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drawings/drawing14.xml" ContentType="application/vnd.openxmlformats-officedocument.drawing+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7.xml" ContentType="application/vnd.openxmlformats-officedocument.themeOverride+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8.xml" ContentType="application/vnd.openxmlformats-officedocument.themeOverride+xml"/>
  <Override PartName="/xl/drawings/drawing15.xml" ContentType="application/vnd.openxmlformats-officedocument.drawing+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6.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17.xml" ContentType="application/vnd.openxmlformats-officedocument.drawing+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18.xml" ContentType="application/vnd.openxmlformats-officedocument.drawing+xml"/>
  <Override PartName="/xl/charts/chart69.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9.xml" ContentType="application/vnd.openxmlformats-officedocument.themeOverride+xml"/>
  <Override PartName="/xl/drawings/drawing19.xml" ContentType="application/vnd.openxmlformats-officedocument.drawing+xml"/>
  <Override PartName="/xl/charts/chart70.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10.xml" ContentType="application/vnd.openxmlformats-officedocument.themeOverride+xml"/>
  <Override PartName="/xl/drawings/drawing20.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drawings/drawing21.xml" ContentType="application/vnd.openxmlformats-officedocument.drawing+xml"/>
  <Override PartName="/xl/charts/chart73.xml" ContentType="application/vnd.openxmlformats-officedocument.drawingml.chart+xml"/>
  <Override PartName="/xl/theme/themeOverride13.xml" ContentType="application/vnd.openxmlformats-officedocument.themeOverride+xml"/>
  <Override PartName="/xl/charts/chart74.xml" ContentType="application/vnd.openxmlformats-officedocument.drawingml.chart+xml"/>
  <Override PartName="/xl/theme/themeOverride14.xml" ContentType="application/vnd.openxmlformats-officedocument.themeOverrid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charts/chart86.xml" ContentType="application/vnd.openxmlformats-officedocument.drawingml.chart+xml"/>
  <Override PartName="/xl/charts/style68.xml" ContentType="application/vnd.ms-office.chartstyle+xml"/>
  <Override PartName="/xl/charts/colors68.xml" ContentType="application/vnd.ms-office.chartcolorstyle+xml"/>
  <Override PartName="/xl/charts/chart87.xml" ContentType="application/vnd.openxmlformats-officedocument.drawingml.chart+xml"/>
  <Override PartName="/xl/charts/style69.xml" ContentType="application/vnd.ms-office.chartstyle+xml"/>
  <Override PartName="/xl/charts/colors6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CD12D922-50D8-4086-A87B-E2AC8B16C236}" xr6:coauthVersionLast="47" xr6:coauthVersionMax="47" xr10:uidLastSave="{00000000-0000-0000-0000-000000000000}"/>
  <bookViews>
    <workbookView xWindow="-108" yWindow="-108" windowWidth="23256" windowHeight="12576" tabRatio="877" firstSheet="10" activeTab="15"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r:id="rId9"/>
    <sheet name="labels" sheetId="6" r:id="rId10"/>
    <sheet name="single_policy" sheetId="7" r:id="rId11"/>
    <sheet name="GraficasPolicyNote" sheetId="33" state="hidden" r:id="rId12"/>
    <sheet name="To do" sheetId="34" state="hidden" r:id="rId13"/>
    <sheet name="PNBSF_deps" sheetId="47" state="hidden" r:id="rId14"/>
    <sheet name="Uprating pmts" sheetId="29" r:id="rId15"/>
    <sheet name="Parameters" sheetId="1" r:id="rId16"/>
    <sheet name="Hoja2" sheetId="55" r:id="rId17"/>
    <sheet name="IO_percentage3" sheetId="59" r:id="rId18"/>
    <sheet name="IO_wide" sheetId="58" r:id="rId19"/>
    <sheet name="IO_perc_long" sheetId="60"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r:id="rId27"/>
    <sheet name="Affordability" sheetId="57"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r:id="rId42"/>
    <sheet name="calibdata" sheetId="39" r:id="rId43"/>
    <sheet name="elec_cost_deciles" sheetId="45" r:id="rId44"/>
    <sheet name="tab_elec_tranches" sheetId="46" r:id="rId45"/>
    <sheet name="tab_elec_cons_groups" sheetId="49" r:id="rId46"/>
    <sheet name="tab_elec_Revenues" sheetId="51"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1">'F1'!$Y$2:$Z$8</definedName>
    <definedName name="_xlnm._FilterDatabase" localSheetId="18" hidden="1">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[3]legend!$V:$V</definedName>
    <definedName name="Y_N">labels!$AE$2:$AE$3</definedName>
    <definedName name="yesorno">[3]legend!$M$2:$M$3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S65" i="44"/>
  <c r="R65" i="44"/>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7" i="27"/>
  <c r="L47" i="27" s="1"/>
  <c r="M47" i="27" s="1"/>
  <c r="W39" i="27"/>
  <c r="S39" i="27"/>
  <c r="O38" i="27"/>
  <c r="P38" i="27" s="1"/>
  <c r="H38" i="27" s="1"/>
  <c r="J38" i="27"/>
  <c r="M38" i="27" s="1"/>
  <c r="I38" i="27"/>
  <c r="L38" i="27" s="1"/>
  <c r="N37" i="27"/>
  <c r="T33" i="27"/>
  <c r="I33" i="27" s="1"/>
  <c r="T31" i="27"/>
  <c r="I31" i="27" s="1"/>
  <c r="W29" i="27"/>
  <c r="W40" i="27" s="1"/>
  <c r="L40" i="27" s="1"/>
  <c r="S29" i="27"/>
  <c r="T47" i="27" s="1"/>
  <c r="I47" i="27" s="1"/>
  <c r="L28" i="27"/>
  <c r="J28" i="27"/>
  <c r="M28" i="27" s="1"/>
  <c r="I28" i="27"/>
  <c r="N27" i="27"/>
  <c r="T24" i="27"/>
  <c r="I24" i="27" s="1"/>
  <c r="T22" i="27"/>
  <c r="I22" i="27" s="1"/>
  <c r="T21" i="27"/>
  <c r="I21" i="27" s="1"/>
  <c r="W20" i="27"/>
  <c r="W21" i="27" s="1"/>
  <c r="L21" i="27" s="1"/>
  <c r="S20" i="27"/>
  <c r="T23" i="27" s="1"/>
  <c r="I23" i="27" s="1"/>
  <c r="J19" i="27"/>
  <c r="M19" i="27" s="1"/>
  <c r="I19" i="27"/>
  <c r="L19" i="27" s="1"/>
  <c r="N18" i="27"/>
  <c r="T12" i="27"/>
  <c r="I12" i="27" s="1"/>
  <c r="S12" i="27"/>
  <c r="S11" i="27"/>
  <c r="T10" i="27"/>
  <c r="I10" i="27" s="1"/>
  <c r="S10" i="27"/>
  <c r="W8" i="27"/>
  <c r="W11" i="27" s="1"/>
  <c r="L11" i="27" s="1"/>
  <c r="S8" i="27"/>
  <c r="T40" i="27" s="1"/>
  <c r="I40" i="27" s="1"/>
  <c r="M7" i="27"/>
  <c r="J7" i="27"/>
  <c r="I7" i="27"/>
  <c r="L7" i="27" s="1"/>
  <c r="N6" i="27"/>
  <c r="F8" i="40"/>
  <c r="D8" i="40"/>
  <c r="C8" i="40"/>
  <c r="K7" i="40"/>
  <c r="J7" i="40"/>
  <c r="I7" i="40"/>
  <c r="E8" i="40" s="1"/>
  <c r="O6" i="40"/>
  <c r="I6" i="40" s="1"/>
  <c r="N6" i="40"/>
  <c r="M6" i="40"/>
  <c r="K6" i="40" s="1"/>
  <c r="L6" i="40"/>
  <c r="F5" i="40" s="1"/>
  <c r="J6" i="40"/>
  <c r="F6" i="40"/>
  <c r="K5" i="40"/>
  <c r="J5" i="40"/>
  <c r="I5" i="40"/>
  <c r="O4" i="40"/>
  <c r="N4" i="40"/>
  <c r="J4" i="40" s="1"/>
  <c r="M4" i="40"/>
  <c r="L4" i="40"/>
  <c r="K4" i="40" s="1"/>
  <c r="R44" i="38"/>
  <c r="J44" i="38"/>
  <c r="I44" i="38"/>
  <c r="R43" i="38"/>
  <c r="J43" i="38"/>
  <c r="I43" i="38"/>
  <c r="H43" i="38"/>
  <c r="R42" i="38"/>
  <c r="J42" i="38"/>
  <c r="I42" i="38"/>
  <c r="R41" i="38"/>
  <c r="J41" i="38" s="1"/>
  <c r="I41" i="38"/>
  <c r="R40" i="38"/>
  <c r="J40" i="38" s="1"/>
  <c r="I40" i="38"/>
  <c r="R39" i="38"/>
  <c r="J39" i="38" s="1"/>
  <c r="I39" i="38"/>
  <c r="H39" i="38"/>
  <c r="R38" i="38"/>
  <c r="J38" i="38"/>
  <c r="I38" i="38"/>
  <c r="R37" i="38"/>
  <c r="J37" i="38" s="1"/>
  <c r="I37" i="38"/>
  <c r="H37" i="38"/>
  <c r="R36" i="38"/>
  <c r="J36" i="38"/>
  <c r="I36" i="38"/>
  <c r="R35" i="38"/>
  <c r="J35" i="38"/>
  <c r="I35" i="38"/>
  <c r="H35" i="38"/>
  <c r="S34" i="38"/>
  <c r="S38" i="38" s="1"/>
  <c r="K38" i="38" s="1"/>
  <c r="A30" i="38"/>
  <c r="A29" i="38"/>
  <c r="A21" i="38"/>
  <c r="A19" i="38"/>
  <c r="H44" i="38" s="1"/>
  <c r="A18" i="38"/>
  <c r="R17" i="38"/>
  <c r="Q17" i="38"/>
  <c r="I17" i="38" s="1"/>
  <c r="J17" i="38"/>
  <c r="A17" i="38"/>
  <c r="R16" i="38"/>
  <c r="J16" i="38" s="1"/>
  <c r="Q16" i="38"/>
  <c r="I16" i="38"/>
  <c r="H16" i="38"/>
  <c r="A16" i="38"/>
  <c r="R15" i="38"/>
  <c r="J15" i="38" s="1"/>
  <c r="A15" i="38"/>
  <c r="Q14" i="38"/>
  <c r="I14" i="38" s="1"/>
  <c r="A14" i="38"/>
  <c r="R13" i="38"/>
  <c r="J13" i="38"/>
  <c r="A13" i="38"/>
  <c r="H12" i="38"/>
  <c r="A12" i="38"/>
  <c r="R11" i="38"/>
  <c r="J11" i="38" s="1"/>
  <c r="A11" i="38"/>
  <c r="H36" i="38" s="1"/>
  <c r="T10" i="38"/>
  <c r="L10" i="38" s="1"/>
  <c r="R10" i="38"/>
  <c r="J24" i="38" s="1"/>
  <c r="Q10" i="38"/>
  <c r="I10" i="38" s="1"/>
  <c r="H10" i="38"/>
  <c r="A10" i="38"/>
  <c r="R9" i="38"/>
  <c r="Q9" i="38"/>
  <c r="I9" i="38" s="1"/>
  <c r="J9" i="38"/>
  <c r="T8" i="38"/>
  <c r="L8" i="38" s="1"/>
  <c r="R8" i="38"/>
  <c r="J8" i="38" s="1"/>
  <c r="H8" i="38"/>
  <c r="T7" i="38"/>
  <c r="T14" i="38" s="1"/>
  <c r="L14" i="38" s="1"/>
  <c r="S7" i="38"/>
  <c r="S13" i="38" s="1"/>
  <c r="K13" i="38" s="1"/>
  <c r="R7" i="38"/>
  <c r="R14" i="38" s="1"/>
  <c r="J14" i="38" s="1"/>
  <c r="Q7" i="38"/>
  <c r="Q11" i="38" s="1"/>
  <c r="I11" i="38" s="1"/>
  <c r="A39" i="26"/>
  <c r="E39" i="26" s="1"/>
  <c r="A30" i="26"/>
  <c r="A29" i="26"/>
  <c r="F27" i="26"/>
  <c r="A40" i="26" s="1"/>
  <c r="E40" i="26" s="1"/>
  <c r="E27" i="26"/>
  <c r="F26" i="26"/>
  <c r="E26" i="26"/>
  <c r="F25" i="26"/>
  <c r="E25" i="26"/>
  <c r="C23" i="26"/>
  <c r="A21" i="26"/>
  <c r="A19" i="26"/>
  <c r="I17" i="26" s="1"/>
  <c r="A18" i="26"/>
  <c r="A17" i="26"/>
  <c r="T16" i="26"/>
  <c r="L16" i="26" s="1"/>
  <c r="I16" i="26"/>
  <c r="A16" i="26"/>
  <c r="I14" i="26" s="1"/>
  <c r="I15" i="26"/>
  <c r="A15" i="26"/>
  <c r="T14" i="26"/>
  <c r="L14" i="26"/>
  <c r="A14" i="26"/>
  <c r="I12" i="26" s="1"/>
  <c r="I13" i="26"/>
  <c r="A13" i="26"/>
  <c r="I11" i="26" s="1"/>
  <c r="T12" i="26"/>
  <c r="L12" i="26" s="1"/>
  <c r="A12" i="26"/>
  <c r="T11" i="26"/>
  <c r="L11" i="26" s="1"/>
  <c r="A11" i="26"/>
  <c r="T10" i="26"/>
  <c r="L10" i="26"/>
  <c r="I10" i="26"/>
  <c r="A10" i="26"/>
  <c r="I8" i="26" s="1"/>
  <c r="I9" i="26"/>
  <c r="T8" i="26"/>
  <c r="L8" i="26"/>
  <c r="S7" i="26"/>
  <c r="U6" i="26"/>
  <c r="T6" i="26"/>
  <c r="T15" i="26" s="1"/>
  <c r="L15" i="26" s="1"/>
  <c r="S6" i="26"/>
  <c r="R6" i="26"/>
  <c r="U5" i="26"/>
  <c r="T5" i="26"/>
  <c r="S5" i="26"/>
  <c r="R5" i="26"/>
  <c r="S26" i="25"/>
  <c r="R26" i="25"/>
  <c r="Q26" i="25"/>
  <c r="P26" i="25"/>
  <c r="O26" i="25"/>
  <c r="N26" i="25"/>
  <c r="N22" i="25" s="1"/>
  <c r="S25" i="25"/>
  <c r="R25" i="25"/>
  <c r="Q25" i="25"/>
  <c r="P25" i="25"/>
  <c r="O25" i="25"/>
  <c r="O21" i="25" s="1"/>
  <c r="N25" i="25"/>
  <c r="Q24" i="25"/>
  <c r="R24" i="25" s="1"/>
  <c r="P23" i="25"/>
  <c r="O23" i="25"/>
  <c r="N23" i="25"/>
  <c r="Q22" i="25"/>
  <c r="K22" i="25" s="1"/>
  <c r="P22" i="25"/>
  <c r="O22" i="25"/>
  <c r="Q21" i="25"/>
  <c r="P21" i="25"/>
  <c r="N21" i="25"/>
  <c r="Q19" i="25"/>
  <c r="L13" i="25"/>
  <c r="N10" i="25"/>
  <c r="M10" i="25"/>
  <c r="M7" i="25"/>
  <c r="N7" i="25" s="1"/>
  <c r="K7" i="25"/>
  <c r="C7" i="25"/>
  <c r="N6" i="25"/>
  <c r="M6" i="25"/>
  <c r="L6" i="25"/>
  <c r="K6" i="25"/>
  <c r="C6" i="25" s="1"/>
  <c r="M5" i="25"/>
  <c r="N5" i="25" s="1"/>
  <c r="L5" i="25"/>
  <c r="K5" i="25"/>
  <c r="E13" i="43"/>
  <c r="C13" i="43"/>
  <c r="E12" i="43"/>
  <c r="C12" i="43"/>
  <c r="E11" i="43"/>
  <c r="C11" i="43"/>
  <c r="E10" i="43"/>
  <c r="C10" i="43"/>
  <c r="E9" i="43"/>
  <c r="C9" i="43"/>
  <c r="E8" i="43"/>
  <c r="C8" i="43"/>
  <c r="A7" i="43"/>
  <c r="B37" i="10"/>
  <c r="A37" i="10"/>
  <c r="A33" i="10"/>
  <c r="B25" i="10"/>
  <c r="B24" i="10"/>
  <c r="B23" i="10"/>
  <c r="A17" i="10"/>
  <c r="H16" i="10"/>
  <c r="A16" i="10"/>
  <c r="A15" i="10"/>
  <c r="H15" i="10" s="1"/>
  <c r="H14" i="10"/>
  <c r="A14" i="10"/>
  <c r="A13" i="10"/>
  <c r="H13" i="10" s="1"/>
  <c r="A12" i="10"/>
  <c r="H12" i="10" s="1"/>
  <c r="H11" i="10"/>
  <c r="A11" i="10"/>
  <c r="H10" i="10"/>
  <c r="A10" i="10"/>
  <c r="A9" i="10"/>
  <c r="H9" i="10" s="1"/>
  <c r="H8" i="10"/>
  <c r="A8" i="10"/>
  <c r="H7" i="10"/>
  <c r="A7" i="10"/>
  <c r="V31" i="23"/>
  <c r="V30" i="23"/>
  <c r="V29" i="23"/>
  <c r="B29" i="23"/>
  <c r="T8" i="23" s="1"/>
  <c r="L8" i="23" s="1"/>
  <c r="A29" i="23"/>
  <c r="V28" i="23"/>
  <c r="V27" i="23"/>
  <c r="V26" i="23"/>
  <c r="V25" i="23"/>
  <c r="V24" i="23"/>
  <c r="V23" i="23"/>
  <c r="V22" i="23"/>
  <c r="A18" i="23"/>
  <c r="S17" i="23"/>
  <c r="K17" i="23" s="1"/>
  <c r="J16" i="23"/>
  <c r="T15" i="23"/>
  <c r="L15" i="23" s="1"/>
  <c r="J15" i="23"/>
  <c r="A15" i="23"/>
  <c r="J14" i="23"/>
  <c r="A14" i="23"/>
  <c r="J17" i="23" s="1"/>
  <c r="J13" i="23"/>
  <c r="A13" i="23"/>
  <c r="T12" i="23"/>
  <c r="L12" i="23" s="1"/>
  <c r="A12" i="23"/>
  <c r="V11" i="23"/>
  <c r="A11" i="23"/>
  <c r="J10" i="23"/>
  <c r="A10" i="23"/>
  <c r="J9" i="23"/>
  <c r="A9" i="23"/>
  <c r="J12" i="23" s="1"/>
  <c r="U8" i="23"/>
  <c r="M8" i="23" s="1"/>
  <c r="J8" i="23"/>
  <c r="A8" i="23"/>
  <c r="J11" i="23" s="1"/>
  <c r="V7" i="23"/>
  <c r="U7" i="23"/>
  <c r="U15" i="23" s="1"/>
  <c r="M15" i="23" s="1"/>
  <c r="T7" i="23"/>
  <c r="S7" i="23"/>
  <c r="N7" i="23"/>
  <c r="M7" i="23"/>
  <c r="L7" i="23"/>
  <c r="K7" i="23"/>
  <c r="J7" i="23"/>
  <c r="A7" i="23"/>
  <c r="A6" i="23"/>
  <c r="J5" i="23"/>
  <c r="A5" i="23"/>
  <c r="A29" i="22"/>
  <c r="B29" i="22" s="1"/>
  <c r="J17" i="22"/>
  <c r="U16" i="22"/>
  <c r="M16" i="22" s="1"/>
  <c r="B15" i="22"/>
  <c r="J7" i="22" s="1"/>
  <c r="V14" i="22"/>
  <c r="J14" i="22"/>
  <c r="B14" i="22"/>
  <c r="V13" i="22"/>
  <c r="U13" i="22"/>
  <c r="M13" i="22" s="1"/>
  <c r="B13" i="22"/>
  <c r="J16" i="22" s="1"/>
  <c r="J12" i="22"/>
  <c r="B12" i="22"/>
  <c r="J15" i="22" s="1"/>
  <c r="B11" i="22"/>
  <c r="V10" i="22"/>
  <c r="B10" i="22"/>
  <c r="J13" i="22" s="1"/>
  <c r="S9" i="22"/>
  <c r="K9" i="22" s="1"/>
  <c r="J9" i="22"/>
  <c r="B9" i="22"/>
  <c r="S8" i="22"/>
  <c r="K8" i="22"/>
  <c r="B8" i="22"/>
  <c r="J11" i="22" s="1"/>
  <c r="V7" i="22"/>
  <c r="U7" i="22"/>
  <c r="T7" i="22"/>
  <c r="S7" i="22"/>
  <c r="N7" i="22"/>
  <c r="M7" i="22"/>
  <c r="L7" i="22"/>
  <c r="K7" i="22"/>
  <c r="B7" i="22"/>
  <c r="J10" i="22" s="1"/>
  <c r="B6" i="22"/>
  <c r="J5" i="22"/>
  <c r="B5" i="22"/>
  <c r="J8" i="22" s="1"/>
  <c r="V34" i="18"/>
  <c r="W34" i="18" s="1"/>
  <c r="AA3" i="18" s="1"/>
  <c r="U25" i="18"/>
  <c r="Z20" i="18"/>
  <c r="N20" i="18" s="1"/>
  <c r="U12" i="18"/>
  <c r="V11" i="18"/>
  <c r="V12" i="18" s="1"/>
  <c r="I12" i="18" s="1"/>
  <c r="I11" i="18"/>
  <c r="AA8" i="18"/>
  <c r="W8" i="18"/>
  <c r="J8" i="18" s="1"/>
  <c r="AD7" i="18"/>
  <c r="S7" i="18" s="1"/>
  <c r="AB7" i="18"/>
  <c r="Q7" i="18" s="1"/>
  <c r="AA7" i="18"/>
  <c r="Z7" i="18"/>
  <c r="N7" i="18" s="1"/>
  <c r="AD3" i="18"/>
  <c r="AB3" i="18"/>
  <c r="W2" i="18"/>
  <c r="V2" i="18"/>
  <c r="B31" i="12"/>
  <c r="O9" i="12" s="1"/>
  <c r="I9" i="12" s="1"/>
  <c r="A31" i="12"/>
  <c r="A16" i="12"/>
  <c r="P15" i="12"/>
  <c r="J15" i="12" s="1"/>
  <c r="O15" i="12"/>
  <c r="I15" i="12" s="1"/>
  <c r="H15" i="12"/>
  <c r="A15" i="12"/>
  <c r="H14" i="12"/>
  <c r="A14" i="12"/>
  <c r="O13" i="12"/>
  <c r="I13" i="12" s="1"/>
  <c r="A13" i="12"/>
  <c r="H13" i="12" s="1"/>
  <c r="A12" i="12"/>
  <c r="H12" i="12" s="1"/>
  <c r="P11" i="12"/>
  <c r="J11" i="12" s="1"/>
  <c r="O11" i="12"/>
  <c r="I11" i="12" s="1"/>
  <c r="A11" i="12"/>
  <c r="H11" i="12" s="1"/>
  <c r="O10" i="12"/>
  <c r="I10" i="12"/>
  <c r="H10" i="12"/>
  <c r="A10" i="12"/>
  <c r="P9" i="12"/>
  <c r="J9" i="12" s="1"/>
  <c r="A9" i="12"/>
  <c r="H9" i="12" s="1"/>
  <c r="A8" i="12"/>
  <c r="H8" i="12" s="1"/>
  <c r="P7" i="12"/>
  <c r="J7" i="12"/>
  <c r="H7" i="12"/>
  <c r="A7" i="12"/>
  <c r="A6" i="12"/>
  <c r="H6" i="12" s="1"/>
  <c r="A31" i="8"/>
  <c r="B31" i="8" s="1"/>
  <c r="A16" i="8"/>
  <c r="P15" i="8"/>
  <c r="J15" i="8" s="1"/>
  <c r="H15" i="8"/>
  <c r="A15" i="8"/>
  <c r="P14" i="8"/>
  <c r="O14" i="8"/>
  <c r="I14" i="8" s="1"/>
  <c r="J14" i="8"/>
  <c r="H14" i="8"/>
  <c r="A14" i="8"/>
  <c r="O13" i="8"/>
  <c r="I13" i="8" s="1"/>
  <c r="H13" i="8"/>
  <c r="A13" i="8"/>
  <c r="P12" i="8"/>
  <c r="J12" i="8" s="1"/>
  <c r="H12" i="8"/>
  <c r="A12" i="8"/>
  <c r="P11" i="8"/>
  <c r="O11" i="8"/>
  <c r="I11" i="8" s="1"/>
  <c r="J11" i="8"/>
  <c r="A11" i="8"/>
  <c r="H11" i="8" s="1"/>
  <c r="O10" i="8"/>
  <c r="I10" i="8" s="1"/>
  <c r="H10" i="8"/>
  <c r="A10" i="8"/>
  <c r="P9" i="8"/>
  <c r="O9" i="8"/>
  <c r="J9" i="8"/>
  <c r="I9" i="8"/>
  <c r="A9" i="8"/>
  <c r="H9" i="8" s="1"/>
  <c r="P8" i="8"/>
  <c r="J8" i="8" s="1"/>
  <c r="A8" i="8"/>
  <c r="H8" i="8" s="1"/>
  <c r="P7" i="8"/>
  <c r="J7" i="8" s="1"/>
  <c r="A7" i="8"/>
  <c r="H7" i="8" s="1"/>
  <c r="P6" i="8"/>
  <c r="J6" i="8" s="1"/>
  <c r="O6" i="8"/>
  <c r="I6" i="8" s="1"/>
  <c r="H6" i="8"/>
  <c r="A6" i="8"/>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T705" i="48"/>
  <c r="AL705" i="48"/>
  <c r="AF705" i="48" a="1"/>
  <c r="AF705" i="48" s="1"/>
  <c r="AG705" i="48" s="1"/>
  <c r="AE705" i="48"/>
  <c r="AD705" i="48" a="1"/>
  <c r="AD705" i="48" s="1"/>
  <c r="AB705" i="48" a="1"/>
  <c r="AB705" i="48"/>
  <c r="AC705" i="48" s="1"/>
  <c r="Z705" i="48" a="1"/>
  <c r="Z705" i="48" s="1"/>
  <c r="AA705" i="48" s="1"/>
  <c r="X705" i="48" a="1"/>
  <c r="X705" i="48"/>
  <c r="Y705" i="48" s="1"/>
  <c r="V705" i="48" a="1"/>
  <c r="V705" i="48"/>
  <c r="T705" i="48" a="1"/>
  <c r="T705" i="48" s="1"/>
  <c r="AR705" i="48" s="1"/>
  <c r="R705" i="48" a="1"/>
  <c r="R705" i="48"/>
  <c r="P705" i="48" a="1"/>
  <c r="P705" i="48"/>
  <c r="N705" i="48" a="1"/>
  <c r="N705" i="48" s="1"/>
  <c r="O705" i="48" s="1"/>
  <c r="L705" i="48" a="1"/>
  <c r="L705" i="48" s="1"/>
  <c r="J705" i="48" a="1"/>
  <c r="J705" i="48" s="1"/>
  <c r="I705" i="48"/>
  <c r="H705" i="48" a="1"/>
  <c r="H705" i="48"/>
  <c r="F705" i="48" a="1"/>
  <c r="F705" i="48"/>
  <c r="D705" i="48" a="1"/>
  <c r="D705" i="48"/>
  <c r="B705" i="48" a="1"/>
  <c r="B705" i="48" s="1"/>
  <c r="AQ704" i="48"/>
  <c r="AP704" i="48"/>
  <c r="AO704" i="48"/>
  <c r="AF704" i="48" a="1"/>
  <c r="AF704" i="48" s="1"/>
  <c r="AG704" i="48" s="1"/>
  <c r="AD704" i="48" a="1"/>
  <c r="AD704" i="48" s="1"/>
  <c r="AB704" i="48" a="1"/>
  <c r="AB704" i="48" s="1"/>
  <c r="Z704" i="48" a="1"/>
  <c r="Z704" i="48" s="1"/>
  <c r="AA704" i="48" s="1"/>
  <c r="X704" i="48" a="1"/>
  <c r="X704" i="48"/>
  <c r="W704" i="48"/>
  <c r="V704" i="48" a="1"/>
  <c r="V704" i="48"/>
  <c r="AS704" i="48" s="1"/>
  <c r="U704" i="48"/>
  <c r="T704" i="48" a="1"/>
  <c r="T704" i="48"/>
  <c r="R704" i="48" a="1"/>
  <c r="R704" i="48"/>
  <c r="S704" i="48" s="1"/>
  <c r="P704" i="48" a="1"/>
  <c r="P704" i="48" s="1"/>
  <c r="Q704" i="48" s="1"/>
  <c r="N704" i="48" a="1"/>
  <c r="N704" i="48" s="1"/>
  <c r="O704" i="48" s="1"/>
  <c r="L704" i="48" a="1"/>
  <c r="L704" i="48" s="1"/>
  <c r="J704" i="48" a="1"/>
  <c r="J704" i="48" s="1"/>
  <c r="I704" i="48"/>
  <c r="H704" i="48" a="1"/>
  <c r="H704" i="48"/>
  <c r="F704" i="48" a="1"/>
  <c r="F704" i="48" s="1"/>
  <c r="D704" i="48" a="1"/>
  <c r="D704" i="48"/>
  <c r="E704" i="48" s="1"/>
  <c r="B704" i="48" a="1"/>
  <c r="B704" i="48"/>
  <c r="AW703" i="48"/>
  <c r="AV703" i="48"/>
  <c r="AU703" i="48"/>
  <c r="AO703" i="48"/>
  <c r="AF703" i="48" a="1"/>
  <c r="AF703" i="48" s="1"/>
  <c r="AX704" i="48" s="1"/>
  <c r="AD703" i="48" a="1"/>
  <c r="AD703" i="48" s="1"/>
  <c r="AE703" i="48" s="1"/>
  <c r="AB703" i="48" a="1"/>
  <c r="AB703" i="48"/>
  <c r="AC703" i="48" s="1"/>
  <c r="AA703" i="48"/>
  <c r="Z703" i="48" a="1"/>
  <c r="Z703" i="48" s="1"/>
  <c r="X703" i="48" a="1"/>
  <c r="X703" i="48"/>
  <c r="V703" i="48" a="1"/>
  <c r="V703" i="48"/>
  <c r="T703" i="48" a="1"/>
  <c r="T703" i="48" s="1"/>
  <c r="R703" i="48" a="1"/>
  <c r="R703" i="48"/>
  <c r="S703" i="48" s="1"/>
  <c r="P703" i="48" a="1"/>
  <c r="P703" i="48"/>
  <c r="N703" i="48" a="1"/>
  <c r="N703" i="48" s="1"/>
  <c r="O703" i="48" s="1"/>
  <c r="L703" i="48" a="1"/>
  <c r="L703" i="48"/>
  <c r="M703" i="48" s="1"/>
  <c r="J703" i="48" a="1"/>
  <c r="J703" i="48"/>
  <c r="H703" i="48" a="1"/>
  <c r="H703" i="48" s="1"/>
  <c r="G703" i="48"/>
  <c r="F703" i="48" a="1"/>
  <c r="F703" i="48" s="1"/>
  <c r="D703" i="48" a="1"/>
  <c r="D703" i="48"/>
  <c r="AJ703" i="48" s="1"/>
  <c r="B703" i="48" a="1"/>
  <c r="B703" i="48"/>
  <c r="C703" i="48" s="1"/>
  <c r="AV702" i="48"/>
  <c r="AU702" i="48"/>
  <c r="AF702" i="48" a="1"/>
  <c r="AF702" i="48"/>
  <c r="AE702" i="48"/>
  <c r="AD702" i="48" a="1"/>
  <c r="AD702" i="48" s="1"/>
  <c r="AB702" i="48" a="1"/>
  <c r="AB702" i="48"/>
  <c r="AC702" i="48" s="1"/>
  <c r="AA702" i="48"/>
  <c r="Z702" i="48" a="1"/>
  <c r="Z702" i="48" s="1"/>
  <c r="Y702" i="48"/>
  <c r="X702" i="48" a="1"/>
  <c r="X702" i="48"/>
  <c r="V702" i="48" a="1"/>
  <c r="V702" i="48" s="1"/>
  <c r="T702" i="48" a="1"/>
  <c r="T702" i="48" s="1"/>
  <c r="R702" i="48" a="1"/>
  <c r="R702" i="48"/>
  <c r="P702" i="48" a="1"/>
  <c r="P702" i="48"/>
  <c r="N702" i="48" a="1"/>
  <c r="N702" i="48" s="1"/>
  <c r="L702" i="48" a="1"/>
  <c r="L702" i="48"/>
  <c r="J702" i="48" a="1"/>
  <c r="J702" i="48"/>
  <c r="H702" i="48" a="1"/>
  <c r="H702" i="48" s="1"/>
  <c r="AL702" i="48" s="1"/>
  <c r="F702" i="48" a="1"/>
  <c r="F702" i="48" s="1"/>
  <c r="D702" i="48" a="1"/>
  <c r="D702" i="48"/>
  <c r="B702" i="48" a="1"/>
  <c r="B702" i="48" s="1"/>
  <c r="AI701" i="48"/>
  <c r="AF701" i="48" a="1"/>
  <c r="AF701" i="48"/>
  <c r="AD701" i="48" a="1"/>
  <c r="AD701" i="48" s="1"/>
  <c r="AC701" i="48"/>
  <c r="AB701" i="48" a="1"/>
  <c r="AB701" i="48"/>
  <c r="Z701" i="48" a="1"/>
  <c r="Z701" i="48"/>
  <c r="AA701" i="48" s="1"/>
  <c r="X701" i="48" a="1"/>
  <c r="X701" i="48" s="1"/>
  <c r="W701" i="48"/>
  <c r="V701" i="48" a="1"/>
  <c r="V701" i="48" s="1"/>
  <c r="T701" i="48" a="1"/>
  <c r="T701" i="48"/>
  <c r="R701" i="48" a="1"/>
  <c r="R701" i="48"/>
  <c r="P701" i="48" a="1"/>
  <c r="P701" i="48" s="1"/>
  <c r="N701" i="48" a="1"/>
  <c r="N701" i="48"/>
  <c r="O701" i="48" s="1"/>
  <c r="L701" i="48" a="1"/>
  <c r="L701" i="48"/>
  <c r="J701" i="48" a="1"/>
  <c r="J701" i="48"/>
  <c r="I701" i="48"/>
  <c r="H701" i="48" a="1"/>
  <c r="H701" i="48" s="1"/>
  <c r="G701" i="48"/>
  <c r="F701" i="48" a="1"/>
  <c r="F701" i="48" s="1"/>
  <c r="D701" i="48" a="1"/>
  <c r="D701" i="48" s="1"/>
  <c r="AJ701" i="48" s="1"/>
  <c r="B701" i="48" a="1"/>
  <c r="B701" i="48" s="1"/>
  <c r="C701" i="48" s="1"/>
  <c r="AO700" i="48"/>
  <c r="AL700" i="48"/>
  <c r="AI700" i="48"/>
  <c r="AG700" i="48"/>
  <c r="AF700" i="48" a="1"/>
  <c r="AF700" i="48"/>
  <c r="AD700" i="48" a="1"/>
  <c r="AD700" i="48"/>
  <c r="AB700" i="48" a="1"/>
  <c r="AB700" i="48" s="1"/>
  <c r="AA700" i="48"/>
  <c r="Z700" i="48" a="1"/>
  <c r="Z700" i="48"/>
  <c r="X700" i="48" a="1"/>
  <c r="X700" i="48"/>
  <c r="W700" i="48"/>
  <c r="V700" i="48" a="1"/>
  <c r="V700" i="48" s="1"/>
  <c r="AS700" i="48" s="1"/>
  <c r="U700" i="48"/>
  <c r="T700" i="48" a="1"/>
  <c r="T700" i="48" s="1"/>
  <c r="S700" i="48"/>
  <c r="R700" i="48" a="1"/>
  <c r="R700" i="48"/>
  <c r="P700" i="48" a="1"/>
  <c r="P700" i="48"/>
  <c r="Q700" i="48" s="1"/>
  <c r="N700" i="48" a="1"/>
  <c r="N700" i="48" s="1"/>
  <c r="O700" i="48" s="1"/>
  <c r="L700" i="48" a="1"/>
  <c r="L700" i="48" s="1"/>
  <c r="J700" i="48" a="1"/>
  <c r="J700" i="48"/>
  <c r="H700" i="48" a="1"/>
  <c r="H700" i="48"/>
  <c r="G700" i="48"/>
  <c r="F700" i="48" a="1"/>
  <c r="F700" i="48" s="1"/>
  <c r="AK700" i="48" s="1"/>
  <c r="D700" i="48" a="1"/>
  <c r="D700" i="48" s="1"/>
  <c r="E700" i="48" s="1"/>
  <c r="B700" i="48" a="1"/>
  <c r="B700" i="48" s="1"/>
  <c r="C700" i="48" s="1"/>
  <c r="AU699" i="48"/>
  <c r="AS699" i="48"/>
  <c r="AM699" i="48"/>
  <c r="AL699" i="48"/>
  <c r="AF699" i="48" a="1"/>
  <c r="AF699" i="48"/>
  <c r="AE699" i="48"/>
  <c r="AD699" i="48" a="1"/>
  <c r="AD699" i="48" s="1"/>
  <c r="AB699" i="48" a="1"/>
  <c r="AB699" i="48"/>
  <c r="Z699" i="48" a="1"/>
  <c r="Z699" i="48"/>
  <c r="AA699" i="48" s="1"/>
  <c r="Y699" i="48"/>
  <c r="X699" i="48" a="1"/>
  <c r="X699" i="48"/>
  <c r="AT699" i="48" s="1"/>
  <c r="W699" i="48"/>
  <c r="V699" i="48" a="1"/>
  <c r="V699" i="48" s="1"/>
  <c r="T699" i="48" a="1"/>
  <c r="T699" i="48"/>
  <c r="R699" i="48" a="1"/>
  <c r="R699" i="48" s="1"/>
  <c r="AQ699" i="48" s="1"/>
  <c r="Q699" i="48"/>
  <c r="P699" i="48" a="1"/>
  <c r="P699" i="48" s="1"/>
  <c r="N699" i="48" a="1"/>
  <c r="N699" i="48"/>
  <c r="L699" i="48" a="1"/>
  <c r="L699" i="48" s="1"/>
  <c r="J699" i="48" a="1"/>
  <c r="J699" i="48"/>
  <c r="K699" i="48" s="1"/>
  <c r="H699" i="48" a="1"/>
  <c r="H699" i="48"/>
  <c r="I699" i="48" s="1"/>
  <c r="G699" i="48"/>
  <c r="F699" i="48" a="1"/>
  <c r="F699" i="48"/>
  <c r="AK699" i="48" s="1"/>
  <c r="D699" i="48" a="1"/>
  <c r="D699" i="48" s="1"/>
  <c r="B699" i="48" a="1"/>
  <c r="B699" i="48" s="1"/>
  <c r="AV698" i="48"/>
  <c r="AJ698" i="48"/>
  <c r="AF698" i="48" a="1"/>
  <c r="AF698" i="48"/>
  <c r="AG698" i="48" s="1"/>
  <c r="AD698" i="48" a="1"/>
  <c r="AD698" i="48" s="1"/>
  <c r="AB698" i="48" a="1"/>
  <c r="AB698" i="48"/>
  <c r="AC698" i="48" s="1"/>
  <c r="Z698" i="48" a="1"/>
  <c r="Z698" i="48" s="1"/>
  <c r="X698" i="48" a="1"/>
  <c r="X698" i="48"/>
  <c r="W698" i="48"/>
  <c r="V698" i="48" a="1"/>
  <c r="V698" i="48" s="1"/>
  <c r="T698" i="48" a="1"/>
  <c r="T698" i="48" s="1"/>
  <c r="U698" i="48" s="1"/>
  <c r="S698" i="48"/>
  <c r="R698" i="48" a="1"/>
  <c r="R698" i="48"/>
  <c r="P698" i="48" a="1"/>
  <c r="P698" i="48" s="1"/>
  <c r="O698" i="48"/>
  <c r="N698" i="48" a="1"/>
  <c r="N698" i="48"/>
  <c r="AO698" i="48" s="1"/>
  <c r="L698" i="48" a="1"/>
  <c r="L698" i="48"/>
  <c r="M698" i="48" s="1"/>
  <c r="J698" i="48" a="1"/>
  <c r="J698" i="48"/>
  <c r="I698" i="48"/>
  <c r="H698" i="48" a="1"/>
  <c r="H698" i="48"/>
  <c r="AL698" i="48" s="1"/>
  <c r="G698" i="48"/>
  <c r="F698" i="48" a="1"/>
  <c r="F698" i="48"/>
  <c r="AK698" i="48" s="1"/>
  <c r="D698" i="48" a="1"/>
  <c r="D698" i="48"/>
  <c r="E698" i="48" s="1"/>
  <c r="B698" i="48" a="1"/>
  <c r="B698" i="48" s="1"/>
  <c r="AQ697" i="48"/>
  <c r="AN697" i="48"/>
  <c r="AK697" i="48"/>
  <c r="AF697" i="48" a="1"/>
  <c r="AF697" i="48"/>
  <c r="AD697" i="48" a="1"/>
  <c r="AD697" i="48"/>
  <c r="AB697" i="48" a="1"/>
  <c r="AB697" i="48"/>
  <c r="AA697" i="48"/>
  <c r="Z697" i="48" a="1"/>
  <c r="Z697" i="48" s="1"/>
  <c r="AU697" i="48" s="1"/>
  <c r="X697" i="48" a="1"/>
  <c r="X697" i="48" s="1"/>
  <c r="Y697" i="48" s="1"/>
  <c r="V697" i="48" a="1"/>
  <c r="V697" i="48" s="1"/>
  <c r="U697" i="48"/>
  <c r="T697" i="48" a="1"/>
  <c r="T697" i="48" s="1"/>
  <c r="S697" i="48"/>
  <c r="R697" i="48" a="1"/>
  <c r="R697" i="48" s="1"/>
  <c r="Q697" i="48"/>
  <c r="P697" i="48" a="1"/>
  <c r="P697" i="48"/>
  <c r="N697" i="48" a="1"/>
  <c r="N697" i="48" s="1"/>
  <c r="O697" i="48" s="1"/>
  <c r="L697" i="48" a="1"/>
  <c r="L697" i="48" s="1"/>
  <c r="M697" i="48" s="1"/>
  <c r="J697" i="48" a="1"/>
  <c r="J697" i="48"/>
  <c r="H697" i="48" a="1"/>
  <c r="H697" i="48"/>
  <c r="G697" i="48"/>
  <c r="F697" i="48" a="1"/>
  <c r="F697" i="48"/>
  <c r="E697" i="48"/>
  <c r="D697" i="48" a="1"/>
  <c r="D697" i="48"/>
  <c r="B697" i="48" a="1"/>
  <c r="B697" i="48"/>
  <c r="C697" i="48" s="1"/>
  <c r="AQ696" i="48"/>
  <c r="AP696" i="48"/>
  <c r="AK696" i="48"/>
  <c r="AF696" i="48" a="1"/>
  <c r="AF696" i="48"/>
  <c r="AD696" i="48" a="1"/>
  <c r="AD696" i="48" s="1"/>
  <c r="AB696" i="48" a="1"/>
  <c r="AB696" i="48"/>
  <c r="Z696" i="48" a="1"/>
  <c r="Z696" i="48"/>
  <c r="AA696" i="48" s="1"/>
  <c r="Y696" i="48"/>
  <c r="X696" i="48" a="1"/>
  <c r="X696" i="48"/>
  <c r="V696" i="48" a="1"/>
  <c r="V696" i="48" s="1"/>
  <c r="T696" i="48" a="1"/>
  <c r="T696" i="48" s="1"/>
  <c r="R696" i="48" a="1"/>
  <c r="R696" i="48" s="1"/>
  <c r="S696" i="48" s="1"/>
  <c r="P696" i="48" a="1"/>
  <c r="P696" i="48" s="1"/>
  <c r="N696" i="48" a="1"/>
  <c r="N696" i="48" s="1"/>
  <c r="L696" i="48" a="1"/>
  <c r="L696" i="48" s="1"/>
  <c r="J696" i="48" a="1"/>
  <c r="J696" i="48"/>
  <c r="I696" i="48"/>
  <c r="H696" i="48" a="1"/>
  <c r="H696" i="48" s="1"/>
  <c r="F696" i="48" a="1"/>
  <c r="F696" i="48"/>
  <c r="G696" i="48" s="1"/>
  <c r="E696" i="48"/>
  <c r="D696" i="48" a="1"/>
  <c r="D696" i="48"/>
  <c r="B696" i="48" a="1"/>
  <c r="B696" i="48"/>
  <c r="AR695" i="48"/>
  <c r="AJ695" i="48"/>
  <c r="AI695" i="48"/>
  <c r="AG695" i="48"/>
  <c r="AF695" i="48" a="1"/>
  <c r="AF695" i="48"/>
  <c r="AE695" i="48"/>
  <c r="AD695" i="48" a="1"/>
  <c r="AD695" i="48"/>
  <c r="AB695" i="48" a="1"/>
  <c r="AB695" i="48"/>
  <c r="Z695" i="48" a="1"/>
  <c r="Z695" i="48" s="1"/>
  <c r="X695" i="48" a="1"/>
  <c r="X695" i="48" s="1"/>
  <c r="Y695" i="48" s="1"/>
  <c r="V695" i="48" a="1"/>
  <c r="V695" i="48" s="1"/>
  <c r="W695" i="48" s="1"/>
  <c r="U695" i="48"/>
  <c r="T695" i="48" a="1"/>
  <c r="T695" i="48"/>
  <c r="S695" i="48"/>
  <c r="R695" i="48" a="1"/>
  <c r="R695" i="48" s="1"/>
  <c r="AQ695" i="48" s="1"/>
  <c r="Q695" i="48"/>
  <c r="P695" i="48" a="1"/>
  <c r="P695" i="48" s="1"/>
  <c r="O695" i="48"/>
  <c r="N695" i="48" a="1"/>
  <c r="N695" i="48" s="1"/>
  <c r="AO695" i="48" s="1"/>
  <c r="L695" i="48" a="1"/>
  <c r="L695" i="48" s="1"/>
  <c r="J695" i="48" a="1"/>
  <c r="J695" i="48"/>
  <c r="K695" i="48" s="1"/>
  <c r="H695" i="48" a="1"/>
  <c r="H695" i="48" s="1"/>
  <c r="F695" i="48" a="1"/>
  <c r="F695" i="48"/>
  <c r="E695" i="48"/>
  <c r="D695" i="48" a="1"/>
  <c r="D695" i="48"/>
  <c r="C695" i="48"/>
  <c r="B695" i="48" a="1"/>
  <c r="B695" i="48"/>
  <c r="AQ694" i="48"/>
  <c r="AF694" i="48" a="1"/>
  <c r="AF694" i="48"/>
  <c r="AE694" i="48"/>
  <c r="AD694" i="48" a="1"/>
  <c r="AD694" i="48" s="1"/>
  <c r="AC694" i="48"/>
  <c r="AB694" i="48" a="1"/>
  <c r="AB694" i="48" s="1"/>
  <c r="Z694" i="48" a="1"/>
  <c r="Z694" i="48" s="1"/>
  <c r="X694" i="48" a="1"/>
  <c r="X694" i="48"/>
  <c r="V694" i="48" a="1"/>
  <c r="V694" i="48" s="1"/>
  <c r="U694" i="48"/>
  <c r="T694" i="48" a="1"/>
  <c r="T694" i="48"/>
  <c r="AR694" i="48" s="1"/>
  <c r="S694" i="48"/>
  <c r="R694" i="48" a="1"/>
  <c r="R694" i="48"/>
  <c r="P694" i="48" a="1"/>
  <c r="P694" i="48" s="1"/>
  <c r="N694" i="48" a="1"/>
  <c r="N694" i="48" s="1"/>
  <c r="O694" i="48" s="1"/>
  <c r="L694" i="48" a="1"/>
  <c r="L694" i="48" s="1"/>
  <c r="AN694" i="48" s="1"/>
  <c r="J694" i="48" a="1"/>
  <c r="J694" i="48" s="1"/>
  <c r="K694" i="48" s="1"/>
  <c r="I694" i="48"/>
  <c r="H694" i="48" a="1"/>
  <c r="H694" i="48" s="1"/>
  <c r="F694" i="48" a="1"/>
  <c r="F694" i="48"/>
  <c r="E694" i="48"/>
  <c r="D694" i="48" a="1"/>
  <c r="D694" i="48"/>
  <c r="AJ694" i="48" s="1"/>
  <c r="C694" i="48"/>
  <c r="B694" i="48" a="1"/>
  <c r="B694" i="48"/>
  <c r="AX693" i="48"/>
  <c r="AK693" i="48"/>
  <c r="AG693" i="48"/>
  <c r="AF693" i="48" a="1"/>
  <c r="AF693" i="48"/>
  <c r="AD693" i="48" a="1"/>
  <c r="AD693" i="48"/>
  <c r="AB693" i="48" a="1"/>
  <c r="AB693" i="48" s="1"/>
  <c r="Z693" i="48" a="1"/>
  <c r="Z693" i="48" s="1"/>
  <c r="AU693" i="48" s="1"/>
  <c r="X693" i="48" a="1"/>
  <c r="X693" i="48"/>
  <c r="Y693" i="48" s="1"/>
  <c r="V693" i="48" a="1"/>
  <c r="V693" i="48" s="1"/>
  <c r="T693" i="48" a="1"/>
  <c r="T693" i="48"/>
  <c r="U693" i="48" s="1"/>
  <c r="R693" i="48" a="1"/>
  <c r="R693" i="48"/>
  <c r="S693" i="48" s="1"/>
  <c r="Q693" i="48"/>
  <c r="P693" i="48" a="1"/>
  <c r="P693" i="48"/>
  <c r="N693" i="48" a="1"/>
  <c r="N693" i="48"/>
  <c r="L693" i="48" a="1"/>
  <c r="L693" i="48" s="1"/>
  <c r="J693" i="48" a="1"/>
  <c r="J693" i="48" s="1"/>
  <c r="H693" i="48" a="1"/>
  <c r="H693" i="48" s="1"/>
  <c r="G693" i="48"/>
  <c r="F693" i="48" a="1"/>
  <c r="F693" i="48" s="1"/>
  <c r="D693" i="48" a="1"/>
  <c r="D693" i="48"/>
  <c r="E693" i="48" s="1"/>
  <c r="B693" i="48" a="1"/>
  <c r="B693" i="48" s="1"/>
  <c r="AX692" i="48"/>
  <c r="AU692" i="48"/>
  <c r="AO692" i="48"/>
  <c r="AG692" i="48"/>
  <c r="AF692" i="48" a="1"/>
  <c r="AF692" i="48"/>
  <c r="AD692" i="48" a="1"/>
  <c r="AD692" i="48" s="1"/>
  <c r="AC692" i="48"/>
  <c r="AB692" i="48" a="1"/>
  <c r="AB692" i="48"/>
  <c r="Z692" i="48" a="1"/>
  <c r="Z692" i="48" s="1"/>
  <c r="AA692" i="48" s="1"/>
  <c r="X692" i="48" a="1"/>
  <c r="X692" i="48"/>
  <c r="V692" i="48" a="1"/>
  <c r="V692" i="48" s="1"/>
  <c r="T692" i="48" a="1"/>
  <c r="T692" i="48"/>
  <c r="S692" i="48"/>
  <c r="R692" i="48" a="1"/>
  <c r="R692" i="48"/>
  <c r="P692" i="48" a="1"/>
  <c r="P692" i="48"/>
  <c r="O692" i="48"/>
  <c r="N692" i="48" a="1"/>
  <c r="N692" i="48"/>
  <c r="L692" i="48" a="1"/>
  <c r="L692" i="48" s="1"/>
  <c r="J692" i="48" a="1"/>
  <c r="J692" i="48"/>
  <c r="H692" i="48" a="1"/>
  <c r="H692" i="48" s="1"/>
  <c r="I692" i="48" s="1"/>
  <c r="F692" i="48" a="1"/>
  <c r="F692" i="48"/>
  <c r="D692" i="48" a="1"/>
  <c r="D692" i="48" s="1"/>
  <c r="B692" i="48" a="1"/>
  <c r="B692" i="48" s="1"/>
  <c r="AU691" i="48"/>
  <c r="AT691" i="48"/>
  <c r="AN691" i="48"/>
  <c r="AI691" i="48"/>
  <c r="AF691" i="48" a="1"/>
  <c r="AF691" i="48"/>
  <c r="AG691" i="48" s="1"/>
  <c r="AE691" i="48"/>
  <c r="AD691" i="48" a="1"/>
  <c r="AD691" i="48" s="1"/>
  <c r="AB691" i="48" a="1"/>
  <c r="AB691" i="48" s="1"/>
  <c r="AC691" i="48" s="1"/>
  <c r="AA691" i="48"/>
  <c r="Z691" i="48" a="1"/>
  <c r="Z691" i="48"/>
  <c r="X691" i="48" a="1"/>
  <c r="X691" i="48" s="1"/>
  <c r="Y691" i="48" s="1"/>
  <c r="V691" i="48" a="1"/>
  <c r="V691" i="48" s="1"/>
  <c r="U691" i="48"/>
  <c r="T691" i="48" a="1"/>
  <c r="T691" i="48" s="1"/>
  <c r="R691" i="48" a="1"/>
  <c r="R691" i="48"/>
  <c r="P691" i="48" a="1"/>
  <c r="P691" i="48"/>
  <c r="N691" i="48" a="1"/>
  <c r="N691" i="48" s="1"/>
  <c r="AO691" i="48" s="1"/>
  <c r="L691" i="48" a="1"/>
  <c r="L691" i="48"/>
  <c r="M691" i="48" s="1"/>
  <c r="J691" i="48" a="1"/>
  <c r="J691" i="48"/>
  <c r="I691" i="48"/>
  <c r="H691" i="48" a="1"/>
  <c r="H691" i="48" s="1"/>
  <c r="AL692" i="48" s="1"/>
  <c r="F691" i="48" a="1"/>
  <c r="F691" i="48" s="1"/>
  <c r="D691" i="48" a="1"/>
  <c r="D691" i="48" s="1"/>
  <c r="B691" i="48" a="1"/>
  <c r="B691" i="48" s="1"/>
  <c r="C691" i="48" s="1"/>
  <c r="AK690" i="48"/>
  <c r="AJ690" i="48"/>
  <c r="AG690" i="48"/>
  <c r="AF690" i="48" a="1"/>
  <c r="AF690" i="48"/>
  <c r="AX690" i="48" s="1"/>
  <c r="AD690" i="48" a="1"/>
  <c r="AD690" i="48" s="1"/>
  <c r="AB690" i="48" a="1"/>
  <c r="AB690" i="48" s="1"/>
  <c r="Z690" i="48" a="1"/>
  <c r="Z690" i="48" s="1"/>
  <c r="Y690" i="48"/>
  <c r="X690" i="48" a="1"/>
  <c r="X690" i="48" s="1"/>
  <c r="AT690" i="48" s="1"/>
  <c r="V690" i="48" a="1"/>
  <c r="V690" i="48" s="1"/>
  <c r="W690" i="48" s="1"/>
  <c r="T690" i="48" a="1"/>
  <c r="T690" i="48" s="1"/>
  <c r="U690" i="48" s="1"/>
  <c r="R690" i="48" a="1"/>
  <c r="R690" i="48" s="1"/>
  <c r="P690" i="48" a="1"/>
  <c r="P690" i="48"/>
  <c r="O690" i="48"/>
  <c r="N690" i="48" a="1"/>
  <c r="N690" i="48"/>
  <c r="L690" i="48" a="1"/>
  <c r="L690" i="48" s="1"/>
  <c r="J690" i="48" a="1"/>
  <c r="J690" i="48" s="1"/>
  <c r="H690" i="48" a="1"/>
  <c r="H690" i="48"/>
  <c r="F690" i="48" a="1"/>
  <c r="F690" i="48" s="1"/>
  <c r="G690" i="48" s="1"/>
  <c r="D690" i="48" a="1"/>
  <c r="D690" i="48" s="1"/>
  <c r="E690" i="48" s="1"/>
  <c r="B690" i="48" a="1"/>
  <c r="B690" i="48"/>
  <c r="C690" i="48" s="1"/>
  <c r="AX689" i="48"/>
  <c r="AS689" i="48"/>
  <c r="AP689" i="48"/>
  <c r="AL689" i="48"/>
  <c r="AF689" i="48" a="1"/>
  <c r="AF689" i="48"/>
  <c r="AG689" i="48" s="1"/>
  <c r="AE689" i="48"/>
  <c r="AD689" i="48" a="1"/>
  <c r="AD689" i="48"/>
  <c r="AC689" i="48"/>
  <c r="AB689" i="48" a="1"/>
  <c r="AB689" i="48" s="1"/>
  <c r="Z689" i="48" a="1"/>
  <c r="Z689" i="48" s="1"/>
  <c r="AA689" i="48" s="1"/>
  <c r="Y689" i="48"/>
  <c r="X689" i="48" a="1"/>
  <c r="X689" i="48" s="1"/>
  <c r="W689" i="48"/>
  <c r="V689" i="48" a="1"/>
  <c r="V689" i="48" s="1"/>
  <c r="T689" i="48" a="1"/>
  <c r="T689" i="48" s="1"/>
  <c r="R689" i="48" a="1"/>
  <c r="R689" i="48"/>
  <c r="P689" i="48" a="1"/>
  <c r="P689" i="48"/>
  <c r="Q689" i="48" s="1"/>
  <c r="N689" i="48" a="1"/>
  <c r="N689" i="48"/>
  <c r="L689" i="48" a="1"/>
  <c r="L689" i="48"/>
  <c r="M689" i="48" s="1"/>
  <c r="J689" i="48" a="1"/>
  <c r="J689" i="48" s="1"/>
  <c r="H689" i="48" a="1"/>
  <c r="H689" i="48" s="1"/>
  <c r="I689" i="48" s="1"/>
  <c r="F689" i="48" a="1"/>
  <c r="F689" i="48" s="1"/>
  <c r="G689" i="48" s="1"/>
  <c r="E689" i="48"/>
  <c r="D689" i="48" a="1"/>
  <c r="D689" i="48"/>
  <c r="B689" i="48" a="1"/>
  <c r="B689" i="48" s="1"/>
  <c r="AF688" i="48" a="1"/>
  <c r="AF688" i="48"/>
  <c r="AD688" i="48" a="1"/>
  <c r="AD688" i="48"/>
  <c r="AC688" i="48"/>
  <c r="AB688" i="48" a="1"/>
  <c r="AB688" i="48"/>
  <c r="AV688" i="48" s="1"/>
  <c r="AA688" i="48"/>
  <c r="Z688" i="48" a="1"/>
  <c r="Z688" i="48"/>
  <c r="X688" i="48" a="1"/>
  <c r="X688" i="48" s="1"/>
  <c r="Y688" i="48" s="1"/>
  <c r="V688" i="48" a="1"/>
  <c r="V688" i="48" s="1"/>
  <c r="T688" i="48" a="1"/>
  <c r="T688" i="48" s="1"/>
  <c r="R688" i="48" a="1"/>
  <c r="R688" i="48"/>
  <c r="P688" i="48" a="1"/>
  <c r="P688" i="48" s="1"/>
  <c r="N688" i="48" a="1"/>
  <c r="N688" i="48" s="1"/>
  <c r="M688" i="48"/>
  <c r="L688" i="48" a="1"/>
  <c r="L688" i="48"/>
  <c r="J688" i="48" a="1"/>
  <c r="J688" i="48" s="1"/>
  <c r="H688" i="48" a="1"/>
  <c r="H688" i="48"/>
  <c r="I688" i="48" s="1"/>
  <c r="F688" i="48" a="1"/>
  <c r="F688" i="48" s="1"/>
  <c r="G688" i="48" s="1"/>
  <c r="D688" i="48" a="1"/>
  <c r="D688" i="48"/>
  <c r="B688" i="48" a="1"/>
  <c r="B688" i="48" s="1"/>
  <c r="AV687" i="48"/>
  <c r="AQ687" i="48"/>
  <c r="AK687" i="48"/>
  <c r="AG687" i="48"/>
  <c r="AF687" i="48" a="1"/>
  <c r="AF687" i="48"/>
  <c r="AX687" i="48" s="1"/>
  <c r="AE687" i="48"/>
  <c r="AD687" i="48" a="1"/>
  <c r="AD687" i="48"/>
  <c r="AB687" i="48" a="1"/>
  <c r="AB687" i="48"/>
  <c r="AC687" i="48" s="1"/>
  <c r="Z687" i="48" a="1"/>
  <c r="Z687" i="48"/>
  <c r="X687" i="48" a="1"/>
  <c r="X687" i="48" s="1"/>
  <c r="AT688" i="48" s="1"/>
  <c r="W687" i="48"/>
  <c r="V687" i="48" a="1"/>
  <c r="V687" i="48" s="1"/>
  <c r="T687" i="48" a="1"/>
  <c r="T687" i="48" s="1"/>
  <c r="R687" i="48" a="1"/>
  <c r="R687" i="48" s="1"/>
  <c r="S687" i="48" s="1"/>
  <c r="Q687" i="48"/>
  <c r="P687" i="48" a="1"/>
  <c r="P687" i="48" s="1"/>
  <c r="O687" i="48"/>
  <c r="N687" i="48" a="1"/>
  <c r="N687" i="48"/>
  <c r="AO687" i="48" s="1"/>
  <c r="L687" i="48" a="1"/>
  <c r="L687" i="48" s="1"/>
  <c r="J687" i="48" a="1"/>
  <c r="J687" i="48"/>
  <c r="K687" i="48" s="1"/>
  <c r="H687" i="48" a="1"/>
  <c r="H687" i="48" s="1"/>
  <c r="G687" i="48"/>
  <c r="F687" i="48" a="1"/>
  <c r="F687" i="48" s="1"/>
  <c r="D687" i="48" a="1"/>
  <c r="D687" i="48"/>
  <c r="E687" i="48" s="1"/>
  <c r="B687" i="48" a="1"/>
  <c r="B687" i="48" s="1"/>
  <c r="AX686" i="48"/>
  <c r="AV686" i="48"/>
  <c r="AF686" i="48" a="1"/>
  <c r="AF686" i="48"/>
  <c r="AG686" i="48" s="1"/>
  <c r="AD686" i="48" a="1"/>
  <c r="AD686" i="48"/>
  <c r="AC686" i="48"/>
  <c r="AB686" i="48" a="1"/>
  <c r="AB686" i="48"/>
  <c r="AA686" i="48"/>
  <c r="Z686" i="48" a="1"/>
  <c r="Z686" i="48"/>
  <c r="Y686" i="48"/>
  <c r="X686" i="48" a="1"/>
  <c r="X686" i="48" s="1"/>
  <c r="V686" i="48" a="1"/>
  <c r="V686" i="48"/>
  <c r="T686" i="48" a="1"/>
  <c r="T686" i="48" s="1"/>
  <c r="AR686" i="48" s="1"/>
  <c r="R686" i="48" a="1"/>
  <c r="R686" i="48" s="1"/>
  <c r="S686" i="48" s="1"/>
  <c r="P686" i="48" a="1"/>
  <c r="P686" i="48" s="1"/>
  <c r="O686" i="48"/>
  <c r="N686" i="48" a="1"/>
  <c r="N686" i="48" s="1"/>
  <c r="M686" i="48"/>
  <c r="L686" i="48" a="1"/>
  <c r="L686" i="48"/>
  <c r="J686" i="48" a="1"/>
  <c r="J686" i="48"/>
  <c r="H686" i="48" a="1"/>
  <c r="H686" i="48"/>
  <c r="I686" i="48" s="1"/>
  <c r="F686" i="48" a="1"/>
  <c r="F686" i="48"/>
  <c r="G686" i="48" s="1"/>
  <c r="D686" i="48" a="1"/>
  <c r="D686" i="48" s="1"/>
  <c r="B686" i="48" a="1"/>
  <c r="B686" i="48"/>
  <c r="AR685" i="48"/>
  <c r="AP685" i="48"/>
  <c r="AM685" i="48"/>
  <c r="AG685" i="48"/>
  <c r="AF685" i="48" a="1"/>
  <c r="AF685" i="48"/>
  <c r="AX685" i="48" s="1"/>
  <c r="AD685" i="48" a="1"/>
  <c r="AD685" i="48" s="1"/>
  <c r="AB685" i="48" a="1"/>
  <c r="AB685" i="48" s="1"/>
  <c r="Z685" i="48" a="1"/>
  <c r="Z685" i="48"/>
  <c r="X685" i="48" a="1"/>
  <c r="X685" i="48" s="1"/>
  <c r="W685" i="48"/>
  <c r="V685" i="48" a="1"/>
  <c r="V685" i="48" s="1"/>
  <c r="T685" i="48" a="1"/>
  <c r="T685" i="48"/>
  <c r="U685" i="48" s="1"/>
  <c r="S685" i="48"/>
  <c r="R685" i="48" a="1"/>
  <c r="R685" i="48" s="1"/>
  <c r="P685" i="48" a="1"/>
  <c r="P685" i="48" s="1"/>
  <c r="Q685" i="48" s="1"/>
  <c r="O685" i="48"/>
  <c r="N685" i="48" a="1"/>
  <c r="N685" i="48" s="1"/>
  <c r="AO685" i="48" s="1"/>
  <c r="L685" i="48" a="1"/>
  <c r="L685" i="48"/>
  <c r="J685" i="48" a="1"/>
  <c r="J685" i="48" s="1"/>
  <c r="K685" i="48" s="1"/>
  <c r="I685" i="48"/>
  <c r="H685" i="48" a="1"/>
  <c r="H685" i="48" s="1"/>
  <c r="F685" i="48" a="1"/>
  <c r="F685" i="48"/>
  <c r="D685" i="48" a="1"/>
  <c r="D685" i="48" s="1"/>
  <c r="C685" i="48"/>
  <c r="B685" i="48" a="1"/>
  <c r="B685" i="48" s="1"/>
  <c r="AI685" i="48" s="1"/>
  <c r="AX684" i="48"/>
  <c r="AP684" i="48"/>
  <c r="AM684" i="48"/>
  <c r="AL684" i="48"/>
  <c r="AG684" i="48"/>
  <c r="AF684" i="48" a="1"/>
  <c r="AF684" i="48"/>
  <c r="AD684" i="48" a="1"/>
  <c r="AD684" i="48" s="1"/>
  <c r="AB684" i="48" a="1"/>
  <c r="AB684" i="48" s="1"/>
  <c r="Z684" i="48" a="1"/>
  <c r="Z684" i="48"/>
  <c r="X684" i="48" a="1"/>
  <c r="X684" i="48" s="1"/>
  <c r="Y684" i="48" s="1"/>
  <c r="V684" i="48" a="1"/>
  <c r="V684" i="48" s="1"/>
  <c r="T684" i="48" a="1"/>
  <c r="T684" i="48"/>
  <c r="U684" i="48" s="1"/>
  <c r="R684" i="48" a="1"/>
  <c r="R684" i="48" s="1"/>
  <c r="Q684" i="48"/>
  <c r="P684" i="48" a="1"/>
  <c r="P684" i="48" s="1"/>
  <c r="O684" i="48"/>
  <c r="N684" i="48" a="1"/>
  <c r="N684" i="48"/>
  <c r="M684" i="48"/>
  <c r="L684" i="48" a="1"/>
  <c r="L684" i="48"/>
  <c r="J684" i="48" a="1"/>
  <c r="J684" i="48" s="1"/>
  <c r="K684" i="48" s="1"/>
  <c r="H684" i="48" a="1"/>
  <c r="H684" i="48"/>
  <c r="I684" i="48" s="1"/>
  <c r="G684" i="48"/>
  <c r="F684" i="48" a="1"/>
  <c r="F684" i="48"/>
  <c r="AK684" i="48" s="1"/>
  <c r="D684" i="48" a="1"/>
  <c r="D684" i="48" s="1"/>
  <c r="B684" i="48" a="1"/>
  <c r="B684" i="48" s="1"/>
  <c r="AX683" i="48"/>
  <c r="AL683" i="48"/>
  <c r="AJ683" i="48"/>
  <c r="AG683" i="48"/>
  <c r="AF683" i="48" a="1"/>
  <c r="AF683" i="48"/>
  <c r="AD683" i="48" a="1"/>
  <c r="AD683" i="48"/>
  <c r="AB683" i="48" a="1"/>
  <c r="AB683" i="48" s="1"/>
  <c r="AV683" i="48" s="1"/>
  <c r="AA683" i="48"/>
  <c r="Z683" i="48" a="1"/>
  <c r="Z683" i="48"/>
  <c r="X683" i="48" a="1"/>
  <c r="X683" i="48" s="1"/>
  <c r="Y683" i="48" s="1"/>
  <c r="V683" i="48" a="1"/>
  <c r="V683" i="48" s="1"/>
  <c r="T683" i="48" a="1"/>
  <c r="T683" i="48"/>
  <c r="U683" i="48" s="1"/>
  <c r="R683" i="48" a="1"/>
  <c r="R683" i="48"/>
  <c r="S683" i="48" s="1"/>
  <c r="Q683" i="48"/>
  <c r="P683" i="48" a="1"/>
  <c r="P683" i="48" s="1"/>
  <c r="N683" i="48" a="1"/>
  <c r="N683" i="48" s="1"/>
  <c r="L683" i="48" a="1"/>
  <c r="L683" i="48" s="1"/>
  <c r="J683" i="48" a="1"/>
  <c r="J683" i="48" s="1"/>
  <c r="K683" i="48" s="1"/>
  <c r="H683" i="48" a="1"/>
  <c r="H683" i="48"/>
  <c r="I683" i="48" s="1"/>
  <c r="G683" i="48"/>
  <c r="F683" i="48" a="1"/>
  <c r="F683" i="48" s="1"/>
  <c r="D683" i="48" a="1"/>
  <c r="D683" i="48"/>
  <c r="E683" i="48" s="1"/>
  <c r="B683" i="48" a="1"/>
  <c r="B683" i="48" s="1"/>
  <c r="AX682" i="48"/>
  <c r="AR682" i="48"/>
  <c r="AQ682" i="48"/>
  <c r="AM682" i="48"/>
  <c r="AG682" i="48"/>
  <c r="AF682" i="48" a="1"/>
  <c r="AF682" i="48"/>
  <c r="AD682" i="48" a="1"/>
  <c r="AD682" i="48"/>
  <c r="AC682" i="48"/>
  <c r="AB682" i="48" a="1"/>
  <c r="AB682" i="48" s="1"/>
  <c r="AA682" i="48"/>
  <c r="Z682" i="48" a="1"/>
  <c r="Z682" i="48"/>
  <c r="Y682" i="48"/>
  <c r="X682" i="48" a="1"/>
  <c r="X682" i="48"/>
  <c r="V682" i="48" a="1"/>
  <c r="V682" i="48" s="1"/>
  <c r="T682" i="48" a="1"/>
  <c r="T682" i="48"/>
  <c r="U682" i="48" s="1"/>
  <c r="S682" i="48"/>
  <c r="R682" i="48" a="1"/>
  <c r="R682" i="48"/>
  <c r="P682" i="48" a="1"/>
  <c r="P682" i="48" s="1"/>
  <c r="N682" i="48" a="1"/>
  <c r="N682" i="48"/>
  <c r="AO682" i="48" s="1"/>
  <c r="L682" i="48" a="1"/>
  <c r="L682" i="48" s="1"/>
  <c r="J682" i="48" a="1"/>
  <c r="J682" i="48" s="1"/>
  <c r="K682" i="48" s="1"/>
  <c r="H682" i="48" a="1"/>
  <c r="H682" i="48"/>
  <c r="F682" i="48" a="1"/>
  <c r="F682" i="48"/>
  <c r="D682" i="48" a="1"/>
  <c r="D682" i="48" s="1"/>
  <c r="B682" i="48" a="1"/>
  <c r="B682" i="48" s="1"/>
  <c r="AX681" i="48"/>
  <c r="AS681" i="48"/>
  <c r="AR681" i="48"/>
  <c r="AQ681" i="48"/>
  <c r="AG681" i="48"/>
  <c r="AF681" i="48" a="1"/>
  <c r="AF681" i="48"/>
  <c r="AD681" i="48" a="1"/>
  <c r="AD681" i="48"/>
  <c r="AB681" i="48" a="1"/>
  <c r="AB681" i="48" s="1"/>
  <c r="AA681" i="48"/>
  <c r="Z681" i="48" a="1"/>
  <c r="Z681" i="48"/>
  <c r="AU681" i="48" s="1"/>
  <c r="X681" i="48" a="1"/>
  <c r="X681" i="48" s="1"/>
  <c r="AT682" i="48" s="1"/>
  <c r="V681" i="48" a="1"/>
  <c r="V681" i="48" s="1"/>
  <c r="W681" i="48" s="1"/>
  <c r="T681" i="48" a="1"/>
  <c r="T681" i="48"/>
  <c r="U681" i="48" s="1"/>
  <c r="S681" i="48"/>
  <c r="R681" i="48" a="1"/>
  <c r="R681" i="48" s="1"/>
  <c r="P681" i="48" a="1"/>
  <c r="P681" i="48" s="1"/>
  <c r="O681" i="48"/>
  <c r="N681" i="48" a="1"/>
  <c r="N681" i="48" s="1"/>
  <c r="AO681" i="48" s="1"/>
  <c r="L681" i="48" a="1"/>
  <c r="L681" i="48" s="1"/>
  <c r="J681" i="48" a="1"/>
  <c r="J681" i="48" s="1"/>
  <c r="H681" i="48" a="1"/>
  <c r="H681" i="48" s="1"/>
  <c r="F681" i="48" a="1"/>
  <c r="F681" i="48"/>
  <c r="D681" i="48" a="1"/>
  <c r="D681" i="48"/>
  <c r="B681" i="48" a="1"/>
  <c r="B681" i="48" s="1"/>
  <c r="AX680" i="48"/>
  <c r="AS680" i="48"/>
  <c r="AR680" i="48"/>
  <c r="AO680" i="48"/>
  <c r="AK680" i="48"/>
  <c r="AG680" i="48"/>
  <c r="AF680" i="48" a="1"/>
  <c r="AF680" i="48"/>
  <c r="AD680" i="48" a="1"/>
  <c r="AD680" i="48" s="1"/>
  <c r="AB680" i="48" a="1"/>
  <c r="AB680" i="48"/>
  <c r="AA680" i="48"/>
  <c r="Z680" i="48" a="1"/>
  <c r="Z680" i="48"/>
  <c r="X680" i="48" a="1"/>
  <c r="X680" i="48" s="1"/>
  <c r="W680" i="48"/>
  <c r="V680" i="48" a="1"/>
  <c r="V680" i="48" s="1"/>
  <c r="T680" i="48" a="1"/>
  <c r="T680" i="48"/>
  <c r="U680" i="48" s="1"/>
  <c r="R680" i="48" a="1"/>
  <c r="R680" i="48" s="1"/>
  <c r="S680" i="48" s="1"/>
  <c r="P680" i="48" a="1"/>
  <c r="P680" i="48" s="1"/>
  <c r="N680" i="48" a="1"/>
  <c r="N680" i="48"/>
  <c r="O680" i="48" s="1"/>
  <c r="M680" i="48"/>
  <c r="L680" i="48" a="1"/>
  <c r="L680" i="48"/>
  <c r="J680" i="48" a="1"/>
  <c r="J680" i="48" s="1"/>
  <c r="K680" i="48" s="1"/>
  <c r="H680" i="48" a="1"/>
  <c r="H680" i="48" s="1"/>
  <c r="F680" i="48" a="1"/>
  <c r="F680" i="48" s="1"/>
  <c r="G680" i="48" s="1"/>
  <c r="D680" i="48" a="1"/>
  <c r="D680" i="48"/>
  <c r="E680" i="48" s="1"/>
  <c r="B680" i="48" a="1"/>
  <c r="B680" i="48" s="1"/>
  <c r="AI680" i="48" s="1"/>
  <c r="AX679" i="48"/>
  <c r="AR679" i="48"/>
  <c r="AP679" i="48"/>
  <c r="AK679" i="48"/>
  <c r="AG679" i="48"/>
  <c r="AF679" i="48" a="1"/>
  <c r="AF679" i="48"/>
  <c r="AD679" i="48" a="1"/>
  <c r="AD679" i="48"/>
  <c r="AC679" i="48"/>
  <c r="AB679" i="48" a="1"/>
  <c r="AB679" i="48" s="1"/>
  <c r="Z679" i="48" a="1"/>
  <c r="Z679" i="48"/>
  <c r="X679" i="48" a="1"/>
  <c r="X679" i="48"/>
  <c r="Y679" i="48" s="1"/>
  <c r="W679" i="48"/>
  <c r="V679" i="48" a="1"/>
  <c r="V679" i="48" s="1"/>
  <c r="T679" i="48" a="1"/>
  <c r="T679" i="48"/>
  <c r="U679" i="48" s="1"/>
  <c r="R679" i="48" a="1"/>
  <c r="R679" i="48" s="1"/>
  <c r="Q679" i="48"/>
  <c r="P679" i="48" a="1"/>
  <c r="P679" i="48" s="1"/>
  <c r="N679" i="48" a="1"/>
  <c r="N679" i="48"/>
  <c r="O679" i="48" s="1"/>
  <c r="L679" i="48" a="1"/>
  <c r="L679" i="48" s="1"/>
  <c r="J679" i="48" a="1"/>
  <c r="J679" i="48" s="1"/>
  <c r="I679" i="48"/>
  <c r="H679" i="48" a="1"/>
  <c r="H679" i="48"/>
  <c r="G679" i="48"/>
  <c r="F679" i="48" a="1"/>
  <c r="F679" i="48"/>
  <c r="D679" i="48" a="1"/>
  <c r="D679" i="48" s="1"/>
  <c r="C679" i="48"/>
  <c r="B679" i="48" a="1"/>
  <c r="B679" i="48"/>
  <c r="AX678" i="48"/>
  <c r="AR678" i="48"/>
  <c r="AQ678" i="48"/>
  <c r="AK678" i="48"/>
  <c r="AJ678" i="48"/>
  <c r="AG678" i="48"/>
  <c r="AF678" i="48" a="1"/>
  <c r="AF678" i="48"/>
  <c r="AD678" i="48" a="1"/>
  <c r="AD678" i="48"/>
  <c r="AB678" i="48" a="1"/>
  <c r="AB678" i="48"/>
  <c r="AA678" i="48"/>
  <c r="Z678" i="48" a="1"/>
  <c r="Z678" i="48"/>
  <c r="X678" i="48" a="1"/>
  <c r="X678" i="48" s="1"/>
  <c r="V678" i="48" a="1"/>
  <c r="V678" i="48" s="1"/>
  <c r="T678" i="48" a="1"/>
  <c r="T678" i="48"/>
  <c r="U678" i="48" s="1"/>
  <c r="S678" i="48"/>
  <c r="R678" i="48" a="1"/>
  <c r="R678" i="48"/>
  <c r="Q678" i="48"/>
  <c r="P678" i="48" a="1"/>
  <c r="P678" i="48" s="1"/>
  <c r="N678" i="48" a="1"/>
  <c r="N678" i="48" s="1"/>
  <c r="L678" i="48" a="1"/>
  <c r="L678" i="48" s="1"/>
  <c r="J678" i="48" a="1"/>
  <c r="J678" i="48" s="1"/>
  <c r="H678" i="48" a="1"/>
  <c r="H678" i="48" s="1"/>
  <c r="I678" i="48" s="1"/>
  <c r="G678" i="48"/>
  <c r="F678" i="48" a="1"/>
  <c r="F678" i="48"/>
  <c r="D678" i="48" a="1"/>
  <c r="D678" i="48"/>
  <c r="E678" i="48" s="1"/>
  <c r="C678" i="48"/>
  <c r="B678" i="48" a="1"/>
  <c r="B678" i="48" s="1"/>
  <c r="AS677" i="48"/>
  <c r="AQ677" i="48"/>
  <c r="AK677" i="48"/>
  <c r="AF677" i="48" a="1"/>
  <c r="AF677" i="48"/>
  <c r="AG677" i="48" s="1"/>
  <c r="AD677" i="48" a="1"/>
  <c r="AD677" i="48" s="1"/>
  <c r="AC677" i="48"/>
  <c r="AB677" i="48" a="1"/>
  <c r="AB677" i="48"/>
  <c r="Z677" i="48" a="1"/>
  <c r="Z677" i="48"/>
  <c r="X677" i="48" a="1"/>
  <c r="X677" i="48" s="1"/>
  <c r="V677" i="48" a="1"/>
  <c r="V677" i="48" s="1"/>
  <c r="W677" i="48" s="1"/>
  <c r="T677" i="48" a="1"/>
  <c r="T677" i="48"/>
  <c r="R677" i="48" a="1"/>
  <c r="R677" i="48"/>
  <c r="S677" i="48" s="1"/>
  <c r="P677" i="48" a="1"/>
  <c r="P677" i="48" s="1"/>
  <c r="N677" i="48" a="1"/>
  <c r="N677" i="48"/>
  <c r="O677" i="48" s="1"/>
  <c r="L677" i="48" a="1"/>
  <c r="L677" i="48" s="1"/>
  <c r="J677" i="48" a="1"/>
  <c r="J677" i="48" s="1"/>
  <c r="I677" i="48"/>
  <c r="H677" i="48" a="1"/>
  <c r="H677" i="48"/>
  <c r="AL677" i="48" s="1"/>
  <c r="F677" i="48" a="1"/>
  <c r="F677" i="48"/>
  <c r="G677" i="48" s="1"/>
  <c r="E677" i="48"/>
  <c r="D677" i="48" a="1"/>
  <c r="D677" i="48" s="1"/>
  <c r="B677" i="48" a="1"/>
  <c r="B677" i="48" s="1"/>
  <c r="AI677" i="48" s="1"/>
  <c r="AV676" i="48"/>
  <c r="AO676" i="48"/>
  <c r="AG676" i="48"/>
  <c r="AF676" i="48" a="1"/>
  <c r="AF676" i="48" s="1"/>
  <c r="AD676" i="48" a="1"/>
  <c r="AD676" i="48" s="1"/>
  <c r="AE676" i="48" s="1"/>
  <c r="AB676" i="48" a="1"/>
  <c r="AB676" i="48"/>
  <c r="AC676" i="48" s="1"/>
  <c r="Z676" i="48" a="1"/>
  <c r="Z676" i="48"/>
  <c r="Y676" i="48"/>
  <c r="X676" i="48" a="1"/>
  <c r="X676" i="48"/>
  <c r="V676" i="48" a="1"/>
  <c r="V676" i="48"/>
  <c r="AS676" i="48" s="1"/>
  <c r="U676" i="48"/>
  <c r="T676" i="48" a="1"/>
  <c r="T676" i="48"/>
  <c r="R676" i="48" a="1"/>
  <c r="R676" i="48" s="1"/>
  <c r="P676" i="48" a="1"/>
  <c r="P676" i="48"/>
  <c r="O676" i="48"/>
  <c r="N676" i="48" a="1"/>
  <c r="N676" i="48"/>
  <c r="AO677" i="48" s="1"/>
  <c r="L676" i="48" a="1"/>
  <c r="L676" i="48" s="1"/>
  <c r="M676" i="48" s="1"/>
  <c r="J676" i="48" a="1"/>
  <c r="J676" i="48" s="1"/>
  <c r="H676" i="48" a="1"/>
  <c r="H676" i="48" s="1"/>
  <c r="F676" i="48" a="1"/>
  <c r="F676" i="48"/>
  <c r="D676" i="48" a="1"/>
  <c r="D676" i="48" s="1"/>
  <c r="B676" i="48" a="1"/>
  <c r="B676" i="48" s="1"/>
  <c r="AV675" i="48"/>
  <c r="AO675" i="48"/>
  <c r="AK675" i="48"/>
  <c r="AF675" i="48" a="1"/>
  <c r="AF675" i="48" s="1"/>
  <c r="AD675" i="48" a="1"/>
  <c r="AD675" i="48" s="1"/>
  <c r="AC675" i="48"/>
  <c r="AB675" i="48" a="1"/>
  <c r="AB675" i="48"/>
  <c r="Z675" i="48" a="1"/>
  <c r="Z675" i="48" s="1"/>
  <c r="X675" i="48" a="1"/>
  <c r="X675" i="48"/>
  <c r="W675" i="48"/>
  <c r="V675" i="48" a="1"/>
  <c r="V675" i="48"/>
  <c r="T675" i="48" a="1"/>
  <c r="T675" i="48" s="1"/>
  <c r="S675" i="48"/>
  <c r="R675" i="48" a="1"/>
  <c r="R675" i="48" s="1"/>
  <c r="P675" i="48" a="1"/>
  <c r="P675" i="48"/>
  <c r="O675" i="48"/>
  <c r="N675" i="48" a="1"/>
  <c r="N675" i="48" s="1"/>
  <c r="L675" i="48" a="1"/>
  <c r="L675" i="48" s="1"/>
  <c r="J675" i="48" a="1"/>
  <c r="J675" i="48"/>
  <c r="H675" i="48" a="1"/>
  <c r="H675" i="48" s="1"/>
  <c r="F675" i="48" a="1"/>
  <c r="F675" i="48" s="1"/>
  <c r="G675" i="48" s="1"/>
  <c r="D675" i="48" a="1"/>
  <c r="D675" i="48"/>
  <c r="E675" i="48" s="1"/>
  <c r="B675" i="48" a="1"/>
  <c r="B675" i="48"/>
  <c r="C675" i="48" s="1"/>
  <c r="AP674" i="48"/>
  <c r="AO674" i="48"/>
  <c r="AN674" i="48"/>
  <c r="AL674" i="48"/>
  <c r="AF674" i="48" a="1"/>
  <c r="AF674" i="48" s="1"/>
  <c r="AD674" i="48" a="1"/>
  <c r="AD674" i="48"/>
  <c r="AE674" i="48" s="1"/>
  <c r="AC674" i="48"/>
  <c r="AB674" i="48" a="1"/>
  <c r="AB674" i="48"/>
  <c r="AV674" i="48" s="1"/>
  <c r="Z674" i="48" a="1"/>
  <c r="Z674" i="48" s="1"/>
  <c r="AU674" i="48" s="1"/>
  <c r="X674" i="48" a="1"/>
  <c r="X674" i="48"/>
  <c r="V674" i="48" a="1"/>
  <c r="V674" i="48"/>
  <c r="W674" i="48" s="1"/>
  <c r="T674" i="48" a="1"/>
  <c r="T674" i="48"/>
  <c r="U674" i="48" s="1"/>
  <c r="R674" i="48" a="1"/>
  <c r="R674" i="48" s="1"/>
  <c r="AQ674" i="48" s="1"/>
  <c r="P674" i="48" a="1"/>
  <c r="P674" i="48"/>
  <c r="Q674" i="48" s="1"/>
  <c r="O674" i="48"/>
  <c r="N674" i="48" a="1"/>
  <c r="N674" i="48"/>
  <c r="L674" i="48" a="1"/>
  <c r="L674" i="48" s="1"/>
  <c r="M674" i="48" s="1"/>
  <c r="J674" i="48" a="1"/>
  <c r="J674" i="48" s="1"/>
  <c r="H674" i="48" a="1"/>
  <c r="H674" i="48"/>
  <c r="I674" i="48" s="1"/>
  <c r="F674" i="48" a="1"/>
  <c r="F674" i="48"/>
  <c r="G674" i="48" s="1"/>
  <c r="E674" i="48"/>
  <c r="D674" i="48" a="1"/>
  <c r="D674" i="48" s="1"/>
  <c r="AJ674" i="48" s="1"/>
  <c r="B674" i="48" a="1"/>
  <c r="B674" i="48"/>
  <c r="C674" i="48" s="1"/>
  <c r="AF673" i="48" a="1"/>
  <c r="AF673" i="48" s="1"/>
  <c r="AX673" i="48" s="1"/>
  <c r="AE673" i="48"/>
  <c r="AD673" i="48" a="1"/>
  <c r="AD673" i="48" s="1"/>
  <c r="AW673" i="48" s="1"/>
  <c r="AB673" i="48" a="1"/>
  <c r="AB673" i="48"/>
  <c r="AC673" i="48" s="1"/>
  <c r="AA673" i="48"/>
  <c r="Z673" i="48" a="1"/>
  <c r="Z673" i="48"/>
  <c r="Y673" i="48"/>
  <c r="X673" i="48" a="1"/>
  <c r="X673" i="48" s="1"/>
  <c r="V673" i="48" a="1"/>
  <c r="V673" i="48"/>
  <c r="T673" i="48" a="1"/>
  <c r="T673" i="48"/>
  <c r="S673" i="48"/>
  <c r="R673" i="48" a="1"/>
  <c r="R673" i="48" s="1"/>
  <c r="Q673" i="48"/>
  <c r="P673" i="48" a="1"/>
  <c r="P673" i="48"/>
  <c r="N673" i="48" a="1"/>
  <c r="N673" i="48"/>
  <c r="O673" i="48" s="1"/>
  <c r="M673" i="48"/>
  <c r="L673" i="48" a="1"/>
  <c r="L673" i="48"/>
  <c r="J673" i="48" a="1"/>
  <c r="J673" i="48" s="1"/>
  <c r="H673" i="48" a="1"/>
  <c r="H673" i="48" s="1"/>
  <c r="AL673" i="48" s="1"/>
  <c r="F673" i="48" a="1"/>
  <c r="F673" i="48"/>
  <c r="G673" i="48" s="1"/>
  <c r="D673" i="48" a="1"/>
  <c r="D673" i="48"/>
  <c r="B673" i="48" a="1"/>
  <c r="B673" i="48"/>
  <c r="AL672" i="48"/>
  <c r="AF672" i="48" a="1"/>
  <c r="AF672" i="48"/>
  <c r="AD672" i="48" a="1"/>
  <c r="AD672" i="48"/>
  <c r="AB672" i="48" a="1"/>
  <c r="AB672" i="48"/>
  <c r="Z672" i="48" a="1"/>
  <c r="Z672" i="48" s="1"/>
  <c r="Y672" i="48"/>
  <c r="X672" i="48" a="1"/>
  <c r="X672" i="48" s="1"/>
  <c r="V672" i="48" a="1"/>
  <c r="V672" i="48" s="1"/>
  <c r="W672" i="48" s="1"/>
  <c r="T672" i="48" a="1"/>
  <c r="T672" i="48" s="1"/>
  <c r="R672" i="48" a="1"/>
  <c r="R672" i="48" s="1"/>
  <c r="Q672" i="48"/>
  <c r="P672" i="48" a="1"/>
  <c r="P672" i="48" s="1"/>
  <c r="AP673" i="48" s="1"/>
  <c r="O672" i="48"/>
  <c r="N672" i="48" a="1"/>
  <c r="N672" i="48" s="1"/>
  <c r="AO672" i="48" s="1"/>
  <c r="L672" i="48" a="1"/>
  <c r="L672" i="48"/>
  <c r="J672" i="48" a="1"/>
  <c r="J672" i="48"/>
  <c r="K672" i="48" s="1"/>
  <c r="H672" i="48" a="1"/>
  <c r="H672" i="48" s="1"/>
  <c r="I672" i="48" s="1"/>
  <c r="F672" i="48" a="1"/>
  <c r="F672" i="48"/>
  <c r="D672" i="48" a="1"/>
  <c r="D672" i="48"/>
  <c r="B672" i="48" a="1"/>
  <c r="B672" i="48" s="1"/>
  <c r="C672" i="48" s="1"/>
  <c r="AP671" i="48"/>
  <c r="AO671" i="48"/>
  <c r="AF671" i="48" a="1"/>
  <c r="AF671" i="48"/>
  <c r="AE671" i="48"/>
  <c r="AD671" i="48" a="1"/>
  <c r="AD671" i="48"/>
  <c r="AB671" i="48" a="1"/>
  <c r="AB671" i="48" s="1"/>
  <c r="AA671" i="48"/>
  <c r="Z671" i="48" a="1"/>
  <c r="Z671" i="48" s="1"/>
  <c r="X671" i="48" a="1"/>
  <c r="X671" i="48"/>
  <c r="W671" i="48"/>
  <c r="V671" i="48" a="1"/>
  <c r="V671" i="48"/>
  <c r="T671" i="48" a="1"/>
  <c r="T671" i="48" s="1"/>
  <c r="S671" i="48"/>
  <c r="R671" i="48" a="1"/>
  <c r="R671" i="48" s="1"/>
  <c r="P671" i="48" a="1"/>
  <c r="P671" i="48" s="1"/>
  <c r="Q671" i="48" s="1"/>
  <c r="O671" i="48"/>
  <c r="N671" i="48" a="1"/>
  <c r="N671" i="48"/>
  <c r="L671" i="48" a="1"/>
  <c r="L671" i="48" s="1"/>
  <c r="J671" i="48" a="1"/>
  <c r="J671" i="48" s="1"/>
  <c r="H671" i="48" a="1"/>
  <c r="H671" i="48"/>
  <c r="G671" i="48"/>
  <c r="F671" i="48" a="1"/>
  <c r="F671" i="48"/>
  <c r="E671" i="48"/>
  <c r="D671" i="48" a="1"/>
  <c r="D671" i="48" s="1"/>
  <c r="C671" i="48"/>
  <c r="B671" i="48" a="1"/>
  <c r="B671" i="48" s="1"/>
  <c r="AI671" i="48" s="1"/>
  <c r="AR670" i="48"/>
  <c r="AF670" i="48" a="1"/>
  <c r="AF670" i="48"/>
  <c r="AG670" i="48" s="1"/>
  <c r="AE670" i="48"/>
  <c r="AD670" i="48" a="1"/>
  <c r="AD670" i="48"/>
  <c r="AB670" i="48" a="1"/>
  <c r="AB670" i="48" s="1"/>
  <c r="Z670" i="48" a="1"/>
  <c r="Z670" i="48" s="1"/>
  <c r="X670" i="48" a="1"/>
  <c r="X670" i="48"/>
  <c r="V670" i="48" a="1"/>
  <c r="V670" i="48" s="1"/>
  <c r="T670" i="48" a="1"/>
  <c r="T670" i="48" s="1"/>
  <c r="U670" i="48" s="1"/>
  <c r="R670" i="48" a="1"/>
  <c r="R670" i="48"/>
  <c r="Q670" i="48"/>
  <c r="P670" i="48" a="1"/>
  <c r="P670" i="48"/>
  <c r="AP670" i="48" s="1"/>
  <c r="O670" i="48"/>
  <c r="N670" i="48" a="1"/>
  <c r="N670" i="48"/>
  <c r="L670" i="48" a="1"/>
  <c r="L670" i="48" s="1"/>
  <c r="K670" i="48"/>
  <c r="J670" i="48" a="1"/>
  <c r="J670" i="48" s="1"/>
  <c r="AM670" i="48" s="1"/>
  <c r="H670" i="48" a="1"/>
  <c r="H670" i="48"/>
  <c r="F670" i="48" a="1"/>
  <c r="F670" i="48" s="1"/>
  <c r="D670" i="48" a="1"/>
  <c r="D670" i="48" s="1"/>
  <c r="C670" i="48"/>
  <c r="B670" i="48" a="1"/>
  <c r="B670" i="48" s="1"/>
  <c r="AW669" i="48"/>
  <c r="AO669" i="48"/>
  <c r="AN669" i="48"/>
  <c r="AG669" i="48"/>
  <c r="AF669" i="48" a="1"/>
  <c r="AF669" i="48"/>
  <c r="AX669" i="48" s="1"/>
  <c r="AE669" i="48"/>
  <c r="AD669" i="48" a="1"/>
  <c r="AD669" i="48"/>
  <c r="AC669" i="48"/>
  <c r="AB669" i="48" a="1"/>
  <c r="AB669" i="48"/>
  <c r="AV669" i="48" s="1"/>
  <c r="Z669" i="48" a="1"/>
  <c r="Z669" i="48" s="1"/>
  <c r="X669" i="48" a="1"/>
  <c r="X669" i="48"/>
  <c r="V669" i="48" a="1"/>
  <c r="V669" i="48" s="1"/>
  <c r="T669" i="48" a="1"/>
  <c r="T669" i="48" s="1"/>
  <c r="U669" i="48" s="1"/>
  <c r="S669" i="48"/>
  <c r="R669" i="48" a="1"/>
  <c r="R669" i="48"/>
  <c r="Q669" i="48"/>
  <c r="P669" i="48" a="1"/>
  <c r="P669" i="48"/>
  <c r="AP669" i="48" s="1"/>
  <c r="N669" i="48" a="1"/>
  <c r="N669" i="48"/>
  <c r="M669" i="48"/>
  <c r="L669" i="48" a="1"/>
  <c r="L669" i="48"/>
  <c r="J669" i="48" a="1"/>
  <c r="J669" i="48" s="1"/>
  <c r="AM669" i="48" s="1"/>
  <c r="H669" i="48" a="1"/>
  <c r="H669" i="48"/>
  <c r="F669" i="48" a="1"/>
  <c r="F669" i="48"/>
  <c r="D669" i="48" a="1"/>
  <c r="D669" i="48" s="1"/>
  <c r="E669" i="48" s="1"/>
  <c r="B669" i="48" a="1"/>
  <c r="B669" i="48" s="1"/>
  <c r="AV668" i="48"/>
  <c r="AG668" i="48"/>
  <c r="AF668" i="48" a="1"/>
  <c r="AF668" i="48" s="1"/>
  <c r="AX668" i="48" s="1"/>
  <c r="AE668" i="48"/>
  <c r="AD668" i="48" a="1"/>
  <c r="AD668" i="48"/>
  <c r="AW668" i="48" s="1"/>
  <c r="AC668" i="48"/>
  <c r="AB668" i="48" a="1"/>
  <c r="AB668" i="48"/>
  <c r="AA668" i="48"/>
  <c r="Z668" i="48" a="1"/>
  <c r="Z668" i="48"/>
  <c r="X668" i="48" a="1"/>
  <c r="X668" i="48" s="1"/>
  <c r="V668" i="48" a="1"/>
  <c r="V668" i="48" s="1"/>
  <c r="T668" i="48" a="1"/>
  <c r="T668" i="48" s="1"/>
  <c r="AR668" i="48" s="1"/>
  <c r="R668" i="48" a="1"/>
  <c r="R668" i="48" s="1"/>
  <c r="Q668" i="48"/>
  <c r="P668" i="48" a="1"/>
  <c r="P668" i="48"/>
  <c r="O668" i="48"/>
  <c r="N668" i="48" a="1"/>
  <c r="N668" i="48"/>
  <c r="AO668" i="48" s="1"/>
  <c r="M668" i="48"/>
  <c r="L668" i="48" a="1"/>
  <c r="L668" i="48"/>
  <c r="AN668" i="48" s="1"/>
  <c r="J668" i="48" a="1"/>
  <c r="J668" i="48"/>
  <c r="H668" i="48" a="1"/>
  <c r="H668" i="48" s="1"/>
  <c r="G668" i="48"/>
  <c r="F668" i="48" a="1"/>
  <c r="F668" i="48" s="1"/>
  <c r="D668" i="48" a="1"/>
  <c r="D668" i="48" s="1"/>
  <c r="E668" i="48" s="1"/>
  <c r="B668" i="48" a="1"/>
  <c r="B668" i="48" s="1"/>
  <c r="AP667" i="48"/>
  <c r="AO667" i="48"/>
  <c r="AG667" i="48"/>
  <c r="AF667" i="48" a="1"/>
  <c r="AF667" i="48"/>
  <c r="AD667" i="48" a="1"/>
  <c r="AD667" i="48"/>
  <c r="AB667" i="48" a="1"/>
  <c r="AB667" i="48" s="1"/>
  <c r="Z667" i="48" a="1"/>
  <c r="Z667" i="48" s="1"/>
  <c r="X667" i="48" a="1"/>
  <c r="X667" i="48" s="1"/>
  <c r="V667" i="48" a="1"/>
  <c r="V667" i="48" s="1"/>
  <c r="U667" i="48"/>
  <c r="T667" i="48" a="1"/>
  <c r="T667" i="48" s="1"/>
  <c r="AR667" i="48" s="1"/>
  <c r="R667" i="48" a="1"/>
  <c r="R667" i="48" s="1"/>
  <c r="P667" i="48" a="1"/>
  <c r="P667" i="48" s="1"/>
  <c r="O667" i="48"/>
  <c r="N667" i="48" a="1"/>
  <c r="N667" i="48"/>
  <c r="M667" i="48"/>
  <c r="L667" i="48" a="1"/>
  <c r="L667" i="48"/>
  <c r="J667" i="48" a="1"/>
  <c r="J667" i="48" s="1"/>
  <c r="AM667" i="48" s="1"/>
  <c r="H667" i="48" a="1"/>
  <c r="H667" i="48" s="1"/>
  <c r="F667" i="48" a="1"/>
  <c r="F667" i="48" s="1"/>
  <c r="D667" i="48" a="1"/>
  <c r="D667" i="48" s="1"/>
  <c r="C667" i="48"/>
  <c r="B667" i="48" a="1"/>
  <c r="B667" i="48"/>
  <c r="AO666" i="48"/>
  <c r="AM666" i="48"/>
  <c r="AF666" i="48" a="1"/>
  <c r="AF666" i="48" s="1"/>
  <c r="AD666" i="48" a="1"/>
  <c r="AD666" i="48"/>
  <c r="AB666" i="48" a="1"/>
  <c r="AB666" i="48" s="1"/>
  <c r="Z666" i="48" a="1"/>
  <c r="Z666" i="48"/>
  <c r="X666" i="48" a="1"/>
  <c r="X666" i="48" s="1"/>
  <c r="V666" i="48" a="1"/>
  <c r="V666" i="48" s="1"/>
  <c r="AS666" i="48" s="1"/>
  <c r="T666" i="48" a="1"/>
  <c r="T666" i="48" s="1"/>
  <c r="U666" i="48" s="1"/>
  <c r="R666" i="48" a="1"/>
  <c r="R666" i="48" s="1"/>
  <c r="Q666" i="48"/>
  <c r="P666" i="48" a="1"/>
  <c r="P666" i="48" s="1"/>
  <c r="O666" i="48"/>
  <c r="N666" i="48" a="1"/>
  <c r="N666" i="48"/>
  <c r="M666" i="48"/>
  <c r="L666" i="48" a="1"/>
  <c r="L666" i="48" s="1"/>
  <c r="K666" i="48"/>
  <c r="J666" i="48" a="1"/>
  <c r="J666" i="48" s="1"/>
  <c r="H666" i="48" a="1"/>
  <c r="H666" i="48"/>
  <c r="F666" i="48" a="1"/>
  <c r="F666" i="48" s="1"/>
  <c r="AK666" i="48" s="1"/>
  <c r="D666" i="48" a="1"/>
  <c r="D666" i="48" s="1"/>
  <c r="E666" i="48" s="1"/>
  <c r="B666" i="48" a="1"/>
  <c r="B666" i="48" s="1"/>
  <c r="AW665" i="48"/>
  <c r="AN665" i="48"/>
  <c r="AF665" i="48" a="1"/>
  <c r="AF665" i="48" s="1"/>
  <c r="AD665" i="48" a="1"/>
  <c r="AD665" i="48" s="1"/>
  <c r="AE665" i="48" s="1"/>
  <c r="AB665" i="48" a="1"/>
  <c r="AB665" i="48"/>
  <c r="AC665" i="48" s="1"/>
  <c r="Z665" i="48" a="1"/>
  <c r="Z665" i="48" s="1"/>
  <c r="X665" i="48" a="1"/>
  <c r="X665" i="48"/>
  <c r="Y665" i="48" s="1"/>
  <c r="W665" i="48"/>
  <c r="V665" i="48" a="1"/>
  <c r="V665" i="48"/>
  <c r="T665" i="48" a="1"/>
  <c r="T665" i="48" s="1"/>
  <c r="R665" i="48" a="1"/>
  <c r="R665" i="48"/>
  <c r="P665" i="48" a="1"/>
  <c r="P665" i="48" s="1"/>
  <c r="O665" i="48"/>
  <c r="N665" i="48" a="1"/>
  <c r="N665" i="48"/>
  <c r="AO665" i="48" s="1"/>
  <c r="M665" i="48"/>
  <c r="L665" i="48" a="1"/>
  <c r="L665" i="48" s="1"/>
  <c r="K665" i="48"/>
  <c r="J665" i="48" a="1"/>
  <c r="J665" i="48"/>
  <c r="I665" i="48"/>
  <c r="H665" i="48" a="1"/>
  <c r="H665" i="48" s="1"/>
  <c r="G665" i="48"/>
  <c r="F665" i="48" a="1"/>
  <c r="F665" i="48" s="1"/>
  <c r="AK665" i="48" s="1"/>
  <c r="D665" i="48" a="1"/>
  <c r="D665" i="48" s="1"/>
  <c r="B665" i="48" a="1"/>
  <c r="B665" i="48"/>
  <c r="AP664" i="48"/>
  <c r="AM664" i="48"/>
  <c r="AG664" i="48"/>
  <c r="AF664" i="48" a="1"/>
  <c r="AF664" i="48" s="1"/>
  <c r="AX664" i="48" s="1"/>
  <c r="AE664" i="48"/>
  <c r="AD664" i="48" a="1"/>
  <c r="AD664" i="48"/>
  <c r="AB664" i="48" a="1"/>
  <c r="AB664" i="48" s="1"/>
  <c r="Z664" i="48" a="1"/>
  <c r="Z664" i="48" s="1"/>
  <c r="X664" i="48" a="1"/>
  <c r="X664" i="48" s="1"/>
  <c r="AT664" i="48" s="1"/>
  <c r="V664" i="48" a="1"/>
  <c r="V664" i="48"/>
  <c r="U664" i="48"/>
  <c r="T664" i="48" a="1"/>
  <c r="T664" i="48"/>
  <c r="R664" i="48" a="1"/>
  <c r="R664" i="48"/>
  <c r="S664" i="48" s="1"/>
  <c r="P664" i="48" a="1"/>
  <c r="P664" i="48"/>
  <c r="Q664" i="48" s="1"/>
  <c r="N664" i="48" a="1"/>
  <c r="N664" i="48" s="1"/>
  <c r="O664" i="48" s="1"/>
  <c r="M664" i="48"/>
  <c r="L664" i="48" a="1"/>
  <c r="L664" i="48"/>
  <c r="K664" i="48"/>
  <c r="J664" i="48" a="1"/>
  <c r="J664" i="48" s="1"/>
  <c r="I664" i="48"/>
  <c r="H664" i="48" a="1"/>
  <c r="H664" i="48" s="1"/>
  <c r="F664" i="48" a="1"/>
  <c r="F664" i="48" s="1"/>
  <c r="D664" i="48" a="1"/>
  <c r="D664" i="48" s="1"/>
  <c r="C664" i="48"/>
  <c r="B664" i="48" a="1"/>
  <c r="B664" i="48" s="1"/>
  <c r="AI664" i="48" s="1"/>
  <c r="AG663" i="48"/>
  <c r="AF663" i="48" a="1"/>
  <c r="AF663" i="48"/>
  <c r="AE663" i="48"/>
  <c r="AD663" i="48" a="1"/>
  <c r="AD663" i="48" s="1"/>
  <c r="AW663" i="48" s="1"/>
  <c r="AB663" i="48" a="1"/>
  <c r="AB663" i="48" s="1"/>
  <c r="AC663" i="48" s="1"/>
  <c r="Z663" i="48" a="1"/>
  <c r="Z663" i="48" s="1"/>
  <c r="X663" i="48" a="1"/>
  <c r="X663" i="48" s="1"/>
  <c r="V663" i="48" a="1"/>
  <c r="V663" i="48" s="1"/>
  <c r="AS663" i="48" s="1"/>
  <c r="T663" i="48" a="1"/>
  <c r="T663" i="48"/>
  <c r="S663" i="48"/>
  <c r="R663" i="48" a="1"/>
  <c r="R663" i="48"/>
  <c r="P663" i="48" a="1"/>
  <c r="P663" i="48" s="1"/>
  <c r="N663" i="48" a="1"/>
  <c r="N663" i="48" s="1"/>
  <c r="L663" i="48" a="1"/>
  <c r="L663" i="48" s="1"/>
  <c r="K663" i="48"/>
  <c r="J663" i="48" a="1"/>
  <c r="J663" i="48"/>
  <c r="H663" i="48" a="1"/>
  <c r="H663" i="48" s="1"/>
  <c r="AL664" i="48" s="1"/>
  <c r="F663" i="48" a="1"/>
  <c r="F663" i="48" s="1"/>
  <c r="D663" i="48" a="1"/>
  <c r="D663" i="48" s="1"/>
  <c r="E663" i="48" s="1"/>
  <c r="C663" i="48"/>
  <c r="B663" i="48" a="1"/>
  <c r="B663" i="48" s="1"/>
  <c r="AF662" i="48" a="1"/>
  <c r="AF662" i="48" s="1"/>
  <c r="AG662" i="48" s="1"/>
  <c r="AE662" i="48"/>
  <c r="AD662" i="48" a="1"/>
  <c r="AD662" i="48"/>
  <c r="AB662" i="48" a="1"/>
  <c r="AB662" i="48" s="1"/>
  <c r="Z662" i="48" a="1"/>
  <c r="Z662" i="48" s="1"/>
  <c r="X662" i="48" a="1"/>
  <c r="X662" i="48" s="1"/>
  <c r="W662" i="48"/>
  <c r="V662" i="48" a="1"/>
  <c r="V662" i="48" s="1"/>
  <c r="AS662" i="48" s="1"/>
  <c r="U662" i="48"/>
  <c r="T662" i="48" a="1"/>
  <c r="T662" i="48" s="1"/>
  <c r="R662" i="48" a="1"/>
  <c r="R662" i="48"/>
  <c r="S662" i="48" s="1"/>
  <c r="Q662" i="48"/>
  <c r="P662" i="48" a="1"/>
  <c r="P662" i="48"/>
  <c r="AP662" i="48" s="1"/>
  <c r="N662" i="48" a="1"/>
  <c r="N662" i="48" s="1"/>
  <c r="L662" i="48" a="1"/>
  <c r="L662" i="48"/>
  <c r="J662" i="48" a="1"/>
  <c r="J662" i="48" s="1"/>
  <c r="I662" i="48"/>
  <c r="H662" i="48" a="1"/>
  <c r="H662" i="48" s="1"/>
  <c r="F662" i="48" a="1"/>
  <c r="F662" i="48"/>
  <c r="D662" i="48" a="1"/>
  <c r="D662" i="48" s="1"/>
  <c r="E662" i="48" s="1"/>
  <c r="B662" i="48" a="1"/>
  <c r="B662" i="48" s="1"/>
  <c r="C662" i="48" s="1"/>
  <c r="AF661" i="48" a="1"/>
  <c r="AF661" i="48"/>
  <c r="AG661" i="48" s="1"/>
  <c r="AD661" i="48" a="1"/>
  <c r="AD661" i="48" s="1"/>
  <c r="AB661" i="48" a="1"/>
  <c r="AB661" i="48" s="1"/>
  <c r="Z661" i="48" a="1"/>
  <c r="Z661" i="48" s="1"/>
  <c r="X661" i="48" a="1"/>
  <c r="X661" i="48" s="1"/>
  <c r="V661" i="48" a="1"/>
  <c r="V661" i="48" s="1"/>
  <c r="U661" i="48"/>
  <c r="T661" i="48" a="1"/>
  <c r="T661" i="48" s="1"/>
  <c r="S661" i="48"/>
  <c r="R661" i="48" a="1"/>
  <c r="R661" i="48"/>
  <c r="AQ661" i="48" s="1"/>
  <c r="P661" i="48" a="1"/>
  <c r="P661" i="48"/>
  <c r="O661" i="48"/>
  <c r="N661" i="48" a="1"/>
  <c r="N661" i="48"/>
  <c r="L661" i="48" a="1"/>
  <c r="L661" i="48" s="1"/>
  <c r="M661" i="48" s="1"/>
  <c r="J661" i="48" a="1"/>
  <c r="J661" i="48"/>
  <c r="H661" i="48" a="1"/>
  <c r="H661" i="48" s="1"/>
  <c r="F661" i="48" a="1"/>
  <c r="F661" i="48" s="1"/>
  <c r="D661" i="48" a="1"/>
  <c r="D661" i="48"/>
  <c r="B661" i="48" a="1"/>
  <c r="B661" i="48" s="1"/>
  <c r="AF660" i="48" a="1"/>
  <c r="AF660" i="48" s="1"/>
  <c r="AD660" i="48" a="1"/>
  <c r="AD660" i="48"/>
  <c r="AB660" i="48" a="1"/>
  <c r="AB660" i="48"/>
  <c r="Z660" i="48" a="1"/>
  <c r="Z660" i="48" s="1"/>
  <c r="X660" i="48" a="1"/>
  <c r="X660" i="48"/>
  <c r="Y660" i="48" s="1"/>
  <c r="V660" i="48" a="1"/>
  <c r="V660" i="48" s="1"/>
  <c r="T660" i="48" a="1"/>
  <c r="T660" i="48" s="1"/>
  <c r="S660" i="48"/>
  <c r="R660" i="48" a="1"/>
  <c r="R660" i="48"/>
  <c r="Q660" i="48"/>
  <c r="P660" i="48" a="1"/>
  <c r="P660" i="48" s="1"/>
  <c r="N660" i="48" a="1"/>
  <c r="N660" i="48"/>
  <c r="M660" i="48"/>
  <c r="L660" i="48" a="1"/>
  <c r="L660" i="48"/>
  <c r="J660" i="48" a="1"/>
  <c r="J660" i="48" s="1"/>
  <c r="H660" i="48" a="1"/>
  <c r="H660" i="48" s="1"/>
  <c r="F660" i="48" a="1"/>
  <c r="F660" i="48"/>
  <c r="AK660" i="48" s="1"/>
  <c r="D660" i="48" a="1"/>
  <c r="D660" i="48" s="1"/>
  <c r="B660" i="48" a="1"/>
  <c r="B660" i="48" s="1"/>
  <c r="AT659" i="48"/>
  <c r="AG659" i="48"/>
  <c r="AF659" i="48" a="1"/>
  <c r="AF659" i="48"/>
  <c r="AX659" i="48" s="1"/>
  <c r="AD659" i="48" a="1"/>
  <c r="AD659" i="48" s="1"/>
  <c r="AB659" i="48" a="1"/>
  <c r="AB659" i="48" s="1"/>
  <c r="Z659" i="48" a="1"/>
  <c r="Z659" i="48" s="1"/>
  <c r="Y659" i="48"/>
  <c r="X659" i="48" a="1"/>
  <c r="X659" i="48"/>
  <c r="W659" i="48"/>
  <c r="V659" i="48" a="1"/>
  <c r="V659" i="48" s="1"/>
  <c r="U659" i="48"/>
  <c r="T659" i="48" a="1"/>
  <c r="T659" i="48"/>
  <c r="R659" i="48" a="1"/>
  <c r="R659" i="48"/>
  <c r="S659" i="48" s="1"/>
  <c r="P659" i="48" a="1"/>
  <c r="P659" i="48"/>
  <c r="AP659" i="48" s="1"/>
  <c r="N659" i="48" a="1"/>
  <c r="N659" i="48" s="1"/>
  <c r="L659" i="48" a="1"/>
  <c r="L659" i="48"/>
  <c r="M659" i="48" s="1"/>
  <c r="J659" i="48" a="1"/>
  <c r="J659" i="48" s="1"/>
  <c r="H659" i="48" a="1"/>
  <c r="H659" i="48" s="1"/>
  <c r="G659" i="48"/>
  <c r="F659" i="48" a="1"/>
  <c r="F659" i="48" s="1"/>
  <c r="D659" i="48" a="1"/>
  <c r="D659" i="48" s="1"/>
  <c r="B659" i="48" a="1"/>
  <c r="B659" i="48"/>
  <c r="C659" i="48" s="1"/>
  <c r="AX658" i="48"/>
  <c r="AT658" i="48"/>
  <c r="AQ658" i="48"/>
  <c r="AI658" i="48"/>
  <c r="AG658" i="48"/>
  <c r="AF658" i="48" a="1"/>
  <c r="AF658" i="48"/>
  <c r="AD658" i="48" a="1"/>
  <c r="AD658" i="48" s="1"/>
  <c r="AB658" i="48" a="1"/>
  <c r="AB658" i="48" s="1"/>
  <c r="Z658" i="48" a="1"/>
  <c r="Z658" i="48" s="1"/>
  <c r="Y658" i="48"/>
  <c r="X658" i="48" a="1"/>
  <c r="X658" i="48"/>
  <c r="V658" i="48" a="1"/>
  <c r="V658" i="48" s="1"/>
  <c r="AS658" i="48" s="1"/>
  <c r="U658" i="48"/>
  <c r="T658" i="48" a="1"/>
  <c r="T658" i="48"/>
  <c r="AR658" i="48" s="1"/>
  <c r="R658" i="48" a="1"/>
  <c r="R658" i="48"/>
  <c r="S658" i="48" s="1"/>
  <c r="P658" i="48" a="1"/>
  <c r="P658" i="48"/>
  <c r="AP658" i="48" s="1"/>
  <c r="N658" i="48" a="1"/>
  <c r="N658" i="48" s="1"/>
  <c r="L658" i="48" a="1"/>
  <c r="L658" i="48" s="1"/>
  <c r="J658" i="48" a="1"/>
  <c r="J658" i="48" s="1"/>
  <c r="H658" i="48" a="1"/>
  <c r="H658" i="48" s="1"/>
  <c r="F658" i="48" a="1"/>
  <c r="F658" i="48" s="1"/>
  <c r="E658" i="48"/>
  <c r="D658" i="48" a="1"/>
  <c r="D658" i="48" s="1"/>
  <c r="B658" i="48" a="1"/>
  <c r="B658" i="48"/>
  <c r="C658" i="48" s="1"/>
  <c r="AX657" i="48"/>
  <c r="AT657" i="48"/>
  <c r="AQ657" i="48"/>
  <c r="AP657" i="48"/>
  <c r="AG657" i="48"/>
  <c r="AF657" i="48" a="1"/>
  <c r="AF657" i="48"/>
  <c r="AD657" i="48" a="1"/>
  <c r="AD657" i="48" s="1"/>
  <c r="AB657" i="48" a="1"/>
  <c r="AB657" i="48"/>
  <c r="Z657" i="48" a="1"/>
  <c r="Z657" i="48" s="1"/>
  <c r="Y657" i="48"/>
  <c r="X657" i="48" a="1"/>
  <c r="X657" i="48"/>
  <c r="W657" i="48"/>
  <c r="V657" i="48" a="1"/>
  <c r="V657" i="48" s="1"/>
  <c r="U657" i="48"/>
  <c r="T657" i="48" a="1"/>
  <c r="T657" i="48"/>
  <c r="AR657" i="48" s="1"/>
  <c r="R657" i="48" a="1"/>
  <c r="R657" i="48"/>
  <c r="S657" i="48" s="1"/>
  <c r="Q657" i="48"/>
  <c r="P657" i="48" a="1"/>
  <c r="P657" i="48"/>
  <c r="N657" i="48" a="1"/>
  <c r="N657" i="48" s="1"/>
  <c r="L657" i="48" a="1"/>
  <c r="L657" i="48"/>
  <c r="M657" i="48" s="1"/>
  <c r="J657" i="48" a="1"/>
  <c r="J657" i="48" s="1"/>
  <c r="H657" i="48" a="1"/>
  <c r="H657" i="48" s="1"/>
  <c r="F657" i="48" a="1"/>
  <c r="F657" i="48" s="1"/>
  <c r="D657" i="48" a="1"/>
  <c r="D657" i="48" s="1"/>
  <c r="AJ657" i="48" s="1"/>
  <c r="B657" i="48" a="1"/>
  <c r="B657" i="48"/>
  <c r="C657" i="48" s="1"/>
  <c r="AT656" i="48"/>
  <c r="AG656" i="48"/>
  <c r="AF656" i="48" a="1"/>
  <c r="AF656" i="48"/>
  <c r="AD656" i="48" a="1"/>
  <c r="AD656" i="48" s="1"/>
  <c r="AB656" i="48" a="1"/>
  <c r="AB656" i="48"/>
  <c r="Z656" i="48" a="1"/>
  <c r="Z656" i="48" s="1"/>
  <c r="Y656" i="48"/>
  <c r="X656" i="48" a="1"/>
  <c r="X656" i="48"/>
  <c r="W656" i="48"/>
  <c r="V656" i="48" a="1"/>
  <c r="V656" i="48" s="1"/>
  <c r="U656" i="48"/>
  <c r="T656" i="48" a="1"/>
  <c r="T656" i="48"/>
  <c r="AR656" i="48" s="1"/>
  <c r="R656" i="48" a="1"/>
  <c r="R656" i="48"/>
  <c r="S656" i="48" s="1"/>
  <c r="Q656" i="48"/>
  <c r="P656" i="48" a="1"/>
  <c r="P656" i="48"/>
  <c r="AP656" i="48" s="1"/>
  <c r="N656" i="48" a="1"/>
  <c r="N656" i="48" s="1"/>
  <c r="L656" i="48" a="1"/>
  <c r="L656" i="48" s="1"/>
  <c r="J656" i="48" a="1"/>
  <c r="J656" i="48" s="1"/>
  <c r="H656" i="48" a="1"/>
  <c r="H656" i="48" s="1"/>
  <c r="G656" i="48"/>
  <c r="F656" i="48" a="1"/>
  <c r="F656" i="48" s="1"/>
  <c r="AK656" i="48" s="1"/>
  <c r="E656" i="48"/>
  <c r="D656" i="48" a="1"/>
  <c r="D656" i="48" s="1"/>
  <c r="B656" i="48" a="1"/>
  <c r="B656" i="48"/>
  <c r="C656" i="48" s="1"/>
  <c r="AT655" i="48"/>
  <c r="AQ655" i="48"/>
  <c r="AI655" i="48"/>
  <c r="AF655" i="48" a="1"/>
  <c r="AF655" i="48"/>
  <c r="AX655" i="48" s="1"/>
  <c r="AD655" i="48" a="1"/>
  <c r="AD655" i="48" s="1"/>
  <c r="AB655" i="48" a="1"/>
  <c r="AB655" i="48" s="1"/>
  <c r="Z655" i="48" a="1"/>
  <c r="Z655" i="48" s="1"/>
  <c r="Y655" i="48"/>
  <c r="X655" i="48" a="1"/>
  <c r="X655" i="48"/>
  <c r="V655" i="48" a="1"/>
  <c r="V655" i="48" s="1"/>
  <c r="AS655" i="48" s="1"/>
  <c r="U655" i="48"/>
  <c r="T655" i="48" a="1"/>
  <c r="T655" i="48"/>
  <c r="AR655" i="48" s="1"/>
  <c r="R655" i="48" a="1"/>
  <c r="R655" i="48"/>
  <c r="S655" i="48" s="1"/>
  <c r="P655" i="48" a="1"/>
  <c r="P655" i="48"/>
  <c r="AP655" i="48" s="1"/>
  <c r="N655" i="48" a="1"/>
  <c r="N655" i="48" s="1"/>
  <c r="L655" i="48" a="1"/>
  <c r="L655" i="48" s="1"/>
  <c r="J655" i="48" a="1"/>
  <c r="J655" i="48" s="1"/>
  <c r="H655" i="48" a="1"/>
  <c r="H655" i="48" s="1"/>
  <c r="F655" i="48" a="1"/>
  <c r="F655" i="48" s="1"/>
  <c r="AK655" i="48" s="1"/>
  <c r="E655" i="48"/>
  <c r="D655" i="48" a="1"/>
  <c r="D655" i="48" s="1"/>
  <c r="B655" i="48" a="1"/>
  <c r="B655" i="48"/>
  <c r="C655" i="48" s="1"/>
  <c r="AX654" i="48"/>
  <c r="AT654" i="48"/>
  <c r="AQ654" i="48"/>
  <c r="AG654" i="48"/>
  <c r="AF654" i="48" a="1"/>
  <c r="AF654" i="48"/>
  <c r="AD654" i="48" a="1"/>
  <c r="AD654" i="48" s="1"/>
  <c r="AB654" i="48" a="1"/>
  <c r="AB654" i="48"/>
  <c r="AC654" i="48" s="1"/>
  <c r="Z654" i="48" a="1"/>
  <c r="Z654" i="48" s="1"/>
  <c r="Y654" i="48"/>
  <c r="X654" i="48" a="1"/>
  <c r="X654" i="48"/>
  <c r="V654" i="48" a="1"/>
  <c r="V654" i="48" s="1"/>
  <c r="AS654" i="48" s="1"/>
  <c r="U654" i="48"/>
  <c r="T654" i="48" a="1"/>
  <c r="T654" i="48"/>
  <c r="AR654" i="48" s="1"/>
  <c r="R654" i="48" a="1"/>
  <c r="R654" i="48"/>
  <c r="S654" i="48" s="1"/>
  <c r="Q654" i="48"/>
  <c r="P654" i="48" a="1"/>
  <c r="P654" i="48"/>
  <c r="N654" i="48" a="1"/>
  <c r="N654" i="48" s="1"/>
  <c r="L654" i="48" a="1"/>
  <c r="L654" i="48" s="1"/>
  <c r="J654" i="48" a="1"/>
  <c r="J654" i="48" s="1"/>
  <c r="H654" i="48" a="1"/>
  <c r="H654" i="48" s="1"/>
  <c r="G654" i="48"/>
  <c r="F654" i="48" a="1"/>
  <c r="F654" i="48" s="1"/>
  <c r="AK654" i="48" s="1"/>
  <c r="D654" i="48" a="1"/>
  <c r="D654" i="48" s="1"/>
  <c r="AJ654" i="48" s="1"/>
  <c r="B654" i="48" a="1"/>
  <c r="B654" i="48"/>
  <c r="C654" i="48" s="1"/>
  <c r="AT653" i="48"/>
  <c r="AF653" i="48" a="1"/>
  <c r="AF653" i="48"/>
  <c r="AX653" i="48" s="1"/>
  <c r="AD653" i="48" a="1"/>
  <c r="AD653" i="48" s="1"/>
  <c r="AB653" i="48" a="1"/>
  <c r="AB653" i="48"/>
  <c r="AC653" i="48" s="1"/>
  <c r="Z653" i="48" a="1"/>
  <c r="Z653" i="48" s="1"/>
  <c r="Y653" i="48"/>
  <c r="X653" i="48" a="1"/>
  <c r="X653" i="48"/>
  <c r="W653" i="48"/>
  <c r="V653" i="48" a="1"/>
  <c r="V653" i="48" s="1"/>
  <c r="T653" i="48" a="1"/>
  <c r="T653" i="48"/>
  <c r="R653" i="48" a="1"/>
  <c r="R653" i="48"/>
  <c r="S653" i="48" s="1"/>
  <c r="P653" i="48" a="1"/>
  <c r="P653" i="48"/>
  <c r="N653" i="48" a="1"/>
  <c r="N653" i="48" s="1"/>
  <c r="L653" i="48" a="1"/>
  <c r="L653" i="48"/>
  <c r="M653" i="48" s="1"/>
  <c r="J653" i="48" a="1"/>
  <c r="J653" i="48" s="1"/>
  <c r="I653" i="48"/>
  <c r="H653" i="48" a="1"/>
  <c r="H653" i="48" s="1"/>
  <c r="F653" i="48" a="1"/>
  <c r="F653" i="48" s="1"/>
  <c r="D653" i="48" a="1"/>
  <c r="D653" i="48" s="1"/>
  <c r="B653" i="48" a="1"/>
  <c r="B653" i="48"/>
  <c r="C653" i="48" s="1"/>
  <c r="AT652" i="48"/>
  <c r="AQ652" i="48"/>
  <c r="AG652" i="48"/>
  <c r="AF652" i="48" a="1"/>
  <c r="AF652" i="48"/>
  <c r="AD652" i="48" a="1"/>
  <c r="AD652" i="48" s="1"/>
  <c r="AB652" i="48" a="1"/>
  <c r="AB652" i="48" s="1"/>
  <c r="Z652" i="48" a="1"/>
  <c r="Z652" i="48" s="1"/>
  <c r="Y652" i="48"/>
  <c r="X652" i="48" a="1"/>
  <c r="X652" i="48"/>
  <c r="V652" i="48" a="1"/>
  <c r="V652" i="48" s="1"/>
  <c r="U652" i="48"/>
  <c r="T652" i="48" a="1"/>
  <c r="T652" i="48"/>
  <c r="R652" i="48" a="1"/>
  <c r="R652" i="48"/>
  <c r="S652" i="48" s="1"/>
  <c r="Q652" i="48"/>
  <c r="P652" i="48" a="1"/>
  <c r="P652" i="48"/>
  <c r="N652" i="48" a="1"/>
  <c r="N652" i="48" s="1"/>
  <c r="L652" i="48" a="1"/>
  <c r="L652" i="48"/>
  <c r="M652" i="48" s="1"/>
  <c r="J652" i="48" a="1"/>
  <c r="J652" i="48" s="1"/>
  <c r="I652" i="48"/>
  <c r="H652" i="48" a="1"/>
  <c r="H652" i="48" s="1"/>
  <c r="AL652" i="48" s="1"/>
  <c r="F652" i="48" a="1"/>
  <c r="F652" i="48" s="1"/>
  <c r="AK652" i="48" s="1"/>
  <c r="E652" i="48"/>
  <c r="D652" i="48" a="1"/>
  <c r="D652" i="48" s="1"/>
  <c r="B652" i="48" a="1"/>
  <c r="B652" i="48"/>
  <c r="C652" i="48" s="1"/>
  <c r="AT651" i="48"/>
  <c r="AF651" i="48" a="1"/>
  <c r="AF651" i="48" s="1"/>
  <c r="AD651" i="48" a="1"/>
  <c r="AD651" i="48" s="1"/>
  <c r="AE651" i="48" s="1"/>
  <c r="AB651" i="48" a="1"/>
  <c r="AB651" i="48" s="1"/>
  <c r="Z651" i="48" a="1"/>
  <c r="Z651" i="48" s="1"/>
  <c r="Y651" i="48"/>
  <c r="X651" i="48" a="1"/>
  <c r="X651" i="48"/>
  <c r="V651" i="48" a="1"/>
  <c r="V651" i="48" s="1"/>
  <c r="T651" i="48" a="1"/>
  <c r="T651" i="48"/>
  <c r="AR651" i="48" s="1"/>
  <c r="R651" i="48" a="1"/>
  <c r="R651" i="48"/>
  <c r="S651" i="48" s="1"/>
  <c r="P651" i="48" a="1"/>
  <c r="P651" i="48"/>
  <c r="N651" i="48" a="1"/>
  <c r="N651" i="48" s="1"/>
  <c r="L651" i="48" a="1"/>
  <c r="L651" i="48"/>
  <c r="M651" i="48" s="1"/>
  <c r="K651" i="48"/>
  <c r="J651" i="48" a="1"/>
  <c r="J651" i="48" s="1"/>
  <c r="AM651" i="48" s="1"/>
  <c r="I651" i="48"/>
  <c r="H651" i="48" a="1"/>
  <c r="H651" i="48" s="1"/>
  <c r="G651" i="48"/>
  <c r="F651" i="48" a="1"/>
  <c r="F651" i="48" s="1"/>
  <c r="D651" i="48" a="1"/>
  <c r="D651" i="48" s="1"/>
  <c r="B651" i="48" a="1"/>
  <c r="B651" i="48"/>
  <c r="C651" i="48" s="1"/>
  <c r="AW650" i="48"/>
  <c r="AT650" i="48"/>
  <c r="AQ650" i="48"/>
  <c r="AF650" i="48" a="1"/>
  <c r="AF650" i="48" s="1"/>
  <c r="AD650" i="48" a="1"/>
  <c r="AD650" i="48" s="1"/>
  <c r="AE650" i="48" s="1"/>
  <c r="AB650" i="48" a="1"/>
  <c r="AB650" i="48"/>
  <c r="AC650" i="48" s="1"/>
  <c r="Z650" i="48" a="1"/>
  <c r="Z650" i="48" s="1"/>
  <c r="Y650" i="48"/>
  <c r="X650" i="48" a="1"/>
  <c r="X650" i="48"/>
  <c r="V650" i="48" a="1"/>
  <c r="V650" i="48"/>
  <c r="U650" i="48"/>
  <c r="T650" i="48" a="1"/>
  <c r="T650" i="48"/>
  <c r="R650" i="48" a="1"/>
  <c r="R650" i="48"/>
  <c r="S650" i="48" s="1"/>
  <c r="P650" i="48" a="1"/>
  <c r="P650" i="48"/>
  <c r="Q650" i="48" s="1"/>
  <c r="O650" i="48"/>
  <c r="N650" i="48" a="1"/>
  <c r="N650" i="48" s="1"/>
  <c r="L650" i="48" a="1"/>
  <c r="L650" i="48"/>
  <c r="J650" i="48" a="1"/>
  <c r="J650" i="48" s="1"/>
  <c r="K650" i="48" s="1"/>
  <c r="H650" i="48" a="1"/>
  <c r="H650" i="48" s="1"/>
  <c r="AL650" i="48" s="1"/>
  <c r="G650" i="48"/>
  <c r="F650" i="48" a="1"/>
  <c r="F650" i="48" s="1"/>
  <c r="D650" i="48" a="1"/>
  <c r="D650" i="48" s="1"/>
  <c r="B650" i="48" a="1"/>
  <c r="B650" i="48"/>
  <c r="C650" i="48" s="1"/>
  <c r="AT649" i="48"/>
  <c r="AQ649" i="48"/>
  <c r="AP649" i="48"/>
  <c r="AI649" i="48"/>
  <c r="AF649" i="48" a="1"/>
  <c r="AF649" i="48" s="1"/>
  <c r="AD649" i="48" a="1"/>
  <c r="AD649" i="48" s="1"/>
  <c r="AE649" i="48" s="1"/>
  <c r="AB649" i="48" a="1"/>
  <c r="AB649" i="48" s="1"/>
  <c r="Z649" i="48" a="1"/>
  <c r="Z649" i="48"/>
  <c r="Y649" i="48"/>
  <c r="X649" i="48" a="1"/>
  <c r="X649" i="48"/>
  <c r="V649" i="48" a="1"/>
  <c r="V649" i="48" s="1"/>
  <c r="T649" i="48" a="1"/>
  <c r="T649" i="48"/>
  <c r="R649" i="48" a="1"/>
  <c r="R649" i="48"/>
  <c r="S649" i="48" s="1"/>
  <c r="P649" i="48" a="1"/>
  <c r="P649" i="48" s="1"/>
  <c r="N649" i="48" a="1"/>
  <c r="N649" i="48" s="1"/>
  <c r="L649" i="48" a="1"/>
  <c r="L649" i="48" s="1"/>
  <c r="J649" i="48" a="1"/>
  <c r="J649" i="48" s="1"/>
  <c r="K649" i="48" s="1"/>
  <c r="I649" i="48"/>
  <c r="H649" i="48" a="1"/>
  <c r="H649" i="48" s="1"/>
  <c r="F649" i="48" a="1"/>
  <c r="F649" i="48"/>
  <c r="E649" i="48"/>
  <c r="D649" i="48" a="1"/>
  <c r="D649" i="48" s="1"/>
  <c r="B649" i="48" a="1"/>
  <c r="B649" i="48"/>
  <c r="C649" i="48" s="1"/>
  <c r="AT648" i="48"/>
  <c r="AF648" i="48" a="1"/>
  <c r="AF648" i="48" s="1"/>
  <c r="AD648" i="48" a="1"/>
  <c r="AD648" i="48" s="1"/>
  <c r="AE648" i="48" s="1"/>
  <c r="AB648" i="48" a="1"/>
  <c r="AB648" i="48"/>
  <c r="AC648" i="48" s="1"/>
  <c r="Z648" i="48" a="1"/>
  <c r="Z648" i="48"/>
  <c r="Y648" i="48"/>
  <c r="X648" i="48" a="1"/>
  <c r="X648" i="48"/>
  <c r="V648" i="48" a="1"/>
  <c r="V648" i="48" s="1"/>
  <c r="T648" i="48" a="1"/>
  <c r="T648" i="48"/>
  <c r="AR648" i="48" s="1"/>
  <c r="R648" i="48" a="1"/>
  <c r="R648" i="48"/>
  <c r="S648" i="48" s="1"/>
  <c r="P648" i="48" a="1"/>
  <c r="P648" i="48" s="1"/>
  <c r="N648" i="48" a="1"/>
  <c r="N648" i="48" s="1"/>
  <c r="O648" i="48" s="1"/>
  <c r="L648" i="48" a="1"/>
  <c r="L648" i="48" s="1"/>
  <c r="M648" i="48" s="1"/>
  <c r="J648" i="48" a="1"/>
  <c r="J648" i="48" s="1"/>
  <c r="K648" i="48" s="1"/>
  <c r="I648" i="48"/>
  <c r="H648" i="48" a="1"/>
  <c r="H648" i="48" s="1"/>
  <c r="F648" i="48" a="1"/>
  <c r="F648" i="48"/>
  <c r="D648" i="48" a="1"/>
  <c r="D648" i="48" s="1"/>
  <c r="B648" i="48" a="1"/>
  <c r="B648" i="48"/>
  <c r="C648" i="48" s="1"/>
  <c r="AQ647" i="48"/>
  <c r="AL647" i="48"/>
  <c r="AI647" i="48"/>
  <c r="AG647" i="48"/>
  <c r="AF647" i="48" a="1"/>
  <c r="AF647" i="48"/>
  <c r="AX647" i="48" s="1"/>
  <c r="AD647" i="48" a="1"/>
  <c r="AD647" i="48"/>
  <c r="AE647" i="48" s="1"/>
  <c r="AB647" i="48" a="1"/>
  <c r="AB647" i="48"/>
  <c r="AC647" i="48" s="1"/>
  <c r="Z647" i="48" a="1"/>
  <c r="Z647" i="48"/>
  <c r="AU647" i="48" s="1"/>
  <c r="Y647" i="48"/>
  <c r="X647" i="48" a="1"/>
  <c r="X647" i="48" s="1"/>
  <c r="V647" i="48" a="1"/>
  <c r="V647" i="48"/>
  <c r="AS647" i="48" s="1"/>
  <c r="U647" i="48"/>
  <c r="T647" i="48" a="1"/>
  <c r="T647" i="48"/>
  <c r="S647" i="48"/>
  <c r="R647" i="48" a="1"/>
  <c r="R647" i="48"/>
  <c r="P647" i="48" a="1"/>
  <c r="P647" i="48" s="1"/>
  <c r="Q647" i="48" s="1"/>
  <c r="N647" i="48" a="1"/>
  <c r="N647" i="48" s="1"/>
  <c r="O647" i="48" s="1"/>
  <c r="L647" i="48" a="1"/>
  <c r="L647" i="48" s="1"/>
  <c r="J647" i="48" a="1"/>
  <c r="J647" i="48" s="1"/>
  <c r="K647" i="48" s="1"/>
  <c r="I647" i="48"/>
  <c r="H647" i="48" a="1"/>
  <c r="H647" i="48" s="1"/>
  <c r="F647" i="48" a="1"/>
  <c r="F647" i="48" s="1"/>
  <c r="D647" i="48" a="1"/>
  <c r="D647" i="48"/>
  <c r="B647" i="48" a="1"/>
  <c r="B647" i="48"/>
  <c r="C647" i="48" s="1"/>
  <c r="AQ646" i="48"/>
  <c r="AL646" i="48"/>
  <c r="AF646" i="48" a="1"/>
  <c r="AF646" i="48"/>
  <c r="AG646" i="48" s="1"/>
  <c r="AD646" i="48" a="1"/>
  <c r="AD646" i="48" s="1"/>
  <c r="AB646" i="48" a="1"/>
  <c r="AB646" i="48"/>
  <c r="AC646" i="48" s="1"/>
  <c r="Z646" i="48" a="1"/>
  <c r="Z646" i="48"/>
  <c r="AU646" i="48" s="1"/>
  <c r="Y646" i="48"/>
  <c r="X646" i="48" a="1"/>
  <c r="X646" i="48" s="1"/>
  <c r="AT647" i="48" s="1"/>
  <c r="V646" i="48" a="1"/>
  <c r="V646" i="48" s="1"/>
  <c r="T646" i="48" a="1"/>
  <c r="T646" i="48"/>
  <c r="S646" i="48"/>
  <c r="R646" i="48" a="1"/>
  <c r="R646" i="48"/>
  <c r="P646" i="48" a="1"/>
  <c r="P646" i="48" s="1"/>
  <c r="N646" i="48" a="1"/>
  <c r="N646" i="48" s="1"/>
  <c r="O646" i="48" s="1"/>
  <c r="L646" i="48" a="1"/>
  <c r="L646" i="48" s="1"/>
  <c r="J646" i="48" a="1"/>
  <c r="J646" i="48" s="1"/>
  <c r="K646" i="48" s="1"/>
  <c r="I646" i="48"/>
  <c r="H646" i="48" a="1"/>
  <c r="H646" i="48" s="1"/>
  <c r="F646" i="48" a="1"/>
  <c r="F646" i="48"/>
  <c r="D646" i="48" a="1"/>
  <c r="D646" i="48"/>
  <c r="B646" i="48" a="1"/>
  <c r="B646" i="48"/>
  <c r="C646" i="48" s="1"/>
  <c r="AQ645" i="48"/>
  <c r="AF645" i="48" a="1"/>
  <c r="AF645" i="48"/>
  <c r="AD645" i="48" a="1"/>
  <c r="AD645" i="48"/>
  <c r="AE645" i="48" s="1"/>
  <c r="AB645" i="48" a="1"/>
  <c r="AB645" i="48"/>
  <c r="AC645" i="48" s="1"/>
  <c r="AA645" i="48"/>
  <c r="Z645" i="48" a="1"/>
  <c r="Z645" i="48"/>
  <c r="Y645" i="48"/>
  <c r="X645" i="48" a="1"/>
  <c r="X645" i="48" s="1"/>
  <c r="V645" i="48" a="1"/>
  <c r="V645" i="48"/>
  <c r="AS645" i="48" s="1"/>
  <c r="T645" i="48" a="1"/>
  <c r="T645" i="48"/>
  <c r="S645" i="48"/>
  <c r="R645" i="48" a="1"/>
  <c r="R645" i="48"/>
  <c r="P645" i="48" a="1"/>
  <c r="P645" i="48" s="1"/>
  <c r="N645" i="48" a="1"/>
  <c r="N645" i="48" s="1"/>
  <c r="O645" i="48" s="1"/>
  <c r="L645" i="48" a="1"/>
  <c r="L645" i="48" s="1"/>
  <c r="J645" i="48" a="1"/>
  <c r="J645" i="48"/>
  <c r="K645" i="48" s="1"/>
  <c r="I645" i="48"/>
  <c r="H645" i="48" a="1"/>
  <c r="H645" i="48" s="1"/>
  <c r="F645" i="48" a="1"/>
  <c r="F645" i="48" s="1"/>
  <c r="D645" i="48" a="1"/>
  <c r="D645" i="48"/>
  <c r="AJ645" i="48" s="1"/>
  <c r="B645" i="48" a="1"/>
  <c r="B645" i="48"/>
  <c r="C645" i="48" s="1"/>
  <c r="AF644" i="48" a="1"/>
  <c r="AF644" i="48" s="1"/>
  <c r="AD644" i="48" a="1"/>
  <c r="AD644" i="48" s="1"/>
  <c r="AB644" i="48" a="1"/>
  <c r="AB644" i="48"/>
  <c r="AC644" i="48" s="1"/>
  <c r="Z644" i="48" a="1"/>
  <c r="Z644" i="48" s="1"/>
  <c r="X644" i="48" a="1"/>
  <c r="X644" i="48" s="1"/>
  <c r="V644" i="48" a="1"/>
  <c r="V644" i="48"/>
  <c r="AS644" i="48" s="1"/>
  <c r="T644" i="48" a="1"/>
  <c r="T644" i="48" s="1"/>
  <c r="S644" i="48"/>
  <c r="R644" i="48" a="1"/>
  <c r="R644" i="48"/>
  <c r="P644" i="48" a="1"/>
  <c r="P644" i="48" s="1"/>
  <c r="O644" i="48"/>
  <c r="N644" i="48" a="1"/>
  <c r="N644" i="48" s="1"/>
  <c r="L644" i="48" a="1"/>
  <c r="L644" i="48"/>
  <c r="M644" i="48" s="1"/>
  <c r="J644" i="48" a="1"/>
  <c r="J644" i="48"/>
  <c r="AM644" i="48" s="1"/>
  <c r="I644" i="48"/>
  <c r="H644" i="48" a="1"/>
  <c r="H644" i="48" s="1"/>
  <c r="AL645" i="48" s="1"/>
  <c r="F644" i="48" a="1"/>
  <c r="F644" i="48" s="1"/>
  <c r="D644" i="48" a="1"/>
  <c r="D644" i="48"/>
  <c r="AJ644" i="48" s="1"/>
  <c r="B644" i="48" a="1"/>
  <c r="B644" i="48"/>
  <c r="C644" i="48" s="1"/>
  <c r="AV643" i="48"/>
  <c r="AP643" i="48"/>
  <c r="AF643" i="48" a="1"/>
  <c r="AF643" i="48" s="1"/>
  <c r="AD643" i="48" a="1"/>
  <c r="AD643" i="48"/>
  <c r="AB643" i="48" a="1"/>
  <c r="AB643" i="48"/>
  <c r="AC643" i="48" s="1"/>
  <c r="Z643" i="48" a="1"/>
  <c r="Z643" i="48" s="1"/>
  <c r="X643" i="48" a="1"/>
  <c r="X643" i="48" s="1"/>
  <c r="Y643" i="48" s="1"/>
  <c r="W643" i="48"/>
  <c r="V643" i="48" a="1"/>
  <c r="V643" i="48"/>
  <c r="T643" i="48" a="1"/>
  <c r="T643" i="48" s="1"/>
  <c r="R643" i="48" a="1"/>
  <c r="R643" i="48"/>
  <c r="P643" i="48" a="1"/>
  <c r="P643" i="48"/>
  <c r="Q643" i="48" s="1"/>
  <c r="O643" i="48"/>
  <c r="N643" i="48" a="1"/>
  <c r="N643" i="48" s="1"/>
  <c r="L643" i="48" a="1"/>
  <c r="L643" i="48"/>
  <c r="M643" i="48" s="1"/>
  <c r="K643" i="48"/>
  <c r="J643" i="48" a="1"/>
  <c r="J643" i="48"/>
  <c r="H643" i="48" a="1"/>
  <c r="H643" i="48" s="1"/>
  <c r="AL643" i="48" s="1"/>
  <c r="F643" i="48" a="1"/>
  <c r="F643" i="48"/>
  <c r="E643" i="48"/>
  <c r="D643" i="48" a="1"/>
  <c r="D643" i="48"/>
  <c r="B643" i="48" a="1"/>
  <c r="B643" i="48"/>
  <c r="C643" i="48" s="1"/>
  <c r="AP642" i="48"/>
  <c r="AM642" i="48"/>
  <c r="AF642" i="48" a="1"/>
  <c r="AF642" i="48"/>
  <c r="AG642" i="48" s="1"/>
  <c r="AE642" i="48"/>
  <c r="AD642" i="48" a="1"/>
  <c r="AD642" i="48"/>
  <c r="AB642" i="48" a="1"/>
  <c r="AB642" i="48" s="1"/>
  <c r="Z642" i="48" a="1"/>
  <c r="Z642" i="48"/>
  <c r="AU642" i="48" s="1"/>
  <c r="Y642" i="48"/>
  <c r="X642" i="48" a="1"/>
  <c r="X642" i="48" s="1"/>
  <c r="V642" i="48" a="1"/>
  <c r="V642" i="48" s="1"/>
  <c r="T642" i="48" a="1"/>
  <c r="T642" i="48"/>
  <c r="S642" i="48"/>
  <c r="R642" i="48" a="1"/>
  <c r="R642" i="48"/>
  <c r="AQ642" i="48" s="1"/>
  <c r="Q642" i="48"/>
  <c r="P642" i="48" a="1"/>
  <c r="P642" i="48"/>
  <c r="N642" i="48" a="1"/>
  <c r="N642" i="48" s="1"/>
  <c r="L642" i="48" a="1"/>
  <c r="L642" i="48"/>
  <c r="J642" i="48" a="1"/>
  <c r="J642" i="48"/>
  <c r="AM643" i="48" s="1"/>
  <c r="H642" i="48" a="1"/>
  <c r="H642" i="48" s="1"/>
  <c r="I642" i="48" s="1"/>
  <c r="F642" i="48" a="1"/>
  <c r="F642" i="48" s="1"/>
  <c r="D642" i="48" a="1"/>
  <c r="D642" i="48"/>
  <c r="B642" i="48" a="1"/>
  <c r="B642" i="48"/>
  <c r="C642" i="48" s="1"/>
  <c r="AX641" i="48"/>
  <c r="AU641" i="48"/>
  <c r="AP641" i="48"/>
  <c r="AG641" i="48"/>
  <c r="AF641" i="48" a="1"/>
  <c r="AF641" i="48"/>
  <c r="AD641" i="48" a="1"/>
  <c r="AD641" i="48" s="1"/>
  <c r="AB641" i="48" a="1"/>
  <c r="AB641" i="48" s="1"/>
  <c r="Z641" i="48" a="1"/>
  <c r="Z641" i="48"/>
  <c r="AA641" i="48" s="1"/>
  <c r="X641" i="48" a="1"/>
  <c r="X641" i="48" s="1"/>
  <c r="V641" i="48" a="1"/>
  <c r="V641" i="48" s="1"/>
  <c r="T641" i="48" a="1"/>
  <c r="T641" i="48"/>
  <c r="S641" i="48"/>
  <c r="R641" i="48" a="1"/>
  <c r="R641" i="48"/>
  <c r="AQ641" i="48" s="1"/>
  <c r="Q641" i="48"/>
  <c r="P641" i="48" a="1"/>
  <c r="P641" i="48"/>
  <c r="N641" i="48" a="1"/>
  <c r="N641" i="48" s="1"/>
  <c r="L641" i="48" a="1"/>
  <c r="L641" i="48"/>
  <c r="J641" i="48" a="1"/>
  <c r="J641" i="48"/>
  <c r="AM641" i="48" s="1"/>
  <c r="H641" i="48" a="1"/>
  <c r="H641" i="48" s="1"/>
  <c r="F641" i="48" a="1"/>
  <c r="F641" i="48" s="1"/>
  <c r="D641" i="48" a="1"/>
  <c r="D641" i="48"/>
  <c r="E641" i="48" s="1"/>
  <c r="B641" i="48" a="1"/>
  <c r="B641" i="48"/>
  <c r="C641" i="48" s="1"/>
  <c r="AX640" i="48"/>
  <c r="AP640" i="48"/>
  <c r="AG640" i="48"/>
  <c r="AF640" i="48" a="1"/>
  <c r="AF640" i="48"/>
  <c r="AD640" i="48" a="1"/>
  <c r="AD640" i="48" s="1"/>
  <c r="AB640" i="48" a="1"/>
  <c r="AB640" i="48" s="1"/>
  <c r="Z640" i="48" a="1"/>
  <c r="Z640" i="48"/>
  <c r="AA640" i="48" s="1"/>
  <c r="X640" i="48" a="1"/>
  <c r="X640" i="48" s="1"/>
  <c r="V640" i="48" a="1"/>
  <c r="V640" i="48" s="1"/>
  <c r="T640" i="48" a="1"/>
  <c r="T640" i="48"/>
  <c r="S640" i="48"/>
  <c r="R640" i="48" a="1"/>
  <c r="R640" i="48"/>
  <c r="AQ640" i="48" s="1"/>
  <c r="Q640" i="48"/>
  <c r="P640" i="48" a="1"/>
  <c r="P640" i="48"/>
  <c r="N640" i="48" a="1"/>
  <c r="N640" i="48" s="1"/>
  <c r="L640" i="48" a="1"/>
  <c r="L640" i="48"/>
  <c r="J640" i="48" a="1"/>
  <c r="J640" i="48"/>
  <c r="AM640" i="48" s="1"/>
  <c r="H640" i="48" a="1"/>
  <c r="H640" i="48" s="1"/>
  <c r="F640" i="48" a="1"/>
  <c r="F640" i="48" s="1"/>
  <c r="D640" i="48" a="1"/>
  <c r="D640" i="48"/>
  <c r="E640" i="48" s="1"/>
  <c r="B640" i="48" a="1"/>
  <c r="B640" i="48"/>
  <c r="C640" i="48" s="1"/>
  <c r="AX639" i="48"/>
  <c r="AP639" i="48"/>
  <c r="AG639" i="48"/>
  <c r="AF639" i="48" a="1"/>
  <c r="AF639" i="48"/>
  <c r="AD639" i="48" a="1"/>
  <c r="AD639" i="48" s="1"/>
  <c r="AB639" i="48" a="1"/>
  <c r="AB639" i="48" s="1"/>
  <c r="Z639" i="48" a="1"/>
  <c r="Z639" i="48"/>
  <c r="AA639" i="48" s="1"/>
  <c r="X639" i="48" a="1"/>
  <c r="X639" i="48" s="1"/>
  <c r="Y639" i="48" s="1"/>
  <c r="W639" i="48"/>
  <c r="V639" i="48" a="1"/>
  <c r="V639" i="48" s="1"/>
  <c r="AS639" i="48" s="1"/>
  <c r="T639" i="48" a="1"/>
  <c r="T639" i="48"/>
  <c r="S639" i="48"/>
  <c r="R639" i="48" a="1"/>
  <c r="R639" i="48"/>
  <c r="AQ639" i="48" s="1"/>
  <c r="Q639" i="48"/>
  <c r="P639" i="48" a="1"/>
  <c r="P639" i="48"/>
  <c r="N639" i="48" a="1"/>
  <c r="N639" i="48" s="1"/>
  <c r="L639" i="48" a="1"/>
  <c r="L639" i="48"/>
  <c r="J639" i="48" a="1"/>
  <c r="J639" i="48"/>
  <c r="AM639" i="48" s="1"/>
  <c r="H639" i="48" a="1"/>
  <c r="H639" i="48" s="1"/>
  <c r="AL639" i="48" s="1"/>
  <c r="F639" i="48" a="1"/>
  <c r="F639" i="48" s="1"/>
  <c r="D639" i="48" a="1"/>
  <c r="D639" i="48"/>
  <c r="E639" i="48" s="1"/>
  <c r="B639" i="48" a="1"/>
  <c r="B639" i="48"/>
  <c r="AX638" i="48"/>
  <c r="AP638" i="48"/>
  <c r="AG638" i="48"/>
  <c r="AF638" i="48" a="1"/>
  <c r="AF638" i="48"/>
  <c r="AD638" i="48" a="1"/>
  <c r="AD638" i="48" s="1"/>
  <c r="AB638" i="48" a="1"/>
  <c r="AB638" i="48" s="1"/>
  <c r="Z638" i="48" a="1"/>
  <c r="Z638" i="48"/>
  <c r="AA638" i="48" s="1"/>
  <c r="X638" i="48" a="1"/>
  <c r="X638" i="48" s="1"/>
  <c r="Y638" i="48" s="1"/>
  <c r="V638" i="48" a="1"/>
  <c r="V638" i="48" s="1"/>
  <c r="T638" i="48" a="1"/>
  <c r="T638" i="48"/>
  <c r="S638" i="48"/>
  <c r="R638" i="48" a="1"/>
  <c r="R638" i="48"/>
  <c r="AQ638" i="48" s="1"/>
  <c r="Q638" i="48"/>
  <c r="P638" i="48" a="1"/>
  <c r="P638" i="48"/>
  <c r="N638" i="48" a="1"/>
  <c r="N638" i="48" s="1"/>
  <c r="L638" i="48" a="1"/>
  <c r="L638" i="48"/>
  <c r="J638" i="48" a="1"/>
  <c r="J638" i="48"/>
  <c r="AM638" i="48" s="1"/>
  <c r="I638" i="48"/>
  <c r="H638" i="48" a="1"/>
  <c r="H638" i="48" s="1"/>
  <c r="AL638" i="48" s="1"/>
  <c r="F638" i="48" a="1"/>
  <c r="F638" i="48" s="1"/>
  <c r="D638" i="48" a="1"/>
  <c r="D638" i="48"/>
  <c r="E638" i="48" s="1"/>
  <c r="B638" i="48" a="1"/>
  <c r="B638" i="48"/>
  <c r="C638" i="48" s="1"/>
  <c r="AX637" i="48"/>
  <c r="AT637" i="48"/>
  <c r="AP637" i="48"/>
  <c r="AG637" i="48"/>
  <c r="AF637" i="48" a="1"/>
  <c r="AF637" i="48"/>
  <c r="AD637" i="48" a="1"/>
  <c r="AD637" i="48" s="1"/>
  <c r="AB637" i="48" a="1"/>
  <c r="AB637" i="48" s="1"/>
  <c r="Z637" i="48" a="1"/>
  <c r="Z637" i="48"/>
  <c r="AA637" i="48" s="1"/>
  <c r="X637" i="48" a="1"/>
  <c r="X637" i="48" s="1"/>
  <c r="Y637" i="48" s="1"/>
  <c r="V637" i="48" a="1"/>
  <c r="V637" i="48" s="1"/>
  <c r="AS637" i="48" s="1"/>
  <c r="T637" i="48" a="1"/>
  <c r="T637" i="48"/>
  <c r="S637" i="48"/>
  <c r="R637" i="48" a="1"/>
  <c r="R637" i="48"/>
  <c r="AQ637" i="48" s="1"/>
  <c r="Q637" i="48"/>
  <c r="P637" i="48" a="1"/>
  <c r="P637" i="48"/>
  <c r="N637" i="48" a="1"/>
  <c r="N637" i="48" s="1"/>
  <c r="L637" i="48" a="1"/>
  <c r="L637" i="48" s="1"/>
  <c r="J637" i="48" a="1"/>
  <c r="J637" i="48"/>
  <c r="AM637" i="48" s="1"/>
  <c r="I637" i="48"/>
  <c r="H637" i="48" a="1"/>
  <c r="H637" i="48" s="1"/>
  <c r="F637" i="48" a="1"/>
  <c r="F637" i="48" s="1"/>
  <c r="D637" i="48" a="1"/>
  <c r="D637" i="48"/>
  <c r="E637" i="48" s="1"/>
  <c r="B637" i="48" a="1"/>
  <c r="B637" i="48"/>
  <c r="C637" i="48" s="1"/>
  <c r="AX636" i="48"/>
  <c r="AP636" i="48"/>
  <c r="AG636" i="48"/>
  <c r="AF636" i="48" a="1"/>
  <c r="AF636" i="48"/>
  <c r="AD636" i="48" a="1"/>
  <c r="AD636" i="48" s="1"/>
  <c r="AB636" i="48" a="1"/>
  <c r="AB636" i="48" s="1"/>
  <c r="Z636" i="48" a="1"/>
  <c r="Z636" i="48"/>
  <c r="AA636" i="48" s="1"/>
  <c r="X636" i="48" a="1"/>
  <c r="X636" i="48" s="1"/>
  <c r="Y636" i="48" s="1"/>
  <c r="W636" i="48"/>
  <c r="V636" i="48" a="1"/>
  <c r="V636" i="48" s="1"/>
  <c r="T636" i="48" a="1"/>
  <c r="T636" i="48"/>
  <c r="S636" i="48"/>
  <c r="R636" i="48" a="1"/>
  <c r="R636" i="48"/>
  <c r="AQ636" i="48" s="1"/>
  <c r="Q636" i="48"/>
  <c r="P636" i="48" a="1"/>
  <c r="P636" i="48"/>
  <c r="N636" i="48" a="1"/>
  <c r="N636" i="48" s="1"/>
  <c r="L636" i="48" a="1"/>
  <c r="L636" i="48" s="1"/>
  <c r="J636" i="48" a="1"/>
  <c r="J636" i="48"/>
  <c r="AM636" i="48" s="1"/>
  <c r="H636" i="48" a="1"/>
  <c r="H636" i="48" s="1"/>
  <c r="AL636" i="48" s="1"/>
  <c r="F636" i="48" a="1"/>
  <c r="F636" i="48" s="1"/>
  <c r="D636" i="48" a="1"/>
  <c r="D636" i="48"/>
  <c r="E636" i="48" s="1"/>
  <c r="B636" i="48" a="1"/>
  <c r="B636" i="48"/>
  <c r="C636" i="48" s="1"/>
  <c r="AX635" i="48"/>
  <c r="AP635" i="48"/>
  <c r="AI635" i="48"/>
  <c r="AG635" i="48"/>
  <c r="AF635" i="48" a="1"/>
  <c r="AF635" i="48"/>
  <c r="AD635" i="48" a="1"/>
  <c r="AD635" i="48" s="1"/>
  <c r="AB635" i="48" a="1"/>
  <c r="AB635" i="48" s="1"/>
  <c r="Z635" i="48" a="1"/>
  <c r="Z635" i="48"/>
  <c r="AA635" i="48" s="1"/>
  <c r="X635" i="48" a="1"/>
  <c r="X635" i="48" s="1"/>
  <c r="Y635" i="48" s="1"/>
  <c r="V635" i="48" a="1"/>
  <c r="V635" i="48" s="1"/>
  <c r="AS635" i="48" s="1"/>
  <c r="T635" i="48" a="1"/>
  <c r="T635" i="48"/>
  <c r="S635" i="48"/>
  <c r="R635" i="48" a="1"/>
  <c r="R635" i="48"/>
  <c r="AQ635" i="48" s="1"/>
  <c r="Q635" i="48"/>
  <c r="P635" i="48" a="1"/>
  <c r="P635" i="48"/>
  <c r="N635" i="48" a="1"/>
  <c r="N635" i="48" s="1"/>
  <c r="L635" i="48" a="1"/>
  <c r="L635" i="48" s="1"/>
  <c r="J635" i="48" a="1"/>
  <c r="J635" i="48"/>
  <c r="AM635" i="48" s="1"/>
  <c r="H635" i="48" a="1"/>
  <c r="H635" i="48" s="1"/>
  <c r="F635" i="48" a="1"/>
  <c r="F635" i="48" s="1"/>
  <c r="D635" i="48" a="1"/>
  <c r="D635" i="48"/>
  <c r="E635" i="48" s="1"/>
  <c r="B635" i="48" a="1"/>
  <c r="B635" i="48"/>
  <c r="C635" i="48" s="1"/>
  <c r="AX634" i="48"/>
  <c r="AT634" i="48"/>
  <c r="AI634" i="48"/>
  <c r="AG634" i="48"/>
  <c r="AF634" i="48" a="1"/>
  <c r="AF634" i="48"/>
  <c r="AD634" i="48" a="1"/>
  <c r="AD634" i="48" s="1"/>
  <c r="AB634" i="48" a="1"/>
  <c r="AB634" i="48" s="1"/>
  <c r="Z634" i="48" a="1"/>
  <c r="Z634" i="48"/>
  <c r="AA634" i="48" s="1"/>
  <c r="X634" i="48" a="1"/>
  <c r="X634" i="48" s="1"/>
  <c r="Y634" i="48" s="1"/>
  <c r="W634" i="48"/>
  <c r="V634" i="48" a="1"/>
  <c r="V634" i="48" s="1"/>
  <c r="AS634" i="48" s="1"/>
  <c r="T634" i="48" a="1"/>
  <c r="T634" i="48"/>
  <c r="S634" i="48"/>
  <c r="R634" i="48" a="1"/>
  <c r="R634" i="48"/>
  <c r="AQ634" i="48" s="1"/>
  <c r="Q634" i="48"/>
  <c r="P634" i="48" a="1"/>
  <c r="P634" i="48"/>
  <c r="N634" i="48" a="1"/>
  <c r="N634" i="48" s="1"/>
  <c r="L634" i="48" a="1"/>
  <c r="L634" i="48"/>
  <c r="J634" i="48" a="1"/>
  <c r="J634" i="48"/>
  <c r="AM634" i="48" s="1"/>
  <c r="H634" i="48" a="1"/>
  <c r="H634" i="48" s="1"/>
  <c r="AL634" i="48" s="1"/>
  <c r="F634" i="48" a="1"/>
  <c r="F634" i="48" s="1"/>
  <c r="D634" i="48" a="1"/>
  <c r="D634" i="48"/>
  <c r="E634" i="48" s="1"/>
  <c r="B634" i="48" a="1"/>
  <c r="B634" i="48"/>
  <c r="C634" i="48" s="1"/>
  <c r="AX633" i="48"/>
  <c r="AT633" i="48"/>
  <c r="AG633" i="48"/>
  <c r="AF633" i="48" a="1"/>
  <c r="AF633" i="48"/>
  <c r="AD633" i="48" a="1"/>
  <c r="AD633" i="48" s="1"/>
  <c r="AB633" i="48" a="1"/>
  <c r="AB633" i="48" s="1"/>
  <c r="Z633" i="48" a="1"/>
  <c r="Z633" i="48"/>
  <c r="AA633" i="48" s="1"/>
  <c r="X633" i="48" a="1"/>
  <c r="X633" i="48" s="1"/>
  <c r="Y633" i="48" s="1"/>
  <c r="W633" i="48"/>
  <c r="V633" i="48" a="1"/>
  <c r="V633" i="48" s="1"/>
  <c r="T633" i="48" a="1"/>
  <c r="T633" i="48"/>
  <c r="S633" i="48"/>
  <c r="R633" i="48" a="1"/>
  <c r="R633" i="48"/>
  <c r="AQ633" i="48" s="1"/>
  <c r="P633" i="48" a="1"/>
  <c r="P633" i="48" s="1"/>
  <c r="N633" i="48" a="1"/>
  <c r="N633" i="48" s="1"/>
  <c r="L633" i="48" a="1"/>
  <c r="L633" i="48" s="1"/>
  <c r="J633" i="48" a="1"/>
  <c r="J633" i="48"/>
  <c r="AM633" i="48" s="1"/>
  <c r="H633" i="48" a="1"/>
  <c r="H633" i="48" s="1"/>
  <c r="AL633" i="48" s="1"/>
  <c r="F633" i="48" a="1"/>
  <c r="F633" i="48" s="1"/>
  <c r="D633" i="48" a="1"/>
  <c r="D633" i="48"/>
  <c r="E633" i="48" s="1"/>
  <c r="B633" i="48" a="1"/>
  <c r="B633" i="48"/>
  <c r="C633" i="48" s="1"/>
  <c r="AX632" i="48"/>
  <c r="AT632" i="48"/>
  <c r="AI632" i="48"/>
  <c r="AG632" i="48"/>
  <c r="AF632" i="48" a="1"/>
  <c r="AF632" i="48"/>
  <c r="AD632" i="48" a="1"/>
  <c r="AD632" i="48" s="1"/>
  <c r="AB632" i="48" a="1"/>
  <c r="AB632" i="48" s="1"/>
  <c r="Z632" i="48" a="1"/>
  <c r="Z632" i="48"/>
  <c r="AA632" i="48" s="1"/>
  <c r="X632" i="48" a="1"/>
  <c r="X632" i="48" s="1"/>
  <c r="Y632" i="48" s="1"/>
  <c r="W632" i="48"/>
  <c r="V632" i="48" a="1"/>
  <c r="V632" i="48" s="1"/>
  <c r="T632" i="48" a="1"/>
  <c r="T632" i="48"/>
  <c r="S632" i="48"/>
  <c r="R632" i="48" a="1"/>
  <c r="R632" i="48"/>
  <c r="AQ632" i="48" s="1"/>
  <c r="P632" i="48" a="1"/>
  <c r="P632" i="48" s="1"/>
  <c r="N632" i="48" a="1"/>
  <c r="N632" i="48" s="1"/>
  <c r="L632" i="48" a="1"/>
  <c r="L632" i="48"/>
  <c r="J632" i="48" a="1"/>
  <c r="J632" i="48"/>
  <c r="AM632" i="48" s="1"/>
  <c r="I632" i="48"/>
  <c r="H632" i="48" a="1"/>
  <c r="H632" i="48" s="1"/>
  <c r="F632" i="48" a="1"/>
  <c r="F632" i="48" s="1"/>
  <c r="D632" i="48" a="1"/>
  <c r="D632" i="48"/>
  <c r="E632" i="48" s="1"/>
  <c r="B632" i="48" a="1"/>
  <c r="B632" i="48"/>
  <c r="C632" i="48" s="1"/>
  <c r="AX631" i="48"/>
  <c r="AP631" i="48"/>
  <c r="AI631" i="48"/>
  <c r="AG631" i="48"/>
  <c r="AF631" i="48" a="1"/>
  <c r="AF631" i="48"/>
  <c r="AD631" i="48" a="1"/>
  <c r="AD631" i="48" s="1"/>
  <c r="AB631" i="48" a="1"/>
  <c r="AB631" i="48" s="1"/>
  <c r="Z631" i="48" a="1"/>
  <c r="Z631" i="48"/>
  <c r="AA631" i="48" s="1"/>
  <c r="X631" i="48" a="1"/>
  <c r="X631" i="48" s="1"/>
  <c r="Y631" i="48" s="1"/>
  <c r="W631" i="48"/>
  <c r="V631" i="48" a="1"/>
  <c r="V631" i="48" s="1"/>
  <c r="AS631" i="48" s="1"/>
  <c r="T631" i="48" a="1"/>
  <c r="T631" i="48"/>
  <c r="R631" i="48" a="1"/>
  <c r="R631" i="48"/>
  <c r="AQ631" i="48" s="1"/>
  <c r="Q631" i="48"/>
  <c r="P631" i="48" a="1"/>
  <c r="P631" i="48"/>
  <c r="N631" i="48" a="1"/>
  <c r="N631" i="48" s="1"/>
  <c r="L631" i="48" a="1"/>
  <c r="L631" i="48" s="1"/>
  <c r="J631" i="48" a="1"/>
  <c r="J631" i="48"/>
  <c r="AM631" i="48" s="1"/>
  <c r="H631" i="48" a="1"/>
  <c r="H631" i="48" s="1"/>
  <c r="F631" i="48" a="1"/>
  <c r="F631" i="48" s="1"/>
  <c r="D631" i="48" a="1"/>
  <c r="D631" i="48"/>
  <c r="E631" i="48" s="1"/>
  <c r="B631" i="48" a="1"/>
  <c r="B631" i="48"/>
  <c r="C631" i="48" s="1"/>
  <c r="AX630" i="48"/>
  <c r="AT630" i="48"/>
  <c r="AP630" i="48"/>
  <c r="AG630" i="48"/>
  <c r="AF630" i="48" a="1"/>
  <c r="AF630" i="48"/>
  <c r="AD630" i="48" a="1"/>
  <c r="AD630" i="48" s="1"/>
  <c r="AB630" i="48" a="1"/>
  <c r="AB630" i="48" s="1"/>
  <c r="Z630" i="48" a="1"/>
  <c r="Z630" i="48"/>
  <c r="AA630" i="48" s="1"/>
  <c r="X630" i="48" a="1"/>
  <c r="X630" i="48" s="1"/>
  <c r="Y630" i="48" s="1"/>
  <c r="W630" i="48"/>
  <c r="V630" i="48" a="1"/>
  <c r="V630" i="48" s="1"/>
  <c r="T630" i="48" a="1"/>
  <c r="T630" i="48"/>
  <c r="R630" i="48" a="1"/>
  <c r="R630" i="48"/>
  <c r="AQ630" i="48" s="1"/>
  <c r="Q630" i="48"/>
  <c r="P630" i="48" a="1"/>
  <c r="P630" i="48"/>
  <c r="N630" i="48" a="1"/>
  <c r="N630" i="48" s="1"/>
  <c r="L630" i="48" a="1"/>
  <c r="L630" i="48"/>
  <c r="J630" i="48" a="1"/>
  <c r="J630" i="48"/>
  <c r="AM630" i="48" s="1"/>
  <c r="H630" i="48" a="1"/>
  <c r="H630" i="48" s="1"/>
  <c r="AL630" i="48" s="1"/>
  <c r="F630" i="48" a="1"/>
  <c r="F630" i="48" s="1"/>
  <c r="D630" i="48" a="1"/>
  <c r="D630" i="48"/>
  <c r="E630" i="48" s="1"/>
  <c r="B630" i="48" a="1"/>
  <c r="B630" i="48"/>
  <c r="C630" i="48" s="1"/>
  <c r="AX629" i="48"/>
  <c r="AG629" i="48"/>
  <c r="AF629" i="48" a="1"/>
  <c r="AF629" i="48"/>
  <c r="AD629" i="48" a="1"/>
  <c r="AD629" i="48" s="1"/>
  <c r="AB629" i="48" a="1"/>
  <c r="AB629" i="48" s="1"/>
  <c r="Z629" i="48" a="1"/>
  <c r="Z629" i="48"/>
  <c r="AA629" i="48" s="1"/>
  <c r="Y629" i="48"/>
  <c r="X629" i="48" a="1"/>
  <c r="X629" i="48" s="1"/>
  <c r="V629" i="48" a="1"/>
  <c r="V629" i="48" s="1"/>
  <c r="AS629" i="48" s="1"/>
  <c r="T629" i="48" a="1"/>
  <c r="T629" i="48"/>
  <c r="R629" i="48" a="1"/>
  <c r="R629" i="48"/>
  <c r="Q629" i="48"/>
  <c r="P629" i="48" a="1"/>
  <c r="P629" i="48"/>
  <c r="N629" i="48" a="1"/>
  <c r="N629" i="48" s="1"/>
  <c r="L629" i="48" a="1"/>
  <c r="L629" i="48" s="1"/>
  <c r="J629" i="48" a="1"/>
  <c r="J629" i="48"/>
  <c r="AM629" i="48" s="1"/>
  <c r="I629" i="48"/>
  <c r="H629" i="48" a="1"/>
  <c r="H629" i="48" s="1"/>
  <c r="F629" i="48" a="1"/>
  <c r="F629" i="48" s="1"/>
  <c r="AK629" i="48" s="1"/>
  <c r="D629" i="48" a="1"/>
  <c r="D629" i="48"/>
  <c r="B629" i="48" a="1"/>
  <c r="B629" i="48"/>
  <c r="AX628" i="48"/>
  <c r="AS628" i="48"/>
  <c r="AG628" i="48"/>
  <c r="AF628" i="48" a="1"/>
  <c r="AF628" i="48"/>
  <c r="AD628" i="48" a="1"/>
  <c r="AD628" i="48" s="1"/>
  <c r="AB628" i="48" a="1"/>
  <c r="AB628" i="48" s="1"/>
  <c r="Z628" i="48" a="1"/>
  <c r="Z628" i="48"/>
  <c r="AA628" i="48" s="1"/>
  <c r="X628" i="48" a="1"/>
  <c r="X628" i="48" s="1"/>
  <c r="AT628" i="48" s="1"/>
  <c r="W628" i="48"/>
  <c r="V628" i="48" a="1"/>
  <c r="V628" i="48" s="1"/>
  <c r="T628" i="48" a="1"/>
  <c r="T628" i="48"/>
  <c r="S628" i="48"/>
  <c r="R628" i="48" a="1"/>
  <c r="R628" i="48"/>
  <c r="P628" i="48" a="1"/>
  <c r="P628" i="48" s="1"/>
  <c r="N628" i="48" a="1"/>
  <c r="N628" i="48" s="1"/>
  <c r="L628" i="48" a="1"/>
  <c r="L628" i="48" s="1"/>
  <c r="J628" i="48" a="1"/>
  <c r="J628" i="48"/>
  <c r="AM628" i="48" s="1"/>
  <c r="H628" i="48" a="1"/>
  <c r="H628" i="48" s="1"/>
  <c r="G628" i="48"/>
  <c r="F628" i="48" a="1"/>
  <c r="F628" i="48" s="1"/>
  <c r="AK628" i="48" s="1"/>
  <c r="D628" i="48" a="1"/>
  <c r="D628" i="48"/>
  <c r="B628" i="48" a="1"/>
  <c r="B628" i="48"/>
  <c r="C628" i="48" s="1"/>
  <c r="AX627" i="48"/>
  <c r="AQ627" i="48"/>
  <c r="AG627" i="48"/>
  <c r="AF627" i="48" a="1"/>
  <c r="AF627" i="48"/>
  <c r="AD627" i="48" a="1"/>
  <c r="AD627" i="48" s="1"/>
  <c r="AB627" i="48" a="1"/>
  <c r="AB627" i="48" s="1"/>
  <c r="Z627" i="48" a="1"/>
  <c r="Z627" i="48"/>
  <c r="AA627" i="48" s="1"/>
  <c r="X627" i="48" a="1"/>
  <c r="X627" i="48" s="1"/>
  <c r="Y627" i="48" s="1"/>
  <c r="W627" i="48"/>
  <c r="V627" i="48" a="1"/>
  <c r="V627" i="48" s="1"/>
  <c r="T627" i="48" a="1"/>
  <c r="T627" i="48"/>
  <c r="R627" i="48" a="1"/>
  <c r="R627" i="48"/>
  <c r="AQ628" i="48" s="1"/>
  <c r="P627" i="48" a="1"/>
  <c r="P627" i="48" s="1"/>
  <c r="N627" i="48" a="1"/>
  <c r="N627" i="48" s="1"/>
  <c r="L627" i="48" a="1"/>
  <c r="L627" i="48"/>
  <c r="J627" i="48" a="1"/>
  <c r="J627" i="48"/>
  <c r="AM627" i="48" s="1"/>
  <c r="H627" i="48" a="1"/>
  <c r="H627" i="48" s="1"/>
  <c r="I627" i="48" s="1"/>
  <c r="G627" i="48"/>
  <c r="F627" i="48" a="1"/>
  <c r="F627" i="48" s="1"/>
  <c r="D627" i="48" a="1"/>
  <c r="D627" i="48"/>
  <c r="B627" i="48" a="1"/>
  <c r="B627" i="48"/>
  <c r="C627" i="48" s="1"/>
  <c r="AX626" i="48"/>
  <c r="AL626" i="48"/>
  <c r="AI626" i="48"/>
  <c r="AG626" i="48"/>
  <c r="AF626" i="48" a="1"/>
  <c r="AF626" i="48"/>
  <c r="AD626" i="48" a="1"/>
  <c r="AD626" i="48"/>
  <c r="AB626" i="48" a="1"/>
  <c r="AB626" i="48" s="1"/>
  <c r="Z626" i="48" a="1"/>
  <c r="Z626" i="48"/>
  <c r="AA626" i="48" s="1"/>
  <c r="Y626" i="48"/>
  <c r="X626" i="48" a="1"/>
  <c r="X626" i="48" s="1"/>
  <c r="V626" i="48" a="1"/>
  <c r="V626" i="48" s="1"/>
  <c r="AS627" i="48" s="1"/>
  <c r="T626" i="48" a="1"/>
  <c r="T626" i="48"/>
  <c r="S626" i="48"/>
  <c r="R626" i="48" a="1"/>
  <c r="R626" i="48"/>
  <c r="AQ626" i="48" s="1"/>
  <c r="P626" i="48" a="1"/>
  <c r="P626" i="48" s="1"/>
  <c r="N626" i="48" a="1"/>
  <c r="N626" i="48"/>
  <c r="L626" i="48" a="1"/>
  <c r="L626" i="48" s="1"/>
  <c r="J626" i="48" a="1"/>
  <c r="J626" i="48"/>
  <c r="I626" i="48"/>
  <c r="H626" i="48" a="1"/>
  <c r="H626" i="48" s="1"/>
  <c r="AL627" i="48" s="1"/>
  <c r="F626" i="48" a="1"/>
  <c r="F626" i="48" s="1"/>
  <c r="AK626" i="48" s="1"/>
  <c r="D626" i="48" a="1"/>
  <c r="D626" i="48"/>
  <c r="C626" i="48"/>
  <c r="B626" i="48" a="1"/>
  <c r="B626" i="48"/>
  <c r="AX625" i="48"/>
  <c r="AP625" i="48"/>
  <c r="AK625" i="48"/>
  <c r="AG625" i="48"/>
  <c r="AF625" i="48" a="1"/>
  <c r="AF625" i="48"/>
  <c r="AD625" i="48" a="1"/>
  <c r="AD625" i="48" s="1"/>
  <c r="AC625" i="48"/>
  <c r="AB625" i="48" a="1"/>
  <c r="AB625" i="48" s="1"/>
  <c r="Z625" i="48" a="1"/>
  <c r="Z625" i="48"/>
  <c r="X625" i="48" a="1"/>
  <c r="X625" i="48" s="1"/>
  <c r="V625" i="48" a="1"/>
  <c r="V625" i="48" s="1"/>
  <c r="T625" i="48" a="1"/>
  <c r="T625" i="48"/>
  <c r="S625" i="48"/>
  <c r="R625" i="48" a="1"/>
  <c r="R625" i="48"/>
  <c r="Q625" i="48"/>
  <c r="P625" i="48" a="1"/>
  <c r="P625" i="48"/>
  <c r="N625" i="48" a="1"/>
  <c r="N625" i="48"/>
  <c r="L625" i="48" a="1"/>
  <c r="L625" i="48" s="1"/>
  <c r="J625" i="48" a="1"/>
  <c r="J625" i="48"/>
  <c r="K625" i="48" s="1"/>
  <c r="H625" i="48" a="1"/>
  <c r="H625" i="48"/>
  <c r="F625" i="48" a="1"/>
  <c r="F625" i="48" s="1"/>
  <c r="G625" i="48" s="1"/>
  <c r="D625" i="48" a="1"/>
  <c r="D625" i="48" s="1"/>
  <c r="C625" i="48"/>
  <c r="B625" i="48" a="1"/>
  <c r="B625" i="48"/>
  <c r="AI625" i="48" s="1"/>
  <c r="AP624" i="48"/>
  <c r="AG624" i="48"/>
  <c r="AF624" i="48" a="1"/>
  <c r="AF624" i="48"/>
  <c r="AD624" i="48" a="1"/>
  <c r="AD624" i="48"/>
  <c r="AC624" i="48"/>
  <c r="AB624" i="48" a="1"/>
  <c r="AB624" i="48"/>
  <c r="Z624" i="48" a="1"/>
  <c r="Z624" i="48"/>
  <c r="AA624" i="48" s="1"/>
  <c r="X624" i="48" a="1"/>
  <c r="X624" i="48" s="1"/>
  <c r="V624" i="48" a="1"/>
  <c r="V624" i="48" s="1"/>
  <c r="T624" i="48" a="1"/>
  <c r="T624" i="48" s="1"/>
  <c r="R624" i="48" a="1"/>
  <c r="R624" i="48" s="1"/>
  <c r="Q624" i="48"/>
  <c r="P624" i="48" a="1"/>
  <c r="P624" i="48"/>
  <c r="N624" i="48" a="1"/>
  <c r="N624" i="48" s="1"/>
  <c r="L624" i="48" a="1"/>
  <c r="L624" i="48" s="1"/>
  <c r="J624" i="48" a="1"/>
  <c r="J624" i="48"/>
  <c r="H624" i="48" a="1"/>
  <c r="H624" i="48" s="1"/>
  <c r="AL624" i="48" s="1"/>
  <c r="G624" i="48"/>
  <c r="F624" i="48" a="1"/>
  <c r="F624" i="48" s="1"/>
  <c r="AK624" i="48" s="1"/>
  <c r="D624" i="48" a="1"/>
  <c r="D624" i="48" s="1"/>
  <c r="B624" i="48" a="1"/>
  <c r="B624" i="48"/>
  <c r="C624" i="48" s="1"/>
  <c r="AQ623" i="48"/>
  <c r="AP623" i="48"/>
  <c r="AK623" i="48"/>
  <c r="AG623" i="48"/>
  <c r="AF623" i="48" a="1"/>
  <c r="AF623" i="48"/>
  <c r="AX624" i="48" s="1"/>
  <c r="AD623" i="48" a="1"/>
  <c r="AD623" i="48" s="1"/>
  <c r="AC623" i="48"/>
  <c r="AB623" i="48" a="1"/>
  <c r="AB623" i="48"/>
  <c r="Z623" i="48" a="1"/>
  <c r="Z623" i="48"/>
  <c r="X623" i="48" a="1"/>
  <c r="X623" i="48"/>
  <c r="Y623" i="48" s="1"/>
  <c r="V623" i="48" a="1"/>
  <c r="V623" i="48" s="1"/>
  <c r="W623" i="48" s="1"/>
  <c r="U623" i="48"/>
  <c r="T623" i="48" a="1"/>
  <c r="T623" i="48"/>
  <c r="R623" i="48" a="1"/>
  <c r="R623" i="48" s="1"/>
  <c r="S623" i="48" s="1"/>
  <c r="Q623" i="48"/>
  <c r="P623" i="48" a="1"/>
  <c r="P623" i="48"/>
  <c r="O623" i="48"/>
  <c r="N623" i="48" a="1"/>
  <c r="N623" i="48" s="1"/>
  <c r="AO623" i="48" s="1"/>
  <c r="L623" i="48" a="1"/>
  <c r="L623" i="48" s="1"/>
  <c r="J623" i="48" a="1"/>
  <c r="J623" i="48" s="1"/>
  <c r="H623" i="48" a="1"/>
  <c r="H623" i="48"/>
  <c r="G623" i="48"/>
  <c r="F623" i="48" a="1"/>
  <c r="F623" i="48" s="1"/>
  <c r="D623" i="48" a="1"/>
  <c r="D623" i="48" s="1"/>
  <c r="B623" i="48" a="1"/>
  <c r="B623" i="48" s="1"/>
  <c r="AF622" i="48" a="1"/>
  <c r="AF622" i="48"/>
  <c r="AD622" i="48" a="1"/>
  <c r="AD622" i="48"/>
  <c r="AB622" i="48" a="1"/>
  <c r="AB622" i="48" s="1"/>
  <c r="Z622" i="48" a="1"/>
  <c r="Z622" i="48"/>
  <c r="AA622" i="48" s="1"/>
  <c r="X622" i="48" a="1"/>
  <c r="X622" i="48" s="1"/>
  <c r="W622" i="48"/>
  <c r="V622" i="48" a="1"/>
  <c r="V622" i="48" s="1"/>
  <c r="T622" i="48" a="1"/>
  <c r="T622" i="48"/>
  <c r="R622" i="48" a="1"/>
  <c r="R622" i="48"/>
  <c r="S622" i="48" s="1"/>
  <c r="P622" i="48" a="1"/>
  <c r="P622" i="48" s="1"/>
  <c r="Q622" i="48" s="1"/>
  <c r="O622" i="48"/>
  <c r="N622" i="48" a="1"/>
  <c r="N622" i="48"/>
  <c r="L622" i="48" a="1"/>
  <c r="L622" i="48" s="1"/>
  <c r="J622" i="48" a="1"/>
  <c r="J622" i="48" s="1"/>
  <c r="H622" i="48" a="1"/>
  <c r="H622" i="48" s="1"/>
  <c r="G622" i="48"/>
  <c r="F622" i="48" a="1"/>
  <c r="F622" i="48" s="1"/>
  <c r="AK622" i="48" s="1"/>
  <c r="D622" i="48" a="1"/>
  <c r="D622" i="48" s="1"/>
  <c r="B622" i="48" a="1"/>
  <c r="B622" i="48" s="1"/>
  <c r="AM621" i="48"/>
  <c r="AG621" i="48"/>
  <c r="AF621" i="48" a="1"/>
  <c r="AF621" i="48"/>
  <c r="AD621" i="48" a="1"/>
  <c r="AD621" i="48" s="1"/>
  <c r="AB621" i="48" a="1"/>
  <c r="AB621" i="48" s="1"/>
  <c r="Z621" i="48" a="1"/>
  <c r="Z621" i="48" s="1"/>
  <c r="X621" i="48" a="1"/>
  <c r="X621" i="48"/>
  <c r="Y621" i="48" s="1"/>
  <c r="V621" i="48" a="1"/>
  <c r="V621" i="48" s="1"/>
  <c r="T621" i="48" a="1"/>
  <c r="T621" i="48"/>
  <c r="U621" i="48" s="1"/>
  <c r="R621" i="48" a="1"/>
  <c r="R621" i="48"/>
  <c r="S621" i="48" s="1"/>
  <c r="P621" i="48" a="1"/>
  <c r="P621" i="48"/>
  <c r="Q621" i="48" s="1"/>
  <c r="O621" i="48"/>
  <c r="N621" i="48" a="1"/>
  <c r="N621" i="48" s="1"/>
  <c r="L621" i="48" a="1"/>
  <c r="L621" i="48"/>
  <c r="K621" i="48"/>
  <c r="J621" i="48" a="1"/>
  <c r="J621" i="48"/>
  <c r="H621" i="48" a="1"/>
  <c r="H621" i="48" s="1"/>
  <c r="G621" i="48"/>
  <c r="F621" i="48" a="1"/>
  <c r="F621" i="48"/>
  <c r="AK621" i="48" s="1"/>
  <c r="D621" i="48" a="1"/>
  <c r="D621" i="48" s="1"/>
  <c r="AJ621" i="48" s="1"/>
  <c r="B621" i="48" a="1"/>
  <c r="B621" i="48" s="1"/>
  <c r="AT620" i="48"/>
  <c r="AN620" i="48"/>
  <c r="AM620" i="48"/>
  <c r="AF620" i="48" a="1"/>
  <c r="AF620" i="48" s="1"/>
  <c r="AD620" i="48" a="1"/>
  <c r="AD620" i="48" s="1"/>
  <c r="AB620" i="48" a="1"/>
  <c r="AB620" i="48" s="1"/>
  <c r="Z620" i="48" a="1"/>
  <c r="Z620" i="48" s="1"/>
  <c r="X620" i="48" a="1"/>
  <c r="X620" i="48"/>
  <c r="Y620" i="48" s="1"/>
  <c r="V620" i="48" a="1"/>
  <c r="V620" i="48" s="1"/>
  <c r="T620" i="48" a="1"/>
  <c r="T620" i="48"/>
  <c r="U620" i="48" s="1"/>
  <c r="R620" i="48" a="1"/>
  <c r="R620" i="48"/>
  <c r="S620" i="48" s="1"/>
  <c r="P620" i="48" a="1"/>
  <c r="P620" i="48"/>
  <c r="N620" i="48" a="1"/>
  <c r="N620" i="48" s="1"/>
  <c r="AO620" i="48" s="1"/>
  <c r="L620" i="48" a="1"/>
  <c r="L620" i="48"/>
  <c r="M620" i="48" s="1"/>
  <c r="K620" i="48"/>
  <c r="J620" i="48" a="1"/>
  <c r="J620" i="48"/>
  <c r="H620" i="48" a="1"/>
  <c r="H620" i="48" s="1"/>
  <c r="G620" i="48"/>
  <c r="F620" i="48" a="1"/>
  <c r="F620" i="48"/>
  <c r="AK620" i="48" s="1"/>
  <c r="D620" i="48" a="1"/>
  <c r="D620" i="48" s="1"/>
  <c r="B620" i="48" a="1"/>
  <c r="B620" i="48" s="1"/>
  <c r="AT619" i="48"/>
  <c r="AN619" i="48"/>
  <c r="AM619" i="48"/>
  <c r="AF619" i="48" a="1"/>
  <c r="AF619" i="48" s="1"/>
  <c r="AD619" i="48" a="1"/>
  <c r="AD619" i="48" s="1"/>
  <c r="AB619" i="48" a="1"/>
  <c r="AB619" i="48" s="1"/>
  <c r="Z619" i="48" a="1"/>
  <c r="Z619" i="48"/>
  <c r="X619" i="48" a="1"/>
  <c r="X619" i="48"/>
  <c r="Y619" i="48" s="1"/>
  <c r="V619" i="48" a="1"/>
  <c r="V619" i="48" s="1"/>
  <c r="T619" i="48" a="1"/>
  <c r="T619" i="48"/>
  <c r="U619" i="48" s="1"/>
  <c r="R619" i="48" a="1"/>
  <c r="R619" i="48"/>
  <c r="S619" i="48" s="1"/>
  <c r="P619" i="48" a="1"/>
  <c r="P619" i="48"/>
  <c r="N619" i="48" a="1"/>
  <c r="N619" i="48" s="1"/>
  <c r="AO619" i="48" s="1"/>
  <c r="L619" i="48" a="1"/>
  <c r="L619" i="48"/>
  <c r="M619" i="48" s="1"/>
  <c r="K619" i="48"/>
  <c r="J619" i="48" a="1"/>
  <c r="J619" i="48"/>
  <c r="H619" i="48" a="1"/>
  <c r="H619" i="48" s="1"/>
  <c r="G619" i="48"/>
  <c r="F619" i="48" a="1"/>
  <c r="F619" i="48"/>
  <c r="AK619" i="48" s="1"/>
  <c r="D619" i="48" a="1"/>
  <c r="D619" i="48" s="1"/>
  <c r="B619" i="48" a="1"/>
  <c r="B619" i="48" s="1"/>
  <c r="AT618" i="48"/>
  <c r="AN618" i="48"/>
  <c r="AM618" i="48"/>
  <c r="AF618" i="48" a="1"/>
  <c r="AF618" i="48" s="1"/>
  <c r="AD618" i="48" a="1"/>
  <c r="AD618" i="48" s="1"/>
  <c r="AB618" i="48" a="1"/>
  <c r="AB618" i="48" s="1"/>
  <c r="Z618" i="48" a="1"/>
  <c r="Z618" i="48" s="1"/>
  <c r="X618" i="48" a="1"/>
  <c r="X618" i="48"/>
  <c r="Y618" i="48" s="1"/>
  <c r="V618" i="48" a="1"/>
  <c r="V618" i="48" s="1"/>
  <c r="T618" i="48" a="1"/>
  <c r="T618" i="48"/>
  <c r="U618" i="48" s="1"/>
  <c r="R618" i="48" a="1"/>
  <c r="R618" i="48"/>
  <c r="S618" i="48" s="1"/>
  <c r="P618" i="48" a="1"/>
  <c r="P618" i="48"/>
  <c r="N618" i="48" a="1"/>
  <c r="N618" i="48" s="1"/>
  <c r="L618" i="48" a="1"/>
  <c r="L618" i="48"/>
  <c r="M618" i="48" s="1"/>
  <c r="K618" i="48"/>
  <c r="J618" i="48" a="1"/>
  <c r="J618" i="48"/>
  <c r="H618" i="48" a="1"/>
  <c r="H618" i="48" s="1"/>
  <c r="G618" i="48"/>
  <c r="F618" i="48" a="1"/>
  <c r="F618" i="48"/>
  <c r="AK618" i="48" s="1"/>
  <c r="D618" i="48" a="1"/>
  <c r="D618" i="48" s="1"/>
  <c r="B618" i="48" a="1"/>
  <c r="B618" i="48" s="1"/>
  <c r="AT617" i="48"/>
  <c r="AN617" i="48"/>
  <c r="AM617" i="48"/>
  <c r="AF617" i="48" a="1"/>
  <c r="AF617" i="48" s="1"/>
  <c r="AD617" i="48" a="1"/>
  <c r="AD617" i="48" s="1"/>
  <c r="AB617" i="48" a="1"/>
  <c r="AB617" i="48" s="1"/>
  <c r="Z617" i="48" a="1"/>
  <c r="Z617" i="48" s="1"/>
  <c r="Y617" i="48"/>
  <c r="X617" i="48" a="1"/>
  <c r="X617" i="48"/>
  <c r="V617" i="48" a="1"/>
  <c r="V617" i="48" s="1"/>
  <c r="T617" i="48" a="1"/>
  <c r="T617" i="48"/>
  <c r="U617" i="48" s="1"/>
  <c r="R617" i="48" a="1"/>
  <c r="R617" i="48"/>
  <c r="S617" i="48" s="1"/>
  <c r="P617" i="48" a="1"/>
  <c r="P617" i="48"/>
  <c r="N617" i="48" a="1"/>
  <c r="N617" i="48" s="1"/>
  <c r="L617" i="48" a="1"/>
  <c r="L617" i="48"/>
  <c r="M617" i="48" s="1"/>
  <c r="K617" i="48"/>
  <c r="J617" i="48" a="1"/>
  <c r="J617" i="48"/>
  <c r="H617" i="48" a="1"/>
  <c r="H617" i="48" s="1"/>
  <c r="I617" i="48" s="1"/>
  <c r="G617" i="48"/>
  <c r="F617" i="48" a="1"/>
  <c r="F617" i="48"/>
  <c r="AK617" i="48" s="1"/>
  <c r="D617" i="48" a="1"/>
  <c r="D617" i="48" s="1"/>
  <c r="B617" i="48" a="1"/>
  <c r="B617" i="48" s="1"/>
  <c r="AT616" i="48"/>
  <c r="AN616" i="48"/>
  <c r="AM616" i="48"/>
  <c r="AF616" i="48" a="1"/>
  <c r="AF616" i="48" s="1"/>
  <c r="AD616" i="48" a="1"/>
  <c r="AD616" i="48" s="1"/>
  <c r="AB616" i="48" a="1"/>
  <c r="AB616" i="48" s="1"/>
  <c r="Z616" i="48" a="1"/>
  <c r="Z616" i="48" s="1"/>
  <c r="Y616" i="48"/>
  <c r="X616" i="48" a="1"/>
  <c r="X616" i="48"/>
  <c r="V616" i="48" a="1"/>
  <c r="V616" i="48" s="1"/>
  <c r="T616" i="48" a="1"/>
  <c r="T616" i="48"/>
  <c r="U616" i="48" s="1"/>
  <c r="R616" i="48" a="1"/>
  <c r="R616" i="48"/>
  <c r="S616" i="48" s="1"/>
  <c r="P616" i="48" a="1"/>
  <c r="P616" i="48"/>
  <c r="N616" i="48" a="1"/>
  <c r="N616" i="48" s="1"/>
  <c r="AO616" i="48" s="1"/>
  <c r="L616" i="48" a="1"/>
  <c r="L616" i="48"/>
  <c r="M616" i="48" s="1"/>
  <c r="K616" i="48"/>
  <c r="J616" i="48" a="1"/>
  <c r="J616" i="48"/>
  <c r="H616" i="48" a="1"/>
  <c r="H616" i="48" s="1"/>
  <c r="I616" i="48" s="1"/>
  <c r="G616" i="48"/>
  <c r="F616" i="48" a="1"/>
  <c r="F616" i="48"/>
  <c r="D616" i="48" a="1"/>
  <c r="D616" i="48" s="1"/>
  <c r="B616" i="48" a="1"/>
  <c r="B616" i="48" s="1"/>
  <c r="AT615" i="48"/>
  <c r="AN615" i="48"/>
  <c r="AM615" i="48"/>
  <c r="AF615" i="48" a="1"/>
  <c r="AF615" i="48" s="1"/>
  <c r="AD615" i="48" a="1"/>
  <c r="AD615" i="48" s="1"/>
  <c r="AB615" i="48" a="1"/>
  <c r="AB615" i="48" s="1"/>
  <c r="Z615" i="48" a="1"/>
  <c r="Z615" i="48"/>
  <c r="Y615" i="48"/>
  <c r="X615" i="48" a="1"/>
  <c r="X615" i="48"/>
  <c r="V615" i="48" a="1"/>
  <c r="V615" i="48" s="1"/>
  <c r="T615" i="48" a="1"/>
  <c r="T615" i="48"/>
  <c r="U615" i="48" s="1"/>
  <c r="R615" i="48" a="1"/>
  <c r="R615" i="48"/>
  <c r="S615" i="48" s="1"/>
  <c r="P615" i="48" a="1"/>
  <c r="P615" i="48"/>
  <c r="N615" i="48" a="1"/>
  <c r="N615" i="48" s="1"/>
  <c r="L615" i="48" a="1"/>
  <c r="L615" i="48"/>
  <c r="M615" i="48" s="1"/>
  <c r="K615" i="48"/>
  <c r="J615" i="48" a="1"/>
  <c r="J615" i="48"/>
  <c r="H615" i="48" a="1"/>
  <c r="H615" i="48" s="1"/>
  <c r="I615" i="48" s="1"/>
  <c r="F615" i="48" a="1"/>
  <c r="F615" i="48" s="1"/>
  <c r="D615" i="48" a="1"/>
  <c r="D615" i="48" s="1"/>
  <c r="B615" i="48" a="1"/>
  <c r="B615" i="48" s="1"/>
  <c r="AT614" i="48"/>
  <c r="AN614" i="48"/>
  <c r="AM614" i="48"/>
  <c r="AF614" i="48" a="1"/>
  <c r="AF614" i="48" s="1"/>
  <c r="AD614" i="48" a="1"/>
  <c r="AD614" i="48" s="1"/>
  <c r="AB614" i="48" a="1"/>
  <c r="AB614" i="48" s="1"/>
  <c r="Z614" i="48" a="1"/>
  <c r="Z614" i="48"/>
  <c r="Y614" i="48"/>
  <c r="X614" i="48" a="1"/>
  <c r="X614" i="48"/>
  <c r="V614" i="48" a="1"/>
  <c r="V614" i="48" s="1"/>
  <c r="T614" i="48" a="1"/>
  <c r="T614" i="48"/>
  <c r="U614" i="48" s="1"/>
  <c r="S614" i="48"/>
  <c r="R614" i="48" a="1"/>
  <c r="R614" i="48"/>
  <c r="AQ614" i="48" s="1"/>
  <c r="P614" i="48" a="1"/>
  <c r="P614" i="48"/>
  <c r="N614" i="48" a="1"/>
  <c r="N614" i="48" s="1"/>
  <c r="AO614" i="48" s="1"/>
  <c r="L614" i="48" a="1"/>
  <c r="L614" i="48"/>
  <c r="M614" i="48" s="1"/>
  <c r="K614" i="48"/>
  <c r="J614" i="48" a="1"/>
  <c r="J614" i="48"/>
  <c r="H614" i="48" a="1"/>
  <c r="H614" i="48" s="1"/>
  <c r="I614" i="48" s="1"/>
  <c r="F614" i="48" a="1"/>
  <c r="F614" i="48" s="1"/>
  <c r="D614" i="48" a="1"/>
  <c r="D614" i="48"/>
  <c r="B614" i="48" a="1"/>
  <c r="B614" i="48" s="1"/>
  <c r="AT613" i="48"/>
  <c r="AN613" i="48"/>
  <c r="AM613" i="48"/>
  <c r="AF613" i="48" a="1"/>
  <c r="AF613" i="48" s="1"/>
  <c r="AD613" i="48" a="1"/>
  <c r="AD613" i="48" s="1"/>
  <c r="AB613" i="48" a="1"/>
  <c r="AB613" i="48" s="1"/>
  <c r="Z613" i="48" a="1"/>
  <c r="Z613" i="48" s="1"/>
  <c r="Y613" i="48"/>
  <c r="X613" i="48" a="1"/>
  <c r="X613" i="48"/>
  <c r="V613" i="48" a="1"/>
  <c r="V613" i="48" s="1"/>
  <c r="T613" i="48" a="1"/>
  <c r="T613" i="48"/>
  <c r="U613" i="48" s="1"/>
  <c r="S613" i="48"/>
  <c r="R613" i="48" a="1"/>
  <c r="R613" i="48"/>
  <c r="AQ613" i="48" s="1"/>
  <c r="P613" i="48" a="1"/>
  <c r="P613" i="48"/>
  <c r="O613" i="48"/>
  <c r="N613" i="48" a="1"/>
  <c r="N613" i="48" s="1"/>
  <c r="L613" i="48" a="1"/>
  <c r="L613" i="48"/>
  <c r="M613" i="48" s="1"/>
  <c r="K613" i="48"/>
  <c r="J613" i="48" a="1"/>
  <c r="J613" i="48"/>
  <c r="H613" i="48" a="1"/>
  <c r="H613" i="48" s="1"/>
  <c r="I613" i="48" s="1"/>
  <c r="F613" i="48" a="1"/>
  <c r="F613" i="48" s="1"/>
  <c r="D613" i="48" a="1"/>
  <c r="D613" i="48" s="1"/>
  <c r="B613" i="48" a="1"/>
  <c r="B613" i="48" s="1"/>
  <c r="AT612" i="48"/>
  <c r="AN612" i="48"/>
  <c r="AM612" i="48"/>
  <c r="AF612" i="48" a="1"/>
  <c r="AF612" i="48" s="1"/>
  <c r="AD612" i="48" a="1"/>
  <c r="AD612" i="48" s="1"/>
  <c r="AB612" i="48" a="1"/>
  <c r="AB612" i="48" s="1"/>
  <c r="Z612" i="48" a="1"/>
  <c r="Z612" i="48" s="1"/>
  <c r="Y612" i="48"/>
  <c r="X612" i="48" a="1"/>
  <c r="X612" i="48"/>
  <c r="V612" i="48" a="1"/>
  <c r="V612" i="48" s="1"/>
  <c r="T612" i="48" a="1"/>
  <c r="T612" i="48"/>
  <c r="S612" i="48"/>
  <c r="R612" i="48" a="1"/>
  <c r="R612" i="48"/>
  <c r="AQ612" i="48" s="1"/>
  <c r="P612" i="48" a="1"/>
  <c r="P612" i="48"/>
  <c r="N612" i="48" a="1"/>
  <c r="N612" i="48" s="1"/>
  <c r="L612" i="48" a="1"/>
  <c r="L612" i="48"/>
  <c r="M612" i="48" s="1"/>
  <c r="K612" i="48"/>
  <c r="J612" i="48" a="1"/>
  <c r="J612" i="48"/>
  <c r="I612" i="48"/>
  <c r="H612" i="48" a="1"/>
  <c r="H612" i="48" s="1"/>
  <c r="AL613" i="48" s="1"/>
  <c r="F612" i="48" a="1"/>
  <c r="F612" i="48" s="1"/>
  <c r="D612" i="48" a="1"/>
  <c r="D612" i="48"/>
  <c r="B612" i="48" a="1"/>
  <c r="B612" i="48" s="1"/>
  <c r="AT611" i="48"/>
  <c r="AN611" i="48"/>
  <c r="AM611" i="48"/>
  <c r="AF611" i="48" a="1"/>
  <c r="AF611" i="48" s="1"/>
  <c r="AD611" i="48" a="1"/>
  <c r="AD611" i="48" s="1"/>
  <c r="AB611" i="48" a="1"/>
  <c r="AB611" i="48" s="1"/>
  <c r="Z611" i="48" a="1"/>
  <c r="Z611" i="48" s="1"/>
  <c r="Y611" i="48"/>
  <c r="X611" i="48" a="1"/>
  <c r="X611" i="48"/>
  <c r="V611" i="48" a="1"/>
  <c r="V611" i="48" s="1"/>
  <c r="T611" i="48" a="1"/>
  <c r="T611" i="48"/>
  <c r="S611" i="48"/>
  <c r="R611" i="48" a="1"/>
  <c r="R611" i="48"/>
  <c r="AQ611" i="48" s="1"/>
  <c r="P611" i="48" a="1"/>
  <c r="P611" i="48"/>
  <c r="O611" i="48"/>
  <c r="N611" i="48" a="1"/>
  <c r="N611" i="48" s="1"/>
  <c r="L611" i="48" a="1"/>
  <c r="L611" i="48"/>
  <c r="M611" i="48" s="1"/>
  <c r="K611" i="48"/>
  <c r="J611" i="48" a="1"/>
  <c r="J611" i="48"/>
  <c r="I611" i="48"/>
  <c r="H611" i="48" a="1"/>
  <c r="H611" i="48" s="1"/>
  <c r="AL611" i="48" s="1"/>
  <c r="F611" i="48" a="1"/>
  <c r="F611" i="48" s="1"/>
  <c r="D611" i="48" a="1"/>
  <c r="D611" i="48" s="1"/>
  <c r="B611" i="48" a="1"/>
  <c r="B611" i="48" s="1"/>
  <c r="AT610" i="48"/>
  <c r="AS610" i="48"/>
  <c r="AN610" i="48"/>
  <c r="AM610" i="48"/>
  <c r="AF610" i="48" a="1"/>
  <c r="AF610" i="48" s="1"/>
  <c r="AD610" i="48" a="1"/>
  <c r="AD610" i="48"/>
  <c r="AB610" i="48" a="1"/>
  <c r="AB610" i="48" s="1"/>
  <c r="Z610" i="48" a="1"/>
  <c r="Z610" i="48" s="1"/>
  <c r="Y610" i="48"/>
  <c r="X610" i="48" a="1"/>
  <c r="X610" i="48"/>
  <c r="V610" i="48" a="1"/>
  <c r="V610" i="48" s="1"/>
  <c r="W610" i="48" s="1"/>
  <c r="T610" i="48" a="1"/>
  <c r="T610" i="48"/>
  <c r="S610" i="48"/>
  <c r="R610" i="48" a="1"/>
  <c r="R610" i="48"/>
  <c r="AQ610" i="48" s="1"/>
  <c r="P610" i="48" a="1"/>
  <c r="P610" i="48"/>
  <c r="N610" i="48" a="1"/>
  <c r="N610" i="48" s="1"/>
  <c r="AO610" i="48" s="1"/>
  <c r="L610" i="48" a="1"/>
  <c r="L610" i="48"/>
  <c r="M610" i="48" s="1"/>
  <c r="K610" i="48"/>
  <c r="J610" i="48" a="1"/>
  <c r="J610" i="48"/>
  <c r="H610" i="48" a="1"/>
  <c r="H610" i="48" s="1"/>
  <c r="AL610" i="48" s="1"/>
  <c r="G610" i="48"/>
  <c r="F610" i="48" a="1"/>
  <c r="F610" i="48"/>
  <c r="AK610" i="48" s="1"/>
  <c r="D610" i="48" a="1"/>
  <c r="D610" i="48" s="1"/>
  <c r="B610" i="48" a="1"/>
  <c r="B610" i="48" s="1"/>
  <c r="AT609" i="48"/>
  <c r="AN609" i="48"/>
  <c r="AM609" i="48"/>
  <c r="AF609" i="48" a="1"/>
  <c r="AF609" i="48" s="1"/>
  <c r="AD609" i="48" a="1"/>
  <c r="AD609" i="48" s="1"/>
  <c r="AB609" i="48" a="1"/>
  <c r="AB609" i="48" s="1"/>
  <c r="Z609" i="48" a="1"/>
  <c r="Z609" i="48" s="1"/>
  <c r="Y609" i="48"/>
  <c r="X609" i="48" a="1"/>
  <c r="X609" i="48"/>
  <c r="V609" i="48" a="1"/>
  <c r="V609" i="48" s="1"/>
  <c r="W609" i="48" s="1"/>
  <c r="T609" i="48" a="1"/>
  <c r="T609" i="48"/>
  <c r="S609" i="48"/>
  <c r="R609" i="48" a="1"/>
  <c r="R609" i="48"/>
  <c r="AQ609" i="48" s="1"/>
  <c r="P609" i="48" a="1"/>
  <c r="P609" i="48"/>
  <c r="O609" i="48"/>
  <c r="N609" i="48" a="1"/>
  <c r="N609" i="48" s="1"/>
  <c r="L609" i="48" a="1"/>
  <c r="L609" i="48"/>
  <c r="M609" i="48" s="1"/>
  <c r="K609" i="48"/>
  <c r="J609" i="48" a="1"/>
  <c r="J609" i="48"/>
  <c r="I609" i="48"/>
  <c r="H609" i="48" a="1"/>
  <c r="H609" i="48" s="1"/>
  <c r="G609" i="48"/>
  <c r="F609" i="48" a="1"/>
  <c r="F609" i="48"/>
  <c r="AK609" i="48" s="1"/>
  <c r="D609" i="48" a="1"/>
  <c r="D609" i="48" s="1"/>
  <c r="B609" i="48" a="1"/>
  <c r="B609" i="48" s="1"/>
  <c r="AT608" i="48"/>
  <c r="AN608" i="48"/>
  <c r="AM608" i="48"/>
  <c r="AF608" i="48" a="1"/>
  <c r="AF608" i="48" s="1"/>
  <c r="AD608" i="48" a="1"/>
  <c r="AD608" i="48" s="1"/>
  <c r="AB608" i="48" a="1"/>
  <c r="AB608" i="48" s="1"/>
  <c r="Z608" i="48" a="1"/>
  <c r="Z608" i="48" s="1"/>
  <c r="Y608" i="48"/>
  <c r="X608" i="48" a="1"/>
  <c r="X608" i="48"/>
  <c r="V608" i="48" a="1"/>
  <c r="V608" i="48" s="1"/>
  <c r="W608" i="48" s="1"/>
  <c r="T608" i="48" a="1"/>
  <c r="T608" i="48"/>
  <c r="S608" i="48"/>
  <c r="R608" i="48" a="1"/>
  <c r="R608" i="48"/>
  <c r="AQ608" i="48" s="1"/>
  <c r="P608" i="48" a="1"/>
  <c r="P608" i="48"/>
  <c r="O608" i="48"/>
  <c r="N608" i="48" a="1"/>
  <c r="N608" i="48" s="1"/>
  <c r="L608" i="48" a="1"/>
  <c r="L608" i="48"/>
  <c r="M608" i="48" s="1"/>
  <c r="K608" i="48"/>
  <c r="J608" i="48" a="1"/>
  <c r="J608" i="48"/>
  <c r="I608" i="48"/>
  <c r="H608" i="48" a="1"/>
  <c r="H608" i="48" s="1"/>
  <c r="AL609" i="48" s="1"/>
  <c r="G608" i="48"/>
  <c r="F608" i="48" a="1"/>
  <c r="F608" i="48"/>
  <c r="AK608" i="48" s="1"/>
  <c r="D608" i="48" a="1"/>
  <c r="D608" i="48" s="1"/>
  <c r="B608" i="48" a="1"/>
  <c r="B608" i="48" s="1"/>
  <c r="AT607" i="48"/>
  <c r="AM607" i="48"/>
  <c r="AF607" i="48" a="1"/>
  <c r="AF607" i="48" s="1"/>
  <c r="AD607" i="48" a="1"/>
  <c r="AD607" i="48" s="1"/>
  <c r="AB607" i="48" a="1"/>
  <c r="AB607" i="48" s="1"/>
  <c r="Z607" i="48" a="1"/>
  <c r="Z607" i="48" s="1"/>
  <c r="Y607" i="48"/>
  <c r="X607" i="48" a="1"/>
  <c r="X607" i="48"/>
  <c r="V607" i="48" a="1"/>
  <c r="V607" i="48" s="1"/>
  <c r="W607" i="48" s="1"/>
  <c r="T607" i="48" a="1"/>
  <c r="T607" i="48"/>
  <c r="R607" i="48" a="1"/>
  <c r="R607" i="48"/>
  <c r="AQ607" i="48" s="1"/>
  <c r="P607" i="48" a="1"/>
  <c r="P607" i="48"/>
  <c r="O607" i="48"/>
  <c r="N607" i="48" a="1"/>
  <c r="N607" i="48" s="1"/>
  <c r="L607" i="48" a="1"/>
  <c r="L607" i="48"/>
  <c r="M607" i="48" s="1"/>
  <c r="K607" i="48"/>
  <c r="J607" i="48" a="1"/>
  <c r="J607" i="48"/>
  <c r="H607" i="48" a="1"/>
  <c r="H607" i="48" s="1"/>
  <c r="AL607" i="48" s="1"/>
  <c r="G607" i="48"/>
  <c r="F607" i="48" a="1"/>
  <c r="F607" i="48"/>
  <c r="AK607" i="48" s="1"/>
  <c r="D607" i="48" a="1"/>
  <c r="D607" i="48"/>
  <c r="B607" i="48" a="1"/>
  <c r="B607" i="48" s="1"/>
  <c r="AT606" i="48"/>
  <c r="AM606" i="48"/>
  <c r="AF606" i="48" a="1"/>
  <c r="AF606" i="48" s="1"/>
  <c r="AD606" i="48" a="1"/>
  <c r="AD606" i="48"/>
  <c r="AB606" i="48" a="1"/>
  <c r="AB606" i="48" s="1"/>
  <c r="Z606" i="48" a="1"/>
  <c r="Z606" i="48" s="1"/>
  <c r="X606" i="48" a="1"/>
  <c r="X606" i="48"/>
  <c r="Y606" i="48" s="1"/>
  <c r="V606" i="48" a="1"/>
  <c r="V606" i="48"/>
  <c r="W606" i="48" s="1"/>
  <c r="T606" i="48" a="1"/>
  <c r="T606" i="48"/>
  <c r="S606" i="48"/>
  <c r="R606" i="48" a="1"/>
  <c r="R606" i="48"/>
  <c r="AQ606" i="48" s="1"/>
  <c r="P606" i="48" a="1"/>
  <c r="P606" i="48"/>
  <c r="N606" i="48" a="1"/>
  <c r="N606" i="48" s="1"/>
  <c r="AO606" i="48" s="1"/>
  <c r="M606" i="48"/>
  <c r="L606" i="48" a="1"/>
  <c r="L606" i="48"/>
  <c r="AN607" i="48" s="1"/>
  <c r="K606" i="48"/>
  <c r="J606" i="48" a="1"/>
  <c r="J606" i="48"/>
  <c r="I606" i="48"/>
  <c r="H606" i="48" a="1"/>
  <c r="H606" i="48" s="1"/>
  <c r="AL606" i="48" s="1"/>
  <c r="G606" i="48"/>
  <c r="F606" i="48" a="1"/>
  <c r="F606" i="48"/>
  <c r="AK606" i="48" s="1"/>
  <c r="D606" i="48" a="1"/>
  <c r="D606" i="48" s="1"/>
  <c r="B606" i="48" a="1"/>
  <c r="B606" i="48" s="1"/>
  <c r="AL605" i="48"/>
  <c r="AF605" i="48" a="1"/>
  <c r="AF605" i="48" s="1"/>
  <c r="AG605" i="48" s="1"/>
  <c r="AD605" i="48" a="1"/>
  <c r="AD605" i="48" s="1"/>
  <c r="AB605" i="48" a="1"/>
  <c r="AB605" i="48" s="1"/>
  <c r="Z605" i="48" a="1"/>
  <c r="Z605" i="48"/>
  <c r="Y605" i="48"/>
  <c r="X605" i="48" a="1"/>
  <c r="X605" i="48"/>
  <c r="AT605" i="48" s="1"/>
  <c r="V605" i="48" a="1"/>
  <c r="V605" i="48" s="1"/>
  <c r="T605" i="48" a="1"/>
  <c r="T605" i="48"/>
  <c r="S605" i="48"/>
  <c r="R605" i="48" a="1"/>
  <c r="R605" i="48"/>
  <c r="AQ605" i="48" s="1"/>
  <c r="P605" i="48" a="1"/>
  <c r="P605" i="48"/>
  <c r="N605" i="48" a="1"/>
  <c r="N605" i="48" s="1"/>
  <c r="L605" i="48" a="1"/>
  <c r="L605" i="48"/>
  <c r="AN605" i="48" s="1"/>
  <c r="K605" i="48"/>
  <c r="J605" i="48" a="1"/>
  <c r="J605" i="48"/>
  <c r="H605" i="48" a="1"/>
  <c r="H605" i="48" s="1"/>
  <c r="I605" i="48" s="1"/>
  <c r="G605" i="48"/>
  <c r="F605" i="48" a="1"/>
  <c r="F605" i="48"/>
  <c r="AK605" i="48" s="1"/>
  <c r="D605" i="48" a="1"/>
  <c r="D605" i="48" s="1"/>
  <c r="B605" i="48" a="1"/>
  <c r="B605" i="48" s="1"/>
  <c r="AF604" i="48" a="1"/>
  <c r="AF604" i="48" s="1"/>
  <c r="AG604" i="48" s="1"/>
  <c r="AD604" i="48" a="1"/>
  <c r="AD604" i="48" s="1"/>
  <c r="AB604" i="48" a="1"/>
  <c r="AB604" i="48" s="1"/>
  <c r="Z604" i="48" a="1"/>
  <c r="Z604" i="48" s="1"/>
  <c r="X604" i="48" a="1"/>
  <c r="X604" i="48"/>
  <c r="Y604" i="48" s="1"/>
  <c r="V604" i="48" a="1"/>
  <c r="V604" i="48" s="1"/>
  <c r="T604" i="48" a="1"/>
  <c r="T604" i="48"/>
  <c r="S604" i="48"/>
  <c r="R604" i="48" a="1"/>
  <c r="R604" i="48"/>
  <c r="P604" i="48" a="1"/>
  <c r="P604" i="48"/>
  <c r="N604" i="48" a="1"/>
  <c r="N604" i="48" s="1"/>
  <c r="AO604" i="48" s="1"/>
  <c r="L604" i="48" a="1"/>
  <c r="L604" i="48"/>
  <c r="AN604" i="48" s="1"/>
  <c r="J604" i="48" a="1"/>
  <c r="J604" i="48"/>
  <c r="AM604" i="48" s="1"/>
  <c r="I604" i="48"/>
  <c r="H604" i="48" a="1"/>
  <c r="H604" i="48" s="1"/>
  <c r="AL604" i="48" s="1"/>
  <c r="F604" i="48" a="1"/>
  <c r="F604" i="48"/>
  <c r="AK604" i="48" s="1"/>
  <c r="D604" i="48" a="1"/>
  <c r="D604" i="48" s="1"/>
  <c r="B604" i="48" a="1"/>
  <c r="B604" i="48" s="1"/>
  <c r="AO603" i="48"/>
  <c r="AN603" i="48"/>
  <c r="AG603" i="48"/>
  <c r="AF603" i="48" a="1"/>
  <c r="AF603" i="48" s="1"/>
  <c r="AD603" i="48" a="1"/>
  <c r="AD603" i="48" s="1"/>
  <c r="AB603" i="48" a="1"/>
  <c r="AB603" i="48" s="1"/>
  <c r="Z603" i="48" a="1"/>
  <c r="Z603" i="48"/>
  <c r="AA603" i="48" s="1"/>
  <c r="X603" i="48" a="1"/>
  <c r="X603" i="48"/>
  <c r="AT603" i="48" s="1"/>
  <c r="V603" i="48" a="1"/>
  <c r="V603" i="48" s="1"/>
  <c r="T603" i="48" a="1"/>
  <c r="T603" i="48" s="1"/>
  <c r="R603" i="48" a="1"/>
  <c r="R603" i="48"/>
  <c r="AQ604" i="48" s="1"/>
  <c r="P603" i="48" a="1"/>
  <c r="P603" i="48" s="1"/>
  <c r="O603" i="48"/>
  <c r="N603" i="48" a="1"/>
  <c r="N603" i="48" s="1"/>
  <c r="M603" i="48"/>
  <c r="L603" i="48" a="1"/>
  <c r="L603" i="48"/>
  <c r="J603" i="48" a="1"/>
  <c r="J603" i="48"/>
  <c r="AM603" i="48" s="1"/>
  <c r="H603" i="48" a="1"/>
  <c r="H603" i="48" s="1"/>
  <c r="I603" i="48" s="1"/>
  <c r="F603" i="48" a="1"/>
  <c r="F603" i="48"/>
  <c r="D603" i="48" a="1"/>
  <c r="D603" i="48" s="1"/>
  <c r="B603" i="48" a="1"/>
  <c r="B603" i="48" s="1"/>
  <c r="AF602" i="48" a="1"/>
  <c r="AF602" i="48" s="1"/>
  <c r="AG602" i="48" s="1"/>
  <c r="AD602" i="48" a="1"/>
  <c r="AD602" i="48" s="1"/>
  <c r="AB602" i="48" a="1"/>
  <c r="AB602" i="48"/>
  <c r="Z602" i="48" a="1"/>
  <c r="Z602" i="48"/>
  <c r="AU602" i="48" s="1"/>
  <c r="Y602" i="48"/>
  <c r="X602" i="48" a="1"/>
  <c r="X602" i="48"/>
  <c r="V602" i="48" a="1"/>
  <c r="V602" i="48"/>
  <c r="W602" i="48" s="1"/>
  <c r="T602" i="48" a="1"/>
  <c r="T602" i="48"/>
  <c r="R602" i="48" a="1"/>
  <c r="R602" i="48"/>
  <c r="S602" i="48" s="1"/>
  <c r="P602" i="48" a="1"/>
  <c r="P602" i="48"/>
  <c r="Q602" i="48" s="1"/>
  <c r="N602" i="48" a="1"/>
  <c r="N602" i="48" s="1"/>
  <c r="AO602" i="48" s="1"/>
  <c r="M602" i="48"/>
  <c r="L602" i="48" a="1"/>
  <c r="L602" i="48"/>
  <c r="J602" i="48" a="1"/>
  <c r="J602" i="48"/>
  <c r="K602" i="48" s="1"/>
  <c r="H602" i="48" a="1"/>
  <c r="H602" i="48" s="1"/>
  <c r="AL602" i="48" s="1"/>
  <c r="F602" i="48" a="1"/>
  <c r="F602" i="48"/>
  <c r="AK602" i="48" s="1"/>
  <c r="D602" i="48" a="1"/>
  <c r="D602" i="48" s="1"/>
  <c r="B602" i="48" a="1"/>
  <c r="B602" i="48"/>
  <c r="AN601" i="48"/>
  <c r="AF601" i="48" a="1"/>
  <c r="AF601" i="48" s="1"/>
  <c r="AD601" i="48" a="1"/>
  <c r="AD601" i="48" s="1"/>
  <c r="AB601" i="48" a="1"/>
  <c r="AB601" i="48"/>
  <c r="AV601" i="48" s="1"/>
  <c r="Z601" i="48" a="1"/>
  <c r="Z601" i="48"/>
  <c r="AU601" i="48" s="1"/>
  <c r="X601" i="48" a="1"/>
  <c r="X601" i="48" s="1"/>
  <c r="V601" i="48" a="1"/>
  <c r="V601" i="48"/>
  <c r="AS601" i="48" s="1"/>
  <c r="U601" i="48"/>
  <c r="T601" i="48" a="1"/>
  <c r="T601" i="48"/>
  <c r="AR601" i="48" s="1"/>
  <c r="R601" i="48" a="1"/>
  <c r="R601" i="48" s="1"/>
  <c r="P601" i="48" a="1"/>
  <c r="P601" i="48" s="1"/>
  <c r="O601" i="48"/>
  <c r="N601" i="48" a="1"/>
  <c r="N601" i="48"/>
  <c r="AO601" i="48" s="1"/>
  <c r="L601" i="48" a="1"/>
  <c r="L601" i="48"/>
  <c r="AN602" i="48" s="1"/>
  <c r="J601" i="48" a="1"/>
  <c r="J601" i="48" s="1"/>
  <c r="H601" i="48" a="1"/>
  <c r="H601" i="48"/>
  <c r="I601" i="48" s="1"/>
  <c r="F601" i="48" a="1"/>
  <c r="F601" i="48"/>
  <c r="D601" i="48" a="1"/>
  <c r="D601" i="48" s="1"/>
  <c r="B601" i="48" a="1"/>
  <c r="B601" i="48" s="1"/>
  <c r="AO600" i="48"/>
  <c r="AF600" i="48" a="1"/>
  <c r="AF600" i="48" s="1"/>
  <c r="AD600" i="48" a="1"/>
  <c r="AD600" i="48" s="1"/>
  <c r="AB600" i="48" a="1"/>
  <c r="AB600" i="48"/>
  <c r="AV600" i="48" s="1"/>
  <c r="Z600" i="48" a="1"/>
  <c r="Z600" i="48"/>
  <c r="AU600" i="48" s="1"/>
  <c r="X600" i="48" a="1"/>
  <c r="X600" i="48" s="1"/>
  <c r="V600" i="48" a="1"/>
  <c r="V600" i="48"/>
  <c r="AS600" i="48" s="1"/>
  <c r="U600" i="48"/>
  <c r="T600" i="48" a="1"/>
  <c r="T600" i="48"/>
  <c r="R600" i="48" a="1"/>
  <c r="R600" i="48" s="1"/>
  <c r="P600" i="48" a="1"/>
  <c r="P600" i="48" s="1"/>
  <c r="O600" i="48"/>
  <c r="N600" i="48" a="1"/>
  <c r="N600" i="48"/>
  <c r="L600" i="48" a="1"/>
  <c r="L600" i="48"/>
  <c r="AN600" i="48" s="1"/>
  <c r="J600" i="48" a="1"/>
  <c r="J600" i="48" s="1"/>
  <c r="H600" i="48" a="1"/>
  <c r="H600" i="48"/>
  <c r="I600" i="48" s="1"/>
  <c r="F600" i="48" a="1"/>
  <c r="F600" i="48"/>
  <c r="G600" i="48" s="1"/>
  <c r="D600" i="48" a="1"/>
  <c r="D600" i="48" s="1"/>
  <c r="B600" i="48" a="1"/>
  <c r="B600" i="48" s="1"/>
  <c r="AO599" i="48"/>
  <c r="AF599" i="48" a="1"/>
  <c r="AF599" i="48" s="1"/>
  <c r="AD599" i="48" a="1"/>
  <c r="AD599" i="48" s="1"/>
  <c r="AB599" i="48" a="1"/>
  <c r="AB599" i="48"/>
  <c r="AV599" i="48" s="1"/>
  <c r="Z599" i="48" a="1"/>
  <c r="Z599" i="48"/>
  <c r="AU599" i="48" s="1"/>
  <c r="X599" i="48" a="1"/>
  <c r="X599" i="48" s="1"/>
  <c r="V599" i="48" a="1"/>
  <c r="V599" i="48"/>
  <c r="AS599" i="48" s="1"/>
  <c r="U599" i="48"/>
  <c r="T599" i="48" a="1"/>
  <c r="T599" i="48"/>
  <c r="AR600" i="48" s="1"/>
  <c r="R599" i="48" a="1"/>
  <c r="R599" i="48" s="1"/>
  <c r="P599" i="48" a="1"/>
  <c r="P599" i="48" s="1"/>
  <c r="O599" i="48"/>
  <c r="N599" i="48" a="1"/>
  <c r="N599" i="48"/>
  <c r="L599" i="48" a="1"/>
  <c r="L599" i="48"/>
  <c r="AN599" i="48" s="1"/>
  <c r="J599" i="48" a="1"/>
  <c r="J599" i="48" s="1"/>
  <c r="H599" i="48" a="1"/>
  <c r="H599" i="48"/>
  <c r="I599" i="48" s="1"/>
  <c r="F599" i="48" a="1"/>
  <c r="F599" i="48"/>
  <c r="G599" i="48" s="1"/>
  <c r="D599" i="48" a="1"/>
  <c r="D599" i="48" s="1"/>
  <c r="B599" i="48" a="1"/>
  <c r="B599" i="48" s="1"/>
  <c r="AO598" i="48"/>
  <c r="AF598" i="48" a="1"/>
  <c r="AF598" i="48" s="1"/>
  <c r="AD598" i="48" a="1"/>
  <c r="AD598" i="48" s="1"/>
  <c r="AB598" i="48" a="1"/>
  <c r="AB598" i="48"/>
  <c r="AV598" i="48" s="1"/>
  <c r="Z598" i="48" a="1"/>
  <c r="Z598" i="48"/>
  <c r="AU598" i="48" s="1"/>
  <c r="X598" i="48" a="1"/>
  <c r="X598" i="48" s="1"/>
  <c r="V598" i="48" a="1"/>
  <c r="V598" i="48"/>
  <c r="AS598" i="48" s="1"/>
  <c r="U598" i="48"/>
  <c r="T598" i="48" a="1"/>
  <c r="T598" i="48"/>
  <c r="AR599" i="48" s="1"/>
  <c r="R598" i="48" a="1"/>
  <c r="R598" i="48" s="1"/>
  <c r="P598" i="48" a="1"/>
  <c r="P598" i="48" s="1"/>
  <c r="O598" i="48"/>
  <c r="N598" i="48" a="1"/>
  <c r="N598" i="48"/>
  <c r="L598" i="48" a="1"/>
  <c r="L598" i="48"/>
  <c r="AN598" i="48" s="1"/>
  <c r="J598" i="48" a="1"/>
  <c r="J598" i="48" s="1"/>
  <c r="H598" i="48" a="1"/>
  <c r="H598" i="48"/>
  <c r="I598" i="48" s="1"/>
  <c r="F598" i="48" a="1"/>
  <c r="F598" i="48"/>
  <c r="G598" i="48" s="1"/>
  <c r="D598" i="48" a="1"/>
  <c r="D598" i="48" s="1"/>
  <c r="B598" i="48" a="1"/>
  <c r="B598" i="48" s="1"/>
  <c r="AO597" i="48"/>
  <c r="AF597" i="48" a="1"/>
  <c r="AF597" i="48" s="1"/>
  <c r="AD597" i="48" a="1"/>
  <c r="AD597" i="48" s="1"/>
  <c r="AB597" i="48" a="1"/>
  <c r="AB597" i="48"/>
  <c r="AV597" i="48" s="1"/>
  <c r="Z597" i="48" a="1"/>
  <c r="Z597" i="48"/>
  <c r="AU597" i="48" s="1"/>
  <c r="X597" i="48" a="1"/>
  <c r="X597" i="48" s="1"/>
  <c r="V597" i="48" a="1"/>
  <c r="V597" i="48"/>
  <c r="AS597" i="48" s="1"/>
  <c r="U597" i="48"/>
  <c r="T597" i="48" a="1"/>
  <c r="T597" i="48"/>
  <c r="AR598" i="48" s="1"/>
  <c r="R597" i="48" a="1"/>
  <c r="R597" i="48" s="1"/>
  <c r="P597" i="48" a="1"/>
  <c r="P597" i="48" s="1"/>
  <c r="O597" i="48"/>
  <c r="N597" i="48" a="1"/>
  <c r="N597" i="48"/>
  <c r="L597" i="48" a="1"/>
  <c r="L597" i="48"/>
  <c r="AN597" i="48" s="1"/>
  <c r="J597" i="48" a="1"/>
  <c r="J597" i="48" s="1"/>
  <c r="H597" i="48" a="1"/>
  <c r="H597" i="48"/>
  <c r="I597" i="48" s="1"/>
  <c r="F597" i="48" a="1"/>
  <c r="F597" i="48"/>
  <c r="G597" i="48" s="1"/>
  <c r="D597" i="48" a="1"/>
  <c r="D597" i="48" s="1"/>
  <c r="B597" i="48" a="1"/>
  <c r="B597" i="48" s="1"/>
  <c r="AO596" i="48"/>
  <c r="AF596" i="48" a="1"/>
  <c r="AF596" i="48" s="1"/>
  <c r="AD596" i="48" a="1"/>
  <c r="AD596" i="48" s="1"/>
  <c r="AB596" i="48" a="1"/>
  <c r="AB596" i="48"/>
  <c r="AV596" i="48" s="1"/>
  <c r="Z596" i="48" a="1"/>
  <c r="Z596" i="48"/>
  <c r="AU596" i="48" s="1"/>
  <c r="X596" i="48" a="1"/>
  <c r="X596" i="48" s="1"/>
  <c r="V596" i="48" a="1"/>
  <c r="V596" i="48"/>
  <c r="AS596" i="48" s="1"/>
  <c r="U596" i="48"/>
  <c r="T596" i="48" a="1"/>
  <c r="T596" i="48"/>
  <c r="AR597" i="48" s="1"/>
  <c r="R596" i="48" a="1"/>
  <c r="R596" i="48" s="1"/>
  <c r="P596" i="48" a="1"/>
  <c r="P596" i="48" s="1"/>
  <c r="O596" i="48"/>
  <c r="N596" i="48" a="1"/>
  <c r="N596" i="48"/>
  <c r="L596" i="48" a="1"/>
  <c r="L596" i="48"/>
  <c r="AN596" i="48" s="1"/>
  <c r="J596" i="48" a="1"/>
  <c r="J596" i="48" s="1"/>
  <c r="H596" i="48" a="1"/>
  <c r="H596" i="48"/>
  <c r="I596" i="48" s="1"/>
  <c r="F596" i="48" a="1"/>
  <c r="F596" i="48"/>
  <c r="G596" i="48" s="1"/>
  <c r="D596" i="48" a="1"/>
  <c r="D596" i="48" s="1"/>
  <c r="B596" i="48" a="1"/>
  <c r="B596" i="48" s="1"/>
  <c r="AR595" i="48"/>
  <c r="AO595" i="48"/>
  <c r="AF595" i="48" a="1"/>
  <c r="AF595" i="48" s="1"/>
  <c r="AD595" i="48" a="1"/>
  <c r="AD595" i="48" s="1"/>
  <c r="AB595" i="48" a="1"/>
  <c r="AB595" i="48"/>
  <c r="AV595" i="48" s="1"/>
  <c r="Z595" i="48" a="1"/>
  <c r="Z595" i="48"/>
  <c r="AU595" i="48" s="1"/>
  <c r="X595" i="48" a="1"/>
  <c r="X595" i="48" s="1"/>
  <c r="V595" i="48" a="1"/>
  <c r="V595" i="48"/>
  <c r="AS595" i="48" s="1"/>
  <c r="U595" i="48"/>
  <c r="T595" i="48" a="1"/>
  <c r="T595" i="48"/>
  <c r="AR596" i="48" s="1"/>
  <c r="R595" i="48" a="1"/>
  <c r="R595" i="48" s="1"/>
  <c r="P595" i="48" a="1"/>
  <c r="P595" i="48" s="1"/>
  <c r="O595" i="48"/>
  <c r="N595" i="48" a="1"/>
  <c r="N595" i="48"/>
  <c r="L595" i="48" a="1"/>
  <c r="L595" i="48"/>
  <c r="AN595" i="48" s="1"/>
  <c r="J595" i="48" a="1"/>
  <c r="J595" i="48" s="1"/>
  <c r="H595" i="48" a="1"/>
  <c r="H595" i="48"/>
  <c r="I595" i="48" s="1"/>
  <c r="F595" i="48" a="1"/>
  <c r="F595" i="48"/>
  <c r="G595" i="48" s="1"/>
  <c r="D595" i="48" a="1"/>
  <c r="D595" i="48" s="1"/>
  <c r="B595" i="48" a="1"/>
  <c r="B595" i="48" s="1"/>
  <c r="AR594" i="48"/>
  <c r="AO594" i="48"/>
  <c r="AF594" i="48" a="1"/>
  <c r="AF594" i="48" s="1"/>
  <c r="AD594" i="48" a="1"/>
  <c r="AD594" i="48" s="1"/>
  <c r="AB594" i="48" a="1"/>
  <c r="AB594" i="48"/>
  <c r="AV594" i="48" s="1"/>
  <c r="Z594" i="48" a="1"/>
  <c r="Z594" i="48"/>
  <c r="AU594" i="48" s="1"/>
  <c r="X594" i="48" a="1"/>
  <c r="X594" i="48"/>
  <c r="AT594" i="48" s="1"/>
  <c r="V594" i="48" a="1"/>
  <c r="V594" i="48"/>
  <c r="AS594" i="48" s="1"/>
  <c r="U594" i="48"/>
  <c r="T594" i="48" a="1"/>
  <c r="T594" i="48"/>
  <c r="R594" i="48" a="1"/>
  <c r="R594" i="48" s="1"/>
  <c r="P594" i="48" a="1"/>
  <c r="P594" i="48" s="1"/>
  <c r="O594" i="48"/>
  <c r="N594" i="48" a="1"/>
  <c r="N594" i="48"/>
  <c r="L594" i="48" a="1"/>
  <c r="L594" i="48"/>
  <c r="AN594" i="48" s="1"/>
  <c r="J594" i="48" a="1"/>
  <c r="J594" i="48" s="1"/>
  <c r="H594" i="48" a="1"/>
  <c r="H594" i="48"/>
  <c r="I594" i="48" s="1"/>
  <c r="F594" i="48" a="1"/>
  <c r="F594" i="48"/>
  <c r="G594" i="48" s="1"/>
  <c r="D594" i="48" a="1"/>
  <c r="D594" i="48" s="1"/>
  <c r="B594" i="48" a="1"/>
  <c r="B594" i="48" s="1"/>
  <c r="AR593" i="48"/>
  <c r="AO593" i="48"/>
  <c r="AF593" i="48" a="1"/>
  <c r="AF593" i="48" s="1"/>
  <c r="AD593" i="48" a="1"/>
  <c r="AD593" i="48" s="1"/>
  <c r="AB593" i="48" a="1"/>
  <c r="AB593" i="48"/>
  <c r="AV593" i="48" s="1"/>
  <c r="Z593" i="48" a="1"/>
  <c r="Z593" i="48"/>
  <c r="AU593" i="48" s="1"/>
  <c r="X593" i="48" a="1"/>
  <c r="X593" i="48"/>
  <c r="AT593" i="48" s="1"/>
  <c r="V593" i="48" a="1"/>
  <c r="V593" i="48"/>
  <c r="AS593" i="48" s="1"/>
  <c r="U593" i="48"/>
  <c r="T593" i="48" a="1"/>
  <c r="T593" i="48"/>
  <c r="R593" i="48" a="1"/>
  <c r="R593" i="48" s="1"/>
  <c r="P593" i="48" a="1"/>
  <c r="P593" i="48" s="1"/>
  <c r="O593" i="48"/>
  <c r="N593" i="48" a="1"/>
  <c r="N593" i="48"/>
  <c r="L593" i="48" a="1"/>
  <c r="L593" i="48"/>
  <c r="AN593" i="48" s="1"/>
  <c r="J593" i="48" a="1"/>
  <c r="J593" i="48" s="1"/>
  <c r="H593" i="48" a="1"/>
  <c r="H593" i="48"/>
  <c r="I593" i="48" s="1"/>
  <c r="F593" i="48" a="1"/>
  <c r="F593" i="48"/>
  <c r="G593" i="48" s="1"/>
  <c r="D593" i="48" a="1"/>
  <c r="D593" i="48" s="1"/>
  <c r="B593" i="48" a="1"/>
  <c r="B593" i="48" s="1"/>
  <c r="AR592" i="48"/>
  <c r="AO592" i="48"/>
  <c r="AF592" i="48" a="1"/>
  <c r="AF592" i="48" s="1"/>
  <c r="AD592" i="48" a="1"/>
  <c r="AD592" i="48" s="1"/>
  <c r="AB592" i="48" a="1"/>
  <c r="AB592" i="48"/>
  <c r="AV592" i="48" s="1"/>
  <c r="Z592" i="48" a="1"/>
  <c r="Z592" i="48"/>
  <c r="AU592" i="48" s="1"/>
  <c r="X592" i="48" a="1"/>
  <c r="X592" i="48"/>
  <c r="AT592" i="48" s="1"/>
  <c r="V592" i="48" a="1"/>
  <c r="V592" i="48"/>
  <c r="AS592" i="48" s="1"/>
  <c r="U592" i="48"/>
  <c r="T592" i="48" a="1"/>
  <c r="T592" i="48"/>
  <c r="R592" i="48" a="1"/>
  <c r="R592" i="48" s="1"/>
  <c r="P592" i="48" a="1"/>
  <c r="P592" i="48" s="1"/>
  <c r="O592" i="48"/>
  <c r="N592" i="48" a="1"/>
  <c r="N592" i="48"/>
  <c r="L592" i="48" a="1"/>
  <c r="L592" i="48"/>
  <c r="AN592" i="48" s="1"/>
  <c r="J592" i="48" a="1"/>
  <c r="J592" i="48" s="1"/>
  <c r="H592" i="48" a="1"/>
  <c r="H592" i="48"/>
  <c r="I592" i="48" s="1"/>
  <c r="F592" i="48" a="1"/>
  <c r="F592" i="48"/>
  <c r="G592" i="48" s="1"/>
  <c r="D592" i="48" a="1"/>
  <c r="D592" i="48" s="1"/>
  <c r="B592" i="48" a="1"/>
  <c r="B592" i="48" s="1"/>
  <c r="AR591" i="48"/>
  <c r="AO591" i="48"/>
  <c r="AM591" i="48"/>
  <c r="AF591" i="48" a="1"/>
  <c r="AF591" i="48" s="1"/>
  <c r="AD591" i="48" a="1"/>
  <c r="AD591" i="48" s="1"/>
  <c r="AB591" i="48" a="1"/>
  <c r="AB591" i="48"/>
  <c r="AV591" i="48" s="1"/>
  <c r="Z591" i="48" a="1"/>
  <c r="Z591" i="48"/>
  <c r="X591" i="48" a="1"/>
  <c r="X591" i="48"/>
  <c r="AT591" i="48" s="1"/>
  <c r="V591" i="48" a="1"/>
  <c r="V591" i="48"/>
  <c r="AS591" i="48" s="1"/>
  <c r="U591" i="48"/>
  <c r="T591" i="48" a="1"/>
  <c r="T591" i="48"/>
  <c r="R591" i="48" a="1"/>
  <c r="R591" i="48" s="1"/>
  <c r="P591" i="48" a="1"/>
  <c r="P591" i="48" s="1"/>
  <c r="O591" i="48"/>
  <c r="N591" i="48" a="1"/>
  <c r="N591" i="48"/>
  <c r="L591" i="48" a="1"/>
  <c r="L591" i="48"/>
  <c r="AN591" i="48" s="1"/>
  <c r="J591" i="48" a="1"/>
  <c r="J591" i="48" s="1"/>
  <c r="K591" i="48" s="1"/>
  <c r="H591" i="48" a="1"/>
  <c r="H591" i="48"/>
  <c r="I591" i="48" s="1"/>
  <c r="F591" i="48" a="1"/>
  <c r="F591" i="48"/>
  <c r="G591" i="48" s="1"/>
  <c r="D591" i="48" a="1"/>
  <c r="D591" i="48" s="1"/>
  <c r="B591" i="48" a="1"/>
  <c r="B591" i="48" s="1"/>
  <c r="AR590" i="48"/>
  <c r="AO590" i="48"/>
  <c r="AF590" i="48" a="1"/>
  <c r="AF590" i="48" s="1"/>
  <c r="AD590" i="48" a="1"/>
  <c r="AD590" i="48" s="1"/>
  <c r="AB590" i="48" a="1"/>
  <c r="AB590" i="48"/>
  <c r="AV590" i="48" s="1"/>
  <c r="Z590" i="48" a="1"/>
  <c r="Z590" i="48"/>
  <c r="X590" i="48" a="1"/>
  <c r="X590" i="48"/>
  <c r="AT590" i="48" s="1"/>
  <c r="V590" i="48" a="1"/>
  <c r="V590" i="48"/>
  <c r="AS590" i="48" s="1"/>
  <c r="U590" i="48"/>
  <c r="T590" i="48" a="1"/>
  <c r="T590" i="48"/>
  <c r="R590" i="48" a="1"/>
  <c r="R590" i="48" s="1"/>
  <c r="P590" i="48" a="1"/>
  <c r="P590" i="48" s="1"/>
  <c r="O590" i="48"/>
  <c r="N590" i="48" a="1"/>
  <c r="N590" i="48"/>
  <c r="L590" i="48" a="1"/>
  <c r="L590" i="48"/>
  <c r="AN590" i="48" s="1"/>
  <c r="J590" i="48" a="1"/>
  <c r="J590" i="48" s="1"/>
  <c r="K590" i="48" s="1"/>
  <c r="H590" i="48" a="1"/>
  <c r="H590" i="48"/>
  <c r="I590" i="48" s="1"/>
  <c r="F590" i="48" a="1"/>
  <c r="F590" i="48"/>
  <c r="G590" i="48" s="1"/>
  <c r="D590" i="48" a="1"/>
  <c r="D590" i="48" s="1"/>
  <c r="B590" i="48" a="1"/>
  <c r="B590" i="48" s="1"/>
  <c r="AR589" i="48"/>
  <c r="AO589" i="48"/>
  <c r="AF589" i="48" a="1"/>
  <c r="AF589" i="48" s="1"/>
  <c r="AD589" i="48" a="1"/>
  <c r="AD589" i="48" s="1"/>
  <c r="AB589" i="48" a="1"/>
  <c r="AB589" i="48"/>
  <c r="AV589" i="48" s="1"/>
  <c r="Z589" i="48" a="1"/>
  <c r="Z589" i="48"/>
  <c r="X589" i="48" a="1"/>
  <c r="X589" i="48"/>
  <c r="AT589" i="48" s="1"/>
  <c r="V589" i="48" a="1"/>
  <c r="V589" i="48"/>
  <c r="U589" i="48"/>
  <c r="T589" i="48" a="1"/>
  <c r="T589" i="48"/>
  <c r="R589" i="48" a="1"/>
  <c r="R589" i="48" s="1"/>
  <c r="P589" i="48" a="1"/>
  <c r="P589" i="48" s="1"/>
  <c r="O589" i="48"/>
  <c r="N589" i="48" a="1"/>
  <c r="N589" i="48"/>
  <c r="L589" i="48" a="1"/>
  <c r="L589" i="48"/>
  <c r="AN589" i="48" s="1"/>
  <c r="J589" i="48" a="1"/>
  <c r="J589" i="48" s="1"/>
  <c r="K589" i="48" s="1"/>
  <c r="H589" i="48" a="1"/>
  <c r="H589" i="48"/>
  <c r="I589" i="48" s="1"/>
  <c r="F589" i="48" a="1"/>
  <c r="F589" i="48"/>
  <c r="D589" i="48" a="1"/>
  <c r="D589" i="48" s="1"/>
  <c r="B589" i="48" a="1"/>
  <c r="B589" i="48" s="1"/>
  <c r="AR588" i="48"/>
  <c r="AP588" i="48"/>
  <c r="AO588" i="48"/>
  <c r="AF588" i="48" a="1"/>
  <c r="AF588" i="48" s="1"/>
  <c r="AD588" i="48" a="1"/>
  <c r="AD588" i="48" s="1"/>
  <c r="AB588" i="48" a="1"/>
  <c r="AB588" i="48"/>
  <c r="AA588" i="48"/>
  <c r="Z588" i="48" a="1"/>
  <c r="Z588" i="48"/>
  <c r="AU588" i="48" s="1"/>
  <c r="X588" i="48" a="1"/>
  <c r="X588" i="48"/>
  <c r="AT588" i="48" s="1"/>
  <c r="V588" i="48" a="1"/>
  <c r="V588" i="48"/>
  <c r="U588" i="48"/>
  <c r="T588" i="48" a="1"/>
  <c r="T588" i="48"/>
  <c r="R588" i="48" a="1"/>
  <c r="R588" i="48" s="1"/>
  <c r="Q588" i="48"/>
  <c r="P588" i="48" a="1"/>
  <c r="P588" i="48" s="1"/>
  <c r="O588" i="48"/>
  <c r="N588" i="48" a="1"/>
  <c r="N588" i="48"/>
  <c r="L588" i="48" a="1"/>
  <c r="L588" i="48"/>
  <c r="AN588" i="48" s="1"/>
  <c r="J588" i="48" a="1"/>
  <c r="J588" i="48" s="1"/>
  <c r="K588" i="48" s="1"/>
  <c r="H588" i="48" a="1"/>
  <c r="H588" i="48"/>
  <c r="I588" i="48" s="1"/>
  <c r="F588" i="48" a="1"/>
  <c r="F588" i="48" s="1"/>
  <c r="D588" i="48" a="1"/>
  <c r="D588" i="48" s="1"/>
  <c r="B588" i="48" a="1"/>
  <c r="B588" i="48" s="1"/>
  <c r="AR587" i="48"/>
  <c r="AO587" i="48"/>
  <c r="AF587" i="48" a="1"/>
  <c r="AF587" i="48" s="1"/>
  <c r="AD587" i="48" a="1"/>
  <c r="AD587" i="48" s="1"/>
  <c r="AE587" i="48" s="1"/>
  <c r="AB587" i="48" a="1"/>
  <c r="AB587" i="48"/>
  <c r="AA587" i="48"/>
  <c r="Z587" i="48" a="1"/>
  <c r="Z587" i="48"/>
  <c r="X587" i="48" a="1"/>
  <c r="X587" i="48"/>
  <c r="AT587" i="48" s="1"/>
  <c r="V587" i="48" a="1"/>
  <c r="V587" i="48"/>
  <c r="U587" i="48"/>
  <c r="T587" i="48" a="1"/>
  <c r="T587" i="48"/>
  <c r="R587" i="48" a="1"/>
  <c r="R587" i="48" s="1"/>
  <c r="P587" i="48" a="1"/>
  <c r="P587" i="48" s="1"/>
  <c r="AP587" i="48" s="1"/>
  <c r="O587" i="48"/>
  <c r="N587" i="48" a="1"/>
  <c r="N587" i="48"/>
  <c r="L587" i="48" a="1"/>
  <c r="L587" i="48"/>
  <c r="AN587" i="48" s="1"/>
  <c r="J587" i="48" a="1"/>
  <c r="J587" i="48" s="1"/>
  <c r="K587" i="48" s="1"/>
  <c r="H587" i="48" a="1"/>
  <c r="H587" i="48"/>
  <c r="I587" i="48" s="1"/>
  <c r="F587" i="48" a="1"/>
  <c r="F587" i="48" s="1"/>
  <c r="D587" i="48" a="1"/>
  <c r="D587" i="48" s="1"/>
  <c r="B587" i="48" a="1"/>
  <c r="B587" i="48" s="1"/>
  <c r="AR586" i="48"/>
  <c r="AO586" i="48"/>
  <c r="AF586" i="48" a="1"/>
  <c r="AF586" i="48" s="1"/>
  <c r="AD586" i="48" a="1"/>
  <c r="AD586" i="48" s="1"/>
  <c r="AE586" i="48" s="1"/>
  <c r="AB586" i="48" a="1"/>
  <c r="AB586" i="48"/>
  <c r="Z586" i="48" a="1"/>
  <c r="Z586" i="48"/>
  <c r="AU586" i="48" s="1"/>
  <c r="X586" i="48" a="1"/>
  <c r="X586" i="48"/>
  <c r="AT586" i="48" s="1"/>
  <c r="V586" i="48" a="1"/>
  <c r="V586" i="48"/>
  <c r="U586" i="48"/>
  <c r="T586" i="48" a="1"/>
  <c r="T586" i="48"/>
  <c r="R586" i="48" a="1"/>
  <c r="R586" i="48" s="1"/>
  <c r="P586" i="48" a="1"/>
  <c r="P586" i="48" s="1"/>
  <c r="AP586" i="48" s="1"/>
  <c r="O586" i="48"/>
  <c r="N586" i="48" a="1"/>
  <c r="N586" i="48"/>
  <c r="L586" i="48" a="1"/>
  <c r="L586" i="48"/>
  <c r="AN586" i="48" s="1"/>
  <c r="K586" i="48"/>
  <c r="J586" i="48" a="1"/>
  <c r="J586" i="48" s="1"/>
  <c r="AM586" i="48" s="1"/>
  <c r="H586" i="48" a="1"/>
  <c r="H586" i="48"/>
  <c r="I586" i="48" s="1"/>
  <c r="F586" i="48" a="1"/>
  <c r="F586" i="48" s="1"/>
  <c r="D586" i="48" a="1"/>
  <c r="D586" i="48" s="1"/>
  <c r="B586" i="48" a="1"/>
  <c r="B586" i="48" s="1"/>
  <c r="AR585" i="48"/>
  <c r="AF585" i="48" a="1"/>
  <c r="AF585" i="48" s="1"/>
  <c r="AD585" i="48" a="1"/>
  <c r="AD585" i="48" s="1"/>
  <c r="AE585" i="48" s="1"/>
  <c r="AB585" i="48" a="1"/>
  <c r="AB585" i="48"/>
  <c r="AA585" i="48"/>
  <c r="Z585" i="48" a="1"/>
  <c r="Z585" i="48"/>
  <c r="AU585" i="48" s="1"/>
  <c r="X585" i="48" a="1"/>
  <c r="X585" i="48"/>
  <c r="AT585" i="48" s="1"/>
  <c r="V585" i="48" a="1"/>
  <c r="V585" i="48"/>
  <c r="U585" i="48"/>
  <c r="T585" i="48" a="1"/>
  <c r="T585" i="48"/>
  <c r="R585" i="48" a="1"/>
  <c r="R585" i="48" s="1"/>
  <c r="P585" i="48" a="1"/>
  <c r="P585" i="48" s="1"/>
  <c r="Q585" i="48" s="1"/>
  <c r="O585" i="48"/>
  <c r="N585" i="48" a="1"/>
  <c r="N585" i="48"/>
  <c r="L585" i="48" a="1"/>
  <c r="L585" i="48"/>
  <c r="AN585" i="48" s="1"/>
  <c r="K585" i="48"/>
  <c r="J585" i="48" a="1"/>
  <c r="J585" i="48" s="1"/>
  <c r="AM585" i="48" s="1"/>
  <c r="H585" i="48" a="1"/>
  <c r="H585" i="48"/>
  <c r="I585" i="48" s="1"/>
  <c r="F585" i="48" a="1"/>
  <c r="F585" i="48"/>
  <c r="D585" i="48" a="1"/>
  <c r="D585" i="48" s="1"/>
  <c r="B585" i="48" a="1"/>
  <c r="B585" i="48" s="1"/>
  <c r="AR584" i="48"/>
  <c r="AF584" i="48" a="1"/>
  <c r="AF584" i="48" s="1"/>
  <c r="AD584" i="48" a="1"/>
  <c r="AD584" i="48" s="1"/>
  <c r="AE584" i="48" s="1"/>
  <c r="AB584" i="48" a="1"/>
  <c r="AB584" i="48"/>
  <c r="AC584" i="48" s="1"/>
  <c r="Z584" i="48" a="1"/>
  <c r="Z584" i="48"/>
  <c r="AU584" i="48" s="1"/>
  <c r="X584" i="48" a="1"/>
  <c r="X584" i="48"/>
  <c r="AT584" i="48" s="1"/>
  <c r="V584" i="48" a="1"/>
  <c r="V584" i="48"/>
  <c r="U584" i="48"/>
  <c r="T584" i="48" a="1"/>
  <c r="T584" i="48"/>
  <c r="R584" i="48" a="1"/>
  <c r="R584" i="48" s="1"/>
  <c r="Q584" i="48"/>
  <c r="P584" i="48" a="1"/>
  <c r="P584" i="48" s="1"/>
  <c r="AP585" i="48" s="1"/>
  <c r="O584" i="48"/>
  <c r="N584" i="48" a="1"/>
  <c r="N584" i="48" s="1"/>
  <c r="AO585" i="48" s="1"/>
  <c r="L584" i="48" a="1"/>
  <c r="L584" i="48"/>
  <c r="J584" i="48" a="1"/>
  <c r="J584" i="48" s="1"/>
  <c r="K584" i="48" s="1"/>
  <c r="H584" i="48" a="1"/>
  <c r="H584" i="48"/>
  <c r="F584" i="48" a="1"/>
  <c r="F584" i="48" s="1"/>
  <c r="D584" i="48" a="1"/>
  <c r="D584" i="48" s="1"/>
  <c r="B584" i="48" a="1"/>
  <c r="B584" i="48" s="1"/>
  <c r="AW583" i="48"/>
  <c r="AV583" i="48"/>
  <c r="AR583" i="48"/>
  <c r="AO583" i="48"/>
  <c r="AF583" i="48" a="1"/>
  <c r="AF583" i="48"/>
  <c r="AD583" i="48" a="1"/>
  <c r="AD583" i="48" s="1"/>
  <c r="AE583" i="48" s="1"/>
  <c r="AC583" i="48"/>
  <c r="AB583" i="48" a="1"/>
  <c r="AB583" i="48"/>
  <c r="AA583" i="48"/>
  <c r="Z583" i="48" a="1"/>
  <c r="Z583" i="48"/>
  <c r="X583" i="48" a="1"/>
  <c r="X583" i="48"/>
  <c r="AT583" i="48" s="1"/>
  <c r="V583" i="48" a="1"/>
  <c r="V583" i="48" s="1"/>
  <c r="U583" i="48"/>
  <c r="T583" i="48" a="1"/>
  <c r="T583" i="48"/>
  <c r="R583" i="48" a="1"/>
  <c r="R583" i="48" s="1"/>
  <c r="P583" i="48" a="1"/>
  <c r="P583" i="48" s="1"/>
  <c r="O583" i="48"/>
  <c r="N583" i="48" a="1"/>
  <c r="N583" i="48"/>
  <c r="L583" i="48" a="1"/>
  <c r="L583" i="48"/>
  <c r="J583" i="48" a="1"/>
  <c r="J583" i="48" s="1"/>
  <c r="AM584" i="48" s="1"/>
  <c r="H583" i="48" a="1"/>
  <c r="H583" i="48"/>
  <c r="F583" i="48" a="1"/>
  <c r="F583" i="48" s="1"/>
  <c r="D583" i="48" a="1"/>
  <c r="D583" i="48" s="1"/>
  <c r="B583" i="48" a="1"/>
  <c r="B583" i="48" s="1"/>
  <c r="AW582" i="48"/>
  <c r="AR582" i="48"/>
  <c r="AO582" i="48"/>
  <c r="AF582" i="48" a="1"/>
  <c r="AF582" i="48" s="1"/>
  <c r="AD582" i="48" a="1"/>
  <c r="AD582" i="48" s="1"/>
  <c r="AE582" i="48" s="1"/>
  <c r="AB582" i="48" a="1"/>
  <c r="AB582" i="48"/>
  <c r="AV582" i="48" s="1"/>
  <c r="Z582" i="48" a="1"/>
  <c r="Z582" i="48" s="1"/>
  <c r="X582" i="48" a="1"/>
  <c r="X582" i="48"/>
  <c r="V582" i="48" a="1"/>
  <c r="V582" i="48" s="1"/>
  <c r="U582" i="48"/>
  <c r="T582" i="48" a="1"/>
  <c r="T582" i="48"/>
  <c r="R582" i="48" a="1"/>
  <c r="R582" i="48" s="1"/>
  <c r="P582" i="48" a="1"/>
  <c r="P582" i="48" s="1"/>
  <c r="O582" i="48"/>
  <c r="N582" i="48" a="1"/>
  <c r="N582" i="48"/>
  <c r="L582" i="48" a="1"/>
  <c r="L582" i="48"/>
  <c r="M582" i="48" s="1"/>
  <c r="K582" i="48"/>
  <c r="J582" i="48" a="1"/>
  <c r="J582" i="48" s="1"/>
  <c r="H582" i="48" a="1"/>
  <c r="H582" i="48"/>
  <c r="F582" i="48" a="1"/>
  <c r="F582" i="48"/>
  <c r="D582" i="48" a="1"/>
  <c r="D582" i="48" s="1"/>
  <c r="B582" i="48" a="1"/>
  <c r="B582" i="48" s="1"/>
  <c r="AR581" i="48"/>
  <c r="AF581" i="48" a="1"/>
  <c r="AF581" i="48" s="1"/>
  <c r="AD581" i="48" a="1"/>
  <c r="AD581" i="48" s="1"/>
  <c r="AE581" i="48" s="1"/>
  <c r="AB581" i="48" a="1"/>
  <c r="AB581" i="48"/>
  <c r="AC581" i="48" s="1"/>
  <c r="Z581" i="48" a="1"/>
  <c r="Z581" i="48" s="1"/>
  <c r="X581" i="48" a="1"/>
  <c r="X581" i="48"/>
  <c r="V581" i="48" a="1"/>
  <c r="V581" i="48"/>
  <c r="U581" i="48"/>
  <c r="T581" i="48" a="1"/>
  <c r="T581" i="48"/>
  <c r="R581" i="48" a="1"/>
  <c r="R581" i="48" s="1"/>
  <c r="P581" i="48" a="1"/>
  <c r="P581" i="48"/>
  <c r="Q581" i="48" s="1"/>
  <c r="O581" i="48"/>
  <c r="N581" i="48" a="1"/>
  <c r="N581" i="48"/>
  <c r="L581" i="48" a="1"/>
  <c r="L581" i="48"/>
  <c r="AN581" i="48" s="1"/>
  <c r="J581" i="48" a="1"/>
  <c r="J581" i="48" s="1"/>
  <c r="H581" i="48" a="1"/>
  <c r="H581" i="48"/>
  <c r="F581" i="48" a="1"/>
  <c r="F581" i="48" s="1"/>
  <c r="D581" i="48" a="1"/>
  <c r="D581" i="48" s="1"/>
  <c r="AJ581" i="48" s="1"/>
  <c r="B581" i="48" a="1"/>
  <c r="B581" i="48" s="1"/>
  <c r="AN580" i="48"/>
  <c r="AF580" i="48" a="1"/>
  <c r="AF580" i="48" s="1"/>
  <c r="AD580" i="48" a="1"/>
  <c r="AD580" i="48"/>
  <c r="AE580" i="48" s="1"/>
  <c r="AB580" i="48" a="1"/>
  <c r="AB580" i="48" s="1"/>
  <c r="Z580" i="48" a="1"/>
  <c r="Z580" i="48"/>
  <c r="AU580" i="48" s="1"/>
  <c r="X580" i="48" a="1"/>
  <c r="X580" i="48"/>
  <c r="V580" i="48" a="1"/>
  <c r="V580" i="48" s="1"/>
  <c r="U580" i="48"/>
  <c r="T580" i="48" a="1"/>
  <c r="T580" i="48"/>
  <c r="R580" i="48" a="1"/>
  <c r="R580" i="48" s="1"/>
  <c r="P580" i="48" a="1"/>
  <c r="P580" i="48" s="1"/>
  <c r="N580" i="48" a="1"/>
  <c r="N580" i="48"/>
  <c r="O580" i="48" s="1"/>
  <c r="M580" i="48"/>
  <c r="L580" i="48" a="1"/>
  <c r="L580" i="48"/>
  <c r="J580" i="48" a="1"/>
  <c r="J580" i="48" s="1"/>
  <c r="H580" i="48" a="1"/>
  <c r="H580" i="48"/>
  <c r="F580" i="48" a="1"/>
  <c r="F580" i="48" s="1"/>
  <c r="D580" i="48" a="1"/>
  <c r="D580" i="48"/>
  <c r="AJ580" i="48" s="1"/>
  <c r="B580" i="48" a="1"/>
  <c r="B580" i="48" s="1"/>
  <c r="AJ579" i="48"/>
  <c r="AF579" i="48" a="1"/>
  <c r="AF579" i="48"/>
  <c r="AX579" i="48" s="1"/>
  <c r="AD579" i="48" a="1"/>
  <c r="AD579" i="48"/>
  <c r="AW579" i="48" s="1"/>
  <c r="AB579" i="48" a="1"/>
  <c r="AB579" i="48" s="1"/>
  <c r="AA579" i="48"/>
  <c r="Z579" i="48" a="1"/>
  <c r="Z579" i="48"/>
  <c r="AU579" i="48" s="1"/>
  <c r="X579" i="48" a="1"/>
  <c r="X579" i="48"/>
  <c r="AT579" i="48" s="1"/>
  <c r="V579" i="48" a="1"/>
  <c r="V579" i="48" s="1"/>
  <c r="T579" i="48" a="1"/>
  <c r="T579" i="48" s="1"/>
  <c r="R579" i="48" a="1"/>
  <c r="R579" i="48" s="1"/>
  <c r="P579" i="48" a="1"/>
  <c r="P579" i="48" s="1"/>
  <c r="N579" i="48" a="1"/>
  <c r="N579" i="48"/>
  <c r="AO579" i="48" s="1"/>
  <c r="M579" i="48"/>
  <c r="L579" i="48" a="1"/>
  <c r="L579" i="48"/>
  <c r="AN579" i="48" s="1"/>
  <c r="J579" i="48" a="1"/>
  <c r="J579" i="48" s="1"/>
  <c r="H579" i="48" a="1"/>
  <c r="H579" i="48"/>
  <c r="I579" i="48" s="1"/>
  <c r="F579" i="48" a="1"/>
  <c r="F579" i="48" s="1"/>
  <c r="D579" i="48" a="1"/>
  <c r="D579" i="48"/>
  <c r="E579" i="48" s="1"/>
  <c r="B579" i="48" a="1"/>
  <c r="B579" i="48" s="1"/>
  <c r="AJ578" i="48"/>
  <c r="AF578" i="48" a="1"/>
  <c r="AF578" i="48"/>
  <c r="AX578" i="48" s="1"/>
  <c r="AD578" i="48" a="1"/>
  <c r="AD578" i="48"/>
  <c r="AW578" i="48" s="1"/>
  <c r="AB578" i="48" a="1"/>
  <c r="AB578" i="48" s="1"/>
  <c r="AA578" i="48"/>
  <c r="Z578" i="48" a="1"/>
  <c r="Z578" i="48"/>
  <c r="AU578" i="48" s="1"/>
  <c r="X578" i="48" a="1"/>
  <c r="X578" i="48"/>
  <c r="AT578" i="48" s="1"/>
  <c r="V578" i="48" a="1"/>
  <c r="V578" i="48" s="1"/>
  <c r="T578" i="48" a="1"/>
  <c r="T578" i="48" s="1"/>
  <c r="R578" i="48" a="1"/>
  <c r="R578" i="48" s="1"/>
  <c r="P578" i="48" a="1"/>
  <c r="P578" i="48" s="1"/>
  <c r="N578" i="48" a="1"/>
  <c r="N578" i="48"/>
  <c r="AO578" i="48" s="1"/>
  <c r="M578" i="48"/>
  <c r="L578" i="48" a="1"/>
  <c r="L578" i="48"/>
  <c r="AN578" i="48" s="1"/>
  <c r="J578" i="48" a="1"/>
  <c r="J578" i="48" s="1"/>
  <c r="H578" i="48" a="1"/>
  <c r="H578" i="48"/>
  <c r="I578" i="48" s="1"/>
  <c r="F578" i="48" a="1"/>
  <c r="F578" i="48" s="1"/>
  <c r="D578" i="48" a="1"/>
  <c r="D578" i="48"/>
  <c r="E578" i="48" s="1"/>
  <c r="B578" i="48" a="1"/>
  <c r="B578" i="48" s="1"/>
  <c r="AJ577" i="48"/>
  <c r="AF577" i="48" a="1"/>
  <c r="AF577" i="48"/>
  <c r="AX577" i="48" s="1"/>
  <c r="AD577" i="48" a="1"/>
  <c r="AD577" i="48"/>
  <c r="AW577" i="48" s="1"/>
  <c r="AB577" i="48" a="1"/>
  <c r="AB577" i="48" s="1"/>
  <c r="AA577" i="48"/>
  <c r="Z577" i="48" a="1"/>
  <c r="Z577" i="48"/>
  <c r="AU577" i="48" s="1"/>
  <c r="X577" i="48" a="1"/>
  <c r="X577" i="48"/>
  <c r="AT577" i="48" s="1"/>
  <c r="V577" i="48" a="1"/>
  <c r="V577" i="48" s="1"/>
  <c r="T577" i="48" a="1"/>
  <c r="T577" i="48" s="1"/>
  <c r="R577" i="48" a="1"/>
  <c r="R577" i="48" s="1"/>
  <c r="P577" i="48" a="1"/>
  <c r="P577" i="48" s="1"/>
  <c r="N577" i="48" a="1"/>
  <c r="N577" i="48"/>
  <c r="AO577" i="48" s="1"/>
  <c r="M577" i="48"/>
  <c r="L577" i="48" a="1"/>
  <c r="L577" i="48"/>
  <c r="AN577" i="48" s="1"/>
  <c r="J577" i="48" a="1"/>
  <c r="J577" i="48" s="1"/>
  <c r="H577" i="48" a="1"/>
  <c r="H577" i="48"/>
  <c r="I577" i="48" s="1"/>
  <c r="F577" i="48" a="1"/>
  <c r="F577" i="48" s="1"/>
  <c r="D577" i="48" a="1"/>
  <c r="D577" i="48"/>
  <c r="E577" i="48" s="1"/>
  <c r="B577" i="48" a="1"/>
  <c r="B577" i="48" s="1"/>
  <c r="AJ576" i="48"/>
  <c r="AF576" i="48" a="1"/>
  <c r="AF576" i="48"/>
  <c r="AX576" i="48" s="1"/>
  <c r="AD576" i="48" a="1"/>
  <c r="AD576" i="48"/>
  <c r="AW576" i="48" s="1"/>
  <c r="AB576" i="48" a="1"/>
  <c r="AB576" i="48" s="1"/>
  <c r="AA576" i="48"/>
  <c r="Z576" i="48" a="1"/>
  <c r="Z576" i="48"/>
  <c r="AU576" i="48" s="1"/>
  <c r="X576" i="48" a="1"/>
  <c r="X576" i="48"/>
  <c r="AT576" i="48" s="1"/>
  <c r="V576" i="48" a="1"/>
  <c r="V576" i="48" s="1"/>
  <c r="T576" i="48" a="1"/>
  <c r="T576" i="48" s="1"/>
  <c r="R576" i="48" a="1"/>
  <c r="R576" i="48" s="1"/>
  <c r="P576" i="48" a="1"/>
  <c r="P576" i="48" s="1"/>
  <c r="N576" i="48" a="1"/>
  <c r="N576" i="48"/>
  <c r="AO576" i="48" s="1"/>
  <c r="M576" i="48"/>
  <c r="L576" i="48" a="1"/>
  <c r="L576" i="48"/>
  <c r="AN576" i="48" s="1"/>
  <c r="J576" i="48" a="1"/>
  <c r="J576" i="48" s="1"/>
  <c r="H576" i="48" a="1"/>
  <c r="H576" i="48"/>
  <c r="I576" i="48" s="1"/>
  <c r="F576" i="48" a="1"/>
  <c r="F576" i="48" s="1"/>
  <c r="D576" i="48" a="1"/>
  <c r="D576" i="48"/>
  <c r="E576" i="48" s="1"/>
  <c r="B576" i="48" a="1"/>
  <c r="B576" i="48" s="1"/>
  <c r="AJ575" i="48"/>
  <c r="AF575" i="48" a="1"/>
  <c r="AF575" i="48"/>
  <c r="AX575" i="48" s="1"/>
  <c r="AD575" i="48" a="1"/>
  <c r="AD575" i="48"/>
  <c r="AW575" i="48" s="1"/>
  <c r="AB575" i="48" a="1"/>
  <c r="AB575" i="48" s="1"/>
  <c r="AA575" i="48"/>
  <c r="Z575" i="48" a="1"/>
  <c r="Z575" i="48"/>
  <c r="AU575" i="48" s="1"/>
  <c r="X575" i="48" a="1"/>
  <c r="X575" i="48"/>
  <c r="AT575" i="48" s="1"/>
  <c r="V575" i="48" a="1"/>
  <c r="V575" i="48" s="1"/>
  <c r="T575" i="48" a="1"/>
  <c r="T575" i="48" s="1"/>
  <c r="R575" i="48" a="1"/>
  <c r="R575" i="48" s="1"/>
  <c r="P575" i="48" a="1"/>
  <c r="P575" i="48" s="1"/>
  <c r="N575" i="48" a="1"/>
  <c r="N575" i="48"/>
  <c r="AO575" i="48" s="1"/>
  <c r="M575" i="48"/>
  <c r="L575" i="48" a="1"/>
  <c r="L575" i="48"/>
  <c r="AN575" i="48" s="1"/>
  <c r="J575" i="48" a="1"/>
  <c r="J575" i="48" s="1"/>
  <c r="H575" i="48" a="1"/>
  <c r="H575" i="48"/>
  <c r="I575" i="48" s="1"/>
  <c r="F575" i="48" a="1"/>
  <c r="F575" i="48" s="1"/>
  <c r="D575" i="48" a="1"/>
  <c r="D575" i="48"/>
  <c r="E575" i="48" s="1"/>
  <c r="B575" i="48" a="1"/>
  <c r="B575" i="48" s="1"/>
  <c r="AJ574" i="48"/>
  <c r="AG574" i="48"/>
  <c r="AF574" i="48" a="1"/>
  <c r="AF574" i="48"/>
  <c r="AD574" i="48" a="1"/>
  <c r="AD574" i="48"/>
  <c r="AW574" i="48" s="1"/>
  <c r="AB574" i="48" a="1"/>
  <c r="AB574" i="48" s="1"/>
  <c r="AA574" i="48"/>
  <c r="Z574" i="48" a="1"/>
  <c r="Z574" i="48"/>
  <c r="AU574" i="48" s="1"/>
  <c r="X574" i="48" a="1"/>
  <c r="X574" i="48"/>
  <c r="AT574" i="48" s="1"/>
  <c r="V574" i="48" a="1"/>
  <c r="V574" i="48" s="1"/>
  <c r="T574" i="48" a="1"/>
  <c r="T574" i="48" s="1"/>
  <c r="R574" i="48" a="1"/>
  <c r="R574" i="48" s="1"/>
  <c r="P574" i="48" a="1"/>
  <c r="P574" i="48" s="1"/>
  <c r="N574" i="48" a="1"/>
  <c r="N574" i="48"/>
  <c r="AO574" i="48" s="1"/>
  <c r="M574" i="48"/>
  <c r="L574" i="48" a="1"/>
  <c r="L574" i="48"/>
  <c r="AN574" i="48" s="1"/>
  <c r="J574" i="48" a="1"/>
  <c r="J574" i="48" s="1"/>
  <c r="H574" i="48" a="1"/>
  <c r="H574" i="48"/>
  <c r="I574" i="48" s="1"/>
  <c r="F574" i="48" a="1"/>
  <c r="F574" i="48" s="1"/>
  <c r="D574" i="48" a="1"/>
  <c r="D574" i="48"/>
  <c r="E574" i="48" s="1"/>
  <c r="B574" i="48" a="1"/>
  <c r="B574" i="48" s="1"/>
  <c r="AJ573" i="48"/>
  <c r="AG573" i="48"/>
  <c r="AF573" i="48" a="1"/>
  <c r="AF573" i="48"/>
  <c r="AX574" i="48" s="1"/>
  <c r="AD573" i="48" a="1"/>
  <c r="AD573" i="48"/>
  <c r="AW573" i="48" s="1"/>
  <c r="AB573" i="48" a="1"/>
  <c r="AB573" i="48" s="1"/>
  <c r="AA573" i="48"/>
  <c r="Z573" i="48" a="1"/>
  <c r="Z573" i="48"/>
  <c r="AU573" i="48" s="1"/>
  <c r="X573" i="48" a="1"/>
  <c r="X573" i="48"/>
  <c r="AT573" i="48" s="1"/>
  <c r="V573" i="48" a="1"/>
  <c r="V573" i="48" s="1"/>
  <c r="T573" i="48" a="1"/>
  <c r="T573" i="48" s="1"/>
  <c r="R573" i="48" a="1"/>
  <c r="R573" i="48" s="1"/>
  <c r="P573" i="48" a="1"/>
  <c r="P573" i="48" s="1"/>
  <c r="N573" i="48" a="1"/>
  <c r="N573" i="48"/>
  <c r="AO573" i="48" s="1"/>
  <c r="M573" i="48"/>
  <c r="L573" i="48" a="1"/>
  <c r="L573" i="48"/>
  <c r="AN573" i="48" s="1"/>
  <c r="J573" i="48" a="1"/>
  <c r="J573" i="48" s="1"/>
  <c r="H573" i="48" a="1"/>
  <c r="H573" i="48"/>
  <c r="I573" i="48" s="1"/>
  <c r="F573" i="48" a="1"/>
  <c r="F573" i="48" s="1"/>
  <c r="D573" i="48" a="1"/>
  <c r="D573" i="48"/>
  <c r="E573" i="48" s="1"/>
  <c r="B573" i="48" a="1"/>
  <c r="B573" i="48" s="1"/>
  <c r="AJ572" i="48"/>
  <c r="AG572" i="48"/>
  <c r="AF572" i="48" a="1"/>
  <c r="AF572" i="48"/>
  <c r="AX573" i="48" s="1"/>
  <c r="AD572" i="48" a="1"/>
  <c r="AD572" i="48"/>
  <c r="AW572" i="48" s="1"/>
  <c r="AB572" i="48" a="1"/>
  <c r="AB572" i="48" s="1"/>
  <c r="AA572" i="48"/>
  <c r="Z572" i="48" a="1"/>
  <c r="Z572" i="48"/>
  <c r="AU572" i="48" s="1"/>
  <c r="X572" i="48" a="1"/>
  <c r="X572" i="48"/>
  <c r="AT572" i="48" s="1"/>
  <c r="V572" i="48" a="1"/>
  <c r="V572" i="48" s="1"/>
  <c r="T572" i="48" a="1"/>
  <c r="T572" i="48" s="1"/>
  <c r="R572" i="48" a="1"/>
  <c r="R572" i="48" s="1"/>
  <c r="P572" i="48" a="1"/>
  <c r="P572" i="48" s="1"/>
  <c r="N572" i="48" a="1"/>
  <c r="N572" i="48"/>
  <c r="AO572" i="48" s="1"/>
  <c r="M572" i="48"/>
  <c r="L572" i="48" a="1"/>
  <c r="L572" i="48"/>
  <c r="AN572" i="48" s="1"/>
  <c r="J572" i="48" a="1"/>
  <c r="J572" i="48" s="1"/>
  <c r="H572" i="48" a="1"/>
  <c r="H572" i="48"/>
  <c r="I572" i="48" s="1"/>
  <c r="F572" i="48" a="1"/>
  <c r="F572" i="48" s="1"/>
  <c r="D572" i="48" a="1"/>
  <c r="D572" i="48"/>
  <c r="E572" i="48" s="1"/>
  <c r="B572" i="48" a="1"/>
  <c r="B572" i="48" s="1"/>
  <c r="AX571" i="48"/>
  <c r="AJ571" i="48"/>
  <c r="AG571" i="48"/>
  <c r="AF571" i="48" a="1"/>
  <c r="AF571" i="48"/>
  <c r="AX572" i="48" s="1"/>
  <c r="AD571" i="48" a="1"/>
  <c r="AD571" i="48"/>
  <c r="AW571" i="48" s="1"/>
  <c r="AB571" i="48" a="1"/>
  <c r="AB571" i="48" s="1"/>
  <c r="AA571" i="48"/>
  <c r="Z571" i="48" a="1"/>
  <c r="Z571" i="48"/>
  <c r="AU571" i="48" s="1"/>
  <c r="X571" i="48" a="1"/>
  <c r="X571" i="48"/>
  <c r="AT571" i="48" s="1"/>
  <c r="V571" i="48" a="1"/>
  <c r="V571" i="48" s="1"/>
  <c r="T571" i="48" a="1"/>
  <c r="T571" i="48" s="1"/>
  <c r="R571" i="48" a="1"/>
  <c r="R571" i="48" s="1"/>
  <c r="P571" i="48" a="1"/>
  <c r="P571" i="48" s="1"/>
  <c r="N571" i="48" a="1"/>
  <c r="N571" i="48"/>
  <c r="AO571" i="48" s="1"/>
  <c r="M571" i="48"/>
  <c r="L571" i="48" a="1"/>
  <c r="L571" i="48"/>
  <c r="AN571" i="48" s="1"/>
  <c r="J571" i="48" a="1"/>
  <c r="J571" i="48" s="1"/>
  <c r="H571" i="48" a="1"/>
  <c r="H571" i="48"/>
  <c r="I571" i="48" s="1"/>
  <c r="F571" i="48" a="1"/>
  <c r="F571" i="48" s="1"/>
  <c r="D571" i="48" a="1"/>
  <c r="D571" i="48"/>
  <c r="E571" i="48" s="1"/>
  <c r="B571" i="48" a="1"/>
  <c r="B571" i="48" s="1"/>
  <c r="AX570" i="48"/>
  <c r="AJ570" i="48"/>
  <c r="AG570" i="48"/>
  <c r="AF570" i="48" a="1"/>
  <c r="AF570" i="48"/>
  <c r="AD570" i="48" a="1"/>
  <c r="AD570" i="48"/>
  <c r="AW570" i="48" s="1"/>
  <c r="AC570" i="48"/>
  <c r="AB570" i="48" a="1"/>
  <c r="AB570" i="48"/>
  <c r="AA570" i="48"/>
  <c r="Z570" i="48" a="1"/>
  <c r="Z570" i="48"/>
  <c r="AU570" i="48" s="1"/>
  <c r="X570" i="48" a="1"/>
  <c r="X570" i="48"/>
  <c r="AT570" i="48" s="1"/>
  <c r="V570" i="48" a="1"/>
  <c r="V570" i="48" s="1"/>
  <c r="T570" i="48" a="1"/>
  <c r="T570" i="48" s="1"/>
  <c r="R570" i="48" a="1"/>
  <c r="R570" i="48" s="1"/>
  <c r="P570" i="48" a="1"/>
  <c r="P570" i="48" s="1"/>
  <c r="N570" i="48" a="1"/>
  <c r="N570" i="48"/>
  <c r="AO570" i="48" s="1"/>
  <c r="M570" i="48"/>
  <c r="L570" i="48" a="1"/>
  <c r="L570" i="48"/>
  <c r="AN570" i="48" s="1"/>
  <c r="J570" i="48" a="1"/>
  <c r="J570" i="48" s="1"/>
  <c r="H570" i="48" a="1"/>
  <c r="H570" i="48"/>
  <c r="I570" i="48" s="1"/>
  <c r="F570" i="48" a="1"/>
  <c r="F570" i="48" s="1"/>
  <c r="D570" i="48" a="1"/>
  <c r="D570" i="48"/>
  <c r="E570" i="48" s="1"/>
  <c r="B570" i="48" a="1"/>
  <c r="B570" i="48" s="1"/>
  <c r="AX569" i="48"/>
  <c r="AJ569" i="48"/>
  <c r="AG569" i="48"/>
  <c r="AF569" i="48" a="1"/>
  <c r="AF569" i="48"/>
  <c r="AD569" i="48" a="1"/>
  <c r="AD569" i="48"/>
  <c r="AW569" i="48" s="1"/>
  <c r="AB569" i="48" a="1"/>
  <c r="AB569" i="48" s="1"/>
  <c r="AA569" i="48"/>
  <c r="Z569" i="48" a="1"/>
  <c r="Z569" i="48"/>
  <c r="AU569" i="48" s="1"/>
  <c r="X569" i="48" a="1"/>
  <c r="X569" i="48"/>
  <c r="AT569" i="48" s="1"/>
  <c r="V569" i="48" a="1"/>
  <c r="V569" i="48" s="1"/>
  <c r="T569" i="48" a="1"/>
  <c r="T569" i="48" s="1"/>
  <c r="R569" i="48" a="1"/>
  <c r="R569" i="48" s="1"/>
  <c r="P569" i="48" a="1"/>
  <c r="P569" i="48" s="1"/>
  <c r="N569" i="48" a="1"/>
  <c r="N569" i="48"/>
  <c r="AO569" i="48" s="1"/>
  <c r="M569" i="48"/>
  <c r="L569" i="48" a="1"/>
  <c r="L569" i="48"/>
  <c r="AN569" i="48" s="1"/>
  <c r="J569" i="48" a="1"/>
  <c r="J569" i="48" s="1"/>
  <c r="H569" i="48" a="1"/>
  <c r="H569" i="48"/>
  <c r="I569" i="48" s="1"/>
  <c r="F569" i="48" a="1"/>
  <c r="F569" i="48" s="1"/>
  <c r="D569" i="48" a="1"/>
  <c r="D569" i="48"/>
  <c r="E569" i="48" s="1"/>
  <c r="B569" i="48" a="1"/>
  <c r="B569" i="48" s="1"/>
  <c r="AX568" i="48"/>
  <c r="AJ568" i="48"/>
  <c r="AG568" i="48"/>
  <c r="AF568" i="48" a="1"/>
  <c r="AF568" i="48"/>
  <c r="AD568" i="48" a="1"/>
  <c r="AD568" i="48"/>
  <c r="AW568" i="48" s="1"/>
  <c r="AC568" i="48"/>
  <c r="AB568" i="48" a="1"/>
  <c r="AB568" i="48"/>
  <c r="AV568" i="48" s="1"/>
  <c r="AA568" i="48"/>
  <c r="Z568" i="48" a="1"/>
  <c r="Z568" i="48"/>
  <c r="AU568" i="48" s="1"/>
  <c r="X568" i="48" a="1"/>
  <c r="X568" i="48"/>
  <c r="AT568" i="48" s="1"/>
  <c r="V568" i="48" a="1"/>
  <c r="V568" i="48" s="1"/>
  <c r="T568" i="48" a="1"/>
  <c r="T568" i="48" s="1"/>
  <c r="R568" i="48" a="1"/>
  <c r="R568" i="48" s="1"/>
  <c r="P568" i="48" a="1"/>
  <c r="P568" i="48" s="1"/>
  <c r="N568" i="48" a="1"/>
  <c r="N568" i="48"/>
  <c r="AO568" i="48" s="1"/>
  <c r="M568" i="48"/>
  <c r="L568" i="48" a="1"/>
  <c r="L568" i="48"/>
  <c r="AN568" i="48" s="1"/>
  <c r="J568" i="48" a="1"/>
  <c r="J568" i="48" s="1"/>
  <c r="H568" i="48" a="1"/>
  <c r="H568" i="48"/>
  <c r="I568" i="48" s="1"/>
  <c r="F568" i="48" a="1"/>
  <c r="F568" i="48" s="1"/>
  <c r="D568" i="48" a="1"/>
  <c r="D568" i="48"/>
  <c r="E568" i="48" s="1"/>
  <c r="B568" i="48" a="1"/>
  <c r="B568" i="48" s="1"/>
  <c r="AX567" i="48"/>
  <c r="AJ567" i="48"/>
  <c r="AG567" i="48"/>
  <c r="AF567" i="48" a="1"/>
  <c r="AF567" i="48"/>
  <c r="AD567" i="48" a="1"/>
  <c r="AD567" i="48"/>
  <c r="AW567" i="48" s="1"/>
  <c r="AC567" i="48"/>
  <c r="AB567" i="48" a="1"/>
  <c r="AB567" i="48"/>
  <c r="AV567" i="48" s="1"/>
  <c r="AA567" i="48"/>
  <c r="Z567" i="48" a="1"/>
  <c r="Z567" i="48"/>
  <c r="AU567" i="48" s="1"/>
  <c r="X567" i="48" a="1"/>
  <c r="X567" i="48"/>
  <c r="AT567" i="48" s="1"/>
  <c r="V567" i="48" a="1"/>
  <c r="V567" i="48" s="1"/>
  <c r="T567" i="48" a="1"/>
  <c r="T567" i="48" s="1"/>
  <c r="R567" i="48" a="1"/>
  <c r="R567" i="48" s="1"/>
  <c r="P567" i="48" a="1"/>
  <c r="P567" i="48" s="1"/>
  <c r="N567" i="48" a="1"/>
  <c r="N567" i="48"/>
  <c r="AO567" i="48" s="1"/>
  <c r="M567" i="48"/>
  <c r="L567" i="48" a="1"/>
  <c r="L567" i="48"/>
  <c r="AN567" i="48" s="1"/>
  <c r="J567" i="48" a="1"/>
  <c r="J567" i="48" s="1"/>
  <c r="H567" i="48" a="1"/>
  <c r="H567" i="48"/>
  <c r="I567" i="48" s="1"/>
  <c r="F567" i="48" a="1"/>
  <c r="F567" i="48" s="1"/>
  <c r="D567" i="48" a="1"/>
  <c r="D567" i="48"/>
  <c r="E567" i="48" s="1"/>
  <c r="B567" i="48" a="1"/>
  <c r="B567" i="48" s="1"/>
  <c r="AX566" i="48"/>
  <c r="AJ566" i="48"/>
  <c r="AG566" i="48"/>
  <c r="AF566" i="48" a="1"/>
  <c r="AF566" i="48"/>
  <c r="AD566" i="48" a="1"/>
  <c r="AD566" i="48"/>
  <c r="AW566" i="48" s="1"/>
  <c r="AC566" i="48"/>
  <c r="AB566" i="48" a="1"/>
  <c r="AB566" i="48"/>
  <c r="AV566" i="48" s="1"/>
  <c r="AA566" i="48"/>
  <c r="Z566" i="48" a="1"/>
  <c r="Z566" i="48"/>
  <c r="AU566" i="48" s="1"/>
  <c r="X566" i="48" a="1"/>
  <c r="X566" i="48"/>
  <c r="AT566" i="48" s="1"/>
  <c r="V566" i="48" a="1"/>
  <c r="V566" i="48" s="1"/>
  <c r="T566" i="48" a="1"/>
  <c r="T566" i="48" s="1"/>
  <c r="R566" i="48" a="1"/>
  <c r="R566" i="48" s="1"/>
  <c r="P566" i="48" a="1"/>
  <c r="P566" i="48" s="1"/>
  <c r="N566" i="48" a="1"/>
  <c r="N566" i="48"/>
  <c r="AO566" i="48" s="1"/>
  <c r="M566" i="48"/>
  <c r="L566" i="48" a="1"/>
  <c r="L566" i="48"/>
  <c r="AN566" i="48" s="1"/>
  <c r="J566" i="48" a="1"/>
  <c r="J566" i="48" s="1"/>
  <c r="H566" i="48" a="1"/>
  <c r="H566" i="48"/>
  <c r="I566" i="48" s="1"/>
  <c r="F566" i="48" a="1"/>
  <c r="F566" i="48" s="1"/>
  <c r="D566" i="48" a="1"/>
  <c r="D566" i="48"/>
  <c r="E566" i="48" s="1"/>
  <c r="B566" i="48" a="1"/>
  <c r="B566" i="48" s="1"/>
  <c r="AX565" i="48"/>
  <c r="AJ565" i="48"/>
  <c r="AG565" i="48"/>
  <c r="AF565" i="48" a="1"/>
  <c r="AF565" i="48"/>
  <c r="AD565" i="48" a="1"/>
  <c r="AD565" i="48"/>
  <c r="AW565" i="48" s="1"/>
  <c r="AC565" i="48"/>
  <c r="AB565" i="48" a="1"/>
  <c r="AB565" i="48"/>
  <c r="AV565" i="48" s="1"/>
  <c r="AA565" i="48"/>
  <c r="Z565" i="48" a="1"/>
  <c r="Z565" i="48"/>
  <c r="X565" i="48" a="1"/>
  <c r="X565" i="48"/>
  <c r="AT565" i="48" s="1"/>
  <c r="V565" i="48" a="1"/>
  <c r="V565" i="48" s="1"/>
  <c r="T565" i="48" a="1"/>
  <c r="T565" i="48" s="1"/>
  <c r="R565" i="48" a="1"/>
  <c r="R565" i="48" s="1"/>
  <c r="P565" i="48" a="1"/>
  <c r="P565" i="48" s="1"/>
  <c r="N565" i="48" a="1"/>
  <c r="N565" i="48"/>
  <c r="AO565" i="48" s="1"/>
  <c r="M565" i="48"/>
  <c r="L565" i="48" a="1"/>
  <c r="L565" i="48"/>
  <c r="AN565" i="48" s="1"/>
  <c r="J565" i="48" a="1"/>
  <c r="J565" i="48" s="1"/>
  <c r="H565" i="48" a="1"/>
  <c r="H565" i="48" s="1"/>
  <c r="F565" i="48" a="1"/>
  <c r="F565" i="48" s="1"/>
  <c r="D565" i="48" a="1"/>
  <c r="D565" i="48"/>
  <c r="E565" i="48" s="1"/>
  <c r="B565" i="48" a="1"/>
  <c r="B565" i="48" s="1"/>
  <c r="AJ564" i="48"/>
  <c r="AG564" i="48"/>
  <c r="AF564" i="48" a="1"/>
  <c r="AF564" i="48"/>
  <c r="AD564" i="48" a="1"/>
  <c r="AD564" i="48"/>
  <c r="AW564" i="48" s="1"/>
  <c r="AC564" i="48"/>
  <c r="AB564" i="48" a="1"/>
  <c r="AB564" i="48"/>
  <c r="AV564" i="48" s="1"/>
  <c r="Z564" i="48" a="1"/>
  <c r="Z564" i="48" s="1"/>
  <c r="X564" i="48" a="1"/>
  <c r="X564" i="48"/>
  <c r="AT564" i="48" s="1"/>
  <c r="V564" i="48" a="1"/>
  <c r="V564" i="48" s="1"/>
  <c r="T564" i="48" a="1"/>
  <c r="T564" i="48" s="1"/>
  <c r="R564" i="48" a="1"/>
  <c r="R564" i="48" s="1"/>
  <c r="P564" i="48" a="1"/>
  <c r="P564" i="48" s="1"/>
  <c r="N564" i="48" a="1"/>
  <c r="N564" i="48"/>
  <c r="AO564" i="48" s="1"/>
  <c r="M564" i="48"/>
  <c r="L564" i="48" a="1"/>
  <c r="L564" i="48"/>
  <c r="AN564" i="48" s="1"/>
  <c r="J564" i="48" a="1"/>
  <c r="J564" i="48" s="1"/>
  <c r="H564" i="48" a="1"/>
  <c r="H564" i="48" s="1"/>
  <c r="F564" i="48" a="1"/>
  <c r="F564" i="48" s="1"/>
  <c r="D564" i="48" a="1"/>
  <c r="D564" i="48"/>
  <c r="E564" i="48" s="1"/>
  <c r="B564" i="48" a="1"/>
  <c r="B564" i="48" s="1"/>
  <c r="AR563" i="48"/>
  <c r="AF563" i="48" a="1"/>
  <c r="AF563" i="48" s="1"/>
  <c r="AD563" i="48" a="1"/>
  <c r="AD563" i="48"/>
  <c r="AW563" i="48" s="1"/>
  <c r="AC563" i="48"/>
  <c r="AB563" i="48" a="1"/>
  <c r="AB563" i="48"/>
  <c r="AV563" i="48" s="1"/>
  <c r="Z563" i="48" a="1"/>
  <c r="Z563" i="48" s="1"/>
  <c r="X563" i="48" a="1"/>
  <c r="X563" i="48"/>
  <c r="AT563" i="48" s="1"/>
  <c r="V563" i="48" a="1"/>
  <c r="V563" i="48" s="1"/>
  <c r="T563" i="48" a="1"/>
  <c r="T563" i="48"/>
  <c r="U563" i="48" s="1"/>
  <c r="R563" i="48" a="1"/>
  <c r="R563" i="48" s="1"/>
  <c r="P563" i="48" a="1"/>
  <c r="P563" i="48" s="1"/>
  <c r="N563" i="48" a="1"/>
  <c r="N563" i="48"/>
  <c r="AO563" i="48" s="1"/>
  <c r="M563" i="48"/>
  <c r="L563" i="48" a="1"/>
  <c r="L563" i="48"/>
  <c r="AN563" i="48" s="1"/>
  <c r="J563" i="48" a="1"/>
  <c r="J563" i="48" s="1"/>
  <c r="H563" i="48" a="1"/>
  <c r="H563" i="48" s="1"/>
  <c r="F563" i="48" a="1"/>
  <c r="F563" i="48" s="1"/>
  <c r="D563" i="48" a="1"/>
  <c r="D563" i="48"/>
  <c r="E563" i="48" s="1"/>
  <c r="B563" i="48" a="1"/>
  <c r="B563" i="48" s="1"/>
  <c r="AR562" i="48"/>
  <c r="AF562" i="48" a="1"/>
  <c r="AF562" i="48" s="1"/>
  <c r="AD562" i="48" a="1"/>
  <c r="AD562" i="48"/>
  <c r="AW562" i="48" s="1"/>
  <c r="AC562" i="48"/>
  <c r="AB562" i="48" a="1"/>
  <c r="AB562" i="48"/>
  <c r="AV562" i="48" s="1"/>
  <c r="Z562" i="48" a="1"/>
  <c r="Z562" i="48" s="1"/>
  <c r="X562" i="48" a="1"/>
  <c r="X562" i="48"/>
  <c r="AT562" i="48" s="1"/>
  <c r="V562" i="48" a="1"/>
  <c r="V562" i="48" s="1"/>
  <c r="T562" i="48" a="1"/>
  <c r="T562" i="48"/>
  <c r="U562" i="48" s="1"/>
  <c r="R562" i="48" a="1"/>
  <c r="R562" i="48" s="1"/>
  <c r="P562" i="48" a="1"/>
  <c r="P562" i="48" s="1"/>
  <c r="N562" i="48" a="1"/>
  <c r="N562" i="48"/>
  <c r="AO562" i="48" s="1"/>
  <c r="M562" i="48"/>
  <c r="L562" i="48" a="1"/>
  <c r="L562" i="48"/>
  <c r="AN562" i="48" s="1"/>
  <c r="J562" i="48" a="1"/>
  <c r="J562" i="48" s="1"/>
  <c r="H562" i="48" a="1"/>
  <c r="H562" i="48" s="1"/>
  <c r="F562" i="48" a="1"/>
  <c r="F562" i="48" s="1"/>
  <c r="D562" i="48" a="1"/>
  <c r="D562" i="48" s="1"/>
  <c r="B562" i="48" a="1"/>
  <c r="B562" i="48" s="1"/>
  <c r="AR561" i="48"/>
  <c r="AP561" i="48"/>
  <c r="AF561" i="48" a="1"/>
  <c r="AF561" i="48" s="1"/>
  <c r="AD561" i="48" a="1"/>
  <c r="AD561" i="48"/>
  <c r="AW561" i="48" s="1"/>
  <c r="AC561" i="48"/>
  <c r="AB561" i="48" a="1"/>
  <c r="AB561" i="48"/>
  <c r="AV561" i="48" s="1"/>
  <c r="Z561" i="48" a="1"/>
  <c r="Z561" i="48"/>
  <c r="AU561" i="48" s="1"/>
  <c r="X561" i="48" a="1"/>
  <c r="X561" i="48"/>
  <c r="AT561" i="48" s="1"/>
  <c r="V561" i="48" a="1"/>
  <c r="V561" i="48"/>
  <c r="T561" i="48" a="1"/>
  <c r="T561" i="48"/>
  <c r="U561" i="48" s="1"/>
  <c r="R561" i="48" a="1"/>
  <c r="R561" i="48" s="1"/>
  <c r="Q561" i="48"/>
  <c r="P561" i="48" a="1"/>
  <c r="P561" i="48"/>
  <c r="O561" i="48"/>
  <c r="N561" i="48" a="1"/>
  <c r="N561" i="48"/>
  <c r="AO561" i="48" s="1"/>
  <c r="M561" i="48"/>
  <c r="L561" i="48" a="1"/>
  <c r="L561" i="48"/>
  <c r="AN561" i="48" s="1"/>
  <c r="J561" i="48" a="1"/>
  <c r="J561" i="48" s="1"/>
  <c r="AM561" i="48" s="1"/>
  <c r="H561" i="48" a="1"/>
  <c r="H561" i="48" s="1"/>
  <c r="F561" i="48" a="1"/>
  <c r="F561" i="48" s="1"/>
  <c r="D561" i="48" a="1"/>
  <c r="D561" i="48" s="1"/>
  <c r="B561" i="48" a="1"/>
  <c r="B561" i="48" s="1"/>
  <c r="AW560" i="48"/>
  <c r="AR560" i="48"/>
  <c r="AP560" i="48"/>
  <c r="AM560" i="48"/>
  <c r="AF560" i="48" a="1"/>
  <c r="AF560" i="48" s="1"/>
  <c r="AD560" i="48" a="1"/>
  <c r="AD560" i="48"/>
  <c r="AE560" i="48" s="1"/>
  <c r="AB560" i="48" a="1"/>
  <c r="AB560" i="48"/>
  <c r="AV560" i="48" s="1"/>
  <c r="Z560" i="48" a="1"/>
  <c r="Z560" i="48"/>
  <c r="X560" i="48" a="1"/>
  <c r="X560" i="48"/>
  <c r="V560" i="48" a="1"/>
  <c r="V560" i="48"/>
  <c r="T560" i="48" a="1"/>
  <c r="T560" i="48"/>
  <c r="U560" i="48" s="1"/>
  <c r="R560" i="48" a="1"/>
  <c r="R560" i="48" s="1"/>
  <c r="Q560" i="48"/>
  <c r="P560" i="48" a="1"/>
  <c r="P560" i="48"/>
  <c r="O560" i="48"/>
  <c r="N560" i="48" a="1"/>
  <c r="N560" i="48"/>
  <c r="AO560" i="48" s="1"/>
  <c r="M560" i="48"/>
  <c r="L560" i="48" a="1"/>
  <c r="L560" i="48"/>
  <c r="K560" i="48"/>
  <c r="J560" i="48" a="1"/>
  <c r="J560" i="48" s="1"/>
  <c r="H560" i="48" a="1"/>
  <c r="H560" i="48"/>
  <c r="F560" i="48" a="1"/>
  <c r="F560" i="48" s="1"/>
  <c r="D560" i="48" a="1"/>
  <c r="D560" i="48" s="1"/>
  <c r="B560" i="48" a="1"/>
  <c r="B560" i="48" s="1"/>
  <c r="AR559" i="48"/>
  <c r="AP559" i="48"/>
  <c r="AF559" i="48" a="1"/>
  <c r="AF559" i="48" s="1"/>
  <c r="AD559" i="48" a="1"/>
  <c r="AD559" i="48"/>
  <c r="AE559" i="48" s="1"/>
  <c r="AC559" i="48"/>
  <c r="AB559" i="48" a="1"/>
  <c r="AB559" i="48"/>
  <c r="Z559" i="48" a="1"/>
  <c r="Z559" i="48"/>
  <c r="X559" i="48" a="1"/>
  <c r="X559" i="48"/>
  <c r="V559" i="48" a="1"/>
  <c r="V559" i="48"/>
  <c r="W559" i="48" s="1"/>
  <c r="T559" i="48" a="1"/>
  <c r="T559" i="48"/>
  <c r="U559" i="48" s="1"/>
  <c r="R559" i="48" a="1"/>
  <c r="R559" i="48" s="1"/>
  <c r="Q559" i="48"/>
  <c r="P559" i="48" a="1"/>
  <c r="P559" i="48"/>
  <c r="O559" i="48"/>
  <c r="N559" i="48" a="1"/>
  <c r="N559" i="48"/>
  <c r="AO559" i="48" s="1"/>
  <c r="L559" i="48" a="1"/>
  <c r="L559" i="48"/>
  <c r="AN559" i="48" s="1"/>
  <c r="K559" i="48"/>
  <c r="J559" i="48" a="1"/>
  <c r="J559" i="48" s="1"/>
  <c r="H559" i="48" a="1"/>
  <c r="H559" i="48" s="1"/>
  <c r="F559" i="48" a="1"/>
  <c r="F559" i="48" s="1"/>
  <c r="D559" i="48" a="1"/>
  <c r="D559" i="48" s="1"/>
  <c r="E559" i="48" s="1"/>
  <c r="B559" i="48" a="1"/>
  <c r="B559" i="48" s="1"/>
  <c r="AW558" i="48"/>
  <c r="AR558" i="48"/>
  <c r="AP558" i="48"/>
  <c r="AF558" i="48" a="1"/>
  <c r="AF558" i="48" s="1"/>
  <c r="AG558" i="48" s="1"/>
  <c r="AD558" i="48" a="1"/>
  <c r="AD558" i="48"/>
  <c r="AE558" i="48" s="1"/>
  <c r="AC558" i="48"/>
  <c r="AB558" i="48" a="1"/>
  <c r="AB558" i="48"/>
  <c r="Z558" i="48" a="1"/>
  <c r="Z558" i="48"/>
  <c r="X558" i="48" a="1"/>
  <c r="X558" i="48"/>
  <c r="V558" i="48" a="1"/>
  <c r="V558" i="48"/>
  <c r="W558" i="48" s="1"/>
  <c r="T558" i="48" a="1"/>
  <c r="T558" i="48"/>
  <c r="U558" i="48" s="1"/>
  <c r="R558" i="48" a="1"/>
  <c r="R558" i="48"/>
  <c r="Q558" i="48"/>
  <c r="P558" i="48" a="1"/>
  <c r="P558" i="48"/>
  <c r="O558" i="48"/>
  <c r="N558" i="48" a="1"/>
  <c r="N558" i="48"/>
  <c r="M558" i="48"/>
  <c r="L558" i="48" a="1"/>
  <c r="L558" i="48"/>
  <c r="J558" i="48" a="1"/>
  <c r="J558" i="48" s="1"/>
  <c r="K558" i="48" s="1"/>
  <c r="H558" i="48" a="1"/>
  <c r="H558" i="48" s="1"/>
  <c r="F558" i="48" a="1"/>
  <c r="F558" i="48" s="1"/>
  <c r="AK558" i="48" s="1"/>
  <c r="D558" i="48" a="1"/>
  <c r="D558" i="48" s="1"/>
  <c r="E558" i="48" s="1"/>
  <c r="B558" i="48" a="1"/>
  <c r="B558" i="48" s="1"/>
  <c r="AW557" i="48"/>
  <c r="AP557" i="48"/>
  <c r="AM557" i="48"/>
  <c r="AF557" i="48" a="1"/>
  <c r="AF557" i="48" s="1"/>
  <c r="AG557" i="48" s="1"/>
  <c r="AD557" i="48" a="1"/>
  <c r="AD557" i="48"/>
  <c r="AE557" i="48" s="1"/>
  <c r="AB557" i="48" a="1"/>
  <c r="AB557" i="48"/>
  <c r="AV557" i="48" s="1"/>
  <c r="Z557" i="48" a="1"/>
  <c r="Z557" i="48"/>
  <c r="X557" i="48" a="1"/>
  <c r="X557" i="48"/>
  <c r="V557" i="48" a="1"/>
  <c r="V557" i="48" s="1"/>
  <c r="T557" i="48" a="1"/>
  <c r="T557" i="48"/>
  <c r="U557" i="48" s="1"/>
  <c r="R557" i="48" a="1"/>
  <c r="R557" i="48"/>
  <c r="AQ557" i="48" s="1"/>
  <c r="Q557" i="48"/>
  <c r="P557" i="48" a="1"/>
  <c r="P557" i="48"/>
  <c r="N557" i="48" a="1"/>
  <c r="N557" i="48"/>
  <c r="L557" i="48" a="1"/>
  <c r="L557" i="48"/>
  <c r="K557" i="48"/>
  <c r="J557" i="48" a="1"/>
  <c r="J557" i="48" s="1"/>
  <c r="H557" i="48" a="1"/>
  <c r="H557" i="48" s="1"/>
  <c r="G557" i="48"/>
  <c r="F557" i="48" a="1"/>
  <c r="F557" i="48" s="1"/>
  <c r="D557" i="48" a="1"/>
  <c r="D557" i="48" s="1"/>
  <c r="E557" i="48" s="1"/>
  <c r="B557" i="48" a="1"/>
  <c r="B557" i="48" s="1"/>
  <c r="AW556" i="48"/>
  <c r="AG556" i="48"/>
  <c r="AF556" i="48" a="1"/>
  <c r="AF556" i="48" s="1"/>
  <c r="AD556" i="48" a="1"/>
  <c r="AD556" i="48"/>
  <c r="AE556" i="48" s="1"/>
  <c r="AB556" i="48" a="1"/>
  <c r="AB556" i="48"/>
  <c r="Z556" i="48" a="1"/>
  <c r="Z556" i="48"/>
  <c r="X556" i="48" a="1"/>
  <c r="X556" i="48"/>
  <c r="V556" i="48" a="1"/>
  <c r="V556" i="48" s="1"/>
  <c r="T556" i="48" a="1"/>
  <c r="T556" i="48"/>
  <c r="U556" i="48" s="1"/>
  <c r="R556" i="48" a="1"/>
  <c r="R556" i="48"/>
  <c r="AQ556" i="48" s="1"/>
  <c r="Q556" i="48"/>
  <c r="P556" i="48" a="1"/>
  <c r="P556" i="48"/>
  <c r="N556" i="48" a="1"/>
  <c r="N556" i="48"/>
  <c r="L556" i="48" a="1"/>
  <c r="L556" i="48" s="1"/>
  <c r="K556" i="48"/>
  <c r="J556" i="48" a="1"/>
  <c r="J556" i="48" s="1"/>
  <c r="H556" i="48" a="1"/>
  <c r="H556" i="48" s="1"/>
  <c r="F556" i="48" a="1"/>
  <c r="F556" i="48" s="1"/>
  <c r="G556" i="48" s="1"/>
  <c r="D556" i="48" a="1"/>
  <c r="D556" i="48" s="1"/>
  <c r="E556" i="48" s="1"/>
  <c r="B556" i="48" a="1"/>
  <c r="B556" i="48"/>
  <c r="C556" i="48" s="1"/>
  <c r="AF555" i="48" a="1"/>
  <c r="AF555" i="48" s="1"/>
  <c r="AE555" i="48"/>
  <c r="AD555" i="48" a="1"/>
  <c r="AD555" i="48"/>
  <c r="AW555" i="48" s="1"/>
  <c r="AB555" i="48" a="1"/>
  <c r="AB555" i="48" s="1"/>
  <c r="Z555" i="48" a="1"/>
  <c r="Z555" i="48"/>
  <c r="AU555" i="48" s="1"/>
  <c r="X555" i="48" a="1"/>
  <c r="X555" i="48" s="1"/>
  <c r="V555" i="48" a="1"/>
  <c r="V555" i="48" s="1"/>
  <c r="T555" i="48" a="1"/>
  <c r="T555" i="48" s="1"/>
  <c r="R555" i="48" a="1"/>
  <c r="R555" i="48"/>
  <c r="S555" i="48" s="1"/>
  <c r="P555" i="48" a="1"/>
  <c r="P555" i="48" s="1"/>
  <c r="O555" i="48"/>
  <c r="N555" i="48" a="1"/>
  <c r="N555" i="48"/>
  <c r="AO555" i="48" s="1"/>
  <c r="L555" i="48" a="1"/>
  <c r="L555" i="48"/>
  <c r="AN555" i="48" s="1"/>
  <c r="J555" i="48" a="1"/>
  <c r="J555" i="48"/>
  <c r="AM555" i="48" s="1"/>
  <c r="H555" i="48" a="1"/>
  <c r="H555" i="48" s="1"/>
  <c r="F555" i="48" a="1"/>
  <c r="F555" i="48" s="1"/>
  <c r="D555" i="48" a="1"/>
  <c r="D555" i="48" s="1"/>
  <c r="B555" i="48" a="1"/>
  <c r="B555" i="48"/>
  <c r="C555" i="48" s="1"/>
  <c r="AF554" i="48" a="1"/>
  <c r="AF554" i="48" s="1"/>
  <c r="AE554" i="48"/>
  <c r="AD554" i="48" a="1"/>
  <c r="AD554" i="48"/>
  <c r="AB554" i="48" a="1"/>
  <c r="AB554" i="48" s="1"/>
  <c r="Z554" i="48" a="1"/>
  <c r="Z554" i="48"/>
  <c r="AU554" i="48" s="1"/>
  <c r="X554" i="48" a="1"/>
  <c r="X554" i="48" s="1"/>
  <c r="V554" i="48" a="1"/>
  <c r="V554" i="48" s="1"/>
  <c r="T554" i="48" a="1"/>
  <c r="T554" i="48" s="1"/>
  <c r="R554" i="48" a="1"/>
  <c r="R554" i="48"/>
  <c r="S554" i="48" s="1"/>
  <c r="P554" i="48" a="1"/>
  <c r="P554" i="48" s="1"/>
  <c r="O554" i="48"/>
  <c r="N554" i="48" a="1"/>
  <c r="N554" i="48"/>
  <c r="AO554" i="48" s="1"/>
  <c r="L554" i="48" a="1"/>
  <c r="L554" i="48"/>
  <c r="J554" i="48" a="1"/>
  <c r="J554" i="48"/>
  <c r="AM554" i="48" s="1"/>
  <c r="H554" i="48" a="1"/>
  <c r="H554" i="48" s="1"/>
  <c r="F554" i="48" a="1"/>
  <c r="F554" i="48" s="1"/>
  <c r="D554" i="48" a="1"/>
  <c r="D554" i="48" s="1"/>
  <c r="B554" i="48" a="1"/>
  <c r="B554" i="48"/>
  <c r="C554" i="48" s="1"/>
  <c r="AF553" i="48" a="1"/>
  <c r="AF553" i="48" s="1"/>
  <c r="AE553" i="48"/>
  <c r="AD553" i="48" a="1"/>
  <c r="AD553" i="48"/>
  <c r="AW554" i="48" s="1"/>
  <c r="AB553" i="48" a="1"/>
  <c r="AB553" i="48" s="1"/>
  <c r="Z553" i="48" a="1"/>
  <c r="Z553" i="48"/>
  <c r="AU553" i="48" s="1"/>
  <c r="X553" i="48" a="1"/>
  <c r="X553" i="48" s="1"/>
  <c r="V553" i="48" a="1"/>
  <c r="V553" i="48" s="1"/>
  <c r="T553" i="48" a="1"/>
  <c r="T553" i="48" s="1"/>
  <c r="R553" i="48" a="1"/>
  <c r="R553" i="48"/>
  <c r="S553" i="48" s="1"/>
  <c r="P553" i="48" a="1"/>
  <c r="P553" i="48" s="1"/>
  <c r="O553" i="48"/>
  <c r="N553" i="48" a="1"/>
  <c r="N553" i="48"/>
  <c r="AO553" i="48" s="1"/>
  <c r="L553" i="48" a="1"/>
  <c r="L553" i="48" s="1"/>
  <c r="J553" i="48" a="1"/>
  <c r="J553" i="48"/>
  <c r="K553" i="48" s="1"/>
  <c r="H553" i="48" a="1"/>
  <c r="H553" i="48" s="1"/>
  <c r="F553" i="48" a="1"/>
  <c r="F553" i="48" s="1"/>
  <c r="D553" i="48" a="1"/>
  <c r="D553" i="48" s="1"/>
  <c r="B553" i="48" a="1"/>
  <c r="B553" i="48"/>
  <c r="C553" i="48" s="1"/>
  <c r="AF552" i="48" a="1"/>
  <c r="AF552" i="48" s="1"/>
  <c r="AE552" i="48"/>
  <c r="AD552" i="48" a="1"/>
  <c r="AD552" i="48"/>
  <c r="AW553" i="48" s="1"/>
  <c r="AB552" i="48" a="1"/>
  <c r="AB552" i="48" s="1"/>
  <c r="Z552" i="48" a="1"/>
  <c r="Z552" i="48"/>
  <c r="AU552" i="48" s="1"/>
  <c r="X552" i="48" a="1"/>
  <c r="X552" i="48" s="1"/>
  <c r="V552" i="48" a="1"/>
  <c r="V552" i="48" s="1"/>
  <c r="T552" i="48" a="1"/>
  <c r="T552" i="48" s="1"/>
  <c r="R552" i="48" a="1"/>
  <c r="R552" i="48"/>
  <c r="S552" i="48" s="1"/>
  <c r="P552" i="48" a="1"/>
  <c r="P552" i="48" s="1"/>
  <c r="O552" i="48"/>
  <c r="N552" i="48" a="1"/>
  <c r="N552" i="48"/>
  <c r="AO552" i="48" s="1"/>
  <c r="L552" i="48" a="1"/>
  <c r="L552" i="48" s="1"/>
  <c r="J552" i="48" a="1"/>
  <c r="J552" i="48"/>
  <c r="AM553" i="48" s="1"/>
  <c r="H552" i="48" a="1"/>
  <c r="H552" i="48" s="1"/>
  <c r="F552" i="48" a="1"/>
  <c r="F552" i="48" s="1"/>
  <c r="D552" i="48" a="1"/>
  <c r="D552" i="48" s="1"/>
  <c r="B552" i="48" a="1"/>
  <c r="B552" i="48"/>
  <c r="C552" i="48" s="1"/>
  <c r="AF551" i="48" a="1"/>
  <c r="AF551" i="48" s="1"/>
  <c r="AE551" i="48"/>
  <c r="AD551" i="48" a="1"/>
  <c r="AD551" i="48"/>
  <c r="AW552" i="48" s="1"/>
  <c r="AB551" i="48" a="1"/>
  <c r="AB551" i="48" s="1"/>
  <c r="Z551" i="48" a="1"/>
  <c r="Z551" i="48"/>
  <c r="AU551" i="48" s="1"/>
  <c r="X551" i="48" a="1"/>
  <c r="X551" i="48" s="1"/>
  <c r="V551" i="48" a="1"/>
  <c r="V551" i="48" s="1"/>
  <c r="T551" i="48" a="1"/>
  <c r="T551" i="48" s="1"/>
  <c r="R551" i="48" a="1"/>
  <c r="R551" i="48"/>
  <c r="S551" i="48" s="1"/>
  <c r="P551" i="48" a="1"/>
  <c r="P551" i="48" s="1"/>
  <c r="O551" i="48"/>
  <c r="N551" i="48" a="1"/>
  <c r="N551" i="48"/>
  <c r="AO551" i="48" s="1"/>
  <c r="L551" i="48" a="1"/>
  <c r="L551" i="48" s="1"/>
  <c r="J551" i="48" a="1"/>
  <c r="J551" i="48"/>
  <c r="AM552" i="48" s="1"/>
  <c r="H551" i="48" a="1"/>
  <c r="H551" i="48" s="1"/>
  <c r="F551" i="48" a="1"/>
  <c r="F551" i="48" s="1"/>
  <c r="D551" i="48" a="1"/>
  <c r="D551" i="48" s="1"/>
  <c r="B551" i="48" a="1"/>
  <c r="B551" i="48"/>
  <c r="C551" i="48" s="1"/>
  <c r="AW550" i="48"/>
  <c r="AF550" i="48" a="1"/>
  <c r="AF550" i="48" s="1"/>
  <c r="AE550" i="48"/>
  <c r="AD550" i="48" a="1"/>
  <c r="AD550" i="48"/>
  <c r="AW551" i="48" s="1"/>
  <c r="AB550" i="48" a="1"/>
  <c r="AB550" i="48"/>
  <c r="Z550" i="48" a="1"/>
  <c r="Z550" i="48"/>
  <c r="AU550" i="48" s="1"/>
  <c r="X550" i="48" a="1"/>
  <c r="X550" i="48" s="1"/>
  <c r="V550" i="48" a="1"/>
  <c r="V550" i="48"/>
  <c r="W550" i="48" s="1"/>
  <c r="T550" i="48" a="1"/>
  <c r="T550" i="48" s="1"/>
  <c r="R550" i="48" a="1"/>
  <c r="R550" i="48"/>
  <c r="S550" i="48" s="1"/>
  <c r="P550" i="48" a="1"/>
  <c r="P550" i="48" s="1"/>
  <c r="O550" i="48"/>
  <c r="N550" i="48" a="1"/>
  <c r="N550" i="48"/>
  <c r="AO550" i="48" s="1"/>
  <c r="L550" i="48" a="1"/>
  <c r="L550" i="48"/>
  <c r="AN550" i="48" s="1"/>
  <c r="J550" i="48" a="1"/>
  <c r="J550" i="48"/>
  <c r="AM551" i="48" s="1"/>
  <c r="H550" i="48" a="1"/>
  <c r="H550" i="48" s="1"/>
  <c r="F550" i="48" a="1"/>
  <c r="F550" i="48" s="1"/>
  <c r="D550" i="48" a="1"/>
  <c r="D550" i="48" s="1"/>
  <c r="B550" i="48" a="1"/>
  <c r="B550" i="48"/>
  <c r="C550" i="48" s="1"/>
  <c r="AW549" i="48"/>
  <c r="AF549" i="48" a="1"/>
  <c r="AF549" i="48" s="1"/>
  <c r="AE549" i="48"/>
  <c r="AD549" i="48" a="1"/>
  <c r="AD549" i="48"/>
  <c r="AB549" i="48" a="1"/>
  <c r="AB549" i="48" s="1"/>
  <c r="Z549" i="48" a="1"/>
  <c r="Z549" i="48"/>
  <c r="AU549" i="48" s="1"/>
  <c r="X549" i="48" a="1"/>
  <c r="X549" i="48" s="1"/>
  <c r="V549" i="48" a="1"/>
  <c r="V549" i="48"/>
  <c r="W549" i="48" s="1"/>
  <c r="T549" i="48" a="1"/>
  <c r="T549" i="48" s="1"/>
  <c r="R549" i="48" a="1"/>
  <c r="R549" i="48"/>
  <c r="S549" i="48" s="1"/>
  <c r="P549" i="48" a="1"/>
  <c r="P549" i="48" s="1"/>
  <c r="O549" i="48"/>
  <c r="N549" i="48" a="1"/>
  <c r="N549" i="48"/>
  <c r="AO549" i="48" s="1"/>
  <c r="L549" i="48" a="1"/>
  <c r="L549" i="48"/>
  <c r="J549" i="48" a="1"/>
  <c r="J549" i="48"/>
  <c r="AM550" i="48" s="1"/>
  <c r="H549" i="48" a="1"/>
  <c r="H549" i="48" s="1"/>
  <c r="F549" i="48" a="1"/>
  <c r="F549" i="48" s="1"/>
  <c r="D549" i="48" a="1"/>
  <c r="D549" i="48" s="1"/>
  <c r="B549" i="48" a="1"/>
  <c r="B549" i="48"/>
  <c r="C549" i="48" s="1"/>
  <c r="AW548" i="48"/>
  <c r="AF548" i="48" a="1"/>
  <c r="AF548" i="48" s="1"/>
  <c r="AE548" i="48"/>
  <c r="AD548" i="48" a="1"/>
  <c r="AD548" i="48"/>
  <c r="AB548" i="48" a="1"/>
  <c r="AB548" i="48"/>
  <c r="Z548" i="48" a="1"/>
  <c r="Z548" i="48"/>
  <c r="AU548" i="48" s="1"/>
  <c r="X548" i="48" a="1"/>
  <c r="X548" i="48" s="1"/>
  <c r="V548" i="48" a="1"/>
  <c r="V548" i="48"/>
  <c r="W548" i="48" s="1"/>
  <c r="T548" i="48" a="1"/>
  <c r="T548" i="48" s="1"/>
  <c r="R548" i="48" a="1"/>
  <c r="R548" i="48"/>
  <c r="S548" i="48" s="1"/>
  <c r="P548" i="48" a="1"/>
  <c r="P548" i="48" s="1"/>
  <c r="O548" i="48"/>
  <c r="N548" i="48" a="1"/>
  <c r="N548" i="48"/>
  <c r="AO548" i="48" s="1"/>
  <c r="L548" i="48" a="1"/>
  <c r="L548" i="48" s="1"/>
  <c r="J548" i="48" a="1"/>
  <c r="J548" i="48"/>
  <c r="AM549" i="48" s="1"/>
  <c r="H548" i="48" a="1"/>
  <c r="H548" i="48" s="1"/>
  <c r="F548" i="48" a="1"/>
  <c r="F548" i="48" s="1"/>
  <c r="D548" i="48" a="1"/>
  <c r="D548" i="48" s="1"/>
  <c r="B548" i="48" a="1"/>
  <c r="B548" i="48"/>
  <c r="C548" i="48" s="1"/>
  <c r="AF547" i="48" a="1"/>
  <c r="AF547" i="48" s="1"/>
  <c r="AE547" i="48"/>
  <c r="AD547" i="48" a="1"/>
  <c r="AD547" i="48"/>
  <c r="AB547" i="48" a="1"/>
  <c r="AB547" i="48" s="1"/>
  <c r="Z547" i="48" a="1"/>
  <c r="Z547" i="48"/>
  <c r="AU547" i="48" s="1"/>
  <c r="X547" i="48" a="1"/>
  <c r="X547" i="48" s="1"/>
  <c r="V547" i="48" a="1"/>
  <c r="V547" i="48"/>
  <c r="W547" i="48" s="1"/>
  <c r="T547" i="48" a="1"/>
  <c r="T547" i="48" s="1"/>
  <c r="R547" i="48" a="1"/>
  <c r="R547" i="48"/>
  <c r="S547" i="48" s="1"/>
  <c r="P547" i="48" a="1"/>
  <c r="P547" i="48" s="1"/>
  <c r="O547" i="48"/>
  <c r="N547" i="48" a="1"/>
  <c r="N547" i="48"/>
  <c r="AO547" i="48" s="1"/>
  <c r="L547" i="48" a="1"/>
  <c r="L547" i="48"/>
  <c r="AN547" i="48" s="1"/>
  <c r="J547" i="48" a="1"/>
  <c r="J547" i="48"/>
  <c r="AM548" i="48" s="1"/>
  <c r="H547" i="48" a="1"/>
  <c r="H547" i="48" s="1"/>
  <c r="F547" i="48" a="1"/>
  <c r="F547" i="48" s="1"/>
  <c r="D547" i="48" a="1"/>
  <c r="D547" i="48" s="1"/>
  <c r="B547" i="48" a="1"/>
  <c r="B547" i="48"/>
  <c r="C547" i="48" s="1"/>
  <c r="AF546" i="48" a="1"/>
  <c r="AF546" i="48" s="1"/>
  <c r="AE546" i="48"/>
  <c r="AD546" i="48" a="1"/>
  <c r="AD546" i="48"/>
  <c r="AW547" i="48" s="1"/>
  <c r="AB546" i="48" a="1"/>
  <c r="AB546" i="48" s="1"/>
  <c r="Z546" i="48" a="1"/>
  <c r="Z546" i="48"/>
  <c r="AU546" i="48" s="1"/>
  <c r="X546" i="48" a="1"/>
  <c r="X546" i="48" s="1"/>
  <c r="V546" i="48" a="1"/>
  <c r="V546" i="48"/>
  <c r="W546" i="48" s="1"/>
  <c r="T546" i="48" a="1"/>
  <c r="T546" i="48" s="1"/>
  <c r="R546" i="48" a="1"/>
  <c r="R546" i="48"/>
  <c r="S546" i="48" s="1"/>
  <c r="P546" i="48" a="1"/>
  <c r="P546" i="48" s="1"/>
  <c r="O546" i="48"/>
  <c r="N546" i="48" a="1"/>
  <c r="N546" i="48"/>
  <c r="AO546" i="48" s="1"/>
  <c r="L546" i="48" a="1"/>
  <c r="L546" i="48"/>
  <c r="J546" i="48" a="1"/>
  <c r="J546" i="48"/>
  <c r="AM547" i="48" s="1"/>
  <c r="H546" i="48" a="1"/>
  <c r="H546" i="48" s="1"/>
  <c r="F546" i="48" a="1"/>
  <c r="F546" i="48" s="1"/>
  <c r="D546" i="48" a="1"/>
  <c r="D546" i="48" s="1"/>
  <c r="B546" i="48" a="1"/>
  <c r="B546" i="48"/>
  <c r="C546" i="48" s="1"/>
  <c r="AF545" i="48" a="1"/>
  <c r="AF545" i="48" s="1"/>
  <c r="AE545" i="48"/>
  <c r="AD545" i="48" a="1"/>
  <c r="AD545" i="48"/>
  <c r="AW546" i="48" s="1"/>
  <c r="AB545" i="48" a="1"/>
  <c r="AB545" i="48" s="1"/>
  <c r="Z545" i="48" a="1"/>
  <c r="Z545" i="48"/>
  <c r="AU545" i="48" s="1"/>
  <c r="X545" i="48" a="1"/>
  <c r="X545" i="48" s="1"/>
  <c r="V545" i="48" a="1"/>
  <c r="V545" i="48"/>
  <c r="W545" i="48" s="1"/>
  <c r="T545" i="48" a="1"/>
  <c r="T545" i="48" s="1"/>
  <c r="R545" i="48" a="1"/>
  <c r="R545" i="48"/>
  <c r="S545" i="48" s="1"/>
  <c r="P545" i="48" a="1"/>
  <c r="P545" i="48" s="1"/>
  <c r="O545" i="48"/>
  <c r="N545" i="48" a="1"/>
  <c r="N545" i="48"/>
  <c r="AO545" i="48" s="1"/>
  <c r="L545" i="48" a="1"/>
  <c r="L545" i="48" s="1"/>
  <c r="J545" i="48" a="1"/>
  <c r="J545" i="48"/>
  <c r="AM546" i="48" s="1"/>
  <c r="H545" i="48" a="1"/>
  <c r="H545" i="48" s="1"/>
  <c r="F545" i="48" a="1"/>
  <c r="F545" i="48" s="1"/>
  <c r="D545" i="48" a="1"/>
  <c r="D545" i="48" s="1"/>
  <c r="B545" i="48" a="1"/>
  <c r="B545" i="48"/>
  <c r="C545" i="48" s="1"/>
  <c r="AF544" i="48" a="1"/>
  <c r="AF544" i="48" s="1"/>
  <c r="AE544" i="48"/>
  <c r="AD544" i="48" a="1"/>
  <c r="AD544" i="48"/>
  <c r="AW545" i="48" s="1"/>
  <c r="AB544" i="48" a="1"/>
  <c r="AB544" i="48" s="1"/>
  <c r="Z544" i="48" a="1"/>
  <c r="Z544" i="48"/>
  <c r="AU544" i="48" s="1"/>
  <c r="X544" i="48" a="1"/>
  <c r="X544" i="48" s="1"/>
  <c r="V544" i="48" a="1"/>
  <c r="V544" i="48"/>
  <c r="W544" i="48" s="1"/>
  <c r="T544" i="48" a="1"/>
  <c r="T544" i="48" s="1"/>
  <c r="R544" i="48" a="1"/>
  <c r="R544" i="48"/>
  <c r="S544" i="48" s="1"/>
  <c r="P544" i="48" a="1"/>
  <c r="P544" i="48" s="1"/>
  <c r="O544" i="48"/>
  <c r="N544" i="48" a="1"/>
  <c r="N544" i="48"/>
  <c r="AO544" i="48" s="1"/>
  <c r="L544" i="48" a="1"/>
  <c r="L544" i="48"/>
  <c r="J544" i="48" a="1"/>
  <c r="J544" i="48"/>
  <c r="AM545" i="48" s="1"/>
  <c r="H544" i="48" a="1"/>
  <c r="H544" i="48" s="1"/>
  <c r="F544" i="48" a="1"/>
  <c r="F544" i="48" s="1"/>
  <c r="D544" i="48" a="1"/>
  <c r="D544" i="48" s="1"/>
  <c r="B544" i="48" a="1"/>
  <c r="B544" i="48"/>
  <c r="C544" i="48" s="1"/>
  <c r="AF543" i="48" a="1"/>
  <c r="AF543" i="48" s="1"/>
  <c r="AE543" i="48"/>
  <c r="AD543" i="48" a="1"/>
  <c r="AD543" i="48"/>
  <c r="AW544" i="48" s="1"/>
  <c r="AB543" i="48" a="1"/>
  <c r="AB543" i="48" s="1"/>
  <c r="Z543" i="48" a="1"/>
  <c r="Z543" i="48"/>
  <c r="AU543" i="48" s="1"/>
  <c r="X543" i="48" a="1"/>
  <c r="X543" i="48" s="1"/>
  <c r="V543" i="48" a="1"/>
  <c r="V543" i="48"/>
  <c r="W543" i="48" s="1"/>
  <c r="T543" i="48" a="1"/>
  <c r="T543" i="48" s="1"/>
  <c r="R543" i="48" a="1"/>
  <c r="R543" i="48"/>
  <c r="S543" i="48" s="1"/>
  <c r="P543" i="48" a="1"/>
  <c r="P543" i="48" s="1"/>
  <c r="O543" i="48"/>
  <c r="N543" i="48" a="1"/>
  <c r="N543" i="48"/>
  <c r="AO543" i="48" s="1"/>
  <c r="L543" i="48" a="1"/>
  <c r="L543" i="48" s="1"/>
  <c r="J543" i="48" a="1"/>
  <c r="J543" i="48"/>
  <c r="AM544" i="48" s="1"/>
  <c r="H543" i="48" a="1"/>
  <c r="H543" i="48" s="1"/>
  <c r="F543" i="48" a="1"/>
  <c r="F543" i="48" s="1"/>
  <c r="D543" i="48" a="1"/>
  <c r="D543" i="48" s="1"/>
  <c r="B543" i="48" a="1"/>
  <c r="B543" i="48"/>
  <c r="C543" i="48" s="1"/>
  <c r="AF542" i="48" a="1"/>
  <c r="AF542" i="48" s="1"/>
  <c r="AE542" i="48"/>
  <c r="AD542" i="48" a="1"/>
  <c r="AD542" i="48"/>
  <c r="AW543" i="48" s="1"/>
  <c r="AB542" i="48" a="1"/>
  <c r="AB542" i="48" s="1"/>
  <c r="Z542" i="48" a="1"/>
  <c r="Z542" i="48"/>
  <c r="AU542" i="48" s="1"/>
  <c r="X542" i="48" a="1"/>
  <c r="X542" i="48" s="1"/>
  <c r="V542" i="48" a="1"/>
  <c r="V542" i="48"/>
  <c r="W542" i="48" s="1"/>
  <c r="T542" i="48" a="1"/>
  <c r="T542" i="48" s="1"/>
  <c r="R542" i="48" a="1"/>
  <c r="R542" i="48"/>
  <c r="S542" i="48" s="1"/>
  <c r="P542" i="48" a="1"/>
  <c r="P542" i="48" s="1"/>
  <c r="N542" i="48" a="1"/>
  <c r="N542" i="48" s="1"/>
  <c r="L542" i="48" a="1"/>
  <c r="L542" i="48"/>
  <c r="AN542" i="48" s="1"/>
  <c r="J542" i="48" a="1"/>
  <c r="J542" i="48"/>
  <c r="AM543" i="48" s="1"/>
  <c r="H542" i="48" a="1"/>
  <c r="H542" i="48" s="1"/>
  <c r="F542" i="48" a="1"/>
  <c r="F542" i="48" s="1"/>
  <c r="D542" i="48" a="1"/>
  <c r="D542" i="48" s="1"/>
  <c r="B542" i="48" a="1"/>
  <c r="B542" i="48"/>
  <c r="C542" i="48" s="1"/>
  <c r="AF541" i="48" a="1"/>
  <c r="AF541" i="48" s="1"/>
  <c r="AE541" i="48"/>
  <c r="AD541" i="48" a="1"/>
  <c r="AD541" i="48"/>
  <c r="AW542" i="48" s="1"/>
  <c r="AB541" i="48" a="1"/>
  <c r="AB541" i="48" s="1"/>
  <c r="Z541" i="48" a="1"/>
  <c r="Z541" i="48"/>
  <c r="AU541" i="48" s="1"/>
  <c r="X541" i="48" a="1"/>
  <c r="X541" i="48"/>
  <c r="Y541" i="48" s="1"/>
  <c r="V541" i="48" a="1"/>
  <c r="V541" i="48"/>
  <c r="W541" i="48" s="1"/>
  <c r="T541" i="48" a="1"/>
  <c r="T541" i="48" s="1"/>
  <c r="R541" i="48" a="1"/>
  <c r="R541" i="48"/>
  <c r="S541" i="48" s="1"/>
  <c r="P541" i="48" a="1"/>
  <c r="P541" i="48" s="1"/>
  <c r="N541" i="48" a="1"/>
  <c r="N541" i="48" s="1"/>
  <c r="L541" i="48" a="1"/>
  <c r="L541" i="48"/>
  <c r="AN541" i="48" s="1"/>
  <c r="J541" i="48" a="1"/>
  <c r="J541" i="48"/>
  <c r="AM542" i="48" s="1"/>
  <c r="H541" i="48" a="1"/>
  <c r="H541" i="48" s="1"/>
  <c r="F541" i="48" a="1"/>
  <c r="F541" i="48" s="1"/>
  <c r="D541" i="48" a="1"/>
  <c r="D541" i="48" s="1"/>
  <c r="B541" i="48" a="1"/>
  <c r="B541" i="48" s="1"/>
  <c r="AF540" i="48" a="1"/>
  <c r="AF540" i="48" s="1"/>
  <c r="AE540" i="48"/>
  <c r="AD540" i="48" a="1"/>
  <c r="AD540" i="48"/>
  <c r="AW541" i="48" s="1"/>
  <c r="AB540" i="48" a="1"/>
  <c r="AB540" i="48" s="1"/>
  <c r="Z540" i="48" a="1"/>
  <c r="Z540" i="48"/>
  <c r="AU540" i="48" s="1"/>
  <c r="X540" i="48" a="1"/>
  <c r="X540" i="48"/>
  <c r="Y540" i="48" s="1"/>
  <c r="V540" i="48" a="1"/>
  <c r="V540" i="48"/>
  <c r="W540" i="48" s="1"/>
  <c r="T540" i="48" a="1"/>
  <c r="T540" i="48" s="1"/>
  <c r="R540" i="48" a="1"/>
  <c r="R540" i="48"/>
  <c r="S540" i="48" s="1"/>
  <c r="P540" i="48" a="1"/>
  <c r="P540" i="48" s="1"/>
  <c r="N540" i="48" a="1"/>
  <c r="N540" i="48" s="1"/>
  <c r="L540" i="48" a="1"/>
  <c r="L540" i="48"/>
  <c r="AN540" i="48" s="1"/>
  <c r="J540" i="48" a="1"/>
  <c r="J540" i="48"/>
  <c r="AM541" i="48" s="1"/>
  <c r="H540" i="48" a="1"/>
  <c r="H540" i="48" s="1"/>
  <c r="F540" i="48" a="1"/>
  <c r="F540" i="48" s="1"/>
  <c r="D540" i="48" a="1"/>
  <c r="D540" i="48" s="1"/>
  <c r="B540" i="48" a="1"/>
  <c r="B540" i="48" s="1"/>
  <c r="AF539" i="48" a="1"/>
  <c r="AF539" i="48" s="1"/>
  <c r="AE539" i="48"/>
  <c r="AD539" i="48" a="1"/>
  <c r="AD539" i="48"/>
  <c r="AW540" i="48" s="1"/>
  <c r="AB539" i="48" a="1"/>
  <c r="AB539" i="48" s="1"/>
  <c r="Z539" i="48" a="1"/>
  <c r="Z539" i="48"/>
  <c r="AU539" i="48" s="1"/>
  <c r="X539" i="48" a="1"/>
  <c r="X539" i="48" s="1"/>
  <c r="V539" i="48" a="1"/>
  <c r="V539" i="48"/>
  <c r="W539" i="48" s="1"/>
  <c r="T539" i="48" a="1"/>
  <c r="T539" i="48" s="1"/>
  <c r="R539" i="48" a="1"/>
  <c r="R539" i="48"/>
  <c r="S539" i="48" s="1"/>
  <c r="P539" i="48" a="1"/>
  <c r="P539" i="48" s="1"/>
  <c r="O539" i="48"/>
  <c r="N539" i="48" a="1"/>
  <c r="N539" i="48"/>
  <c r="L539" i="48" a="1"/>
  <c r="L539" i="48"/>
  <c r="AN539" i="48" s="1"/>
  <c r="J539" i="48" a="1"/>
  <c r="J539" i="48"/>
  <c r="AM540" i="48" s="1"/>
  <c r="H539" i="48" a="1"/>
  <c r="H539" i="48" s="1"/>
  <c r="F539" i="48" a="1"/>
  <c r="F539" i="48" s="1"/>
  <c r="D539" i="48" a="1"/>
  <c r="D539" i="48" s="1"/>
  <c r="B539" i="48" a="1"/>
  <c r="B539" i="48" s="1"/>
  <c r="AF538" i="48" a="1"/>
  <c r="AF538" i="48" s="1"/>
  <c r="AE538" i="48"/>
  <c r="AD538" i="48" a="1"/>
  <c r="AD538" i="48"/>
  <c r="AW539" i="48" s="1"/>
  <c r="AB538" i="48" a="1"/>
  <c r="AB538" i="48" s="1"/>
  <c r="Z538" i="48" a="1"/>
  <c r="Z538" i="48"/>
  <c r="X538" i="48" a="1"/>
  <c r="X538" i="48"/>
  <c r="Y538" i="48" s="1"/>
  <c r="V538" i="48" a="1"/>
  <c r="V538" i="48"/>
  <c r="W538" i="48" s="1"/>
  <c r="T538" i="48" a="1"/>
  <c r="T538" i="48" s="1"/>
  <c r="R538" i="48" a="1"/>
  <c r="R538" i="48"/>
  <c r="S538" i="48" s="1"/>
  <c r="P538" i="48" a="1"/>
  <c r="P538" i="48" s="1"/>
  <c r="N538" i="48" a="1"/>
  <c r="N538" i="48" s="1"/>
  <c r="L538" i="48" a="1"/>
  <c r="L538" i="48"/>
  <c r="AN538" i="48" s="1"/>
  <c r="J538" i="48" a="1"/>
  <c r="J538" i="48"/>
  <c r="AM539" i="48" s="1"/>
  <c r="H538" i="48" a="1"/>
  <c r="H538" i="48" s="1"/>
  <c r="F538" i="48" a="1"/>
  <c r="F538" i="48" s="1"/>
  <c r="D538" i="48" a="1"/>
  <c r="D538" i="48" s="1"/>
  <c r="B538" i="48" a="1"/>
  <c r="B538" i="48" s="1"/>
  <c r="AF537" i="48" a="1"/>
  <c r="AF537" i="48" s="1"/>
  <c r="AE537" i="48"/>
  <c r="AD537" i="48" a="1"/>
  <c r="AD537" i="48"/>
  <c r="AW538" i="48" s="1"/>
  <c r="AB537" i="48" a="1"/>
  <c r="AB537" i="48" s="1"/>
  <c r="Z537" i="48" a="1"/>
  <c r="Z537" i="48"/>
  <c r="X537" i="48" a="1"/>
  <c r="X537" i="48"/>
  <c r="Y537" i="48" s="1"/>
  <c r="V537" i="48" a="1"/>
  <c r="V537" i="48"/>
  <c r="W537" i="48" s="1"/>
  <c r="T537" i="48" a="1"/>
  <c r="T537" i="48" s="1"/>
  <c r="R537" i="48" a="1"/>
  <c r="R537" i="48"/>
  <c r="S537" i="48" s="1"/>
  <c r="P537" i="48" a="1"/>
  <c r="P537" i="48" s="1"/>
  <c r="N537" i="48" a="1"/>
  <c r="N537" i="48" s="1"/>
  <c r="AO537" i="48" s="1"/>
  <c r="L537" i="48" a="1"/>
  <c r="L537" i="48"/>
  <c r="AN537" i="48" s="1"/>
  <c r="J537" i="48" a="1"/>
  <c r="J537" i="48"/>
  <c r="AM538" i="48" s="1"/>
  <c r="H537" i="48" a="1"/>
  <c r="H537" i="48" s="1"/>
  <c r="F537" i="48" a="1"/>
  <c r="F537" i="48" s="1"/>
  <c r="D537" i="48" a="1"/>
  <c r="D537" i="48" s="1"/>
  <c r="B537" i="48" a="1"/>
  <c r="B537" i="48" s="1"/>
  <c r="AF536" i="48" a="1"/>
  <c r="AF536" i="48" s="1"/>
  <c r="AE536" i="48"/>
  <c r="AD536" i="48" a="1"/>
  <c r="AD536" i="48"/>
  <c r="AW537" i="48" s="1"/>
  <c r="AB536" i="48" a="1"/>
  <c r="AB536" i="48" s="1"/>
  <c r="Z536" i="48" a="1"/>
  <c r="Z536" i="48"/>
  <c r="X536" i="48" a="1"/>
  <c r="X536" i="48"/>
  <c r="Y536" i="48" s="1"/>
  <c r="V536" i="48" a="1"/>
  <c r="V536" i="48"/>
  <c r="W536" i="48" s="1"/>
  <c r="T536" i="48" a="1"/>
  <c r="T536" i="48" s="1"/>
  <c r="R536" i="48" a="1"/>
  <c r="R536" i="48"/>
  <c r="S536" i="48" s="1"/>
  <c r="P536" i="48" a="1"/>
  <c r="P536" i="48" s="1"/>
  <c r="N536" i="48" a="1"/>
  <c r="N536" i="48" s="1"/>
  <c r="L536" i="48" a="1"/>
  <c r="L536" i="48"/>
  <c r="AN536" i="48" s="1"/>
  <c r="J536" i="48" a="1"/>
  <c r="J536" i="48"/>
  <c r="K536" i="48" s="1"/>
  <c r="H536" i="48" a="1"/>
  <c r="H536" i="48" s="1"/>
  <c r="F536" i="48" a="1"/>
  <c r="F536" i="48" s="1"/>
  <c r="D536" i="48" a="1"/>
  <c r="D536" i="48" s="1"/>
  <c r="B536" i="48" a="1"/>
  <c r="B536" i="48" s="1"/>
  <c r="AF535" i="48" a="1"/>
  <c r="AF535" i="48" s="1"/>
  <c r="AE535" i="48"/>
  <c r="AD535" i="48" a="1"/>
  <c r="AD535" i="48"/>
  <c r="AW536" i="48" s="1"/>
  <c r="AB535" i="48" a="1"/>
  <c r="AB535" i="48" s="1"/>
  <c r="Z535" i="48" a="1"/>
  <c r="Z535" i="48"/>
  <c r="AA535" i="48" s="1"/>
  <c r="X535" i="48" a="1"/>
  <c r="X535" i="48"/>
  <c r="Y535" i="48" s="1"/>
  <c r="V535" i="48" a="1"/>
  <c r="V535" i="48"/>
  <c r="W535" i="48" s="1"/>
  <c r="T535" i="48" a="1"/>
  <c r="T535" i="48" s="1"/>
  <c r="R535" i="48" a="1"/>
  <c r="R535" i="48"/>
  <c r="S535" i="48" s="1"/>
  <c r="P535" i="48" a="1"/>
  <c r="P535" i="48" s="1"/>
  <c r="N535" i="48" a="1"/>
  <c r="N535" i="48" s="1"/>
  <c r="L535" i="48" a="1"/>
  <c r="L535" i="48"/>
  <c r="J535" i="48" a="1"/>
  <c r="J535" i="48"/>
  <c r="K535" i="48" s="1"/>
  <c r="H535" i="48" a="1"/>
  <c r="H535" i="48" s="1"/>
  <c r="F535" i="48" a="1"/>
  <c r="F535" i="48" s="1"/>
  <c r="D535" i="48" a="1"/>
  <c r="D535" i="48" s="1"/>
  <c r="B535" i="48" a="1"/>
  <c r="B535" i="48" s="1"/>
  <c r="AF534" i="48" a="1"/>
  <c r="AF534" i="48" s="1"/>
  <c r="AE534" i="48"/>
  <c r="AD534" i="48" a="1"/>
  <c r="AD534" i="48"/>
  <c r="AW535" i="48" s="1"/>
  <c r="AB534" i="48" a="1"/>
  <c r="AB534" i="48" s="1"/>
  <c r="Z534" i="48" a="1"/>
  <c r="Z534" i="48"/>
  <c r="AA534" i="48" s="1"/>
  <c r="X534" i="48" a="1"/>
  <c r="X534" i="48"/>
  <c r="Y534" i="48" s="1"/>
  <c r="V534" i="48" a="1"/>
  <c r="V534" i="48"/>
  <c r="W534" i="48" s="1"/>
  <c r="T534" i="48" a="1"/>
  <c r="T534" i="48" s="1"/>
  <c r="R534" i="48" a="1"/>
  <c r="R534" i="48"/>
  <c r="S534" i="48" s="1"/>
  <c r="P534" i="48" a="1"/>
  <c r="P534" i="48" s="1"/>
  <c r="N534" i="48" a="1"/>
  <c r="N534" i="48" s="1"/>
  <c r="AO534" i="48" s="1"/>
  <c r="L534" i="48" a="1"/>
  <c r="L534" i="48" s="1"/>
  <c r="J534" i="48" a="1"/>
  <c r="J534" i="48"/>
  <c r="K534" i="48" s="1"/>
  <c r="H534" i="48" a="1"/>
  <c r="H534" i="48" s="1"/>
  <c r="F534" i="48" a="1"/>
  <c r="F534" i="48" s="1"/>
  <c r="D534" i="48" a="1"/>
  <c r="D534" i="48" s="1"/>
  <c r="B534" i="48" a="1"/>
  <c r="B534" i="48" s="1"/>
  <c r="AF533" i="48" a="1"/>
  <c r="AF533" i="48" s="1"/>
  <c r="AE533" i="48"/>
  <c r="AD533" i="48" a="1"/>
  <c r="AD533" i="48"/>
  <c r="AW534" i="48" s="1"/>
  <c r="AB533" i="48" a="1"/>
  <c r="AB533" i="48" s="1"/>
  <c r="Z533" i="48" a="1"/>
  <c r="Z533" i="48"/>
  <c r="AA533" i="48" s="1"/>
  <c r="X533" i="48" a="1"/>
  <c r="X533" i="48"/>
  <c r="Y533" i="48" s="1"/>
  <c r="V533" i="48" a="1"/>
  <c r="V533" i="48"/>
  <c r="T533" i="48" a="1"/>
  <c r="T533" i="48" s="1"/>
  <c r="R533" i="48" a="1"/>
  <c r="R533" i="48"/>
  <c r="S533" i="48" s="1"/>
  <c r="P533" i="48" a="1"/>
  <c r="P533" i="48" s="1"/>
  <c r="N533" i="48" a="1"/>
  <c r="N533" i="48" s="1"/>
  <c r="L533" i="48" a="1"/>
  <c r="L533" i="48" s="1"/>
  <c r="K533" i="48"/>
  <c r="J533" i="48" a="1"/>
  <c r="J533" i="48"/>
  <c r="AM533" i="48" s="1"/>
  <c r="H533" i="48" a="1"/>
  <c r="H533" i="48" s="1"/>
  <c r="F533" i="48" a="1"/>
  <c r="F533" i="48"/>
  <c r="D533" i="48" a="1"/>
  <c r="D533" i="48" s="1"/>
  <c r="B533" i="48" a="1"/>
  <c r="B533" i="48" s="1"/>
  <c r="AU532" i="48"/>
  <c r="AF532" i="48" a="1"/>
  <c r="AF532" i="48" s="1"/>
  <c r="AD532" i="48" a="1"/>
  <c r="AD532" i="48"/>
  <c r="AW533" i="48" s="1"/>
  <c r="AB532" i="48" a="1"/>
  <c r="AB532" i="48" s="1"/>
  <c r="Z532" i="48" a="1"/>
  <c r="Z532" i="48"/>
  <c r="AA532" i="48" s="1"/>
  <c r="X532" i="48" a="1"/>
  <c r="X532" i="48"/>
  <c r="V532" i="48" a="1"/>
  <c r="V532" i="48"/>
  <c r="W532" i="48" s="1"/>
  <c r="T532" i="48" a="1"/>
  <c r="T532" i="48" s="1"/>
  <c r="S532" i="48"/>
  <c r="R532" i="48" a="1"/>
  <c r="R532" i="48"/>
  <c r="P532" i="48" a="1"/>
  <c r="P532" i="48" s="1"/>
  <c r="N532" i="48" a="1"/>
  <c r="N532" i="48" s="1"/>
  <c r="M532" i="48"/>
  <c r="L532" i="48" a="1"/>
  <c r="L532" i="48"/>
  <c r="J532" i="48" a="1"/>
  <c r="J532" i="48"/>
  <c r="AM532" i="48" s="1"/>
  <c r="H532" i="48" a="1"/>
  <c r="H532" i="48" s="1"/>
  <c r="F532" i="48" a="1"/>
  <c r="F532" i="48"/>
  <c r="D532" i="48" a="1"/>
  <c r="D532" i="48" s="1"/>
  <c r="B532" i="48" a="1"/>
  <c r="B532" i="48"/>
  <c r="AG531" i="48"/>
  <c r="AF531" i="48" a="1"/>
  <c r="AF531" i="48" s="1"/>
  <c r="AX531" i="48" s="1"/>
  <c r="AD531" i="48" a="1"/>
  <c r="AD531" i="48" s="1"/>
  <c r="AB531" i="48" a="1"/>
  <c r="AB531" i="48" s="1"/>
  <c r="AA531" i="48"/>
  <c r="Z531" i="48" a="1"/>
  <c r="Z531" i="48"/>
  <c r="Y531" i="48"/>
  <c r="X531" i="48" a="1"/>
  <c r="X531" i="48"/>
  <c r="AT531" i="48" s="1"/>
  <c r="V531" i="48" a="1"/>
  <c r="V531" i="48"/>
  <c r="AS531" i="48" s="1"/>
  <c r="T531" i="48" a="1"/>
  <c r="T531" i="48" s="1"/>
  <c r="R531" i="48" a="1"/>
  <c r="R531" i="48" s="1"/>
  <c r="P531" i="48" a="1"/>
  <c r="P531" i="48" s="1"/>
  <c r="N531" i="48" a="1"/>
  <c r="N531" i="48"/>
  <c r="O531" i="48" s="1"/>
  <c r="L531" i="48" a="1"/>
  <c r="L531" i="48" s="1"/>
  <c r="J531" i="48" a="1"/>
  <c r="J531" i="48"/>
  <c r="AM531" i="48" s="1"/>
  <c r="H531" i="48" a="1"/>
  <c r="H531" i="48" s="1"/>
  <c r="F531" i="48" a="1"/>
  <c r="F531" i="48"/>
  <c r="G531" i="48" s="1"/>
  <c r="D531" i="48" a="1"/>
  <c r="D531" i="48" s="1"/>
  <c r="C531" i="48"/>
  <c r="B531" i="48" a="1"/>
  <c r="B531" i="48"/>
  <c r="AI531" i="48" s="1"/>
  <c r="AU530" i="48"/>
  <c r="AF530" i="48" a="1"/>
  <c r="AF530" i="48"/>
  <c r="AX530" i="48" s="1"/>
  <c r="AE530" i="48"/>
  <c r="AD530" i="48" a="1"/>
  <c r="AD530" i="48"/>
  <c r="AW530" i="48" s="1"/>
  <c r="AB530" i="48" a="1"/>
  <c r="AB530" i="48"/>
  <c r="AC530" i="48" s="1"/>
  <c r="AA530" i="48"/>
  <c r="Z530" i="48" a="1"/>
  <c r="Z530" i="48"/>
  <c r="AU531" i="48" s="1"/>
  <c r="X530" i="48" a="1"/>
  <c r="X530" i="48" s="1"/>
  <c r="V530" i="48" a="1"/>
  <c r="V530" i="48" s="1"/>
  <c r="T530" i="48" a="1"/>
  <c r="T530" i="48" s="1"/>
  <c r="R530" i="48" a="1"/>
  <c r="R530" i="48" s="1"/>
  <c r="P530" i="48" a="1"/>
  <c r="P530" i="48" s="1"/>
  <c r="N530" i="48" a="1"/>
  <c r="N530" i="48"/>
  <c r="AO530" i="48" s="1"/>
  <c r="L530" i="48" a="1"/>
  <c r="L530" i="48" s="1"/>
  <c r="J530" i="48" a="1"/>
  <c r="J530" i="48"/>
  <c r="AM530" i="48" s="1"/>
  <c r="H530" i="48" a="1"/>
  <c r="H530" i="48" s="1"/>
  <c r="F530" i="48" a="1"/>
  <c r="F530" i="48"/>
  <c r="G530" i="48" s="1"/>
  <c r="D530" i="48" a="1"/>
  <c r="D530" i="48" s="1"/>
  <c r="C530" i="48"/>
  <c r="B530" i="48" a="1"/>
  <c r="B530" i="48"/>
  <c r="AI530" i="48" s="1"/>
  <c r="AU529" i="48"/>
  <c r="AF529" i="48" a="1"/>
  <c r="AF529" i="48"/>
  <c r="AX529" i="48" s="1"/>
  <c r="AD529" i="48" a="1"/>
  <c r="AD529" i="48"/>
  <c r="AW529" i="48" s="1"/>
  <c r="AB529" i="48" a="1"/>
  <c r="AB529" i="48"/>
  <c r="AC529" i="48" s="1"/>
  <c r="AA529" i="48"/>
  <c r="Z529" i="48" a="1"/>
  <c r="Z529" i="48"/>
  <c r="X529" i="48" a="1"/>
  <c r="X529" i="48" s="1"/>
  <c r="V529" i="48" a="1"/>
  <c r="V529" i="48" s="1"/>
  <c r="T529" i="48" a="1"/>
  <c r="T529" i="48" s="1"/>
  <c r="R529" i="48" a="1"/>
  <c r="R529" i="48" s="1"/>
  <c r="P529" i="48" a="1"/>
  <c r="P529" i="48" s="1"/>
  <c r="N529" i="48" a="1"/>
  <c r="N529" i="48"/>
  <c r="AO529" i="48" s="1"/>
  <c r="L529" i="48" a="1"/>
  <c r="L529" i="48" s="1"/>
  <c r="J529" i="48" a="1"/>
  <c r="J529" i="48"/>
  <c r="AM529" i="48" s="1"/>
  <c r="H529" i="48" a="1"/>
  <c r="H529" i="48" s="1"/>
  <c r="F529" i="48" a="1"/>
  <c r="F529" i="48"/>
  <c r="G529" i="48" s="1"/>
  <c r="D529" i="48" a="1"/>
  <c r="D529" i="48" s="1"/>
  <c r="C529" i="48"/>
  <c r="B529" i="48" a="1"/>
  <c r="B529" i="48"/>
  <c r="AU528" i="48"/>
  <c r="AF528" i="48" a="1"/>
  <c r="AF528" i="48"/>
  <c r="AX528" i="48" s="1"/>
  <c r="AD528" i="48" a="1"/>
  <c r="AD528" i="48"/>
  <c r="AW528" i="48" s="1"/>
  <c r="AB528" i="48" a="1"/>
  <c r="AB528" i="48"/>
  <c r="AC528" i="48" s="1"/>
  <c r="AA528" i="48"/>
  <c r="Z528" i="48" a="1"/>
  <c r="Z528" i="48"/>
  <c r="X528" i="48" a="1"/>
  <c r="X528" i="48" s="1"/>
  <c r="V528" i="48" a="1"/>
  <c r="V528" i="48" s="1"/>
  <c r="T528" i="48" a="1"/>
  <c r="T528" i="48" s="1"/>
  <c r="R528" i="48" a="1"/>
  <c r="R528" i="48" s="1"/>
  <c r="P528" i="48" a="1"/>
  <c r="P528" i="48" s="1"/>
  <c r="N528" i="48" a="1"/>
  <c r="N528" i="48"/>
  <c r="AO528" i="48" s="1"/>
  <c r="L528" i="48" a="1"/>
  <c r="L528" i="48" s="1"/>
  <c r="J528" i="48" a="1"/>
  <c r="J528" i="48"/>
  <c r="AM528" i="48" s="1"/>
  <c r="H528" i="48" a="1"/>
  <c r="H528" i="48" s="1"/>
  <c r="F528" i="48" a="1"/>
  <c r="F528" i="48"/>
  <c r="G528" i="48" s="1"/>
  <c r="D528" i="48" a="1"/>
  <c r="D528" i="48" s="1"/>
  <c r="B528" i="48" a="1"/>
  <c r="B528" i="48" s="1"/>
  <c r="AU527" i="48"/>
  <c r="AF527" i="48" a="1"/>
  <c r="AF527" i="48"/>
  <c r="AX527" i="48" s="1"/>
  <c r="AD527" i="48" a="1"/>
  <c r="AD527" i="48"/>
  <c r="AW527" i="48" s="1"/>
  <c r="AB527" i="48" a="1"/>
  <c r="AB527" i="48"/>
  <c r="AC527" i="48" s="1"/>
  <c r="Z527" i="48" a="1"/>
  <c r="Z527" i="48"/>
  <c r="AA527" i="48" s="1"/>
  <c r="X527" i="48" a="1"/>
  <c r="X527" i="48" s="1"/>
  <c r="V527" i="48" a="1"/>
  <c r="V527" i="48" s="1"/>
  <c r="T527" i="48" a="1"/>
  <c r="T527" i="48" s="1"/>
  <c r="R527" i="48" a="1"/>
  <c r="R527" i="48" s="1"/>
  <c r="P527" i="48" a="1"/>
  <c r="P527" i="48" s="1"/>
  <c r="N527" i="48" a="1"/>
  <c r="N527" i="48"/>
  <c r="AO527" i="48" s="1"/>
  <c r="L527" i="48" a="1"/>
  <c r="L527" i="48" s="1"/>
  <c r="J527" i="48" a="1"/>
  <c r="J527" i="48"/>
  <c r="AM527" i="48" s="1"/>
  <c r="H527" i="48" a="1"/>
  <c r="H527" i="48" s="1"/>
  <c r="F527" i="48" a="1"/>
  <c r="F527" i="48"/>
  <c r="G527" i="48" s="1"/>
  <c r="D527" i="48" a="1"/>
  <c r="D527" i="48" s="1"/>
  <c r="B527" i="48" a="1"/>
  <c r="B527" i="48" s="1"/>
  <c r="AF526" i="48" a="1"/>
  <c r="AF526" i="48"/>
  <c r="AX526" i="48" s="1"/>
  <c r="AD526" i="48" a="1"/>
  <c r="AD526" i="48"/>
  <c r="AW526" i="48" s="1"/>
  <c r="AB526" i="48" a="1"/>
  <c r="AB526" i="48"/>
  <c r="AC526" i="48" s="1"/>
  <c r="Z526" i="48" a="1"/>
  <c r="Z526" i="48"/>
  <c r="AA526" i="48" s="1"/>
  <c r="X526" i="48" a="1"/>
  <c r="X526" i="48" s="1"/>
  <c r="V526" i="48" a="1"/>
  <c r="V526" i="48" s="1"/>
  <c r="T526" i="48" a="1"/>
  <c r="T526" i="48" s="1"/>
  <c r="R526" i="48" a="1"/>
  <c r="R526" i="48" s="1"/>
  <c r="P526" i="48" a="1"/>
  <c r="P526" i="48" s="1"/>
  <c r="N526" i="48" a="1"/>
  <c r="N526" i="48"/>
  <c r="AO526" i="48" s="1"/>
  <c r="L526" i="48" a="1"/>
  <c r="L526" i="48" s="1"/>
  <c r="J526" i="48" a="1"/>
  <c r="J526" i="48"/>
  <c r="AM526" i="48" s="1"/>
  <c r="H526" i="48" a="1"/>
  <c r="H526" i="48" s="1"/>
  <c r="F526" i="48" a="1"/>
  <c r="F526" i="48"/>
  <c r="G526" i="48" s="1"/>
  <c r="D526" i="48" a="1"/>
  <c r="D526" i="48" s="1"/>
  <c r="B526" i="48" a="1"/>
  <c r="B526" i="48" s="1"/>
  <c r="AF525" i="48" a="1"/>
  <c r="AF525" i="48"/>
  <c r="AX525" i="48" s="1"/>
  <c r="AD525" i="48" a="1"/>
  <c r="AD525" i="48"/>
  <c r="AW525" i="48" s="1"/>
  <c r="AB525" i="48" a="1"/>
  <c r="AB525" i="48"/>
  <c r="AC525" i="48" s="1"/>
  <c r="Z525" i="48" a="1"/>
  <c r="Z525" i="48"/>
  <c r="AA525" i="48" s="1"/>
  <c r="X525" i="48" a="1"/>
  <c r="X525" i="48" s="1"/>
  <c r="V525" i="48" a="1"/>
  <c r="V525" i="48" s="1"/>
  <c r="T525" i="48" a="1"/>
  <c r="T525" i="48" s="1"/>
  <c r="R525" i="48" a="1"/>
  <c r="R525" i="48" s="1"/>
  <c r="P525" i="48" a="1"/>
  <c r="P525" i="48" s="1"/>
  <c r="N525" i="48" a="1"/>
  <c r="N525" i="48"/>
  <c r="AO525" i="48" s="1"/>
  <c r="L525" i="48" a="1"/>
  <c r="L525" i="48" s="1"/>
  <c r="J525" i="48" a="1"/>
  <c r="J525" i="48"/>
  <c r="AM525" i="48" s="1"/>
  <c r="H525" i="48" a="1"/>
  <c r="H525" i="48" s="1"/>
  <c r="F525" i="48" a="1"/>
  <c r="F525" i="48" s="1"/>
  <c r="D525" i="48" a="1"/>
  <c r="D525" i="48" s="1"/>
  <c r="B525" i="48" a="1"/>
  <c r="B525" i="48" s="1"/>
  <c r="AF524" i="48" a="1"/>
  <c r="AF524" i="48"/>
  <c r="AX524" i="48" s="1"/>
  <c r="AD524" i="48" a="1"/>
  <c r="AD524" i="48"/>
  <c r="AW524" i="48" s="1"/>
  <c r="AB524" i="48" a="1"/>
  <c r="AB524" i="48"/>
  <c r="AC524" i="48" s="1"/>
  <c r="Z524" i="48" a="1"/>
  <c r="Z524" i="48"/>
  <c r="AA524" i="48" s="1"/>
  <c r="X524" i="48" a="1"/>
  <c r="X524" i="48" s="1"/>
  <c r="V524" i="48" a="1"/>
  <c r="V524" i="48" s="1"/>
  <c r="T524" i="48" a="1"/>
  <c r="T524" i="48" s="1"/>
  <c r="R524" i="48" a="1"/>
  <c r="R524" i="48" s="1"/>
  <c r="P524" i="48" a="1"/>
  <c r="P524" i="48" s="1"/>
  <c r="N524" i="48" a="1"/>
  <c r="N524" i="48"/>
  <c r="AO524" i="48" s="1"/>
  <c r="L524" i="48" a="1"/>
  <c r="L524" i="48" s="1"/>
  <c r="J524" i="48" a="1"/>
  <c r="J524" i="48"/>
  <c r="AM524" i="48" s="1"/>
  <c r="H524" i="48" a="1"/>
  <c r="H524" i="48" s="1"/>
  <c r="F524" i="48" a="1"/>
  <c r="F524" i="48"/>
  <c r="G524" i="48" s="1"/>
  <c r="D524" i="48" a="1"/>
  <c r="D524" i="48" s="1"/>
  <c r="B524" i="48" a="1"/>
  <c r="B524" i="48" s="1"/>
  <c r="AF523" i="48" a="1"/>
  <c r="AF523" i="48"/>
  <c r="AD523" i="48" a="1"/>
  <c r="AD523" i="48"/>
  <c r="AW523" i="48" s="1"/>
  <c r="AB523" i="48" a="1"/>
  <c r="AB523" i="48"/>
  <c r="AC523" i="48" s="1"/>
  <c r="Z523" i="48" a="1"/>
  <c r="Z523" i="48"/>
  <c r="AA523" i="48" s="1"/>
  <c r="X523" i="48" a="1"/>
  <c r="X523" i="48" s="1"/>
  <c r="V523" i="48" a="1"/>
  <c r="V523" i="48" s="1"/>
  <c r="T523" i="48" a="1"/>
  <c r="T523" i="48" s="1"/>
  <c r="R523" i="48" a="1"/>
  <c r="R523" i="48" s="1"/>
  <c r="P523" i="48" a="1"/>
  <c r="P523" i="48" s="1"/>
  <c r="N523" i="48" a="1"/>
  <c r="N523" i="48"/>
  <c r="AO523" i="48" s="1"/>
  <c r="L523" i="48" a="1"/>
  <c r="L523" i="48" s="1"/>
  <c r="J523" i="48" a="1"/>
  <c r="J523" i="48"/>
  <c r="AM523" i="48" s="1"/>
  <c r="H523" i="48" a="1"/>
  <c r="H523" i="48" s="1"/>
  <c r="F523" i="48" a="1"/>
  <c r="F523" i="48" s="1"/>
  <c r="D523" i="48" a="1"/>
  <c r="D523" i="48" s="1"/>
  <c r="B523" i="48" a="1"/>
  <c r="B523" i="48" s="1"/>
  <c r="AF522" i="48" a="1"/>
  <c r="AF522" i="48" s="1"/>
  <c r="AD522" i="48" a="1"/>
  <c r="AD522" i="48"/>
  <c r="AW522" i="48" s="1"/>
  <c r="AB522" i="48" a="1"/>
  <c r="AB522" i="48"/>
  <c r="AC522" i="48" s="1"/>
  <c r="Z522" i="48" a="1"/>
  <c r="Z522" i="48"/>
  <c r="AA522" i="48" s="1"/>
  <c r="X522" i="48" a="1"/>
  <c r="X522" i="48" s="1"/>
  <c r="V522" i="48" a="1"/>
  <c r="V522" i="48" s="1"/>
  <c r="T522" i="48" a="1"/>
  <c r="T522" i="48" s="1"/>
  <c r="R522" i="48" a="1"/>
  <c r="R522" i="48" s="1"/>
  <c r="P522" i="48" a="1"/>
  <c r="P522" i="48" s="1"/>
  <c r="N522" i="48" a="1"/>
  <c r="N522" i="48"/>
  <c r="AO522" i="48" s="1"/>
  <c r="L522" i="48" a="1"/>
  <c r="L522" i="48" s="1"/>
  <c r="J522" i="48" a="1"/>
  <c r="J522" i="48"/>
  <c r="AM522" i="48" s="1"/>
  <c r="H522" i="48" a="1"/>
  <c r="H522" i="48" s="1"/>
  <c r="F522" i="48" a="1"/>
  <c r="F522" i="48" s="1"/>
  <c r="D522" i="48" a="1"/>
  <c r="D522" i="48" s="1"/>
  <c r="B522" i="48" a="1"/>
  <c r="B522" i="48" s="1"/>
  <c r="AF521" i="48" a="1"/>
  <c r="AF521" i="48" s="1"/>
  <c r="AD521" i="48" a="1"/>
  <c r="AD521" i="48"/>
  <c r="AW521" i="48" s="1"/>
  <c r="AB521" i="48" a="1"/>
  <c r="AB521" i="48"/>
  <c r="AC521" i="48" s="1"/>
  <c r="Z521" i="48" a="1"/>
  <c r="Z521" i="48"/>
  <c r="AA521" i="48" s="1"/>
  <c r="X521" i="48" a="1"/>
  <c r="X521" i="48" s="1"/>
  <c r="V521" i="48" a="1"/>
  <c r="V521" i="48" s="1"/>
  <c r="T521" i="48" a="1"/>
  <c r="T521" i="48" s="1"/>
  <c r="R521" i="48" a="1"/>
  <c r="R521" i="48" s="1"/>
  <c r="P521" i="48" a="1"/>
  <c r="P521" i="48" s="1"/>
  <c r="N521" i="48" a="1"/>
  <c r="N521" i="48"/>
  <c r="AO521" i="48" s="1"/>
  <c r="L521" i="48" a="1"/>
  <c r="L521" i="48" s="1"/>
  <c r="J521" i="48" a="1"/>
  <c r="J521" i="48"/>
  <c r="AM521" i="48" s="1"/>
  <c r="H521" i="48" a="1"/>
  <c r="H521" i="48" s="1"/>
  <c r="F521" i="48" a="1"/>
  <c r="F521" i="48" s="1"/>
  <c r="D521" i="48" a="1"/>
  <c r="D521" i="48" s="1"/>
  <c r="B521" i="48" a="1"/>
  <c r="B521" i="48" s="1"/>
  <c r="AF520" i="48" a="1"/>
  <c r="AF520" i="48" s="1"/>
  <c r="AD520" i="48" a="1"/>
  <c r="AD520" i="48"/>
  <c r="AW520" i="48" s="1"/>
  <c r="AB520" i="48" a="1"/>
  <c r="AB520" i="48"/>
  <c r="AC520" i="48" s="1"/>
  <c r="Z520" i="48" a="1"/>
  <c r="Z520" i="48"/>
  <c r="AA520" i="48" s="1"/>
  <c r="X520" i="48" a="1"/>
  <c r="X520" i="48" s="1"/>
  <c r="V520" i="48" a="1"/>
  <c r="V520" i="48" s="1"/>
  <c r="T520" i="48" a="1"/>
  <c r="T520" i="48" s="1"/>
  <c r="R520" i="48" a="1"/>
  <c r="R520" i="48" s="1"/>
  <c r="P520" i="48" a="1"/>
  <c r="P520" i="48" s="1"/>
  <c r="N520" i="48" a="1"/>
  <c r="N520" i="48"/>
  <c r="AO520" i="48" s="1"/>
  <c r="L520" i="48" a="1"/>
  <c r="L520" i="48" s="1"/>
  <c r="J520" i="48" a="1"/>
  <c r="J520" i="48"/>
  <c r="AM520" i="48" s="1"/>
  <c r="H520" i="48" a="1"/>
  <c r="H520" i="48" s="1"/>
  <c r="F520" i="48" a="1"/>
  <c r="F520" i="48" s="1"/>
  <c r="D520" i="48" a="1"/>
  <c r="D520" i="48" s="1"/>
  <c r="B520" i="48" a="1"/>
  <c r="B520" i="48" s="1"/>
  <c r="AF519" i="48" a="1"/>
  <c r="AF519" i="48" s="1"/>
  <c r="AD519" i="48" a="1"/>
  <c r="AD519" i="48"/>
  <c r="AW519" i="48" s="1"/>
  <c r="AB519" i="48" a="1"/>
  <c r="AB519" i="48"/>
  <c r="AC519" i="48" s="1"/>
  <c r="Z519" i="48" a="1"/>
  <c r="Z519" i="48"/>
  <c r="AA519" i="48" s="1"/>
  <c r="X519" i="48" a="1"/>
  <c r="X519" i="48" s="1"/>
  <c r="V519" i="48" a="1"/>
  <c r="V519" i="48" s="1"/>
  <c r="T519" i="48" a="1"/>
  <c r="T519" i="48" s="1"/>
  <c r="R519" i="48" a="1"/>
  <c r="R519" i="48" s="1"/>
  <c r="P519" i="48" a="1"/>
  <c r="P519" i="48" s="1"/>
  <c r="N519" i="48" a="1"/>
  <c r="N519" i="48"/>
  <c r="AO519" i="48" s="1"/>
  <c r="L519" i="48" a="1"/>
  <c r="L519" i="48" s="1"/>
  <c r="J519" i="48" a="1"/>
  <c r="J519" i="48"/>
  <c r="AM519" i="48" s="1"/>
  <c r="H519" i="48" a="1"/>
  <c r="H519" i="48" s="1"/>
  <c r="F519" i="48" a="1"/>
  <c r="F519" i="48" s="1"/>
  <c r="D519" i="48" a="1"/>
  <c r="D519" i="48" s="1"/>
  <c r="B519" i="48" a="1"/>
  <c r="B519" i="48" s="1"/>
  <c r="AF518" i="48" a="1"/>
  <c r="AF518" i="48" s="1"/>
  <c r="AD518" i="48" a="1"/>
  <c r="AD518" i="48"/>
  <c r="AW518" i="48" s="1"/>
  <c r="AB518" i="48" a="1"/>
  <c r="AB518" i="48"/>
  <c r="AC518" i="48" s="1"/>
  <c r="Z518" i="48" a="1"/>
  <c r="Z518" i="48"/>
  <c r="AA518" i="48" s="1"/>
  <c r="X518" i="48" a="1"/>
  <c r="X518" i="48" s="1"/>
  <c r="V518" i="48" a="1"/>
  <c r="V518" i="48" s="1"/>
  <c r="T518" i="48" a="1"/>
  <c r="T518" i="48" s="1"/>
  <c r="R518" i="48" a="1"/>
  <c r="R518" i="48" s="1"/>
  <c r="P518" i="48" a="1"/>
  <c r="P518" i="48" s="1"/>
  <c r="N518" i="48" a="1"/>
  <c r="N518" i="48"/>
  <c r="AO518" i="48" s="1"/>
  <c r="L518" i="48" a="1"/>
  <c r="L518" i="48" s="1"/>
  <c r="J518" i="48" a="1"/>
  <c r="J518" i="48"/>
  <c r="AM518" i="48" s="1"/>
  <c r="H518" i="48" a="1"/>
  <c r="H518" i="48" s="1"/>
  <c r="F518" i="48" a="1"/>
  <c r="F518" i="48" s="1"/>
  <c r="D518" i="48" a="1"/>
  <c r="D518" i="48" s="1"/>
  <c r="B518" i="48" a="1"/>
  <c r="B518" i="48" s="1"/>
  <c r="AF517" i="48" a="1"/>
  <c r="AF517" i="48" s="1"/>
  <c r="AD517" i="48" a="1"/>
  <c r="AD517" i="48"/>
  <c r="AW517" i="48" s="1"/>
  <c r="AB517" i="48" a="1"/>
  <c r="AB517" i="48" s="1"/>
  <c r="Z517" i="48" a="1"/>
  <c r="Z517" i="48"/>
  <c r="AA517" i="48" s="1"/>
  <c r="X517" i="48" a="1"/>
  <c r="X517" i="48" s="1"/>
  <c r="V517" i="48" a="1"/>
  <c r="V517" i="48" s="1"/>
  <c r="T517" i="48" a="1"/>
  <c r="T517" i="48" s="1"/>
  <c r="R517" i="48" a="1"/>
  <c r="R517" i="48" s="1"/>
  <c r="P517" i="48" a="1"/>
  <c r="P517" i="48"/>
  <c r="AP517" i="48" s="1"/>
  <c r="N517" i="48" a="1"/>
  <c r="N517" i="48"/>
  <c r="AO517" i="48" s="1"/>
  <c r="L517" i="48" a="1"/>
  <c r="L517" i="48" s="1"/>
  <c r="J517" i="48" a="1"/>
  <c r="J517" i="48"/>
  <c r="AM517" i="48" s="1"/>
  <c r="H517" i="48" a="1"/>
  <c r="H517" i="48" s="1"/>
  <c r="F517" i="48" a="1"/>
  <c r="F517" i="48" s="1"/>
  <c r="D517" i="48" a="1"/>
  <c r="D517" i="48" s="1"/>
  <c r="B517" i="48" a="1"/>
  <c r="B517" i="48" s="1"/>
  <c r="AF516" i="48" a="1"/>
  <c r="AF516" i="48" s="1"/>
  <c r="AD516" i="48" a="1"/>
  <c r="AD516" i="48"/>
  <c r="AW516" i="48" s="1"/>
  <c r="AB516" i="48" a="1"/>
  <c r="AB516" i="48" s="1"/>
  <c r="Z516" i="48" a="1"/>
  <c r="Z516" i="48"/>
  <c r="AA516" i="48" s="1"/>
  <c r="X516" i="48" a="1"/>
  <c r="X516" i="48" s="1"/>
  <c r="V516" i="48" a="1"/>
  <c r="V516" i="48" s="1"/>
  <c r="T516" i="48" a="1"/>
  <c r="T516" i="48" s="1"/>
  <c r="R516" i="48" a="1"/>
  <c r="R516" i="48" s="1"/>
  <c r="P516" i="48" a="1"/>
  <c r="P516" i="48"/>
  <c r="AP516" i="48" s="1"/>
  <c r="N516" i="48" a="1"/>
  <c r="N516" i="48"/>
  <c r="AO516" i="48" s="1"/>
  <c r="L516" i="48" a="1"/>
  <c r="L516" i="48" s="1"/>
  <c r="J516" i="48" a="1"/>
  <c r="J516" i="48"/>
  <c r="AM516" i="48" s="1"/>
  <c r="H516" i="48" a="1"/>
  <c r="H516" i="48" s="1"/>
  <c r="F516" i="48" a="1"/>
  <c r="F516" i="48" s="1"/>
  <c r="D516" i="48" a="1"/>
  <c r="D516" i="48" s="1"/>
  <c r="B516" i="48" a="1"/>
  <c r="B516" i="48" s="1"/>
  <c r="AS515" i="48"/>
  <c r="AF515" i="48" a="1"/>
  <c r="AF515" i="48" s="1"/>
  <c r="AD515" i="48" a="1"/>
  <c r="AD515" i="48"/>
  <c r="AW515" i="48" s="1"/>
  <c r="AB515" i="48" a="1"/>
  <c r="AB515" i="48" s="1"/>
  <c r="Z515" i="48" a="1"/>
  <c r="Z515" i="48"/>
  <c r="AA515" i="48" s="1"/>
  <c r="X515" i="48" a="1"/>
  <c r="X515" i="48" s="1"/>
  <c r="V515" i="48" a="1"/>
  <c r="V515" i="48"/>
  <c r="W515" i="48" s="1"/>
  <c r="T515" i="48" a="1"/>
  <c r="T515" i="48" s="1"/>
  <c r="R515" i="48" a="1"/>
  <c r="R515" i="48" s="1"/>
  <c r="P515" i="48" a="1"/>
  <c r="P515" i="48"/>
  <c r="AP515" i="48" s="1"/>
  <c r="N515" i="48" a="1"/>
  <c r="N515" i="48"/>
  <c r="AO515" i="48" s="1"/>
  <c r="L515" i="48" a="1"/>
  <c r="L515" i="48" s="1"/>
  <c r="J515" i="48" a="1"/>
  <c r="J515" i="48"/>
  <c r="AM515" i="48" s="1"/>
  <c r="H515" i="48" a="1"/>
  <c r="H515" i="48" s="1"/>
  <c r="F515" i="48" a="1"/>
  <c r="F515" i="48" s="1"/>
  <c r="D515" i="48" a="1"/>
  <c r="D515" i="48" s="1"/>
  <c r="B515" i="48" a="1"/>
  <c r="B515" i="48" s="1"/>
  <c r="AS514" i="48"/>
  <c r="AF514" i="48" a="1"/>
  <c r="AF514" i="48" s="1"/>
  <c r="AD514" i="48" a="1"/>
  <c r="AD514" i="48"/>
  <c r="AW514" i="48" s="1"/>
  <c r="AB514" i="48" a="1"/>
  <c r="AB514" i="48" s="1"/>
  <c r="Z514" i="48" a="1"/>
  <c r="Z514" i="48"/>
  <c r="AA514" i="48" s="1"/>
  <c r="X514" i="48" a="1"/>
  <c r="X514" i="48" s="1"/>
  <c r="V514" i="48" a="1"/>
  <c r="V514" i="48"/>
  <c r="W514" i="48" s="1"/>
  <c r="T514" i="48" a="1"/>
  <c r="T514" i="48" s="1"/>
  <c r="R514" i="48" a="1"/>
  <c r="R514" i="48" s="1"/>
  <c r="P514" i="48" a="1"/>
  <c r="P514" i="48"/>
  <c r="AP514" i="48" s="1"/>
  <c r="N514" i="48" a="1"/>
  <c r="N514" i="48"/>
  <c r="AO514" i="48" s="1"/>
  <c r="L514" i="48" a="1"/>
  <c r="L514" i="48" s="1"/>
  <c r="J514" i="48" a="1"/>
  <c r="J514" i="48"/>
  <c r="AM514" i="48" s="1"/>
  <c r="H514" i="48" a="1"/>
  <c r="H514" i="48" s="1"/>
  <c r="F514" i="48" a="1"/>
  <c r="F514" i="48" s="1"/>
  <c r="D514" i="48" a="1"/>
  <c r="D514" i="48" s="1"/>
  <c r="B514" i="48" a="1"/>
  <c r="B514" i="48" s="1"/>
  <c r="AS513" i="48"/>
  <c r="AF513" i="48" a="1"/>
  <c r="AF513" i="48" s="1"/>
  <c r="AD513" i="48" a="1"/>
  <c r="AD513" i="48"/>
  <c r="AW513" i="48" s="1"/>
  <c r="AB513" i="48" a="1"/>
  <c r="AB513" i="48" s="1"/>
  <c r="Z513" i="48" a="1"/>
  <c r="Z513" i="48"/>
  <c r="AA513" i="48" s="1"/>
  <c r="X513" i="48" a="1"/>
  <c r="X513" i="48" s="1"/>
  <c r="V513" i="48" a="1"/>
  <c r="V513" i="48"/>
  <c r="W513" i="48" s="1"/>
  <c r="T513" i="48" a="1"/>
  <c r="T513" i="48" s="1"/>
  <c r="R513" i="48" a="1"/>
  <c r="R513" i="48" s="1"/>
  <c r="P513" i="48" a="1"/>
  <c r="P513" i="48"/>
  <c r="AP513" i="48" s="1"/>
  <c r="N513" i="48" a="1"/>
  <c r="N513" i="48"/>
  <c r="AO513" i="48" s="1"/>
  <c r="L513" i="48" a="1"/>
  <c r="L513" i="48" s="1"/>
  <c r="J513" i="48" a="1"/>
  <c r="J513" i="48"/>
  <c r="AM513" i="48" s="1"/>
  <c r="H513" i="48" a="1"/>
  <c r="H513" i="48" s="1"/>
  <c r="F513" i="48" a="1"/>
  <c r="F513" i="48" s="1"/>
  <c r="D513" i="48" a="1"/>
  <c r="D513" i="48" s="1"/>
  <c r="B513" i="48" a="1"/>
  <c r="B513" i="48" s="1"/>
  <c r="AS512" i="48"/>
  <c r="AF512" i="48" a="1"/>
  <c r="AF512" i="48" s="1"/>
  <c r="AD512" i="48" a="1"/>
  <c r="AD512" i="48"/>
  <c r="AW512" i="48" s="1"/>
  <c r="AB512" i="48" a="1"/>
  <c r="AB512" i="48" s="1"/>
  <c r="Z512" i="48" a="1"/>
  <c r="Z512" i="48"/>
  <c r="AA512" i="48" s="1"/>
  <c r="X512" i="48" a="1"/>
  <c r="X512" i="48" s="1"/>
  <c r="V512" i="48" a="1"/>
  <c r="V512" i="48"/>
  <c r="W512" i="48" s="1"/>
  <c r="T512" i="48" a="1"/>
  <c r="T512" i="48" s="1"/>
  <c r="R512" i="48" a="1"/>
  <c r="R512" i="48" s="1"/>
  <c r="P512" i="48" a="1"/>
  <c r="P512" i="48"/>
  <c r="AP512" i="48" s="1"/>
  <c r="N512" i="48" a="1"/>
  <c r="N512" i="48"/>
  <c r="AO512" i="48" s="1"/>
  <c r="L512" i="48" a="1"/>
  <c r="L512" i="48" s="1"/>
  <c r="J512" i="48" a="1"/>
  <c r="J512" i="48"/>
  <c r="AM512" i="48" s="1"/>
  <c r="H512" i="48" a="1"/>
  <c r="H512" i="48" s="1"/>
  <c r="F512" i="48" a="1"/>
  <c r="F512" i="48" s="1"/>
  <c r="D512" i="48" a="1"/>
  <c r="D512" i="48" s="1"/>
  <c r="B512" i="48" a="1"/>
  <c r="B512" i="48" s="1"/>
  <c r="AS511" i="48"/>
  <c r="AF511" i="48" a="1"/>
  <c r="AF511" i="48" s="1"/>
  <c r="AD511" i="48" a="1"/>
  <c r="AD511" i="48"/>
  <c r="AW511" i="48" s="1"/>
  <c r="AB511" i="48" a="1"/>
  <c r="AB511" i="48" s="1"/>
  <c r="Z511" i="48" a="1"/>
  <c r="Z511" i="48"/>
  <c r="AA511" i="48" s="1"/>
  <c r="X511" i="48" a="1"/>
  <c r="X511" i="48" s="1"/>
  <c r="V511" i="48" a="1"/>
  <c r="V511" i="48"/>
  <c r="W511" i="48" s="1"/>
  <c r="T511" i="48" a="1"/>
  <c r="T511" i="48" s="1"/>
  <c r="S511" i="48"/>
  <c r="R511" i="48" a="1"/>
  <c r="R511" i="48"/>
  <c r="P511" i="48" a="1"/>
  <c r="P511" i="48"/>
  <c r="AP511" i="48" s="1"/>
  <c r="N511" i="48" a="1"/>
  <c r="N511" i="48"/>
  <c r="AO511" i="48" s="1"/>
  <c r="L511" i="48" a="1"/>
  <c r="L511" i="48" s="1"/>
  <c r="J511" i="48" a="1"/>
  <c r="J511" i="48"/>
  <c r="AM511" i="48" s="1"/>
  <c r="H511" i="48" a="1"/>
  <c r="H511" i="48" s="1"/>
  <c r="F511" i="48" a="1"/>
  <c r="F511" i="48" s="1"/>
  <c r="D511" i="48" a="1"/>
  <c r="D511" i="48" s="1"/>
  <c r="B511" i="48" a="1"/>
  <c r="B511" i="48" s="1"/>
  <c r="AS510" i="48"/>
  <c r="AF510" i="48" a="1"/>
  <c r="AF510" i="48" s="1"/>
  <c r="AD510" i="48" a="1"/>
  <c r="AD510" i="48"/>
  <c r="AW510" i="48" s="1"/>
  <c r="AB510" i="48" a="1"/>
  <c r="AB510" i="48" s="1"/>
  <c r="Z510" i="48" a="1"/>
  <c r="Z510" i="48"/>
  <c r="AA510" i="48" s="1"/>
  <c r="X510" i="48" a="1"/>
  <c r="X510" i="48" s="1"/>
  <c r="V510" i="48" a="1"/>
  <c r="V510" i="48"/>
  <c r="W510" i="48" s="1"/>
  <c r="T510" i="48" a="1"/>
  <c r="T510" i="48" s="1"/>
  <c r="R510" i="48" a="1"/>
  <c r="R510" i="48" s="1"/>
  <c r="P510" i="48" a="1"/>
  <c r="P510" i="48"/>
  <c r="AP510" i="48" s="1"/>
  <c r="N510" i="48" a="1"/>
  <c r="N510" i="48"/>
  <c r="AO510" i="48" s="1"/>
  <c r="L510" i="48" a="1"/>
  <c r="L510" i="48" s="1"/>
  <c r="J510" i="48" a="1"/>
  <c r="J510" i="48"/>
  <c r="AM510" i="48" s="1"/>
  <c r="H510" i="48" a="1"/>
  <c r="H510" i="48" s="1"/>
  <c r="F510" i="48" a="1"/>
  <c r="F510" i="48" s="1"/>
  <c r="D510" i="48" a="1"/>
  <c r="D510" i="48" s="1"/>
  <c r="B510" i="48" a="1"/>
  <c r="B510" i="48" s="1"/>
  <c r="AS509" i="48"/>
  <c r="AF509" i="48" a="1"/>
  <c r="AF509" i="48" s="1"/>
  <c r="AD509" i="48" a="1"/>
  <c r="AD509" i="48"/>
  <c r="AW509" i="48" s="1"/>
  <c r="AB509" i="48" a="1"/>
  <c r="AB509" i="48" s="1"/>
  <c r="Z509" i="48" a="1"/>
  <c r="Z509" i="48"/>
  <c r="AA509" i="48" s="1"/>
  <c r="X509" i="48" a="1"/>
  <c r="X509" i="48" s="1"/>
  <c r="V509" i="48" a="1"/>
  <c r="V509" i="48"/>
  <c r="W509" i="48" s="1"/>
  <c r="T509" i="48" a="1"/>
  <c r="T509" i="48" s="1"/>
  <c r="R509" i="48" a="1"/>
  <c r="R509" i="48" s="1"/>
  <c r="P509" i="48" a="1"/>
  <c r="P509" i="48"/>
  <c r="AP509" i="48" s="1"/>
  <c r="N509" i="48" a="1"/>
  <c r="N509" i="48"/>
  <c r="AO509" i="48" s="1"/>
  <c r="L509" i="48" a="1"/>
  <c r="L509" i="48" s="1"/>
  <c r="J509" i="48" a="1"/>
  <c r="J509" i="48"/>
  <c r="AM509" i="48" s="1"/>
  <c r="H509" i="48" a="1"/>
  <c r="H509" i="48" s="1"/>
  <c r="F509" i="48" a="1"/>
  <c r="F509" i="48" s="1"/>
  <c r="D509" i="48" a="1"/>
  <c r="D509" i="48" s="1"/>
  <c r="B509" i="48" a="1"/>
  <c r="B509" i="48" s="1"/>
  <c r="AS508" i="48"/>
  <c r="AF508" i="48" a="1"/>
  <c r="AF508" i="48" s="1"/>
  <c r="AD508" i="48" a="1"/>
  <c r="AD508" i="48"/>
  <c r="AB508" i="48" a="1"/>
  <c r="AB508" i="48" s="1"/>
  <c r="Z508" i="48" a="1"/>
  <c r="Z508" i="48"/>
  <c r="AA508" i="48" s="1"/>
  <c r="X508" i="48" a="1"/>
  <c r="X508" i="48" s="1"/>
  <c r="V508" i="48" a="1"/>
  <c r="V508" i="48"/>
  <c r="W508" i="48" s="1"/>
  <c r="T508" i="48" a="1"/>
  <c r="T508" i="48" s="1"/>
  <c r="R508" i="48" a="1"/>
  <c r="R508" i="48" s="1"/>
  <c r="P508" i="48" a="1"/>
  <c r="P508" i="48"/>
  <c r="AP508" i="48" s="1"/>
  <c r="N508" i="48" a="1"/>
  <c r="N508" i="48"/>
  <c r="AO508" i="48" s="1"/>
  <c r="L508" i="48" a="1"/>
  <c r="L508" i="48" s="1"/>
  <c r="J508" i="48" a="1"/>
  <c r="J508" i="48"/>
  <c r="AM508" i="48" s="1"/>
  <c r="H508" i="48" a="1"/>
  <c r="H508" i="48" s="1"/>
  <c r="F508" i="48" a="1"/>
  <c r="F508" i="48" s="1"/>
  <c r="D508" i="48" a="1"/>
  <c r="D508" i="48" s="1"/>
  <c r="B508" i="48" a="1"/>
  <c r="B508" i="48" s="1"/>
  <c r="AS507" i="48"/>
  <c r="AF507" i="48" a="1"/>
  <c r="AF507" i="48" s="1"/>
  <c r="AD507" i="48" a="1"/>
  <c r="AD507" i="48"/>
  <c r="AB507" i="48" a="1"/>
  <c r="AB507" i="48" s="1"/>
  <c r="Z507" i="48" a="1"/>
  <c r="Z507" i="48"/>
  <c r="AA507" i="48" s="1"/>
  <c r="X507" i="48" a="1"/>
  <c r="X507" i="48" s="1"/>
  <c r="V507" i="48" a="1"/>
  <c r="V507" i="48"/>
  <c r="W507" i="48" s="1"/>
  <c r="T507" i="48" a="1"/>
  <c r="T507" i="48" s="1"/>
  <c r="S507" i="48"/>
  <c r="R507" i="48" a="1"/>
  <c r="R507" i="48" s="1"/>
  <c r="AQ507" i="48" s="1"/>
  <c r="P507" i="48" a="1"/>
  <c r="P507" i="48"/>
  <c r="AP507" i="48" s="1"/>
  <c r="N507" i="48" a="1"/>
  <c r="N507" i="48"/>
  <c r="L507" i="48" a="1"/>
  <c r="L507" i="48" s="1"/>
  <c r="J507" i="48" a="1"/>
  <c r="J507" i="48"/>
  <c r="AM507" i="48" s="1"/>
  <c r="H507" i="48" a="1"/>
  <c r="H507" i="48" s="1"/>
  <c r="F507" i="48" a="1"/>
  <c r="F507" i="48" s="1"/>
  <c r="D507" i="48" a="1"/>
  <c r="D507" i="48" s="1"/>
  <c r="B507" i="48" a="1"/>
  <c r="B507" i="48" s="1"/>
  <c r="AS506" i="48"/>
  <c r="AF506" i="48" a="1"/>
  <c r="AF506" i="48" s="1"/>
  <c r="AD506" i="48" a="1"/>
  <c r="AD506" i="48"/>
  <c r="AB506" i="48" a="1"/>
  <c r="AB506" i="48" s="1"/>
  <c r="Z506" i="48" a="1"/>
  <c r="Z506" i="48"/>
  <c r="AA506" i="48" s="1"/>
  <c r="X506" i="48" a="1"/>
  <c r="X506" i="48" s="1"/>
  <c r="V506" i="48" a="1"/>
  <c r="V506" i="48"/>
  <c r="W506" i="48" s="1"/>
  <c r="T506" i="48" a="1"/>
  <c r="T506" i="48" s="1"/>
  <c r="S506" i="48"/>
  <c r="R506" i="48" a="1"/>
  <c r="R506" i="48"/>
  <c r="AQ506" i="48" s="1"/>
  <c r="P506" i="48" a="1"/>
  <c r="P506" i="48"/>
  <c r="AP506" i="48" s="1"/>
  <c r="N506" i="48" a="1"/>
  <c r="N506" i="48"/>
  <c r="L506" i="48" a="1"/>
  <c r="L506" i="48" s="1"/>
  <c r="J506" i="48" a="1"/>
  <c r="J506" i="48"/>
  <c r="AM506" i="48" s="1"/>
  <c r="H506" i="48" a="1"/>
  <c r="H506" i="48" s="1"/>
  <c r="F506" i="48" a="1"/>
  <c r="F506" i="48" s="1"/>
  <c r="D506" i="48" a="1"/>
  <c r="D506" i="48" s="1"/>
  <c r="B506" i="48" a="1"/>
  <c r="B506" i="48" s="1"/>
  <c r="AI506" i="48" s="1"/>
  <c r="AS505" i="48"/>
  <c r="AK505" i="48"/>
  <c r="AF505" i="48" a="1"/>
  <c r="AF505" i="48" s="1"/>
  <c r="AD505" i="48" a="1"/>
  <c r="AD505" i="48"/>
  <c r="AB505" i="48" a="1"/>
  <c r="AB505" i="48" s="1"/>
  <c r="Z505" i="48" a="1"/>
  <c r="Z505" i="48"/>
  <c r="AA505" i="48" s="1"/>
  <c r="X505" i="48" a="1"/>
  <c r="X505" i="48" s="1"/>
  <c r="V505" i="48" a="1"/>
  <c r="V505" i="48"/>
  <c r="W505" i="48" s="1"/>
  <c r="T505" i="48" a="1"/>
  <c r="T505" i="48" s="1"/>
  <c r="S505" i="48"/>
  <c r="R505" i="48" a="1"/>
  <c r="R505" i="48"/>
  <c r="AQ505" i="48" s="1"/>
  <c r="P505" i="48" a="1"/>
  <c r="P505" i="48"/>
  <c r="AP505" i="48" s="1"/>
  <c r="N505" i="48" a="1"/>
  <c r="N505" i="48"/>
  <c r="L505" i="48" a="1"/>
  <c r="L505" i="48" s="1"/>
  <c r="J505" i="48" a="1"/>
  <c r="J505" i="48"/>
  <c r="AM505" i="48" s="1"/>
  <c r="H505" i="48" a="1"/>
  <c r="H505" i="48" s="1"/>
  <c r="F505" i="48" a="1"/>
  <c r="F505" i="48" s="1"/>
  <c r="G505" i="48" s="1"/>
  <c r="D505" i="48" a="1"/>
  <c r="D505" i="48" s="1"/>
  <c r="C505" i="48"/>
  <c r="B505" i="48" a="1"/>
  <c r="B505" i="48" s="1"/>
  <c r="AS504" i="48"/>
  <c r="AF504" i="48" a="1"/>
  <c r="AF504" i="48" s="1"/>
  <c r="AD504" i="48" a="1"/>
  <c r="AD504" i="48"/>
  <c r="AB504" i="48" a="1"/>
  <c r="AB504" i="48" s="1"/>
  <c r="Z504" i="48" a="1"/>
  <c r="Z504" i="48"/>
  <c r="AA504" i="48" s="1"/>
  <c r="X504" i="48" a="1"/>
  <c r="X504" i="48" s="1"/>
  <c r="V504" i="48" a="1"/>
  <c r="V504" i="48"/>
  <c r="W504" i="48" s="1"/>
  <c r="T504" i="48" a="1"/>
  <c r="T504" i="48" s="1"/>
  <c r="S504" i="48"/>
  <c r="R504" i="48" a="1"/>
  <c r="R504" i="48"/>
  <c r="P504" i="48" a="1"/>
  <c r="P504" i="48"/>
  <c r="N504" i="48" a="1"/>
  <c r="N504" i="48"/>
  <c r="L504" i="48" a="1"/>
  <c r="L504" i="48" s="1"/>
  <c r="J504" i="48" a="1"/>
  <c r="J504" i="48"/>
  <c r="H504" i="48" a="1"/>
  <c r="H504" i="48" s="1"/>
  <c r="F504" i="48" a="1"/>
  <c r="F504" i="48" s="1"/>
  <c r="G504" i="48" s="1"/>
  <c r="D504" i="48" a="1"/>
  <c r="D504" i="48" s="1"/>
  <c r="C504" i="48"/>
  <c r="B504" i="48" a="1"/>
  <c r="B504" i="48" s="1"/>
  <c r="AF503" i="48" a="1"/>
  <c r="AF503" i="48" s="1"/>
  <c r="AE503" i="48"/>
  <c r="AD503" i="48" a="1"/>
  <c r="AD503" i="48"/>
  <c r="AB503" i="48" a="1"/>
  <c r="AB503" i="48" s="1"/>
  <c r="Z503" i="48" a="1"/>
  <c r="Z503" i="48"/>
  <c r="X503" i="48" a="1"/>
  <c r="X503" i="48" s="1"/>
  <c r="V503" i="48" a="1"/>
  <c r="V503" i="48"/>
  <c r="W503" i="48" s="1"/>
  <c r="T503" i="48" a="1"/>
  <c r="T503" i="48"/>
  <c r="R503" i="48" a="1"/>
  <c r="R503" i="48"/>
  <c r="S503" i="48" s="1"/>
  <c r="P503" i="48" a="1"/>
  <c r="P503" i="48"/>
  <c r="N503" i="48" a="1"/>
  <c r="N503" i="48"/>
  <c r="L503" i="48" a="1"/>
  <c r="L503" i="48"/>
  <c r="J503" i="48" a="1"/>
  <c r="J503" i="48" s="1"/>
  <c r="H503" i="48" a="1"/>
  <c r="H503" i="48" s="1"/>
  <c r="F503" i="48" a="1"/>
  <c r="F503" i="48" s="1"/>
  <c r="D503" i="48" a="1"/>
  <c r="D503" i="48" s="1"/>
  <c r="B503" i="48" a="1"/>
  <c r="B503" i="48" s="1"/>
  <c r="AX502" i="48"/>
  <c r="AP502" i="48"/>
  <c r="AG502" i="48"/>
  <c r="AF502" i="48" a="1"/>
  <c r="AF502" i="48"/>
  <c r="AD502" i="48" a="1"/>
  <c r="AD502" i="48"/>
  <c r="AW502" i="48" s="1"/>
  <c r="AB502" i="48" a="1"/>
  <c r="AB502" i="48"/>
  <c r="AV502" i="48" s="1"/>
  <c r="Z502" i="48" a="1"/>
  <c r="Z502" i="48" s="1"/>
  <c r="X502" i="48" a="1"/>
  <c r="X502" i="48"/>
  <c r="Y502" i="48" s="1"/>
  <c r="V502" i="48" a="1"/>
  <c r="V502" i="48" s="1"/>
  <c r="T502" i="48" a="1"/>
  <c r="T502" i="48" s="1"/>
  <c r="R502" i="48" a="1"/>
  <c r="R502" i="48" s="1"/>
  <c r="Q502" i="48"/>
  <c r="P502" i="48" a="1"/>
  <c r="P502" i="48"/>
  <c r="N502" i="48" a="1"/>
  <c r="N502" i="48" s="1"/>
  <c r="L502" i="48" a="1"/>
  <c r="L502" i="48"/>
  <c r="AN502" i="48" s="1"/>
  <c r="J502" i="48" a="1"/>
  <c r="J502" i="48" s="1"/>
  <c r="H502" i="48" a="1"/>
  <c r="H502" i="48" s="1"/>
  <c r="F502" i="48" a="1"/>
  <c r="F502" i="48" s="1"/>
  <c r="D502" i="48" a="1"/>
  <c r="D502" i="48" s="1"/>
  <c r="B502" i="48" a="1"/>
  <c r="B502" i="48" s="1"/>
  <c r="AX501" i="48"/>
  <c r="AP501" i="48"/>
  <c r="AG501" i="48"/>
  <c r="AF501" i="48" a="1"/>
  <c r="AF501" i="48"/>
  <c r="AD501" i="48" a="1"/>
  <c r="AD501" i="48"/>
  <c r="AW501" i="48" s="1"/>
  <c r="AB501" i="48" a="1"/>
  <c r="AB501" i="48"/>
  <c r="AV501" i="48" s="1"/>
  <c r="Z501" i="48" a="1"/>
  <c r="Z501" i="48" s="1"/>
  <c r="X501" i="48" a="1"/>
  <c r="X501" i="48"/>
  <c r="Y501" i="48" s="1"/>
  <c r="V501" i="48" a="1"/>
  <c r="V501" i="48" s="1"/>
  <c r="U501" i="48"/>
  <c r="T501" i="48" a="1"/>
  <c r="T501" i="48"/>
  <c r="AR501" i="48" s="1"/>
  <c r="R501" i="48" a="1"/>
  <c r="R501" i="48" s="1"/>
  <c r="Q501" i="48"/>
  <c r="P501" i="48" a="1"/>
  <c r="P501" i="48"/>
  <c r="N501" i="48" a="1"/>
  <c r="N501" i="48" s="1"/>
  <c r="L501" i="48" a="1"/>
  <c r="L501" i="48"/>
  <c r="AN501" i="48" s="1"/>
  <c r="J501" i="48" a="1"/>
  <c r="J501" i="48" s="1"/>
  <c r="H501" i="48" a="1"/>
  <c r="H501" i="48" s="1"/>
  <c r="F501" i="48" a="1"/>
  <c r="F501" i="48" s="1"/>
  <c r="D501" i="48" a="1"/>
  <c r="D501" i="48" s="1"/>
  <c r="B501" i="48" a="1"/>
  <c r="B501" i="48" s="1"/>
  <c r="AX500" i="48"/>
  <c r="AP500" i="48"/>
  <c r="AG500" i="48"/>
  <c r="AF500" i="48" a="1"/>
  <c r="AF500" i="48"/>
  <c r="AD500" i="48" a="1"/>
  <c r="AD500" i="48"/>
  <c r="AW500" i="48" s="1"/>
  <c r="AB500" i="48" a="1"/>
  <c r="AB500" i="48"/>
  <c r="AV500" i="48" s="1"/>
  <c r="Z500" i="48" a="1"/>
  <c r="Z500" i="48" s="1"/>
  <c r="X500" i="48" a="1"/>
  <c r="X500" i="48"/>
  <c r="Y500" i="48" s="1"/>
  <c r="V500" i="48" a="1"/>
  <c r="V500" i="48" s="1"/>
  <c r="U500" i="48"/>
  <c r="T500" i="48" a="1"/>
  <c r="T500" i="48"/>
  <c r="AR500" i="48" s="1"/>
  <c r="R500" i="48" a="1"/>
  <c r="R500" i="48" s="1"/>
  <c r="Q500" i="48"/>
  <c r="P500" i="48" a="1"/>
  <c r="P500" i="48"/>
  <c r="N500" i="48" a="1"/>
  <c r="N500" i="48" s="1"/>
  <c r="L500" i="48" a="1"/>
  <c r="L500" i="48"/>
  <c r="AN500" i="48" s="1"/>
  <c r="J500" i="48" a="1"/>
  <c r="J500" i="48" s="1"/>
  <c r="H500" i="48" a="1"/>
  <c r="H500" i="48" s="1"/>
  <c r="F500" i="48" a="1"/>
  <c r="F500" i="48" s="1"/>
  <c r="D500" i="48" a="1"/>
  <c r="D500" i="48" s="1"/>
  <c r="B500" i="48" a="1"/>
  <c r="B500" i="48" s="1"/>
  <c r="AX499" i="48"/>
  <c r="AP499" i="48"/>
  <c r="AG499" i="48"/>
  <c r="AF499" i="48" a="1"/>
  <c r="AF499" i="48"/>
  <c r="AD499" i="48" a="1"/>
  <c r="AD499" i="48"/>
  <c r="AW499" i="48" s="1"/>
  <c r="AB499" i="48" a="1"/>
  <c r="AB499" i="48"/>
  <c r="AV499" i="48" s="1"/>
  <c r="Z499" i="48" a="1"/>
  <c r="Z499" i="48"/>
  <c r="AA499" i="48" s="1"/>
  <c r="X499" i="48" a="1"/>
  <c r="X499" i="48"/>
  <c r="Y499" i="48" s="1"/>
  <c r="V499" i="48" a="1"/>
  <c r="V499" i="48" s="1"/>
  <c r="U499" i="48"/>
  <c r="T499" i="48" a="1"/>
  <c r="T499" i="48"/>
  <c r="AR499" i="48" s="1"/>
  <c r="R499" i="48" a="1"/>
  <c r="R499" i="48" s="1"/>
  <c r="Q499" i="48"/>
  <c r="P499" i="48" a="1"/>
  <c r="P499" i="48"/>
  <c r="N499" i="48" a="1"/>
  <c r="N499" i="48" s="1"/>
  <c r="L499" i="48" a="1"/>
  <c r="L499" i="48"/>
  <c r="AN499" i="48" s="1"/>
  <c r="J499" i="48" a="1"/>
  <c r="J499" i="48" s="1"/>
  <c r="H499" i="48" a="1"/>
  <c r="H499" i="48" s="1"/>
  <c r="F499" i="48" a="1"/>
  <c r="F499" i="48" s="1"/>
  <c r="D499" i="48" a="1"/>
  <c r="D499" i="48" s="1"/>
  <c r="B499" i="48" a="1"/>
  <c r="B499" i="48" s="1"/>
  <c r="AX498" i="48"/>
  <c r="AP498" i="48"/>
  <c r="AG498" i="48"/>
  <c r="AF498" i="48" a="1"/>
  <c r="AF498" i="48"/>
  <c r="AD498" i="48" a="1"/>
  <c r="AD498" i="48"/>
  <c r="AW498" i="48" s="1"/>
  <c r="AB498" i="48" a="1"/>
  <c r="AB498" i="48"/>
  <c r="AV498" i="48" s="1"/>
  <c r="Z498" i="48" a="1"/>
  <c r="Z498" i="48"/>
  <c r="AA498" i="48" s="1"/>
  <c r="X498" i="48" a="1"/>
  <c r="X498" i="48"/>
  <c r="Y498" i="48" s="1"/>
  <c r="V498" i="48" a="1"/>
  <c r="V498" i="48" s="1"/>
  <c r="T498" i="48" a="1"/>
  <c r="T498" i="48" s="1"/>
  <c r="R498" i="48" a="1"/>
  <c r="R498" i="48" s="1"/>
  <c r="Q498" i="48"/>
  <c r="P498" i="48" a="1"/>
  <c r="P498" i="48"/>
  <c r="N498" i="48" a="1"/>
  <c r="N498" i="48" s="1"/>
  <c r="L498" i="48" a="1"/>
  <c r="L498" i="48"/>
  <c r="AN498" i="48" s="1"/>
  <c r="J498" i="48" a="1"/>
  <c r="J498" i="48" s="1"/>
  <c r="H498" i="48" a="1"/>
  <c r="H498" i="48" s="1"/>
  <c r="F498" i="48" a="1"/>
  <c r="F498" i="48" s="1"/>
  <c r="D498" i="48" a="1"/>
  <c r="D498" i="48" s="1"/>
  <c r="B498" i="48" a="1"/>
  <c r="B498" i="48" s="1"/>
  <c r="AX497" i="48"/>
  <c r="AP497" i="48"/>
  <c r="AG497" i="48"/>
  <c r="AF497" i="48" a="1"/>
  <c r="AF497" i="48"/>
  <c r="AD497" i="48" a="1"/>
  <c r="AD497" i="48"/>
  <c r="AW497" i="48" s="1"/>
  <c r="AB497" i="48" a="1"/>
  <c r="AB497" i="48"/>
  <c r="AV497" i="48" s="1"/>
  <c r="Z497" i="48" a="1"/>
  <c r="Z497" i="48"/>
  <c r="AA497" i="48" s="1"/>
  <c r="X497" i="48" a="1"/>
  <c r="X497" i="48"/>
  <c r="Y497" i="48" s="1"/>
  <c r="V497" i="48" a="1"/>
  <c r="V497" i="48" s="1"/>
  <c r="T497" i="48" a="1"/>
  <c r="T497" i="48" s="1"/>
  <c r="R497" i="48" a="1"/>
  <c r="R497" i="48" s="1"/>
  <c r="Q497" i="48"/>
  <c r="P497" i="48" a="1"/>
  <c r="P497" i="48"/>
  <c r="N497" i="48" a="1"/>
  <c r="N497" i="48" s="1"/>
  <c r="L497" i="48" a="1"/>
  <c r="L497" i="48"/>
  <c r="AN497" i="48" s="1"/>
  <c r="J497" i="48" a="1"/>
  <c r="J497" i="48" s="1"/>
  <c r="H497" i="48" a="1"/>
  <c r="H497" i="48" s="1"/>
  <c r="F497" i="48" a="1"/>
  <c r="F497" i="48" s="1"/>
  <c r="D497" i="48" a="1"/>
  <c r="D497" i="48" s="1"/>
  <c r="B497" i="48" a="1"/>
  <c r="B497" i="48" s="1"/>
  <c r="AX496" i="48"/>
  <c r="AP496" i="48"/>
  <c r="AG496" i="48"/>
  <c r="AF496" i="48" a="1"/>
  <c r="AF496" i="48"/>
  <c r="AD496" i="48" a="1"/>
  <c r="AD496" i="48"/>
  <c r="AW496" i="48" s="1"/>
  <c r="AB496" i="48" a="1"/>
  <c r="AB496" i="48"/>
  <c r="AV496" i="48" s="1"/>
  <c r="Z496" i="48" a="1"/>
  <c r="Z496" i="48"/>
  <c r="AA496" i="48" s="1"/>
  <c r="X496" i="48" a="1"/>
  <c r="X496" i="48"/>
  <c r="Y496" i="48" s="1"/>
  <c r="V496" i="48" a="1"/>
  <c r="V496" i="48" s="1"/>
  <c r="T496" i="48" a="1"/>
  <c r="T496" i="48" s="1"/>
  <c r="R496" i="48" a="1"/>
  <c r="R496" i="48" s="1"/>
  <c r="Q496" i="48"/>
  <c r="P496" i="48" a="1"/>
  <c r="P496" i="48"/>
  <c r="N496" i="48" a="1"/>
  <c r="N496" i="48" s="1"/>
  <c r="L496" i="48" a="1"/>
  <c r="L496" i="48"/>
  <c r="AN496" i="48" s="1"/>
  <c r="J496" i="48" a="1"/>
  <c r="J496" i="48" s="1"/>
  <c r="H496" i="48" a="1"/>
  <c r="H496" i="48" s="1"/>
  <c r="F496" i="48" a="1"/>
  <c r="F496" i="48" s="1"/>
  <c r="D496" i="48" a="1"/>
  <c r="D496" i="48" s="1"/>
  <c r="B496" i="48" a="1"/>
  <c r="B496" i="48" s="1"/>
  <c r="AX495" i="48"/>
  <c r="AP495" i="48"/>
  <c r="AG495" i="48"/>
  <c r="AF495" i="48" a="1"/>
  <c r="AF495" i="48"/>
  <c r="AD495" i="48" a="1"/>
  <c r="AD495" i="48"/>
  <c r="AW495" i="48" s="1"/>
  <c r="AB495" i="48" a="1"/>
  <c r="AB495" i="48"/>
  <c r="AV495" i="48" s="1"/>
  <c r="Z495" i="48" a="1"/>
  <c r="Z495" i="48"/>
  <c r="AA495" i="48" s="1"/>
  <c r="X495" i="48" a="1"/>
  <c r="X495" i="48"/>
  <c r="Y495" i="48" s="1"/>
  <c r="V495" i="48" a="1"/>
  <c r="V495" i="48" s="1"/>
  <c r="T495" i="48" a="1"/>
  <c r="T495" i="48" s="1"/>
  <c r="R495" i="48" a="1"/>
  <c r="R495" i="48" s="1"/>
  <c r="Q495" i="48"/>
  <c r="P495" i="48" a="1"/>
  <c r="P495" i="48"/>
  <c r="N495" i="48" a="1"/>
  <c r="N495" i="48" s="1"/>
  <c r="L495" i="48" a="1"/>
  <c r="L495" i="48"/>
  <c r="AN495" i="48" s="1"/>
  <c r="J495" i="48" a="1"/>
  <c r="J495" i="48" s="1"/>
  <c r="H495" i="48" a="1"/>
  <c r="H495" i="48" s="1"/>
  <c r="F495" i="48" a="1"/>
  <c r="F495" i="48" s="1"/>
  <c r="D495" i="48" a="1"/>
  <c r="D495" i="48" s="1"/>
  <c r="B495" i="48" a="1"/>
  <c r="B495" i="48" s="1"/>
  <c r="AX494" i="48"/>
  <c r="AP494" i="48"/>
  <c r="AG494" i="48"/>
  <c r="AF494" i="48" a="1"/>
  <c r="AF494" i="48"/>
  <c r="AD494" i="48" a="1"/>
  <c r="AD494" i="48"/>
  <c r="AW494" i="48" s="1"/>
  <c r="AB494" i="48" a="1"/>
  <c r="AB494" i="48"/>
  <c r="AV494" i="48" s="1"/>
  <c r="Z494" i="48" a="1"/>
  <c r="Z494" i="48"/>
  <c r="AA494" i="48" s="1"/>
  <c r="X494" i="48" a="1"/>
  <c r="X494" i="48"/>
  <c r="Y494" i="48" s="1"/>
  <c r="V494" i="48" a="1"/>
  <c r="V494" i="48" s="1"/>
  <c r="T494" i="48" a="1"/>
  <c r="T494" i="48" s="1"/>
  <c r="R494" i="48" a="1"/>
  <c r="R494" i="48" s="1"/>
  <c r="Q494" i="48"/>
  <c r="P494" i="48" a="1"/>
  <c r="P494" i="48"/>
  <c r="N494" i="48" a="1"/>
  <c r="N494" i="48" s="1"/>
  <c r="L494" i="48" a="1"/>
  <c r="L494" i="48"/>
  <c r="AN494" i="48" s="1"/>
  <c r="J494" i="48" a="1"/>
  <c r="J494" i="48" s="1"/>
  <c r="H494" i="48" a="1"/>
  <c r="H494" i="48" s="1"/>
  <c r="F494" i="48" a="1"/>
  <c r="F494" i="48" s="1"/>
  <c r="D494" i="48" a="1"/>
  <c r="D494" i="48" s="1"/>
  <c r="B494" i="48" a="1"/>
  <c r="B494" i="48" s="1"/>
  <c r="AP493" i="48"/>
  <c r="AG493" i="48"/>
  <c r="AF493" i="48" a="1"/>
  <c r="AF493" i="48"/>
  <c r="AD493" i="48" a="1"/>
  <c r="AD493" i="48"/>
  <c r="AW493" i="48" s="1"/>
  <c r="AB493" i="48" a="1"/>
  <c r="AB493" i="48"/>
  <c r="AV493" i="48" s="1"/>
  <c r="Z493" i="48" a="1"/>
  <c r="Z493" i="48"/>
  <c r="AA493" i="48" s="1"/>
  <c r="X493" i="48" a="1"/>
  <c r="X493" i="48"/>
  <c r="Y493" i="48" s="1"/>
  <c r="V493" i="48" a="1"/>
  <c r="V493" i="48" s="1"/>
  <c r="T493" i="48" a="1"/>
  <c r="T493" i="48" s="1"/>
  <c r="R493" i="48" a="1"/>
  <c r="R493" i="48" s="1"/>
  <c r="Q493" i="48"/>
  <c r="P493" i="48" a="1"/>
  <c r="P493" i="48"/>
  <c r="O493" i="48"/>
  <c r="N493" i="48" a="1"/>
  <c r="N493" i="48"/>
  <c r="AO493" i="48" s="1"/>
  <c r="L493" i="48" a="1"/>
  <c r="L493" i="48"/>
  <c r="AN493" i="48" s="1"/>
  <c r="J493" i="48" a="1"/>
  <c r="J493" i="48" s="1"/>
  <c r="H493" i="48" a="1"/>
  <c r="H493" i="48" s="1"/>
  <c r="F493" i="48" a="1"/>
  <c r="F493" i="48" s="1"/>
  <c r="D493" i="48" a="1"/>
  <c r="D493" i="48" s="1"/>
  <c r="B493" i="48" a="1"/>
  <c r="B493" i="48" s="1"/>
  <c r="AP492" i="48"/>
  <c r="AF492" i="48" a="1"/>
  <c r="AF492" i="48" s="1"/>
  <c r="AD492" i="48" a="1"/>
  <c r="AD492" i="48"/>
  <c r="AW492" i="48" s="1"/>
  <c r="AB492" i="48" a="1"/>
  <c r="AB492" i="48"/>
  <c r="AV492" i="48" s="1"/>
  <c r="Z492" i="48" a="1"/>
  <c r="Z492" i="48"/>
  <c r="AA492" i="48" s="1"/>
  <c r="X492" i="48" a="1"/>
  <c r="X492" i="48"/>
  <c r="Y492" i="48" s="1"/>
  <c r="V492" i="48" a="1"/>
  <c r="V492" i="48" s="1"/>
  <c r="T492" i="48" a="1"/>
  <c r="T492" i="48" s="1"/>
  <c r="R492" i="48" a="1"/>
  <c r="R492" i="48" s="1"/>
  <c r="Q492" i="48"/>
  <c r="P492" i="48" a="1"/>
  <c r="P492" i="48"/>
  <c r="O492" i="48"/>
  <c r="N492" i="48" a="1"/>
  <c r="N492" i="48"/>
  <c r="AO492" i="48" s="1"/>
  <c r="L492" i="48" a="1"/>
  <c r="L492" i="48"/>
  <c r="AN492" i="48" s="1"/>
  <c r="J492" i="48" a="1"/>
  <c r="J492" i="48" s="1"/>
  <c r="H492" i="48" a="1"/>
  <c r="H492" i="48" s="1"/>
  <c r="F492" i="48" a="1"/>
  <c r="F492" i="48" s="1"/>
  <c r="D492" i="48" a="1"/>
  <c r="D492" i="48" s="1"/>
  <c r="B492" i="48" a="1"/>
  <c r="B492" i="48" s="1"/>
  <c r="AP491" i="48"/>
  <c r="AF491" i="48" a="1"/>
  <c r="AF491" i="48" s="1"/>
  <c r="AD491" i="48" a="1"/>
  <c r="AD491" i="48"/>
  <c r="AW491" i="48" s="1"/>
  <c r="AB491" i="48" a="1"/>
  <c r="AB491" i="48"/>
  <c r="AV491" i="48" s="1"/>
  <c r="Z491" i="48" a="1"/>
  <c r="Z491" i="48"/>
  <c r="AA491" i="48" s="1"/>
  <c r="X491" i="48" a="1"/>
  <c r="X491" i="48"/>
  <c r="Y491" i="48" s="1"/>
  <c r="V491" i="48" a="1"/>
  <c r="V491" i="48" s="1"/>
  <c r="T491" i="48" a="1"/>
  <c r="T491" i="48" s="1"/>
  <c r="R491" i="48" a="1"/>
  <c r="R491" i="48" s="1"/>
  <c r="Q491" i="48"/>
  <c r="P491" i="48" a="1"/>
  <c r="P491" i="48"/>
  <c r="O491" i="48"/>
  <c r="N491" i="48" a="1"/>
  <c r="N491" i="48"/>
  <c r="AO491" i="48" s="1"/>
  <c r="L491" i="48" a="1"/>
  <c r="L491" i="48"/>
  <c r="AN491" i="48" s="1"/>
  <c r="J491" i="48" a="1"/>
  <c r="J491" i="48" s="1"/>
  <c r="H491" i="48" a="1"/>
  <c r="H491" i="48" s="1"/>
  <c r="F491" i="48" a="1"/>
  <c r="F491" i="48" s="1"/>
  <c r="D491" i="48" a="1"/>
  <c r="D491" i="48" s="1"/>
  <c r="B491" i="48" a="1"/>
  <c r="B491" i="48" s="1"/>
  <c r="AF490" i="48" a="1"/>
  <c r="AF490" i="48" s="1"/>
  <c r="AD490" i="48" a="1"/>
  <c r="AD490" i="48"/>
  <c r="AW490" i="48" s="1"/>
  <c r="AB490" i="48" a="1"/>
  <c r="AB490" i="48"/>
  <c r="AV490" i="48" s="1"/>
  <c r="Z490" i="48" a="1"/>
  <c r="Z490" i="48"/>
  <c r="AA490" i="48" s="1"/>
  <c r="X490" i="48" a="1"/>
  <c r="X490" i="48" s="1"/>
  <c r="V490" i="48" a="1"/>
  <c r="V490" i="48" s="1"/>
  <c r="T490" i="48" a="1"/>
  <c r="T490" i="48" s="1"/>
  <c r="R490" i="48" a="1"/>
  <c r="R490" i="48" s="1"/>
  <c r="Q490" i="48"/>
  <c r="P490" i="48" a="1"/>
  <c r="P490" i="48"/>
  <c r="O490" i="48"/>
  <c r="N490" i="48" a="1"/>
  <c r="N490" i="48"/>
  <c r="AO490" i="48" s="1"/>
  <c r="L490" i="48" a="1"/>
  <c r="L490" i="48"/>
  <c r="AN490" i="48" s="1"/>
  <c r="J490" i="48" a="1"/>
  <c r="J490" i="48" s="1"/>
  <c r="H490" i="48" a="1"/>
  <c r="H490" i="48" s="1"/>
  <c r="F490" i="48" a="1"/>
  <c r="F490" i="48" s="1"/>
  <c r="D490" i="48" a="1"/>
  <c r="D490" i="48" s="1"/>
  <c r="B490" i="48" a="1"/>
  <c r="B490" i="48" s="1"/>
  <c r="AF489" i="48" a="1"/>
  <c r="AF489" i="48" s="1"/>
  <c r="AD489" i="48" a="1"/>
  <c r="AD489" i="48"/>
  <c r="AW489" i="48" s="1"/>
  <c r="AB489" i="48" a="1"/>
  <c r="AB489" i="48"/>
  <c r="AV489" i="48" s="1"/>
  <c r="Z489" i="48" a="1"/>
  <c r="Z489" i="48"/>
  <c r="AA489" i="48" s="1"/>
  <c r="X489" i="48" a="1"/>
  <c r="X489" i="48"/>
  <c r="Y489" i="48" s="1"/>
  <c r="V489" i="48" a="1"/>
  <c r="V489" i="48" s="1"/>
  <c r="T489" i="48" a="1"/>
  <c r="T489" i="48" s="1"/>
  <c r="R489" i="48" a="1"/>
  <c r="R489" i="48" s="1"/>
  <c r="P489" i="48" a="1"/>
  <c r="P489" i="48" s="1"/>
  <c r="O489" i="48"/>
  <c r="N489" i="48" a="1"/>
  <c r="N489" i="48"/>
  <c r="AO489" i="48" s="1"/>
  <c r="L489" i="48" a="1"/>
  <c r="L489" i="48"/>
  <c r="AN489" i="48" s="1"/>
  <c r="J489" i="48" a="1"/>
  <c r="J489" i="48" s="1"/>
  <c r="H489" i="48" a="1"/>
  <c r="H489" i="48" s="1"/>
  <c r="F489" i="48" a="1"/>
  <c r="F489" i="48" s="1"/>
  <c r="D489" i="48" a="1"/>
  <c r="D489" i="48" s="1"/>
  <c r="B489" i="48" a="1"/>
  <c r="B489" i="48" s="1"/>
  <c r="AF488" i="48" a="1"/>
  <c r="AF488" i="48" s="1"/>
  <c r="AD488" i="48" a="1"/>
  <c r="AD488" i="48"/>
  <c r="AW488" i="48" s="1"/>
  <c r="AB488" i="48" a="1"/>
  <c r="AB488" i="48"/>
  <c r="AV488" i="48" s="1"/>
  <c r="Z488" i="48" a="1"/>
  <c r="Z488" i="48"/>
  <c r="AA488" i="48" s="1"/>
  <c r="X488" i="48" a="1"/>
  <c r="X488" i="48" s="1"/>
  <c r="V488" i="48" a="1"/>
  <c r="V488" i="48" s="1"/>
  <c r="T488" i="48" a="1"/>
  <c r="T488" i="48" s="1"/>
  <c r="R488" i="48" a="1"/>
  <c r="R488" i="48" s="1"/>
  <c r="P488" i="48" a="1"/>
  <c r="P488" i="48" s="1"/>
  <c r="O488" i="48"/>
  <c r="N488" i="48" a="1"/>
  <c r="N488" i="48"/>
  <c r="AO488" i="48" s="1"/>
  <c r="L488" i="48" a="1"/>
  <c r="L488" i="48"/>
  <c r="AN488" i="48" s="1"/>
  <c r="J488" i="48" a="1"/>
  <c r="J488" i="48" s="1"/>
  <c r="H488" i="48" a="1"/>
  <c r="H488" i="48" s="1"/>
  <c r="F488" i="48" a="1"/>
  <c r="F488" i="48" s="1"/>
  <c r="D488" i="48" a="1"/>
  <c r="D488" i="48" s="1"/>
  <c r="B488" i="48" a="1"/>
  <c r="B488" i="48" s="1"/>
  <c r="AF487" i="48" a="1"/>
  <c r="AF487" i="48" s="1"/>
  <c r="AD487" i="48" a="1"/>
  <c r="AD487" i="48"/>
  <c r="AW487" i="48" s="1"/>
  <c r="AB487" i="48" a="1"/>
  <c r="AB487" i="48"/>
  <c r="AV487" i="48" s="1"/>
  <c r="Z487" i="48" a="1"/>
  <c r="Z487" i="48"/>
  <c r="AA487" i="48" s="1"/>
  <c r="X487" i="48" a="1"/>
  <c r="X487" i="48" s="1"/>
  <c r="V487" i="48" a="1"/>
  <c r="V487" i="48" s="1"/>
  <c r="T487" i="48" a="1"/>
  <c r="T487" i="48" s="1"/>
  <c r="R487" i="48" a="1"/>
  <c r="R487" i="48" s="1"/>
  <c r="P487" i="48" a="1"/>
  <c r="P487" i="48" s="1"/>
  <c r="O487" i="48"/>
  <c r="N487" i="48" a="1"/>
  <c r="N487" i="48"/>
  <c r="AO487" i="48" s="1"/>
  <c r="L487" i="48" a="1"/>
  <c r="L487" i="48"/>
  <c r="AN487" i="48" s="1"/>
  <c r="J487" i="48" a="1"/>
  <c r="J487" i="48" s="1"/>
  <c r="H487" i="48" a="1"/>
  <c r="H487" i="48" s="1"/>
  <c r="F487" i="48" a="1"/>
  <c r="F487" i="48" s="1"/>
  <c r="D487" i="48" a="1"/>
  <c r="D487" i="48" s="1"/>
  <c r="B487" i="48" a="1"/>
  <c r="B487" i="48" s="1"/>
  <c r="AF486" i="48" a="1"/>
  <c r="AF486" i="48" s="1"/>
  <c r="AD486" i="48" a="1"/>
  <c r="AD486" i="48"/>
  <c r="AW486" i="48" s="1"/>
  <c r="AB486" i="48" a="1"/>
  <c r="AB486" i="48"/>
  <c r="AV486" i="48" s="1"/>
  <c r="Z486" i="48" a="1"/>
  <c r="Z486" i="48"/>
  <c r="AA486" i="48" s="1"/>
  <c r="X486" i="48" a="1"/>
  <c r="X486" i="48" s="1"/>
  <c r="V486" i="48" a="1"/>
  <c r="V486" i="48" s="1"/>
  <c r="U486" i="48"/>
  <c r="T486" i="48" a="1"/>
  <c r="T486" i="48"/>
  <c r="AR486" i="48" s="1"/>
  <c r="R486" i="48" a="1"/>
  <c r="R486" i="48" s="1"/>
  <c r="P486" i="48" a="1"/>
  <c r="P486" i="48" s="1"/>
  <c r="O486" i="48"/>
  <c r="N486" i="48" a="1"/>
  <c r="N486" i="48"/>
  <c r="AO486" i="48" s="1"/>
  <c r="L486" i="48" a="1"/>
  <c r="L486" i="48"/>
  <c r="AN486" i="48" s="1"/>
  <c r="J486" i="48" a="1"/>
  <c r="J486" i="48" s="1"/>
  <c r="H486" i="48" a="1"/>
  <c r="H486" i="48" s="1"/>
  <c r="F486" i="48" a="1"/>
  <c r="F486" i="48" s="1"/>
  <c r="D486" i="48" a="1"/>
  <c r="D486" i="48" s="1"/>
  <c r="B486" i="48" a="1"/>
  <c r="B486" i="48" s="1"/>
  <c r="AF485" i="48" a="1"/>
  <c r="AF485" i="48" s="1"/>
  <c r="AD485" i="48" a="1"/>
  <c r="AD485" i="48"/>
  <c r="AW485" i="48" s="1"/>
  <c r="AB485" i="48" a="1"/>
  <c r="AB485" i="48"/>
  <c r="AV485" i="48" s="1"/>
  <c r="Z485" i="48" a="1"/>
  <c r="Z485" i="48"/>
  <c r="AA485" i="48" s="1"/>
  <c r="X485" i="48" a="1"/>
  <c r="X485" i="48" s="1"/>
  <c r="V485" i="48" a="1"/>
  <c r="V485" i="48" s="1"/>
  <c r="T485" i="48" a="1"/>
  <c r="T485" i="48" s="1"/>
  <c r="R485" i="48" a="1"/>
  <c r="R485" i="48" s="1"/>
  <c r="P485" i="48" a="1"/>
  <c r="P485" i="48" s="1"/>
  <c r="O485" i="48"/>
  <c r="N485" i="48" a="1"/>
  <c r="N485" i="48"/>
  <c r="AO485" i="48" s="1"/>
  <c r="L485" i="48" a="1"/>
  <c r="L485" i="48"/>
  <c r="AN485" i="48" s="1"/>
  <c r="J485" i="48" a="1"/>
  <c r="J485" i="48" s="1"/>
  <c r="H485" i="48" a="1"/>
  <c r="H485" i="48" s="1"/>
  <c r="F485" i="48" a="1"/>
  <c r="F485" i="48" s="1"/>
  <c r="D485" i="48" a="1"/>
  <c r="D485" i="48" s="1"/>
  <c r="B485" i="48" a="1"/>
  <c r="B485" i="48" s="1"/>
  <c r="AF484" i="48" a="1"/>
  <c r="AF484" i="48" s="1"/>
  <c r="AD484" i="48" a="1"/>
  <c r="AD484" i="48"/>
  <c r="AW484" i="48" s="1"/>
  <c r="AB484" i="48" a="1"/>
  <c r="AB484" i="48"/>
  <c r="AV484" i="48" s="1"/>
  <c r="Z484" i="48" a="1"/>
  <c r="Z484" i="48"/>
  <c r="AA484" i="48" s="1"/>
  <c r="X484" i="48" a="1"/>
  <c r="X484" i="48" s="1"/>
  <c r="V484" i="48" a="1"/>
  <c r="V484" i="48" s="1"/>
  <c r="T484" i="48" a="1"/>
  <c r="T484" i="48" s="1"/>
  <c r="R484" i="48" a="1"/>
  <c r="R484" i="48" s="1"/>
  <c r="P484" i="48" a="1"/>
  <c r="P484" i="48" s="1"/>
  <c r="O484" i="48"/>
  <c r="N484" i="48" a="1"/>
  <c r="N484" i="48"/>
  <c r="AO484" i="48" s="1"/>
  <c r="L484" i="48" a="1"/>
  <c r="L484" i="48"/>
  <c r="AN484" i="48" s="1"/>
  <c r="J484" i="48" a="1"/>
  <c r="J484" i="48" s="1"/>
  <c r="H484" i="48" a="1"/>
  <c r="H484" i="48" s="1"/>
  <c r="F484" i="48" a="1"/>
  <c r="F484" i="48" s="1"/>
  <c r="D484" i="48" a="1"/>
  <c r="D484" i="48" s="1"/>
  <c r="B484" i="48" a="1"/>
  <c r="B484" i="48" s="1"/>
  <c r="AP483" i="48"/>
  <c r="AF483" i="48" a="1"/>
  <c r="AF483" i="48" s="1"/>
  <c r="AD483" i="48" a="1"/>
  <c r="AD483" i="48"/>
  <c r="AW483" i="48" s="1"/>
  <c r="AB483" i="48" a="1"/>
  <c r="AB483" i="48"/>
  <c r="AV483" i="48" s="1"/>
  <c r="Z483" i="48" a="1"/>
  <c r="Z483" i="48"/>
  <c r="AA483" i="48" s="1"/>
  <c r="X483" i="48" a="1"/>
  <c r="X483" i="48" s="1"/>
  <c r="V483" i="48" a="1"/>
  <c r="V483" i="48" s="1"/>
  <c r="T483" i="48" a="1"/>
  <c r="T483" i="48"/>
  <c r="U483" i="48" s="1"/>
  <c r="R483" i="48" a="1"/>
  <c r="R483" i="48" s="1"/>
  <c r="Q483" i="48"/>
  <c r="P483" i="48" a="1"/>
  <c r="P483" i="48"/>
  <c r="O483" i="48"/>
  <c r="N483" i="48" a="1"/>
  <c r="N483" i="48"/>
  <c r="AO483" i="48" s="1"/>
  <c r="L483" i="48" a="1"/>
  <c r="L483" i="48"/>
  <c r="AN483" i="48" s="1"/>
  <c r="J483" i="48" a="1"/>
  <c r="J483" i="48" s="1"/>
  <c r="H483" i="48" a="1"/>
  <c r="H483" i="48" s="1"/>
  <c r="F483" i="48" a="1"/>
  <c r="F483" i="48" s="1"/>
  <c r="D483" i="48" a="1"/>
  <c r="D483" i="48" s="1"/>
  <c r="B483" i="48" a="1"/>
  <c r="B483" i="48" s="1"/>
  <c r="AF482" i="48" a="1"/>
  <c r="AF482" i="48" s="1"/>
  <c r="AD482" i="48" a="1"/>
  <c r="AD482" i="48"/>
  <c r="AW482" i="48" s="1"/>
  <c r="AB482" i="48" a="1"/>
  <c r="AB482" i="48"/>
  <c r="AV482" i="48" s="1"/>
  <c r="Z482" i="48" a="1"/>
  <c r="Z482" i="48"/>
  <c r="AA482" i="48" s="1"/>
  <c r="X482" i="48" a="1"/>
  <c r="X482" i="48" s="1"/>
  <c r="V482" i="48" a="1"/>
  <c r="V482" i="48" s="1"/>
  <c r="T482" i="48" a="1"/>
  <c r="T482" i="48"/>
  <c r="U482" i="48" s="1"/>
  <c r="R482" i="48" a="1"/>
  <c r="R482" i="48" s="1"/>
  <c r="Q482" i="48"/>
  <c r="P482" i="48" a="1"/>
  <c r="P482" i="48"/>
  <c r="O482" i="48"/>
  <c r="N482" i="48" a="1"/>
  <c r="N482" i="48"/>
  <c r="AO482" i="48" s="1"/>
  <c r="L482" i="48" a="1"/>
  <c r="L482" i="48"/>
  <c r="AN482" i="48" s="1"/>
  <c r="J482" i="48" a="1"/>
  <c r="J482" i="48" s="1"/>
  <c r="H482" i="48" a="1"/>
  <c r="H482" i="48" s="1"/>
  <c r="F482" i="48" a="1"/>
  <c r="F482" i="48" s="1"/>
  <c r="D482" i="48" a="1"/>
  <c r="D482" i="48" s="1"/>
  <c r="B482" i="48" a="1"/>
  <c r="B482" i="48" s="1"/>
  <c r="AF481" i="48" a="1"/>
  <c r="AF481" i="48" s="1"/>
  <c r="AD481" i="48" a="1"/>
  <c r="AD481" i="48"/>
  <c r="AW481" i="48" s="1"/>
  <c r="AB481" i="48" a="1"/>
  <c r="AB481" i="48"/>
  <c r="AV481" i="48" s="1"/>
  <c r="Z481" i="48" a="1"/>
  <c r="Z481" i="48"/>
  <c r="AA481" i="48" s="1"/>
  <c r="X481" i="48" a="1"/>
  <c r="X481" i="48" s="1"/>
  <c r="V481" i="48" a="1"/>
  <c r="V481" i="48" s="1"/>
  <c r="T481" i="48" a="1"/>
  <c r="T481" i="48"/>
  <c r="U481" i="48" s="1"/>
  <c r="R481" i="48" a="1"/>
  <c r="R481" i="48" s="1"/>
  <c r="P481" i="48" a="1"/>
  <c r="P481" i="48" s="1"/>
  <c r="O481" i="48"/>
  <c r="N481" i="48" a="1"/>
  <c r="N481" i="48"/>
  <c r="AO481" i="48" s="1"/>
  <c r="L481" i="48" a="1"/>
  <c r="L481" i="48"/>
  <c r="AN481" i="48" s="1"/>
  <c r="J481" i="48" a="1"/>
  <c r="J481" i="48" s="1"/>
  <c r="H481" i="48" a="1"/>
  <c r="H481" i="48" s="1"/>
  <c r="F481" i="48" a="1"/>
  <c r="F481" i="48" s="1"/>
  <c r="D481" i="48" a="1"/>
  <c r="D481" i="48" s="1"/>
  <c r="B481" i="48" a="1"/>
  <c r="B481" i="48" s="1"/>
  <c r="AF480" i="48" a="1"/>
  <c r="AF480" i="48" s="1"/>
  <c r="AD480" i="48" a="1"/>
  <c r="AD480" i="48"/>
  <c r="AW480" i="48" s="1"/>
  <c r="AB480" i="48" a="1"/>
  <c r="AB480" i="48"/>
  <c r="AV480" i="48" s="1"/>
  <c r="Z480" i="48" a="1"/>
  <c r="Z480" i="48"/>
  <c r="AA480" i="48" s="1"/>
  <c r="X480" i="48" a="1"/>
  <c r="X480" i="48" s="1"/>
  <c r="V480" i="48" a="1"/>
  <c r="V480" i="48" s="1"/>
  <c r="T480" i="48" a="1"/>
  <c r="T480" i="48"/>
  <c r="U480" i="48" s="1"/>
  <c r="R480" i="48" a="1"/>
  <c r="R480" i="48" s="1"/>
  <c r="P480" i="48" a="1"/>
  <c r="P480" i="48" s="1"/>
  <c r="O480" i="48"/>
  <c r="N480" i="48" a="1"/>
  <c r="N480" i="48"/>
  <c r="AO480" i="48" s="1"/>
  <c r="L480" i="48" a="1"/>
  <c r="L480" i="48"/>
  <c r="AN480" i="48" s="1"/>
  <c r="J480" i="48" a="1"/>
  <c r="J480" i="48" s="1"/>
  <c r="H480" i="48" a="1"/>
  <c r="H480" i="48" s="1"/>
  <c r="F480" i="48" a="1"/>
  <c r="F480" i="48" s="1"/>
  <c r="D480" i="48" a="1"/>
  <c r="D480" i="48" s="1"/>
  <c r="B480" i="48" a="1"/>
  <c r="B480" i="48" s="1"/>
  <c r="AF479" i="48" a="1"/>
  <c r="AF479" i="48" s="1"/>
  <c r="AD479" i="48" a="1"/>
  <c r="AD479" i="48"/>
  <c r="AW479" i="48" s="1"/>
  <c r="AB479" i="48" a="1"/>
  <c r="AB479" i="48"/>
  <c r="AV479" i="48" s="1"/>
  <c r="Z479" i="48" a="1"/>
  <c r="Z479" i="48"/>
  <c r="AA479" i="48" s="1"/>
  <c r="X479" i="48" a="1"/>
  <c r="X479" i="48" s="1"/>
  <c r="V479" i="48" a="1"/>
  <c r="V479" i="48" s="1"/>
  <c r="T479" i="48" a="1"/>
  <c r="T479" i="48"/>
  <c r="U479" i="48" s="1"/>
  <c r="R479" i="48" a="1"/>
  <c r="R479" i="48" s="1"/>
  <c r="Q479" i="48"/>
  <c r="P479" i="48" a="1"/>
  <c r="P479" i="48"/>
  <c r="O479" i="48"/>
  <c r="N479" i="48" a="1"/>
  <c r="N479" i="48"/>
  <c r="AO479" i="48" s="1"/>
  <c r="L479" i="48" a="1"/>
  <c r="L479" i="48"/>
  <c r="AN479" i="48" s="1"/>
  <c r="J479" i="48" a="1"/>
  <c r="J479" i="48" s="1"/>
  <c r="H479" i="48" a="1"/>
  <c r="H479" i="48" s="1"/>
  <c r="F479" i="48" a="1"/>
  <c r="F479" i="48" s="1"/>
  <c r="D479" i="48" a="1"/>
  <c r="D479" i="48" s="1"/>
  <c r="B479" i="48" a="1"/>
  <c r="B479" i="48" s="1"/>
  <c r="AF478" i="48" a="1"/>
  <c r="AF478" i="48" s="1"/>
  <c r="AD478" i="48" a="1"/>
  <c r="AD478" i="48"/>
  <c r="AW478" i="48" s="1"/>
  <c r="AB478" i="48" a="1"/>
  <c r="AB478" i="48"/>
  <c r="AV478" i="48" s="1"/>
  <c r="Z478" i="48" a="1"/>
  <c r="Z478" i="48"/>
  <c r="AA478" i="48" s="1"/>
  <c r="X478" i="48" a="1"/>
  <c r="X478" i="48" s="1"/>
  <c r="V478" i="48" a="1"/>
  <c r="V478" i="48" s="1"/>
  <c r="T478" i="48" a="1"/>
  <c r="T478" i="48"/>
  <c r="U478" i="48" s="1"/>
  <c r="S478" i="48"/>
  <c r="R478" i="48" a="1"/>
  <c r="R478" i="48"/>
  <c r="AQ478" i="48" s="1"/>
  <c r="P478" i="48" a="1"/>
  <c r="P478" i="48" s="1"/>
  <c r="O478" i="48"/>
  <c r="N478" i="48" a="1"/>
  <c r="N478" i="48"/>
  <c r="AO478" i="48" s="1"/>
  <c r="L478" i="48" a="1"/>
  <c r="L478" i="48"/>
  <c r="AN478" i="48" s="1"/>
  <c r="J478" i="48" a="1"/>
  <c r="J478" i="48" s="1"/>
  <c r="H478" i="48" a="1"/>
  <c r="H478" i="48" s="1"/>
  <c r="F478" i="48" a="1"/>
  <c r="F478" i="48" s="1"/>
  <c r="D478" i="48" a="1"/>
  <c r="D478" i="48" s="1"/>
  <c r="B478" i="48" a="1"/>
  <c r="B478" i="48" s="1"/>
  <c r="AF477" i="48" a="1"/>
  <c r="AF477" i="48" s="1"/>
  <c r="AD477" i="48" a="1"/>
  <c r="AD477" i="48"/>
  <c r="AW477" i="48" s="1"/>
  <c r="AB477" i="48" a="1"/>
  <c r="AB477" i="48"/>
  <c r="AV477" i="48" s="1"/>
  <c r="Z477" i="48" a="1"/>
  <c r="Z477" i="48"/>
  <c r="AA477" i="48" s="1"/>
  <c r="X477" i="48" a="1"/>
  <c r="X477" i="48" s="1"/>
  <c r="V477" i="48" a="1"/>
  <c r="V477" i="48" s="1"/>
  <c r="T477" i="48" a="1"/>
  <c r="T477" i="48" s="1"/>
  <c r="S477" i="48"/>
  <c r="R477" i="48" a="1"/>
  <c r="R477" i="48"/>
  <c r="AQ477" i="48" s="1"/>
  <c r="P477" i="48" a="1"/>
  <c r="P477" i="48" s="1"/>
  <c r="O477" i="48"/>
  <c r="N477" i="48" a="1"/>
  <c r="N477" i="48"/>
  <c r="AO477" i="48" s="1"/>
  <c r="L477" i="48" a="1"/>
  <c r="L477" i="48"/>
  <c r="J477" i="48" a="1"/>
  <c r="J477" i="48" s="1"/>
  <c r="H477" i="48" a="1"/>
  <c r="H477" i="48" s="1"/>
  <c r="F477" i="48" a="1"/>
  <c r="F477" i="48" s="1"/>
  <c r="D477" i="48" a="1"/>
  <c r="D477" i="48" s="1"/>
  <c r="B477" i="48" a="1"/>
  <c r="B477" i="48" s="1"/>
  <c r="AF476" i="48" a="1"/>
  <c r="AF476" i="48" s="1"/>
  <c r="AD476" i="48" a="1"/>
  <c r="AD476" i="48"/>
  <c r="AW476" i="48" s="1"/>
  <c r="AB476" i="48" a="1"/>
  <c r="AB476" i="48"/>
  <c r="Z476" i="48" a="1"/>
  <c r="Z476" i="48"/>
  <c r="AA476" i="48" s="1"/>
  <c r="X476" i="48" a="1"/>
  <c r="X476" i="48" s="1"/>
  <c r="V476" i="48" a="1"/>
  <c r="V476" i="48" s="1"/>
  <c r="T476" i="48" a="1"/>
  <c r="T476" i="48" s="1"/>
  <c r="S476" i="48"/>
  <c r="R476" i="48" a="1"/>
  <c r="R476" i="48"/>
  <c r="AQ476" i="48" s="1"/>
  <c r="P476" i="48" a="1"/>
  <c r="P476" i="48" s="1"/>
  <c r="Q476" i="48" s="1"/>
  <c r="O476" i="48"/>
  <c r="N476" i="48" a="1"/>
  <c r="N476" i="48"/>
  <c r="AO476" i="48" s="1"/>
  <c r="L476" i="48" a="1"/>
  <c r="L476" i="48"/>
  <c r="K476" i="48"/>
  <c r="J476" i="48" a="1"/>
  <c r="J476" i="48"/>
  <c r="H476" i="48" a="1"/>
  <c r="H476" i="48" s="1"/>
  <c r="F476" i="48" a="1"/>
  <c r="F476" i="48" s="1"/>
  <c r="D476" i="48" a="1"/>
  <c r="D476" i="48" s="1"/>
  <c r="B476" i="48" a="1"/>
  <c r="B476" i="48" s="1"/>
  <c r="AF475" i="48" a="1"/>
  <c r="AF475" i="48" s="1"/>
  <c r="AG475" i="48" s="1"/>
  <c r="AD475" i="48" a="1"/>
  <c r="AD475" i="48"/>
  <c r="AW475" i="48" s="1"/>
  <c r="AB475" i="48" a="1"/>
  <c r="AB475" i="48"/>
  <c r="Z475" i="48" a="1"/>
  <c r="Z475" i="48"/>
  <c r="AA475" i="48" s="1"/>
  <c r="X475" i="48" a="1"/>
  <c r="X475" i="48" s="1"/>
  <c r="V475" i="48" a="1"/>
  <c r="V475" i="48" s="1"/>
  <c r="T475" i="48" a="1"/>
  <c r="T475" i="48" s="1"/>
  <c r="S475" i="48"/>
  <c r="R475" i="48" a="1"/>
  <c r="R475" i="48"/>
  <c r="AQ475" i="48" s="1"/>
  <c r="Q475" i="48"/>
  <c r="P475" i="48" a="1"/>
  <c r="P475" i="48"/>
  <c r="O475" i="48"/>
  <c r="N475" i="48" a="1"/>
  <c r="N475" i="48"/>
  <c r="AO475" i="48" s="1"/>
  <c r="L475" i="48" a="1"/>
  <c r="L475" i="48"/>
  <c r="J475" i="48" a="1"/>
  <c r="J475" i="48" s="1"/>
  <c r="H475" i="48" a="1"/>
  <c r="H475" i="48" s="1"/>
  <c r="F475" i="48" a="1"/>
  <c r="F475" i="48" s="1"/>
  <c r="D475" i="48" a="1"/>
  <c r="D475" i="48" s="1"/>
  <c r="B475" i="48" a="1"/>
  <c r="B475" i="48" s="1"/>
  <c r="AF474" i="48" a="1"/>
  <c r="AF474" i="48" s="1"/>
  <c r="AG474" i="48" s="1"/>
  <c r="AD474" i="48" a="1"/>
  <c r="AD474" i="48"/>
  <c r="AW474" i="48" s="1"/>
  <c r="AB474" i="48" a="1"/>
  <c r="AB474" i="48"/>
  <c r="Z474" i="48" a="1"/>
  <c r="Z474" i="48"/>
  <c r="AA474" i="48" s="1"/>
  <c r="X474" i="48" a="1"/>
  <c r="X474" i="48" s="1"/>
  <c r="V474" i="48" a="1"/>
  <c r="V474" i="48" s="1"/>
  <c r="T474" i="48" a="1"/>
  <c r="T474" i="48" s="1"/>
  <c r="S474" i="48"/>
  <c r="R474" i="48" a="1"/>
  <c r="R474" i="48"/>
  <c r="AQ474" i="48" s="1"/>
  <c r="Q474" i="48"/>
  <c r="P474" i="48" a="1"/>
  <c r="P474" i="48" s="1"/>
  <c r="AP475" i="48" s="1"/>
  <c r="O474" i="48"/>
  <c r="N474" i="48" a="1"/>
  <c r="N474" i="48"/>
  <c r="AO474" i="48" s="1"/>
  <c r="L474" i="48" a="1"/>
  <c r="L474" i="48"/>
  <c r="J474" i="48" a="1"/>
  <c r="J474" i="48" s="1"/>
  <c r="H474" i="48" a="1"/>
  <c r="H474" i="48" s="1"/>
  <c r="F474" i="48" a="1"/>
  <c r="F474" i="48" s="1"/>
  <c r="D474" i="48" a="1"/>
  <c r="D474" i="48" s="1"/>
  <c r="B474" i="48" a="1"/>
  <c r="B474" i="48" s="1"/>
  <c r="AG473" i="48"/>
  <c r="AF473" i="48" a="1"/>
  <c r="AF473" i="48" s="1"/>
  <c r="AD473" i="48" a="1"/>
  <c r="AD473" i="48"/>
  <c r="AB473" i="48" a="1"/>
  <c r="AB473" i="48"/>
  <c r="Z473" i="48" a="1"/>
  <c r="Z473" i="48"/>
  <c r="AA473" i="48" s="1"/>
  <c r="X473" i="48" a="1"/>
  <c r="X473" i="48" s="1"/>
  <c r="V473" i="48" a="1"/>
  <c r="V473" i="48" s="1"/>
  <c r="T473" i="48" a="1"/>
  <c r="T473" i="48" s="1"/>
  <c r="S473" i="48"/>
  <c r="R473" i="48" a="1"/>
  <c r="R473" i="48"/>
  <c r="AQ473" i="48" s="1"/>
  <c r="P473" i="48" a="1"/>
  <c r="P473" i="48" s="1"/>
  <c r="Q473" i="48" s="1"/>
  <c r="O473" i="48"/>
  <c r="N473" i="48" a="1"/>
  <c r="N473" i="48"/>
  <c r="L473" i="48" a="1"/>
  <c r="L473" i="48"/>
  <c r="J473" i="48" a="1"/>
  <c r="J473" i="48" s="1"/>
  <c r="H473" i="48" a="1"/>
  <c r="H473" i="48" s="1"/>
  <c r="F473" i="48" a="1"/>
  <c r="F473" i="48" s="1"/>
  <c r="D473" i="48" a="1"/>
  <c r="D473" i="48" s="1"/>
  <c r="B473" i="48" a="1"/>
  <c r="B473" i="48" s="1"/>
  <c r="AP472" i="48"/>
  <c r="AF472" i="48" a="1"/>
  <c r="AF472" i="48" s="1"/>
  <c r="AX472" i="48" s="1"/>
  <c r="AD472" i="48" a="1"/>
  <c r="AD472" i="48"/>
  <c r="AE472" i="48" s="1"/>
  <c r="AB472" i="48" a="1"/>
  <c r="AB472" i="48"/>
  <c r="Z472" i="48" a="1"/>
  <c r="Z472" i="48"/>
  <c r="X472" i="48" a="1"/>
  <c r="X472" i="48"/>
  <c r="V472" i="48" a="1"/>
  <c r="V472" i="48" s="1"/>
  <c r="T472" i="48" a="1"/>
  <c r="T472" i="48"/>
  <c r="S472" i="48"/>
  <c r="R472" i="48" a="1"/>
  <c r="R472" i="48"/>
  <c r="Q472" i="48"/>
  <c r="P472" i="48" a="1"/>
  <c r="P472" i="48"/>
  <c r="N472" i="48" a="1"/>
  <c r="N472" i="48"/>
  <c r="O472" i="48" s="1"/>
  <c r="L472" i="48" a="1"/>
  <c r="L472" i="48"/>
  <c r="J472" i="48" a="1"/>
  <c r="J472" i="48"/>
  <c r="K472" i="48" s="1"/>
  <c r="H472" i="48" a="1"/>
  <c r="H472" i="48" s="1"/>
  <c r="F472" i="48" a="1"/>
  <c r="F472" i="48" s="1"/>
  <c r="D472" i="48" a="1"/>
  <c r="D472" i="48" s="1"/>
  <c r="C472" i="48"/>
  <c r="B472" i="48" a="1"/>
  <c r="B472" i="48"/>
  <c r="AS471" i="48"/>
  <c r="AF471" i="48" a="1"/>
  <c r="AF471" i="48" s="1"/>
  <c r="AD471" i="48" a="1"/>
  <c r="AD471" i="48"/>
  <c r="AW471" i="48" s="1"/>
  <c r="AB471" i="48" a="1"/>
  <c r="AB471" i="48"/>
  <c r="AV471" i="48" s="1"/>
  <c r="Z471" i="48" a="1"/>
  <c r="Z471" i="48" s="1"/>
  <c r="X471" i="48" a="1"/>
  <c r="X471" i="48" s="1"/>
  <c r="V471" i="48" a="1"/>
  <c r="V471" i="48"/>
  <c r="W471" i="48" s="1"/>
  <c r="T471" i="48" a="1"/>
  <c r="T471" i="48" s="1"/>
  <c r="S471" i="48"/>
  <c r="R471" i="48" a="1"/>
  <c r="R471" i="48"/>
  <c r="AQ471" i="48" s="1"/>
  <c r="Q471" i="48"/>
  <c r="P471" i="48" a="1"/>
  <c r="P471" i="48"/>
  <c r="N471" i="48" a="1"/>
  <c r="N471" i="48"/>
  <c r="AO471" i="48" s="1"/>
  <c r="L471" i="48" a="1"/>
  <c r="L471" i="48"/>
  <c r="M471" i="48" s="1"/>
  <c r="J471" i="48" a="1"/>
  <c r="J471" i="48"/>
  <c r="K471" i="48" s="1"/>
  <c r="H471" i="48" a="1"/>
  <c r="H471" i="48" s="1"/>
  <c r="F471" i="48" a="1"/>
  <c r="F471" i="48" s="1"/>
  <c r="D471" i="48" a="1"/>
  <c r="D471" i="48" s="1"/>
  <c r="C471" i="48"/>
  <c r="B471" i="48" a="1"/>
  <c r="B471" i="48"/>
  <c r="AI471" i="48" s="1"/>
  <c r="AS470" i="48"/>
  <c r="AF470" i="48" a="1"/>
  <c r="AF470" i="48" s="1"/>
  <c r="AD470" i="48" a="1"/>
  <c r="AD470" i="48"/>
  <c r="AW470" i="48" s="1"/>
  <c r="AB470" i="48" a="1"/>
  <c r="AB470" i="48"/>
  <c r="AV470" i="48" s="1"/>
  <c r="Z470" i="48" a="1"/>
  <c r="Z470" i="48" s="1"/>
  <c r="X470" i="48" a="1"/>
  <c r="X470" i="48" s="1"/>
  <c r="V470" i="48" a="1"/>
  <c r="V470" i="48"/>
  <c r="W470" i="48" s="1"/>
  <c r="T470" i="48" a="1"/>
  <c r="T470" i="48" s="1"/>
  <c r="S470" i="48"/>
  <c r="R470" i="48" a="1"/>
  <c r="R470" i="48"/>
  <c r="Q470" i="48"/>
  <c r="P470" i="48" a="1"/>
  <c r="P470" i="48"/>
  <c r="AP471" i="48" s="1"/>
  <c r="N470" i="48" a="1"/>
  <c r="N470" i="48"/>
  <c r="AO470" i="48" s="1"/>
  <c r="L470" i="48" a="1"/>
  <c r="L470" i="48"/>
  <c r="M470" i="48" s="1"/>
  <c r="K470" i="48"/>
  <c r="J470" i="48" a="1"/>
  <c r="J470" i="48"/>
  <c r="AM470" i="48" s="1"/>
  <c r="H470" i="48" a="1"/>
  <c r="H470" i="48" s="1"/>
  <c r="F470" i="48" a="1"/>
  <c r="F470" i="48" s="1"/>
  <c r="D470" i="48" a="1"/>
  <c r="D470" i="48" s="1"/>
  <c r="C470" i="48"/>
  <c r="B470" i="48" a="1"/>
  <c r="B470" i="48"/>
  <c r="AS469" i="48"/>
  <c r="AF469" i="48" a="1"/>
  <c r="AF469" i="48" s="1"/>
  <c r="AD469" i="48" a="1"/>
  <c r="AD469" i="48"/>
  <c r="AW469" i="48" s="1"/>
  <c r="AB469" i="48" a="1"/>
  <c r="AB469" i="48"/>
  <c r="AV469" i="48" s="1"/>
  <c r="Z469" i="48" a="1"/>
  <c r="Z469" i="48"/>
  <c r="AU469" i="48" s="1"/>
  <c r="X469" i="48" a="1"/>
  <c r="X469" i="48" s="1"/>
  <c r="V469" i="48" a="1"/>
  <c r="V469" i="48"/>
  <c r="W469" i="48" s="1"/>
  <c r="T469" i="48" a="1"/>
  <c r="T469" i="48" s="1"/>
  <c r="R469" i="48" a="1"/>
  <c r="R469" i="48" s="1"/>
  <c r="Q469" i="48"/>
  <c r="P469" i="48" a="1"/>
  <c r="P469" i="48"/>
  <c r="AP470" i="48" s="1"/>
  <c r="N469" i="48" a="1"/>
  <c r="N469" i="48"/>
  <c r="AO469" i="48" s="1"/>
  <c r="L469" i="48" a="1"/>
  <c r="L469" i="48"/>
  <c r="M469" i="48" s="1"/>
  <c r="K469" i="48"/>
  <c r="J469" i="48" a="1"/>
  <c r="J469" i="48"/>
  <c r="AM469" i="48" s="1"/>
  <c r="H469" i="48" a="1"/>
  <c r="H469" i="48" s="1"/>
  <c r="F469" i="48" a="1"/>
  <c r="F469" i="48" s="1"/>
  <c r="D469" i="48" a="1"/>
  <c r="D469" i="48" s="1"/>
  <c r="B469" i="48" a="1"/>
  <c r="B469" i="48" s="1"/>
  <c r="AS468" i="48"/>
  <c r="AF468" i="48" a="1"/>
  <c r="AF468" i="48" s="1"/>
  <c r="AD468" i="48" a="1"/>
  <c r="AD468" i="48"/>
  <c r="AW468" i="48" s="1"/>
  <c r="AB468" i="48" a="1"/>
  <c r="AB468" i="48"/>
  <c r="AV468" i="48" s="1"/>
  <c r="Z468" i="48" a="1"/>
  <c r="Z468" i="48"/>
  <c r="AU468" i="48" s="1"/>
  <c r="X468" i="48" a="1"/>
  <c r="X468" i="48" s="1"/>
  <c r="V468" i="48" a="1"/>
  <c r="V468" i="48"/>
  <c r="W468" i="48" s="1"/>
  <c r="T468" i="48" a="1"/>
  <c r="T468" i="48" s="1"/>
  <c r="R468" i="48" a="1"/>
  <c r="R468" i="48" s="1"/>
  <c r="Q468" i="48"/>
  <c r="P468" i="48" a="1"/>
  <c r="P468" i="48"/>
  <c r="AP469" i="48" s="1"/>
  <c r="N468" i="48" a="1"/>
  <c r="N468" i="48"/>
  <c r="AO468" i="48" s="1"/>
  <c r="L468" i="48" a="1"/>
  <c r="L468" i="48"/>
  <c r="M468" i="48" s="1"/>
  <c r="K468" i="48"/>
  <c r="J468" i="48" a="1"/>
  <c r="J468" i="48"/>
  <c r="AM468" i="48" s="1"/>
  <c r="H468" i="48" a="1"/>
  <c r="H468" i="48" s="1"/>
  <c r="F468" i="48" a="1"/>
  <c r="F468" i="48" s="1"/>
  <c r="D468" i="48" a="1"/>
  <c r="D468" i="48" s="1"/>
  <c r="B468" i="48" a="1"/>
  <c r="B468" i="48" s="1"/>
  <c r="AS467" i="48"/>
  <c r="AF467" i="48" a="1"/>
  <c r="AF467" i="48" s="1"/>
  <c r="AD467" i="48" a="1"/>
  <c r="AD467" i="48"/>
  <c r="AW467" i="48" s="1"/>
  <c r="AB467" i="48" a="1"/>
  <c r="AB467" i="48"/>
  <c r="AV467" i="48" s="1"/>
  <c r="Z467" i="48" a="1"/>
  <c r="Z467" i="48"/>
  <c r="AU467" i="48" s="1"/>
  <c r="X467" i="48" a="1"/>
  <c r="X467" i="48" s="1"/>
  <c r="V467" i="48" a="1"/>
  <c r="V467" i="48"/>
  <c r="W467" i="48" s="1"/>
  <c r="T467" i="48" a="1"/>
  <c r="T467" i="48" s="1"/>
  <c r="R467" i="48" a="1"/>
  <c r="R467" i="48" s="1"/>
  <c r="Q467" i="48"/>
  <c r="P467" i="48" a="1"/>
  <c r="P467" i="48"/>
  <c r="AP468" i="48" s="1"/>
  <c r="N467" i="48" a="1"/>
  <c r="N467" i="48"/>
  <c r="AO467" i="48" s="1"/>
  <c r="L467" i="48" a="1"/>
  <c r="L467" i="48"/>
  <c r="M467" i="48" s="1"/>
  <c r="K467" i="48"/>
  <c r="J467" i="48" a="1"/>
  <c r="J467" i="48"/>
  <c r="AM467" i="48" s="1"/>
  <c r="H467" i="48" a="1"/>
  <c r="H467" i="48" s="1"/>
  <c r="F467" i="48" a="1"/>
  <c r="F467" i="48" s="1"/>
  <c r="D467" i="48" a="1"/>
  <c r="D467" i="48" s="1"/>
  <c r="B467" i="48" a="1"/>
  <c r="B467" i="48" s="1"/>
  <c r="AS466" i="48"/>
  <c r="AF466" i="48" a="1"/>
  <c r="AF466" i="48" s="1"/>
  <c r="AD466" i="48" a="1"/>
  <c r="AD466" i="48"/>
  <c r="AW466" i="48" s="1"/>
  <c r="AB466" i="48" a="1"/>
  <c r="AB466" i="48"/>
  <c r="AV466" i="48" s="1"/>
  <c r="Z466" i="48" a="1"/>
  <c r="Z466" i="48"/>
  <c r="AU466" i="48" s="1"/>
  <c r="X466" i="48" a="1"/>
  <c r="X466" i="48" s="1"/>
  <c r="V466" i="48" a="1"/>
  <c r="V466" i="48"/>
  <c r="W466" i="48" s="1"/>
  <c r="T466" i="48" a="1"/>
  <c r="T466" i="48" s="1"/>
  <c r="R466" i="48" a="1"/>
  <c r="R466" i="48" s="1"/>
  <c r="Q466" i="48"/>
  <c r="P466" i="48" a="1"/>
  <c r="P466" i="48"/>
  <c r="AP467" i="48" s="1"/>
  <c r="N466" i="48" a="1"/>
  <c r="N466" i="48"/>
  <c r="AO466" i="48" s="1"/>
  <c r="L466" i="48" a="1"/>
  <c r="L466" i="48"/>
  <c r="M466" i="48" s="1"/>
  <c r="K466" i="48"/>
  <c r="J466" i="48" a="1"/>
  <c r="J466" i="48"/>
  <c r="H466" i="48" a="1"/>
  <c r="H466" i="48" s="1"/>
  <c r="F466" i="48" a="1"/>
  <c r="F466" i="48" s="1"/>
  <c r="D466" i="48" a="1"/>
  <c r="D466" i="48" s="1"/>
  <c r="B466" i="48" a="1"/>
  <c r="B466" i="48" s="1"/>
  <c r="AS465" i="48"/>
  <c r="AF465" i="48" a="1"/>
  <c r="AF465" i="48" s="1"/>
  <c r="AD465" i="48" a="1"/>
  <c r="AD465" i="48"/>
  <c r="AW465" i="48" s="1"/>
  <c r="AB465" i="48" a="1"/>
  <c r="AB465" i="48"/>
  <c r="AV465" i="48" s="1"/>
  <c r="Z465" i="48" a="1"/>
  <c r="Z465" i="48"/>
  <c r="AU465" i="48" s="1"/>
  <c r="X465" i="48" a="1"/>
  <c r="X465" i="48" s="1"/>
  <c r="V465" i="48" a="1"/>
  <c r="V465" i="48"/>
  <c r="W465" i="48" s="1"/>
  <c r="T465" i="48" a="1"/>
  <c r="T465" i="48" s="1"/>
  <c r="S465" i="48"/>
  <c r="R465" i="48" a="1"/>
  <c r="R465" i="48"/>
  <c r="AQ465" i="48" s="1"/>
  <c r="Q465" i="48"/>
  <c r="P465" i="48" a="1"/>
  <c r="P465" i="48"/>
  <c r="AP466" i="48" s="1"/>
  <c r="N465" i="48" a="1"/>
  <c r="N465" i="48"/>
  <c r="AO465" i="48" s="1"/>
  <c r="L465" i="48" a="1"/>
  <c r="L465" i="48"/>
  <c r="M465" i="48" s="1"/>
  <c r="K465" i="48"/>
  <c r="J465" i="48" a="1"/>
  <c r="J465" i="48"/>
  <c r="AM466" i="48" s="1"/>
  <c r="H465" i="48" a="1"/>
  <c r="H465" i="48" s="1"/>
  <c r="F465" i="48" a="1"/>
  <c r="F465" i="48" s="1"/>
  <c r="D465" i="48" a="1"/>
  <c r="D465" i="48" s="1"/>
  <c r="B465" i="48" a="1"/>
  <c r="B465" i="48" s="1"/>
  <c r="AS464" i="48"/>
  <c r="AF464" i="48" a="1"/>
  <c r="AF464" i="48" s="1"/>
  <c r="AD464" i="48" a="1"/>
  <c r="AD464" i="48"/>
  <c r="AW464" i="48" s="1"/>
  <c r="AB464" i="48" a="1"/>
  <c r="AB464" i="48"/>
  <c r="AV464" i="48" s="1"/>
  <c r="Z464" i="48" a="1"/>
  <c r="Z464" i="48"/>
  <c r="AU464" i="48" s="1"/>
  <c r="X464" i="48" a="1"/>
  <c r="X464" i="48" s="1"/>
  <c r="V464" i="48" a="1"/>
  <c r="V464" i="48"/>
  <c r="W464" i="48" s="1"/>
  <c r="T464" i="48" a="1"/>
  <c r="T464" i="48" s="1"/>
  <c r="S464" i="48"/>
  <c r="R464" i="48" a="1"/>
  <c r="R464" i="48"/>
  <c r="AQ464" i="48" s="1"/>
  <c r="Q464" i="48"/>
  <c r="P464" i="48" a="1"/>
  <c r="P464" i="48"/>
  <c r="AP465" i="48" s="1"/>
  <c r="N464" i="48" a="1"/>
  <c r="N464" i="48"/>
  <c r="AO464" i="48" s="1"/>
  <c r="L464" i="48" a="1"/>
  <c r="L464" i="48"/>
  <c r="M464" i="48" s="1"/>
  <c r="K464" i="48"/>
  <c r="J464" i="48" a="1"/>
  <c r="J464" i="48"/>
  <c r="AM465" i="48" s="1"/>
  <c r="H464" i="48" a="1"/>
  <c r="H464" i="48" s="1"/>
  <c r="F464" i="48" a="1"/>
  <c r="F464" i="48" s="1"/>
  <c r="D464" i="48" a="1"/>
  <c r="D464" i="48" s="1"/>
  <c r="B464" i="48" a="1"/>
  <c r="B464" i="48" s="1"/>
  <c r="AS463" i="48"/>
  <c r="AF463" i="48" a="1"/>
  <c r="AF463" i="48" s="1"/>
  <c r="AD463" i="48" a="1"/>
  <c r="AD463" i="48"/>
  <c r="AW463" i="48" s="1"/>
  <c r="AB463" i="48" a="1"/>
  <c r="AB463" i="48"/>
  <c r="AV463" i="48" s="1"/>
  <c r="Z463" i="48" a="1"/>
  <c r="Z463" i="48"/>
  <c r="AU463" i="48" s="1"/>
  <c r="X463" i="48" a="1"/>
  <c r="X463" i="48" s="1"/>
  <c r="V463" i="48" a="1"/>
  <c r="V463" i="48"/>
  <c r="W463" i="48" s="1"/>
  <c r="T463" i="48" a="1"/>
  <c r="T463" i="48" s="1"/>
  <c r="S463" i="48"/>
  <c r="R463" i="48" a="1"/>
  <c r="R463" i="48"/>
  <c r="AQ463" i="48" s="1"/>
  <c r="Q463" i="48"/>
  <c r="P463" i="48" a="1"/>
  <c r="P463" i="48"/>
  <c r="AP464" i="48" s="1"/>
  <c r="N463" i="48" a="1"/>
  <c r="N463" i="48"/>
  <c r="AO463" i="48" s="1"/>
  <c r="L463" i="48" a="1"/>
  <c r="L463" i="48"/>
  <c r="M463" i="48" s="1"/>
  <c r="K463" i="48"/>
  <c r="J463" i="48" a="1"/>
  <c r="J463" i="48"/>
  <c r="AM464" i="48" s="1"/>
  <c r="H463" i="48" a="1"/>
  <c r="H463" i="48" s="1"/>
  <c r="F463" i="48" a="1"/>
  <c r="F463" i="48" s="1"/>
  <c r="D463" i="48" a="1"/>
  <c r="D463" i="48" s="1"/>
  <c r="B463" i="48" a="1"/>
  <c r="B463" i="48" s="1"/>
  <c r="AS462" i="48"/>
  <c r="AF462" i="48" a="1"/>
  <c r="AF462" i="48" s="1"/>
  <c r="AD462" i="48" a="1"/>
  <c r="AD462" i="48"/>
  <c r="AW462" i="48" s="1"/>
  <c r="AB462" i="48" a="1"/>
  <c r="AB462" i="48"/>
  <c r="AV462" i="48" s="1"/>
  <c r="Z462" i="48" a="1"/>
  <c r="Z462" i="48"/>
  <c r="AU462" i="48" s="1"/>
  <c r="X462" i="48" a="1"/>
  <c r="X462" i="48" s="1"/>
  <c r="V462" i="48" a="1"/>
  <c r="V462" i="48"/>
  <c r="W462" i="48" s="1"/>
  <c r="T462" i="48" a="1"/>
  <c r="T462" i="48" s="1"/>
  <c r="S462" i="48"/>
  <c r="R462" i="48" a="1"/>
  <c r="R462" i="48"/>
  <c r="AQ462" i="48" s="1"/>
  <c r="Q462" i="48"/>
  <c r="P462" i="48" a="1"/>
  <c r="P462" i="48"/>
  <c r="AP463" i="48" s="1"/>
  <c r="N462" i="48" a="1"/>
  <c r="N462" i="48"/>
  <c r="AO462" i="48" s="1"/>
  <c r="L462" i="48" a="1"/>
  <c r="L462" i="48"/>
  <c r="M462" i="48" s="1"/>
  <c r="K462" i="48"/>
  <c r="J462" i="48" a="1"/>
  <c r="J462" i="48"/>
  <c r="AM463" i="48" s="1"/>
  <c r="H462" i="48" a="1"/>
  <c r="H462" i="48" s="1"/>
  <c r="F462" i="48" a="1"/>
  <c r="F462" i="48" s="1"/>
  <c r="D462" i="48" a="1"/>
  <c r="D462" i="48" s="1"/>
  <c r="B462" i="48" a="1"/>
  <c r="B462" i="48" s="1"/>
  <c r="AS461" i="48"/>
  <c r="AF461" i="48" a="1"/>
  <c r="AF461" i="48" s="1"/>
  <c r="AD461" i="48" a="1"/>
  <c r="AD461" i="48"/>
  <c r="AW461" i="48" s="1"/>
  <c r="AB461" i="48" a="1"/>
  <c r="AB461" i="48"/>
  <c r="AV461" i="48" s="1"/>
  <c r="Z461" i="48" a="1"/>
  <c r="Z461" i="48"/>
  <c r="AU461" i="48" s="1"/>
  <c r="X461" i="48" a="1"/>
  <c r="X461" i="48" s="1"/>
  <c r="V461" i="48" a="1"/>
  <c r="V461" i="48"/>
  <c r="W461" i="48" s="1"/>
  <c r="T461" i="48" a="1"/>
  <c r="T461" i="48" s="1"/>
  <c r="S461" i="48"/>
  <c r="R461" i="48" a="1"/>
  <c r="R461" i="48"/>
  <c r="AQ461" i="48" s="1"/>
  <c r="Q461" i="48"/>
  <c r="P461" i="48" a="1"/>
  <c r="P461" i="48"/>
  <c r="AP462" i="48" s="1"/>
  <c r="N461" i="48" a="1"/>
  <c r="N461" i="48"/>
  <c r="AO461" i="48" s="1"/>
  <c r="M461" i="48"/>
  <c r="L461" i="48" a="1"/>
  <c r="L461" i="48"/>
  <c r="AN461" i="48" s="1"/>
  <c r="K461" i="48"/>
  <c r="J461" i="48" a="1"/>
  <c r="J461" i="48"/>
  <c r="AM462" i="48" s="1"/>
  <c r="H461" i="48" a="1"/>
  <c r="H461" i="48" s="1"/>
  <c r="F461" i="48" a="1"/>
  <c r="F461" i="48" s="1"/>
  <c r="D461" i="48" a="1"/>
  <c r="D461" i="48" s="1"/>
  <c r="B461" i="48" a="1"/>
  <c r="B461" i="48" s="1"/>
  <c r="AS460" i="48"/>
  <c r="AF460" i="48" a="1"/>
  <c r="AF460" i="48" s="1"/>
  <c r="AD460" i="48" a="1"/>
  <c r="AD460" i="48"/>
  <c r="AW460" i="48" s="1"/>
  <c r="AB460" i="48" a="1"/>
  <c r="AB460" i="48"/>
  <c r="AV460" i="48" s="1"/>
  <c r="Z460" i="48" a="1"/>
  <c r="Z460" i="48"/>
  <c r="AU460" i="48" s="1"/>
  <c r="X460" i="48" a="1"/>
  <c r="X460" i="48" s="1"/>
  <c r="V460" i="48" a="1"/>
  <c r="V460" i="48"/>
  <c r="W460" i="48" s="1"/>
  <c r="T460" i="48" a="1"/>
  <c r="T460" i="48" s="1"/>
  <c r="S460" i="48"/>
  <c r="R460" i="48" a="1"/>
  <c r="R460" i="48"/>
  <c r="AQ460" i="48" s="1"/>
  <c r="Q460" i="48"/>
  <c r="P460" i="48" a="1"/>
  <c r="P460" i="48"/>
  <c r="AP461" i="48" s="1"/>
  <c r="N460" i="48" a="1"/>
  <c r="N460" i="48"/>
  <c r="AO460" i="48" s="1"/>
  <c r="M460" i="48"/>
  <c r="L460" i="48" a="1"/>
  <c r="L460" i="48"/>
  <c r="AN460" i="48" s="1"/>
  <c r="K460" i="48"/>
  <c r="J460" i="48" a="1"/>
  <c r="J460" i="48"/>
  <c r="AM461" i="48" s="1"/>
  <c r="H460" i="48" a="1"/>
  <c r="H460" i="48" s="1"/>
  <c r="F460" i="48" a="1"/>
  <c r="F460" i="48" s="1"/>
  <c r="D460" i="48" a="1"/>
  <c r="D460" i="48" s="1"/>
  <c r="B460" i="48" a="1"/>
  <c r="B460" i="48" s="1"/>
  <c r="AS459" i="48"/>
  <c r="AF459" i="48" a="1"/>
  <c r="AF459" i="48" s="1"/>
  <c r="AD459" i="48" a="1"/>
  <c r="AD459" i="48"/>
  <c r="AW459" i="48" s="1"/>
  <c r="AB459" i="48" a="1"/>
  <c r="AB459" i="48"/>
  <c r="AV459" i="48" s="1"/>
  <c r="Z459" i="48" a="1"/>
  <c r="Z459" i="48"/>
  <c r="AU459" i="48" s="1"/>
  <c r="X459" i="48" a="1"/>
  <c r="X459" i="48" s="1"/>
  <c r="V459" i="48" a="1"/>
  <c r="V459" i="48"/>
  <c r="W459" i="48" s="1"/>
  <c r="T459" i="48" a="1"/>
  <c r="T459" i="48" s="1"/>
  <c r="S459" i="48"/>
  <c r="R459" i="48" a="1"/>
  <c r="R459" i="48"/>
  <c r="AQ459" i="48" s="1"/>
  <c r="Q459" i="48"/>
  <c r="P459" i="48" a="1"/>
  <c r="P459" i="48"/>
  <c r="AP460" i="48" s="1"/>
  <c r="N459" i="48" a="1"/>
  <c r="N459" i="48"/>
  <c r="AO459" i="48" s="1"/>
  <c r="M459" i="48"/>
  <c r="L459" i="48" a="1"/>
  <c r="L459" i="48"/>
  <c r="AN459" i="48" s="1"/>
  <c r="K459" i="48"/>
  <c r="J459" i="48" a="1"/>
  <c r="J459" i="48"/>
  <c r="AM460" i="48" s="1"/>
  <c r="H459" i="48" a="1"/>
  <c r="H459" i="48" s="1"/>
  <c r="F459" i="48" a="1"/>
  <c r="F459" i="48" s="1"/>
  <c r="D459" i="48" a="1"/>
  <c r="D459" i="48" s="1"/>
  <c r="B459" i="48" a="1"/>
  <c r="B459" i="48" s="1"/>
  <c r="AS458" i="48"/>
  <c r="AF458" i="48" a="1"/>
  <c r="AF458" i="48" s="1"/>
  <c r="AD458" i="48" a="1"/>
  <c r="AD458" i="48"/>
  <c r="AW458" i="48" s="1"/>
  <c r="AB458" i="48" a="1"/>
  <c r="AB458" i="48"/>
  <c r="AV458" i="48" s="1"/>
  <c r="Z458" i="48" a="1"/>
  <c r="Z458" i="48"/>
  <c r="AU458" i="48" s="1"/>
  <c r="X458" i="48" a="1"/>
  <c r="X458" i="48" s="1"/>
  <c r="V458" i="48" a="1"/>
  <c r="V458" i="48"/>
  <c r="W458" i="48" s="1"/>
  <c r="T458" i="48" a="1"/>
  <c r="T458" i="48" s="1"/>
  <c r="S458" i="48"/>
  <c r="R458" i="48" a="1"/>
  <c r="R458" i="48"/>
  <c r="AQ458" i="48" s="1"/>
  <c r="Q458" i="48"/>
  <c r="P458" i="48" a="1"/>
  <c r="P458" i="48"/>
  <c r="AP459" i="48" s="1"/>
  <c r="N458" i="48" a="1"/>
  <c r="N458" i="48"/>
  <c r="AO458" i="48" s="1"/>
  <c r="M458" i="48"/>
  <c r="L458" i="48" a="1"/>
  <c r="L458" i="48"/>
  <c r="AN458" i="48" s="1"/>
  <c r="K458" i="48"/>
  <c r="J458" i="48" a="1"/>
  <c r="J458" i="48"/>
  <c r="AM459" i="48" s="1"/>
  <c r="H458" i="48" a="1"/>
  <c r="H458" i="48" s="1"/>
  <c r="F458" i="48" a="1"/>
  <c r="F458" i="48" s="1"/>
  <c r="D458" i="48" a="1"/>
  <c r="D458" i="48" s="1"/>
  <c r="B458" i="48" a="1"/>
  <c r="B458" i="48" s="1"/>
  <c r="AS457" i="48"/>
  <c r="AP457" i="48"/>
  <c r="AF457" i="48" a="1"/>
  <c r="AF457" i="48" s="1"/>
  <c r="AD457" i="48" a="1"/>
  <c r="AD457" i="48"/>
  <c r="AW457" i="48" s="1"/>
  <c r="AB457" i="48" a="1"/>
  <c r="AB457" i="48"/>
  <c r="AV457" i="48" s="1"/>
  <c r="Z457" i="48" a="1"/>
  <c r="Z457" i="48"/>
  <c r="AU457" i="48" s="1"/>
  <c r="X457" i="48" a="1"/>
  <c r="X457" i="48" s="1"/>
  <c r="V457" i="48" a="1"/>
  <c r="V457" i="48"/>
  <c r="W457" i="48" s="1"/>
  <c r="T457" i="48" a="1"/>
  <c r="T457" i="48" s="1"/>
  <c r="S457" i="48"/>
  <c r="R457" i="48" a="1"/>
  <c r="R457" i="48"/>
  <c r="AQ457" i="48" s="1"/>
  <c r="Q457" i="48"/>
  <c r="P457" i="48" a="1"/>
  <c r="P457" i="48"/>
  <c r="AP458" i="48" s="1"/>
  <c r="N457" i="48" a="1"/>
  <c r="N457" i="48"/>
  <c r="AO457" i="48" s="1"/>
  <c r="L457" i="48" a="1"/>
  <c r="L457" i="48" s="1"/>
  <c r="K457" i="48"/>
  <c r="J457" i="48" a="1"/>
  <c r="J457" i="48"/>
  <c r="AM458" i="48" s="1"/>
  <c r="H457" i="48" a="1"/>
  <c r="H457" i="48" s="1"/>
  <c r="F457" i="48" a="1"/>
  <c r="F457" i="48" s="1"/>
  <c r="D457" i="48" a="1"/>
  <c r="D457" i="48" s="1"/>
  <c r="B457" i="48" a="1"/>
  <c r="B457" i="48" s="1"/>
  <c r="AS456" i="48"/>
  <c r="AF456" i="48" a="1"/>
  <c r="AF456" i="48" s="1"/>
  <c r="AD456" i="48" a="1"/>
  <c r="AD456" i="48"/>
  <c r="AW456" i="48" s="1"/>
  <c r="AB456" i="48" a="1"/>
  <c r="AB456" i="48"/>
  <c r="AV456" i="48" s="1"/>
  <c r="Z456" i="48" a="1"/>
  <c r="Z456" i="48"/>
  <c r="AU456" i="48" s="1"/>
  <c r="X456" i="48" a="1"/>
  <c r="X456" i="48" s="1"/>
  <c r="V456" i="48" a="1"/>
  <c r="V456" i="48"/>
  <c r="W456" i="48" s="1"/>
  <c r="T456" i="48" a="1"/>
  <c r="T456" i="48" s="1"/>
  <c r="S456" i="48"/>
  <c r="R456" i="48" a="1"/>
  <c r="R456" i="48"/>
  <c r="AQ456" i="48" s="1"/>
  <c r="Q456" i="48"/>
  <c r="P456" i="48" a="1"/>
  <c r="P456" i="48"/>
  <c r="N456" i="48" a="1"/>
  <c r="N456" i="48"/>
  <c r="AO456" i="48" s="1"/>
  <c r="L456" i="48" a="1"/>
  <c r="L456" i="48" s="1"/>
  <c r="K456" i="48"/>
  <c r="J456" i="48" a="1"/>
  <c r="J456" i="48"/>
  <c r="AM457" i="48" s="1"/>
  <c r="H456" i="48" a="1"/>
  <c r="H456" i="48" s="1"/>
  <c r="F456" i="48" a="1"/>
  <c r="F456" i="48" s="1"/>
  <c r="D456" i="48" a="1"/>
  <c r="D456" i="48" s="1"/>
  <c r="B456" i="48" a="1"/>
  <c r="B456" i="48" s="1"/>
  <c r="AS455" i="48"/>
  <c r="AF455" i="48" a="1"/>
  <c r="AF455" i="48" s="1"/>
  <c r="AD455" i="48" a="1"/>
  <c r="AD455" i="48"/>
  <c r="AW455" i="48" s="1"/>
  <c r="AB455" i="48" a="1"/>
  <c r="AB455" i="48"/>
  <c r="AV455" i="48" s="1"/>
  <c r="Z455" i="48" a="1"/>
  <c r="Z455" i="48"/>
  <c r="AU455" i="48" s="1"/>
  <c r="X455" i="48" a="1"/>
  <c r="X455" i="48" s="1"/>
  <c r="V455" i="48" a="1"/>
  <c r="V455" i="48"/>
  <c r="W455" i="48" s="1"/>
  <c r="T455" i="48" a="1"/>
  <c r="T455" i="48" s="1"/>
  <c r="S455" i="48"/>
  <c r="R455" i="48" a="1"/>
  <c r="R455" i="48"/>
  <c r="AQ455" i="48" s="1"/>
  <c r="Q455" i="48"/>
  <c r="P455" i="48" a="1"/>
  <c r="P455" i="48"/>
  <c r="AP456" i="48" s="1"/>
  <c r="N455" i="48" a="1"/>
  <c r="N455" i="48"/>
  <c r="AO455" i="48" s="1"/>
  <c r="L455" i="48" a="1"/>
  <c r="L455" i="48" s="1"/>
  <c r="K455" i="48"/>
  <c r="J455" i="48" a="1"/>
  <c r="J455" i="48"/>
  <c r="AM456" i="48" s="1"/>
  <c r="H455" i="48" a="1"/>
  <c r="H455" i="48" s="1"/>
  <c r="F455" i="48" a="1"/>
  <c r="F455" i="48" s="1"/>
  <c r="D455" i="48" a="1"/>
  <c r="D455" i="48" s="1"/>
  <c r="B455" i="48" a="1"/>
  <c r="B455" i="48" s="1"/>
  <c r="AS454" i="48"/>
  <c r="AF454" i="48" a="1"/>
  <c r="AF454" i="48" s="1"/>
  <c r="AD454" i="48" a="1"/>
  <c r="AD454" i="48"/>
  <c r="AB454" i="48" a="1"/>
  <c r="AB454" i="48"/>
  <c r="AV454" i="48" s="1"/>
  <c r="Z454" i="48" a="1"/>
  <c r="Z454" i="48"/>
  <c r="AU454" i="48" s="1"/>
  <c r="X454" i="48" a="1"/>
  <c r="X454" i="48" s="1"/>
  <c r="V454" i="48" a="1"/>
  <c r="V454" i="48"/>
  <c r="W454" i="48" s="1"/>
  <c r="T454" i="48" a="1"/>
  <c r="T454" i="48" s="1"/>
  <c r="S454" i="48"/>
  <c r="R454" i="48" a="1"/>
  <c r="R454" i="48"/>
  <c r="AQ454" i="48" s="1"/>
  <c r="Q454" i="48"/>
  <c r="P454" i="48" a="1"/>
  <c r="P454" i="48"/>
  <c r="AP455" i="48" s="1"/>
  <c r="N454" i="48" a="1"/>
  <c r="N454" i="48"/>
  <c r="AO454" i="48" s="1"/>
  <c r="L454" i="48" a="1"/>
  <c r="L454" i="48" s="1"/>
  <c r="K454" i="48"/>
  <c r="J454" i="48" a="1"/>
  <c r="J454" i="48"/>
  <c r="AM455" i="48" s="1"/>
  <c r="H454" i="48" a="1"/>
  <c r="H454" i="48" s="1"/>
  <c r="F454" i="48" a="1"/>
  <c r="F454" i="48" s="1"/>
  <c r="D454" i="48" a="1"/>
  <c r="D454" i="48" s="1"/>
  <c r="B454" i="48" a="1"/>
  <c r="B454" i="48" s="1"/>
  <c r="AS453" i="48"/>
  <c r="AF453" i="48" a="1"/>
  <c r="AF453" i="48" s="1"/>
  <c r="AD453" i="48" a="1"/>
  <c r="AD453" i="48"/>
  <c r="AB453" i="48" a="1"/>
  <c r="AB453" i="48"/>
  <c r="AV453" i="48" s="1"/>
  <c r="Z453" i="48" a="1"/>
  <c r="Z453" i="48"/>
  <c r="AU453" i="48" s="1"/>
  <c r="X453" i="48" a="1"/>
  <c r="X453" i="48" s="1"/>
  <c r="V453" i="48" a="1"/>
  <c r="V453" i="48"/>
  <c r="W453" i="48" s="1"/>
  <c r="T453" i="48" a="1"/>
  <c r="T453" i="48" s="1"/>
  <c r="S453" i="48"/>
  <c r="R453" i="48" a="1"/>
  <c r="R453" i="48"/>
  <c r="AQ453" i="48" s="1"/>
  <c r="Q453" i="48"/>
  <c r="P453" i="48" a="1"/>
  <c r="P453" i="48"/>
  <c r="AP454" i="48" s="1"/>
  <c r="N453" i="48" a="1"/>
  <c r="N453" i="48"/>
  <c r="AO453" i="48" s="1"/>
  <c r="L453" i="48" a="1"/>
  <c r="L453" i="48" s="1"/>
  <c r="K453" i="48"/>
  <c r="J453" i="48" a="1"/>
  <c r="J453" i="48"/>
  <c r="AM454" i="48" s="1"/>
  <c r="H453" i="48" a="1"/>
  <c r="H453" i="48" s="1"/>
  <c r="F453" i="48" a="1"/>
  <c r="F453" i="48" s="1"/>
  <c r="D453" i="48" a="1"/>
  <c r="D453" i="48" s="1"/>
  <c r="B453" i="48" a="1"/>
  <c r="B453" i="48" s="1"/>
  <c r="AS452" i="48"/>
  <c r="AF452" i="48" a="1"/>
  <c r="AF452" i="48" s="1"/>
  <c r="AD452" i="48" a="1"/>
  <c r="AD452" i="48"/>
  <c r="AB452" i="48" a="1"/>
  <c r="AB452" i="48"/>
  <c r="AV452" i="48" s="1"/>
  <c r="Z452" i="48" a="1"/>
  <c r="Z452" i="48"/>
  <c r="AU452" i="48" s="1"/>
  <c r="X452" i="48" a="1"/>
  <c r="X452" i="48" s="1"/>
  <c r="V452" i="48" a="1"/>
  <c r="V452" i="48"/>
  <c r="W452" i="48" s="1"/>
  <c r="T452" i="48" a="1"/>
  <c r="T452" i="48" s="1"/>
  <c r="S452" i="48"/>
  <c r="R452" i="48" a="1"/>
  <c r="R452" i="48"/>
  <c r="AQ452" i="48" s="1"/>
  <c r="Q452" i="48"/>
  <c r="P452" i="48" a="1"/>
  <c r="P452" i="48"/>
  <c r="AP453" i="48" s="1"/>
  <c r="N452" i="48" a="1"/>
  <c r="N452" i="48"/>
  <c r="AO452" i="48" s="1"/>
  <c r="L452" i="48" a="1"/>
  <c r="L452" i="48" s="1"/>
  <c r="K452" i="48"/>
  <c r="J452" i="48" a="1"/>
  <c r="J452" i="48"/>
  <c r="AM453" i="48" s="1"/>
  <c r="H452" i="48" a="1"/>
  <c r="H452" i="48" s="1"/>
  <c r="F452" i="48" a="1"/>
  <c r="F452" i="48" s="1"/>
  <c r="D452" i="48" a="1"/>
  <c r="D452" i="48" s="1"/>
  <c r="B452" i="48" a="1"/>
  <c r="B452" i="48" s="1"/>
  <c r="AS451" i="48"/>
  <c r="AF451" i="48" a="1"/>
  <c r="AF451" i="48" s="1"/>
  <c r="AD451" i="48" a="1"/>
  <c r="AD451" i="48"/>
  <c r="AB451" i="48" a="1"/>
  <c r="AB451" i="48"/>
  <c r="AV451" i="48" s="1"/>
  <c r="Z451" i="48" a="1"/>
  <c r="Z451" i="48"/>
  <c r="AU451" i="48" s="1"/>
  <c r="X451" i="48" a="1"/>
  <c r="X451" i="48" s="1"/>
  <c r="V451" i="48" a="1"/>
  <c r="V451" i="48"/>
  <c r="W451" i="48" s="1"/>
  <c r="T451" i="48" a="1"/>
  <c r="T451" i="48" s="1"/>
  <c r="S451" i="48"/>
  <c r="R451" i="48" a="1"/>
  <c r="R451" i="48"/>
  <c r="AQ451" i="48" s="1"/>
  <c r="Q451" i="48"/>
  <c r="P451" i="48" a="1"/>
  <c r="P451" i="48"/>
  <c r="AP452" i="48" s="1"/>
  <c r="N451" i="48" a="1"/>
  <c r="N451" i="48"/>
  <c r="AO451" i="48" s="1"/>
  <c r="L451" i="48" a="1"/>
  <c r="L451" i="48" s="1"/>
  <c r="K451" i="48"/>
  <c r="J451" i="48" a="1"/>
  <c r="J451" i="48"/>
  <c r="AM452" i="48" s="1"/>
  <c r="H451" i="48" a="1"/>
  <c r="H451" i="48" s="1"/>
  <c r="F451" i="48" a="1"/>
  <c r="F451" i="48" s="1"/>
  <c r="D451" i="48" a="1"/>
  <c r="D451" i="48" s="1"/>
  <c r="B451" i="48" a="1"/>
  <c r="B451" i="48" s="1"/>
  <c r="AS450" i="48"/>
  <c r="AF450" i="48" a="1"/>
  <c r="AF450" i="48" s="1"/>
  <c r="AD450" i="48" a="1"/>
  <c r="AD450" i="48"/>
  <c r="AB450" i="48" a="1"/>
  <c r="AB450" i="48"/>
  <c r="AV450" i="48" s="1"/>
  <c r="Z450" i="48" a="1"/>
  <c r="Z450" i="48"/>
  <c r="AU450" i="48" s="1"/>
  <c r="X450" i="48" a="1"/>
  <c r="X450" i="48" s="1"/>
  <c r="V450" i="48" a="1"/>
  <c r="V450" i="48"/>
  <c r="W450" i="48" s="1"/>
  <c r="T450" i="48" a="1"/>
  <c r="T450" i="48" s="1"/>
  <c r="S450" i="48"/>
  <c r="R450" i="48" a="1"/>
  <c r="R450" i="48"/>
  <c r="AQ450" i="48" s="1"/>
  <c r="Q450" i="48"/>
  <c r="P450" i="48" a="1"/>
  <c r="P450" i="48"/>
  <c r="AP451" i="48" s="1"/>
  <c r="N450" i="48" a="1"/>
  <c r="N450" i="48"/>
  <c r="L450" i="48" a="1"/>
  <c r="L450" i="48" s="1"/>
  <c r="K450" i="48"/>
  <c r="J450" i="48" a="1"/>
  <c r="J450" i="48"/>
  <c r="AM451" i="48" s="1"/>
  <c r="H450" i="48" a="1"/>
  <c r="H450" i="48" s="1"/>
  <c r="F450" i="48" a="1"/>
  <c r="F450" i="48" s="1"/>
  <c r="D450" i="48" a="1"/>
  <c r="D450" i="48" s="1"/>
  <c r="B450" i="48" a="1"/>
  <c r="B450" i="48" s="1"/>
  <c r="AS449" i="48"/>
  <c r="AF449" i="48" a="1"/>
  <c r="AF449" i="48" s="1"/>
  <c r="AD449" i="48" a="1"/>
  <c r="AD449" i="48"/>
  <c r="AB449" i="48" a="1"/>
  <c r="AB449" i="48"/>
  <c r="AV449" i="48" s="1"/>
  <c r="Z449" i="48" a="1"/>
  <c r="Z449" i="48"/>
  <c r="AU449" i="48" s="1"/>
  <c r="X449" i="48" a="1"/>
  <c r="X449" i="48" s="1"/>
  <c r="V449" i="48" a="1"/>
  <c r="V449" i="48"/>
  <c r="W449" i="48" s="1"/>
  <c r="T449" i="48" a="1"/>
  <c r="T449" i="48" s="1"/>
  <c r="S449" i="48"/>
  <c r="R449" i="48" a="1"/>
  <c r="R449" i="48"/>
  <c r="AQ449" i="48" s="1"/>
  <c r="Q449" i="48"/>
  <c r="P449" i="48" a="1"/>
  <c r="P449" i="48"/>
  <c r="AP450" i="48" s="1"/>
  <c r="N449" i="48" a="1"/>
  <c r="N449" i="48"/>
  <c r="M449" i="48"/>
  <c r="L449" i="48" a="1"/>
  <c r="L449" i="48"/>
  <c r="AN449" i="48" s="1"/>
  <c r="K449" i="48"/>
  <c r="J449" i="48" a="1"/>
  <c r="J449" i="48"/>
  <c r="AM450" i="48" s="1"/>
  <c r="H449" i="48" a="1"/>
  <c r="H449" i="48" s="1"/>
  <c r="F449" i="48" a="1"/>
  <c r="F449" i="48" s="1"/>
  <c r="G449" i="48" s="1"/>
  <c r="D449" i="48" a="1"/>
  <c r="D449" i="48" s="1"/>
  <c r="B449" i="48" a="1"/>
  <c r="B449" i="48" s="1"/>
  <c r="AI449" i="48" s="1"/>
  <c r="AF448" i="48" a="1"/>
  <c r="AF448" i="48" s="1"/>
  <c r="AD448" i="48" a="1"/>
  <c r="AD448" i="48"/>
  <c r="AB448" i="48" a="1"/>
  <c r="AB448" i="48"/>
  <c r="Z448" i="48" a="1"/>
  <c r="Z448" i="48"/>
  <c r="X448" i="48" a="1"/>
  <c r="X448" i="48" s="1"/>
  <c r="V448" i="48" a="1"/>
  <c r="V448" i="48"/>
  <c r="W448" i="48" s="1"/>
  <c r="T448" i="48" a="1"/>
  <c r="T448" i="48" s="1"/>
  <c r="S448" i="48"/>
  <c r="R448" i="48" a="1"/>
  <c r="R448" i="48"/>
  <c r="AQ448" i="48" s="1"/>
  <c r="Q448" i="48"/>
  <c r="P448" i="48" a="1"/>
  <c r="P448" i="48"/>
  <c r="AP449" i="48" s="1"/>
  <c r="N448" i="48" a="1"/>
  <c r="N448" i="48"/>
  <c r="L448" i="48" a="1"/>
  <c r="L448" i="48" s="1"/>
  <c r="K448" i="48"/>
  <c r="J448" i="48" a="1"/>
  <c r="J448" i="48"/>
  <c r="AM449" i="48" s="1"/>
  <c r="H448" i="48" a="1"/>
  <c r="H448" i="48" s="1"/>
  <c r="F448" i="48" a="1"/>
  <c r="F448" i="48" s="1"/>
  <c r="G448" i="48" s="1"/>
  <c r="D448" i="48" a="1"/>
  <c r="D448" i="48" s="1"/>
  <c r="B448" i="48" a="1"/>
  <c r="B448" i="48" s="1"/>
  <c r="AI448" i="48" s="1"/>
  <c r="AF447" i="48" a="1"/>
  <c r="AF447" i="48" s="1"/>
  <c r="AD447" i="48" a="1"/>
  <c r="AD447" i="48"/>
  <c r="AB447" i="48" a="1"/>
  <c r="AB447" i="48"/>
  <c r="Z447" i="48" a="1"/>
  <c r="Z447" i="48"/>
  <c r="X447" i="48" a="1"/>
  <c r="X447" i="48" s="1"/>
  <c r="V447" i="48" a="1"/>
  <c r="V447" i="48"/>
  <c r="W447" i="48" s="1"/>
  <c r="T447" i="48" a="1"/>
  <c r="T447" i="48" s="1"/>
  <c r="S447" i="48"/>
  <c r="R447" i="48" a="1"/>
  <c r="R447" i="48"/>
  <c r="Q447" i="48"/>
  <c r="P447" i="48" a="1"/>
  <c r="P447" i="48"/>
  <c r="AP448" i="48" s="1"/>
  <c r="O447" i="48"/>
  <c r="N447" i="48" a="1"/>
  <c r="N447" i="48"/>
  <c r="L447" i="48" a="1"/>
  <c r="L447" i="48" s="1"/>
  <c r="K447" i="48"/>
  <c r="J447" i="48" a="1"/>
  <c r="J447" i="48"/>
  <c r="AM448" i="48" s="1"/>
  <c r="H447" i="48" a="1"/>
  <c r="H447" i="48" s="1"/>
  <c r="F447" i="48" a="1"/>
  <c r="F447" i="48" s="1"/>
  <c r="G447" i="48" s="1"/>
  <c r="D447" i="48" a="1"/>
  <c r="D447" i="48" s="1"/>
  <c r="C447" i="48"/>
  <c r="B447" i="48" a="1"/>
  <c r="B447" i="48" s="1"/>
  <c r="AW446" i="48"/>
  <c r="AF446" i="48" a="1"/>
  <c r="AF446" i="48" s="1"/>
  <c r="AE446" i="48"/>
  <c r="AD446" i="48" a="1"/>
  <c r="AD446" i="48"/>
  <c r="AB446" i="48" a="1"/>
  <c r="AB446" i="48"/>
  <c r="Z446" i="48" a="1"/>
  <c r="Z446" i="48"/>
  <c r="AA446" i="48" s="1"/>
  <c r="X446" i="48" a="1"/>
  <c r="X446" i="48"/>
  <c r="V446" i="48" a="1"/>
  <c r="V446" i="48"/>
  <c r="W446" i="48" s="1"/>
  <c r="T446" i="48" a="1"/>
  <c r="T446" i="48" s="1"/>
  <c r="R446" i="48" a="1"/>
  <c r="R446" i="48"/>
  <c r="P446" i="48" a="1"/>
  <c r="P446" i="48"/>
  <c r="AP446" i="48" s="1"/>
  <c r="O446" i="48"/>
  <c r="N446" i="48" a="1"/>
  <c r="N446" i="48"/>
  <c r="M446" i="48"/>
  <c r="L446" i="48" a="1"/>
  <c r="L446" i="48"/>
  <c r="J446" i="48" a="1"/>
  <c r="J446" i="48" s="1"/>
  <c r="H446" i="48" a="1"/>
  <c r="H446" i="48"/>
  <c r="F446" i="48" a="1"/>
  <c r="F446" i="48" s="1"/>
  <c r="D446" i="48" a="1"/>
  <c r="D446" i="48" s="1"/>
  <c r="B446" i="48" a="1"/>
  <c r="B446" i="48" s="1"/>
  <c r="AF445" i="48" a="1"/>
  <c r="AF445" i="48"/>
  <c r="AX445" i="48" s="1"/>
  <c r="AE445" i="48"/>
  <c r="AD445" i="48" a="1"/>
  <c r="AD445" i="48"/>
  <c r="AW445" i="48" s="1"/>
  <c r="AB445" i="48" a="1"/>
  <c r="AB445" i="48" s="1"/>
  <c r="Z445" i="48" a="1"/>
  <c r="Z445" i="48" s="1"/>
  <c r="X445" i="48" a="1"/>
  <c r="X445" i="48"/>
  <c r="AT445" i="48" s="1"/>
  <c r="V445" i="48" a="1"/>
  <c r="V445" i="48" s="1"/>
  <c r="T445" i="48" a="1"/>
  <c r="T445" i="48" s="1"/>
  <c r="R445" i="48" a="1"/>
  <c r="R445" i="48" s="1"/>
  <c r="P445" i="48" a="1"/>
  <c r="P445" i="48"/>
  <c r="AP445" i="48" s="1"/>
  <c r="O445" i="48"/>
  <c r="N445" i="48" a="1"/>
  <c r="N445" i="48"/>
  <c r="AO445" i="48" s="1"/>
  <c r="L445" i="48" a="1"/>
  <c r="L445" i="48" s="1"/>
  <c r="J445" i="48" a="1"/>
  <c r="J445" i="48" s="1"/>
  <c r="H445" i="48" a="1"/>
  <c r="H445" i="48"/>
  <c r="I445" i="48" s="1"/>
  <c r="F445" i="48" a="1"/>
  <c r="F445" i="48" s="1"/>
  <c r="D445" i="48" a="1"/>
  <c r="D445" i="48" s="1"/>
  <c r="B445" i="48" a="1"/>
  <c r="B445" i="48" s="1"/>
  <c r="AF444" i="48" a="1"/>
  <c r="AF444" i="48"/>
  <c r="AX444" i="48" s="1"/>
  <c r="AE444" i="48"/>
  <c r="AD444" i="48" a="1"/>
  <c r="AD444" i="48"/>
  <c r="AW444" i="48" s="1"/>
  <c r="AB444" i="48" a="1"/>
  <c r="AB444" i="48" s="1"/>
  <c r="Z444" i="48" a="1"/>
  <c r="Z444" i="48" s="1"/>
  <c r="X444" i="48" a="1"/>
  <c r="X444" i="48"/>
  <c r="AT444" i="48" s="1"/>
  <c r="V444" i="48" a="1"/>
  <c r="V444" i="48" s="1"/>
  <c r="T444" i="48" a="1"/>
  <c r="T444" i="48" s="1"/>
  <c r="R444" i="48" a="1"/>
  <c r="R444" i="48" s="1"/>
  <c r="P444" i="48" a="1"/>
  <c r="P444" i="48"/>
  <c r="AP444" i="48" s="1"/>
  <c r="O444" i="48"/>
  <c r="N444" i="48" a="1"/>
  <c r="N444" i="48"/>
  <c r="AO444" i="48" s="1"/>
  <c r="L444" i="48" a="1"/>
  <c r="L444" i="48" s="1"/>
  <c r="J444" i="48" a="1"/>
  <c r="J444" i="48" s="1"/>
  <c r="H444" i="48" a="1"/>
  <c r="H444" i="48"/>
  <c r="I444" i="48" s="1"/>
  <c r="F444" i="48" a="1"/>
  <c r="F444" i="48" s="1"/>
  <c r="D444" i="48" a="1"/>
  <c r="D444" i="48" s="1"/>
  <c r="B444" i="48" a="1"/>
  <c r="B444" i="48" s="1"/>
  <c r="AF443" i="48" a="1"/>
  <c r="AF443" i="48"/>
  <c r="AX443" i="48" s="1"/>
  <c r="AD443" i="48" a="1"/>
  <c r="AD443" i="48"/>
  <c r="AW443" i="48" s="1"/>
  <c r="AB443" i="48" a="1"/>
  <c r="AB443" i="48" s="1"/>
  <c r="Z443" i="48" a="1"/>
  <c r="Z443" i="48" s="1"/>
  <c r="X443" i="48" a="1"/>
  <c r="X443" i="48"/>
  <c r="AT443" i="48" s="1"/>
  <c r="V443" i="48" a="1"/>
  <c r="V443" i="48" s="1"/>
  <c r="T443" i="48" a="1"/>
  <c r="T443" i="48" s="1"/>
  <c r="R443" i="48" a="1"/>
  <c r="R443" i="48" s="1"/>
  <c r="P443" i="48" a="1"/>
  <c r="P443" i="48"/>
  <c r="AP443" i="48" s="1"/>
  <c r="O443" i="48"/>
  <c r="N443" i="48" a="1"/>
  <c r="N443" i="48"/>
  <c r="AO443" i="48" s="1"/>
  <c r="L443" i="48" a="1"/>
  <c r="L443" i="48" s="1"/>
  <c r="J443" i="48" a="1"/>
  <c r="J443" i="48" s="1"/>
  <c r="H443" i="48" a="1"/>
  <c r="H443" i="48"/>
  <c r="I443" i="48" s="1"/>
  <c r="F443" i="48" a="1"/>
  <c r="F443" i="48" s="1"/>
  <c r="D443" i="48" a="1"/>
  <c r="D443" i="48" s="1"/>
  <c r="B443" i="48" a="1"/>
  <c r="B443" i="48" s="1"/>
  <c r="AF442" i="48" a="1"/>
  <c r="AF442" i="48"/>
  <c r="AX442" i="48" s="1"/>
  <c r="AD442" i="48" a="1"/>
  <c r="AD442" i="48"/>
  <c r="AW442" i="48" s="1"/>
  <c r="AB442" i="48" a="1"/>
  <c r="AB442" i="48" s="1"/>
  <c r="Z442" i="48" a="1"/>
  <c r="Z442" i="48" s="1"/>
  <c r="X442" i="48" a="1"/>
  <c r="X442" i="48"/>
  <c r="AT442" i="48" s="1"/>
  <c r="V442" i="48" a="1"/>
  <c r="V442" i="48" s="1"/>
  <c r="T442" i="48" a="1"/>
  <c r="T442" i="48" s="1"/>
  <c r="R442" i="48" a="1"/>
  <c r="R442" i="48"/>
  <c r="S442" i="48" s="1"/>
  <c r="P442" i="48" a="1"/>
  <c r="P442" i="48"/>
  <c r="AP442" i="48" s="1"/>
  <c r="O442" i="48"/>
  <c r="N442" i="48" a="1"/>
  <c r="N442" i="48"/>
  <c r="L442" i="48" a="1"/>
  <c r="L442" i="48" s="1"/>
  <c r="J442" i="48" a="1"/>
  <c r="J442" i="48" s="1"/>
  <c r="H442" i="48" a="1"/>
  <c r="H442" i="48"/>
  <c r="I442" i="48" s="1"/>
  <c r="F442" i="48" a="1"/>
  <c r="F442" i="48" s="1"/>
  <c r="D442" i="48" a="1"/>
  <c r="D442" i="48" s="1"/>
  <c r="B442" i="48" a="1"/>
  <c r="B442" i="48" s="1"/>
  <c r="AF441" i="48" a="1"/>
  <c r="AF441" i="48"/>
  <c r="AX441" i="48" s="1"/>
  <c r="AD441" i="48" a="1"/>
  <c r="AD441" i="48"/>
  <c r="AW441" i="48" s="1"/>
  <c r="AB441" i="48" a="1"/>
  <c r="AB441" i="48" s="1"/>
  <c r="Z441" i="48" a="1"/>
  <c r="Z441" i="48" s="1"/>
  <c r="X441" i="48" a="1"/>
  <c r="X441" i="48"/>
  <c r="AT441" i="48" s="1"/>
  <c r="V441" i="48" a="1"/>
  <c r="V441" i="48" s="1"/>
  <c r="T441" i="48" a="1"/>
  <c r="T441" i="48" s="1"/>
  <c r="R441" i="48" a="1"/>
  <c r="R441" i="48"/>
  <c r="S441" i="48" s="1"/>
  <c r="P441" i="48" a="1"/>
  <c r="P441" i="48"/>
  <c r="AP441" i="48" s="1"/>
  <c r="N441" i="48" a="1"/>
  <c r="N441" i="48" s="1"/>
  <c r="L441" i="48" a="1"/>
  <c r="L441" i="48" s="1"/>
  <c r="J441" i="48" a="1"/>
  <c r="J441" i="48" s="1"/>
  <c r="H441" i="48" a="1"/>
  <c r="H441" i="48"/>
  <c r="I441" i="48" s="1"/>
  <c r="F441" i="48" a="1"/>
  <c r="F441" i="48" s="1"/>
  <c r="D441" i="48" a="1"/>
  <c r="D441" i="48" s="1"/>
  <c r="B441" i="48" a="1"/>
  <c r="B441" i="48" s="1"/>
  <c r="AF440" i="48" a="1"/>
  <c r="AF440" i="48"/>
  <c r="AX440" i="48" s="1"/>
  <c r="AD440" i="48" a="1"/>
  <c r="AD440" i="48"/>
  <c r="AW440" i="48" s="1"/>
  <c r="AB440" i="48" a="1"/>
  <c r="AB440" i="48" s="1"/>
  <c r="Z440" i="48" a="1"/>
  <c r="Z440" i="48" s="1"/>
  <c r="X440" i="48" a="1"/>
  <c r="X440" i="48"/>
  <c r="AT440" i="48" s="1"/>
  <c r="V440" i="48" a="1"/>
  <c r="V440" i="48" s="1"/>
  <c r="T440" i="48" a="1"/>
  <c r="T440" i="48" s="1"/>
  <c r="R440" i="48" a="1"/>
  <c r="R440" i="48"/>
  <c r="S440" i="48" s="1"/>
  <c r="P440" i="48" a="1"/>
  <c r="P440" i="48"/>
  <c r="AP440" i="48" s="1"/>
  <c r="N440" i="48" a="1"/>
  <c r="N440" i="48" s="1"/>
  <c r="L440" i="48" a="1"/>
  <c r="L440" i="48" s="1"/>
  <c r="J440" i="48" a="1"/>
  <c r="J440" i="48" s="1"/>
  <c r="H440" i="48" a="1"/>
  <c r="H440" i="48"/>
  <c r="I440" i="48" s="1"/>
  <c r="F440" i="48" a="1"/>
  <c r="F440" i="48" s="1"/>
  <c r="D440" i="48" a="1"/>
  <c r="D440" i="48" s="1"/>
  <c r="B440" i="48" a="1"/>
  <c r="B440" i="48" s="1"/>
  <c r="AF439" i="48" a="1"/>
  <c r="AF439" i="48"/>
  <c r="AX439" i="48" s="1"/>
  <c r="AD439" i="48" a="1"/>
  <c r="AD439" i="48"/>
  <c r="AW439" i="48" s="1"/>
  <c r="AB439" i="48" a="1"/>
  <c r="AB439" i="48" s="1"/>
  <c r="Z439" i="48" a="1"/>
  <c r="Z439" i="48" s="1"/>
  <c r="X439" i="48" a="1"/>
  <c r="X439" i="48"/>
  <c r="AT439" i="48" s="1"/>
  <c r="V439" i="48" a="1"/>
  <c r="V439" i="48" s="1"/>
  <c r="T439" i="48" a="1"/>
  <c r="T439" i="48" s="1"/>
  <c r="R439" i="48" a="1"/>
  <c r="R439" i="48"/>
  <c r="S439" i="48" s="1"/>
  <c r="P439" i="48" a="1"/>
  <c r="P439" i="48"/>
  <c r="AP439" i="48" s="1"/>
  <c r="N439" i="48" a="1"/>
  <c r="N439" i="48" s="1"/>
  <c r="L439" i="48" a="1"/>
  <c r="L439" i="48" s="1"/>
  <c r="J439" i="48" a="1"/>
  <c r="J439" i="48" s="1"/>
  <c r="H439" i="48" a="1"/>
  <c r="H439" i="48"/>
  <c r="I439" i="48" s="1"/>
  <c r="F439" i="48" a="1"/>
  <c r="F439" i="48" s="1"/>
  <c r="D439" i="48" a="1"/>
  <c r="D439" i="48" s="1"/>
  <c r="B439" i="48" a="1"/>
  <c r="B439" i="48"/>
  <c r="C439" i="48" s="1"/>
  <c r="AF438" i="48" a="1"/>
  <c r="AF438" i="48"/>
  <c r="AX438" i="48" s="1"/>
  <c r="AD438" i="48" a="1"/>
  <c r="AD438" i="48"/>
  <c r="AW438" i="48" s="1"/>
  <c r="AB438" i="48" a="1"/>
  <c r="AB438" i="48" s="1"/>
  <c r="Z438" i="48" a="1"/>
  <c r="Z438" i="48" s="1"/>
  <c r="X438" i="48" a="1"/>
  <c r="X438" i="48"/>
  <c r="AT438" i="48" s="1"/>
  <c r="V438" i="48" a="1"/>
  <c r="V438" i="48" s="1"/>
  <c r="T438" i="48" a="1"/>
  <c r="T438" i="48" s="1"/>
  <c r="R438" i="48" a="1"/>
  <c r="R438" i="48" s="1"/>
  <c r="P438" i="48" a="1"/>
  <c r="P438" i="48"/>
  <c r="AP438" i="48" s="1"/>
  <c r="N438" i="48" a="1"/>
  <c r="N438" i="48" s="1"/>
  <c r="L438" i="48" a="1"/>
  <c r="L438" i="48" s="1"/>
  <c r="J438" i="48" a="1"/>
  <c r="J438" i="48" s="1"/>
  <c r="H438" i="48" a="1"/>
  <c r="H438" i="48"/>
  <c r="I438" i="48" s="1"/>
  <c r="F438" i="48" a="1"/>
  <c r="F438" i="48" s="1"/>
  <c r="D438" i="48" a="1"/>
  <c r="D438" i="48" s="1"/>
  <c r="B438" i="48" a="1"/>
  <c r="B438" i="48"/>
  <c r="C438" i="48" s="1"/>
  <c r="AF437" i="48" a="1"/>
  <c r="AF437" i="48"/>
  <c r="AX437" i="48" s="1"/>
  <c r="AD437" i="48" a="1"/>
  <c r="AD437" i="48"/>
  <c r="AW437" i="48" s="1"/>
  <c r="AB437" i="48" a="1"/>
  <c r="AB437" i="48" s="1"/>
  <c r="Z437" i="48" a="1"/>
  <c r="Z437" i="48" s="1"/>
  <c r="X437" i="48" a="1"/>
  <c r="X437" i="48" s="1"/>
  <c r="V437" i="48" a="1"/>
  <c r="V437" i="48" s="1"/>
  <c r="T437" i="48" a="1"/>
  <c r="T437" i="48" s="1"/>
  <c r="R437" i="48" a="1"/>
  <c r="R437" i="48" s="1"/>
  <c r="P437" i="48" a="1"/>
  <c r="P437" i="48"/>
  <c r="AP437" i="48" s="1"/>
  <c r="O437" i="48"/>
  <c r="N437" i="48" a="1"/>
  <c r="N437" i="48"/>
  <c r="AO437" i="48" s="1"/>
  <c r="L437" i="48" a="1"/>
  <c r="L437" i="48" s="1"/>
  <c r="J437" i="48" a="1"/>
  <c r="J437" i="48" s="1"/>
  <c r="H437" i="48" a="1"/>
  <c r="H437" i="48"/>
  <c r="I437" i="48" s="1"/>
  <c r="F437" i="48" a="1"/>
  <c r="F437" i="48" s="1"/>
  <c r="D437" i="48" a="1"/>
  <c r="D437" i="48" s="1"/>
  <c r="B437" i="48" a="1"/>
  <c r="B437" i="48"/>
  <c r="C437" i="48" s="1"/>
  <c r="AF436" i="48" a="1"/>
  <c r="AF436" i="48"/>
  <c r="AX436" i="48" s="1"/>
  <c r="AD436" i="48" a="1"/>
  <c r="AD436" i="48"/>
  <c r="AW436" i="48" s="1"/>
  <c r="AB436" i="48" a="1"/>
  <c r="AB436" i="48" s="1"/>
  <c r="Z436" i="48" a="1"/>
  <c r="Z436" i="48" s="1"/>
  <c r="X436" i="48" a="1"/>
  <c r="X436" i="48" s="1"/>
  <c r="V436" i="48" a="1"/>
  <c r="V436" i="48" s="1"/>
  <c r="T436" i="48" a="1"/>
  <c r="T436" i="48" s="1"/>
  <c r="R436" i="48" a="1"/>
  <c r="R436" i="48"/>
  <c r="S436" i="48" s="1"/>
  <c r="P436" i="48" a="1"/>
  <c r="P436" i="48"/>
  <c r="AP436" i="48" s="1"/>
  <c r="O436" i="48"/>
  <c r="N436" i="48" a="1"/>
  <c r="N436" i="48"/>
  <c r="AO436" i="48" s="1"/>
  <c r="L436" i="48" a="1"/>
  <c r="L436" i="48" s="1"/>
  <c r="J436" i="48" a="1"/>
  <c r="J436" i="48" s="1"/>
  <c r="H436" i="48" a="1"/>
  <c r="H436" i="48" s="1"/>
  <c r="F436" i="48" a="1"/>
  <c r="F436" i="48" s="1"/>
  <c r="D436" i="48" a="1"/>
  <c r="D436" i="48" s="1"/>
  <c r="B436" i="48" a="1"/>
  <c r="B436" i="48"/>
  <c r="C436" i="48" s="1"/>
  <c r="AF435" i="48" a="1"/>
  <c r="AF435" i="48"/>
  <c r="AX435" i="48" s="1"/>
  <c r="AD435" i="48" a="1"/>
  <c r="AD435" i="48"/>
  <c r="AW435" i="48" s="1"/>
  <c r="AB435" i="48" a="1"/>
  <c r="AB435" i="48" s="1"/>
  <c r="Z435" i="48" a="1"/>
  <c r="Z435" i="48" s="1"/>
  <c r="X435" i="48" a="1"/>
  <c r="X435" i="48" s="1"/>
  <c r="V435" i="48" a="1"/>
  <c r="V435" i="48" s="1"/>
  <c r="T435" i="48" a="1"/>
  <c r="T435" i="48" s="1"/>
  <c r="R435" i="48" a="1"/>
  <c r="R435" i="48"/>
  <c r="S435" i="48" s="1"/>
  <c r="P435" i="48" a="1"/>
  <c r="P435" i="48"/>
  <c r="AP435" i="48" s="1"/>
  <c r="O435" i="48"/>
  <c r="N435" i="48" a="1"/>
  <c r="N435" i="48"/>
  <c r="AO435" i="48" s="1"/>
  <c r="L435" i="48" a="1"/>
  <c r="L435" i="48" s="1"/>
  <c r="J435" i="48" a="1"/>
  <c r="J435" i="48" s="1"/>
  <c r="H435" i="48" a="1"/>
  <c r="H435" i="48" s="1"/>
  <c r="F435" i="48" a="1"/>
  <c r="F435" i="48" s="1"/>
  <c r="D435" i="48" a="1"/>
  <c r="D435" i="48" s="1"/>
  <c r="B435" i="48" a="1"/>
  <c r="B435" i="48"/>
  <c r="C435" i="48" s="1"/>
  <c r="AF434" i="48" a="1"/>
  <c r="AF434" i="48"/>
  <c r="AX434" i="48" s="1"/>
  <c r="AD434" i="48" a="1"/>
  <c r="AD434" i="48"/>
  <c r="AW434" i="48" s="1"/>
  <c r="AB434" i="48" a="1"/>
  <c r="AB434" i="48" s="1"/>
  <c r="Z434" i="48" a="1"/>
  <c r="Z434" i="48" s="1"/>
  <c r="X434" i="48" a="1"/>
  <c r="X434" i="48" s="1"/>
  <c r="V434" i="48" a="1"/>
  <c r="V434" i="48" s="1"/>
  <c r="T434" i="48" a="1"/>
  <c r="T434" i="48" s="1"/>
  <c r="R434" i="48" a="1"/>
  <c r="R434" i="48"/>
  <c r="S434" i="48" s="1"/>
  <c r="P434" i="48" a="1"/>
  <c r="P434" i="48"/>
  <c r="AP434" i="48" s="1"/>
  <c r="O434" i="48"/>
  <c r="N434" i="48" a="1"/>
  <c r="N434" i="48"/>
  <c r="AO434" i="48" s="1"/>
  <c r="L434" i="48" a="1"/>
  <c r="L434" i="48" s="1"/>
  <c r="J434" i="48" a="1"/>
  <c r="J434" i="48" s="1"/>
  <c r="H434" i="48" a="1"/>
  <c r="H434" i="48" s="1"/>
  <c r="F434" i="48" a="1"/>
  <c r="F434" i="48" s="1"/>
  <c r="D434" i="48" a="1"/>
  <c r="D434" i="48" s="1"/>
  <c r="B434" i="48" a="1"/>
  <c r="B434" i="48"/>
  <c r="C434" i="48" s="1"/>
  <c r="AF433" i="48" a="1"/>
  <c r="AF433" i="48"/>
  <c r="AX433" i="48" s="1"/>
  <c r="AD433" i="48" a="1"/>
  <c r="AD433" i="48"/>
  <c r="AW433" i="48" s="1"/>
  <c r="AB433" i="48" a="1"/>
  <c r="AB433" i="48" s="1"/>
  <c r="Z433" i="48" a="1"/>
  <c r="Z433" i="48" s="1"/>
  <c r="X433" i="48" a="1"/>
  <c r="X433" i="48" s="1"/>
  <c r="V433" i="48" a="1"/>
  <c r="V433" i="48" s="1"/>
  <c r="T433" i="48" a="1"/>
  <c r="T433" i="48" s="1"/>
  <c r="R433" i="48" a="1"/>
  <c r="R433" i="48"/>
  <c r="S433" i="48" s="1"/>
  <c r="P433" i="48" a="1"/>
  <c r="P433" i="48"/>
  <c r="AP433" i="48" s="1"/>
  <c r="O433" i="48"/>
  <c r="N433" i="48" a="1"/>
  <c r="N433" i="48"/>
  <c r="AO433" i="48" s="1"/>
  <c r="L433" i="48" a="1"/>
  <c r="L433" i="48" s="1"/>
  <c r="J433" i="48" a="1"/>
  <c r="J433" i="48" s="1"/>
  <c r="H433" i="48" a="1"/>
  <c r="H433" i="48" s="1"/>
  <c r="F433" i="48" a="1"/>
  <c r="F433" i="48" s="1"/>
  <c r="D433" i="48" a="1"/>
  <c r="D433" i="48" s="1"/>
  <c r="B433" i="48" a="1"/>
  <c r="B433" i="48"/>
  <c r="C433" i="48" s="1"/>
  <c r="AF432" i="48" a="1"/>
  <c r="AF432" i="48"/>
  <c r="AX432" i="48" s="1"/>
  <c r="AD432" i="48" a="1"/>
  <c r="AD432" i="48"/>
  <c r="AW432" i="48" s="1"/>
  <c r="AB432" i="48" a="1"/>
  <c r="AB432" i="48" s="1"/>
  <c r="Z432" i="48" a="1"/>
  <c r="Z432" i="48" s="1"/>
  <c r="X432" i="48" a="1"/>
  <c r="X432" i="48" s="1"/>
  <c r="V432" i="48" a="1"/>
  <c r="V432" i="48" s="1"/>
  <c r="T432" i="48" a="1"/>
  <c r="T432" i="48" s="1"/>
  <c r="R432" i="48" a="1"/>
  <c r="R432" i="48"/>
  <c r="S432" i="48" s="1"/>
  <c r="P432" i="48" a="1"/>
  <c r="P432" i="48"/>
  <c r="AP432" i="48" s="1"/>
  <c r="N432" i="48" a="1"/>
  <c r="N432" i="48" s="1"/>
  <c r="L432" i="48" a="1"/>
  <c r="L432" i="48" s="1"/>
  <c r="J432" i="48" a="1"/>
  <c r="J432" i="48" s="1"/>
  <c r="H432" i="48" a="1"/>
  <c r="H432" i="48" s="1"/>
  <c r="F432" i="48" a="1"/>
  <c r="F432" i="48" s="1"/>
  <c r="D432" i="48" a="1"/>
  <c r="D432" i="48" s="1"/>
  <c r="B432" i="48" a="1"/>
  <c r="B432" i="48"/>
  <c r="C432" i="48" s="1"/>
  <c r="AF431" i="48" a="1"/>
  <c r="AF431" i="48"/>
  <c r="AX431" i="48" s="1"/>
  <c r="AD431" i="48" a="1"/>
  <c r="AD431" i="48"/>
  <c r="AW431" i="48" s="1"/>
  <c r="AB431" i="48" a="1"/>
  <c r="AB431" i="48" s="1"/>
  <c r="Z431" i="48" a="1"/>
  <c r="Z431" i="48" s="1"/>
  <c r="X431" i="48" a="1"/>
  <c r="X431" i="48" s="1"/>
  <c r="V431" i="48" a="1"/>
  <c r="V431" i="48" s="1"/>
  <c r="T431" i="48" a="1"/>
  <c r="T431" i="48" s="1"/>
  <c r="R431" i="48" a="1"/>
  <c r="R431" i="48"/>
  <c r="S431" i="48" s="1"/>
  <c r="P431" i="48" a="1"/>
  <c r="P431" i="48"/>
  <c r="AP431" i="48" s="1"/>
  <c r="O431" i="48"/>
  <c r="N431" i="48" a="1"/>
  <c r="N431" i="48"/>
  <c r="L431" i="48" a="1"/>
  <c r="L431" i="48" s="1"/>
  <c r="J431" i="48" a="1"/>
  <c r="J431" i="48" s="1"/>
  <c r="H431" i="48" a="1"/>
  <c r="H431" i="48" s="1"/>
  <c r="F431" i="48" a="1"/>
  <c r="F431" i="48" s="1"/>
  <c r="D431" i="48" a="1"/>
  <c r="D431" i="48" s="1"/>
  <c r="B431" i="48" a="1"/>
  <c r="B431" i="48"/>
  <c r="C431" i="48" s="1"/>
  <c r="AF430" i="48" a="1"/>
  <c r="AF430" i="48"/>
  <c r="AX430" i="48" s="1"/>
  <c r="AD430" i="48" a="1"/>
  <c r="AD430" i="48"/>
  <c r="AW430" i="48" s="1"/>
  <c r="AB430" i="48" a="1"/>
  <c r="AB430" i="48" s="1"/>
  <c r="Z430" i="48" a="1"/>
  <c r="Z430" i="48" s="1"/>
  <c r="X430" i="48" a="1"/>
  <c r="X430" i="48" s="1"/>
  <c r="V430" i="48" a="1"/>
  <c r="V430" i="48" s="1"/>
  <c r="U430" i="48"/>
  <c r="T430" i="48" a="1"/>
  <c r="T430" i="48"/>
  <c r="R430" i="48" a="1"/>
  <c r="R430" i="48"/>
  <c r="S430" i="48" s="1"/>
  <c r="P430" i="48" a="1"/>
  <c r="P430" i="48"/>
  <c r="AP430" i="48" s="1"/>
  <c r="N430" i="48" a="1"/>
  <c r="N430" i="48" s="1"/>
  <c r="L430" i="48" a="1"/>
  <c r="L430" i="48" s="1"/>
  <c r="J430" i="48" a="1"/>
  <c r="J430" i="48" s="1"/>
  <c r="H430" i="48" a="1"/>
  <c r="H430" i="48" s="1"/>
  <c r="F430" i="48" a="1"/>
  <c r="F430" i="48" s="1"/>
  <c r="D430" i="48" a="1"/>
  <c r="D430" i="48" s="1"/>
  <c r="B430" i="48" a="1"/>
  <c r="B430" i="48"/>
  <c r="C430" i="48" s="1"/>
  <c r="AF429" i="48" a="1"/>
  <c r="AF429" i="48"/>
  <c r="AX429" i="48" s="1"/>
  <c r="AD429" i="48" a="1"/>
  <c r="AD429" i="48"/>
  <c r="AW429" i="48" s="1"/>
  <c r="AB429" i="48" a="1"/>
  <c r="AB429" i="48" s="1"/>
  <c r="Z429" i="48" a="1"/>
  <c r="Z429" i="48" s="1"/>
  <c r="X429" i="48" a="1"/>
  <c r="X429" i="48" s="1"/>
  <c r="V429" i="48" a="1"/>
  <c r="V429" i="48" s="1"/>
  <c r="T429" i="48" a="1"/>
  <c r="T429" i="48" s="1"/>
  <c r="R429" i="48" a="1"/>
  <c r="R429" i="48"/>
  <c r="S429" i="48" s="1"/>
  <c r="P429" i="48" a="1"/>
  <c r="P429" i="48"/>
  <c r="AP429" i="48" s="1"/>
  <c r="N429" i="48" a="1"/>
  <c r="N429" i="48" s="1"/>
  <c r="L429" i="48" a="1"/>
  <c r="L429" i="48" s="1"/>
  <c r="J429" i="48" a="1"/>
  <c r="J429" i="48" s="1"/>
  <c r="H429" i="48" a="1"/>
  <c r="H429" i="48" s="1"/>
  <c r="F429" i="48" a="1"/>
  <c r="F429" i="48" s="1"/>
  <c r="D429" i="48" a="1"/>
  <c r="D429" i="48" s="1"/>
  <c r="B429" i="48" a="1"/>
  <c r="B429" i="48"/>
  <c r="C429" i="48" s="1"/>
  <c r="AF428" i="48" a="1"/>
  <c r="AF428" i="48"/>
  <c r="AX428" i="48" s="1"/>
  <c r="AD428" i="48" a="1"/>
  <c r="AD428" i="48"/>
  <c r="AW428" i="48" s="1"/>
  <c r="AB428" i="48" a="1"/>
  <c r="AB428" i="48" s="1"/>
  <c r="Z428" i="48" a="1"/>
  <c r="Z428" i="48" s="1"/>
  <c r="X428" i="48" a="1"/>
  <c r="X428" i="48" s="1"/>
  <c r="V428" i="48" a="1"/>
  <c r="V428" i="48" s="1"/>
  <c r="T428" i="48" a="1"/>
  <c r="T428" i="48" s="1"/>
  <c r="R428" i="48" a="1"/>
  <c r="R428" i="48"/>
  <c r="S428" i="48" s="1"/>
  <c r="P428" i="48" a="1"/>
  <c r="P428" i="48"/>
  <c r="AP428" i="48" s="1"/>
  <c r="N428" i="48" a="1"/>
  <c r="N428" i="48" s="1"/>
  <c r="L428" i="48" a="1"/>
  <c r="L428" i="48" s="1"/>
  <c r="J428" i="48" a="1"/>
  <c r="J428" i="48" s="1"/>
  <c r="H428" i="48" a="1"/>
  <c r="H428" i="48" s="1"/>
  <c r="F428" i="48" a="1"/>
  <c r="F428" i="48" s="1"/>
  <c r="D428" i="48" a="1"/>
  <c r="D428" i="48" s="1"/>
  <c r="B428" i="48" a="1"/>
  <c r="B428" i="48"/>
  <c r="C428" i="48" s="1"/>
  <c r="AF427" i="48" a="1"/>
  <c r="AF427" i="48"/>
  <c r="AX427" i="48" s="1"/>
  <c r="AD427" i="48" a="1"/>
  <c r="AD427" i="48"/>
  <c r="AW427" i="48" s="1"/>
  <c r="AB427" i="48" a="1"/>
  <c r="AB427" i="48" s="1"/>
  <c r="Z427" i="48" a="1"/>
  <c r="Z427" i="48" s="1"/>
  <c r="X427" i="48" a="1"/>
  <c r="X427" i="48" s="1"/>
  <c r="V427" i="48" a="1"/>
  <c r="V427" i="48"/>
  <c r="W427" i="48" s="1"/>
  <c r="T427" i="48" a="1"/>
  <c r="T427" i="48" s="1"/>
  <c r="S427" i="48"/>
  <c r="R427" i="48" a="1"/>
  <c r="R427" i="48"/>
  <c r="AQ427" i="48" s="1"/>
  <c r="P427" i="48" a="1"/>
  <c r="P427" i="48"/>
  <c r="AP427" i="48" s="1"/>
  <c r="N427" i="48" a="1"/>
  <c r="N427" i="48" s="1"/>
  <c r="L427" i="48" a="1"/>
  <c r="L427" i="48" s="1"/>
  <c r="J427" i="48" a="1"/>
  <c r="J427" i="48" s="1"/>
  <c r="H427" i="48" a="1"/>
  <c r="H427" i="48" s="1"/>
  <c r="F427" i="48" a="1"/>
  <c r="F427" i="48" s="1"/>
  <c r="D427" i="48" a="1"/>
  <c r="D427" i="48" s="1"/>
  <c r="B427" i="48" a="1"/>
  <c r="B427" i="48"/>
  <c r="C427" i="48" s="1"/>
  <c r="AF426" i="48" a="1"/>
  <c r="AF426" i="48"/>
  <c r="AX426" i="48" s="1"/>
  <c r="AD426" i="48" a="1"/>
  <c r="AD426" i="48"/>
  <c r="AW426" i="48" s="1"/>
  <c r="AB426" i="48" a="1"/>
  <c r="AB426" i="48" s="1"/>
  <c r="Z426" i="48" a="1"/>
  <c r="Z426" i="48" s="1"/>
  <c r="X426" i="48" a="1"/>
  <c r="X426" i="48" s="1"/>
  <c r="V426" i="48" a="1"/>
  <c r="V426" i="48" s="1"/>
  <c r="T426" i="48" a="1"/>
  <c r="T426" i="48" s="1"/>
  <c r="S426" i="48"/>
  <c r="R426" i="48" a="1"/>
  <c r="R426" i="48"/>
  <c r="AQ426" i="48" s="1"/>
  <c r="P426" i="48" a="1"/>
  <c r="P426" i="48"/>
  <c r="AP426" i="48" s="1"/>
  <c r="N426" i="48" a="1"/>
  <c r="N426" i="48" s="1"/>
  <c r="L426" i="48" a="1"/>
  <c r="L426" i="48" s="1"/>
  <c r="J426" i="48" a="1"/>
  <c r="J426" i="48" s="1"/>
  <c r="H426" i="48" a="1"/>
  <c r="H426" i="48" s="1"/>
  <c r="F426" i="48" a="1"/>
  <c r="F426" i="48" s="1"/>
  <c r="D426" i="48" a="1"/>
  <c r="D426" i="48" s="1"/>
  <c r="B426" i="48" a="1"/>
  <c r="B426" i="48"/>
  <c r="C426" i="48" s="1"/>
  <c r="AF425" i="48" a="1"/>
  <c r="AF425" i="48"/>
  <c r="AX425" i="48" s="1"/>
  <c r="AD425" i="48" a="1"/>
  <c r="AD425" i="48"/>
  <c r="AW425" i="48" s="1"/>
  <c r="AB425" i="48" a="1"/>
  <c r="AB425" i="48" s="1"/>
  <c r="Z425" i="48" a="1"/>
  <c r="Z425" i="48" s="1"/>
  <c r="X425" i="48" a="1"/>
  <c r="X425" i="48" s="1"/>
  <c r="V425" i="48" a="1"/>
  <c r="V425" i="48" s="1"/>
  <c r="T425" i="48" a="1"/>
  <c r="T425" i="48" s="1"/>
  <c r="S425" i="48"/>
  <c r="R425" i="48" a="1"/>
  <c r="R425" i="48"/>
  <c r="AQ425" i="48" s="1"/>
  <c r="P425" i="48" a="1"/>
  <c r="P425" i="48"/>
  <c r="AP425" i="48" s="1"/>
  <c r="N425" i="48" a="1"/>
  <c r="N425" i="48" s="1"/>
  <c r="L425" i="48" a="1"/>
  <c r="L425" i="48" s="1"/>
  <c r="J425" i="48" a="1"/>
  <c r="J425" i="48" s="1"/>
  <c r="H425" i="48" a="1"/>
  <c r="H425" i="48" s="1"/>
  <c r="F425" i="48" a="1"/>
  <c r="F425" i="48" s="1"/>
  <c r="D425" i="48" a="1"/>
  <c r="D425" i="48" s="1"/>
  <c r="B425" i="48" a="1"/>
  <c r="B425" i="48"/>
  <c r="C425" i="48" s="1"/>
  <c r="AF424" i="48" a="1"/>
  <c r="AF424" i="48"/>
  <c r="AX424" i="48" s="1"/>
  <c r="AD424" i="48" a="1"/>
  <c r="AD424" i="48"/>
  <c r="AW424" i="48" s="1"/>
  <c r="AB424" i="48" a="1"/>
  <c r="AB424" i="48" s="1"/>
  <c r="Z424" i="48" a="1"/>
  <c r="Z424" i="48" s="1"/>
  <c r="X424" i="48" a="1"/>
  <c r="X424" i="48" s="1"/>
  <c r="V424" i="48" a="1"/>
  <c r="V424" i="48" s="1"/>
  <c r="T424" i="48" a="1"/>
  <c r="T424" i="48" s="1"/>
  <c r="S424" i="48"/>
  <c r="R424" i="48" a="1"/>
  <c r="R424" i="48"/>
  <c r="AQ424" i="48" s="1"/>
  <c r="P424" i="48" a="1"/>
  <c r="P424" i="48"/>
  <c r="AP424" i="48" s="1"/>
  <c r="N424" i="48" a="1"/>
  <c r="N424" i="48" s="1"/>
  <c r="L424" i="48" a="1"/>
  <c r="L424" i="48" s="1"/>
  <c r="J424" i="48" a="1"/>
  <c r="J424" i="48" s="1"/>
  <c r="H424" i="48" a="1"/>
  <c r="H424" i="48" s="1"/>
  <c r="F424" i="48" a="1"/>
  <c r="F424" i="48" s="1"/>
  <c r="D424" i="48" a="1"/>
  <c r="D424" i="48" s="1"/>
  <c r="B424" i="48" a="1"/>
  <c r="B424" i="48"/>
  <c r="C424" i="48" s="1"/>
  <c r="AF423" i="48" a="1"/>
  <c r="AF423" i="48"/>
  <c r="AX423" i="48" s="1"/>
  <c r="AD423" i="48" a="1"/>
  <c r="AD423" i="48"/>
  <c r="AW423" i="48" s="1"/>
  <c r="AB423" i="48" a="1"/>
  <c r="AB423" i="48" s="1"/>
  <c r="Z423" i="48" a="1"/>
  <c r="Z423" i="48" s="1"/>
  <c r="X423" i="48" a="1"/>
  <c r="X423" i="48" s="1"/>
  <c r="V423" i="48" a="1"/>
  <c r="V423" i="48" s="1"/>
  <c r="T423" i="48" a="1"/>
  <c r="T423" i="48" s="1"/>
  <c r="S423" i="48"/>
  <c r="R423" i="48" a="1"/>
  <c r="R423" i="48"/>
  <c r="AQ423" i="48" s="1"/>
  <c r="P423" i="48" a="1"/>
  <c r="P423" i="48"/>
  <c r="AP423" i="48" s="1"/>
  <c r="N423" i="48" a="1"/>
  <c r="N423" i="48" s="1"/>
  <c r="L423" i="48" a="1"/>
  <c r="L423" i="48" s="1"/>
  <c r="J423" i="48" a="1"/>
  <c r="J423" i="48" s="1"/>
  <c r="H423" i="48" a="1"/>
  <c r="H423" i="48" s="1"/>
  <c r="F423" i="48" a="1"/>
  <c r="F423" i="48" s="1"/>
  <c r="D423" i="48" a="1"/>
  <c r="D423" i="48" s="1"/>
  <c r="B423" i="48" a="1"/>
  <c r="B423" i="48"/>
  <c r="C423" i="48" s="1"/>
  <c r="AF422" i="48" a="1"/>
  <c r="AF422" i="48"/>
  <c r="AX422" i="48" s="1"/>
  <c r="AD422" i="48" a="1"/>
  <c r="AD422" i="48"/>
  <c r="AW422" i="48" s="1"/>
  <c r="AB422" i="48" a="1"/>
  <c r="AB422" i="48" s="1"/>
  <c r="Z422" i="48" a="1"/>
  <c r="Z422" i="48" s="1"/>
  <c r="X422" i="48" a="1"/>
  <c r="X422" i="48"/>
  <c r="AT422" i="48" s="1"/>
  <c r="V422" i="48" a="1"/>
  <c r="V422" i="48" s="1"/>
  <c r="T422" i="48" a="1"/>
  <c r="T422" i="48" s="1"/>
  <c r="S422" i="48"/>
  <c r="R422" i="48" a="1"/>
  <c r="R422" i="48"/>
  <c r="AQ422" i="48" s="1"/>
  <c r="P422" i="48" a="1"/>
  <c r="P422" i="48"/>
  <c r="AP422" i="48" s="1"/>
  <c r="N422" i="48" a="1"/>
  <c r="N422" i="48" s="1"/>
  <c r="L422" i="48" a="1"/>
  <c r="L422" i="48" s="1"/>
  <c r="J422" i="48" a="1"/>
  <c r="J422" i="48" s="1"/>
  <c r="H422" i="48" a="1"/>
  <c r="H422" i="48" s="1"/>
  <c r="F422" i="48" a="1"/>
  <c r="F422" i="48" s="1"/>
  <c r="D422" i="48" a="1"/>
  <c r="D422" i="48" s="1"/>
  <c r="B422" i="48" a="1"/>
  <c r="B422" i="48"/>
  <c r="C422" i="48" s="1"/>
  <c r="AF421" i="48" a="1"/>
  <c r="AF421" i="48"/>
  <c r="AX421" i="48" s="1"/>
  <c r="AD421" i="48" a="1"/>
  <c r="AD421" i="48"/>
  <c r="AW421" i="48" s="1"/>
  <c r="AB421" i="48" a="1"/>
  <c r="AB421" i="48" s="1"/>
  <c r="Z421" i="48" a="1"/>
  <c r="Z421" i="48" s="1"/>
  <c r="X421" i="48" a="1"/>
  <c r="X421" i="48"/>
  <c r="AT421" i="48" s="1"/>
  <c r="V421" i="48" a="1"/>
  <c r="V421" i="48" s="1"/>
  <c r="T421" i="48" a="1"/>
  <c r="T421" i="48" s="1"/>
  <c r="S421" i="48"/>
  <c r="R421" i="48" a="1"/>
  <c r="R421" i="48"/>
  <c r="AQ421" i="48" s="1"/>
  <c r="P421" i="48" a="1"/>
  <c r="P421" i="48"/>
  <c r="AP421" i="48" s="1"/>
  <c r="N421" i="48" a="1"/>
  <c r="N421" i="48" s="1"/>
  <c r="L421" i="48" a="1"/>
  <c r="L421" i="48" s="1"/>
  <c r="J421" i="48" a="1"/>
  <c r="J421" i="48" s="1"/>
  <c r="H421" i="48" a="1"/>
  <c r="H421" i="48" s="1"/>
  <c r="F421" i="48" a="1"/>
  <c r="F421" i="48" s="1"/>
  <c r="D421" i="48" a="1"/>
  <c r="D421" i="48" s="1"/>
  <c r="B421" i="48" a="1"/>
  <c r="B421" i="48"/>
  <c r="C421" i="48" s="1"/>
  <c r="AF420" i="48" a="1"/>
  <c r="AF420" i="48"/>
  <c r="AX420" i="48" s="1"/>
  <c r="AD420" i="48" a="1"/>
  <c r="AD420" i="48"/>
  <c r="AW420" i="48" s="1"/>
  <c r="AB420" i="48" a="1"/>
  <c r="AB420" i="48" s="1"/>
  <c r="Z420" i="48" a="1"/>
  <c r="Z420" i="48" s="1"/>
  <c r="X420" i="48" a="1"/>
  <c r="X420" i="48"/>
  <c r="AT420" i="48" s="1"/>
  <c r="V420" i="48" a="1"/>
  <c r="V420" i="48" s="1"/>
  <c r="T420" i="48" a="1"/>
  <c r="T420" i="48" s="1"/>
  <c r="S420" i="48"/>
  <c r="R420" i="48" a="1"/>
  <c r="R420" i="48"/>
  <c r="AQ420" i="48" s="1"/>
  <c r="P420" i="48" a="1"/>
  <c r="P420" i="48"/>
  <c r="AP420" i="48" s="1"/>
  <c r="N420" i="48" a="1"/>
  <c r="N420" i="48" s="1"/>
  <c r="L420" i="48" a="1"/>
  <c r="L420" i="48" s="1"/>
  <c r="J420" i="48" a="1"/>
  <c r="J420" i="48" s="1"/>
  <c r="H420" i="48" a="1"/>
  <c r="H420" i="48" s="1"/>
  <c r="F420" i="48" a="1"/>
  <c r="F420" i="48" s="1"/>
  <c r="D420" i="48" a="1"/>
  <c r="D420" i="48" s="1"/>
  <c r="B420" i="48" a="1"/>
  <c r="B420" i="48"/>
  <c r="C420" i="48" s="1"/>
  <c r="AF419" i="48" a="1"/>
  <c r="AF419" i="48"/>
  <c r="AX419" i="48" s="1"/>
  <c r="AD419" i="48" a="1"/>
  <c r="AD419" i="48"/>
  <c r="AW419" i="48" s="1"/>
  <c r="AB419" i="48" a="1"/>
  <c r="AB419" i="48" s="1"/>
  <c r="Z419" i="48" a="1"/>
  <c r="Z419" i="48" s="1"/>
  <c r="X419" i="48" a="1"/>
  <c r="X419" i="48"/>
  <c r="AT419" i="48" s="1"/>
  <c r="V419" i="48" a="1"/>
  <c r="V419" i="48" s="1"/>
  <c r="T419" i="48" a="1"/>
  <c r="T419" i="48" s="1"/>
  <c r="S419" i="48"/>
  <c r="R419" i="48" a="1"/>
  <c r="R419" i="48"/>
  <c r="AQ419" i="48" s="1"/>
  <c r="P419" i="48" a="1"/>
  <c r="P419" i="48"/>
  <c r="AP419" i="48" s="1"/>
  <c r="N419" i="48" a="1"/>
  <c r="N419" i="48" s="1"/>
  <c r="L419" i="48" a="1"/>
  <c r="L419" i="48" s="1"/>
  <c r="J419" i="48" a="1"/>
  <c r="J419" i="48" s="1"/>
  <c r="H419" i="48" a="1"/>
  <c r="H419" i="48" s="1"/>
  <c r="F419" i="48" a="1"/>
  <c r="F419" i="48" s="1"/>
  <c r="D419" i="48" a="1"/>
  <c r="D419" i="48" s="1"/>
  <c r="B419" i="48" a="1"/>
  <c r="B419" i="48"/>
  <c r="C419" i="48" s="1"/>
  <c r="AF418" i="48" a="1"/>
  <c r="AF418" i="48"/>
  <c r="AX418" i="48" s="1"/>
  <c r="AD418" i="48" a="1"/>
  <c r="AD418" i="48"/>
  <c r="AW418" i="48" s="1"/>
  <c r="AB418" i="48" a="1"/>
  <c r="AB418" i="48" s="1"/>
  <c r="Z418" i="48" a="1"/>
  <c r="Z418" i="48" s="1"/>
  <c r="X418" i="48" a="1"/>
  <c r="X418" i="48" s="1"/>
  <c r="V418" i="48" a="1"/>
  <c r="V418" i="48" s="1"/>
  <c r="T418" i="48" a="1"/>
  <c r="T418" i="48" s="1"/>
  <c r="S418" i="48"/>
  <c r="R418" i="48" a="1"/>
  <c r="R418" i="48"/>
  <c r="AQ418" i="48" s="1"/>
  <c r="P418" i="48" a="1"/>
  <c r="P418" i="48"/>
  <c r="AP418" i="48" s="1"/>
  <c r="N418" i="48" a="1"/>
  <c r="N418" i="48" s="1"/>
  <c r="L418" i="48" a="1"/>
  <c r="L418" i="48" s="1"/>
  <c r="J418" i="48" a="1"/>
  <c r="J418" i="48" s="1"/>
  <c r="H418" i="48" a="1"/>
  <c r="H418" i="48" s="1"/>
  <c r="F418" i="48" a="1"/>
  <c r="F418" i="48" s="1"/>
  <c r="D418" i="48" a="1"/>
  <c r="D418" i="48" s="1"/>
  <c r="B418" i="48" a="1"/>
  <c r="B418" i="48"/>
  <c r="C418" i="48" s="1"/>
  <c r="AF417" i="48" a="1"/>
  <c r="AF417" i="48"/>
  <c r="AX417" i="48" s="1"/>
  <c r="AD417" i="48" a="1"/>
  <c r="AD417" i="48"/>
  <c r="AW417" i="48" s="1"/>
  <c r="AB417" i="48" a="1"/>
  <c r="AB417" i="48" s="1"/>
  <c r="Z417" i="48" a="1"/>
  <c r="Z417" i="48" s="1"/>
  <c r="X417" i="48" a="1"/>
  <c r="X417" i="48" s="1"/>
  <c r="V417" i="48" a="1"/>
  <c r="V417" i="48"/>
  <c r="W417" i="48" s="1"/>
  <c r="U417" i="48"/>
  <c r="T417" i="48" a="1"/>
  <c r="T417" i="48"/>
  <c r="AR417" i="48" s="1"/>
  <c r="S417" i="48"/>
  <c r="R417" i="48" a="1"/>
  <c r="R417" i="48"/>
  <c r="AQ417" i="48" s="1"/>
  <c r="P417" i="48" a="1"/>
  <c r="P417" i="48"/>
  <c r="AP417" i="48" s="1"/>
  <c r="N417" i="48" a="1"/>
  <c r="N417" i="48" s="1"/>
  <c r="L417" i="48" a="1"/>
  <c r="L417" i="48" s="1"/>
  <c r="J417" i="48" a="1"/>
  <c r="J417" i="48" s="1"/>
  <c r="H417" i="48" a="1"/>
  <c r="H417" i="48" s="1"/>
  <c r="F417" i="48" a="1"/>
  <c r="F417" i="48" s="1"/>
  <c r="D417" i="48" a="1"/>
  <c r="D417" i="48" s="1"/>
  <c r="B417" i="48" a="1"/>
  <c r="B417" i="48"/>
  <c r="C417" i="48" s="1"/>
  <c r="AF416" i="48" a="1"/>
  <c r="AF416" i="48"/>
  <c r="AX416" i="48" s="1"/>
  <c r="AD416" i="48" a="1"/>
  <c r="AD416" i="48"/>
  <c r="AW416" i="48" s="1"/>
  <c r="AB416" i="48" a="1"/>
  <c r="AB416" i="48" s="1"/>
  <c r="Z416" i="48" a="1"/>
  <c r="Z416" i="48" s="1"/>
  <c r="X416" i="48" a="1"/>
  <c r="X416" i="48" s="1"/>
  <c r="V416" i="48" a="1"/>
  <c r="V416" i="48"/>
  <c r="AS417" i="48" s="1"/>
  <c r="U416" i="48"/>
  <c r="T416" i="48" a="1"/>
  <c r="T416" i="48"/>
  <c r="AR416" i="48" s="1"/>
  <c r="S416" i="48"/>
  <c r="R416" i="48" a="1"/>
  <c r="R416" i="48"/>
  <c r="AQ416" i="48" s="1"/>
  <c r="P416" i="48" a="1"/>
  <c r="P416" i="48"/>
  <c r="AP416" i="48" s="1"/>
  <c r="N416" i="48" a="1"/>
  <c r="N416" i="48" s="1"/>
  <c r="L416" i="48" a="1"/>
  <c r="L416" i="48" s="1"/>
  <c r="J416" i="48" a="1"/>
  <c r="J416" i="48" s="1"/>
  <c r="H416" i="48" a="1"/>
  <c r="H416" i="48" s="1"/>
  <c r="F416" i="48" a="1"/>
  <c r="F416" i="48" s="1"/>
  <c r="D416" i="48" a="1"/>
  <c r="D416" i="48" s="1"/>
  <c r="B416" i="48" a="1"/>
  <c r="B416" i="48"/>
  <c r="C416" i="48" s="1"/>
  <c r="AF415" i="48" a="1"/>
  <c r="AF415" i="48"/>
  <c r="AX415" i="48" s="1"/>
  <c r="AD415" i="48" a="1"/>
  <c r="AD415" i="48"/>
  <c r="AW415" i="48" s="1"/>
  <c r="AB415" i="48" a="1"/>
  <c r="AB415" i="48" s="1"/>
  <c r="Z415" i="48" a="1"/>
  <c r="Z415" i="48" s="1"/>
  <c r="X415" i="48" a="1"/>
  <c r="X415" i="48" s="1"/>
  <c r="V415" i="48" a="1"/>
  <c r="V415" i="48"/>
  <c r="AS416" i="48" s="1"/>
  <c r="U415" i="48"/>
  <c r="T415" i="48" a="1"/>
  <c r="T415" i="48"/>
  <c r="S415" i="48"/>
  <c r="R415" i="48" a="1"/>
  <c r="R415" i="48"/>
  <c r="AQ415" i="48" s="1"/>
  <c r="P415" i="48" a="1"/>
  <c r="P415" i="48"/>
  <c r="AP415" i="48" s="1"/>
  <c r="N415" i="48" a="1"/>
  <c r="N415" i="48" s="1"/>
  <c r="L415" i="48" a="1"/>
  <c r="L415" i="48" s="1"/>
  <c r="J415" i="48" a="1"/>
  <c r="J415" i="48" s="1"/>
  <c r="H415" i="48" a="1"/>
  <c r="H415" i="48" s="1"/>
  <c r="F415" i="48" a="1"/>
  <c r="F415" i="48" s="1"/>
  <c r="D415" i="48" a="1"/>
  <c r="D415" i="48" s="1"/>
  <c r="B415" i="48" a="1"/>
  <c r="B415" i="48"/>
  <c r="C415" i="48" s="1"/>
  <c r="AF414" i="48" a="1"/>
  <c r="AF414" i="48"/>
  <c r="AX414" i="48" s="1"/>
  <c r="AD414" i="48" a="1"/>
  <c r="AD414" i="48"/>
  <c r="AW414" i="48" s="1"/>
  <c r="AB414" i="48" a="1"/>
  <c r="AB414" i="48" s="1"/>
  <c r="Z414" i="48" a="1"/>
  <c r="Z414" i="48" s="1"/>
  <c r="X414" i="48" a="1"/>
  <c r="X414" i="48" s="1"/>
  <c r="V414" i="48" a="1"/>
  <c r="V414" i="48"/>
  <c r="AS415" i="48" s="1"/>
  <c r="T414" i="48" a="1"/>
  <c r="T414" i="48" s="1"/>
  <c r="S414" i="48"/>
  <c r="R414" i="48" a="1"/>
  <c r="R414" i="48"/>
  <c r="AQ414" i="48" s="1"/>
  <c r="P414" i="48" a="1"/>
  <c r="P414" i="48"/>
  <c r="AP414" i="48" s="1"/>
  <c r="O414" i="48"/>
  <c r="N414" i="48" a="1"/>
  <c r="N414" i="48"/>
  <c r="AO414" i="48" s="1"/>
  <c r="L414" i="48" a="1"/>
  <c r="L414" i="48" s="1"/>
  <c r="J414" i="48" a="1"/>
  <c r="J414" i="48" s="1"/>
  <c r="H414" i="48" a="1"/>
  <c r="H414" i="48" s="1"/>
  <c r="F414" i="48" a="1"/>
  <c r="F414" i="48" s="1"/>
  <c r="D414" i="48" a="1"/>
  <c r="D414" i="48" s="1"/>
  <c r="B414" i="48" a="1"/>
  <c r="B414" i="48"/>
  <c r="C414" i="48" s="1"/>
  <c r="AF413" i="48" a="1"/>
  <c r="AF413" i="48"/>
  <c r="AX413" i="48" s="1"/>
  <c r="AD413" i="48" a="1"/>
  <c r="AD413" i="48"/>
  <c r="AW413" i="48" s="1"/>
  <c r="AB413" i="48" a="1"/>
  <c r="AB413" i="48" s="1"/>
  <c r="Z413" i="48" a="1"/>
  <c r="Z413" i="48" s="1"/>
  <c r="X413" i="48" a="1"/>
  <c r="X413" i="48" s="1"/>
  <c r="V413" i="48" a="1"/>
  <c r="V413" i="48"/>
  <c r="AS414" i="48" s="1"/>
  <c r="T413" i="48" a="1"/>
  <c r="T413" i="48" s="1"/>
  <c r="S413" i="48"/>
  <c r="R413" i="48" a="1"/>
  <c r="R413" i="48"/>
  <c r="AQ413" i="48" s="1"/>
  <c r="P413" i="48" a="1"/>
  <c r="P413" i="48"/>
  <c r="AP413" i="48" s="1"/>
  <c r="N413" i="48" a="1"/>
  <c r="N413" i="48" s="1"/>
  <c r="L413" i="48" a="1"/>
  <c r="L413" i="48" s="1"/>
  <c r="J413" i="48" a="1"/>
  <c r="J413" i="48" s="1"/>
  <c r="H413" i="48" a="1"/>
  <c r="H413" i="48" s="1"/>
  <c r="F413" i="48" a="1"/>
  <c r="F413" i="48" s="1"/>
  <c r="D413" i="48" a="1"/>
  <c r="D413" i="48" s="1"/>
  <c r="B413" i="48" a="1"/>
  <c r="B413" i="48"/>
  <c r="C413" i="48" s="1"/>
  <c r="AF412" i="48" a="1"/>
  <c r="AF412" i="48"/>
  <c r="AX412" i="48" s="1"/>
  <c r="AD412" i="48" a="1"/>
  <c r="AD412" i="48"/>
  <c r="AW412" i="48" s="1"/>
  <c r="AB412" i="48" a="1"/>
  <c r="AB412" i="48" s="1"/>
  <c r="Z412" i="48" a="1"/>
  <c r="Z412" i="48" s="1"/>
  <c r="X412" i="48" a="1"/>
  <c r="X412" i="48" s="1"/>
  <c r="V412" i="48" a="1"/>
  <c r="V412" i="48"/>
  <c r="AS413" i="48" s="1"/>
  <c r="T412" i="48" a="1"/>
  <c r="T412" i="48" s="1"/>
  <c r="S412" i="48"/>
  <c r="R412" i="48" a="1"/>
  <c r="R412" i="48"/>
  <c r="AQ412" i="48" s="1"/>
  <c r="P412" i="48" a="1"/>
  <c r="P412" i="48"/>
  <c r="AP412" i="48" s="1"/>
  <c r="N412" i="48" a="1"/>
  <c r="N412" i="48" s="1"/>
  <c r="L412" i="48" a="1"/>
  <c r="L412" i="48" s="1"/>
  <c r="J412" i="48" a="1"/>
  <c r="J412" i="48" s="1"/>
  <c r="H412" i="48" a="1"/>
  <c r="H412" i="48" s="1"/>
  <c r="F412" i="48" a="1"/>
  <c r="F412" i="48" s="1"/>
  <c r="D412" i="48" a="1"/>
  <c r="D412" i="48" s="1"/>
  <c r="B412" i="48" a="1"/>
  <c r="B412" i="48"/>
  <c r="C412" i="48" s="1"/>
  <c r="AF411" i="48" a="1"/>
  <c r="AF411" i="48"/>
  <c r="AX411" i="48" s="1"/>
  <c r="AD411" i="48" a="1"/>
  <c r="AD411" i="48"/>
  <c r="AW411" i="48" s="1"/>
  <c r="AB411" i="48" a="1"/>
  <c r="AB411" i="48" s="1"/>
  <c r="Z411" i="48" a="1"/>
  <c r="Z411" i="48" s="1"/>
  <c r="X411" i="48" a="1"/>
  <c r="X411" i="48" s="1"/>
  <c r="V411" i="48" a="1"/>
  <c r="V411" i="48"/>
  <c r="AS412" i="48" s="1"/>
  <c r="T411" i="48" a="1"/>
  <c r="T411" i="48" s="1"/>
  <c r="S411" i="48"/>
  <c r="R411" i="48" a="1"/>
  <c r="R411" i="48"/>
  <c r="AQ411" i="48" s="1"/>
  <c r="P411" i="48" a="1"/>
  <c r="P411" i="48"/>
  <c r="AP411" i="48" s="1"/>
  <c r="O411" i="48"/>
  <c r="N411" i="48" a="1"/>
  <c r="N411" i="48"/>
  <c r="AO411" i="48" s="1"/>
  <c r="L411" i="48" a="1"/>
  <c r="L411" i="48" s="1"/>
  <c r="J411" i="48" a="1"/>
  <c r="J411" i="48" s="1"/>
  <c r="H411" i="48" a="1"/>
  <c r="H411" i="48" s="1"/>
  <c r="F411" i="48" a="1"/>
  <c r="F411" i="48" s="1"/>
  <c r="D411" i="48" a="1"/>
  <c r="D411" i="48" s="1"/>
  <c r="B411" i="48" a="1"/>
  <c r="B411" i="48"/>
  <c r="C411" i="48" s="1"/>
  <c r="AF410" i="48" a="1"/>
  <c r="AF410" i="48"/>
  <c r="AX410" i="48" s="1"/>
  <c r="AD410" i="48" a="1"/>
  <c r="AD410" i="48"/>
  <c r="AW410" i="48" s="1"/>
  <c r="AB410" i="48" a="1"/>
  <c r="AB410" i="48" s="1"/>
  <c r="Z410" i="48" a="1"/>
  <c r="Z410" i="48" s="1"/>
  <c r="X410" i="48" a="1"/>
  <c r="X410" i="48" s="1"/>
  <c r="V410" i="48" a="1"/>
  <c r="V410" i="48"/>
  <c r="AS411" i="48" s="1"/>
  <c r="T410" i="48" a="1"/>
  <c r="T410" i="48" s="1"/>
  <c r="S410" i="48"/>
  <c r="R410" i="48" a="1"/>
  <c r="R410" i="48"/>
  <c r="AQ410" i="48" s="1"/>
  <c r="P410" i="48" a="1"/>
  <c r="P410" i="48"/>
  <c r="AP410" i="48" s="1"/>
  <c r="N410" i="48" a="1"/>
  <c r="N410" i="48" s="1"/>
  <c r="L410" i="48" a="1"/>
  <c r="L410" i="48" s="1"/>
  <c r="J410" i="48" a="1"/>
  <c r="J410" i="48" s="1"/>
  <c r="H410" i="48" a="1"/>
  <c r="H410" i="48" s="1"/>
  <c r="F410" i="48" a="1"/>
  <c r="F410" i="48" s="1"/>
  <c r="D410" i="48" a="1"/>
  <c r="D410" i="48" s="1"/>
  <c r="B410" i="48" a="1"/>
  <c r="B410" i="48"/>
  <c r="C410" i="48" s="1"/>
  <c r="AF409" i="48" a="1"/>
  <c r="AF409" i="48"/>
  <c r="AX409" i="48" s="1"/>
  <c r="AD409" i="48" a="1"/>
  <c r="AD409" i="48"/>
  <c r="AW409" i="48" s="1"/>
  <c r="AB409" i="48" a="1"/>
  <c r="AB409" i="48" s="1"/>
  <c r="Z409" i="48" a="1"/>
  <c r="Z409" i="48" s="1"/>
  <c r="X409" i="48" a="1"/>
  <c r="X409" i="48" s="1"/>
  <c r="V409" i="48" a="1"/>
  <c r="V409" i="48"/>
  <c r="AS410" i="48" s="1"/>
  <c r="T409" i="48" a="1"/>
  <c r="T409" i="48" s="1"/>
  <c r="S409" i="48"/>
  <c r="R409" i="48" a="1"/>
  <c r="R409" i="48"/>
  <c r="AQ409" i="48" s="1"/>
  <c r="P409" i="48" a="1"/>
  <c r="P409" i="48"/>
  <c r="AP409" i="48" s="1"/>
  <c r="N409" i="48" a="1"/>
  <c r="N409" i="48" s="1"/>
  <c r="L409" i="48" a="1"/>
  <c r="L409" i="48" s="1"/>
  <c r="J409" i="48" a="1"/>
  <c r="J409" i="48" s="1"/>
  <c r="H409" i="48" a="1"/>
  <c r="H409" i="48" s="1"/>
  <c r="F409" i="48" a="1"/>
  <c r="F409" i="48" s="1"/>
  <c r="D409" i="48" a="1"/>
  <c r="D409" i="48" s="1"/>
  <c r="B409" i="48" a="1"/>
  <c r="B409" i="48"/>
  <c r="C409" i="48" s="1"/>
  <c r="AF408" i="48" a="1"/>
  <c r="AF408" i="48"/>
  <c r="AX408" i="48" s="1"/>
  <c r="AD408" i="48" a="1"/>
  <c r="AD408" i="48"/>
  <c r="AW408" i="48" s="1"/>
  <c r="AB408" i="48" a="1"/>
  <c r="AB408" i="48" s="1"/>
  <c r="Z408" i="48" a="1"/>
  <c r="Z408" i="48" s="1"/>
  <c r="X408" i="48" a="1"/>
  <c r="X408" i="48" s="1"/>
  <c r="V408" i="48" a="1"/>
  <c r="V408" i="48"/>
  <c r="AS409" i="48" s="1"/>
  <c r="U408" i="48"/>
  <c r="T408" i="48" a="1"/>
  <c r="T408" i="48"/>
  <c r="AR408" i="48" s="1"/>
  <c r="S408" i="48"/>
  <c r="R408" i="48" a="1"/>
  <c r="R408" i="48"/>
  <c r="AQ408" i="48" s="1"/>
  <c r="P408" i="48" a="1"/>
  <c r="P408" i="48"/>
  <c r="AP408" i="48" s="1"/>
  <c r="N408" i="48" a="1"/>
  <c r="N408" i="48" s="1"/>
  <c r="L408" i="48" a="1"/>
  <c r="L408" i="48" s="1"/>
  <c r="J408" i="48" a="1"/>
  <c r="J408" i="48" s="1"/>
  <c r="H408" i="48" a="1"/>
  <c r="H408" i="48" s="1"/>
  <c r="F408" i="48" a="1"/>
  <c r="F408" i="48" s="1"/>
  <c r="D408" i="48" a="1"/>
  <c r="D408" i="48" s="1"/>
  <c r="B408" i="48" a="1"/>
  <c r="B408" i="48"/>
  <c r="C408" i="48" s="1"/>
  <c r="AF407" i="48" a="1"/>
  <c r="AF407" i="48"/>
  <c r="AX407" i="48" s="1"/>
  <c r="AD407" i="48" a="1"/>
  <c r="AD407" i="48"/>
  <c r="AW407" i="48" s="1"/>
  <c r="AB407" i="48" a="1"/>
  <c r="AB407" i="48" s="1"/>
  <c r="Z407" i="48" a="1"/>
  <c r="Z407" i="48" s="1"/>
  <c r="X407" i="48" a="1"/>
  <c r="X407" i="48" s="1"/>
  <c r="V407" i="48" a="1"/>
  <c r="V407" i="48"/>
  <c r="AS408" i="48" s="1"/>
  <c r="T407" i="48" a="1"/>
  <c r="T407" i="48" s="1"/>
  <c r="S407" i="48"/>
  <c r="R407" i="48" a="1"/>
  <c r="R407" i="48"/>
  <c r="AQ407" i="48" s="1"/>
  <c r="P407" i="48" a="1"/>
  <c r="P407" i="48"/>
  <c r="AP407" i="48" s="1"/>
  <c r="N407" i="48" a="1"/>
  <c r="N407" i="48" s="1"/>
  <c r="L407" i="48" a="1"/>
  <c r="L407" i="48" s="1"/>
  <c r="J407" i="48" a="1"/>
  <c r="J407" i="48" s="1"/>
  <c r="H407" i="48" a="1"/>
  <c r="H407" i="48" s="1"/>
  <c r="F407" i="48" a="1"/>
  <c r="F407" i="48" s="1"/>
  <c r="D407" i="48" a="1"/>
  <c r="D407" i="48" s="1"/>
  <c r="B407" i="48" a="1"/>
  <c r="B407" i="48"/>
  <c r="C407" i="48" s="1"/>
  <c r="AF406" i="48" a="1"/>
  <c r="AF406" i="48"/>
  <c r="AX406" i="48" s="1"/>
  <c r="AD406" i="48" a="1"/>
  <c r="AD406" i="48"/>
  <c r="AW406" i="48" s="1"/>
  <c r="AB406" i="48" a="1"/>
  <c r="AB406" i="48" s="1"/>
  <c r="Z406" i="48" a="1"/>
  <c r="Z406" i="48" s="1"/>
  <c r="X406" i="48" a="1"/>
  <c r="X406" i="48" s="1"/>
  <c r="V406" i="48" a="1"/>
  <c r="V406" i="48"/>
  <c r="AS407" i="48" s="1"/>
  <c r="U406" i="48"/>
  <c r="T406" i="48" a="1"/>
  <c r="T406" i="48"/>
  <c r="AR406" i="48" s="1"/>
  <c r="S406" i="48"/>
  <c r="R406" i="48" a="1"/>
  <c r="R406" i="48"/>
  <c r="AQ406" i="48" s="1"/>
  <c r="P406" i="48" a="1"/>
  <c r="P406" i="48"/>
  <c r="AP406" i="48" s="1"/>
  <c r="N406" i="48" a="1"/>
  <c r="N406" i="48" s="1"/>
  <c r="L406" i="48" a="1"/>
  <c r="L406" i="48" s="1"/>
  <c r="J406" i="48" a="1"/>
  <c r="J406" i="48" s="1"/>
  <c r="H406" i="48" a="1"/>
  <c r="H406" i="48" s="1"/>
  <c r="F406" i="48" a="1"/>
  <c r="F406" i="48" s="1"/>
  <c r="D406" i="48" a="1"/>
  <c r="D406" i="48" s="1"/>
  <c r="B406" i="48" a="1"/>
  <c r="B406" i="48"/>
  <c r="C406" i="48" s="1"/>
  <c r="AF405" i="48" a="1"/>
  <c r="AF405" i="48"/>
  <c r="AX405" i="48" s="1"/>
  <c r="AD405" i="48" a="1"/>
  <c r="AD405" i="48"/>
  <c r="AW405" i="48" s="1"/>
  <c r="AB405" i="48" a="1"/>
  <c r="AB405" i="48" s="1"/>
  <c r="Z405" i="48" a="1"/>
  <c r="Z405" i="48" s="1"/>
  <c r="X405" i="48" a="1"/>
  <c r="X405" i="48" s="1"/>
  <c r="V405" i="48" a="1"/>
  <c r="V405" i="48" s="1"/>
  <c r="T405" i="48" a="1"/>
  <c r="T405" i="48" s="1"/>
  <c r="S405" i="48"/>
  <c r="R405" i="48" a="1"/>
  <c r="R405" i="48"/>
  <c r="AQ405" i="48" s="1"/>
  <c r="P405" i="48" a="1"/>
  <c r="P405" i="48"/>
  <c r="AP405" i="48" s="1"/>
  <c r="O405" i="48"/>
  <c r="N405" i="48" a="1"/>
  <c r="N405" i="48"/>
  <c r="AO405" i="48" s="1"/>
  <c r="L405" i="48" a="1"/>
  <c r="L405" i="48" s="1"/>
  <c r="J405" i="48" a="1"/>
  <c r="J405" i="48" s="1"/>
  <c r="H405" i="48" a="1"/>
  <c r="H405" i="48" s="1"/>
  <c r="F405" i="48" a="1"/>
  <c r="F405" i="48" s="1"/>
  <c r="D405" i="48" a="1"/>
  <c r="D405" i="48" s="1"/>
  <c r="B405" i="48" a="1"/>
  <c r="B405" i="48"/>
  <c r="C405" i="48" s="1"/>
  <c r="AF404" i="48" a="1"/>
  <c r="AF404" i="48"/>
  <c r="AX404" i="48" s="1"/>
  <c r="AD404" i="48" a="1"/>
  <c r="AD404" i="48"/>
  <c r="AW404" i="48" s="1"/>
  <c r="AB404" i="48" a="1"/>
  <c r="AB404" i="48" s="1"/>
  <c r="Z404" i="48" a="1"/>
  <c r="Z404" i="48" s="1"/>
  <c r="X404" i="48" a="1"/>
  <c r="X404" i="48" s="1"/>
  <c r="V404" i="48" a="1"/>
  <c r="V404" i="48" s="1"/>
  <c r="T404" i="48" a="1"/>
  <c r="T404" i="48" s="1"/>
  <c r="S404" i="48"/>
  <c r="R404" i="48" a="1"/>
  <c r="R404" i="48"/>
  <c r="AQ404" i="48" s="1"/>
  <c r="P404" i="48" a="1"/>
  <c r="P404" i="48"/>
  <c r="AP404" i="48" s="1"/>
  <c r="N404" i="48" a="1"/>
  <c r="N404" i="48" s="1"/>
  <c r="L404" i="48" a="1"/>
  <c r="L404" i="48" s="1"/>
  <c r="J404" i="48" a="1"/>
  <c r="J404" i="48" s="1"/>
  <c r="H404" i="48" a="1"/>
  <c r="H404" i="48" s="1"/>
  <c r="F404" i="48" a="1"/>
  <c r="F404" i="48" s="1"/>
  <c r="D404" i="48" a="1"/>
  <c r="D404" i="48" s="1"/>
  <c r="B404" i="48" a="1"/>
  <c r="B404" i="48"/>
  <c r="C404" i="48" s="1"/>
  <c r="AF403" i="48" a="1"/>
  <c r="AF403" i="48"/>
  <c r="AX403" i="48" s="1"/>
  <c r="AD403" i="48" a="1"/>
  <c r="AD403" i="48"/>
  <c r="AW403" i="48" s="1"/>
  <c r="AB403" i="48" a="1"/>
  <c r="AB403" i="48" s="1"/>
  <c r="Z403" i="48" a="1"/>
  <c r="Z403" i="48" s="1"/>
  <c r="X403" i="48" a="1"/>
  <c r="X403" i="48" s="1"/>
  <c r="V403" i="48" a="1"/>
  <c r="V403" i="48"/>
  <c r="W403" i="48" s="1"/>
  <c r="T403" i="48" a="1"/>
  <c r="T403" i="48" s="1"/>
  <c r="S403" i="48"/>
  <c r="R403" i="48" a="1"/>
  <c r="R403" i="48"/>
  <c r="AQ403" i="48" s="1"/>
  <c r="P403" i="48" a="1"/>
  <c r="P403" i="48"/>
  <c r="AP403" i="48" s="1"/>
  <c r="N403" i="48" a="1"/>
  <c r="N403" i="48" s="1"/>
  <c r="L403" i="48" a="1"/>
  <c r="L403" i="48" s="1"/>
  <c r="J403" i="48" a="1"/>
  <c r="J403" i="48" s="1"/>
  <c r="H403" i="48" a="1"/>
  <c r="H403" i="48" s="1"/>
  <c r="F403" i="48" a="1"/>
  <c r="F403" i="48" s="1"/>
  <c r="D403" i="48" a="1"/>
  <c r="D403" i="48" s="1"/>
  <c r="B403" i="48" a="1"/>
  <c r="B403" i="48"/>
  <c r="C403" i="48" s="1"/>
  <c r="AF402" i="48" a="1"/>
  <c r="AF402" i="48"/>
  <c r="AX402" i="48" s="1"/>
  <c r="AD402" i="48" a="1"/>
  <c r="AD402" i="48"/>
  <c r="AW402" i="48" s="1"/>
  <c r="AB402" i="48" a="1"/>
  <c r="AB402" i="48" s="1"/>
  <c r="Z402" i="48" a="1"/>
  <c r="Z402" i="48" s="1"/>
  <c r="X402" i="48" a="1"/>
  <c r="X402" i="48" s="1"/>
  <c r="V402" i="48" a="1"/>
  <c r="V402" i="48"/>
  <c r="AS403" i="48" s="1"/>
  <c r="T402" i="48" a="1"/>
  <c r="T402" i="48" s="1"/>
  <c r="S402" i="48"/>
  <c r="R402" i="48" a="1"/>
  <c r="R402" i="48"/>
  <c r="AQ402" i="48" s="1"/>
  <c r="P402" i="48" a="1"/>
  <c r="P402" i="48"/>
  <c r="AP402" i="48" s="1"/>
  <c r="N402" i="48" a="1"/>
  <c r="N402" i="48" s="1"/>
  <c r="L402" i="48" a="1"/>
  <c r="L402" i="48" s="1"/>
  <c r="J402" i="48" a="1"/>
  <c r="J402" i="48" s="1"/>
  <c r="H402" i="48" a="1"/>
  <c r="H402" i="48" s="1"/>
  <c r="F402" i="48" a="1"/>
  <c r="F402" i="48" s="1"/>
  <c r="D402" i="48" a="1"/>
  <c r="D402" i="48" s="1"/>
  <c r="B402" i="48" a="1"/>
  <c r="B402" i="48"/>
  <c r="C402" i="48" s="1"/>
  <c r="AF401" i="48" a="1"/>
  <c r="AF401" i="48"/>
  <c r="AX401" i="48" s="1"/>
  <c r="AD401" i="48" a="1"/>
  <c r="AD401" i="48"/>
  <c r="AW401" i="48" s="1"/>
  <c r="AB401" i="48" a="1"/>
  <c r="AB401" i="48" s="1"/>
  <c r="Z401" i="48" a="1"/>
  <c r="Z401" i="48" s="1"/>
  <c r="X401" i="48" a="1"/>
  <c r="X401" i="48" s="1"/>
  <c r="V401" i="48" a="1"/>
  <c r="V401" i="48" s="1"/>
  <c r="T401" i="48" a="1"/>
  <c r="T401" i="48" s="1"/>
  <c r="S401" i="48"/>
  <c r="R401" i="48" a="1"/>
  <c r="R401" i="48"/>
  <c r="AQ401" i="48" s="1"/>
  <c r="P401" i="48" a="1"/>
  <c r="P401" i="48"/>
  <c r="AP401" i="48" s="1"/>
  <c r="N401" i="48" a="1"/>
  <c r="N401" i="48" s="1"/>
  <c r="L401" i="48" a="1"/>
  <c r="L401" i="48" s="1"/>
  <c r="J401" i="48" a="1"/>
  <c r="J401" i="48" s="1"/>
  <c r="H401" i="48" a="1"/>
  <c r="H401" i="48" s="1"/>
  <c r="F401" i="48" a="1"/>
  <c r="F401" i="48" s="1"/>
  <c r="D401" i="48" a="1"/>
  <c r="D401" i="48" s="1"/>
  <c r="B401" i="48" a="1"/>
  <c r="B401" i="48"/>
  <c r="C401" i="48" s="1"/>
  <c r="AF400" i="48" a="1"/>
  <c r="AF400" i="48"/>
  <c r="AX400" i="48" s="1"/>
  <c r="AD400" i="48" a="1"/>
  <c r="AD400" i="48"/>
  <c r="AW400" i="48" s="1"/>
  <c r="AB400" i="48" a="1"/>
  <c r="AB400" i="48" s="1"/>
  <c r="Z400" i="48" a="1"/>
  <c r="Z400" i="48" s="1"/>
  <c r="X400" i="48" a="1"/>
  <c r="X400" i="48" s="1"/>
  <c r="V400" i="48" a="1"/>
  <c r="V400" i="48" s="1"/>
  <c r="T400" i="48" a="1"/>
  <c r="T400" i="48" s="1"/>
  <c r="S400" i="48"/>
  <c r="R400" i="48" a="1"/>
  <c r="R400" i="48"/>
  <c r="AQ400" i="48" s="1"/>
  <c r="P400" i="48" a="1"/>
  <c r="P400" i="48"/>
  <c r="AP400" i="48" s="1"/>
  <c r="N400" i="48" a="1"/>
  <c r="N400" i="48" s="1"/>
  <c r="L400" i="48" a="1"/>
  <c r="L400" i="48" s="1"/>
  <c r="J400" i="48" a="1"/>
  <c r="J400" i="48" s="1"/>
  <c r="H400" i="48" a="1"/>
  <c r="H400" i="48" s="1"/>
  <c r="F400" i="48" a="1"/>
  <c r="F400" i="48" s="1"/>
  <c r="D400" i="48" a="1"/>
  <c r="D400" i="48" s="1"/>
  <c r="B400" i="48" a="1"/>
  <c r="B400" i="48"/>
  <c r="C400" i="48" s="1"/>
  <c r="AF399" i="48" a="1"/>
  <c r="AF399" i="48"/>
  <c r="AX399" i="48" s="1"/>
  <c r="AD399" i="48" a="1"/>
  <c r="AD399" i="48"/>
  <c r="AW399" i="48" s="1"/>
  <c r="AB399" i="48" a="1"/>
  <c r="AB399" i="48" s="1"/>
  <c r="Z399" i="48" a="1"/>
  <c r="Z399" i="48" s="1"/>
  <c r="X399" i="48" a="1"/>
  <c r="X399" i="48" s="1"/>
  <c r="V399" i="48" a="1"/>
  <c r="V399" i="48" s="1"/>
  <c r="T399" i="48" a="1"/>
  <c r="T399" i="48" s="1"/>
  <c r="S399" i="48"/>
  <c r="R399" i="48" a="1"/>
  <c r="R399" i="48"/>
  <c r="AQ399" i="48" s="1"/>
  <c r="P399" i="48" a="1"/>
  <c r="P399" i="48"/>
  <c r="AP399" i="48" s="1"/>
  <c r="N399" i="48" a="1"/>
  <c r="N399" i="48" s="1"/>
  <c r="L399" i="48" a="1"/>
  <c r="L399" i="48" s="1"/>
  <c r="J399" i="48" a="1"/>
  <c r="J399" i="48" s="1"/>
  <c r="H399" i="48" a="1"/>
  <c r="H399" i="48" s="1"/>
  <c r="F399" i="48" a="1"/>
  <c r="F399" i="48" s="1"/>
  <c r="D399" i="48" a="1"/>
  <c r="D399" i="48" s="1"/>
  <c r="B399" i="48" a="1"/>
  <c r="B399" i="48"/>
  <c r="C399" i="48" s="1"/>
  <c r="AF398" i="48" a="1"/>
  <c r="AF398" i="48"/>
  <c r="AX398" i="48" s="1"/>
  <c r="AD398" i="48" a="1"/>
  <c r="AD398" i="48"/>
  <c r="AW398" i="48" s="1"/>
  <c r="AB398" i="48" a="1"/>
  <c r="AB398" i="48" s="1"/>
  <c r="Z398" i="48" a="1"/>
  <c r="Z398" i="48" s="1"/>
  <c r="X398" i="48" a="1"/>
  <c r="X398" i="48" s="1"/>
  <c r="V398" i="48" a="1"/>
  <c r="V398" i="48" s="1"/>
  <c r="T398" i="48" a="1"/>
  <c r="T398" i="48" s="1"/>
  <c r="S398" i="48"/>
  <c r="R398" i="48" a="1"/>
  <c r="R398" i="48"/>
  <c r="AQ398" i="48" s="1"/>
  <c r="P398" i="48" a="1"/>
  <c r="P398" i="48"/>
  <c r="AP398" i="48" s="1"/>
  <c r="N398" i="48" a="1"/>
  <c r="N398" i="48" s="1"/>
  <c r="L398" i="48" a="1"/>
  <c r="L398" i="48" s="1"/>
  <c r="J398" i="48" a="1"/>
  <c r="J398" i="48" s="1"/>
  <c r="H398" i="48" a="1"/>
  <c r="H398" i="48" s="1"/>
  <c r="F398" i="48" a="1"/>
  <c r="F398" i="48" s="1"/>
  <c r="D398" i="48" a="1"/>
  <c r="D398" i="48" s="1"/>
  <c r="B398" i="48" a="1"/>
  <c r="B398" i="48"/>
  <c r="C398" i="48" s="1"/>
  <c r="AF397" i="48" a="1"/>
  <c r="AF397" i="48"/>
  <c r="AX397" i="48" s="1"/>
  <c r="AD397" i="48" a="1"/>
  <c r="AD397" i="48"/>
  <c r="AW397" i="48" s="1"/>
  <c r="AB397" i="48" a="1"/>
  <c r="AB397" i="48" s="1"/>
  <c r="Z397" i="48" a="1"/>
  <c r="Z397" i="48" s="1"/>
  <c r="X397" i="48" a="1"/>
  <c r="X397" i="48" s="1"/>
  <c r="V397" i="48" a="1"/>
  <c r="V397" i="48" s="1"/>
  <c r="T397" i="48" a="1"/>
  <c r="T397" i="48" s="1"/>
  <c r="S397" i="48"/>
  <c r="R397" i="48" a="1"/>
  <c r="R397" i="48"/>
  <c r="AQ397" i="48" s="1"/>
  <c r="P397" i="48" a="1"/>
  <c r="P397" i="48"/>
  <c r="AP397" i="48" s="1"/>
  <c r="N397" i="48" a="1"/>
  <c r="N397" i="48" s="1"/>
  <c r="L397" i="48" a="1"/>
  <c r="L397" i="48"/>
  <c r="M397" i="48" s="1"/>
  <c r="J397" i="48" a="1"/>
  <c r="J397" i="48" s="1"/>
  <c r="H397" i="48" a="1"/>
  <c r="H397" i="48" s="1"/>
  <c r="F397" i="48" a="1"/>
  <c r="F397" i="48" s="1"/>
  <c r="D397" i="48" a="1"/>
  <c r="D397" i="48" s="1"/>
  <c r="B397" i="48" a="1"/>
  <c r="B397" i="48"/>
  <c r="C397" i="48" s="1"/>
  <c r="AF396" i="48" a="1"/>
  <c r="AF396" i="48"/>
  <c r="AX396" i="48" s="1"/>
  <c r="AD396" i="48" a="1"/>
  <c r="AD396" i="48"/>
  <c r="AW396" i="48" s="1"/>
  <c r="AB396" i="48" a="1"/>
  <c r="AB396" i="48" s="1"/>
  <c r="Z396" i="48" a="1"/>
  <c r="Z396" i="48" s="1"/>
  <c r="X396" i="48" a="1"/>
  <c r="X396" i="48" s="1"/>
  <c r="V396" i="48" a="1"/>
  <c r="V396" i="48"/>
  <c r="W396" i="48" s="1"/>
  <c r="T396" i="48" a="1"/>
  <c r="T396" i="48" s="1"/>
  <c r="S396" i="48"/>
  <c r="R396" i="48" a="1"/>
  <c r="R396" i="48"/>
  <c r="AQ396" i="48" s="1"/>
  <c r="P396" i="48" a="1"/>
  <c r="P396" i="48"/>
  <c r="AP396" i="48" s="1"/>
  <c r="N396" i="48" a="1"/>
  <c r="N396" i="48" s="1"/>
  <c r="L396" i="48" a="1"/>
  <c r="L396" i="48" s="1"/>
  <c r="J396" i="48" a="1"/>
  <c r="J396" i="48" s="1"/>
  <c r="H396" i="48" a="1"/>
  <c r="H396" i="48" s="1"/>
  <c r="F396" i="48" a="1"/>
  <c r="F396" i="48" s="1"/>
  <c r="D396" i="48" a="1"/>
  <c r="D396" i="48" s="1"/>
  <c r="B396" i="48" a="1"/>
  <c r="B396" i="48"/>
  <c r="C396" i="48" s="1"/>
  <c r="AF395" i="48" a="1"/>
  <c r="AF395" i="48"/>
  <c r="AX395" i="48" s="1"/>
  <c r="AD395" i="48" a="1"/>
  <c r="AD395" i="48"/>
  <c r="AW395" i="48" s="1"/>
  <c r="AB395" i="48" a="1"/>
  <c r="AB395" i="48" s="1"/>
  <c r="Z395" i="48" a="1"/>
  <c r="Z395" i="48" s="1"/>
  <c r="X395" i="48" a="1"/>
  <c r="X395" i="48" s="1"/>
  <c r="V395" i="48" a="1"/>
  <c r="V395" i="48" s="1"/>
  <c r="T395" i="48" a="1"/>
  <c r="T395" i="48" s="1"/>
  <c r="S395" i="48"/>
  <c r="R395" i="48" a="1"/>
  <c r="R395" i="48"/>
  <c r="AQ395" i="48" s="1"/>
  <c r="P395" i="48" a="1"/>
  <c r="P395" i="48"/>
  <c r="AP395" i="48" s="1"/>
  <c r="N395" i="48" a="1"/>
  <c r="N395" i="48" s="1"/>
  <c r="L395" i="48" a="1"/>
  <c r="L395" i="48" s="1"/>
  <c r="J395" i="48" a="1"/>
  <c r="J395" i="48" s="1"/>
  <c r="H395" i="48" a="1"/>
  <c r="H395" i="48" s="1"/>
  <c r="F395" i="48" a="1"/>
  <c r="F395" i="48" s="1"/>
  <c r="D395" i="48" a="1"/>
  <c r="D395" i="48" s="1"/>
  <c r="B395" i="48" a="1"/>
  <c r="B395" i="48" s="1"/>
  <c r="AF394" i="48" a="1"/>
  <c r="AF394" i="48"/>
  <c r="AX394" i="48" s="1"/>
  <c r="AD394" i="48" a="1"/>
  <c r="AD394" i="48"/>
  <c r="AW394" i="48" s="1"/>
  <c r="AB394" i="48" a="1"/>
  <c r="AB394" i="48" s="1"/>
  <c r="Z394" i="48" a="1"/>
  <c r="Z394" i="48"/>
  <c r="AU394" i="48" s="1"/>
  <c r="X394" i="48" a="1"/>
  <c r="X394" i="48" s="1"/>
  <c r="V394" i="48" a="1"/>
  <c r="V394" i="48" s="1"/>
  <c r="T394" i="48" a="1"/>
  <c r="T394" i="48" s="1"/>
  <c r="S394" i="48"/>
  <c r="R394" i="48" a="1"/>
  <c r="R394" i="48"/>
  <c r="AQ394" i="48" s="1"/>
  <c r="P394" i="48" a="1"/>
  <c r="P394" i="48"/>
  <c r="AP394" i="48" s="1"/>
  <c r="N394" i="48" a="1"/>
  <c r="N394" i="48" s="1"/>
  <c r="L394" i="48" a="1"/>
  <c r="L394" i="48" s="1"/>
  <c r="J394" i="48" a="1"/>
  <c r="J394" i="48" s="1"/>
  <c r="H394" i="48" a="1"/>
  <c r="H394" i="48" s="1"/>
  <c r="F394" i="48" a="1"/>
  <c r="F394" i="48" s="1"/>
  <c r="D394" i="48" a="1"/>
  <c r="D394" i="48" s="1"/>
  <c r="B394" i="48" a="1"/>
  <c r="B394" i="48" s="1"/>
  <c r="AF393" i="48" a="1"/>
  <c r="AF393" i="48"/>
  <c r="AD393" i="48" a="1"/>
  <c r="AD393" i="48"/>
  <c r="AW393" i="48" s="1"/>
  <c r="AB393" i="48" a="1"/>
  <c r="AB393" i="48" s="1"/>
  <c r="Z393" i="48" a="1"/>
  <c r="Z393" i="48"/>
  <c r="AU393" i="48" s="1"/>
  <c r="X393" i="48" a="1"/>
  <c r="X393" i="48" s="1"/>
  <c r="V393" i="48" a="1"/>
  <c r="V393" i="48"/>
  <c r="W393" i="48" s="1"/>
  <c r="T393" i="48" a="1"/>
  <c r="T393" i="48" s="1"/>
  <c r="S393" i="48"/>
  <c r="R393" i="48" a="1"/>
  <c r="R393" i="48"/>
  <c r="AQ393" i="48" s="1"/>
  <c r="P393" i="48" a="1"/>
  <c r="P393" i="48"/>
  <c r="N393" i="48" a="1"/>
  <c r="N393" i="48" s="1"/>
  <c r="L393" i="48" a="1"/>
  <c r="L393" i="48" s="1"/>
  <c r="J393" i="48" a="1"/>
  <c r="J393" i="48" s="1"/>
  <c r="H393" i="48" a="1"/>
  <c r="H393" i="48" s="1"/>
  <c r="F393" i="48" a="1"/>
  <c r="F393" i="48" s="1"/>
  <c r="D393" i="48" a="1"/>
  <c r="D393" i="48" s="1"/>
  <c r="B393" i="48" a="1"/>
  <c r="B393" i="48"/>
  <c r="C393" i="48" s="1"/>
  <c r="AF392" i="48" a="1"/>
  <c r="AF392" i="48"/>
  <c r="AD392" i="48" a="1"/>
  <c r="AD392" i="48"/>
  <c r="AB392" i="48" a="1"/>
  <c r="AB392" i="48" s="1"/>
  <c r="AC392" i="48" s="1"/>
  <c r="Z392" i="48" a="1"/>
  <c r="Z392" i="48"/>
  <c r="X392" i="48" a="1"/>
  <c r="X392" i="48" s="1"/>
  <c r="V392" i="48" a="1"/>
  <c r="V392" i="48"/>
  <c r="U392" i="48"/>
  <c r="T392" i="48" a="1"/>
  <c r="T392" i="48" s="1"/>
  <c r="R392" i="48" a="1"/>
  <c r="R392" i="48"/>
  <c r="P392" i="48" a="1"/>
  <c r="P392" i="48"/>
  <c r="N392" i="48" a="1"/>
  <c r="N392" i="48" s="1"/>
  <c r="L392" i="48" a="1"/>
  <c r="L392" i="48" s="1"/>
  <c r="J392" i="48" a="1"/>
  <c r="J392" i="48" s="1"/>
  <c r="AM392" i="48" s="1"/>
  <c r="H392" i="48" a="1"/>
  <c r="H392" i="48" s="1"/>
  <c r="G392" i="48"/>
  <c r="F392" i="48" a="1"/>
  <c r="F392" i="48"/>
  <c r="D392" i="48" a="1"/>
  <c r="D392" i="48" s="1"/>
  <c r="E392" i="48" s="1"/>
  <c r="B392" i="48" a="1"/>
  <c r="B392" i="48"/>
  <c r="AF391" i="48" a="1"/>
  <c r="AF391" i="48" s="1"/>
  <c r="AD391" i="48" a="1"/>
  <c r="AD391" i="48"/>
  <c r="AE391" i="48" s="1"/>
  <c r="AB391" i="48" a="1"/>
  <c r="AB391" i="48" s="1"/>
  <c r="Z391" i="48" a="1"/>
  <c r="Z391" i="48" s="1"/>
  <c r="X391" i="48" a="1"/>
  <c r="X391" i="48" s="1"/>
  <c r="V391" i="48" a="1"/>
  <c r="V391" i="48" s="1"/>
  <c r="T391" i="48" a="1"/>
  <c r="T391" i="48" s="1"/>
  <c r="R391" i="48" a="1"/>
  <c r="R391" i="48"/>
  <c r="S391" i="48" s="1"/>
  <c r="P391" i="48" a="1"/>
  <c r="P391" i="48"/>
  <c r="Q391" i="48" s="1"/>
  <c r="N391" i="48" a="1"/>
  <c r="N391" i="48"/>
  <c r="O391" i="48" s="1"/>
  <c r="L391" i="48" a="1"/>
  <c r="L391" i="48" s="1"/>
  <c r="J391" i="48" a="1"/>
  <c r="J391" i="48" s="1"/>
  <c r="H391" i="48" a="1"/>
  <c r="H391" i="48" s="1"/>
  <c r="G391" i="48"/>
  <c r="F391" i="48" a="1"/>
  <c r="F391" i="48"/>
  <c r="D391" i="48" a="1"/>
  <c r="D391" i="48" s="1"/>
  <c r="C391" i="48"/>
  <c r="B391" i="48" a="1"/>
  <c r="B391" i="48"/>
  <c r="AI391" i="48" s="1"/>
  <c r="AF390" i="48" a="1"/>
  <c r="AF390" i="48"/>
  <c r="AX390" i="48" s="1"/>
  <c r="AE390" i="48"/>
  <c r="AD390" i="48" a="1"/>
  <c r="AD390" i="48"/>
  <c r="AW390" i="48" s="1"/>
  <c r="AB390" i="48" a="1"/>
  <c r="AB390" i="48" s="1"/>
  <c r="Z390" i="48" a="1"/>
  <c r="Z390" i="48" s="1"/>
  <c r="X390" i="48" a="1"/>
  <c r="X390" i="48" s="1"/>
  <c r="V390" i="48" a="1"/>
  <c r="V390" i="48" s="1"/>
  <c r="T390" i="48" a="1"/>
  <c r="T390" i="48" s="1"/>
  <c r="R390" i="48" a="1"/>
  <c r="R390" i="48"/>
  <c r="S390" i="48" s="1"/>
  <c r="P390" i="48" a="1"/>
  <c r="P390" i="48" s="1"/>
  <c r="N390" i="48" a="1"/>
  <c r="N390" i="48"/>
  <c r="AO390" i="48" s="1"/>
  <c r="L390" i="48" a="1"/>
  <c r="L390" i="48" s="1"/>
  <c r="J390" i="48" a="1"/>
  <c r="J390" i="48" s="1"/>
  <c r="H390" i="48" a="1"/>
  <c r="H390" i="48" s="1"/>
  <c r="G390" i="48"/>
  <c r="F390" i="48" a="1"/>
  <c r="F390" i="48"/>
  <c r="AK390" i="48" s="1"/>
  <c r="D390" i="48" a="1"/>
  <c r="D390" i="48" s="1"/>
  <c r="C390" i="48"/>
  <c r="B390" i="48" a="1"/>
  <c r="B390" i="48"/>
  <c r="AI390" i="48" s="1"/>
  <c r="AF389" i="48" a="1"/>
  <c r="AF389" i="48"/>
  <c r="AX389" i="48" s="1"/>
  <c r="AE389" i="48"/>
  <c r="AD389" i="48" a="1"/>
  <c r="AD389" i="48"/>
  <c r="AW389" i="48" s="1"/>
  <c r="AB389" i="48" a="1"/>
  <c r="AB389" i="48" s="1"/>
  <c r="Z389" i="48" a="1"/>
  <c r="Z389" i="48" s="1"/>
  <c r="X389" i="48" a="1"/>
  <c r="X389" i="48" s="1"/>
  <c r="W389" i="48"/>
  <c r="V389" i="48" a="1"/>
  <c r="V389" i="48"/>
  <c r="AS389" i="48" s="1"/>
  <c r="T389" i="48" a="1"/>
  <c r="T389" i="48" s="1"/>
  <c r="R389" i="48" a="1"/>
  <c r="R389" i="48"/>
  <c r="S389" i="48" s="1"/>
  <c r="P389" i="48" a="1"/>
  <c r="P389" i="48" s="1"/>
  <c r="N389" i="48" a="1"/>
  <c r="N389" i="48"/>
  <c r="AO389" i="48" s="1"/>
  <c r="L389" i="48" a="1"/>
  <c r="L389" i="48" s="1"/>
  <c r="J389" i="48" a="1"/>
  <c r="J389" i="48" s="1"/>
  <c r="H389" i="48" a="1"/>
  <c r="H389" i="48" s="1"/>
  <c r="G389" i="48"/>
  <c r="F389" i="48" a="1"/>
  <c r="F389" i="48"/>
  <c r="AK389" i="48" s="1"/>
  <c r="D389" i="48" a="1"/>
  <c r="D389" i="48" s="1"/>
  <c r="B389" i="48" a="1"/>
  <c r="B389" i="48"/>
  <c r="C389" i="48" s="1"/>
  <c r="AF388" i="48" a="1"/>
  <c r="AF388" i="48"/>
  <c r="AX388" i="48" s="1"/>
  <c r="AE388" i="48"/>
  <c r="AD388" i="48" a="1"/>
  <c r="AD388" i="48"/>
  <c r="AW388" i="48" s="1"/>
  <c r="AB388" i="48" a="1"/>
  <c r="AB388" i="48" s="1"/>
  <c r="Z388" i="48" a="1"/>
  <c r="Z388" i="48" s="1"/>
  <c r="X388" i="48" a="1"/>
  <c r="X388" i="48" s="1"/>
  <c r="W388" i="48"/>
  <c r="V388" i="48" a="1"/>
  <c r="V388" i="48"/>
  <c r="AS388" i="48" s="1"/>
  <c r="T388" i="48" a="1"/>
  <c r="T388" i="48" s="1"/>
  <c r="R388" i="48" a="1"/>
  <c r="R388" i="48"/>
  <c r="S388" i="48" s="1"/>
  <c r="P388" i="48" a="1"/>
  <c r="P388" i="48" s="1"/>
  <c r="N388" i="48" a="1"/>
  <c r="N388" i="48"/>
  <c r="AO388" i="48" s="1"/>
  <c r="L388" i="48" a="1"/>
  <c r="L388" i="48" s="1"/>
  <c r="J388" i="48" a="1"/>
  <c r="J388" i="48" s="1"/>
  <c r="H388" i="48" a="1"/>
  <c r="H388" i="48" s="1"/>
  <c r="G388" i="48"/>
  <c r="F388" i="48" a="1"/>
  <c r="F388" i="48"/>
  <c r="AK388" i="48" s="1"/>
  <c r="D388" i="48" a="1"/>
  <c r="D388" i="48" s="1"/>
  <c r="B388" i="48" a="1"/>
  <c r="B388" i="48"/>
  <c r="C388" i="48" s="1"/>
  <c r="AF387" i="48" a="1"/>
  <c r="AF387" i="48"/>
  <c r="AX387" i="48" s="1"/>
  <c r="AE387" i="48"/>
  <c r="AD387" i="48" a="1"/>
  <c r="AD387" i="48"/>
  <c r="AW387" i="48" s="1"/>
  <c r="AB387" i="48" a="1"/>
  <c r="AB387" i="48" s="1"/>
  <c r="Z387" i="48" a="1"/>
  <c r="Z387" i="48" s="1"/>
  <c r="X387" i="48" a="1"/>
  <c r="X387" i="48" s="1"/>
  <c r="W387" i="48"/>
  <c r="V387" i="48" a="1"/>
  <c r="V387" i="48"/>
  <c r="AS387" i="48" s="1"/>
  <c r="T387" i="48" a="1"/>
  <c r="T387" i="48" s="1"/>
  <c r="R387" i="48" a="1"/>
  <c r="R387" i="48"/>
  <c r="S387" i="48" s="1"/>
  <c r="P387" i="48" a="1"/>
  <c r="P387" i="48" s="1"/>
  <c r="N387" i="48" a="1"/>
  <c r="N387" i="48"/>
  <c r="AO387" i="48" s="1"/>
  <c r="L387" i="48" a="1"/>
  <c r="L387" i="48" s="1"/>
  <c r="J387" i="48" a="1"/>
  <c r="J387" i="48" s="1"/>
  <c r="H387" i="48" a="1"/>
  <c r="H387" i="48" s="1"/>
  <c r="G387" i="48"/>
  <c r="F387" i="48" a="1"/>
  <c r="F387" i="48"/>
  <c r="AK387" i="48" s="1"/>
  <c r="D387" i="48" a="1"/>
  <c r="D387" i="48" s="1"/>
  <c r="B387" i="48" a="1"/>
  <c r="B387" i="48"/>
  <c r="C387" i="48" s="1"/>
  <c r="AF386" i="48" a="1"/>
  <c r="AF386" i="48"/>
  <c r="AX386" i="48" s="1"/>
  <c r="AD386" i="48" a="1"/>
  <c r="AD386" i="48"/>
  <c r="AE386" i="48" s="1"/>
  <c r="AB386" i="48" a="1"/>
  <c r="AB386" i="48" s="1"/>
  <c r="Z386" i="48" a="1"/>
  <c r="Z386" i="48" s="1"/>
  <c r="X386" i="48" a="1"/>
  <c r="X386" i="48" s="1"/>
  <c r="W386" i="48"/>
  <c r="V386" i="48" a="1"/>
  <c r="V386" i="48"/>
  <c r="AS386" i="48" s="1"/>
  <c r="T386" i="48" a="1"/>
  <c r="T386" i="48" s="1"/>
  <c r="R386" i="48" a="1"/>
  <c r="R386" i="48"/>
  <c r="S386" i="48" s="1"/>
  <c r="P386" i="48" a="1"/>
  <c r="P386" i="48" s="1"/>
  <c r="N386" i="48" a="1"/>
  <c r="N386" i="48"/>
  <c r="AO386" i="48" s="1"/>
  <c r="L386" i="48" a="1"/>
  <c r="L386" i="48" s="1"/>
  <c r="J386" i="48" a="1"/>
  <c r="J386" i="48" s="1"/>
  <c r="H386" i="48" a="1"/>
  <c r="H386" i="48" s="1"/>
  <c r="G386" i="48"/>
  <c r="F386" i="48" a="1"/>
  <c r="F386" i="48"/>
  <c r="AK386" i="48" s="1"/>
  <c r="D386" i="48" a="1"/>
  <c r="D386" i="48" s="1"/>
  <c r="B386" i="48" a="1"/>
  <c r="B386" i="48"/>
  <c r="C386" i="48" s="1"/>
  <c r="AF385" i="48" a="1"/>
  <c r="AF385" i="48"/>
  <c r="AX385" i="48" s="1"/>
  <c r="AD385" i="48" a="1"/>
  <c r="AD385" i="48"/>
  <c r="AE385" i="48" s="1"/>
  <c r="AB385" i="48" a="1"/>
  <c r="AB385" i="48" s="1"/>
  <c r="Z385" i="48" a="1"/>
  <c r="Z385" i="48" s="1"/>
  <c r="X385" i="48" a="1"/>
  <c r="X385" i="48" s="1"/>
  <c r="W385" i="48"/>
  <c r="V385" i="48" a="1"/>
  <c r="V385" i="48"/>
  <c r="AS385" i="48" s="1"/>
  <c r="T385" i="48" a="1"/>
  <c r="T385" i="48" s="1"/>
  <c r="R385" i="48" a="1"/>
  <c r="R385" i="48"/>
  <c r="S385" i="48" s="1"/>
  <c r="P385" i="48" a="1"/>
  <c r="P385" i="48" s="1"/>
  <c r="N385" i="48" a="1"/>
  <c r="N385" i="48"/>
  <c r="AO385" i="48" s="1"/>
  <c r="L385" i="48" a="1"/>
  <c r="L385" i="48" s="1"/>
  <c r="J385" i="48" a="1"/>
  <c r="J385" i="48" s="1"/>
  <c r="H385" i="48" a="1"/>
  <c r="H385" i="48" s="1"/>
  <c r="G385" i="48"/>
  <c r="F385" i="48" a="1"/>
  <c r="F385" i="48"/>
  <c r="AK385" i="48" s="1"/>
  <c r="D385" i="48" a="1"/>
  <c r="D385" i="48" s="1"/>
  <c r="B385" i="48" a="1"/>
  <c r="B385" i="48"/>
  <c r="C385" i="48" s="1"/>
  <c r="AF384" i="48" a="1"/>
  <c r="AF384" i="48"/>
  <c r="AX384" i="48" s="1"/>
  <c r="AD384" i="48" a="1"/>
  <c r="AD384" i="48"/>
  <c r="AE384" i="48" s="1"/>
  <c r="AB384" i="48" a="1"/>
  <c r="AB384" i="48" s="1"/>
  <c r="Z384" i="48" a="1"/>
  <c r="Z384" i="48" s="1"/>
  <c r="X384" i="48" a="1"/>
  <c r="X384" i="48" s="1"/>
  <c r="W384" i="48"/>
  <c r="V384" i="48" a="1"/>
  <c r="V384" i="48"/>
  <c r="AS384" i="48" s="1"/>
  <c r="T384" i="48" a="1"/>
  <c r="T384" i="48" s="1"/>
  <c r="R384" i="48" a="1"/>
  <c r="R384" i="48"/>
  <c r="S384" i="48" s="1"/>
  <c r="P384" i="48" a="1"/>
  <c r="P384" i="48" s="1"/>
  <c r="N384" i="48" a="1"/>
  <c r="N384" i="48"/>
  <c r="AO384" i="48" s="1"/>
  <c r="L384" i="48" a="1"/>
  <c r="L384" i="48" s="1"/>
  <c r="J384" i="48" a="1"/>
  <c r="J384" i="48" s="1"/>
  <c r="H384" i="48" a="1"/>
  <c r="H384" i="48" s="1"/>
  <c r="G384" i="48"/>
  <c r="F384" i="48" a="1"/>
  <c r="F384" i="48"/>
  <c r="AK384" i="48" s="1"/>
  <c r="D384" i="48" a="1"/>
  <c r="D384" i="48" s="1"/>
  <c r="B384" i="48" a="1"/>
  <c r="B384" i="48"/>
  <c r="C384" i="48" s="1"/>
  <c r="AF383" i="48" a="1"/>
  <c r="AF383" i="48"/>
  <c r="AD383" i="48" a="1"/>
  <c r="AD383" i="48"/>
  <c r="AE383" i="48" s="1"/>
  <c r="AB383" i="48" a="1"/>
  <c r="AB383" i="48" s="1"/>
  <c r="Z383" i="48" a="1"/>
  <c r="Z383" i="48" s="1"/>
  <c r="X383" i="48" a="1"/>
  <c r="X383" i="48" s="1"/>
  <c r="W383" i="48"/>
  <c r="V383" i="48" a="1"/>
  <c r="V383" i="48"/>
  <c r="AS383" i="48" s="1"/>
  <c r="T383" i="48" a="1"/>
  <c r="T383" i="48" s="1"/>
  <c r="R383" i="48" a="1"/>
  <c r="R383" i="48"/>
  <c r="S383" i="48" s="1"/>
  <c r="P383" i="48" a="1"/>
  <c r="P383" i="48" s="1"/>
  <c r="N383" i="48" a="1"/>
  <c r="N383" i="48"/>
  <c r="AO383" i="48" s="1"/>
  <c r="L383" i="48" a="1"/>
  <c r="L383" i="48" s="1"/>
  <c r="J383" i="48" a="1"/>
  <c r="J383" i="48" s="1"/>
  <c r="H383" i="48" a="1"/>
  <c r="H383" i="48" s="1"/>
  <c r="G383" i="48"/>
  <c r="F383" i="48" a="1"/>
  <c r="F383" i="48"/>
  <c r="AK383" i="48" s="1"/>
  <c r="D383" i="48" a="1"/>
  <c r="D383" i="48" s="1"/>
  <c r="B383" i="48" a="1"/>
  <c r="B383" i="48"/>
  <c r="C383" i="48" s="1"/>
  <c r="AF382" i="48" a="1"/>
  <c r="AF382" i="48" s="1"/>
  <c r="AD382" i="48" a="1"/>
  <c r="AD382" i="48"/>
  <c r="AE382" i="48" s="1"/>
  <c r="AB382" i="48" a="1"/>
  <c r="AB382" i="48" s="1"/>
  <c r="Z382" i="48" a="1"/>
  <c r="Z382" i="48" s="1"/>
  <c r="X382" i="48" a="1"/>
  <c r="X382" i="48" s="1"/>
  <c r="W382" i="48"/>
  <c r="V382" i="48" a="1"/>
  <c r="V382" i="48"/>
  <c r="AS382" i="48" s="1"/>
  <c r="T382" i="48" a="1"/>
  <c r="T382" i="48" s="1"/>
  <c r="R382" i="48" a="1"/>
  <c r="R382" i="48"/>
  <c r="S382" i="48" s="1"/>
  <c r="P382" i="48" a="1"/>
  <c r="P382" i="48" s="1"/>
  <c r="N382" i="48" a="1"/>
  <c r="N382" i="48"/>
  <c r="AO382" i="48" s="1"/>
  <c r="L382" i="48" a="1"/>
  <c r="L382" i="48" s="1"/>
  <c r="J382" i="48" a="1"/>
  <c r="J382" i="48" s="1"/>
  <c r="H382" i="48" a="1"/>
  <c r="H382" i="48" s="1"/>
  <c r="G382" i="48"/>
  <c r="F382" i="48" a="1"/>
  <c r="F382" i="48"/>
  <c r="AK382" i="48" s="1"/>
  <c r="D382" i="48" a="1"/>
  <c r="D382" i="48" s="1"/>
  <c r="B382" i="48" a="1"/>
  <c r="B382" i="48"/>
  <c r="C382" i="48" s="1"/>
  <c r="AF381" i="48" a="1"/>
  <c r="AF381" i="48" s="1"/>
  <c r="AD381" i="48" a="1"/>
  <c r="AD381" i="48"/>
  <c r="AE381" i="48" s="1"/>
  <c r="AB381" i="48" a="1"/>
  <c r="AB381" i="48" s="1"/>
  <c r="Z381" i="48" a="1"/>
  <c r="Z381" i="48" s="1"/>
  <c r="X381" i="48" a="1"/>
  <c r="X381" i="48" s="1"/>
  <c r="W381" i="48"/>
  <c r="V381" i="48" a="1"/>
  <c r="V381" i="48"/>
  <c r="AS381" i="48" s="1"/>
  <c r="T381" i="48" a="1"/>
  <c r="T381" i="48" s="1"/>
  <c r="R381" i="48" a="1"/>
  <c r="R381" i="48"/>
  <c r="S381" i="48" s="1"/>
  <c r="P381" i="48" a="1"/>
  <c r="P381" i="48" s="1"/>
  <c r="N381" i="48" a="1"/>
  <c r="N381" i="48"/>
  <c r="AO381" i="48" s="1"/>
  <c r="L381" i="48" a="1"/>
  <c r="L381" i="48" s="1"/>
  <c r="J381" i="48" a="1"/>
  <c r="J381" i="48" s="1"/>
  <c r="H381" i="48" a="1"/>
  <c r="H381" i="48" s="1"/>
  <c r="G381" i="48"/>
  <c r="F381" i="48" a="1"/>
  <c r="F381" i="48"/>
  <c r="AK381" i="48" s="1"/>
  <c r="D381" i="48" a="1"/>
  <c r="D381" i="48" s="1"/>
  <c r="B381" i="48" a="1"/>
  <c r="B381" i="48"/>
  <c r="C381" i="48" s="1"/>
  <c r="AF380" i="48" a="1"/>
  <c r="AF380" i="48" s="1"/>
  <c r="AD380" i="48" a="1"/>
  <c r="AD380" i="48"/>
  <c r="AE380" i="48" s="1"/>
  <c r="AB380" i="48" a="1"/>
  <c r="AB380" i="48" s="1"/>
  <c r="Z380" i="48" a="1"/>
  <c r="Z380" i="48"/>
  <c r="AU380" i="48" s="1"/>
  <c r="X380" i="48" a="1"/>
  <c r="X380" i="48" s="1"/>
  <c r="V380" i="48" a="1"/>
  <c r="V380" i="48"/>
  <c r="AS380" i="48" s="1"/>
  <c r="T380" i="48" a="1"/>
  <c r="T380" i="48" s="1"/>
  <c r="R380" i="48" a="1"/>
  <c r="R380" i="48"/>
  <c r="S380" i="48" s="1"/>
  <c r="P380" i="48" a="1"/>
  <c r="P380" i="48" s="1"/>
  <c r="N380" i="48" a="1"/>
  <c r="N380" i="48"/>
  <c r="AO380" i="48" s="1"/>
  <c r="L380" i="48" a="1"/>
  <c r="L380" i="48" s="1"/>
  <c r="J380" i="48" a="1"/>
  <c r="J380" i="48" s="1"/>
  <c r="H380" i="48" a="1"/>
  <c r="H380" i="48" s="1"/>
  <c r="G380" i="48"/>
  <c r="F380" i="48" a="1"/>
  <c r="F380" i="48"/>
  <c r="AK380" i="48" s="1"/>
  <c r="D380" i="48" a="1"/>
  <c r="D380" i="48" s="1"/>
  <c r="B380" i="48" a="1"/>
  <c r="B380" i="48"/>
  <c r="C380" i="48" s="1"/>
  <c r="AF379" i="48" a="1"/>
  <c r="AF379" i="48" s="1"/>
  <c r="AD379" i="48" a="1"/>
  <c r="AD379" i="48"/>
  <c r="AE379" i="48" s="1"/>
  <c r="AB379" i="48" a="1"/>
  <c r="AB379" i="48" s="1"/>
  <c r="Z379" i="48" a="1"/>
  <c r="Z379" i="48"/>
  <c r="AU379" i="48" s="1"/>
  <c r="X379" i="48" a="1"/>
  <c r="X379" i="48" s="1"/>
  <c r="V379" i="48" a="1"/>
  <c r="V379" i="48"/>
  <c r="AS379" i="48" s="1"/>
  <c r="T379" i="48" a="1"/>
  <c r="T379" i="48" s="1"/>
  <c r="R379" i="48" a="1"/>
  <c r="R379" i="48"/>
  <c r="S379" i="48" s="1"/>
  <c r="P379" i="48" a="1"/>
  <c r="P379" i="48" s="1"/>
  <c r="O379" i="48"/>
  <c r="N379" i="48" a="1"/>
  <c r="N379" i="48"/>
  <c r="AO379" i="48" s="1"/>
  <c r="L379" i="48" a="1"/>
  <c r="L379" i="48" s="1"/>
  <c r="J379" i="48" a="1"/>
  <c r="J379" i="48" s="1"/>
  <c r="H379" i="48" a="1"/>
  <c r="H379" i="48" s="1"/>
  <c r="G379" i="48"/>
  <c r="F379" i="48" a="1"/>
  <c r="F379" i="48"/>
  <c r="AK379" i="48" s="1"/>
  <c r="D379" i="48" a="1"/>
  <c r="D379" i="48" s="1"/>
  <c r="B379" i="48" a="1"/>
  <c r="B379" i="48"/>
  <c r="C379" i="48" s="1"/>
  <c r="AF378" i="48" a="1"/>
  <c r="AF378" i="48" s="1"/>
  <c r="AD378" i="48" a="1"/>
  <c r="AD378" i="48"/>
  <c r="AE378" i="48" s="1"/>
  <c r="AB378" i="48" a="1"/>
  <c r="AB378" i="48" s="1"/>
  <c r="Z378" i="48" a="1"/>
  <c r="Z378" i="48"/>
  <c r="AU378" i="48" s="1"/>
  <c r="X378" i="48" a="1"/>
  <c r="X378" i="48" s="1"/>
  <c r="V378" i="48" a="1"/>
  <c r="V378" i="48"/>
  <c r="AS378" i="48" s="1"/>
  <c r="T378" i="48" a="1"/>
  <c r="T378" i="48" s="1"/>
  <c r="R378" i="48" a="1"/>
  <c r="R378" i="48"/>
  <c r="S378" i="48" s="1"/>
  <c r="P378" i="48" a="1"/>
  <c r="P378" i="48" s="1"/>
  <c r="O378" i="48"/>
  <c r="N378" i="48" a="1"/>
  <c r="N378" i="48"/>
  <c r="AO378" i="48" s="1"/>
  <c r="L378" i="48" a="1"/>
  <c r="L378" i="48" s="1"/>
  <c r="J378" i="48" a="1"/>
  <c r="J378" i="48" s="1"/>
  <c r="H378" i="48" a="1"/>
  <c r="H378" i="48" s="1"/>
  <c r="G378" i="48"/>
  <c r="F378" i="48" a="1"/>
  <c r="F378" i="48"/>
  <c r="AK378" i="48" s="1"/>
  <c r="D378" i="48" a="1"/>
  <c r="D378" i="48" s="1"/>
  <c r="B378" i="48" a="1"/>
  <c r="B378" i="48"/>
  <c r="C378" i="48" s="1"/>
  <c r="AF377" i="48" a="1"/>
  <c r="AF377" i="48" s="1"/>
  <c r="AD377" i="48" a="1"/>
  <c r="AD377" i="48"/>
  <c r="AE377" i="48" s="1"/>
  <c r="AB377" i="48" a="1"/>
  <c r="AB377" i="48" s="1"/>
  <c r="Z377" i="48" a="1"/>
  <c r="Z377" i="48"/>
  <c r="AU377" i="48" s="1"/>
  <c r="X377" i="48" a="1"/>
  <c r="X377" i="48" s="1"/>
  <c r="V377" i="48" a="1"/>
  <c r="V377" i="48"/>
  <c r="AS377" i="48" s="1"/>
  <c r="T377" i="48" a="1"/>
  <c r="T377" i="48" s="1"/>
  <c r="R377" i="48" a="1"/>
  <c r="R377" i="48"/>
  <c r="S377" i="48" s="1"/>
  <c r="P377" i="48" a="1"/>
  <c r="P377" i="48" s="1"/>
  <c r="O377" i="48"/>
  <c r="N377" i="48" a="1"/>
  <c r="N377" i="48"/>
  <c r="AO377" i="48" s="1"/>
  <c r="L377" i="48" a="1"/>
  <c r="L377" i="48" s="1"/>
  <c r="J377" i="48" a="1"/>
  <c r="J377" i="48" s="1"/>
  <c r="H377" i="48" a="1"/>
  <c r="H377" i="48" s="1"/>
  <c r="G377" i="48"/>
  <c r="F377" i="48" a="1"/>
  <c r="F377" i="48"/>
  <c r="AK377" i="48" s="1"/>
  <c r="D377" i="48" a="1"/>
  <c r="D377" i="48" s="1"/>
  <c r="B377" i="48" a="1"/>
  <c r="B377" i="48"/>
  <c r="C377" i="48" s="1"/>
  <c r="AF376" i="48" a="1"/>
  <c r="AF376" i="48" s="1"/>
  <c r="AD376" i="48" a="1"/>
  <c r="AD376" i="48"/>
  <c r="AE376" i="48" s="1"/>
  <c r="AB376" i="48" a="1"/>
  <c r="AB376" i="48" s="1"/>
  <c r="Z376" i="48" a="1"/>
  <c r="Z376" i="48"/>
  <c r="AU376" i="48" s="1"/>
  <c r="X376" i="48" a="1"/>
  <c r="X376" i="48" s="1"/>
  <c r="V376" i="48" a="1"/>
  <c r="V376" i="48"/>
  <c r="AS376" i="48" s="1"/>
  <c r="T376" i="48" a="1"/>
  <c r="T376" i="48" s="1"/>
  <c r="R376" i="48" a="1"/>
  <c r="R376" i="48"/>
  <c r="S376" i="48" s="1"/>
  <c r="P376" i="48" a="1"/>
  <c r="P376" i="48" s="1"/>
  <c r="O376" i="48"/>
  <c r="N376" i="48" a="1"/>
  <c r="N376" i="48"/>
  <c r="AO376" i="48" s="1"/>
  <c r="L376" i="48" a="1"/>
  <c r="L376" i="48" s="1"/>
  <c r="J376" i="48" a="1"/>
  <c r="J376" i="48" s="1"/>
  <c r="H376" i="48" a="1"/>
  <c r="H376" i="48" s="1"/>
  <c r="F376" i="48" a="1"/>
  <c r="F376" i="48" s="1"/>
  <c r="D376" i="48" a="1"/>
  <c r="D376" i="48" s="1"/>
  <c r="B376" i="48" a="1"/>
  <c r="B376" i="48"/>
  <c r="C376" i="48" s="1"/>
  <c r="AF375" i="48" a="1"/>
  <c r="AF375" i="48" s="1"/>
  <c r="AD375" i="48" a="1"/>
  <c r="AD375" i="48"/>
  <c r="AE375" i="48" s="1"/>
  <c r="AB375" i="48" a="1"/>
  <c r="AB375" i="48" s="1"/>
  <c r="Z375" i="48" a="1"/>
  <c r="Z375" i="48"/>
  <c r="AU375" i="48" s="1"/>
  <c r="X375" i="48" a="1"/>
  <c r="X375" i="48" s="1"/>
  <c r="V375" i="48" a="1"/>
  <c r="V375" i="48"/>
  <c r="AS375" i="48" s="1"/>
  <c r="T375" i="48" a="1"/>
  <c r="T375" i="48" s="1"/>
  <c r="R375" i="48" a="1"/>
  <c r="R375" i="48"/>
  <c r="S375" i="48" s="1"/>
  <c r="P375" i="48" a="1"/>
  <c r="P375" i="48" s="1"/>
  <c r="O375" i="48"/>
  <c r="N375" i="48" a="1"/>
  <c r="N375" i="48"/>
  <c r="AO375" i="48" s="1"/>
  <c r="L375" i="48" a="1"/>
  <c r="L375" i="48" s="1"/>
  <c r="J375" i="48" a="1"/>
  <c r="J375" i="48" s="1"/>
  <c r="H375" i="48" a="1"/>
  <c r="H375" i="48" s="1"/>
  <c r="G375" i="48"/>
  <c r="F375" i="48" a="1"/>
  <c r="F375" i="48"/>
  <c r="AK375" i="48" s="1"/>
  <c r="D375" i="48" a="1"/>
  <c r="D375" i="48" s="1"/>
  <c r="B375" i="48" a="1"/>
  <c r="B375" i="48"/>
  <c r="C375" i="48" s="1"/>
  <c r="AF374" i="48" a="1"/>
  <c r="AF374" i="48" s="1"/>
  <c r="AD374" i="48" a="1"/>
  <c r="AD374" i="48"/>
  <c r="AE374" i="48" s="1"/>
  <c r="AB374" i="48" a="1"/>
  <c r="AB374" i="48" s="1"/>
  <c r="Z374" i="48" a="1"/>
  <c r="Z374" i="48"/>
  <c r="AU374" i="48" s="1"/>
  <c r="X374" i="48" a="1"/>
  <c r="X374" i="48" s="1"/>
  <c r="V374" i="48" a="1"/>
  <c r="V374" i="48"/>
  <c r="AS374" i="48" s="1"/>
  <c r="T374" i="48" a="1"/>
  <c r="T374" i="48" s="1"/>
  <c r="R374" i="48" a="1"/>
  <c r="R374" i="48"/>
  <c r="S374" i="48" s="1"/>
  <c r="P374" i="48" a="1"/>
  <c r="P374" i="48" s="1"/>
  <c r="O374" i="48"/>
  <c r="N374" i="48" a="1"/>
  <c r="N374" i="48"/>
  <c r="AO374" i="48" s="1"/>
  <c r="L374" i="48" a="1"/>
  <c r="L374" i="48" s="1"/>
  <c r="J374" i="48" a="1"/>
  <c r="J374" i="48" s="1"/>
  <c r="H374" i="48" a="1"/>
  <c r="H374" i="48" s="1"/>
  <c r="F374" i="48" a="1"/>
  <c r="F374" i="48" s="1"/>
  <c r="D374" i="48" a="1"/>
  <c r="D374" i="48" s="1"/>
  <c r="B374" i="48" a="1"/>
  <c r="B374" i="48"/>
  <c r="C374" i="48" s="1"/>
  <c r="AF373" i="48" a="1"/>
  <c r="AF373" i="48" s="1"/>
  <c r="AD373" i="48" a="1"/>
  <c r="AD373" i="48"/>
  <c r="AE373" i="48" s="1"/>
  <c r="AB373" i="48" a="1"/>
  <c r="AB373" i="48" s="1"/>
  <c r="Z373" i="48" a="1"/>
  <c r="Z373" i="48"/>
  <c r="AU373" i="48" s="1"/>
  <c r="X373" i="48" a="1"/>
  <c r="X373" i="48" s="1"/>
  <c r="V373" i="48" a="1"/>
  <c r="V373" i="48"/>
  <c r="AS373" i="48" s="1"/>
  <c r="T373" i="48" a="1"/>
  <c r="T373" i="48" s="1"/>
  <c r="R373" i="48" a="1"/>
  <c r="R373" i="48"/>
  <c r="S373" i="48" s="1"/>
  <c r="P373" i="48" a="1"/>
  <c r="P373" i="48" s="1"/>
  <c r="O373" i="48"/>
  <c r="N373" i="48" a="1"/>
  <c r="N373" i="48"/>
  <c r="AO373" i="48" s="1"/>
  <c r="L373" i="48" a="1"/>
  <c r="L373" i="48" s="1"/>
  <c r="J373" i="48" a="1"/>
  <c r="J373" i="48" s="1"/>
  <c r="H373" i="48" a="1"/>
  <c r="H373" i="48" s="1"/>
  <c r="F373" i="48" a="1"/>
  <c r="F373" i="48" s="1"/>
  <c r="D373" i="48" a="1"/>
  <c r="D373" i="48" s="1"/>
  <c r="B373" i="48" a="1"/>
  <c r="B373" i="48"/>
  <c r="C373" i="48" s="1"/>
  <c r="AF372" i="48" a="1"/>
  <c r="AF372" i="48" s="1"/>
  <c r="AD372" i="48" a="1"/>
  <c r="AD372" i="48"/>
  <c r="AE372" i="48" s="1"/>
  <c r="AB372" i="48" a="1"/>
  <c r="AB372" i="48" s="1"/>
  <c r="Z372" i="48" a="1"/>
  <c r="Z372" i="48"/>
  <c r="AU372" i="48" s="1"/>
  <c r="X372" i="48" a="1"/>
  <c r="X372" i="48" s="1"/>
  <c r="V372" i="48" a="1"/>
  <c r="V372" i="48"/>
  <c r="AS372" i="48" s="1"/>
  <c r="T372" i="48" a="1"/>
  <c r="T372" i="48" s="1"/>
  <c r="R372" i="48" a="1"/>
  <c r="R372" i="48"/>
  <c r="S372" i="48" s="1"/>
  <c r="P372" i="48" a="1"/>
  <c r="P372" i="48" s="1"/>
  <c r="O372" i="48"/>
  <c r="N372" i="48" a="1"/>
  <c r="N372" i="48"/>
  <c r="AO372" i="48" s="1"/>
  <c r="L372" i="48" a="1"/>
  <c r="L372" i="48" s="1"/>
  <c r="J372" i="48" a="1"/>
  <c r="J372" i="48" s="1"/>
  <c r="H372" i="48" a="1"/>
  <c r="H372" i="48" s="1"/>
  <c r="F372" i="48" a="1"/>
  <c r="F372" i="48" s="1"/>
  <c r="D372" i="48" a="1"/>
  <c r="D372" i="48" s="1"/>
  <c r="B372" i="48" a="1"/>
  <c r="B372" i="48"/>
  <c r="C372" i="48" s="1"/>
  <c r="AF371" i="48" a="1"/>
  <c r="AF371" i="48" s="1"/>
  <c r="AD371" i="48" a="1"/>
  <c r="AD371" i="48"/>
  <c r="AE371" i="48" s="1"/>
  <c r="AB371" i="48" a="1"/>
  <c r="AB371" i="48" s="1"/>
  <c r="Z371" i="48" a="1"/>
  <c r="Z371" i="48"/>
  <c r="AU371" i="48" s="1"/>
  <c r="X371" i="48" a="1"/>
  <c r="X371" i="48" s="1"/>
  <c r="V371" i="48" a="1"/>
  <c r="V371" i="48"/>
  <c r="AS371" i="48" s="1"/>
  <c r="T371" i="48" a="1"/>
  <c r="T371" i="48" s="1"/>
  <c r="R371" i="48" a="1"/>
  <c r="R371" i="48"/>
  <c r="S371" i="48" s="1"/>
  <c r="P371" i="48" a="1"/>
  <c r="P371" i="48" s="1"/>
  <c r="O371" i="48"/>
  <c r="N371" i="48" a="1"/>
  <c r="N371" i="48"/>
  <c r="AO371" i="48" s="1"/>
  <c r="L371" i="48" a="1"/>
  <c r="L371" i="48" s="1"/>
  <c r="J371" i="48" a="1"/>
  <c r="J371" i="48" s="1"/>
  <c r="H371" i="48" a="1"/>
  <c r="H371" i="48" s="1"/>
  <c r="F371" i="48" a="1"/>
  <c r="F371" i="48" s="1"/>
  <c r="D371" i="48" a="1"/>
  <c r="D371" i="48" s="1"/>
  <c r="B371" i="48" a="1"/>
  <c r="B371" i="48"/>
  <c r="C371" i="48" s="1"/>
  <c r="AF370" i="48" a="1"/>
  <c r="AF370" i="48" s="1"/>
  <c r="AD370" i="48" a="1"/>
  <c r="AD370" i="48"/>
  <c r="AE370" i="48" s="1"/>
  <c r="AB370" i="48" a="1"/>
  <c r="AB370" i="48" s="1"/>
  <c r="Z370" i="48" a="1"/>
  <c r="Z370" i="48"/>
  <c r="AU370" i="48" s="1"/>
  <c r="X370" i="48" a="1"/>
  <c r="X370" i="48" s="1"/>
  <c r="V370" i="48" a="1"/>
  <c r="V370" i="48"/>
  <c r="AS370" i="48" s="1"/>
  <c r="T370" i="48" a="1"/>
  <c r="T370" i="48" s="1"/>
  <c r="R370" i="48" a="1"/>
  <c r="R370" i="48"/>
  <c r="S370" i="48" s="1"/>
  <c r="P370" i="48" a="1"/>
  <c r="P370" i="48" s="1"/>
  <c r="O370" i="48"/>
  <c r="N370" i="48" a="1"/>
  <c r="N370" i="48"/>
  <c r="AO370" i="48" s="1"/>
  <c r="L370" i="48" a="1"/>
  <c r="L370" i="48" s="1"/>
  <c r="J370" i="48" a="1"/>
  <c r="J370" i="48" s="1"/>
  <c r="H370" i="48" a="1"/>
  <c r="H370" i="48" s="1"/>
  <c r="F370" i="48" a="1"/>
  <c r="F370" i="48" s="1"/>
  <c r="D370" i="48" a="1"/>
  <c r="D370" i="48" s="1"/>
  <c r="B370" i="48" a="1"/>
  <c r="B370" i="48"/>
  <c r="C370" i="48" s="1"/>
  <c r="AF369" i="48" a="1"/>
  <c r="AF369" i="48" s="1"/>
  <c r="AD369" i="48" a="1"/>
  <c r="AD369" i="48"/>
  <c r="AE369" i="48" s="1"/>
  <c r="AB369" i="48" a="1"/>
  <c r="AB369" i="48" s="1"/>
  <c r="Z369" i="48" a="1"/>
  <c r="Z369" i="48"/>
  <c r="AU369" i="48" s="1"/>
  <c r="X369" i="48" a="1"/>
  <c r="X369" i="48" s="1"/>
  <c r="V369" i="48" a="1"/>
  <c r="V369" i="48"/>
  <c r="AS369" i="48" s="1"/>
  <c r="T369" i="48" a="1"/>
  <c r="T369" i="48" s="1"/>
  <c r="R369" i="48" a="1"/>
  <c r="R369" i="48"/>
  <c r="S369" i="48" s="1"/>
  <c r="P369" i="48" a="1"/>
  <c r="P369" i="48" s="1"/>
  <c r="O369" i="48"/>
  <c r="N369" i="48" a="1"/>
  <c r="N369" i="48"/>
  <c r="AO369" i="48" s="1"/>
  <c r="L369" i="48" a="1"/>
  <c r="L369" i="48" s="1"/>
  <c r="J369" i="48" a="1"/>
  <c r="J369" i="48" s="1"/>
  <c r="H369" i="48" a="1"/>
  <c r="H369" i="48" s="1"/>
  <c r="F369" i="48" a="1"/>
  <c r="F369" i="48" s="1"/>
  <c r="D369" i="48" a="1"/>
  <c r="D369" i="48" s="1"/>
  <c r="B369" i="48" a="1"/>
  <c r="B369" i="48"/>
  <c r="C369" i="48" s="1"/>
  <c r="AF368" i="48" a="1"/>
  <c r="AF368" i="48" s="1"/>
  <c r="AD368" i="48" a="1"/>
  <c r="AD368" i="48"/>
  <c r="AE368" i="48" s="1"/>
  <c r="AB368" i="48" a="1"/>
  <c r="AB368" i="48" s="1"/>
  <c r="Z368" i="48" a="1"/>
  <c r="Z368" i="48"/>
  <c r="AU368" i="48" s="1"/>
  <c r="X368" i="48" a="1"/>
  <c r="X368" i="48" s="1"/>
  <c r="V368" i="48" a="1"/>
  <c r="V368" i="48"/>
  <c r="AS368" i="48" s="1"/>
  <c r="T368" i="48" a="1"/>
  <c r="T368" i="48" s="1"/>
  <c r="R368" i="48" a="1"/>
  <c r="R368" i="48"/>
  <c r="S368" i="48" s="1"/>
  <c r="P368" i="48" a="1"/>
  <c r="P368" i="48" s="1"/>
  <c r="O368" i="48"/>
  <c r="N368" i="48" a="1"/>
  <c r="N368" i="48"/>
  <c r="AO368" i="48" s="1"/>
  <c r="L368" i="48" a="1"/>
  <c r="L368" i="48" s="1"/>
  <c r="J368" i="48" a="1"/>
  <c r="J368" i="48" s="1"/>
  <c r="H368" i="48" a="1"/>
  <c r="H368" i="48" s="1"/>
  <c r="G368" i="48"/>
  <c r="F368" i="48" a="1"/>
  <c r="F368" i="48"/>
  <c r="AK368" i="48" s="1"/>
  <c r="D368" i="48" a="1"/>
  <c r="D368" i="48" s="1"/>
  <c r="B368" i="48" a="1"/>
  <c r="B368" i="48"/>
  <c r="C368" i="48" s="1"/>
  <c r="AM367" i="48"/>
  <c r="AF367" i="48" a="1"/>
  <c r="AF367" i="48" s="1"/>
  <c r="AD367" i="48" a="1"/>
  <c r="AD367" i="48"/>
  <c r="AE367" i="48" s="1"/>
  <c r="AB367" i="48" a="1"/>
  <c r="AB367" i="48" s="1"/>
  <c r="Z367" i="48" a="1"/>
  <c r="Z367" i="48"/>
  <c r="AU367" i="48" s="1"/>
  <c r="X367" i="48" a="1"/>
  <c r="X367" i="48" s="1"/>
  <c r="V367" i="48" a="1"/>
  <c r="V367" i="48"/>
  <c r="AS367" i="48" s="1"/>
  <c r="T367" i="48" a="1"/>
  <c r="T367" i="48" s="1"/>
  <c r="R367" i="48" a="1"/>
  <c r="R367" i="48"/>
  <c r="S367" i="48" s="1"/>
  <c r="P367" i="48" a="1"/>
  <c r="P367" i="48" s="1"/>
  <c r="O367" i="48"/>
  <c r="N367" i="48" a="1"/>
  <c r="N367" i="48"/>
  <c r="AO367" i="48" s="1"/>
  <c r="L367" i="48" a="1"/>
  <c r="L367" i="48" s="1"/>
  <c r="K367" i="48"/>
  <c r="J367" i="48" a="1"/>
  <c r="J367" i="48"/>
  <c r="H367" i="48" a="1"/>
  <c r="H367" i="48" s="1"/>
  <c r="G367" i="48"/>
  <c r="F367" i="48" a="1"/>
  <c r="F367" i="48"/>
  <c r="AK367" i="48" s="1"/>
  <c r="D367" i="48" a="1"/>
  <c r="D367" i="48" s="1"/>
  <c r="B367" i="48" a="1"/>
  <c r="B367" i="48"/>
  <c r="C367" i="48" s="1"/>
  <c r="AM366" i="48"/>
  <c r="AF366" i="48" a="1"/>
  <c r="AF366" i="48" s="1"/>
  <c r="AD366" i="48" a="1"/>
  <c r="AD366" i="48"/>
  <c r="AE366" i="48" s="1"/>
  <c r="AB366" i="48" a="1"/>
  <c r="AB366" i="48" s="1"/>
  <c r="Z366" i="48" a="1"/>
  <c r="Z366" i="48"/>
  <c r="AU366" i="48" s="1"/>
  <c r="X366" i="48" a="1"/>
  <c r="X366" i="48" s="1"/>
  <c r="V366" i="48" a="1"/>
  <c r="V366" i="48"/>
  <c r="AS366" i="48" s="1"/>
  <c r="T366" i="48" a="1"/>
  <c r="T366" i="48" s="1"/>
  <c r="R366" i="48" a="1"/>
  <c r="R366" i="48"/>
  <c r="S366" i="48" s="1"/>
  <c r="P366" i="48" a="1"/>
  <c r="P366" i="48" s="1"/>
  <c r="O366" i="48"/>
  <c r="N366" i="48" a="1"/>
  <c r="N366" i="48"/>
  <c r="AO366" i="48" s="1"/>
  <c r="L366" i="48" a="1"/>
  <c r="L366" i="48" s="1"/>
  <c r="K366" i="48"/>
  <c r="J366" i="48" a="1"/>
  <c r="J366" i="48"/>
  <c r="H366" i="48" a="1"/>
  <c r="H366" i="48" s="1"/>
  <c r="G366" i="48"/>
  <c r="F366" i="48" a="1"/>
  <c r="F366" i="48"/>
  <c r="AK366" i="48" s="1"/>
  <c r="D366" i="48" a="1"/>
  <c r="D366" i="48" s="1"/>
  <c r="B366" i="48" a="1"/>
  <c r="B366" i="48"/>
  <c r="C366" i="48" s="1"/>
  <c r="AM365" i="48"/>
  <c r="AF365" i="48" a="1"/>
  <c r="AF365" i="48" s="1"/>
  <c r="AD365" i="48" a="1"/>
  <c r="AD365" i="48"/>
  <c r="AE365" i="48" s="1"/>
  <c r="AB365" i="48" a="1"/>
  <c r="AB365" i="48" s="1"/>
  <c r="Z365" i="48" a="1"/>
  <c r="Z365" i="48"/>
  <c r="AU365" i="48" s="1"/>
  <c r="X365" i="48" a="1"/>
  <c r="X365" i="48" s="1"/>
  <c r="V365" i="48" a="1"/>
  <c r="V365" i="48"/>
  <c r="AS365" i="48" s="1"/>
  <c r="T365" i="48" a="1"/>
  <c r="T365" i="48" s="1"/>
  <c r="R365" i="48" a="1"/>
  <c r="R365" i="48"/>
  <c r="S365" i="48" s="1"/>
  <c r="P365" i="48" a="1"/>
  <c r="P365" i="48" s="1"/>
  <c r="O365" i="48"/>
  <c r="N365" i="48" a="1"/>
  <c r="N365" i="48"/>
  <c r="AO365" i="48" s="1"/>
  <c r="L365" i="48" a="1"/>
  <c r="L365" i="48" s="1"/>
  <c r="K365" i="48"/>
  <c r="J365" i="48" a="1"/>
  <c r="J365" i="48"/>
  <c r="H365" i="48" a="1"/>
  <c r="H365" i="48" s="1"/>
  <c r="G365" i="48"/>
  <c r="F365" i="48" a="1"/>
  <c r="F365" i="48"/>
  <c r="AK365" i="48" s="1"/>
  <c r="D365" i="48" a="1"/>
  <c r="D365" i="48" s="1"/>
  <c r="B365" i="48" a="1"/>
  <c r="B365" i="48"/>
  <c r="C365" i="48" s="1"/>
  <c r="AM364" i="48"/>
  <c r="AF364" i="48" a="1"/>
  <c r="AF364" i="48" s="1"/>
  <c r="AD364" i="48" a="1"/>
  <c r="AD364" i="48"/>
  <c r="AE364" i="48" s="1"/>
  <c r="AB364" i="48" a="1"/>
  <c r="AB364" i="48" s="1"/>
  <c r="Z364" i="48" a="1"/>
  <c r="Z364" i="48"/>
  <c r="AU364" i="48" s="1"/>
  <c r="X364" i="48" a="1"/>
  <c r="X364" i="48" s="1"/>
  <c r="V364" i="48" a="1"/>
  <c r="V364" i="48"/>
  <c r="AS364" i="48" s="1"/>
  <c r="T364" i="48" a="1"/>
  <c r="T364" i="48" s="1"/>
  <c r="R364" i="48" a="1"/>
  <c r="R364" i="48"/>
  <c r="S364" i="48" s="1"/>
  <c r="P364" i="48" a="1"/>
  <c r="P364" i="48" s="1"/>
  <c r="O364" i="48"/>
  <c r="N364" i="48" a="1"/>
  <c r="N364" i="48"/>
  <c r="AO364" i="48" s="1"/>
  <c r="L364" i="48" a="1"/>
  <c r="L364" i="48" s="1"/>
  <c r="K364" i="48"/>
  <c r="J364" i="48" a="1"/>
  <c r="J364" i="48"/>
  <c r="H364" i="48" a="1"/>
  <c r="H364" i="48" s="1"/>
  <c r="G364" i="48"/>
  <c r="F364" i="48" a="1"/>
  <c r="F364" i="48"/>
  <c r="AK364" i="48" s="1"/>
  <c r="D364" i="48" a="1"/>
  <c r="D364" i="48" s="1"/>
  <c r="B364" i="48" a="1"/>
  <c r="B364" i="48"/>
  <c r="C364" i="48" s="1"/>
  <c r="AM363" i="48"/>
  <c r="AF363" i="48" a="1"/>
  <c r="AF363" i="48" s="1"/>
  <c r="AD363" i="48" a="1"/>
  <c r="AD363" i="48"/>
  <c r="AE363" i="48" s="1"/>
  <c r="AB363" i="48" a="1"/>
  <c r="AB363" i="48" s="1"/>
  <c r="Z363" i="48" a="1"/>
  <c r="Z363" i="48"/>
  <c r="AU363" i="48" s="1"/>
  <c r="X363" i="48" a="1"/>
  <c r="X363" i="48" s="1"/>
  <c r="V363" i="48" a="1"/>
  <c r="V363" i="48"/>
  <c r="AS363" i="48" s="1"/>
  <c r="T363" i="48" a="1"/>
  <c r="T363" i="48" s="1"/>
  <c r="R363" i="48" a="1"/>
  <c r="R363" i="48"/>
  <c r="S363" i="48" s="1"/>
  <c r="P363" i="48" a="1"/>
  <c r="P363" i="48" s="1"/>
  <c r="O363" i="48"/>
  <c r="N363" i="48" a="1"/>
  <c r="N363" i="48"/>
  <c r="AO363" i="48" s="1"/>
  <c r="L363" i="48" a="1"/>
  <c r="L363" i="48" s="1"/>
  <c r="K363" i="48"/>
  <c r="J363" i="48" a="1"/>
  <c r="J363" i="48"/>
  <c r="H363" i="48" a="1"/>
  <c r="H363" i="48" s="1"/>
  <c r="G363" i="48"/>
  <c r="F363" i="48" a="1"/>
  <c r="F363" i="48"/>
  <c r="AK363" i="48" s="1"/>
  <c r="D363" i="48" a="1"/>
  <c r="D363" i="48" s="1"/>
  <c r="B363" i="48" a="1"/>
  <c r="B363" i="48"/>
  <c r="C363" i="48" s="1"/>
  <c r="AM362" i="48"/>
  <c r="AF362" i="48" a="1"/>
  <c r="AF362" i="48" s="1"/>
  <c r="AD362" i="48" a="1"/>
  <c r="AD362" i="48"/>
  <c r="AE362" i="48" s="1"/>
  <c r="AB362" i="48" a="1"/>
  <c r="AB362" i="48" s="1"/>
  <c r="Z362" i="48" a="1"/>
  <c r="Z362" i="48"/>
  <c r="AU362" i="48" s="1"/>
  <c r="X362" i="48" a="1"/>
  <c r="X362" i="48" s="1"/>
  <c r="V362" i="48" a="1"/>
  <c r="V362" i="48"/>
  <c r="AS362" i="48" s="1"/>
  <c r="T362" i="48" a="1"/>
  <c r="T362" i="48"/>
  <c r="AR362" i="48" s="1"/>
  <c r="R362" i="48" a="1"/>
  <c r="R362" i="48"/>
  <c r="S362" i="48" s="1"/>
  <c r="P362" i="48" a="1"/>
  <c r="P362" i="48" s="1"/>
  <c r="O362" i="48"/>
  <c r="N362" i="48" a="1"/>
  <c r="N362" i="48"/>
  <c r="L362" i="48" a="1"/>
  <c r="L362" i="48" s="1"/>
  <c r="K362" i="48"/>
  <c r="J362" i="48" a="1"/>
  <c r="J362" i="48"/>
  <c r="H362" i="48" a="1"/>
  <c r="H362" i="48" s="1"/>
  <c r="F362" i="48" a="1"/>
  <c r="F362" i="48"/>
  <c r="G362" i="48" s="1"/>
  <c r="D362" i="48" a="1"/>
  <c r="D362" i="48" s="1"/>
  <c r="B362" i="48" a="1"/>
  <c r="B362" i="48"/>
  <c r="C362" i="48" s="1"/>
  <c r="AM361" i="48"/>
  <c r="AF361" i="48" a="1"/>
  <c r="AF361" i="48" s="1"/>
  <c r="AD361" i="48" a="1"/>
  <c r="AD361" i="48"/>
  <c r="AE361" i="48" s="1"/>
  <c r="AB361" i="48" a="1"/>
  <c r="AB361" i="48" s="1"/>
  <c r="Z361" i="48" a="1"/>
  <c r="Z361" i="48"/>
  <c r="AU361" i="48" s="1"/>
  <c r="X361" i="48" a="1"/>
  <c r="X361" i="48" s="1"/>
  <c r="V361" i="48" a="1"/>
  <c r="V361" i="48"/>
  <c r="AS361" i="48" s="1"/>
  <c r="T361" i="48" a="1"/>
  <c r="T361" i="48"/>
  <c r="AR361" i="48" s="1"/>
  <c r="R361" i="48" a="1"/>
  <c r="R361" i="48"/>
  <c r="S361" i="48" s="1"/>
  <c r="P361" i="48" a="1"/>
  <c r="P361" i="48" s="1"/>
  <c r="O361" i="48"/>
  <c r="N361" i="48" a="1"/>
  <c r="N361" i="48"/>
  <c r="AO362" i="48" s="1"/>
  <c r="L361" i="48" a="1"/>
  <c r="L361" i="48" s="1"/>
  <c r="K361" i="48"/>
  <c r="J361" i="48" a="1"/>
  <c r="J361" i="48"/>
  <c r="H361" i="48" a="1"/>
  <c r="H361" i="48" s="1"/>
  <c r="F361" i="48" a="1"/>
  <c r="F361" i="48"/>
  <c r="G361" i="48" s="1"/>
  <c r="D361" i="48" a="1"/>
  <c r="D361" i="48" s="1"/>
  <c r="B361" i="48" a="1"/>
  <c r="B361" i="48"/>
  <c r="C361" i="48" s="1"/>
  <c r="AM360" i="48"/>
  <c r="AF360" i="48" a="1"/>
  <c r="AF360" i="48" s="1"/>
  <c r="AD360" i="48" a="1"/>
  <c r="AD360" i="48"/>
  <c r="AE360" i="48" s="1"/>
  <c r="AB360" i="48" a="1"/>
  <c r="AB360" i="48" s="1"/>
  <c r="Z360" i="48" a="1"/>
  <c r="Z360" i="48"/>
  <c r="AU360" i="48" s="1"/>
  <c r="X360" i="48" a="1"/>
  <c r="X360" i="48" s="1"/>
  <c r="V360" i="48" a="1"/>
  <c r="V360" i="48"/>
  <c r="AS360" i="48" s="1"/>
  <c r="T360" i="48" a="1"/>
  <c r="T360" i="48"/>
  <c r="AR360" i="48" s="1"/>
  <c r="R360" i="48" a="1"/>
  <c r="R360" i="48"/>
  <c r="S360" i="48" s="1"/>
  <c r="P360" i="48" a="1"/>
  <c r="P360" i="48" s="1"/>
  <c r="O360" i="48"/>
  <c r="N360" i="48" a="1"/>
  <c r="N360" i="48"/>
  <c r="AO361" i="48" s="1"/>
  <c r="L360" i="48" a="1"/>
  <c r="L360" i="48" s="1"/>
  <c r="K360" i="48"/>
  <c r="J360" i="48" a="1"/>
  <c r="J360" i="48"/>
  <c r="H360" i="48" a="1"/>
  <c r="H360" i="48" s="1"/>
  <c r="F360" i="48" a="1"/>
  <c r="F360" i="48"/>
  <c r="G360" i="48" s="1"/>
  <c r="D360" i="48" a="1"/>
  <c r="D360" i="48" s="1"/>
  <c r="B360" i="48" a="1"/>
  <c r="B360" i="48"/>
  <c r="C360" i="48" s="1"/>
  <c r="AM359" i="48"/>
  <c r="AF359" i="48" a="1"/>
  <c r="AF359" i="48" s="1"/>
  <c r="AD359" i="48" a="1"/>
  <c r="AD359" i="48"/>
  <c r="AE359" i="48" s="1"/>
  <c r="AB359" i="48" a="1"/>
  <c r="AB359" i="48" s="1"/>
  <c r="Z359" i="48" a="1"/>
  <c r="Z359" i="48"/>
  <c r="AU359" i="48" s="1"/>
  <c r="X359" i="48" a="1"/>
  <c r="X359" i="48" s="1"/>
  <c r="V359" i="48" a="1"/>
  <c r="V359" i="48"/>
  <c r="AS359" i="48" s="1"/>
  <c r="T359" i="48" a="1"/>
  <c r="T359" i="48"/>
  <c r="AR359" i="48" s="1"/>
  <c r="R359" i="48" a="1"/>
  <c r="R359" i="48"/>
  <c r="S359" i="48" s="1"/>
  <c r="P359" i="48" a="1"/>
  <c r="P359" i="48" s="1"/>
  <c r="O359" i="48"/>
  <c r="N359" i="48" a="1"/>
  <c r="N359" i="48"/>
  <c r="AO360" i="48" s="1"/>
  <c r="L359" i="48" a="1"/>
  <c r="L359" i="48" s="1"/>
  <c r="K359" i="48"/>
  <c r="J359" i="48" a="1"/>
  <c r="J359" i="48"/>
  <c r="H359" i="48" a="1"/>
  <c r="H359" i="48" s="1"/>
  <c r="F359" i="48" a="1"/>
  <c r="F359" i="48"/>
  <c r="G359" i="48" s="1"/>
  <c r="D359" i="48" a="1"/>
  <c r="D359" i="48" s="1"/>
  <c r="B359" i="48" a="1"/>
  <c r="B359" i="48"/>
  <c r="C359" i="48" s="1"/>
  <c r="AM358" i="48"/>
  <c r="AF358" i="48" a="1"/>
  <c r="AF358" i="48" s="1"/>
  <c r="AD358" i="48" a="1"/>
  <c r="AD358" i="48"/>
  <c r="AE358" i="48" s="1"/>
  <c r="AB358" i="48" a="1"/>
  <c r="AB358" i="48" s="1"/>
  <c r="Z358" i="48" a="1"/>
  <c r="Z358" i="48"/>
  <c r="AU358" i="48" s="1"/>
  <c r="X358" i="48" a="1"/>
  <c r="X358" i="48" s="1"/>
  <c r="V358" i="48" a="1"/>
  <c r="V358" i="48"/>
  <c r="AS358" i="48" s="1"/>
  <c r="T358" i="48" a="1"/>
  <c r="T358" i="48"/>
  <c r="AR358" i="48" s="1"/>
  <c r="R358" i="48" a="1"/>
  <c r="R358" i="48"/>
  <c r="S358" i="48" s="1"/>
  <c r="P358" i="48" a="1"/>
  <c r="P358" i="48" s="1"/>
  <c r="O358" i="48"/>
  <c r="N358" i="48" a="1"/>
  <c r="N358" i="48"/>
  <c r="AO358" i="48" s="1"/>
  <c r="L358" i="48" a="1"/>
  <c r="L358" i="48" s="1"/>
  <c r="K358" i="48"/>
  <c r="J358" i="48" a="1"/>
  <c r="J358" i="48"/>
  <c r="H358" i="48" a="1"/>
  <c r="H358" i="48" s="1"/>
  <c r="F358" i="48" a="1"/>
  <c r="F358" i="48"/>
  <c r="G358" i="48" s="1"/>
  <c r="D358" i="48" a="1"/>
  <c r="D358" i="48" s="1"/>
  <c r="B358" i="48" a="1"/>
  <c r="B358" i="48"/>
  <c r="C358" i="48" s="1"/>
  <c r="AM357" i="48"/>
  <c r="AF357" i="48" a="1"/>
  <c r="AF357" i="48" s="1"/>
  <c r="AD357" i="48" a="1"/>
  <c r="AD357" i="48"/>
  <c r="AE357" i="48" s="1"/>
  <c r="AB357" i="48" a="1"/>
  <c r="AB357" i="48" s="1"/>
  <c r="Z357" i="48" a="1"/>
  <c r="Z357" i="48"/>
  <c r="AU357" i="48" s="1"/>
  <c r="X357" i="48" a="1"/>
  <c r="X357" i="48" s="1"/>
  <c r="V357" i="48" a="1"/>
  <c r="V357" i="48"/>
  <c r="AS357" i="48" s="1"/>
  <c r="T357" i="48" a="1"/>
  <c r="T357" i="48"/>
  <c r="AR357" i="48" s="1"/>
  <c r="R357" i="48" a="1"/>
  <c r="R357" i="48"/>
  <c r="S357" i="48" s="1"/>
  <c r="P357" i="48" a="1"/>
  <c r="P357" i="48" s="1"/>
  <c r="O357" i="48"/>
  <c r="N357" i="48" a="1"/>
  <c r="N357" i="48"/>
  <c r="AO357" i="48" s="1"/>
  <c r="L357" i="48" a="1"/>
  <c r="L357" i="48" s="1"/>
  <c r="K357" i="48"/>
  <c r="J357" i="48" a="1"/>
  <c r="J357" i="48"/>
  <c r="H357" i="48" a="1"/>
  <c r="H357" i="48" s="1"/>
  <c r="F357" i="48" a="1"/>
  <c r="F357" i="48"/>
  <c r="G357" i="48" s="1"/>
  <c r="D357" i="48" a="1"/>
  <c r="D357" i="48" s="1"/>
  <c r="B357" i="48" a="1"/>
  <c r="B357" i="48"/>
  <c r="C357" i="48" s="1"/>
  <c r="AM356" i="48"/>
  <c r="AF356" i="48" a="1"/>
  <c r="AF356" i="48" s="1"/>
  <c r="AD356" i="48" a="1"/>
  <c r="AD356" i="48"/>
  <c r="AE356" i="48" s="1"/>
  <c r="AB356" i="48" a="1"/>
  <c r="AB356" i="48" s="1"/>
  <c r="Z356" i="48" a="1"/>
  <c r="Z356" i="48"/>
  <c r="AU356" i="48" s="1"/>
  <c r="X356" i="48" a="1"/>
  <c r="X356" i="48" s="1"/>
  <c r="V356" i="48" a="1"/>
  <c r="V356" i="48"/>
  <c r="AS356" i="48" s="1"/>
  <c r="T356" i="48" a="1"/>
  <c r="T356" i="48"/>
  <c r="AR356" i="48" s="1"/>
  <c r="R356" i="48" a="1"/>
  <c r="R356" i="48"/>
  <c r="S356" i="48" s="1"/>
  <c r="P356" i="48" a="1"/>
  <c r="P356" i="48" s="1"/>
  <c r="O356" i="48"/>
  <c r="N356" i="48" a="1"/>
  <c r="N356" i="48"/>
  <c r="AO356" i="48" s="1"/>
  <c r="L356" i="48" a="1"/>
  <c r="L356" i="48" s="1"/>
  <c r="K356" i="48"/>
  <c r="J356" i="48" a="1"/>
  <c r="J356" i="48"/>
  <c r="H356" i="48" a="1"/>
  <c r="H356" i="48" s="1"/>
  <c r="F356" i="48" a="1"/>
  <c r="F356" i="48"/>
  <c r="G356" i="48" s="1"/>
  <c r="D356" i="48" a="1"/>
  <c r="D356" i="48" s="1"/>
  <c r="B356" i="48" a="1"/>
  <c r="B356" i="48"/>
  <c r="C356" i="48" s="1"/>
  <c r="AM355" i="48"/>
  <c r="AF355" i="48" a="1"/>
  <c r="AF355" i="48" s="1"/>
  <c r="AD355" i="48" a="1"/>
  <c r="AD355" i="48"/>
  <c r="AE355" i="48" s="1"/>
  <c r="AB355" i="48" a="1"/>
  <c r="AB355" i="48" s="1"/>
  <c r="Z355" i="48" a="1"/>
  <c r="Z355" i="48"/>
  <c r="AU355" i="48" s="1"/>
  <c r="X355" i="48" a="1"/>
  <c r="X355" i="48" s="1"/>
  <c r="V355" i="48" a="1"/>
  <c r="V355" i="48"/>
  <c r="AS355" i="48" s="1"/>
  <c r="T355" i="48" a="1"/>
  <c r="T355" i="48"/>
  <c r="AR355" i="48" s="1"/>
  <c r="R355" i="48" a="1"/>
  <c r="R355" i="48"/>
  <c r="S355" i="48" s="1"/>
  <c r="P355" i="48" a="1"/>
  <c r="P355" i="48" s="1"/>
  <c r="O355" i="48"/>
  <c r="N355" i="48" a="1"/>
  <c r="N355" i="48"/>
  <c r="L355" i="48" a="1"/>
  <c r="L355" i="48" s="1"/>
  <c r="K355" i="48"/>
  <c r="J355" i="48" a="1"/>
  <c r="J355" i="48"/>
  <c r="H355" i="48" a="1"/>
  <c r="H355" i="48" s="1"/>
  <c r="G355" i="48"/>
  <c r="F355" i="48" a="1"/>
  <c r="F355" i="48"/>
  <c r="AK355" i="48" s="1"/>
  <c r="D355" i="48" a="1"/>
  <c r="D355" i="48" s="1"/>
  <c r="B355" i="48" a="1"/>
  <c r="B355" i="48"/>
  <c r="C355" i="48" s="1"/>
  <c r="AM354" i="48"/>
  <c r="AF354" i="48" a="1"/>
  <c r="AF354" i="48" s="1"/>
  <c r="AD354" i="48" a="1"/>
  <c r="AD354" i="48"/>
  <c r="AE354" i="48" s="1"/>
  <c r="AB354" i="48" a="1"/>
  <c r="AB354" i="48" s="1"/>
  <c r="Z354" i="48" a="1"/>
  <c r="Z354" i="48"/>
  <c r="AU354" i="48" s="1"/>
  <c r="X354" i="48" a="1"/>
  <c r="X354" i="48" s="1"/>
  <c r="V354" i="48" a="1"/>
  <c r="V354" i="48"/>
  <c r="AS354" i="48" s="1"/>
  <c r="T354" i="48" a="1"/>
  <c r="T354" i="48"/>
  <c r="AR354" i="48" s="1"/>
  <c r="R354" i="48" a="1"/>
  <c r="R354" i="48"/>
  <c r="S354" i="48" s="1"/>
  <c r="P354" i="48" a="1"/>
  <c r="P354" i="48" s="1"/>
  <c r="O354" i="48"/>
  <c r="N354" i="48" a="1"/>
  <c r="N354" i="48"/>
  <c r="AO355" i="48" s="1"/>
  <c r="L354" i="48" a="1"/>
  <c r="L354" i="48" s="1"/>
  <c r="K354" i="48"/>
  <c r="J354" i="48" a="1"/>
  <c r="J354" i="48"/>
  <c r="H354" i="48" a="1"/>
  <c r="H354" i="48" s="1"/>
  <c r="G354" i="48"/>
  <c r="F354" i="48" a="1"/>
  <c r="F354" i="48"/>
  <c r="AK354" i="48" s="1"/>
  <c r="D354" i="48" a="1"/>
  <c r="D354" i="48" s="1"/>
  <c r="B354" i="48" a="1"/>
  <c r="B354" i="48"/>
  <c r="C354" i="48" s="1"/>
  <c r="AM353" i="48"/>
  <c r="AF353" i="48" a="1"/>
  <c r="AF353" i="48" s="1"/>
  <c r="AD353" i="48" a="1"/>
  <c r="AD353" i="48"/>
  <c r="AE353" i="48" s="1"/>
  <c r="AB353" i="48" a="1"/>
  <c r="AB353" i="48" s="1"/>
  <c r="Z353" i="48" a="1"/>
  <c r="Z353" i="48"/>
  <c r="AU353" i="48" s="1"/>
  <c r="X353" i="48" a="1"/>
  <c r="X353" i="48" s="1"/>
  <c r="V353" i="48" a="1"/>
  <c r="V353" i="48"/>
  <c r="AS353" i="48" s="1"/>
  <c r="T353" i="48" a="1"/>
  <c r="T353" i="48"/>
  <c r="AR353" i="48" s="1"/>
  <c r="R353" i="48" a="1"/>
  <c r="R353" i="48"/>
  <c r="S353" i="48" s="1"/>
  <c r="P353" i="48" a="1"/>
  <c r="P353" i="48" s="1"/>
  <c r="O353" i="48"/>
  <c r="N353" i="48" a="1"/>
  <c r="N353" i="48"/>
  <c r="L353" i="48" a="1"/>
  <c r="L353" i="48" s="1"/>
  <c r="K353" i="48"/>
  <c r="J353" i="48" a="1"/>
  <c r="J353" i="48"/>
  <c r="H353" i="48" a="1"/>
  <c r="H353" i="48" s="1"/>
  <c r="G353" i="48"/>
  <c r="F353" i="48" a="1"/>
  <c r="F353" i="48"/>
  <c r="AK353" i="48" s="1"/>
  <c r="D353" i="48" a="1"/>
  <c r="D353" i="48" s="1"/>
  <c r="B353" i="48" a="1"/>
  <c r="B353" i="48"/>
  <c r="C353" i="48" s="1"/>
  <c r="AM352" i="48"/>
  <c r="AF352" i="48" a="1"/>
  <c r="AF352" i="48" s="1"/>
  <c r="AD352" i="48" a="1"/>
  <c r="AD352" i="48"/>
  <c r="AE352" i="48" s="1"/>
  <c r="AB352" i="48" a="1"/>
  <c r="AB352" i="48" s="1"/>
  <c r="Z352" i="48" a="1"/>
  <c r="Z352" i="48"/>
  <c r="AU352" i="48" s="1"/>
  <c r="X352" i="48" a="1"/>
  <c r="X352" i="48" s="1"/>
  <c r="V352" i="48" a="1"/>
  <c r="V352" i="48"/>
  <c r="AS352" i="48" s="1"/>
  <c r="T352" i="48" a="1"/>
  <c r="T352" i="48"/>
  <c r="AR352" i="48" s="1"/>
  <c r="R352" i="48" a="1"/>
  <c r="R352" i="48"/>
  <c r="S352" i="48" s="1"/>
  <c r="P352" i="48" a="1"/>
  <c r="P352" i="48" s="1"/>
  <c r="N352" i="48" a="1"/>
  <c r="N352" i="48" s="1"/>
  <c r="L352" i="48" a="1"/>
  <c r="L352" i="48" s="1"/>
  <c r="K352" i="48"/>
  <c r="J352" i="48" a="1"/>
  <c r="J352" i="48"/>
  <c r="H352" i="48" a="1"/>
  <c r="H352" i="48" s="1"/>
  <c r="G352" i="48"/>
  <c r="F352" i="48" a="1"/>
  <c r="F352" i="48"/>
  <c r="AK352" i="48" s="1"/>
  <c r="D352" i="48" a="1"/>
  <c r="D352" i="48" s="1"/>
  <c r="B352" i="48" a="1"/>
  <c r="B352" i="48"/>
  <c r="C352" i="48" s="1"/>
  <c r="AM351" i="48"/>
  <c r="AF351" i="48" a="1"/>
  <c r="AF351" i="48" s="1"/>
  <c r="AD351" i="48" a="1"/>
  <c r="AD351" i="48"/>
  <c r="AE351" i="48" s="1"/>
  <c r="AB351" i="48" a="1"/>
  <c r="AB351" i="48" s="1"/>
  <c r="Z351" i="48" a="1"/>
  <c r="Z351" i="48"/>
  <c r="AU351" i="48" s="1"/>
  <c r="X351" i="48" a="1"/>
  <c r="X351" i="48" s="1"/>
  <c r="V351" i="48" a="1"/>
  <c r="V351" i="48"/>
  <c r="AS351" i="48" s="1"/>
  <c r="T351" i="48" a="1"/>
  <c r="T351" i="48"/>
  <c r="AR351" i="48" s="1"/>
  <c r="R351" i="48" a="1"/>
  <c r="R351" i="48"/>
  <c r="S351" i="48" s="1"/>
  <c r="P351" i="48" a="1"/>
  <c r="P351" i="48" s="1"/>
  <c r="N351" i="48" a="1"/>
  <c r="N351" i="48" s="1"/>
  <c r="L351" i="48" a="1"/>
  <c r="L351" i="48" s="1"/>
  <c r="K351" i="48"/>
  <c r="J351" i="48" a="1"/>
  <c r="J351" i="48"/>
  <c r="H351" i="48" a="1"/>
  <c r="H351" i="48" s="1"/>
  <c r="F351" i="48" a="1"/>
  <c r="F351" i="48"/>
  <c r="G351" i="48" s="1"/>
  <c r="D351" i="48" a="1"/>
  <c r="D351" i="48" s="1"/>
  <c r="B351" i="48" a="1"/>
  <c r="B351" i="48"/>
  <c r="C351" i="48" s="1"/>
  <c r="AM350" i="48"/>
  <c r="AF350" i="48" a="1"/>
  <c r="AF350" i="48" s="1"/>
  <c r="AD350" i="48" a="1"/>
  <c r="AD350" i="48"/>
  <c r="AE350" i="48" s="1"/>
  <c r="AB350" i="48" a="1"/>
  <c r="AB350" i="48" s="1"/>
  <c r="Z350" i="48" a="1"/>
  <c r="Z350" i="48"/>
  <c r="AU350" i="48" s="1"/>
  <c r="X350" i="48" a="1"/>
  <c r="X350" i="48" s="1"/>
  <c r="V350" i="48" a="1"/>
  <c r="V350" i="48"/>
  <c r="AS350" i="48" s="1"/>
  <c r="T350" i="48" a="1"/>
  <c r="T350" i="48"/>
  <c r="AR350" i="48" s="1"/>
  <c r="R350" i="48" a="1"/>
  <c r="R350" i="48"/>
  <c r="S350" i="48" s="1"/>
  <c r="P350" i="48" a="1"/>
  <c r="P350" i="48" s="1"/>
  <c r="O350" i="48"/>
  <c r="N350" i="48" a="1"/>
  <c r="N350" i="48"/>
  <c r="AO350" i="48" s="1"/>
  <c r="L350" i="48" a="1"/>
  <c r="L350" i="48" s="1"/>
  <c r="K350" i="48"/>
  <c r="J350" i="48" a="1"/>
  <c r="J350" i="48"/>
  <c r="H350" i="48" a="1"/>
  <c r="H350" i="48" s="1"/>
  <c r="F350" i="48" a="1"/>
  <c r="F350" i="48"/>
  <c r="G350" i="48" s="1"/>
  <c r="D350" i="48" a="1"/>
  <c r="D350" i="48" s="1"/>
  <c r="B350" i="48" a="1"/>
  <c r="B350" i="48"/>
  <c r="C350" i="48" s="1"/>
  <c r="AM349" i="48"/>
  <c r="AF349" i="48" a="1"/>
  <c r="AF349" i="48" s="1"/>
  <c r="AD349" i="48" a="1"/>
  <c r="AD349" i="48"/>
  <c r="AE349" i="48" s="1"/>
  <c r="AB349" i="48" a="1"/>
  <c r="AB349" i="48" s="1"/>
  <c r="Z349" i="48" a="1"/>
  <c r="Z349" i="48"/>
  <c r="AU349" i="48" s="1"/>
  <c r="X349" i="48" a="1"/>
  <c r="X349" i="48" s="1"/>
  <c r="V349" i="48" a="1"/>
  <c r="V349" i="48"/>
  <c r="AS349" i="48" s="1"/>
  <c r="T349" i="48" a="1"/>
  <c r="T349" i="48"/>
  <c r="AR349" i="48" s="1"/>
  <c r="R349" i="48" a="1"/>
  <c r="R349" i="48"/>
  <c r="S349" i="48" s="1"/>
  <c r="P349" i="48" a="1"/>
  <c r="P349" i="48" s="1"/>
  <c r="O349" i="48"/>
  <c r="N349" i="48" a="1"/>
  <c r="N349" i="48"/>
  <c r="AO349" i="48" s="1"/>
  <c r="L349" i="48" a="1"/>
  <c r="L349" i="48" s="1"/>
  <c r="K349" i="48"/>
  <c r="J349" i="48" a="1"/>
  <c r="J349" i="48"/>
  <c r="H349" i="48" a="1"/>
  <c r="H349" i="48" s="1"/>
  <c r="F349" i="48" a="1"/>
  <c r="F349" i="48"/>
  <c r="G349" i="48" s="1"/>
  <c r="D349" i="48" a="1"/>
  <c r="D349" i="48" s="1"/>
  <c r="B349" i="48" a="1"/>
  <c r="B349" i="48"/>
  <c r="C349" i="48" s="1"/>
  <c r="AM348" i="48"/>
  <c r="AF348" i="48" a="1"/>
  <c r="AF348" i="48" s="1"/>
  <c r="AD348" i="48" a="1"/>
  <c r="AD348" i="48"/>
  <c r="AE348" i="48" s="1"/>
  <c r="AB348" i="48" a="1"/>
  <c r="AB348" i="48" s="1"/>
  <c r="Z348" i="48" a="1"/>
  <c r="Z348" i="48"/>
  <c r="AU348" i="48" s="1"/>
  <c r="X348" i="48" a="1"/>
  <c r="X348" i="48" s="1"/>
  <c r="V348" i="48" a="1"/>
  <c r="V348" i="48"/>
  <c r="AS348" i="48" s="1"/>
  <c r="T348" i="48" a="1"/>
  <c r="T348" i="48"/>
  <c r="AR348" i="48" s="1"/>
  <c r="R348" i="48" a="1"/>
  <c r="R348" i="48"/>
  <c r="S348" i="48" s="1"/>
  <c r="P348" i="48" a="1"/>
  <c r="P348" i="48" s="1"/>
  <c r="O348" i="48"/>
  <c r="N348" i="48" a="1"/>
  <c r="N348" i="48"/>
  <c r="AO348" i="48" s="1"/>
  <c r="L348" i="48" a="1"/>
  <c r="L348" i="48" s="1"/>
  <c r="K348" i="48"/>
  <c r="J348" i="48" a="1"/>
  <c r="J348" i="48"/>
  <c r="H348" i="48" a="1"/>
  <c r="H348" i="48" s="1"/>
  <c r="F348" i="48" a="1"/>
  <c r="F348" i="48"/>
  <c r="G348" i="48" s="1"/>
  <c r="D348" i="48" a="1"/>
  <c r="D348" i="48" s="1"/>
  <c r="B348" i="48" a="1"/>
  <c r="B348" i="48"/>
  <c r="C348" i="48" s="1"/>
  <c r="AM347" i="48"/>
  <c r="AF347" i="48" a="1"/>
  <c r="AF347" i="48" s="1"/>
  <c r="AD347" i="48" a="1"/>
  <c r="AD347" i="48"/>
  <c r="AE347" i="48" s="1"/>
  <c r="AB347" i="48" a="1"/>
  <c r="AB347" i="48" s="1"/>
  <c r="Z347" i="48" a="1"/>
  <c r="Z347" i="48"/>
  <c r="AU347" i="48" s="1"/>
  <c r="X347" i="48" a="1"/>
  <c r="X347" i="48" s="1"/>
  <c r="V347" i="48" a="1"/>
  <c r="V347" i="48"/>
  <c r="AS347" i="48" s="1"/>
  <c r="T347" i="48" a="1"/>
  <c r="T347" i="48"/>
  <c r="AR347" i="48" s="1"/>
  <c r="R347" i="48" a="1"/>
  <c r="R347" i="48"/>
  <c r="S347" i="48" s="1"/>
  <c r="P347" i="48" a="1"/>
  <c r="P347" i="48" s="1"/>
  <c r="O347" i="48"/>
  <c r="N347" i="48" a="1"/>
  <c r="N347" i="48"/>
  <c r="AO347" i="48" s="1"/>
  <c r="L347" i="48" a="1"/>
  <c r="L347" i="48" s="1"/>
  <c r="K347" i="48"/>
  <c r="J347" i="48" a="1"/>
  <c r="J347" i="48"/>
  <c r="H347" i="48" a="1"/>
  <c r="H347" i="48" s="1"/>
  <c r="F347" i="48" a="1"/>
  <c r="F347" i="48"/>
  <c r="G347" i="48" s="1"/>
  <c r="D347" i="48" a="1"/>
  <c r="D347" i="48" s="1"/>
  <c r="B347" i="48" a="1"/>
  <c r="B347" i="48"/>
  <c r="C347" i="48" s="1"/>
  <c r="AM346" i="48"/>
  <c r="AF346" i="48" a="1"/>
  <c r="AF346" i="48" s="1"/>
  <c r="AD346" i="48" a="1"/>
  <c r="AD346" i="48"/>
  <c r="AE346" i="48" s="1"/>
  <c r="AB346" i="48" a="1"/>
  <c r="AB346" i="48" s="1"/>
  <c r="Z346" i="48" a="1"/>
  <c r="Z346" i="48"/>
  <c r="AU346" i="48" s="1"/>
  <c r="X346" i="48" a="1"/>
  <c r="X346" i="48" s="1"/>
  <c r="V346" i="48" a="1"/>
  <c r="V346" i="48"/>
  <c r="AS346" i="48" s="1"/>
  <c r="T346" i="48" a="1"/>
  <c r="T346" i="48"/>
  <c r="AR346" i="48" s="1"/>
  <c r="R346" i="48" a="1"/>
  <c r="R346" i="48"/>
  <c r="S346" i="48" s="1"/>
  <c r="P346" i="48" a="1"/>
  <c r="P346" i="48" s="1"/>
  <c r="O346" i="48"/>
  <c r="N346" i="48" a="1"/>
  <c r="N346" i="48"/>
  <c r="AO346" i="48" s="1"/>
  <c r="L346" i="48" a="1"/>
  <c r="L346" i="48" s="1"/>
  <c r="K346" i="48"/>
  <c r="J346" i="48" a="1"/>
  <c r="J346" i="48"/>
  <c r="H346" i="48" a="1"/>
  <c r="H346" i="48" s="1"/>
  <c r="F346" i="48" a="1"/>
  <c r="F346" i="48"/>
  <c r="G346" i="48" s="1"/>
  <c r="D346" i="48" a="1"/>
  <c r="D346" i="48" s="1"/>
  <c r="B346" i="48" a="1"/>
  <c r="B346" i="48"/>
  <c r="C346" i="48" s="1"/>
  <c r="AM345" i="48"/>
  <c r="AF345" i="48" a="1"/>
  <c r="AF345" i="48" s="1"/>
  <c r="AD345" i="48" a="1"/>
  <c r="AD345" i="48"/>
  <c r="AE345" i="48" s="1"/>
  <c r="AB345" i="48" a="1"/>
  <c r="AB345" i="48" s="1"/>
  <c r="Z345" i="48" a="1"/>
  <c r="Z345" i="48"/>
  <c r="AU345" i="48" s="1"/>
  <c r="X345" i="48" a="1"/>
  <c r="X345" i="48" s="1"/>
  <c r="V345" i="48" a="1"/>
  <c r="V345" i="48"/>
  <c r="AS345" i="48" s="1"/>
  <c r="T345" i="48" a="1"/>
  <c r="T345" i="48"/>
  <c r="R345" i="48" a="1"/>
  <c r="R345" i="48"/>
  <c r="S345" i="48" s="1"/>
  <c r="P345" i="48" a="1"/>
  <c r="P345" i="48" s="1"/>
  <c r="O345" i="48"/>
  <c r="N345" i="48" a="1"/>
  <c r="N345" i="48"/>
  <c r="AO345" i="48" s="1"/>
  <c r="L345" i="48" a="1"/>
  <c r="L345" i="48" s="1"/>
  <c r="K345" i="48"/>
  <c r="J345" i="48" a="1"/>
  <c r="J345" i="48"/>
  <c r="H345" i="48" a="1"/>
  <c r="H345" i="48" s="1"/>
  <c r="F345" i="48" a="1"/>
  <c r="F345" i="48"/>
  <c r="G345" i="48" s="1"/>
  <c r="D345" i="48" a="1"/>
  <c r="D345" i="48" s="1"/>
  <c r="B345" i="48" a="1"/>
  <c r="B345" i="48"/>
  <c r="C345" i="48" s="1"/>
  <c r="AM344" i="48"/>
  <c r="AF344" i="48" a="1"/>
  <c r="AF344" i="48" s="1"/>
  <c r="AD344" i="48" a="1"/>
  <c r="AD344" i="48"/>
  <c r="AE344" i="48" s="1"/>
  <c r="AB344" i="48" a="1"/>
  <c r="AB344" i="48" s="1"/>
  <c r="Z344" i="48" a="1"/>
  <c r="Z344" i="48"/>
  <c r="AU344" i="48" s="1"/>
  <c r="X344" i="48" a="1"/>
  <c r="X344" i="48" s="1"/>
  <c r="V344" i="48" a="1"/>
  <c r="V344" i="48"/>
  <c r="AS344" i="48" s="1"/>
  <c r="T344" i="48" a="1"/>
  <c r="T344" i="48" s="1"/>
  <c r="R344" i="48" a="1"/>
  <c r="R344" i="48"/>
  <c r="S344" i="48" s="1"/>
  <c r="P344" i="48" a="1"/>
  <c r="P344" i="48" s="1"/>
  <c r="O344" i="48"/>
  <c r="N344" i="48" a="1"/>
  <c r="N344" i="48"/>
  <c r="AO344" i="48" s="1"/>
  <c r="L344" i="48" a="1"/>
  <c r="L344" i="48" s="1"/>
  <c r="K344" i="48"/>
  <c r="J344" i="48" a="1"/>
  <c r="J344" i="48"/>
  <c r="H344" i="48" a="1"/>
  <c r="H344" i="48" s="1"/>
  <c r="F344" i="48" a="1"/>
  <c r="F344" i="48"/>
  <c r="G344" i="48" s="1"/>
  <c r="D344" i="48" a="1"/>
  <c r="D344" i="48" s="1"/>
  <c r="C344" i="48"/>
  <c r="B344" i="48" a="1"/>
  <c r="B344" i="48"/>
  <c r="AI344" i="48" s="1"/>
  <c r="AM343" i="48"/>
  <c r="AF343" i="48" a="1"/>
  <c r="AF343" i="48" s="1"/>
  <c r="AD343" i="48" a="1"/>
  <c r="AD343" i="48"/>
  <c r="AE343" i="48" s="1"/>
  <c r="AB343" i="48" a="1"/>
  <c r="AB343" i="48" s="1"/>
  <c r="Z343" i="48" a="1"/>
  <c r="Z343" i="48"/>
  <c r="X343" i="48" a="1"/>
  <c r="X343" i="48" s="1"/>
  <c r="V343" i="48" a="1"/>
  <c r="V343" i="48"/>
  <c r="AS343" i="48" s="1"/>
  <c r="T343" i="48" a="1"/>
  <c r="T343" i="48" s="1"/>
  <c r="R343" i="48" a="1"/>
  <c r="R343" i="48"/>
  <c r="S343" i="48" s="1"/>
  <c r="P343" i="48" a="1"/>
  <c r="P343" i="48" s="1"/>
  <c r="O343" i="48"/>
  <c r="N343" i="48" a="1"/>
  <c r="N343" i="48"/>
  <c r="AO343" i="48" s="1"/>
  <c r="L343" i="48" a="1"/>
  <c r="L343" i="48" s="1"/>
  <c r="K343" i="48"/>
  <c r="J343" i="48" a="1"/>
  <c r="J343" i="48"/>
  <c r="H343" i="48" a="1"/>
  <c r="H343" i="48" s="1"/>
  <c r="F343" i="48" a="1"/>
  <c r="F343" i="48"/>
  <c r="G343" i="48" s="1"/>
  <c r="D343" i="48" a="1"/>
  <c r="D343" i="48" s="1"/>
  <c r="C343" i="48"/>
  <c r="B343" i="48" a="1"/>
  <c r="B343" i="48"/>
  <c r="AI343" i="48" s="1"/>
  <c r="AM342" i="48"/>
  <c r="AF342" i="48" a="1"/>
  <c r="AF342" i="48" s="1"/>
  <c r="AD342" i="48" a="1"/>
  <c r="AD342" i="48"/>
  <c r="AE342" i="48" s="1"/>
  <c r="AB342" i="48" a="1"/>
  <c r="AB342" i="48" s="1"/>
  <c r="Z342" i="48" a="1"/>
  <c r="Z342" i="48"/>
  <c r="X342" i="48" a="1"/>
  <c r="X342" i="48" s="1"/>
  <c r="V342" i="48" a="1"/>
  <c r="V342" i="48"/>
  <c r="T342" i="48" a="1"/>
  <c r="T342" i="48" s="1"/>
  <c r="R342" i="48" a="1"/>
  <c r="R342" i="48"/>
  <c r="S342" i="48" s="1"/>
  <c r="P342" i="48" a="1"/>
  <c r="P342" i="48" s="1"/>
  <c r="O342" i="48"/>
  <c r="N342" i="48" a="1"/>
  <c r="N342" i="48"/>
  <c r="AO342" i="48" s="1"/>
  <c r="L342" i="48" a="1"/>
  <c r="L342" i="48" s="1"/>
  <c r="K342" i="48"/>
  <c r="J342" i="48" a="1"/>
  <c r="J342" i="48"/>
  <c r="H342" i="48" a="1"/>
  <c r="H342" i="48" s="1"/>
  <c r="F342" i="48" a="1"/>
  <c r="F342" i="48"/>
  <c r="G342" i="48" s="1"/>
  <c r="D342" i="48" a="1"/>
  <c r="D342" i="48" s="1"/>
  <c r="C342" i="48"/>
  <c r="B342" i="48" a="1"/>
  <c r="B342" i="48"/>
  <c r="AI342" i="48" s="1"/>
  <c r="AM341" i="48"/>
  <c r="AF341" i="48" a="1"/>
  <c r="AF341" i="48" s="1"/>
  <c r="AD341" i="48" a="1"/>
  <c r="AD341" i="48"/>
  <c r="AE341" i="48" s="1"/>
  <c r="AB341" i="48" a="1"/>
  <c r="AB341" i="48" s="1"/>
  <c r="Z341" i="48" a="1"/>
  <c r="Z341" i="48"/>
  <c r="X341" i="48" a="1"/>
  <c r="X341" i="48" s="1"/>
  <c r="V341" i="48" a="1"/>
  <c r="V341" i="48"/>
  <c r="T341" i="48" a="1"/>
  <c r="T341" i="48" s="1"/>
  <c r="S341" i="48"/>
  <c r="R341" i="48" a="1"/>
  <c r="R341" i="48"/>
  <c r="P341" i="48" a="1"/>
  <c r="P341" i="48" s="1"/>
  <c r="O341" i="48"/>
  <c r="N341" i="48" a="1"/>
  <c r="N341" i="48"/>
  <c r="L341" i="48" a="1"/>
  <c r="L341" i="48" s="1"/>
  <c r="K341" i="48"/>
  <c r="J341" i="48" a="1"/>
  <c r="J341" i="48"/>
  <c r="H341" i="48" a="1"/>
  <c r="H341" i="48" s="1"/>
  <c r="F341" i="48" a="1"/>
  <c r="F341" i="48"/>
  <c r="G341" i="48" s="1"/>
  <c r="D341" i="48" a="1"/>
  <c r="D341" i="48" s="1"/>
  <c r="B341" i="48" a="1"/>
  <c r="B341" i="48"/>
  <c r="C341" i="48" s="1"/>
  <c r="AF340" i="48" a="1"/>
  <c r="AF340" i="48" s="1"/>
  <c r="AD340" i="48" a="1"/>
  <c r="AD340" i="48"/>
  <c r="AE340" i="48" s="1"/>
  <c r="AB340" i="48" a="1"/>
  <c r="AB340" i="48" s="1"/>
  <c r="Z340" i="48" a="1"/>
  <c r="Z340" i="48"/>
  <c r="AU340" i="48" s="1"/>
  <c r="X340" i="48" a="1"/>
  <c r="X340" i="48" s="1"/>
  <c r="V340" i="48" a="1"/>
  <c r="V340" i="48"/>
  <c r="W340" i="48" s="1"/>
  <c r="T340" i="48" a="1"/>
  <c r="T340" i="48" s="1"/>
  <c r="R340" i="48" a="1"/>
  <c r="R340" i="48"/>
  <c r="P340" i="48" a="1"/>
  <c r="P340" i="48" s="1"/>
  <c r="N340" i="48" a="1"/>
  <c r="N340" i="48"/>
  <c r="L340" i="48" a="1"/>
  <c r="L340" i="48" s="1"/>
  <c r="K340" i="48"/>
  <c r="J340" i="48" a="1"/>
  <c r="J340" i="48"/>
  <c r="H340" i="48" a="1"/>
  <c r="H340" i="48" s="1"/>
  <c r="F340" i="48" a="1"/>
  <c r="F340" i="48"/>
  <c r="D340" i="48" a="1"/>
  <c r="D340" i="48" s="1"/>
  <c r="B340" i="48" a="1"/>
  <c r="B340" i="48"/>
  <c r="AF339" i="48" a="1"/>
  <c r="AF339" i="48" s="1"/>
  <c r="AD339" i="48" a="1"/>
  <c r="AD339" i="48"/>
  <c r="AE339" i="48" s="1"/>
  <c r="AC339" i="48"/>
  <c r="AB339" i="48" a="1"/>
  <c r="AB339" i="48" s="1"/>
  <c r="AA339" i="48"/>
  <c r="Z339" i="48" a="1"/>
  <c r="Z339" i="48"/>
  <c r="AU339" i="48" s="1"/>
  <c r="X339" i="48" a="1"/>
  <c r="X339" i="48" s="1"/>
  <c r="W339" i="48"/>
  <c r="V339" i="48" a="1"/>
  <c r="V339" i="48"/>
  <c r="T339" i="48" a="1"/>
  <c r="T339" i="48" s="1"/>
  <c r="R339" i="48" a="1"/>
  <c r="R339" i="48"/>
  <c r="S339" i="48" s="1"/>
  <c r="P339" i="48" a="1"/>
  <c r="P339" i="48" s="1"/>
  <c r="N339" i="48" a="1"/>
  <c r="N339" i="48" s="1"/>
  <c r="L339" i="48" a="1"/>
  <c r="L339" i="48" s="1"/>
  <c r="K339" i="48"/>
  <c r="J339" i="48" a="1"/>
  <c r="J339" i="48"/>
  <c r="AM340" i="48" s="1"/>
  <c r="H339" i="48" a="1"/>
  <c r="H339" i="48" s="1"/>
  <c r="F339" i="48" a="1"/>
  <c r="F339" i="48" s="1"/>
  <c r="D339" i="48" a="1"/>
  <c r="D339" i="48" s="1"/>
  <c r="B339" i="48" a="1"/>
  <c r="B339" i="48"/>
  <c r="AI339" i="48" s="1"/>
  <c r="AF338" i="48" a="1"/>
  <c r="AF338" i="48" s="1"/>
  <c r="AD338" i="48" a="1"/>
  <c r="AD338" i="48" s="1"/>
  <c r="AB338" i="48" a="1"/>
  <c r="AB338" i="48"/>
  <c r="AV338" i="48" s="1"/>
  <c r="Z338" i="48" a="1"/>
  <c r="Z338" i="48"/>
  <c r="AU338" i="48" s="1"/>
  <c r="X338" i="48" a="1"/>
  <c r="X338" i="48"/>
  <c r="AT338" i="48" s="1"/>
  <c r="V338" i="48" a="1"/>
  <c r="V338" i="48" s="1"/>
  <c r="T338" i="48" a="1"/>
  <c r="T338" i="48"/>
  <c r="U338" i="48" s="1"/>
  <c r="R338" i="48" a="1"/>
  <c r="R338" i="48"/>
  <c r="S338" i="48" s="1"/>
  <c r="P338" i="48" a="1"/>
  <c r="P338" i="48" s="1"/>
  <c r="N338" i="48" a="1"/>
  <c r="N338" i="48" s="1"/>
  <c r="L338" i="48" a="1"/>
  <c r="L338" i="48" s="1"/>
  <c r="K338" i="48"/>
  <c r="J338" i="48" a="1"/>
  <c r="J338" i="48"/>
  <c r="AM339" i="48" s="1"/>
  <c r="H338" i="48" a="1"/>
  <c r="H338" i="48" s="1"/>
  <c r="F338" i="48" a="1"/>
  <c r="F338" i="48" s="1"/>
  <c r="D338" i="48" a="1"/>
  <c r="D338" i="48" s="1"/>
  <c r="B338" i="48" a="1"/>
  <c r="B338" i="48"/>
  <c r="C338" i="48" s="1"/>
  <c r="AF337" i="48" a="1"/>
  <c r="AF337" i="48" s="1"/>
  <c r="AD337" i="48" a="1"/>
  <c r="AD337" i="48" s="1"/>
  <c r="AB337" i="48" a="1"/>
  <c r="AB337" i="48"/>
  <c r="AV337" i="48" s="1"/>
  <c r="Z337" i="48" a="1"/>
  <c r="Z337" i="48"/>
  <c r="AU337" i="48" s="1"/>
  <c r="X337" i="48" a="1"/>
  <c r="X337" i="48"/>
  <c r="AT337" i="48" s="1"/>
  <c r="V337" i="48" a="1"/>
  <c r="V337" i="48" s="1"/>
  <c r="T337" i="48" a="1"/>
  <c r="T337" i="48"/>
  <c r="U337" i="48" s="1"/>
  <c r="R337" i="48" a="1"/>
  <c r="R337" i="48"/>
  <c r="S337" i="48" s="1"/>
  <c r="P337" i="48" a="1"/>
  <c r="P337" i="48" s="1"/>
  <c r="N337" i="48" a="1"/>
  <c r="N337" i="48" s="1"/>
  <c r="L337" i="48" a="1"/>
  <c r="L337" i="48" s="1"/>
  <c r="K337" i="48"/>
  <c r="J337" i="48" a="1"/>
  <c r="J337" i="48"/>
  <c r="AM338" i="48" s="1"/>
  <c r="H337" i="48" a="1"/>
  <c r="H337" i="48" s="1"/>
  <c r="F337" i="48" a="1"/>
  <c r="F337" i="48" s="1"/>
  <c r="D337" i="48" a="1"/>
  <c r="D337" i="48" s="1"/>
  <c r="B337" i="48" a="1"/>
  <c r="B337" i="48"/>
  <c r="C337" i="48" s="1"/>
  <c r="AF336" i="48" a="1"/>
  <c r="AF336" i="48" s="1"/>
  <c r="AD336" i="48" a="1"/>
  <c r="AD336" i="48" s="1"/>
  <c r="AB336" i="48" a="1"/>
  <c r="AB336" i="48"/>
  <c r="AV336" i="48" s="1"/>
  <c r="Z336" i="48" a="1"/>
  <c r="Z336" i="48"/>
  <c r="AU336" i="48" s="1"/>
  <c r="X336" i="48" a="1"/>
  <c r="X336" i="48"/>
  <c r="AT336" i="48" s="1"/>
  <c r="V336" i="48" a="1"/>
  <c r="V336" i="48" s="1"/>
  <c r="T336" i="48" a="1"/>
  <c r="T336" i="48"/>
  <c r="U336" i="48" s="1"/>
  <c r="R336" i="48" a="1"/>
  <c r="R336" i="48"/>
  <c r="S336" i="48" s="1"/>
  <c r="P336" i="48" a="1"/>
  <c r="P336" i="48" s="1"/>
  <c r="N336" i="48" a="1"/>
  <c r="N336" i="48" s="1"/>
  <c r="L336" i="48" a="1"/>
  <c r="L336" i="48" s="1"/>
  <c r="K336" i="48"/>
  <c r="J336" i="48" a="1"/>
  <c r="J336" i="48"/>
  <c r="AM337" i="48" s="1"/>
  <c r="H336" i="48" a="1"/>
  <c r="H336" i="48" s="1"/>
  <c r="F336" i="48" a="1"/>
  <c r="F336" i="48" s="1"/>
  <c r="D336" i="48" a="1"/>
  <c r="D336" i="48" s="1"/>
  <c r="B336" i="48" a="1"/>
  <c r="B336" i="48"/>
  <c r="C336" i="48" s="1"/>
  <c r="AF335" i="48" a="1"/>
  <c r="AF335" i="48" s="1"/>
  <c r="AD335" i="48" a="1"/>
  <c r="AD335" i="48" s="1"/>
  <c r="AB335" i="48" a="1"/>
  <c r="AB335" i="48"/>
  <c r="AV335" i="48" s="1"/>
  <c r="Z335" i="48" a="1"/>
  <c r="Z335" i="48"/>
  <c r="AU335" i="48" s="1"/>
  <c r="X335" i="48" a="1"/>
  <c r="X335" i="48"/>
  <c r="AT335" i="48" s="1"/>
  <c r="V335" i="48" a="1"/>
  <c r="V335" i="48" s="1"/>
  <c r="T335" i="48" a="1"/>
  <c r="T335" i="48"/>
  <c r="U335" i="48" s="1"/>
  <c r="R335" i="48" a="1"/>
  <c r="R335" i="48"/>
  <c r="S335" i="48" s="1"/>
  <c r="P335" i="48" a="1"/>
  <c r="P335" i="48" s="1"/>
  <c r="N335" i="48" a="1"/>
  <c r="N335" i="48" s="1"/>
  <c r="L335" i="48" a="1"/>
  <c r="L335" i="48" s="1"/>
  <c r="K335" i="48"/>
  <c r="J335" i="48" a="1"/>
  <c r="J335" i="48"/>
  <c r="AM336" i="48" s="1"/>
  <c r="H335" i="48" a="1"/>
  <c r="H335" i="48" s="1"/>
  <c r="F335" i="48" a="1"/>
  <c r="F335" i="48" s="1"/>
  <c r="D335" i="48" a="1"/>
  <c r="D335" i="48" s="1"/>
  <c r="B335" i="48" a="1"/>
  <c r="B335" i="48"/>
  <c r="C335" i="48" s="1"/>
  <c r="AM334" i="48"/>
  <c r="AF334" i="48" a="1"/>
  <c r="AF334" i="48" s="1"/>
  <c r="AD334" i="48" a="1"/>
  <c r="AD334" i="48" s="1"/>
  <c r="AB334" i="48" a="1"/>
  <c r="AB334" i="48"/>
  <c r="AV334" i="48" s="1"/>
  <c r="Z334" i="48" a="1"/>
  <c r="Z334" i="48"/>
  <c r="AU334" i="48" s="1"/>
  <c r="X334" i="48" a="1"/>
  <c r="X334" i="48"/>
  <c r="AT334" i="48" s="1"/>
  <c r="V334" i="48" a="1"/>
  <c r="V334" i="48" s="1"/>
  <c r="T334" i="48" a="1"/>
  <c r="T334" i="48"/>
  <c r="U334" i="48" s="1"/>
  <c r="R334" i="48" a="1"/>
  <c r="R334" i="48"/>
  <c r="S334" i="48" s="1"/>
  <c r="P334" i="48" a="1"/>
  <c r="P334" i="48" s="1"/>
  <c r="N334" i="48" a="1"/>
  <c r="N334" i="48" s="1"/>
  <c r="L334" i="48" a="1"/>
  <c r="L334" i="48" s="1"/>
  <c r="K334" i="48"/>
  <c r="J334" i="48" a="1"/>
  <c r="J334" i="48"/>
  <c r="AM335" i="48" s="1"/>
  <c r="H334" i="48" a="1"/>
  <c r="H334" i="48" s="1"/>
  <c r="F334" i="48" a="1"/>
  <c r="F334" i="48" s="1"/>
  <c r="D334" i="48" a="1"/>
  <c r="D334" i="48" s="1"/>
  <c r="B334" i="48" a="1"/>
  <c r="B334" i="48"/>
  <c r="C334" i="48" s="1"/>
  <c r="AM333" i="48"/>
  <c r="AF333" i="48" a="1"/>
  <c r="AF333" i="48" s="1"/>
  <c r="AD333" i="48" a="1"/>
  <c r="AD333" i="48" s="1"/>
  <c r="AB333" i="48" a="1"/>
  <c r="AB333" i="48"/>
  <c r="AV333" i="48" s="1"/>
  <c r="Z333" i="48" a="1"/>
  <c r="Z333" i="48"/>
  <c r="AU333" i="48" s="1"/>
  <c r="X333" i="48" a="1"/>
  <c r="X333" i="48"/>
  <c r="AT333" i="48" s="1"/>
  <c r="V333" i="48" a="1"/>
  <c r="V333" i="48" s="1"/>
  <c r="T333" i="48" a="1"/>
  <c r="T333" i="48"/>
  <c r="U333" i="48" s="1"/>
  <c r="R333" i="48" a="1"/>
  <c r="R333" i="48"/>
  <c r="S333" i="48" s="1"/>
  <c r="P333" i="48" a="1"/>
  <c r="P333" i="48" s="1"/>
  <c r="N333" i="48" a="1"/>
  <c r="N333" i="48" s="1"/>
  <c r="L333" i="48" a="1"/>
  <c r="L333" i="48" s="1"/>
  <c r="K333" i="48"/>
  <c r="J333" i="48" a="1"/>
  <c r="J333" i="48"/>
  <c r="H333" i="48" a="1"/>
  <c r="H333" i="48" s="1"/>
  <c r="F333" i="48" a="1"/>
  <c r="F333" i="48" s="1"/>
  <c r="D333" i="48" a="1"/>
  <c r="D333" i="48" s="1"/>
  <c r="B333" i="48" a="1"/>
  <c r="B333" i="48" s="1"/>
  <c r="AF332" i="48" a="1"/>
  <c r="AF332" i="48" s="1"/>
  <c r="AD332" i="48" a="1"/>
  <c r="AD332" i="48" s="1"/>
  <c r="AB332" i="48" a="1"/>
  <c r="AB332" i="48"/>
  <c r="AV332" i="48" s="1"/>
  <c r="Z332" i="48" a="1"/>
  <c r="Z332" i="48"/>
  <c r="AU332" i="48" s="1"/>
  <c r="X332" i="48" a="1"/>
  <c r="X332" i="48"/>
  <c r="AT332" i="48" s="1"/>
  <c r="V332" i="48" a="1"/>
  <c r="V332" i="48" s="1"/>
  <c r="T332" i="48" a="1"/>
  <c r="T332" i="48"/>
  <c r="U332" i="48" s="1"/>
  <c r="R332" i="48" a="1"/>
  <c r="R332" i="48"/>
  <c r="S332" i="48" s="1"/>
  <c r="P332" i="48" a="1"/>
  <c r="P332" i="48" s="1"/>
  <c r="N332" i="48" a="1"/>
  <c r="N332" i="48" s="1"/>
  <c r="L332" i="48" a="1"/>
  <c r="L332" i="48" s="1"/>
  <c r="K332" i="48"/>
  <c r="J332" i="48" a="1"/>
  <c r="J332" i="48"/>
  <c r="H332" i="48" a="1"/>
  <c r="H332" i="48" s="1"/>
  <c r="F332" i="48" a="1"/>
  <c r="F332" i="48" s="1"/>
  <c r="D332" i="48" a="1"/>
  <c r="D332" i="48" s="1"/>
  <c r="B332" i="48" a="1"/>
  <c r="B332" i="48" s="1"/>
  <c r="AM331" i="48"/>
  <c r="AF331" i="48" a="1"/>
  <c r="AF331" i="48" s="1"/>
  <c r="AD331" i="48" a="1"/>
  <c r="AD331" i="48" s="1"/>
  <c r="AB331" i="48" a="1"/>
  <c r="AB331" i="48"/>
  <c r="Z331" i="48" a="1"/>
  <c r="Z331" i="48"/>
  <c r="AU331" i="48" s="1"/>
  <c r="X331" i="48" a="1"/>
  <c r="X331" i="48"/>
  <c r="AT331" i="48" s="1"/>
  <c r="V331" i="48" a="1"/>
  <c r="V331" i="48" s="1"/>
  <c r="T331" i="48" a="1"/>
  <c r="T331" i="48" s="1"/>
  <c r="R331" i="48" a="1"/>
  <c r="R331" i="48"/>
  <c r="S331" i="48" s="1"/>
  <c r="P331" i="48" a="1"/>
  <c r="P331" i="48" s="1"/>
  <c r="N331" i="48" a="1"/>
  <c r="N331" i="48" s="1"/>
  <c r="L331" i="48" a="1"/>
  <c r="L331" i="48" s="1"/>
  <c r="K331" i="48"/>
  <c r="J331" i="48" a="1"/>
  <c r="J331" i="48"/>
  <c r="AM332" i="48" s="1"/>
  <c r="H331" i="48" a="1"/>
  <c r="H331" i="48"/>
  <c r="I331" i="48" s="1"/>
  <c r="F331" i="48" a="1"/>
  <c r="F331" i="48" s="1"/>
  <c r="D331" i="48" a="1"/>
  <c r="D331" i="48" s="1"/>
  <c r="B331" i="48" a="1"/>
  <c r="B331" i="48"/>
  <c r="C331" i="48" s="1"/>
  <c r="AM330" i="48"/>
  <c r="AF330" i="48" a="1"/>
  <c r="AF330" i="48" s="1"/>
  <c r="AD330" i="48" a="1"/>
  <c r="AD330" i="48" s="1"/>
  <c r="AB330" i="48" a="1"/>
  <c r="AB330" i="48" s="1"/>
  <c r="Z330" i="48" a="1"/>
  <c r="Z330" i="48"/>
  <c r="AU330" i="48" s="1"/>
  <c r="X330" i="48" a="1"/>
  <c r="X330" i="48"/>
  <c r="AT330" i="48" s="1"/>
  <c r="V330" i="48" a="1"/>
  <c r="V330" i="48" s="1"/>
  <c r="T330" i="48" a="1"/>
  <c r="T330" i="48" s="1"/>
  <c r="R330" i="48" a="1"/>
  <c r="R330" i="48"/>
  <c r="S330" i="48" s="1"/>
  <c r="P330" i="48" a="1"/>
  <c r="P330" i="48" s="1"/>
  <c r="N330" i="48" a="1"/>
  <c r="N330" i="48" s="1"/>
  <c r="L330" i="48" a="1"/>
  <c r="L330" i="48" s="1"/>
  <c r="K330" i="48"/>
  <c r="J330" i="48" a="1"/>
  <c r="J330" i="48"/>
  <c r="H330" i="48" a="1"/>
  <c r="H330" i="48" s="1"/>
  <c r="F330" i="48" a="1"/>
  <c r="F330" i="48" s="1"/>
  <c r="D330" i="48" a="1"/>
  <c r="D330" i="48" s="1"/>
  <c r="B330" i="48" a="1"/>
  <c r="B330" i="48"/>
  <c r="C330" i="48" s="1"/>
  <c r="AM329" i="48"/>
  <c r="AF329" i="48" a="1"/>
  <c r="AF329" i="48" s="1"/>
  <c r="AD329" i="48" a="1"/>
  <c r="AD329" i="48" s="1"/>
  <c r="AB329" i="48" a="1"/>
  <c r="AB329" i="48" s="1"/>
  <c r="Z329" i="48" a="1"/>
  <c r="Z329" i="48"/>
  <c r="AU329" i="48" s="1"/>
  <c r="X329" i="48" a="1"/>
  <c r="X329" i="48"/>
  <c r="AT329" i="48" s="1"/>
  <c r="V329" i="48" a="1"/>
  <c r="V329" i="48" s="1"/>
  <c r="T329" i="48" a="1"/>
  <c r="T329" i="48" s="1"/>
  <c r="R329" i="48" a="1"/>
  <c r="R329" i="48"/>
  <c r="S329" i="48" s="1"/>
  <c r="P329" i="48" a="1"/>
  <c r="P329" i="48" s="1"/>
  <c r="N329" i="48" a="1"/>
  <c r="N329" i="48" s="1"/>
  <c r="L329" i="48" a="1"/>
  <c r="L329" i="48" s="1"/>
  <c r="K329" i="48"/>
  <c r="J329" i="48" a="1"/>
  <c r="J329" i="48"/>
  <c r="H329" i="48" a="1"/>
  <c r="H329" i="48" s="1"/>
  <c r="F329" i="48" a="1"/>
  <c r="F329" i="48" s="1"/>
  <c r="D329" i="48" a="1"/>
  <c r="D329" i="48" s="1"/>
  <c r="B329" i="48" a="1"/>
  <c r="B329" i="48" s="1"/>
  <c r="AM328" i="48"/>
  <c r="AF328" i="48" a="1"/>
  <c r="AF328" i="48" s="1"/>
  <c r="AD328" i="48" a="1"/>
  <c r="AD328" i="48"/>
  <c r="AE328" i="48" s="1"/>
  <c r="AB328" i="48" a="1"/>
  <c r="AB328" i="48" s="1"/>
  <c r="Z328" i="48" a="1"/>
  <c r="Z328" i="48"/>
  <c r="AU328" i="48" s="1"/>
  <c r="X328" i="48" a="1"/>
  <c r="X328" i="48"/>
  <c r="AT328" i="48" s="1"/>
  <c r="V328" i="48" a="1"/>
  <c r="V328" i="48" s="1"/>
  <c r="T328" i="48" a="1"/>
  <c r="T328" i="48" s="1"/>
  <c r="R328" i="48" a="1"/>
  <c r="R328" i="48"/>
  <c r="S328" i="48" s="1"/>
  <c r="P328" i="48" a="1"/>
  <c r="P328" i="48" s="1"/>
  <c r="N328" i="48" a="1"/>
  <c r="N328" i="48" s="1"/>
  <c r="L328" i="48" a="1"/>
  <c r="L328" i="48" s="1"/>
  <c r="K328" i="48"/>
  <c r="J328" i="48" a="1"/>
  <c r="J328" i="48"/>
  <c r="H328" i="48" a="1"/>
  <c r="H328" i="48" s="1"/>
  <c r="F328" i="48" a="1"/>
  <c r="F328" i="48" s="1"/>
  <c r="D328" i="48" a="1"/>
  <c r="D328" i="48" s="1"/>
  <c r="B328" i="48" a="1"/>
  <c r="B328" i="48" s="1"/>
  <c r="AM327" i="48"/>
  <c r="AF327" i="48" a="1"/>
  <c r="AF327" i="48" s="1"/>
  <c r="AD327" i="48" a="1"/>
  <c r="AD327" i="48"/>
  <c r="AE327" i="48" s="1"/>
  <c r="AB327" i="48" a="1"/>
  <c r="AB327" i="48" s="1"/>
  <c r="Z327" i="48" a="1"/>
  <c r="Z327" i="48"/>
  <c r="AU327" i="48" s="1"/>
  <c r="X327" i="48" a="1"/>
  <c r="X327" i="48"/>
  <c r="AT327" i="48" s="1"/>
  <c r="V327" i="48" a="1"/>
  <c r="V327" i="48" s="1"/>
  <c r="T327" i="48" a="1"/>
  <c r="T327" i="48" s="1"/>
  <c r="R327" i="48" a="1"/>
  <c r="R327" i="48"/>
  <c r="S327" i="48" s="1"/>
  <c r="P327" i="48" a="1"/>
  <c r="P327" i="48" s="1"/>
  <c r="N327" i="48" a="1"/>
  <c r="N327" i="48" s="1"/>
  <c r="L327" i="48" a="1"/>
  <c r="L327" i="48" s="1"/>
  <c r="K327" i="48"/>
  <c r="J327" i="48" a="1"/>
  <c r="J327" i="48"/>
  <c r="H327" i="48" a="1"/>
  <c r="H327" i="48"/>
  <c r="I327" i="48" s="1"/>
  <c r="F327" i="48" a="1"/>
  <c r="F327" i="48" s="1"/>
  <c r="D327" i="48" a="1"/>
  <c r="D327" i="48" s="1"/>
  <c r="B327" i="48" a="1"/>
  <c r="B327" i="48"/>
  <c r="C327" i="48" s="1"/>
  <c r="AM326" i="48"/>
  <c r="AF326" i="48" a="1"/>
  <c r="AF326" i="48" s="1"/>
  <c r="AD326" i="48" a="1"/>
  <c r="AD326" i="48"/>
  <c r="AE326" i="48" s="1"/>
  <c r="AB326" i="48" a="1"/>
  <c r="AB326" i="48" s="1"/>
  <c r="Z326" i="48" a="1"/>
  <c r="Z326" i="48"/>
  <c r="AU326" i="48" s="1"/>
  <c r="X326" i="48" a="1"/>
  <c r="X326" i="48"/>
  <c r="AT326" i="48" s="1"/>
  <c r="V326" i="48" a="1"/>
  <c r="V326" i="48" s="1"/>
  <c r="T326" i="48" a="1"/>
  <c r="T326" i="48" s="1"/>
  <c r="R326" i="48" a="1"/>
  <c r="R326" i="48"/>
  <c r="S326" i="48" s="1"/>
  <c r="P326" i="48" a="1"/>
  <c r="P326" i="48" s="1"/>
  <c r="N326" i="48" a="1"/>
  <c r="N326" i="48" s="1"/>
  <c r="L326" i="48" a="1"/>
  <c r="L326" i="48" s="1"/>
  <c r="K326" i="48"/>
  <c r="J326" i="48" a="1"/>
  <c r="J326" i="48"/>
  <c r="H326" i="48" a="1"/>
  <c r="H326" i="48" s="1"/>
  <c r="F326" i="48" a="1"/>
  <c r="F326" i="48" s="1"/>
  <c r="D326" i="48" a="1"/>
  <c r="D326" i="48" s="1"/>
  <c r="B326" i="48" a="1"/>
  <c r="B326" i="48"/>
  <c r="C326" i="48" s="1"/>
  <c r="AM325" i="48"/>
  <c r="AF325" i="48" a="1"/>
  <c r="AF325" i="48" s="1"/>
  <c r="AD325" i="48" a="1"/>
  <c r="AD325" i="48"/>
  <c r="AE325" i="48" s="1"/>
  <c r="AB325" i="48" a="1"/>
  <c r="AB325" i="48" s="1"/>
  <c r="Z325" i="48" a="1"/>
  <c r="Z325" i="48"/>
  <c r="AU325" i="48" s="1"/>
  <c r="X325" i="48" a="1"/>
  <c r="X325" i="48"/>
  <c r="AT325" i="48" s="1"/>
  <c r="V325" i="48" a="1"/>
  <c r="V325" i="48" s="1"/>
  <c r="T325" i="48" a="1"/>
  <c r="T325" i="48" s="1"/>
  <c r="R325" i="48" a="1"/>
  <c r="R325" i="48"/>
  <c r="S325" i="48" s="1"/>
  <c r="P325" i="48" a="1"/>
  <c r="P325" i="48" s="1"/>
  <c r="N325" i="48" a="1"/>
  <c r="N325" i="48" s="1"/>
  <c r="L325" i="48" a="1"/>
  <c r="L325" i="48" s="1"/>
  <c r="K325" i="48"/>
  <c r="J325" i="48" a="1"/>
  <c r="J325" i="48"/>
  <c r="H325" i="48" a="1"/>
  <c r="H325" i="48" s="1"/>
  <c r="F325" i="48" a="1"/>
  <c r="F325" i="48" s="1"/>
  <c r="D325" i="48" a="1"/>
  <c r="D325" i="48" s="1"/>
  <c r="B325" i="48" a="1"/>
  <c r="B325" i="48"/>
  <c r="C325" i="48" s="1"/>
  <c r="AM324" i="48"/>
  <c r="AF324" i="48" a="1"/>
  <c r="AF324" i="48" s="1"/>
  <c r="AD324" i="48" a="1"/>
  <c r="AD324" i="48"/>
  <c r="AE324" i="48" s="1"/>
  <c r="AB324" i="48" a="1"/>
  <c r="AB324" i="48" s="1"/>
  <c r="Z324" i="48" a="1"/>
  <c r="Z324" i="48"/>
  <c r="AU324" i="48" s="1"/>
  <c r="X324" i="48" a="1"/>
  <c r="X324" i="48"/>
  <c r="AT324" i="48" s="1"/>
  <c r="V324" i="48" a="1"/>
  <c r="V324" i="48"/>
  <c r="AS324" i="48" s="1"/>
  <c r="T324" i="48" a="1"/>
  <c r="T324" i="48" s="1"/>
  <c r="R324" i="48" a="1"/>
  <c r="R324" i="48"/>
  <c r="S324" i="48" s="1"/>
  <c r="P324" i="48" a="1"/>
  <c r="P324" i="48" s="1"/>
  <c r="O324" i="48"/>
  <c r="N324" i="48" a="1"/>
  <c r="N324" i="48"/>
  <c r="L324" i="48" a="1"/>
  <c r="L324" i="48" s="1"/>
  <c r="K324" i="48"/>
  <c r="J324" i="48" a="1"/>
  <c r="J324" i="48"/>
  <c r="H324" i="48" a="1"/>
  <c r="H324" i="48" s="1"/>
  <c r="F324" i="48" a="1"/>
  <c r="F324" i="48" s="1"/>
  <c r="D324" i="48" a="1"/>
  <c r="D324" i="48" s="1"/>
  <c r="B324" i="48" a="1"/>
  <c r="B324" i="48"/>
  <c r="C324" i="48" s="1"/>
  <c r="AM323" i="48"/>
  <c r="AF323" i="48" a="1"/>
  <c r="AF323" i="48" s="1"/>
  <c r="AD323" i="48" a="1"/>
  <c r="AD323" i="48"/>
  <c r="AE323" i="48" s="1"/>
  <c r="AB323" i="48" a="1"/>
  <c r="AB323" i="48" s="1"/>
  <c r="Z323" i="48" a="1"/>
  <c r="Z323" i="48"/>
  <c r="AU323" i="48" s="1"/>
  <c r="X323" i="48" a="1"/>
  <c r="X323" i="48"/>
  <c r="AT323" i="48" s="1"/>
  <c r="V323" i="48" a="1"/>
  <c r="V323" i="48"/>
  <c r="AS323" i="48" s="1"/>
  <c r="T323" i="48" a="1"/>
  <c r="T323" i="48" s="1"/>
  <c r="R323" i="48" a="1"/>
  <c r="R323" i="48"/>
  <c r="S323" i="48" s="1"/>
  <c r="P323" i="48" a="1"/>
  <c r="P323" i="48" s="1"/>
  <c r="O323" i="48"/>
  <c r="N323" i="48" a="1"/>
  <c r="N323" i="48"/>
  <c r="AO324" i="48" s="1"/>
  <c r="L323" i="48" a="1"/>
  <c r="L323" i="48" s="1"/>
  <c r="K323" i="48"/>
  <c r="J323" i="48" a="1"/>
  <c r="J323" i="48"/>
  <c r="H323" i="48" a="1"/>
  <c r="H323" i="48" s="1"/>
  <c r="F323" i="48" a="1"/>
  <c r="F323" i="48" s="1"/>
  <c r="D323" i="48" a="1"/>
  <c r="D323" i="48" s="1"/>
  <c r="B323" i="48" a="1"/>
  <c r="B323" i="48"/>
  <c r="C323" i="48" s="1"/>
  <c r="AM322" i="48"/>
  <c r="AF322" i="48" a="1"/>
  <c r="AF322" i="48" s="1"/>
  <c r="AD322" i="48" a="1"/>
  <c r="AD322" i="48"/>
  <c r="AE322" i="48" s="1"/>
  <c r="AB322" i="48" a="1"/>
  <c r="AB322" i="48" s="1"/>
  <c r="Z322" i="48" a="1"/>
  <c r="Z322" i="48"/>
  <c r="AU322" i="48" s="1"/>
  <c r="X322" i="48" a="1"/>
  <c r="X322" i="48"/>
  <c r="AT322" i="48" s="1"/>
  <c r="V322" i="48" a="1"/>
  <c r="V322" i="48"/>
  <c r="AS322" i="48" s="1"/>
  <c r="T322" i="48" a="1"/>
  <c r="T322" i="48" s="1"/>
  <c r="R322" i="48" a="1"/>
  <c r="R322" i="48"/>
  <c r="S322" i="48" s="1"/>
  <c r="P322" i="48" a="1"/>
  <c r="P322" i="48" s="1"/>
  <c r="O322" i="48"/>
  <c r="N322" i="48" a="1"/>
  <c r="N322" i="48"/>
  <c r="AO323" i="48" s="1"/>
  <c r="L322" i="48" a="1"/>
  <c r="L322" i="48" s="1"/>
  <c r="K322" i="48"/>
  <c r="J322" i="48" a="1"/>
  <c r="J322" i="48"/>
  <c r="H322" i="48" a="1"/>
  <c r="H322" i="48" s="1"/>
  <c r="F322" i="48" a="1"/>
  <c r="F322" i="48" s="1"/>
  <c r="D322" i="48" a="1"/>
  <c r="D322" i="48" s="1"/>
  <c r="B322" i="48" a="1"/>
  <c r="B322" i="48"/>
  <c r="C322" i="48" s="1"/>
  <c r="AM321" i="48"/>
  <c r="AF321" i="48" a="1"/>
  <c r="AF321" i="48" s="1"/>
  <c r="AE321" i="48"/>
  <c r="AD321" i="48" a="1"/>
  <c r="AD321" i="48"/>
  <c r="AW322" i="48" s="1"/>
  <c r="AB321" i="48" a="1"/>
  <c r="AB321" i="48" s="1"/>
  <c r="Z321" i="48" a="1"/>
  <c r="Z321" i="48"/>
  <c r="AU321" i="48" s="1"/>
  <c r="X321" i="48" a="1"/>
  <c r="X321" i="48"/>
  <c r="AT321" i="48" s="1"/>
  <c r="V321" i="48" a="1"/>
  <c r="V321" i="48"/>
  <c r="AS321" i="48" s="1"/>
  <c r="T321" i="48" a="1"/>
  <c r="T321" i="48" s="1"/>
  <c r="R321" i="48" a="1"/>
  <c r="R321" i="48"/>
  <c r="S321" i="48" s="1"/>
  <c r="P321" i="48" a="1"/>
  <c r="P321" i="48" s="1"/>
  <c r="O321" i="48"/>
  <c r="N321" i="48" a="1"/>
  <c r="N321" i="48"/>
  <c r="AO322" i="48" s="1"/>
  <c r="L321" i="48" a="1"/>
  <c r="L321" i="48" s="1"/>
  <c r="K321" i="48"/>
  <c r="J321" i="48" a="1"/>
  <c r="J321" i="48"/>
  <c r="H321" i="48" a="1"/>
  <c r="H321" i="48" s="1"/>
  <c r="F321" i="48" a="1"/>
  <c r="F321" i="48" s="1"/>
  <c r="D321" i="48" a="1"/>
  <c r="D321" i="48" s="1"/>
  <c r="B321" i="48" a="1"/>
  <c r="B321" i="48"/>
  <c r="C321" i="48" s="1"/>
  <c r="AM320" i="48"/>
  <c r="AF320" i="48" a="1"/>
  <c r="AF320" i="48" s="1"/>
  <c r="AE320" i="48"/>
  <c r="AD320" i="48" a="1"/>
  <c r="AD320" i="48"/>
  <c r="AW321" i="48" s="1"/>
  <c r="AB320" i="48" a="1"/>
  <c r="AB320" i="48" s="1"/>
  <c r="Z320" i="48" a="1"/>
  <c r="Z320" i="48"/>
  <c r="AU320" i="48" s="1"/>
  <c r="X320" i="48" a="1"/>
  <c r="X320" i="48"/>
  <c r="AT320" i="48" s="1"/>
  <c r="V320" i="48" a="1"/>
  <c r="V320" i="48"/>
  <c r="AS320" i="48" s="1"/>
  <c r="T320" i="48" a="1"/>
  <c r="T320" i="48" s="1"/>
  <c r="R320" i="48" a="1"/>
  <c r="R320" i="48"/>
  <c r="S320" i="48" s="1"/>
  <c r="P320" i="48" a="1"/>
  <c r="P320" i="48" s="1"/>
  <c r="N320" i="48" a="1"/>
  <c r="N320" i="48" s="1"/>
  <c r="L320" i="48" a="1"/>
  <c r="L320" i="48" s="1"/>
  <c r="K320" i="48"/>
  <c r="J320" i="48" a="1"/>
  <c r="J320" i="48"/>
  <c r="H320" i="48" a="1"/>
  <c r="H320" i="48" s="1"/>
  <c r="F320" i="48" a="1"/>
  <c r="F320" i="48" s="1"/>
  <c r="D320" i="48" a="1"/>
  <c r="D320" i="48" s="1"/>
  <c r="B320" i="48" a="1"/>
  <c r="B320" i="48"/>
  <c r="C320" i="48" s="1"/>
  <c r="AM319" i="48"/>
  <c r="AF319" i="48" a="1"/>
  <c r="AF319" i="48" s="1"/>
  <c r="AE319" i="48"/>
  <c r="AD319" i="48" a="1"/>
  <c r="AD319" i="48"/>
  <c r="AW320" i="48" s="1"/>
  <c r="AB319" i="48" a="1"/>
  <c r="AB319" i="48" s="1"/>
  <c r="Z319" i="48" a="1"/>
  <c r="Z319" i="48"/>
  <c r="AU319" i="48" s="1"/>
  <c r="X319" i="48" a="1"/>
  <c r="X319" i="48"/>
  <c r="AT319" i="48" s="1"/>
  <c r="V319" i="48" a="1"/>
  <c r="V319" i="48"/>
  <c r="AS319" i="48" s="1"/>
  <c r="T319" i="48" a="1"/>
  <c r="T319" i="48" s="1"/>
  <c r="R319" i="48" a="1"/>
  <c r="R319" i="48"/>
  <c r="S319" i="48" s="1"/>
  <c r="P319" i="48" a="1"/>
  <c r="P319" i="48" s="1"/>
  <c r="N319" i="48" a="1"/>
  <c r="N319" i="48" s="1"/>
  <c r="L319" i="48" a="1"/>
  <c r="L319" i="48" s="1"/>
  <c r="K319" i="48"/>
  <c r="J319" i="48" a="1"/>
  <c r="J319" i="48"/>
  <c r="H319" i="48" a="1"/>
  <c r="H319" i="48" s="1"/>
  <c r="F319" i="48" a="1"/>
  <c r="F319" i="48" s="1"/>
  <c r="D319" i="48" a="1"/>
  <c r="D319" i="48" s="1"/>
  <c r="B319" i="48" a="1"/>
  <c r="B319" i="48"/>
  <c r="C319" i="48" s="1"/>
  <c r="AM318" i="48"/>
  <c r="AF318" i="48" a="1"/>
  <c r="AF318" i="48" s="1"/>
  <c r="AE318" i="48"/>
  <c r="AD318" i="48" a="1"/>
  <c r="AD318" i="48"/>
  <c r="AW319" i="48" s="1"/>
  <c r="AB318" i="48" a="1"/>
  <c r="AB318" i="48" s="1"/>
  <c r="Z318" i="48" a="1"/>
  <c r="Z318" i="48"/>
  <c r="AU318" i="48" s="1"/>
  <c r="X318" i="48" a="1"/>
  <c r="X318" i="48"/>
  <c r="V318" i="48" a="1"/>
  <c r="V318" i="48"/>
  <c r="AS318" i="48" s="1"/>
  <c r="T318" i="48" a="1"/>
  <c r="T318" i="48" s="1"/>
  <c r="R318" i="48" a="1"/>
  <c r="R318" i="48"/>
  <c r="S318" i="48" s="1"/>
  <c r="P318" i="48" a="1"/>
  <c r="P318" i="48" s="1"/>
  <c r="N318" i="48" a="1"/>
  <c r="N318" i="48" s="1"/>
  <c r="L318" i="48" a="1"/>
  <c r="L318" i="48" s="1"/>
  <c r="K318" i="48"/>
  <c r="J318" i="48" a="1"/>
  <c r="J318" i="48"/>
  <c r="H318" i="48" a="1"/>
  <c r="H318" i="48" s="1"/>
  <c r="F318" i="48" a="1"/>
  <c r="F318" i="48" s="1"/>
  <c r="D318" i="48" a="1"/>
  <c r="D318" i="48" s="1"/>
  <c r="B318" i="48" a="1"/>
  <c r="B318" i="48"/>
  <c r="C318" i="48" s="1"/>
  <c r="AM317" i="48"/>
  <c r="AF317" i="48" a="1"/>
  <c r="AF317" i="48" s="1"/>
  <c r="AE317" i="48"/>
  <c r="AD317" i="48" a="1"/>
  <c r="AD317" i="48"/>
  <c r="AW318" i="48" s="1"/>
  <c r="AB317" i="48" a="1"/>
  <c r="AB317" i="48" s="1"/>
  <c r="Z317" i="48" a="1"/>
  <c r="Z317" i="48"/>
  <c r="AU317" i="48" s="1"/>
  <c r="X317" i="48" a="1"/>
  <c r="X317" i="48" s="1"/>
  <c r="V317" i="48" a="1"/>
  <c r="V317" i="48"/>
  <c r="AS317" i="48" s="1"/>
  <c r="T317" i="48" a="1"/>
  <c r="T317" i="48" s="1"/>
  <c r="R317" i="48" a="1"/>
  <c r="R317" i="48"/>
  <c r="S317" i="48" s="1"/>
  <c r="P317" i="48" a="1"/>
  <c r="P317" i="48" s="1"/>
  <c r="N317" i="48" a="1"/>
  <c r="N317" i="48" s="1"/>
  <c r="L317" i="48" a="1"/>
  <c r="L317" i="48" s="1"/>
  <c r="K317" i="48"/>
  <c r="J317" i="48" a="1"/>
  <c r="J317" i="48"/>
  <c r="H317" i="48" a="1"/>
  <c r="H317" i="48" s="1"/>
  <c r="F317" i="48" a="1"/>
  <c r="F317" i="48" s="1"/>
  <c r="D317" i="48" a="1"/>
  <c r="D317" i="48" s="1"/>
  <c r="B317" i="48" a="1"/>
  <c r="B317" i="48"/>
  <c r="C317" i="48" s="1"/>
  <c r="AM316" i="48"/>
  <c r="AF316" i="48" a="1"/>
  <c r="AF316" i="48" s="1"/>
  <c r="AE316" i="48"/>
  <c r="AD316" i="48" a="1"/>
  <c r="AD316" i="48"/>
  <c r="AW317" i="48" s="1"/>
  <c r="AB316" i="48" a="1"/>
  <c r="AB316" i="48" s="1"/>
  <c r="Z316" i="48" a="1"/>
  <c r="Z316" i="48"/>
  <c r="AU316" i="48" s="1"/>
  <c r="X316" i="48" a="1"/>
  <c r="X316" i="48" s="1"/>
  <c r="V316" i="48" a="1"/>
  <c r="V316" i="48"/>
  <c r="AS316" i="48" s="1"/>
  <c r="T316" i="48" a="1"/>
  <c r="T316" i="48" s="1"/>
  <c r="R316" i="48" a="1"/>
  <c r="R316" i="48"/>
  <c r="S316" i="48" s="1"/>
  <c r="P316" i="48" a="1"/>
  <c r="P316" i="48" s="1"/>
  <c r="N316" i="48" a="1"/>
  <c r="N316" i="48" s="1"/>
  <c r="L316" i="48" a="1"/>
  <c r="L316" i="48" s="1"/>
  <c r="J316" i="48" a="1"/>
  <c r="J316" i="48"/>
  <c r="K316" i="48" s="1"/>
  <c r="H316" i="48" a="1"/>
  <c r="H316" i="48" s="1"/>
  <c r="F316" i="48" a="1"/>
  <c r="F316" i="48" s="1"/>
  <c r="D316" i="48" a="1"/>
  <c r="D316" i="48" s="1"/>
  <c r="B316" i="48" a="1"/>
  <c r="B316" i="48"/>
  <c r="C316" i="48" s="1"/>
  <c r="AF315" i="48" a="1"/>
  <c r="AF315" i="48" s="1"/>
  <c r="AE315" i="48"/>
  <c r="AD315" i="48" a="1"/>
  <c r="AD315" i="48"/>
  <c r="AW316" i="48" s="1"/>
  <c r="AB315" i="48" a="1"/>
  <c r="AB315" i="48" s="1"/>
  <c r="Z315" i="48" a="1"/>
  <c r="Z315" i="48"/>
  <c r="AU315" i="48" s="1"/>
  <c r="X315" i="48" a="1"/>
  <c r="X315" i="48" s="1"/>
  <c r="V315" i="48" a="1"/>
  <c r="V315" i="48"/>
  <c r="AS315" i="48" s="1"/>
  <c r="T315" i="48" a="1"/>
  <c r="T315" i="48" s="1"/>
  <c r="R315" i="48" a="1"/>
  <c r="R315" i="48"/>
  <c r="S315" i="48" s="1"/>
  <c r="P315" i="48" a="1"/>
  <c r="P315" i="48" s="1"/>
  <c r="N315" i="48" a="1"/>
  <c r="N315" i="48" s="1"/>
  <c r="L315" i="48" a="1"/>
  <c r="L315" i="48" s="1"/>
  <c r="J315" i="48" a="1"/>
  <c r="J315" i="48"/>
  <c r="K315" i="48" s="1"/>
  <c r="H315" i="48" a="1"/>
  <c r="H315" i="48" s="1"/>
  <c r="F315" i="48" a="1"/>
  <c r="F315" i="48" s="1"/>
  <c r="D315" i="48" a="1"/>
  <c r="D315" i="48" s="1"/>
  <c r="B315" i="48" a="1"/>
  <c r="B315" i="48"/>
  <c r="C315" i="48" s="1"/>
  <c r="AF314" i="48" a="1"/>
  <c r="AF314" i="48" s="1"/>
  <c r="AE314" i="48"/>
  <c r="AD314" i="48" a="1"/>
  <c r="AD314" i="48"/>
  <c r="AW315" i="48" s="1"/>
  <c r="AB314" i="48" a="1"/>
  <c r="AB314" i="48" s="1"/>
  <c r="Z314" i="48" a="1"/>
  <c r="Z314" i="48"/>
  <c r="AU314" i="48" s="1"/>
  <c r="X314" i="48" a="1"/>
  <c r="X314" i="48" s="1"/>
  <c r="V314" i="48" a="1"/>
  <c r="V314" i="48"/>
  <c r="AS314" i="48" s="1"/>
  <c r="T314" i="48" a="1"/>
  <c r="T314" i="48" s="1"/>
  <c r="R314" i="48" a="1"/>
  <c r="R314" i="48"/>
  <c r="S314" i="48" s="1"/>
  <c r="P314" i="48" a="1"/>
  <c r="P314" i="48" s="1"/>
  <c r="O314" i="48"/>
  <c r="N314" i="48" a="1"/>
  <c r="N314" i="48"/>
  <c r="AO314" i="48" s="1"/>
  <c r="L314" i="48" a="1"/>
  <c r="L314" i="48" s="1"/>
  <c r="J314" i="48" a="1"/>
  <c r="J314" i="48"/>
  <c r="AM315" i="48" s="1"/>
  <c r="H314" i="48" a="1"/>
  <c r="H314" i="48" s="1"/>
  <c r="F314" i="48" a="1"/>
  <c r="F314" i="48" s="1"/>
  <c r="D314" i="48" a="1"/>
  <c r="D314" i="48" s="1"/>
  <c r="B314" i="48" a="1"/>
  <c r="B314" i="48"/>
  <c r="C314" i="48" s="1"/>
  <c r="AF313" i="48" a="1"/>
  <c r="AF313" i="48" s="1"/>
  <c r="AE313" i="48"/>
  <c r="AD313" i="48" a="1"/>
  <c r="AD313" i="48"/>
  <c r="AW314" i="48" s="1"/>
  <c r="AB313" i="48" a="1"/>
  <c r="AB313" i="48" s="1"/>
  <c r="Z313" i="48" a="1"/>
  <c r="Z313" i="48"/>
  <c r="AU313" i="48" s="1"/>
  <c r="X313" i="48" a="1"/>
  <c r="X313" i="48" s="1"/>
  <c r="V313" i="48" a="1"/>
  <c r="V313" i="48"/>
  <c r="AS313" i="48" s="1"/>
  <c r="T313" i="48" a="1"/>
  <c r="T313" i="48" s="1"/>
  <c r="R313" i="48" a="1"/>
  <c r="R313" i="48"/>
  <c r="S313" i="48" s="1"/>
  <c r="P313" i="48" a="1"/>
  <c r="P313" i="48" s="1"/>
  <c r="O313" i="48"/>
  <c r="N313" i="48" a="1"/>
  <c r="N313" i="48"/>
  <c r="AO313" i="48" s="1"/>
  <c r="L313" i="48" a="1"/>
  <c r="L313" i="48" s="1"/>
  <c r="J313" i="48" a="1"/>
  <c r="J313" i="48"/>
  <c r="AM314" i="48" s="1"/>
  <c r="H313" i="48" a="1"/>
  <c r="H313" i="48" s="1"/>
  <c r="F313" i="48" a="1"/>
  <c r="F313" i="48" s="1"/>
  <c r="D313" i="48" a="1"/>
  <c r="D313" i="48" s="1"/>
  <c r="B313" i="48" a="1"/>
  <c r="B313" i="48"/>
  <c r="C313" i="48" s="1"/>
  <c r="AF312" i="48" a="1"/>
  <c r="AF312" i="48" s="1"/>
  <c r="AE312" i="48"/>
  <c r="AD312" i="48" a="1"/>
  <c r="AD312" i="48"/>
  <c r="AW313" i="48" s="1"/>
  <c r="AB312" i="48" a="1"/>
  <c r="AB312" i="48" s="1"/>
  <c r="Z312" i="48" a="1"/>
  <c r="Z312" i="48"/>
  <c r="AU312" i="48" s="1"/>
  <c r="X312" i="48" a="1"/>
  <c r="X312" i="48"/>
  <c r="AT312" i="48" s="1"/>
  <c r="V312" i="48" a="1"/>
  <c r="V312" i="48"/>
  <c r="AS312" i="48" s="1"/>
  <c r="T312" i="48" a="1"/>
  <c r="T312" i="48" s="1"/>
  <c r="R312" i="48" a="1"/>
  <c r="R312" i="48"/>
  <c r="S312" i="48" s="1"/>
  <c r="P312" i="48" a="1"/>
  <c r="P312" i="48" s="1"/>
  <c r="O312" i="48"/>
  <c r="N312" i="48" a="1"/>
  <c r="N312" i="48"/>
  <c r="AO312" i="48" s="1"/>
  <c r="L312" i="48" a="1"/>
  <c r="L312" i="48" s="1"/>
  <c r="J312" i="48" a="1"/>
  <c r="J312" i="48"/>
  <c r="AM313" i="48" s="1"/>
  <c r="H312" i="48" a="1"/>
  <c r="H312" i="48" s="1"/>
  <c r="F312" i="48" a="1"/>
  <c r="F312" i="48" s="1"/>
  <c r="D312" i="48" a="1"/>
  <c r="D312" i="48" s="1"/>
  <c r="B312" i="48" a="1"/>
  <c r="B312" i="48"/>
  <c r="C312" i="48" s="1"/>
  <c r="AF311" i="48" a="1"/>
  <c r="AF311" i="48" s="1"/>
  <c r="AE311" i="48"/>
  <c r="AD311" i="48" a="1"/>
  <c r="AD311" i="48"/>
  <c r="AW312" i="48" s="1"/>
  <c r="AB311" i="48" a="1"/>
  <c r="AB311" i="48" s="1"/>
  <c r="Z311" i="48" a="1"/>
  <c r="Z311" i="48"/>
  <c r="AU311" i="48" s="1"/>
  <c r="X311" i="48" a="1"/>
  <c r="X311" i="48"/>
  <c r="V311" i="48" a="1"/>
  <c r="V311" i="48"/>
  <c r="AS311" i="48" s="1"/>
  <c r="T311" i="48" a="1"/>
  <c r="T311" i="48" s="1"/>
  <c r="R311" i="48" a="1"/>
  <c r="R311" i="48"/>
  <c r="S311" i="48" s="1"/>
  <c r="P311" i="48" a="1"/>
  <c r="P311" i="48" s="1"/>
  <c r="O311" i="48"/>
  <c r="N311" i="48" a="1"/>
  <c r="N311" i="48"/>
  <c r="AO311" i="48" s="1"/>
  <c r="L311" i="48" a="1"/>
  <c r="L311" i="48" s="1"/>
  <c r="J311" i="48" a="1"/>
  <c r="J311" i="48"/>
  <c r="AM312" i="48" s="1"/>
  <c r="H311" i="48" a="1"/>
  <c r="H311" i="48" s="1"/>
  <c r="F311" i="48" a="1"/>
  <c r="F311" i="48" s="1"/>
  <c r="D311" i="48" a="1"/>
  <c r="D311" i="48" s="1"/>
  <c r="B311" i="48" a="1"/>
  <c r="B311" i="48"/>
  <c r="C311" i="48" s="1"/>
  <c r="AF310" i="48" a="1"/>
  <c r="AF310" i="48" s="1"/>
  <c r="AE310" i="48"/>
  <c r="AD310" i="48" a="1"/>
  <c r="AD310" i="48"/>
  <c r="AW311" i="48" s="1"/>
  <c r="AB310" i="48" a="1"/>
  <c r="AB310" i="48" s="1"/>
  <c r="Z310" i="48" a="1"/>
  <c r="Z310" i="48"/>
  <c r="AU310" i="48" s="1"/>
  <c r="X310" i="48" a="1"/>
  <c r="X310" i="48" s="1"/>
  <c r="V310" i="48" a="1"/>
  <c r="V310" i="48"/>
  <c r="AS310" i="48" s="1"/>
  <c r="T310" i="48" a="1"/>
  <c r="T310" i="48" s="1"/>
  <c r="R310" i="48" a="1"/>
  <c r="R310" i="48"/>
  <c r="S310" i="48" s="1"/>
  <c r="P310" i="48" a="1"/>
  <c r="P310" i="48" s="1"/>
  <c r="O310" i="48"/>
  <c r="N310" i="48" a="1"/>
  <c r="N310" i="48"/>
  <c r="AO310" i="48" s="1"/>
  <c r="L310" i="48" a="1"/>
  <c r="L310" i="48" s="1"/>
  <c r="J310" i="48" a="1"/>
  <c r="J310" i="48"/>
  <c r="AM311" i="48" s="1"/>
  <c r="H310" i="48" a="1"/>
  <c r="H310" i="48" s="1"/>
  <c r="F310" i="48" a="1"/>
  <c r="F310" i="48" s="1"/>
  <c r="D310" i="48" a="1"/>
  <c r="D310" i="48" s="1"/>
  <c r="B310" i="48" a="1"/>
  <c r="B310" i="48"/>
  <c r="C310" i="48" s="1"/>
  <c r="AF309" i="48" a="1"/>
  <c r="AF309" i="48" s="1"/>
  <c r="AE309" i="48"/>
  <c r="AD309" i="48" a="1"/>
  <c r="AD309" i="48"/>
  <c r="AW310" i="48" s="1"/>
  <c r="AB309" i="48" a="1"/>
  <c r="AB309" i="48" s="1"/>
  <c r="Z309" i="48" a="1"/>
  <c r="Z309" i="48"/>
  <c r="AU309" i="48" s="1"/>
  <c r="X309" i="48" a="1"/>
  <c r="X309" i="48" s="1"/>
  <c r="V309" i="48" a="1"/>
  <c r="V309" i="48"/>
  <c r="AS309" i="48" s="1"/>
  <c r="T309" i="48" a="1"/>
  <c r="T309" i="48" s="1"/>
  <c r="R309" i="48" a="1"/>
  <c r="R309" i="48"/>
  <c r="S309" i="48" s="1"/>
  <c r="P309" i="48" a="1"/>
  <c r="P309" i="48" s="1"/>
  <c r="O309" i="48"/>
  <c r="N309" i="48" a="1"/>
  <c r="N309" i="48"/>
  <c r="AO309" i="48" s="1"/>
  <c r="L309" i="48" a="1"/>
  <c r="L309" i="48" s="1"/>
  <c r="J309" i="48" a="1"/>
  <c r="J309" i="48"/>
  <c r="AM310" i="48" s="1"/>
  <c r="H309" i="48" a="1"/>
  <c r="H309" i="48" s="1"/>
  <c r="F309" i="48" a="1"/>
  <c r="F309" i="48" s="1"/>
  <c r="D309" i="48" a="1"/>
  <c r="D309" i="48" s="1"/>
  <c r="B309" i="48" a="1"/>
  <c r="B309" i="48"/>
  <c r="C309" i="48" s="1"/>
  <c r="AF308" i="48" a="1"/>
  <c r="AF308" i="48" s="1"/>
  <c r="AE308" i="48"/>
  <c r="AD308" i="48" a="1"/>
  <c r="AD308" i="48"/>
  <c r="AW309" i="48" s="1"/>
  <c r="AB308" i="48" a="1"/>
  <c r="AB308" i="48" s="1"/>
  <c r="Z308" i="48" a="1"/>
  <c r="Z308" i="48"/>
  <c r="AU308" i="48" s="1"/>
  <c r="X308" i="48" a="1"/>
  <c r="X308" i="48" s="1"/>
  <c r="V308" i="48" a="1"/>
  <c r="V308" i="48"/>
  <c r="AS308" i="48" s="1"/>
  <c r="T308" i="48" a="1"/>
  <c r="T308" i="48" s="1"/>
  <c r="R308" i="48" a="1"/>
  <c r="R308" i="48"/>
  <c r="S308" i="48" s="1"/>
  <c r="P308" i="48" a="1"/>
  <c r="P308" i="48" s="1"/>
  <c r="O308" i="48"/>
  <c r="N308" i="48" a="1"/>
  <c r="N308" i="48"/>
  <c r="AO308" i="48" s="1"/>
  <c r="L308" i="48" a="1"/>
  <c r="L308" i="48" s="1"/>
  <c r="J308" i="48" a="1"/>
  <c r="J308" i="48"/>
  <c r="AM309" i="48" s="1"/>
  <c r="H308" i="48" a="1"/>
  <c r="H308" i="48" s="1"/>
  <c r="F308" i="48" a="1"/>
  <c r="F308" i="48" s="1"/>
  <c r="D308" i="48" a="1"/>
  <c r="D308" i="48" s="1"/>
  <c r="B308" i="48" a="1"/>
  <c r="B308" i="48"/>
  <c r="C308" i="48" s="1"/>
  <c r="AF307" i="48" a="1"/>
  <c r="AF307" i="48" s="1"/>
  <c r="AE307" i="48"/>
  <c r="AD307" i="48" a="1"/>
  <c r="AD307" i="48"/>
  <c r="AW308" i="48" s="1"/>
  <c r="AB307" i="48" a="1"/>
  <c r="AB307" i="48" s="1"/>
  <c r="Z307" i="48" a="1"/>
  <c r="Z307" i="48"/>
  <c r="AU307" i="48" s="1"/>
  <c r="X307" i="48" a="1"/>
  <c r="X307" i="48" s="1"/>
  <c r="V307" i="48" a="1"/>
  <c r="V307" i="48"/>
  <c r="AS307" i="48" s="1"/>
  <c r="T307" i="48" a="1"/>
  <c r="T307" i="48" s="1"/>
  <c r="R307" i="48" a="1"/>
  <c r="R307" i="48"/>
  <c r="S307" i="48" s="1"/>
  <c r="P307" i="48" a="1"/>
  <c r="P307" i="48" s="1"/>
  <c r="O307" i="48"/>
  <c r="N307" i="48" a="1"/>
  <c r="N307" i="48"/>
  <c r="AO307" i="48" s="1"/>
  <c r="L307" i="48" a="1"/>
  <c r="L307" i="48" s="1"/>
  <c r="J307" i="48" a="1"/>
  <c r="J307" i="48"/>
  <c r="AM308" i="48" s="1"/>
  <c r="H307" i="48" a="1"/>
  <c r="H307" i="48" s="1"/>
  <c r="F307" i="48" a="1"/>
  <c r="F307" i="48" s="1"/>
  <c r="D307" i="48" a="1"/>
  <c r="D307" i="48" s="1"/>
  <c r="B307" i="48" a="1"/>
  <c r="B307" i="48"/>
  <c r="C307" i="48" s="1"/>
  <c r="AF306" i="48" a="1"/>
  <c r="AF306" i="48" s="1"/>
  <c r="AE306" i="48"/>
  <c r="AD306" i="48" a="1"/>
  <c r="AD306" i="48"/>
  <c r="AW307" i="48" s="1"/>
  <c r="AB306" i="48" a="1"/>
  <c r="AB306" i="48" s="1"/>
  <c r="Z306" i="48" a="1"/>
  <c r="Z306" i="48"/>
  <c r="AU306" i="48" s="1"/>
  <c r="X306" i="48" a="1"/>
  <c r="X306" i="48" s="1"/>
  <c r="V306" i="48" a="1"/>
  <c r="V306" i="48"/>
  <c r="AS306" i="48" s="1"/>
  <c r="T306" i="48" a="1"/>
  <c r="T306" i="48" s="1"/>
  <c r="R306" i="48" a="1"/>
  <c r="R306" i="48"/>
  <c r="S306" i="48" s="1"/>
  <c r="P306" i="48" a="1"/>
  <c r="P306" i="48" s="1"/>
  <c r="O306" i="48"/>
  <c r="N306" i="48" a="1"/>
  <c r="N306" i="48"/>
  <c r="AO306" i="48" s="1"/>
  <c r="L306" i="48" a="1"/>
  <c r="L306" i="48" s="1"/>
  <c r="J306" i="48" a="1"/>
  <c r="J306" i="48"/>
  <c r="AM307" i="48" s="1"/>
  <c r="H306" i="48" a="1"/>
  <c r="H306" i="48" s="1"/>
  <c r="F306" i="48" a="1"/>
  <c r="F306" i="48" s="1"/>
  <c r="D306" i="48" a="1"/>
  <c r="D306" i="48" s="1"/>
  <c r="B306" i="48" a="1"/>
  <c r="B306" i="48"/>
  <c r="C306" i="48" s="1"/>
  <c r="AF305" i="48" a="1"/>
  <c r="AF305" i="48" s="1"/>
  <c r="AE305" i="48"/>
  <c r="AD305" i="48" a="1"/>
  <c r="AD305" i="48"/>
  <c r="AW306" i="48" s="1"/>
  <c r="AB305" i="48" a="1"/>
  <c r="AB305" i="48" s="1"/>
  <c r="Z305" i="48" a="1"/>
  <c r="Z305" i="48"/>
  <c r="AU305" i="48" s="1"/>
  <c r="X305" i="48" a="1"/>
  <c r="X305" i="48" s="1"/>
  <c r="V305" i="48" a="1"/>
  <c r="V305" i="48"/>
  <c r="AS305" i="48" s="1"/>
  <c r="T305" i="48" a="1"/>
  <c r="T305" i="48" s="1"/>
  <c r="R305" i="48" a="1"/>
  <c r="R305" i="48"/>
  <c r="S305" i="48" s="1"/>
  <c r="P305" i="48" a="1"/>
  <c r="P305" i="48" s="1"/>
  <c r="O305" i="48"/>
  <c r="N305" i="48" a="1"/>
  <c r="N305" i="48"/>
  <c r="L305" i="48" a="1"/>
  <c r="L305" i="48" s="1"/>
  <c r="J305" i="48" a="1"/>
  <c r="J305" i="48"/>
  <c r="AM306" i="48" s="1"/>
  <c r="H305" i="48" a="1"/>
  <c r="H305" i="48" s="1"/>
  <c r="F305" i="48" a="1"/>
  <c r="F305" i="48" s="1"/>
  <c r="D305" i="48" a="1"/>
  <c r="D305" i="48" s="1"/>
  <c r="B305" i="48" a="1"/>
  <c r="B305" i="48"/>
  <c r="C305" i="48" s="1"/>
  <c r="AF304" i="48" a="1"/>
  <c r="AF304" i="48" s="1"/>
  <c r="AE304" i="48"/>
  <c r="AD304" i="48" a="1"/>
  <c r="AD304" i="48"/>
  <c r="AW305" i="48" s="1"/>
  <c r="AB304" i="48" a="1"/>
  <c r="AB304" i="48" s="1"/>
  <c r="Z304" i="48" a="1"/>
  <c r="Z304" i="48"/>
  <c r="AU304" i="48" s="1"/>
  <c r="X304" i="48" a="1"/>
  <c r="X304" i="48" s="1"/>
  <c r="V304" i="48" a="1"/>
  <c r="V304" i="48"/>
  <c r="AS304" i="48" s="1"/>
  <c r="T304" i="48" a="1"/>
  <c r="T304" i="48" s="1"/>
  <c r="R304" i="48" a="1"/>
  <c r="R304" i="48"/>
  <c r="S304" i="48" s="1"/>
  <c r="P304" i="48" a="1"/>
  <c r="P304" i="48" s="1"/>
  <c r="N304" i="48" a="1"/>
  <c r="N304" i="48" s="1"/>
  <c r="L304" i="48" a="1"/>
  <c r="L304" i="48" s="1"/>
  <c r="J304" i="48" a="1"/>
  <c r="J304" i="48"/>
  <c r="AM305" i="48" s="1"/>
  <c r="H304" i="48" a="1"/>
  <c r="H304" i="48" s="1"/>
  <c r="F304" i="48" a="1"/>
  <c r="F304" i="48" s="1"/>
  <c r="D304" i="48" a="1"/>
  <c r="D304" i="48" s="1"/>
  <c r="B304" i="48" a="1"/>
  <c r="B304" i="48"/>
  <c r="C304" i="48" s="1"/>
  <c r="AF303" i="48" a="1"/>
  <c r="AF303" i="48" s="1"/>
  <c r="AE303" i="48"/>
  <c r="AD303" i="48" a="1"/>
  <c r="AD303" i="48"/>
  <c r="AW304" i="48" s="1"/>
  <c r="AB303" i="48" a="1"/>
  <c r="AB303" i="48" s="1"/>
  <c r="Z303" i="48" a="1"/>
  <c r="Z303" i="48"/>
  <c r="AU303" i="48" s="1"/>
  <c r="X303" i="48" a="1"/>
  <c r="X303" i="48" s="1"/>
  <c r="V303" i="48" a="1"/>
  <c r="V303" i="48"/>
  <c r="AS303" i="48" s="1"/>
  <c r="T303" i="48" a="1"/>
  <c r="T303" i="48" s="1"/>
  <c r="R303" i="48" a="1"/>
  <c r="R303" i="48"/>
  <c r="S303" i="48" s="1"/>
  <c r="P303" i="48" a="1"/>
  <c r="P303" i="48" s="1"/>
  <c r="N303" i="48" a="1"/>
  <c r="N303" i="48" s="1"/>
  <c r="L303" i="48" a="1"/>
  <c r="L303" i="48" s="1"/>
  <c r="J303" i="48" a="1"/>
  <c r="J303" i="48"/>
  <c r="AM303" i="48" s="1"/>
  <c r="H303" i="48" a="1"/>
  <c r="H303" i="48" s="1"/>
  <c r="F303" i="48" a="1"/>
  <c r="F303" i="48" s="1"/>
  <c r="D303" i="48" a="1"/>
  <c r="D303" i="48" s="1"/>
  <c r="B303" i="48" a="1"/>
  <c r="B303" i="48"/>
  <c r="C303" i="48" s="1"/>
  <c r="AF302" i="48" a="1"/>
  <c r="AF302" i="48" s="1"/>
  <c r="AE302" i="48"/>
  <c r="AD302" i="48" a="1"/>
  <c r="AD302" i="48"/>
  <c r="AW303" i="48" s="1"/>
  <c r="AB302" i="48" a="1"/>
  <c r="AB302" i="48" s="1"/>
  <c r="Z302" i="48" a="1"/>
  <c r="Z302" i="48"/>
  <c r="AU302" i="48" s="1"/>
  <c r="X302" i="48" a="1"/>
  <c r="X302" i="48" s="1"/>
  <c r="V302" i="48" a="1"/>
  <c r="V302" i="48"/>
  <c r="AS302" i="48" s="1"/>
  <c r="T302" i="48" a="1"/>
  <c r="T302" i="48" s="1"/>
  <c r="R302" i="48" a="1"/>
  <c r="R302" i="48"/>
  <c r="S302" i="48" s="1"/>
  <c r="P302" i="48" a="1"/>
  <c r="P302" i="48" s="1"/>
  <c r="N302" i="48" a="1"/>
  <c r="N302" i="48" s="1"/>
  <c r="L302" i="48" a="1"/>
  <c r="L302" i="48" s="1"/>
  <c r="J302" i="48" a="1"/>
  <c r="J302" i="48"/>
  <c r="AM302" i="48" s="1"/>
  <c r="H302" i="48" a="1"/>
  <c r="H302" i="48" s="1"/>
  <c r="F302" i="48" a="1"/>
  <c r="F302" i="48" s="1"/>
  <c r="D302" i="48" a="1"/>
  <c r="D302" i="48" s="1"/>
  <c r="B302" i="48" a="1"/>
  <c r="B302" i="48"/>
  <c r="C302" i="48" s="1"/>
  <c r="AF301" i="48" a="1"/>
  <c r="AF301" i="48" s="1"/>
  <c r="AE301" i="48"/>
  <c r="AD301" i="48" a="1"/>
  <c r="AD301" i="48"/>
  <c r="AW302" i="48" s="1"/>
  <c r="AB301" i="48" a="1"/>
  <c r="AB301" i="48" s="1"/>
  <c r="Z301" i="48" a="1"/>
  <c r="Z301" i="48"/>
  <c r="AU301" i="48" s="1"/>
  <c r="X301" i="48" a="1"/>
  <c r="X301" i="48" s="1"/>
  <c r="V301" i="48" a="1"/>
  <c r="V301" i="48"/>
  <c r="AS301" i="48" s="1"/>
  <c r="T301" i="48" a="1"/>
  <c r="T301" i="48" s="1"/>
  <c r="R301" i="48" a="1"/>
  <c r="R301" i="48"/>
  <c r="S301" i="48" s="1"/>
  <c r="P301" i="48" a="1"/>
  <c r="P301" i="48" s="1"/>
  <c r="N301" i="48" a="1"/>
  <c r="N301" i="48" s="1"/>
  <c r="L301" i="48" a="1"/>
  <c r="L301" i="48" s="1"/>
  <c r="J301" i="48" a="1"/>
  <c r="J301" i="48"/>
  <c r="AM301" i="48" s="1"/>
  <c r="H301" i="48" a="1"/>
  <c r="H301" i="48" s="1"/>
  <c r="F301" i="48" a="1"/>
  <c r="F301" i="48" s="1"/>
  <c r="D301" i="48" a="1"/>
  <c r="D301" i="48" s="1"/>
  <c r="B301" i="48" a="1"/>
  <c r="B301" i="48"/>
  <c r="C301" i="48" s="1"/>
  <c r="AF300" i="48" a="1"/>
  <c r="AF300" i="48" s="1"/>
  <c r="AE300" i="48"/>
  <c r="AD300" i="48" a="1"/>
  <c r="AD300" i="48"/>
  <c r="AW301" i="48" s="1"/>
  <c r="AB300" i="48" a="1"/>
  <c r="AB300" i="48" s="1"/>
  <c r="Z300" i="48" a="1"/>
  <c r="Z300" i="48"/>
  <c r="AU300" i="48" s="1"/>
  <c r="X300" i="48" a="1"/>
  <c r="X300" i="48" s="1"/>
  <c r="V300" i="48" a="1"/>
  <c r="V300" i="48"/>
  <c r="AS300" i="48" s="1"/>
  <c r="T300" i="48" a="1"/>
  <c r="T300" i="48" s="1"/>
  <c r="R300" i="48" a="1"/>
  <c r="R300" i="48"/>
  <c r="S300" i="48" s="1"/>
  <c r="P300" i="48" a="1"/>
  <c r="P300" i="48" s="1"/>
  <c r="O300" i="48"/>
  <c r="N300" i="48" a="1"/>
  <c r="N300" i="48"/>
  <c r="L300" i="48" a="1"/>
  <c r="L300" i="48" s="1"/>
  <c r="J300" i="48" a="1"/>
  <c r="J300" i="48"/>
  <c r="AM300" i="48" s="1"/>
  <c r="H300" i="48" a="1"/>
  <c r="H300" i="48" s="1"/>
  <c r="F300" i="48" a="1"/>
  <c r="F300" i="48"/>
  <c r="G300" i="48" s="1"/>
  <c r="D300" i="48" a="1"/>
  <c r="D300" i="48" s="1"/>
  <c r="B300" i="48" a="1"/>
  <c r="B300" i="48"/>
  <c r="C300" i="48" s="1"/>
  <c r="AF299" i="48" a="1"/>
  <c r="AF299" i="48" s="1"/>
  <c r="AE299" i="48"/>
  <c r="AD299" i="48" a="1"/>
  <c r="AD299" i="48"/>
  <c r="AW300" i="48" s="1"/>
  <c r="AB299" i="48" a="1"/>
  <c r="AB299" i="48" s="1"/>
  <c r="Z299" i="48" a="1"/>
  <c r="Z299" i="48"/>
  <c r="AU299" i="48" s="1"/>
  <c r="X299" i="48" a="1"/>
  <c r="X299" i="48" s="1"/>
  <c r="V299" i="48" a="1"/>
  <c r="V299" i="48"/>
  <c r="AS299" i="48" s="1"/>
  <c r="T299" i="48" a="1"/>
  <c r="T299" i="48" s="1"/>
  <c r="R299" i="48" a="1"/>
  <c r="R299" i="48"/>
  <c r="S299" i="48" s="1"/>
  <c r="P299" i="48" a="1"/>
  <c r="P299" i="48" s="1"/>
  <c r="N299" i="48" a="1"/>
  <c r="N299" i="48" s="1"/>
  <c r="L299" i="48" a="1"/>
  <c r="L299" i="48" s="1"/>
  <c r="J299" i="48" a="1"/>
  <c r="J299" i="48"/>
  <c r="AM299" i="48" s="1"/>
  <c r="H299" i="48" a="1"/>
  <c r="H299" i="48" s="1"/>
  <c r="F299" i="48" a="1"/>
  <c r="F299" i="48"/>
  <c r="G299" i="48" s="1"/>
  <c r="D299" i="48" a="1"/>
  <c r="D299" i="48" s="1"/>
  <c r="B299" i="48" a="1"/>
  <c r="B299" i="48"/>
  <c r="C299" i="48" s="1"/>
  <c r="AF298" i="48" a="1"/>
  <c r="AF298" i="48" s="1"/>
  <c r="AE298" i="48"/>
  <c r="AD298" i="48" a="1"/>
  <c r="AD298" i="48"/>
  <c r="AW299" i="48" s="1"/>
  <c r="AB298" i="48" a="1"/>
  <c r="AB298" i="48" s="1"/>
  <c r="Z298" i="48" a="1"/>
  <c r="Z298" i="48"/>
  <c r="AU298" i="48" s="1"/>
  <c r="X298" i="48" a="1"/>
  <c r="X298" i="48" s="1"/>
  <c r="V298" i="48" a="1"/>
  <c r="V298" i="48"/>
  <c r="AS298" i="48" s="1"/>
  <c r="T298" i="48" a="1"/>
  <c r="T298" i="48" s="1"/>
  <c r="R298" i="48" a="1"/>
  <c r="R298" i="48"/>
  <c r="S298" i="48" s="1"/>
  <c r="P298" i="48" a="1"/>
  <c r="P298" i="48" s="1"/>
  <c r="O298" i="48"/>
  <c r="N298" i="48" a="1"/>
  <c r="N298" i="48"/>
  <c r="AO298" i="48" s="1"/>
  <c r="L298" i="48" a="1"/>
  <c r="L298" i="48" s="1"/>
  <c r="J298" i="48" a="1"/>
  <c r="J298" i="48"/>
  <c r="AM298" i="48" s="1"/>
  <c r="H298" i="48" a="1"/>
  <c r="H298" i="48" s="1"/>
  <c r="F298" i="48" a="1"/>
  <c r="F298" i="48"/>
  <c r="G298" i="48" s="1"/>
  <c r="D298" i="48" a="1"/>
  <c r="D298" i="48" s="1"/>
  <c r="B298" i="48" a="1"/>
  <c r="B298" i="48"/>
  <c r="C298" i="48" s="1"/>
  <c r="AF297" i="48" a="1"/>
  <c r="AF297" i="48" s="1"/>
  <c r="AE297" i="48"/>
  <c r="AD297" i="48" a="1"/>
  <c r="AD297" i="48"/>
  <c r="AW298" i="48" s="1"/>
  <c r="AB297" i="48" a="1"/>
  <c r="AB297" i="48" s="1"/>
  <c r="Z297" i="48" a="1"/>
  <c r="Z297" i="48"/>
  <c r="AU297" i="48" s="1"/>
  <c r="X297" i="48" a="1"/>
  <c r="X297" i="48" s="1"/>
  <c r="V297" i="48" a="1"/>
  <c r="V297" i="48"/>
  <c r="AS297" i="48" s="1"/>
  <c r="T297" i="48" a="1"/>
  <c r="T297" i="48" s="1"/>
  <c r="R297" i="48" a="1"/>
  <c r="R297" i="48"/>
  <c r="S297" i="48" s="1"/>
  <c r="P297" i="48" a="1"/>
  <c r="P297" i="48" s="1"/>
  <c r="O297" i="48"/>
  <c r="N297" i="48" a="1"/>
  <c r="N297" i="48"/>
  <c r="AO297" i="48" s="1"/>
  <c r="L297" i="48" a="1"/>
  <c r="L297" i="48" s="1"/>
  <c r="J297" i="48" a="1"/>
  <c r="J297" i="48"/>
  <c r="AM297" i="48" s="1"/>
  <c r="H297" i="48" a="1"/>
  <c r="H297" i="48" s="1"/>
  <c r="F297" i="48" a="1"/>
  <c r="F297" i="48"/>
  <c r="G297" i="48" s="1"/>
  <c r="D297" i="48" a="1"/>
  <c r="D297" i="48" s="1"/>
  <c r="B297" i="48" a="1"/>
  <c r="B297" i="48"/>
  <c r="C297" i="48" s="1"/>
  <c r="AF296" i="48" a="1"/>
  <c r="AF296" i="48" s="1"/>
  <c r="AE296" i="48"/>
  <c r="AD296" i="48" a="1"/>
  <c r="AD296" i="48"/>
  <c r="AW297" i="48" s="1"/>
  <c r="AB296" i="48" a="1"/>
  <c r="AB296" i="48" s="1"/>
  <c r="Z296" i="48" a="1"/>
  <c r="Z296" i="48"/>
  <c r="AU296" i="48" s="1"/>
  <c r="X296" i="48" a="1"/>
  <c r="X296" i="48" s="1"/>
  <c r="V296" i="48" a="1"/>
  <c r="V296" i="48"/>
  <c r="AS296" i="48" s="1"/>
  <c r="T296" i="48" a="1"/>
  <c r="T296" i="48" s="1"/>
  <c r="R296" i="48" a="1"/>
  <c r="R296" i="48"/>
  <c r="S296" i="48" s="1"/>
  <c r="P296" i="48" a="1"/>
  <c r="P296" i="48" s="1"/>
  <c r="O296" i="48"/>
  <c r="N296" i="48" a="1"/>
  <c r="N296" i="48"/>
  <c r="AO296" i="48" s="1"/>
  <c r="L296" i="48" a="1"/>
  <c r="L296" i="48" s="1"/>
  <c r="J296" i="48" a="1"/>
  <c r="J296" i="48"/>
  <c r="AM296" i="48" s="1"/>
  <c r="H296" i="48" a="1"/>
  <c r="H296" i="48" s="1"/>
  <c r="F296" i="48" a="1"/>
  <c r="F296" i="48"/>
  <c r="G296" i="48" s="1"/>
  <c r="D296" i="48" a="1"/>
  <c r="D296" i="48" s="1"/>
  <c r="B296" i="48" a="1"/>
  <c r="B296" i="48"/>
  <c r="C296" i="48" s="1"/>
  <c r="AF295" i="48" a="1"/>
  <c r="AF295" i="48" s="1"/>
  <c r="AE295" i="48"/>
  <c r="AD295" i="48" a="1"/>
  <c r="AD295" i="48"/>
  <c r="AW296" i="48" s="1"/>
  <c r="AB295" i="48" a="1"/>
  <c r="AB295" i="48" s="1"/>
  <c r="Z295" i="48" a="1"/>
  <c r="Z295" i="48"/>
  <c r="AU295" i="48" s="1"/>
  <c r="X295" i="48" a="1"/>
  <c r="X295" i="48" s="1"/>
  <c r="V295" i="48" a="1"/>
  <c r="V295" i="48"/>
  <c r="AS295" i="48" s="1"/>
  <c r="T295" i="48" a="1"/>
  <c r="T295" i="48" s="1"/>
  <c r="R295" i="48" a="1"/>
  <c r="R295" i="48"/>
  <c r="S295" i="48" s="1"/>
  <c r="P295" i="48" a="1"/>
  <c r="P295" i="48" s="1"/>
  <c r="O295" i="48"/>
  <c r="N295" i="48" a="1"/>
  <c r="N295" i="48"/>
  <c r="AO295" i="48" s="1"/>
  <c r="L295" i="48" a="1"/>
  <c r="L295" i="48" s="1"/>
  <c r="J295" i="48" a="1"/>
  <c r="J295" i="48"/>
  <c r="AM295" i="48" s="1"/>
  <c r="H295" i="48" a="1"/>
  <c r="H295" i="48" s="1"/>
  <c r="F295" i="48" a="1"/>
  <c r="F295" i="48"/>
  <c r="G295" i="48" s="1"/>
  <c r="D295" i="48" a="1"/>
  <c r="D295" i="48" s="1"/>
  <c r="B295" i="48" a="1"/>
  <c r="B295" i="48"/>
  <c r="C295" i="48" s="1"/>
  <c r="AF294" i="48" a="1"/>
  <c r="AF294" i="48" s="1"/>
  <c r="AE294" i="48"/>
  <c r="AD294" i="48" a="1"/>
  <c r="AD294" i="48"/>
  <c r="AW295" i="48" s="1"/>
  <c r="AB294" i="48" a="1"/>
  <c r="AB294" i="48" s="1"/>
  <c r="Z294" i="48" a="1"/>
  <c r="Z294" i="48"/>
  <c r="AU294" i="48" s="1"/>
  <c r="X294" i="48" a="1"/>
  <c r="X294" i="48" s="1"/>
  <c r="V294" i="48" a="1"/>
  <c r="V294" i="48"/>
  <c r="AS294" i="48" s="1"/>
  <c r="T294" i="48" a="1"/>
  <c r="T294" i="48" s="1"/>
  <c r="R294" i="48" a="1"/>
  <c r="R294" i="48"/>
  <c r="S294" i="48" s="1"/>
  <c r="P294" i="48" a="1"/>
  <c r="P294" i="48" s="1"/>
  <c r="O294" i="48"/>
  <c r="N294" i="48" a="1"/>
  <c r="N294" i="48"/>
  <c r="AO294" i="48" s="1"/>
  <c r="L294" i="48" a="1"/>
  <c r="L294" i="48" s="1"/>
  <c r="J294" i="48" a="1"/>
  <c r="J294" i="48"/>
  <c r="AM294" i="48" s="1"/>
  <c r="H294" i="48" a="1"/>
  <c r="H294" i="48" s="1"/>
  <c r="F294" i="48" a="1"/>
  <c r="F294" i="48"/>
  <c r="G294" i="48" s="1"/>
  <c r="D294" i="48" a="1"/>
  <c r="D294" i="48" s="1"/>
  <c r="B294" i="48" a="1"/>
  <c r="B294" i="48"/>
  <c r="C294" i="48" s="1"/>
  <c r="AF293" i="48" a="1"/>
  <c r="AF293" i="48" s="1"/>
  <c r="AE293" i="48"/>
  <c r="AD293" i="48" a="1"/>
  <c r="AD293" i="48"/>
  <c r="AW294" i="48" s="1"/>
  <c r="AB293" i="48" a="1"/>
  <c r="AB293" i="48" s="1"/>
  <c r="Z293" i="48" a="1"/>
  <c r="Z293" i="48"/>
  <c r="AU293" i="48" s="1"/>
  <c r="X293" i="48" a="1"/>
  <c r="X293" i="48" s="1"/>
  <c r="V293" i="48" a="1"/>
  <c r="V293" i="48"/>
  <c r="AS293" i="48" s="1"/>
  <c r="T293" i="48" a="1"/>
  <c r="T293" i="48" s="1"/>
  <c r="R293" i="48" a="1"/>
  <c r="R293" i="48"/>
  <c r="S293" i="48" s="1"/>
  <c r="P293" i="48" a="1"/>
  <c r="P293" i="48" s="1"/>
  <c r="O293" i="48"/>
  <c r="N293" i="48" a="1"/>
  <c r="N293" i="48"/>
  <c r="AO293" i="48" s="1"/>
  <c r="L293" i="48" a="1"/>
  <c r="L293" i="48" s="1"/>
  <c r="J293" i="48" a="1"/>
  <c r="J293" i="48"/>
  <c r="K293" i="48" s="1"/>
  <c r="H293" i="48" a="1"/>
  <c r="H293" i="48" s="1"/>
  <c r="F293" i="48" a="1"/>
  <c r="F293" i="48" s="1"/>
  <c r="D293" i="48" a="1"/>
  <c r="D293" i="48" s="1"/>
  <c r="B293" i="48" a="1"/>
  <c r="B293" i="48"/>
  <c r="C293" i="48" s="1"/>
  <c r="AF292" i="48" a="1"/>
  <c r="AF292" i="48" s="1"/>
  <c r="AE292" i="48"/>
  <c r="AD292" i="48" a="1"/>
  <c r="AD292" i="48"/>
  <c r="AW293" i="48" s="1"/>
  <c r="AB292" i="48" a="1"/>
  <c r="AB292" i="48" s="1"/>
  <c r="Z292" i="48" a="1"/>
  <c r="Z292" i="48"/>
  <c r="AU292" i="48" s="1"/>
  <c r="X292" i="48" a="1"/>
  <c r="X292" i="48" s="1"/>
  <c r="V292" i="48" a="1"/>
  <c r="V292" i="48"/>
  <c r="AS292" i="48" s="1"/>
  <c r="T292" i="48" a="1"/>
  <c r="T292" i="48" s="1"/>
  <c r="R292" i="48" a="1"/>
  <c r="R292" i="48"/>
  <c r="S292" i="48" s="1"/>
  <c r="P292" i="48" a="1"/>
  <c r="P292" i="48" s="1"/>
  <c r="O292" i="48"/>
  <c r="N292" i="48" a="1"/>
  <c r="N292" i="48"/>
  <c r="AO292" i="48" s="1"/>
  <c r="L292" i="48" a="1"/>
  <c r="L292" i="48" s="1"/>
  <c r="J292" i="48" a="1"/>
  <c r="J292" i="48"/>
  <c r="AM293" i="48" s="1"/>
  <c r="H292" i="48" a="1"/>
  <c r="H292" i="48" s="1"/>
  <c r="G292" i="48"/>
  <c r="F292" i="48" a="1"/>
  <c r="F292" i="48"/>
  <c r="AK292" i="48" s="1"/>
  <c r="D292" i="48" a="1"/>
  <c r="D292" i="48" s="1"/>
  <c r="B292" i="48" a="1"/>
  <c r="B292" i="48"/>
  <c r="C292" i="48" s="1"/>
  <c r="AF291" i="48" a="1"/>
  <c r="AF291" i="48" s="1"/>
  <c r="AE291" i="48"/>
  <c r="AD291" i="48" a="1"/>
  <c r="AD291" i="48"/>
  <c r="AW292" i="48" s="1"/>
  <c r="AB291" i="48" a="1"/>
  <c r="AB291" i="48" s="1"/>
  <c r="Z291" i="48" a="1"/>
  <c r="Z291" i="48"/>
  <c r="AU291" i="48" s="1"/>
  <c r="X291" i="48" a="1"/>
  <c r="X291" i="48" s="1"/>
  <c r="V291" i="48" a="1"/>
  <c r="V291" i="48"/>
  <c r="AS291" i="48" s="1"/>
  <c r="T291" i="48" a="1"/>
  <c r="T291" i="48" s="1"/>
  <c r="R291" i="48" a="1"/>
  <c r="R291" i="48"/>
  <c r="S291" i="48" s="1"/>
  <c r="P291" i="48" a="1"/>
  <c r="P291" i="48" s="1"/>
  <c r="O291" i="48"/>
  <c r="N291" i="48" a="1"/>
  <c r="N291" i="48"/>
  <c r="AO291" i="48" s="1"/>
  <c r="L291" i="48" a="1"/>
  <c r="L291" i="48" s="1"/>
  <c r="J291" i="48" a="1"/>
  <c r="J291" i="48"/>
  <c r="AM292" i="48" s="1"/>
  <c r="H291" i="48" a="1"/>
  <c r="H291" i="48" s="1"/>
  <c r="G291" i="48"/>
  <c r="F291" i="48" a="1"/>
  <c r="F291" i="48"/>
  <c r="AK291" i="48" s="1"/>
  <c r="D291" i="48" a="1"/>
  <c r="D291" i="48" s="1"/>
  <c r="B291" i="48" a="1"/>
  <c r="B291" i="48"/>
  <c r="C291" i="48" s="1"/>
  <c r="AF290" i="48" a="1"/>
  <c r="AF290" i="48" s="1"/>
  <c r="AE290" i="48"/>
  <c r="AD290" i="48" a="1"/>
  <c r="AD290" i="48"/>
  <c r="AW291" i="48" s="1"/>
  <c r="AB290" i="48" a="1"/>
  <c r="AB290" i="48" s="1"/>
  <c r="Z290" i="48" a="1"/>
  <c r="Z290" i="48"/>
  <c r="AU290" i="48" s="1"/>
  <c r="X290" i="48" a="1"/>
  <c r="X290" i="48" s="1"/>
  <c r="V290" i="48" a="1"/>
  <c r="V290" i="48"/>
  <c r="AS290" i="48" s="1"/>
  <c r="T290" i="48" a="1"/>
  <c r="T290" i="48" s="1"/>
  <c r="R290" i="48" a="1"/>
  <c r="R290" i="48"/>
  <c r="S290" i="48" s="1"/>
  <c r="P290" i="48" a="1"/>
  <c r="P290" i="48" s="1"/>
  <c r="O290" i="48"/>
  <c r="N290" i="48" a="1"/>
  <c r="N290" i="48"/>
  <c r="AO290" i="48" s="1"/>
  <c r="L290" i="48" a="1"/>
  <c r="L290" i="48" s="1"/>
  <c r="J290" i="48" a="1"/>
  <c r="J290" i="48"/>
  <c r="AM291" i="48" s="1"/>
  <c r="H290" i="48" a="1"/>
  <c r="H290" i="48" s="1"/>
  <c r="G290" i="48"/>
  <c r="F290" i="48" a="1"/>
  <c r="F290" i="48"/>
  <c r="AK290" i="48" s="1"/>
  <c r="D290" i="48" a="1"/>
  <c r="D290" i="48" s="1"/>
  <c r="B290" i="48" a="1"/>
  <c r="B290" i="48"/>
  <c r="C290" i="48" s="1"/>
  <c r="AF289" i="48" a="1"/>
  <c r="AF289" i="48" s="1"/>
  <c r="AE289" i="48"/>
  <c r="AD289" i="48" a="1"/>
  <c r="AD289" i="48"/>
  <c r="AW290" i="48" s="1"/>
  <c r="AB289" i="48" a="1"/>
  <c r="AB289" i="48" s="1"/>
  <c r="Z289" i="48" a="1"/>
  <c r="Z289" i="48"/>
  <c r="X289" i="48" a="1"/>
  <c r="X289" i="48" s="1"/>
  <c r="V289" i="48" a="1"/>
  <c r="V289" i="48"/>
  <c r="AS289" i="48" s="1"/>
  <c r="T289" i="48" a="1"/>
  <c r="T289" i="48" s="1"/>
  <c r="R289" i="48" a="1"/>
  <c r="R289" i="48"/>
  <c r="S289" i="48" s="1"/>
  <c r="P289" i="48" a="1"/>
  <c r="P289" i="48" s="1"/>
  <c r="O289" i="48"/>
  <c r="N289" i="48" a="1"/>
  <c r="N289" i="48"/>
  <c r="AO289" i="48" s="1"/>
  <c r="L289" i="48" a="1"/>
  <c r="L289" i="48" s="1"/>
  <c r="J289" i="48" a="1"/>
  <c r="J289" i="48"/>
  <c r="H289" i="48" a="1"/>
  <c r="H289" i="48" s="1"/>
  <c r="G289" i="48"/>
  <c r="F289" i="48" a="1"/>
  <c r="F289" i="48"/>
  <c r="D289" i="48" a="1"/>
  <c r="D289" i="48" s="1"/>
  <c r="B289" i="48" a="1"/>
  <c r="B289" i="48"/>
  <c r="C289" i="48" s="1"/>
  <c r="AF288" i="48" a="1"/>
  <c r="AF288" i="48" s="1"/>
  <c r="AE288" i="48"/>
  <c r="AD288" i="48" a="1"/>
  <c r="AD288" i="48"/>
  <c r="AW289" i="48" s="1"/>
  <c r="AB288" i="48" a="1"/>
  <c r="AB288" i="48" s="1"/>
  <c r="Z288" i="48" a="1"/>
  <c r="Z288" i="48"/>
  <c r="AA288" i="48" s="1"/>
  <c r="X288" i="48" a="1"/>
  <c r="X288" i="48" s="1"/>
  <c r="V288" i="48" a="1"/>
  <c r="V288" i="48"/>
  <c r="T288" i="48" a="1"/>
  <c r="T288" i="48" s="1"/>
  <c r="R288" i="48" a="1"/>
  <c r="R288" i="48"/>
  <c r="P288" i="48" a="1"/>
  <c r="P288" i="48" s="1"/>
  <c r="O288" i="48"/>
  <c r="N288" i="48" a="1"/>
  <c r="N288" i="48"/>
  <c r="L288" i="48" a="1"/>
  <c r="L288" i="48" s="1"/>
  <c r="K288" i="48"/>
  <c r="J288" i="48" a="1"/>
  <c r="J288" i="48"/>
  <c r="AM288" i="48" s="1"/>
  <c r="H288" i="48" a="1"/>
  <c r="H288" i="48" s="1"/>
  <c r="F288" i="48" a="1"/>
  <c r="F288" i="48"/>
  <c r="D288" i="48" a="1"/>
  <c r="D288" i="48" s="1"/>
  <c r="B288" i="48" a="1"/>
  <c r="B288" i="48"/>
  <c r="AF287" i="48" a="1"/>
  <c r="AF287" i="48" s="1"/>
  <c r="AG287" i="48" s="1"/>
  <c r="AD287" i="48" a="1"/>
  <c r="AD287" i="48"/>
  <c r="AW288" i="48" s="1"/>
  <c r="AB287" i="48" a="1"/>
  <c r="AB287" i="48" s="1"/>
  <c r="Z287" i="48" a="1"/>
  <c r="Z287" i="48"/>
  <c r="X287" i="48" a="1"/>
  <c r="X287" i="48" s="1"/>
  <c r="V287" i="48" a="1"/>
  <c r="V287" i="48" s="1"/>
  <c r="T287" i="48" a="1"/>
  <c r="T287" i="48" s="1"/>
  <c r="S287" i="48"/>
  <c r="R287" i="48" a="1"/>
  <c r="R287" i="48"/>
  <c r="AQ287" i="48" s="1"/>
  <c r="P287" i="48" a="1"/>
  <c r="P287" i="48" s="1"/>
  <c r="N287" i="48" a="1"/>
  <c r="N287" i="48" s="1"/>
  <c r="L287" i="48" a="1"/>
  <c r="L287" i="48" s="1"/>
  <c r="J287" i="48" a="1"/>
  <c r="J287" i="48"/>
  <c r="K287" i="48" s="1"/>
  <c r="H287" i="48" a="1"/>
  <c r="H287" i="48" s="1"/>
  <c r="F287" i="48" a="1"/>
  <c r="F287" i="48"/>
  <c r="D287" i="48" a="1"/>
  <c r="D287" i="48"/>
  <c r="B287" i="48" a="1"/>
  <c r="B287" i="48"/>
  <c r="AI287" i="48" s="1"/>
  <c r="AF286" i="48" a="1"/>
  <c r="AF286" i="48" s="1"/>
  <c r="AD286" i="48" a="1"/>
  <c r="AD286" i="48"/>
  <c r="AW286" i="48" s="1"/>
  <c r="AB286" i="48" a="1"/>
  <c r="AB286" i="48"/>
  <c r="AC286" i="48" s="1"/>
  <c r="Z286" i="48" a="1"/>
  <c r="Z286" i="48" s="1"/>
  <c r="X286" i="48" a="1"/>
  <c r="X286" i="48" s="1"/>
  <c r="V286" i="48" a="1"/>
  <c r="V286" i="48" s="1"/>
  <c r="T286" i="48" a="1"/>
  <c r="T286" i="48" s="1"/>
  <c r="S286" i="48"/>
  <c r="R286" i="48" a="1"/>
  <c r="R286" i="48"/>
  <c r="AQ286" i="48" s="1"/>
  <c r="P286" i="48" a="1"/>
  <c r="P286" i="48" s="1"/>
  <c r="N286" i="48" a="1"/>
  <c r="N286" i="48" s="1"/>
  <c r="L286" i="48" a="1"/>
  <c r="L286" i="48" s="1"/>
  <c r="J286" i="48" a="1"/>
  <c r="J286" i="48"/>
  <c r="K286" i="48" s="1"/>
  <c r="H286" i="48" a="1"/>
  <c r="H286" i="48" s="1"/>
  <c r="F286" i="48" a="1"/>
  <c r="F286" i="48"/>
  <c r="G286" i="48" s="1"/>
  <c r="D286" i="48" a="1"/>
  <c r="D286" i="48"/>
  <c r="AJ286" i="48" s="1"/>
  <c r="B286" i="48" a="1"/>
  <c r="B286" i="48"/>
  <c r="AI286" i="48" s="1"/>
  <c r="AF285" i="48" a="1"/>
  <c r="AF285" i="48" s="1"/>
  <c r="AD285" i="48" a="1"/>
  <c r="AD285" i="48"/>
  <c r="AW285" i="48" s="1"/>
  <c r="AB285" i="48" a="1"/>
  <c r="AB285" i="48"/>
  <c r="AV286" i="48" s="1"/>
  <c r="Z285" i="48" a="1"/>
  <c r="Z285" i="48" s="1"/>
  <c r="X285" i="48" a="1"/>
  <c r="X285" i="48" s="1"/>
  <c r="V285" i="48" a="1"/>
  <c r="V285" i="48" s="1"/>
  <c r="T285" i="48" a="1"/>
  <c r="T285" i="48" s="1"/>
  <c r="S285" i="48"/>
  <c r="R285" i="48" a="1"/>
  <c r="R285" i="48"/>
  <c r="AQ285" i="48" s="1"/>
  <c r="P285" i="48" a="1"/>
  <c r="P285" i="48" s="1"/>
  <c r="N285" i="48" a="1"/>
  <c r="N285" i="48" s="1"/>
  <c r="L285" i="48" a="1"/>
  <c r="L285" i="48" s="1"/>
  <c r="J285" i="48" a="1"/>
  <c r="J285" i="48" s="1"/>
  <c r="H285" i="48" a="1"/>
  <c r="H285" i="48" s="1"/>
  <c r="F285" i="48" a="1"/>
  <c r="F285" i="48"/>
  <c r="G285" i="48" s="1"/>
  <c r="D285" i="48" a="1"/>
  <c r="D285" i="48" s="1"/>
  <c r="B285" i="48" a="1"/>
  <c r="B285" i="48"/>
  <c r="AI285" i="48" s="1"/>
  <c r="AF284" i="48" a="1"/>
  <c r="AF284" i="48" s="1"/>
  <c r="AD284" i="48" a="1"/>
  <c r="AD284" i="48"/>
  <c r="AW284" i="48" s="1"/>
  <c r="AB284" i="48" a="1"/>
  <c r="AB284" i="48"/>
  <c r="AV285" i="48" s="1"/>
  <c r="Z284" i="48" a="1"/>
  <c r="Z284" i="48" s="1"/>
  <c r="X284" i="48" a="1"/>
  <c r="X284" i="48" s="1"/>
  <c r="V284" i="48" a="1"/>
  <c r="V284" i="48"/>
  <c r="W284" i="48" s="1"/>
  <c r="T284" i="48" a="1"/>
  <c r="T284" i="48" s="1"/>
  <c r="S284" i="48"/>
  <c r="R284" i="48" a="1"/>
  <c r="R284" i="48"/>
  <c r="AQ284" i="48" s="1"/>
  <c r="P284" i="48" a="1"/>
  <c r="P284" i="48" s="1"/>
  <c r="N284" i="48" a="1"/>
  <c r="N284" i="48" s="1"/>
  <c r="L284" i="48" a="1"/>
  <c r="L284" i="48" s="1"/>
  <c r="J284" i="48" a="1"/>
  <c r="J284" i="48"/>
  <c r="K284" i="48" s="1"/>
  <c r="H284" i="48" a="1"/>
  <c r="H284" i="48" s="1"/>
  <c r="F284" i="48" a="1"/>
  <c r="F284" i="48"/>
  <c r="G284" i="48" s="1"/>
  <c r="D284" i="48" a="1"/>
  <c r="D284" i="48" s="1"/>
  <c r="B284" i="48" a="1"/>
  <c r="B284" i="48"/>
  <c r="AI284" i="48" s="1"/>
  <c r="AF283" i="48" a="1"/>
  <c r="AF283" i="48" s="1"/>
  <c r="AD283" i="48" a="1"/>
  <c r="AD283" i="48"/>
  <c r="AW283" i="48" s="1"/>
  <c r="AB283" i="48" a="1"/>
  <c r="AB283" i="48"/>
  <c r="AV284" i="48" s="1"/>
  <c r="Z283" i="48" a="1"/>
  <c r="Z283" i="48" s="1"/>
  <c r="X283" i="48" a="1"/>
  <c r="X283" i="48" s="1"/>
  <c r="V283" i="48" a="1"/>
  <c r="V283" i="48"/>
  <c r="W283" i="48" s="1"/>
  <c r="T283" i="48" a="1"/>
  <c r="T283" i="48" s="1"/>
  <c r="S283" i="48"/>
  <c r="R283" i="48" a="1"/>
  <c r="R283" i="48"/>
  <c r="AQ283" i="48" s="1"/>
  <c r="P283" i="48" a="1"/>
  <c r="P283" i="48" s="1"/>
  <c r="N283" i="48" a="1"/>
  <c r="N283" i="48" s="1"/>
  <c r="L283" i="48" a="1"/>
  <c r="L283" i="48" s="1"/>
  <c r="J283" i="48" a="1"/>
  <c r="J283" i="48"/>
  <c r="K283" i="48" s="1"/>
  <c r="H283" i="48" a="1"/>
  <c r="H283" i="48" s="1"/>
  <c r="F283" i="48" a="1"/>
  <c r="F283" i="48"/>
  <c r="G283" i="48" s="1"/>
  <c r="D283" i="48" a="1"/>
  <c r="D283" i="48" s="1"/>
  <c r="B283" i="48" a="1"/>
  <c r="B283" i="48"/>
  <c r="AI283" i="48" s="1"/>
  <c r="AF282" i="48" a="1"/>
  <c r="AF282" i="48" s="1"/>
  <c r="AD282" i="48" a="1"/>
  <c r="AD282" i="48"/>
  <c r="AW282" i="48" s="1"/>
  <c r="AB282" i="48" a="1"/>
  <c r="AB282" i="48"/>
  <c r="AV283" i="48" s="1"/>
  <c r="Z282" i="48" a="1"/>
  <c r="Z282" i="48" s="1"/>
  <c r="X282" i="48" a="1"/>
  <c r="X282" i="48" s="1"/>
  <c r="V282" i="48" a="1"/>
  <c r="V282" i="48"/>
  <c r="W282" i="48" s="1"/>
  <c r="T282" i="48" a="1"/>
  <c r="T282" i="48" s="1"/>
  <c r="S282" i="48"/>
  <c r="R282" i="48" a="1"/>
  <c r="R282" i="48"/>
  <c r="AQ282" i="48" s="1"/>
  <c r="P282" i="48" a="1"/>
  <c r="P282" i="48" s="1"/>
  <c r="N282" i="48" a="1"/>
  <c r="N282" i="48" s="1"/>
  <c r="L282" i="48" a="1"/>
  <c r="L282" i="48" s="1"/>
  <c r="J282" i="48" a="1"/>
  <c r="J282" i="48"/>
  <c r="K282" i="48" s="1"/>
  <c r="H282" i="48" a="1"/>
  <c r="H282" i="48" s="1"/>
  <c r="F282" i="48" a="1"/>
  <c r="F282" i="48"/>
  <c r="G282" i="48" s="1"/>
  <c r="D282" i="48" a="1"/>
  <c r="D282" i="48" s="1"/>
  <c r="B282" i="48" a="1"/>
  <c r="B282" i="48"/>
  <c r="AI282" i="48" s="1"/>
  <c r="AF281" i="48" a="1"/>
  <c r="AF281" i="48" s="1"/>
  <c r="AD281" i="48" a="1"/>
  <c r="AD281" i="48"/>
  <c r="AW281" i="48" s="1"/>
  <c r="AB281" i="48" a="1"/>
  <c r="AB281" i="48"/>
  <c r="AV282" i="48" s="1"/>
  <c r="Z281" i="48" a="1"/>
  <c r="Z281" i="48" s="1"/>
  <c r="X281" i="48" a="1"/>
  <c r="X281" i="48" s="1"/>
  <c r="V281" i="48" a="1"/>
  <c r="V281" i="48"/>
  <c r="W281" i="48" s="1"/>
  <c r="T281" i="48" a="1"/>
  <c r="T281" i="48" s="1"/>
  <c r="S281" i="48"/>
  <c r="R281" i="48" a="1"/>
  <c r="R281" i="48"/>
  <c r="AQ281" i="48" s="1"/>
  <c r="P281" i="48" a="1"/>
  <c r="P281" i="48" s="1"/>
  <c r="N281" i="48" a="1"/>
  <c r="N281" i="48" s="1"/>
  <c r="L281" i="48" a="1"/>
  <c r="L281" i="48" s="1"/>
  <c r="J281" i="48" a="1"/>
  <c r="J281" i="48"/>
  <c r="K281" i="48" s="1"/>
  <c r="H281" i="48" a="1"/>
  <c r="H281" i="48" s="1"/>
  <c r="F281" i="48" a="1"/>
  <c r="F281" i="48"/>
  <c r="G281" i="48" s="1"/>
  <c r="D281" i="48" a="1"/>
  <c r="D281" i="48" s="1"/>
  <c r="B281" i="48" a="1"/>
  <c r="B281" i="48"/>
  <c r="AI281" i="48" s="1"/>
  <c r="AF280" i="48" a="1"/>
  <c r="AF280" i="48" s="1"/>
  <c r="AD280" i="48" a="1"/>
  <c r="AD280" i="48"/>
  <c r="AW280" i="48" s="1"/>
  <c r="AB280" i="48" a="1"/>
  <c r="AB280" i="48"/>
  <c r="AV281" i="48" s="1"/>
  <c r="Z280" i="48" a="1"/>
  <c r="Z280" i="48" s="1"/>
  <c r="X280" i="48" a="1"/>
  <c r="X280" i="48" s="1"/>
  <c r="V280" i="48" a="1"/>
  <c r="V280" i="48"/>
  <c r="W280" i="48" s="1"/>
  <c r="T280" i="48" a="1"/>
  <c r="T280" i="48" s="1"/>
  <c r="S280" i="48"/>
  <c r="R280" i="48" a="1"/>
  <c r="R280" i="48"/>
  <c r="AQ280" i="48" s="1"/>
  <c r="P280" i="48" a="1"/>
  <c r="P280" i="48" s="1"/>
  <c r="N280" i="48" a="1"/>
  <c r="N280" i="48" s="1"/>
  <c r="L280" i="48" a="1"/>
  <c r="L280" i="48" s="1"/>
  <c r="K280" i="48"/>
  <c r="J280" i="48" a="1"/>
  <c r="J280" i="48"/>
  <c r="AM280" i="48" s="1"/>
  <c r="H280" i="48" a="1"/>
  <c r="H280" i="48" s="1"/>
  <c r="F280" i="48" a="1"/>
  <c r="F280" i="48"/>
  <c r="G280" i="48" s="1"/>
  <c r="D280" i="48" a="1"/>
  <c r="D280" i="48" s="1"/>
  <c r="B280" i="48" a="1"/>
  <c r="B280" i="48"/>
  <c r="AI280" i="48" s="1"/>
  <c r="AF279" i="48" a="1"/>
  <c r="AF279" i="48" s="1"/>
  <c r="AD279" i="48" a="1"/>
  <c r="AD279" i="48"/>
  <c r="AW279" i="48" s="1"/>
  <c r="AB279" i="48" a="1"/>
  <c r="AB279" i="48"/>
  <c r="AV280" i="48" s="1"/>
  <c r="Z279" i="48" a="1"/>
  <c r="Z279" i="48" s="1"/>
  <c r="X279" i="48" a="1"/>
  <c r="X279" i="48" s="1"/>
  <c r="V279" i="48" a="1"/>
  <c r="V279" i="48"/>
  <c r="W279" i="48" s="1"/>
  <c r="T279" i="48" a="1"/>
  <c r="T279" i="48" s="1"/>
  <c r="S279" i="48"/>
  <c r="R279" i="48" a="1"/>
  <c r="R279" i="48"/>
  <c r="AQ279" i="48" s="1"/>
  <c r="P279" i="48" a="1"/>
  <c r="P279" i="48" s="1"/>
  <c r="N279" i="48" a="1"/>
  <c r="N279" i="48" s="1"/>
  <c r="L279" i="48" a="1"/>
  <c r="L279" i="48" s="1"/>
  <c r="K279" i="48"/>
  <c r="J279" i="48" a="1"/>
  <c r="J279" i="48"/>
  <c r="AM279" i="48" s="1"/>
  <c r="H279" i="48" a="1"/>
  <c r="H279" i="48" s="1"/>
  <c r="F279" i="48" a="1"/>
  <c r="F279" i="48"/>
  <c r="G279" i="48" s="1"/>
  <c r="D279" i="48" a="1"/>
  <c r="D279" i="48" s="1"/>
  <c r="B279" i="48" a="1"/>
  <c r="B279" i="48"/>
  <c r="AI279" i="48" s="1"/>
  <c r="AF278" i="48" a="1"/>
  <c r="AF278" i="48" s="1"/>
  <c r="AD278" i="48" a="1"/>
  <c r="AD278" i="48"/>
  <c r="AW278" i="48" s="1"/>
  <c r="AB278" i="48" a="1"/>
  <c r="AB278" i="48"/>
  <c r="AV279" i="48" s="1"/>
  <c r="Z278" i="48" a="1"/>
  <c r="Z278" i="48"/>
  <c r="AU278" i="48" s="1"/>
  <c r="X278" i="48" a="1"/>
  <c r="X278" i="48" s="1"/>
  <c r="V278" i="48" a="1"/>
  <c r="V278" i="48"/>
  <c r="W278" i="48" s="1"/>
  <c r="T278" i="48" a="1"/>
  <c r="T278" i="48" s="1"/>
  <c r="S278" i="48"/>
  <c r="R278" i="48" a="1"/>
  <c r="R278" i="48"/>
  <c r="AQ278" i="48" s="1"/>
  <c r="P278" i="48" a="1"/>
  <c r="P278" i="48" s="1"/>
  <c r="N278" i="48" a="1"/>
  <c r="N278" i="48" s="1"/>
  <c r="L278" i="48" a="1"/>
  <c r="L278" i="48" s="1"/>
  <c r="K278" i="48"/>
  <c r="J278" i="48" a="1"/>
  <c r="J278" i="48"/>
  <c r="AM278" i="48" s="1"/>
  <c r="H278" i="48" a="1"/>
  <c r="H278" i="48" s="1"/>
  <c r="F278" i="48" a="1"/>
  <c r="F278" i="48"/>
  <c r="G278" i="48" s="1"/>
  <c r="D278" i="48" a="1"/>
  <c r="D278" i="48" s="1"/>
  <c r="B278" i="48" a="1"/>
  <c r="B278" i="48"/>
  <c r="AI278" i="48" s="1"/>
  <c r="AF277" i="48" a="1"/>
  <c r="AF277" i="48" s="1"/>
  <c r="AD277" i="48" a="1"/>
  <c r="AD277" i="48"/>
  <c r="AW277" i="48" s="1"/>
  <c r="AB277" i="48" a="1"/>
  <c r="AB277" i="48"/>
  <c r="AV278" i="48" s="1"/>
  <c r="Z277" i="48" a="1"/>
  <c r="Z277" i="48"/>
  <c r="AU277" i="48" s="1"/>
  <c r="X277" i="48" a="1"/>
  <c r="X277" i="48" s="1"/>
  <c r="V277" i="48" a="1"/>
  <c r="V277" i="48"/>
  <c r="W277" i="48" s="1"/>
  <c r="T277" i="48" a="1"/>
  <c r="T277" i="48" s="1"/>
  <c r="S277" i="48"/>
  <c r="R277" i="48" a="1"/>
  <c r="R277" i="48"/>
  <c r="AQ277" i="48" s="1"/>
  <c r="P277" i="48" a="1"/>
  <c r="P277" i="48" s="1"/>
  <c r="N277" i="48" a="1"/>
  <c r="N277" i="48" s="1"/>
  <c r="L277" i="48" a="1"/>
  <c r="L277" i="48" s="1"/>
  <c r="K277" i="48"/>
  <c r="J277" i="48" a="1"/>
  <c r="J277" i="48"/>
  <c r="H277" i="48" a="1"/>
  <c r="H277" i="48" s="1"/>
  <c r="F277" i="48" a="1"/>
  <c r="F277" i="48"/>
  <c r="G277" i="48" s="1"/>
  <c r="D277" i="48" a="1"/>
  <c r="D277" i="48" s="1"/>
  <c r="B277" i="48" a="1"/>
  <c r="B277" i="48"/>
  <c r="AI277" i="48" s="1"/>
  <c r="AF276" i="48" a="1"/>
  <c r="AF276" i="48" s="1"/>
  <c r="AD276" i="48" a="1"/>
  <c r="AD276" i="48"/>
  <c r="AW276" i="48" s="1"/>
  <c r="AB276" i="48" a="1"/>
  <c r="AB276" i="48"/>
  <c r="AV277" i="48" s="1"/>
  <c r="Z276" i="48" a="1"/>
  <c r="Z276" i="48"/>
  <c r="AU276" i="48" s="1"/>
  <c r="X276" i="48" a="1"/>
  <c r="X276" i="48" s="1"/>
  <c r="V276" i="48" a="1"/>
  <c r="V276" i="48"/>
  <c r="W276" i="48" s="1"/>
  <c r="T276" i="48" a="1"/>
  <c r="T276" i="48" s="1"/>
  <c r="S276" i="48"/>
  <c r="R276" i="48" a="1"/>
  <c r="R276" i="48"/>
  <c r="AQ276" i="48" s="1"/>
  <c r="P276" i="48" a="1"/>
  <c r="P276" i="48" s="1"/>
  <c r="O276" i="48"/>
  <c r="N276" i="48" a="1"/>
  <c r="N276" i="48"/>
  <c r="AO276" i="48" s="1"/>
  <c r="L276" i="48" a="1"/>
  <c r="L276" i="48" s="1"/>
  <c r="K276" i="48"/>
  <c r="J276" i="48" a="1"/>
  <c r="J276" i="48"/>
  <c r="AM277" i="48" s="1"/>
  <c r="H276" i="48" a="1"/>
  <c r="H276" i="48" s="1"/>
  <c r="F276" i="48" a="1"/>
  <c r="F276" i="48"/>
  <c r="G276" i="48" s="1"/>
  <c r="D276" i="48" a="1"/>
  <c r="D276" i="48" s="1"/>
  <c r="C276" i="48"/>
  <c r="B276" i="48" a="1"/>
  <c r="B276" i="48"/>
  <c r="AI276" i="48" s="1"/>
  <c r="AF275" i="48" a="1"/>
  <c r="AF275" i="48" s="1"/>
  <c r="AD275" i="48" a="1"/>
  <c r="AD275" i="48"/>
  <c r="AW275" i="48" s="1"/>
  <c r="AB275" i="48" a="1"/>
  <c r="AB275" i="48"/>
  <c r="AV276" i="48" s="1"/>
  <c r="Z275" i="48" a="1"/>
  <c r="Z275" i="48"/>
  <c r="AU275" i="48" s="1"/>
  <c r="X275" i="48" a="1"/>
  <c r="X275" i="48" s="1"/>
  <c r="V275" i="48" a="1"/>
  <c r="V275" i="48"/>
  <c r="W275" i="48" s="1"/>
  <c r="T275" i="48" a="1"/>
  <c r="T275" i="48" s="1"/>
  <c r="S275" i="48"/>
  <c r="R275" i="48" a="1"/>
  <c r="R275" i="48"/>
  <c r="AQ275" i="48" s="1"/>
  <c r="P275" i="48" a="1"/>
  <c r="P275" i="48" s="1"/>
  <c r="O275" i="48"/>
  <c r="N275" i="48" a="1"/>
  <c r="N275" i="48"/>
  <c r="AO275" i="48" s="1"/>
  <c r="L275" i="48" a="1"/>
  <c r="L275" i="48" s="1"/>
  <c r="K275" i="48"/>
  <c r="J275" i="48" a="1"/>
  <c r="J275" i="48"/>
  <c r="AM276" i="48" s="1"/>
  <c r="H275" i="48" a="1"/>
  <c r="H275" i="48" s="1"/>
  <c r="F275" i="48" a="1"/>
  <c r="F275" i="48"/>
  <c r="G275" i="48" s="1"/>
  <c r="D275" i="48" a="1"/>
  <c r="D275" i="48" s="1"/>
  <c r="C275" i="48"/>
  <c r="B275" i="48" a="1"/>
  <c r="B275" i="48"/>
  <c r="AI275" i="48" s="1"/>
  <c r="AF274" i="48" a="1"/>
  <c r="AF274" i="48" s="1"/>
  <c r="AD274" i="48" a="1"/>
  <c r="AD274" i="48"/>
  <c r="AW274" i="48" s="1"/>
  <c r="AB274" i="48" a="1"/>
  <c r="AB274" i="48"/>
  <c r="AV275" i="48" s="1"/>
  <c r="Z274" i="48" a="1"/>
  <c r="Z274" i="48"/>
  <c r="AU274" i="48" s="1"/>
  <c r="X274" i="48" a="1"/>
  <c r="X274" i="48" s="1"/>
  <c r="V274" i="48" a="1"/>
  <c r="V274" i="48"/>
  <c r="W274" i="48" s="1"/>
  <c r="T274" i="48" a="1"/>
  <c r="T274" i="48" s="1"/>
  <c r="S274" i="48"/>
  <c r="R274" i="48" a="1"/>
  <c r="R274" i="48"/>
  <c r="AQ274" i="48" s="1"/>
  <c r="P274" i="48" a="1"/>
  <c r="P274" i="48" s="1"/>
  <c r="O274" i="48"/>
  <c r="N274" i="48" a="1"/>
  <c r="N274" i="48"/>
  <c r="AO274" i="48" s="1"/>
  <c r="L274" i="48" a="1"/>
  <c r="L274" i="48" s="1"/>
  <c r="K274" i="48"/>
  <c r="J274" i="48" a="1"/>
  <c r="J274" i="48"/>
  <c r="AM275" i="48" s="1"/>
  <c r="H274" i="48" a="1"/>
  <c r="H274" i="48" s="1"/>
  <c r="F274" i="48" a="1"/>
  <c r="F274" i="48"/>
  <c r="G274" i="48" s="1"/>
  <c r="D274" i="48" a="1"/>
  <c r="D274" i="48" s="1"/>
  <c r="C274" i="48"/>
  <c r="B274" i="48" a="1"/>
  <c r="B274" i="48"/>
  <c r="AI274" i="48" s="1"/>
  <c r="AF273" i="48" a="1"/>
  <c r="AF273" i="48" s="1"/>
  <c r="AD273" i="48" a="1"/>
  <c r="AD273" i="48"/>
  <c r="AW273" i="48" s="1"/>
  <c r="AB273" i="48" a="1"/>
  <c r="AB273" i="48"/>
  <c r="AV274" i="48" s="1"/>
  <c r="Z273" i="48" a="1"/>
  <c r="Z273" i="48"/>
  <c r="AU273" i="48" s="1"/>
  <c r="X273" i="48" a="1"/>
  <c r="X273" i="48" s="1"/>
  <c r="V273" i="48" a="1"/>
  <c r="V273" i="48"/>
  <c r="W273" i="48" s="1"/>
  <c r="T273" i="48" a="1"/>
  <c r="T273" i="48" s="1"/>
  <c r="S273" i="48"/>
  <c r="R273" i="48" a="1"/>
  <c r="R273" i="48"/>
  <c r="AQ273" i="48" s="1"/>
  <c r="P273" i="48" a="1"/>
  <c r="P273" i="48" s="1"/>
  <c r="O273" i="48"/>
  <c r="N273" i="48" a="1"/>
  <c r="N273" i="48"/>
  <c r="AO273" i="48" s="1"/>
  <c r="L273" i="48" a="1"/>
  <c r="L273" i="48" s="1"/>
  <c r="K273" i="48"/>
  <c r="J273" i="48" a="1"/>
  <c r="J273" i="48"/>
  <c r="AM274" i="48" s="1"/>
  <c r="H273" i="48" a="1"/>
  <c r="H273" i="48" s="1"/>
  <c r="F273" i="48" a="1"/>
  <c r="F273" i="48"/>
  <c r="G273" i="48" s="1"/>
  <c r="D273" i="48" a="1"/>
  <c r="D273" i="48" s="1"/>
  <c r="C273" i="48"/>
  <c r="B273" i="48" a="1"/>
  <c r="B273" i="48"/>
  <c r="AI273" i="48" s="1"/>
  <c r="AF272" i="48" a="1"/>
  <c r="AF272" i="48" s="1"/>
  <c r="AD272" i="48" a="1"/>
  <c r="AD272" i="48"/>
  <c r="AW272" i="48" s="1"/>
  <c r="AB272" i="48" a="1"/>
  <c r="AB272" i="48"/>
  <c r="AV273" i="48" s="1"/>
  <c r="Z272" i="48" a="1"/>
  <c r="Z272" i="48"/>
  <c r="AU272" i="48" s="1"/>
  <c r="X272" i="48" a="1"/>
  <c r="X272" i="48" s="1"/>
  <c r="V272" i="48" a="1"/>
  <c r="V272" i="48"/>
  <c r="W272" i="48" s="1"/>
  <c r="T272" i="48" a="1"/>
  <c r="T272" i="48" s="1"/>
  <c r="S272" i="48"/>
  <c r="R272" i="48" a="1"/>
  <c r="R272" i="48"/>
  <c r="AQ272" i="48" s="1"/>
  <c r="P272" i="48" a="1"/>
  <c r="P272" i="48" s="1"/>
  <c r="O272" i="48"/>
  <c r="N272" i="48" a="1"/>
  <c r="N272" i="48"/>
  <c r="AO272" i="48" s="1"/>
  <c r="L272" i="48" a="1"/>
  <c r="L272" i="48" s="1"/>
  <c r="K272" i="48"/>
  <c r="J272" i="48" a="1"/>
  <c r="J272" i="48"/>
  <c r="AM273" i="48" s="1"/>
  <c r="H272" i="48" a="1"/>
  <c r="H272" i="48" s="1"/>
  <c r="F272" i="48" a="1"/>
  <c r="F272" i="48"/>
  <c r="G272" i="48" s="1"/>
  <c r="D272" i="48" a="1"/>
  <c r="D272" i="48" s="1"/>
  <c r="B272" i="48" a="1"/>
  <c r="B272" i="48"/>
  <c r="AI272" i="48" s="1"/>
  <c r="AF271" i="48" a="1"/>
  <c r="AF271" i="48" s="1"/>
  <c r="AD271" i="48" a="1"/>
  <c r="AD271" i="48"/>
  <c r="AW271" i="48" s="1"/>
  <c r="AB271" i="48" a="1"/>
  <c r="AB271" i="48"/>
  <c r="AV271" i="48" s="1"/>
  <c r="Z271" i="48" a="1"/>
  <c r="Z271" i="48"/>
  <c r="AU271" i="48" s="1"/>
  <c r="X271" i="48" a="1"/>
  <c r="X271" i="48" s="1"/>
  <c r="V271" i="48" a="1"/>
  <c r="V271" i="48"/>
  <c r="W271" i="48" s="1"/>
  <c r="T271" i="48" a="1"/>
  <c r="T271" i="48" s="1"/>
  <c r="S271" i="48"/>
  <c r="R271" i="48" a="1"/>
  <c r="R271" i="48"/>
  <c r="AQ271" i="48" s="1"/>
  <c r="P271" i="48" a="1"/>
  <c r="P271" i="48" s="1"/>
  <c r="O271" i="48"/>
  <c r="N271" i="48" a="1"/>
  <c r="N271" i="48"/>
  <c r="AO271" i="48" s="1"/>
  <c r="L271" i="48" a="1"/>
  <c r="L271" i="48" s="1"/>
  <c r="K271" i="48"/>
  <c r="J271" i="48" a="1"/>
  <c r="J271" i="48"/>
  <c r="AM272" i="48" s="1"/>
  <c r="H271" i="48" a="1"/>
  <c r="H271" i="48" s="1"/>
  <c r="F271" i="48" a="1"/>
  <c r="F271" i="48"/>
  <c r="G271" i="48" s="1"/>
  <c r="D271" i="48" a="1"/>
  <c r="D271" i="48" s="1"/>
  <c r="C271" i="48"/>
  <c r="B271" i="48" a="1"/>
  <c r="B271" i="48"/>
  <c r="AI271" i="48" s="1"/>
  <c r="AF270" i="48" a="1"/>
  <c r="AF270" i="48" s="1"/>
  <c r="AD270" i="48" a="1"/>
  <c r="AD270" i="48"/>
  <c r="AW270" i="48" s="1"/>
  <c r="AB270" i="48" a="1"/>
  <c r="AB270" i="48"/>
  <c r="AV270" i="48" s="1"/>
  <c r="Z270" i="48" a="1"/>
  <c r="Z270" i="48"/>
  <c r="AU270" i="48" s="1"/>
  <c r="X270" i="48" a="1"/>
  <c r="X270" i="48" s="1"/>
  <c r="V270" i="48" a="1"/>
  <c r="V270" i="48"/>
  <c r="W270" i="48" s="1"/>
  <c r="T270" i="48" a="1"/>
  <c r="T270" i="48" s="1"/>
  <c r="S270" i="48"/>
  <c r="R270" i="48" a="1"/>
  <c r="R270" i="48"/>
  <c r="AQ270" i="48" s="1"/>
  <c r="P270" i="48" a="1"/>
  <c r="P270" i="48" s="1"/>
  <c r="O270" i="48"/>
  <c r="N270" i="48" a="1"/>
  <c r="N270" i="48"/>
  <c r="AO270" i="48" s="1"/>
  <c r="L270" i="48" a="1"/>
  <c r="L270" i="48" s="1"/>
  <c r="K270" i="48"/>
  <c r="J270" i="48" a="1"/>
  <c r="J270" i="48"/>
  <c r="AM271" i="48" s="1"/>
  <c r="H270" i="48" a="1"/>
  <c r="H270" i="48" s="1"/>
  <c r="F270" i="48" a="1"/>
  <c r="F270" i="48"/>
  <c r="G270" i="48" s="1"/>
  <c r="D270" i="48" a="1"/>
  <c r="D270" i="48" s="1"/>
  <c r="C270" i="48"/>
  <c r="B270" i="48" a="1"/>
  <c r="B270" i="48"/>
  <c r="AI270" i="48" s="1"/>
  <c r="AM269" i="48"/>
  <c r="AF269" i="48" a="1"/>
  <c r="AF269" i="48" s="1"/>
  <c r="AD269" i="48" a="1"/>
  <c r="AD269" i="48"/>
  <c r="AW269" i="48" s="1"/>
  <c r="AB269" i="48" a="1"/>
  <c r="AB269" i="48"/>
  <c r="AV269" i="48" s="1"/>
  <c r="Z269" i="48" a="1"/>
  <c r="Z269" i="48"/>
  <c r="AU269" i="48" s="1"/>
  <c r="X269" i="48" a="1"/>
  <c r="X269" i="48" s="1"/>
  <c r="V269" i="48" a="1"/>
  <c r="V269" i="48"/>
  <c r="W269" i="48" s="1"/>
  <c r="T269" i="48" a="1"/>
  <c r="T269" i="48" s="1"/>
  <c r="S269" i="48"/>
  <c r="R269" i="48" a="1"/>
  <c r="R269" i="48"/>
  <c r="AQ269" i="48" s="1"/>
  <c r="P269" i="48" a="1"/>
  <c r="P269" i="48" s="1"/>
  <c r="O269" i="48"/>
  <c r="N269" i="48" a="1"/>
  <c r="N269" i="48"/>
  <c r="AO269" i="48" s="1"/>
  <c r="L269" i="48" a="1"/>
  <c r="L269" i="48" s="1"/>
  <c r="K269" i="48"/>
  <c r="J269" i="48" a="1"/>
  <c r="J269" i="48"/>
  <c r="AM270" i="48" s="1"/>
  <c r="H269" i="48" a="1"/>
  <c r="H269" i="48" s="1"/>
  <c r="F269" i="48" a="1"/>
  <c r="F269" i="48"/>
  <c r="G269" i="48" s="1"/>
  <c r="D269" i="48" a="1"/>
  <c r="D269" i="48" s="1"/>
  <c r="C269" i="48"/>
  <c r="B269" i="48" a="1"/>
  <c r="B269" i="48"/>
  <c r="AI269" i="48" s="1"/>
  <c r="AM268" i="48"/>
  <c r="AF268" i="48" a="1"/>
  <c r="AF268" i="48" s="1"/>
  <c r="AD268" i="48" a="1"/>
  <c r="AD268" i="48"/>
  <c r="AW268" i="48" s="1"/>
  <c r="AB268" i="48" a="1"/>
  <c r="AB268" i="48"/>
  <c r="AV268" i="48" s="1"/>
  <c r="Z268" i="48" a="1"/>
  <c r="Z268" i="48"/>
  <c r="AU268" i="48" s="1"/>
  <c r="X268" i="48" a="1"/>
  <c r="X268" i="48" s="1"/>
  <c r="V268" i="48" a="1"/>
  <c r="V268" i="48"/>
  <c r="W268" i="48" s="1"/>
  <c r="T268" i="48" a="1"/>
  <c r="T268" i="48" s="1"/>
  <c r="S268" i="48"/>
  <c r="R268" i="48" a="1"/>
  <c r="R268" i="48"/>
  <c r="AQ268" i="48" s="1"/>
  <c r="P268" i="48" a="1"/>
  <c r="P268" i="48" s="1"/>
  <c r="O268" i="48"/>
  <c r="N268" i="48" a="1"/>
  <c r="N268" i="48"/>
  <c r="AO268" i="48" s="1"/>
  <c r="L268" i="48" a="1"/>
  <c r="L268" i="48" s="1"/>
  <c r="K268" i="48"/>
  <c r="J268" i="48" a="1"/>
  <c r="J268" i="48"/>
  <c r="H268" i="48" a="1"/>
  <c r="H268" i="48" s="1"/>
  <c r="F268" i="48" a="1"/>
  <c r="F268" i="48"/>
  <c r="G268" i="48" s="1"/>
  <c r="D268" i="48" a="1"/>
  <c r="D268" i="48" s="1"/>
  <c r="C268" i="48"/>
  <c r="B268" i="48" a="1"/>
  <c r="B268" i="48"/>
  <c r="AI268" i="48" s="1"/>
  <c r="AM267" i="48"/>
  <c r="AF267" i="48" a="1"/>
  <c r="AF267" i="48" s="1"/>
  <c r="AD267" i="48" a="1"/>
  <c r="AD267" i="48"/>
  <c r="AW267" i="48" s="1"/>
  <c r="AB267" i="48" a="1"/>
  <c r="AB267" i="48"/>
  <c r="Z267" i="48" a="1"/>
  <c r="Z267" i="48"/>
  <c r="AU267" i="48" s="1"/>
  <c r="X267" i="48" a="1"/>
  <c r="X267" i="48" s="1"/>
  <c r="V267" i="48" a="1"/>
  <c r="V267" i="48"/>
  <c r="W267" i="48" s="1"/>
  <c r="T267" i="48" a="1"/>
  <c r="T267" i="48" s="1"/>
  <c r="S267" i="48"/>
  <c r="R267" i="48" a="1"/>
  <c r="R267" i="48"/>
  <c r="AQ267" i="48" s="1"/>
  <c r="P267" i="48" a="1"/>
  <c r="P267" i="48" s="1"/>
  <c r="O267" i="48"/>
  <c r="N267" i="48" a="1"/>
  <c r="N267" i="48"/>
  <c r="AO267" i="48" s="1"/>
  <c r="L267" i="48" a="1"/>
  <c r="L267" i="48" s="1"/>
  <c r="K267" i="48"/>
  <c r="J267" i="48" a="1"/>
  <c r="J267" i="48"/>
  <c r="H267" i="48" a="1"/>
  <c r="H267" i="48" s="1"/>
  <c r="F267" i="48" a="1"/>
  <c r="F267" i="48"/>
  <c r="G267" i="48" s="1"/>
  <c r="D267" i="48" a="1"/>
  <c r="D267" i="48" s="1"/>
  <c r="C267" i="48"/>
  <c r="B267" i="48" a="1"/>
  <c r="B267" i="48"/>
  <c r="AI267" i="48" s="1"/>
  <c r="AM266" i="48"/>
  <c r="AF266" i="48" a="1"/>
  <c r="AF266" i="48" s="1"/>
  <c r="AD266" i="48" a="1"/>
  <c r="AD266" i="48"/>
  <c r="AW266" i="48" s="1"/>
  <c r="AB266" i="48" a="1"/>
  <c r="AB266" i="48" s="1"/>
  <c r="Z266" i="48" a="1"/>
  <c r="Z266" i="48"/>
  <c r="AU266" i="48" s="1"/>
  <c r="X266" i="48" a="1"/>
  <c r="X266" i="48" s="1"/>
  <c r="V266" i="48" a="1"/>
  <c r="V266" i="48"/>
  <c r="W266" i="48" s="1"/>
  <c r="T266" i="48" a="1"/>
  <c r="T266" i="48" s="1"/>
  <c r="S266" i="48"/>
  <c r="R266" i="48" a="1"/>
  <c r="R266" i="48"/>
  <c r="AQ266" i="48" s="1"/>
  <c r="P266" i="48" a="1"/>
  <c r="P266" i="48" s="1"/>
  <c r="O266" i="48"/>
  <c r="N266" i="48" a="1"/>
  <c r="N266" i="48"/>
  <c r="AO266" i="48" s="1"/>
  <c r="L266" i="48" a="1"/>
  <c r="L266" i="48" s="1"/>
  <c r="K266" i="48"/>
  <c r="J266" i="48" a="1"/>
  <c r="J266" i="48"/>
  <c r="H266" i="48" a="1"/>
  <c r="H266" i="48" s="1"/>
  <c r="F266" i="48" a="1"/>
  <c r="F266" i="48"/>
  <c r="G266" i="48" s="1"/>
  <c r="D266" i="48" a="1"/>
  <c r="D266" i="48" s="1"/>
  <c r="C266" i="48"/>
  <c r="B266" i="48" a="1"/>
  <c r="B266" i="48"/>
  <c r="AI266" i="48" s="1"/>
  <c r="AM265" i="48"/>
  <c r="AF265" i="48" a="1"/>
  <c r="AF265" i="48" s="1"/>
  <c r="AD265" i="48" a="1"/>
  <c r="AD265" i="48"/>
  <c r="AW265" i="48" s="1"/>
  <c r="AB265" i="48" a="1"/>
  <c r="AB265" i="48" s="1"/>
  <c r="Z265" i="48" a="1"/>
  <c r="Z265" i="48"/>
  <c r="AU265" i="48" s="1"/>
  <c r="X265" i="48" a="1"/>
  <c r="X265" i="48" s="1"/>
  <c r="V265" i="48" a="1"/>
  <c r="V265" i="48"/>
  <c r="W265" i="48" s="1"/>
  <c r="T265" i="48" a="1"/>
  <c r="T265" i="48" s="1"/>
  <c r="S265" i="48"/>
  <c r="R265" i="48" a="1"/>
  <c r="R265" i="48"/>
  <c r="AQ265" i="48" s="1"/>
  <c r="P265" i="48" a="1"/>
  <c r="P265" i="48" s="1"/>
  <c r="O265" i="48"/>
  <c r="N265" i="48" a="1"/>
  <c r="N265" i="48"/>
  <c r="AO265" i="48" s="1"/>
  <c r="L265" i="48" a="1"/>
  <c r="L265" i="48" s="1"/>
  <c r="K265" i="48"/>
  <c r="J265" i="48" a="1"/>
  <c r="J265" i="48"/>
  <c r="H265" i="48" a="1"/>
  <c r="H265" i="48" s="1"/>
  <c r="F265" i="48" a="1"/>
  <c r="F265" i="48"/>
  <c r="G265" i="48" s="1"/>
  <c r="D265" i="48" a="1"/>
  <c r="D265" i="48" s="1"/>
  <c r="C265" i="48"/>
  <c r="B265" i="48" a="1"/>
  <c r="B265" i="48"/>
  <c r="AI265" i="48" s="1"/>
  <c r="AM264" i="48"/>
  <c r="AF264" i="48" a="1"/>
  <c r="AF264" i="48" s="1"/>
  <c r="AD264" i="48" a="1"/>
  <c r="AD264" i="48"/>
  <c r="AW264" i="48" s="1"/>
  <c r="AB264" i="48" a="1"/>
  <c r="AB264" i="48" s="1"/>
  <c r="Z264" i="48" a="1"/>
  <c r="Z264" i="48"/>
  <c r="AU264" i="48" s="1"/>
  <c r="X264" i="48" a="1"/>
  <c r="X264" i="48" s="1"/>
  <c r="V264" i="48" a="1"/>
  <c r="V264" i="48"/>
  <c r="W264" i="48" s="1"/>
  <c r="T264" i="48" a="1"/>
  <c r="T264" i="48" s="1"/>
  <c r="S264" i="48"/>
  <c r="R264" i="48" a="1"/>
  <c r="R264" i="48"/>
  <c r="AQ264" i="48" s="1"/>
  <c r="P264" i="48" a="1"/>
  <c r="P264" i="48" s="1"/>
  <c r="O264" i="48"/>
  <c r="N264" i="48" a="1"/>
  <c r="N264" i="48"/>
  <c r="AO264" i="48" s="1"/>
  <c r="L264" i="48" a="1"/>
  <c r="L264" i="48" s="1"/>
  <c r="K264" i="48"/>
  <c r="J264" i="48" a="1"/>
  <c r="J264" i="48"/>
  <c r="H264" i="48" a="1"/>
  <c r="H264" i="48" s="1"/>
  <c r="F264" i="48" a="1"/>
  <c r="F264" i="48"/>
  <c r="G264" i="48" s="1"/>
  <c r="D264" i="48" a="1"/>
  <c r="D264" i="48" s="1"/>
  <c r="C264" i="48"/>
  <c r="B264" i="48" a="1"/>
  <c r="B264" i="48"/>
  <c r="AI264" i="48" s="1"/>
  <c r="AM263" i="48"/>
  <c r="AF263" i="48" a="1"/>
  <c r="AF263" i="48" s="1"/>
  <c r="AD263" i="48" a="1"/>
  <c r="AD263" i="48"/>
  <c r="AW263" i="48" s="1"/>
  <c r="AB263" i="48" a="1"/>
  <c r="AB263" i="48" s="1"/>
  <c r="Z263" i="48" a="1"/>
  <c r="Z263" i="48"/>
  <c r="AU263" i="48" s="1"/>
  <c r="X263" i="48" a="1"/>
  <c r="X263" i="48" s="1"/>
  <c r="V263" i="48" a="1"/>
  <c r="V263" i="48"/>
  <c r="W263" i="48" s="1"/>
  <c r="T263" i="48" a="1"/>
  <c r="T263" i="48" s="1"/>
  <c r="S263" i="48"/>
  <c r="R263" i="48" a="1"/>
  <c r="R263" i="48"/>
  <c r="AQ263" i="48" s="1"/>
  <c r="P263" i="48" a="1"/>
  <c r="P263" i="48" s="1"/>
  <c r="O263" i="48"/>
  <c r="N263" i="48" a="1"/>
  <c r="N263" i="48"/>
  <c r="AO263" i="48" s="1"/>
  <c r="L263" i="48" a="1"/>
  <c r="L263" i="48" s="1"/>
  <c r="K263" i="48"/>
  <c r="J263" i="48" a="1"/>
  <c r="J263" i="48"/>
  <c r="H263" i="48" a="1"/>
  <c r="H263" i="48" s="1"/>
  <c r="F263" i="48" a="1"/>
  <c r="F263" i="48"/>
  <c r="G263" i="48" s="1"/>
  <c r="D263" i="48" a="1"/>
  <c r="D263" i="48" s="1"/>
  <c r="C263" i="48"/>
  <c r="B263" i="48" a="1"/>
  <c r="B263" i="48"/>
  <c r="AI263" i="48" s="1"/>
  <c r="AM262" i="48"/>
  <c r="AF262" i="48" a="1"/>
  <c r="AF262" i="48" s="1"/>
  <c r="AD262" i="48" a="1"/>
  <c r="AD262" i="48"/>
  <c r="AW262" i="48" s="1"/>
  <c r="AB262" i="48" a="1"/>
  <c r="AB262" i="48" s="1"/>
  <c r="Z262" i="48" a="1"/>
  <c r="Z262" i="48"/>
  <c r="AU262" i="48" s="1"/>
  <c r="X262" i="48" a="1"/>
  <c r="X262" i="48" s="1"/>
  <c r="V262" i="48" a="1"/>
  <c r="V262" i="48"/>
  <c r="W262" i="48" s="1"/>
  <c r="T262" i="48" a="1"/>
  <c r="T262" i="48" s="1"/>
  <c r="S262" i="48"/>
  <c r="R262" i="48" a="1"/>
  <c r="R262" i="48"/>
  <c r="AQ262" i="48" s="1"/>
  <c r="P262" i="48" a="1"/>
  <c r="P262" i="48" s="1"/>
  <c r="O262" i="48"/>
  <c r="N262" i="48" a="1"/>
  <c r="N262" i="48"/>
  <c r="AO262" i="48" s="1"/>
  <c r="L262" i="48" a="1"/>
  <c r="L262" i="48" s="1"/>
  <c r="K262" i="48"/>
  <c r="J262" i="48" a="1"/>
  <c r="J262" i="48"/>
  <c r="H262" i="48" a="1"/>
  <c r="H262" i="48" s="1"/>
  <c r="F262" i="48" a="1"/>
  <c r="F262" i="48"/>
  <c r="G262" i="48" s="1"/>
  <c r="D262" i="48" a="1"/>
  <c r="D262" i="48" s="1"/>
  <c r="C262" i="48"/>
  <c r="B262" i="48" a="1"/>
  <c r="B262" i="48"/>
  <c r="AI262" i="48" s="1"/>
  <c r="AM261" i="48"/>
  <c r="AF261" i="48" a="1"/>
  <c r="AF261" i="48" s="1"/>
  <c r="AD261" i="48" a="1"/>
  <c r="AD261" i="48"/>
  <c r="AW261" i="48" s="1"/>
  <c r="AB261" i="48" a="1"/>
  <c r="AB261" i="48" s="1"/>
  <c r="Z261" i="48" a="1"/>
  <c r="Z261" i="48"/>
  <c r="AU261" i="48" s="1"/>
  <c r="X261" i="48" a="1"/>
  <c r="X261" i="48" s="1"/>
  <c r="V261" i="48" a="1"/>
  <c r="V261" i="48"/>
  <c r="W261" i="48" s="1"/>
  <c r="T261" i="48" a="1"/>
  <c r="T261" i="48" s="1"/>
  <c r="S261" i="48"/>
  <c r="R261" i="48" a="1"/>
  <c r="R261" i="48"/>
  <c r="AQ261" i="48" s="1"/>
  <c r="P261" i="48" a="1"/>
  <c r="P261" i="48" s="1"/>
  <c r="O261" i="48"/>
  <c r="N261" i="48" a="1"/>
  <c r="N261" i="48"/>
  <c r="AO261" i="48" s="1"/>
  <c r="L261" i="48" a="1"/>
  <c r="L261" i="48" s="1"/>
  <c r="K261" i="48"/>
  <c r="J261" i="48" a="1"/>
  <c r="J261" i="48"/>
  <c r="H261" i="48" a="1"/>
  <c r="H261" i="48" s="1"/>
  <c r="F261" i="48" a="1"/>
  <c r="F261" i="48"/>
  <c r="G261" i="48" s="1"/>
  <c r="D261" i="48" a="1"/>
  <c r="D261" i="48" s="1"/>
  <c r="C261" i="48"/>
  <c r="B261" i="48" a="1"/>
  <c r="B261" i="48"/>
  <c r="AI261" i="48" s="1"/>
  <c r="AM260" i="48"/>
  <c r="AF260" i="48" a="1"/>
  <c r="AF260" i="48" s="1"/>
  <c r="AD260" i="48" a="1"/>
  <c r="AD260" i="48"/>
  <c r="AW260" i="48" s="1"/>
  <c r="AB260" i="48" a="1"/>
  <c r="AB260" i="48" s="1"/>
  <c r="Z260" i="48" a="1"/>
  <c r="Z260" i="48"/>
  <c r="AU260" i="48" s="1"/>
  <c r="X260" i="48" a="1"/>
  <c r="X260" i="48" s="1"/>
  <c r="V260" i="48" a="1"/>
  <c r="V260" i="48"/>
  <c r="W260" i="48" s="1"/>
  <c r="T260" i="48" a="1"/>
  <c r="T260" i="48" s="1"/>
  <c r="S260" i="48"/>
  <c r="R260" i="48" a="1"/>
  <c r="R260" i="48"/>
  <c r="AQ260" i="48" s="1"/>
  <c r="P260" i="48" a="1"/>
  <c r="P260" i="48" s="1"/>
  <c r="O260" i="48"/>
  <c r="N260" i="48" a="1"/>
  <c r="N260" i="48"/>
  <c r="AO260" i="48" s="1"/>
  <c r="L260" i="48" a="1"/>
  <c r="L260" i="48" s="1"/>
  <c r="K260" i="48"/>
  <c r="J260" i="48" a="1"/>
  <c r="J260" i="48"/>
  <c r="H260" i="48" a="1"/>
  <c r="H260" i="48" s="1"/>
  <c r="F260" i="48" a="1"/>
  <c r="F260" i="48"/>
  <c r="G260" i="48" s="1"/>
  <c r="D260" i="48" a="1"/>
  <c r="D260" i="48" s="1"/>
  <c r="C260" i="48"/>
  <c r="B260" i="48" a="1"/>
  <c r="B260" i="48"/>
  <c r="AI260" i="48" s="1"/>
  <c r="AM259" i="48"/>
  <c r="AF259" i="48" a="1"/>
  <c r="AF259" i="48" s="1"/>
  <c r="AD259" i="48" a="1"/>
  <c r="AD259" i="48"/>
  <c r="AW259" i="48" s="1"/>
  <c r="AB259" i="48" a="1"/>
  <c r="AB259" i="48" s="1"/>
  <c r="Z259" i="48" a="1"/>
  <c r="Z259" i="48"/>
  <c r="AU259" i="48" s="1"/>
  <c r="X259" i="48" a="1"/>
  <c r="X259" i="48" s="1"/>
  <c r="V259" i="48" a="1"/>
  <c r="V259" i="48"/>
  <c r="W259" i="48" s="1"/>
  <c r="T259" i="48" a="1"/>
  <c r="T259" i="48" s="1"/>
  <c r="S259" i="48"/>
  <c r="R259" i="48" a="1"/>
  <c r="R259" i="48"/>
  <c r="AQ259" i="48" s="1"/>
  <c r="P259" i="48" a="1"/>
  <c r="P259" i="48" s="1"/>
  <c r="O259" i="48"/>
  <c r="N259" i="48" a="1"/>
  <c r="N259" i="48"/>
  <c r="AO259" i="48" s="1"/>
  <c r="L259" i="48" a="1"/>
  <c r="L259" i="48" s="1"/>
  <c r="K259" i="48"/>
  <c r="J259" i="48" a="1"/>
  <c r="J259" i="48"/>
  <c r="H259" i="48" a="1"/>
  <c r="H259" i="48" s="1"/>
  <c r="F259" i="48" a="1"/>
  <c r="F259" i="48"/>
  <c r="G259" i="48" s="1"/>
  <c r="D259" i="48" a="1"/>
  <c r="D259" i="48" s="1"/>
  <c r="C259" i="48"/>
  <c r="B259" i="48" a="1"/>
  <c r="B259" i="48"/>
  <c r="AI259" i="48" s="1"/>
  <c r="AM258" i="48"/>
  <c r="AF258" i="48" a="1"/>
  <c r="AF258" i="48" s="1"/>
  <c r="AD258" i="48" a="1"/>
  <c r="AD258" i="48"/>
  <c r="AW258" i="48" s="1"/>
  <c r="AB258" i="48" a="1"/>
  <c r="AB258" i="48" s="1"/>
  <c r="Z258" i="48" a="1"/>
  <c r="Z258" i="48"/>
  <c r="AU258" i="48" s="1"/>
  <c r="X258" i="48" a="1"/>
  <c r="X258" i="48" s="1"/>
  <c r="V258" i="48" a="1"/>
  <c r="V258" i="48"/>
  <c r="W258" i="48" s="1"/>
  <c r="T258" i="48" a="1"/>
  <c r="T258" i="48" s="1"/>
  <c r="S258" i="48"/>
  <c r="R258" i="48" a="1"/>
  <c r="R258" i="48"/>
  <c r="AQ258" i="48" s="1"/>
  <c r="P258" i="48" a="1"/>
  <c r="P258" i="48" s="1"/>
  <c r="O258" i="48"/>
  <c r="N258" i="48" a="1"/>
  <c r="N258" i="48"/>
  <c r="AO258" i="48" s="1"/>
  <c r="L258" i="48" a="1"/>
  <c r="L258" i="48" s="1"/>
  <c r="K258" i="48"/>
  <c r="J258" i="48" a="1"/>
  <c r="J258" i="48"/>
  <c r="H258" i="48" a="1"/>
  <c r="H258" i="48" s="1"/>
  <c r="F258" i="48" a="1"/>
  <c r="F258" i="48"/>
  <c r="G258" i="48" s="1"/>
  <c r="D258" i="48" a="1"/>
  <c r="D258" i="48" s="1"/>
  <c r="C258" i="48"/>
  <c r="B258" i="48" a="1"/>
  <c r="B258" i="48"/>
  <c r="AI258" i="48" s="1"/>
  <c r="AM257" i="48"/>
  <c r="AF257" i="48" a="1"/>
  <c r="AF257" i="48" s="1"/>
  <c r="AD257" i="48" a="1"/>
  <c r="AD257" i="48"/>
  <c r="AW257" i="48" s="1"/>
  <c r="AB257" i="48" a="1"/>
  <c r="AB257" i="48" s="1"/>
  <c r="Z257" i="48" a="1"/>
  <c r="Z257" i="48"/>
  <c r="AU257" i="48" s="1"/>
  <c r="X257" i="48" a="1"/>
  <c r="X257" i="48" s="1"/>
  <c r="V257" i="48" a="1"/>
  <c r="V257" i="48"/>
  <c r="W257" i="48" s="1"/>
  <c r="T257" i="48" a="1"/>
  <c r="T257" i="48" s="1"/>
  <c r="S257" i="48"/>
  <c r="R257" i="48" a="1"/>
  <c r="R257" i="48"/>
  <c r="AQ257" i="48" s="1"/>
  <c r="P257" i="48" a="1"/>
  <c r="P257" i="48" s="1"/>
  <c r="O257" i="48"/>
  <c r="N257" i="48" a="1"/>
  <c r="N257" i="48"/>
  <c r="AO257" i="48" s="1"/>
  <c r="L257" i="48" a="1"/>
  <c r="L257" i="48" s="1"/>
  <c r="K257" i="48"/>
  <c r="J257" i="48" a="1"/>
  <c r="J257" i="48"/>
  <c r="H257" i="48" a="1"/>
  <c r="H257" i="48" s="1"/>
  <c r="F257" i="48" a="1"/>
  <c r="F257" i="48"/>
  <c r="G257" i="48" s="1"/>
  <c r="D257" i="48" a="1"/>
  <c r="D257" i="48" s="1"/>
  <c r="C257" i="48"/>
  <c r="B257" i="48" a="1"/>
  <c r="B257" i="48"/>
  <c r="AI257" i="48" s="1"/>
  <c r="AM256" i="48"/>
  <c r="AF256" i="48" a="1"/>
  <c r="AF256" i="48" s="1"/>
  <c r="AD256" i="48" a="1"/>
  <c r="AD256" i="48"/>
  <c r="AW256" i="48" s="1"/>
  <c r="AB256" i="48" a="1"/>
  <c r="AB256" i="48" s="1"/>
  <c r="Z256" i="48" a="1"/>
  <c r="Z256" i="48"/>
  <c r="AU256" i="48" s="1"/>
  <c r="X256" i="48" a="1"/>
  <c r="X256" i="48" s="1"/>
  <c r="V256" i="48" a="1"/>
  <c r="V256" i="48"/>
  <c r="W256" i="48" s="1"/>
  <c r="T256" i="48" a="1"/>
  <c r="T256" i="48" s="1"/>
  <c r="S256" i="48"/>
  <c r="R256" i="48" a="1"/>
  <c r="R256" i="48"/>
  <c r="AQ256" i="48" s="1"/>
  <c r="P256" i="48" a="1"/>
  <c r="P256" i="48" s="1"/>
  <c r="O256" i="48"/>
  <c r="N256" i="48" a="1"/>
  <c r="N256" i="48"/>
  <c r="AO256" i="48" s="1"/>
  <c r="L256" i="48" a="1"/>
  <c r="L256" i="48" s="1"/>
  <c r="K256" i="48"/>
  <c r="J256" i="48" a="1"/>
  <c r="J256" i="48"/>
  <c r="H256" i="48" a="1"/>
  <c r="H256" i="48" s="1"/>
  <c r="F256" i="48" a="1"/>
  <c r="F256" i="48"/>
  <c r="G256" i="48" s="1"/>
  <c r="D256" i="48" a="1"/>
  <c r="D256" i="48" s="1"/>
  <c r="C256" i="48"/>
  <c r="B256" i="48" a="1"/>
  <c r="B256" i="48"/>
  <c r="AI256" i="48" s="1"/>
  <c r="AM255" i="48"/>
  <c r="AF255" i="48" a="1"/>
  <c r="AF255" i="48" s="1"/>
  <c r="AD255" i="48" a="1"/>
  <c r="AD255" i="48"/>
  <c r="AW255" i="48" s="1"/>
  <c r="AB255" i="48" a="1"/>
  <c r="AB255" i="48" s="1"/>
  <c r="Z255" i="48" a="1"/>
  <c r="Z255" i="48"/>
  <c r="AU255" i="48" s="1"/>
  <c r="X255" i="48" a="1"/>
  <c r="X255" i="48" s="1"/>
  <c r="V255" i="48" a="1"/>
  <c r="V255" i="48"/>
  <c r="W255" i="48" s="1"/>
  <c r="T255" i="48" a="1"/>
  <c r="T255" i="48" s="1"/>
  <c r="S255" i="48"/>
  <c r="R255" i="48" a="1"/>
  <c r="R255" i="48"/>
  <c r="AQ255" i="48" s="1"/>
  <c r="P255" i="48" a="1"/>
  <c r="P255" i="48" s="1"/>
  <c r="O255" i="48"/>
  <c r="N255" i="48" a="1"/>
  <c r="N255" i="48"/>
  <c r="AO255" i="48" s="1"/>
  <c r="L255" i="48" a="1"/>
  <c r="L255" i="48" s="1"/>
  <c r="K255" i="48"/>
  <c r="J255" i="48" a="1"/>
  <c r="J255" i="48"/>
  <c r="H255" i="48" a="1"/>
  <c r="H255" i="48" s="1"/>
  <c r="F255" i="48" a="1"/>
  <c r="F255" i="48"/>
  <c r="G255" i="48" s="1"/>
  <c r="D255" i="48" a="1"/>
  <c r="D255" i="48" s="1"/>
  <c r="C255" i="48"/>
  <c r="B255" i="48" a="1"/>
  <c r="B255" i="48"/>
  <c r="AI255" i="48" s="1"/>
  <c r="AM254" i="48"/>
  <c r="AF254" i="48" a="1"/>
  <c r="AF254" i="48" s="1"/>
  <c r="AD254" i="48" a="1"/>
  <c r="AD254" i="48"/>
  <c r="AW254" i="48" s="1"/>
  <c r="AB254" i="48" a="1"/>
  <c r="AB254" i="48"/>
  <c r="Z254" i="48" a="1"/>
  <c r="Z254" i="48"/>
  <c r="AU254" i="48" s="1"/>
  <c r="X254" i="48" a="1"/>
  <c r="X254" i="48" s="1"/>
  <c r="V254" i="48" a="1"/>
  <c r="V254" i="48"/>
  <c r="W254" i="48" s="1"/>
  <c r="T254" i="48" a="1"/>
  <c r="T254" i="48" s="1"/>
  <c r="S254" i="48"/>
  <c r="R254" i="48" a="1"/>
  <c r="R254" i="48"/>
  <c r="AQ254" i="48" s="1"/>
  <c r="P254" i="48" a="1"/>
  <c r="P254" i="48" s="1"/>
  <c r="O254" i="48"/>
  <c r="N254" i="48" a="1"/>
  <c r="N254" i="48"/>
  <c r="AO254" i="48" s="1"/>
  <c r="L254" i="48" a="1"/>
  <c r="L254" i="48" s="1"/>
  <c r="K254" i="48"/>
  <c r="J254" i="48" a="1"/>
  <c r="J254" i="48"/>
  <c r="H254" i="48" a="1"/>
  <c r="H254" i="48" s="1"/>
  <c r="F254" i="48" a="1"/>
  <c r="F254" i="48"/>
  <c r="G254" i="48" s="1"/>
  <c r="D254" i="48" a="1"/>
  <c r="D254" i="48" s="1"/>
  <c r="C254" i="48"/>
  <c r="B254" i="48" a="1"/>
  <c r="B254" i="48"/>
  <c r="AI254" i="48" s="1"/>
  <c r="AM253" i="48"/>
  <c r="AF253" i="48" a="1"/>
  <c r="AF253" i="48" s="1"/>
  <c r="AD253" i="48" a="1"/>
  <c r="AD253" i="48"/>
  <c r="AW253" i="48" s="1"/>
  <c r="AB253" i="48" a="1"/>
  <c r="AB253" i="48" s="1"/>
  <c r="Z253" i="48" a="1"/>
  <c r="Z253" i="48"/>
  <c r="AU253" i="48" s="1"/>
  <c r="X253" i="48" a="1"/>
  <c r="X253" i="48" s="1"/>
  <c r="V253" i="48" a="1"/>
  <c r="V253" i="48"/>
  <c r="W253" i="48" s="1"/>
  <c r="T253" i="48" a="1"/>
  <c r="T253" i="48" s="1"/>
  <c r="S253" i="48"/>
  <c r="R253" i="48" a="1"/>
  <c r="R253" i="48"/>
  <c r="AQ253" i="48" s="1"/>
  <c r="P253" i="48" a="1"/>
  <c r="P253" i="48" s="1"/>
  <c r="O253" i="48"/>
  <c r="N253" i="48" a="1"/>
  <c r="N253" i="48"/>
  <c r="AO253" i="48" s="1"/>
  <c r="L253" i="48" a="1"/>
  <c r="L253" i="48" s="1"/>
  <c r="K253" i="48"/>
  <c r="J253" i="48" a="1"/>
  <c r="J253" i="48"/>
  <c r="H253" i="48" a="1"/>
  <c r="H253" i="48" s="1"/>
  <c r="F253" i="48" a="1"/>
  <c r="F253" i="48"/>
  <c r="G253" i="48" s="1"/>
  <c r="D253" i="48" a="1"/>
  <c r="D253" i="48" s="1"/>
  <c r="C253" i="48"/>
  <c r="B253" i="48" a="1"/>
  <c r="B253" i="48"/>
  <c r="AI253" i="48" s="1"/>
  <c r="AM252" i="48"/>
  <c r="AF252" i="48" a="1"/>
  <c r="AF252" i="48" s="1"/>
  <c r="AD252" i="48" a="1"/>
  <c r="AD252" i="48"/>
  <c r="AW252" i="48" s="1"/>
  <c r="AB252" i="48" a="1"/>
  <c r="AB252" i="48" s="1"/>
  <c r="Z252" i="48" a="1"/>
  <c r="Z252" i="48"/>
  <c r="AU252" i="48" s="1"/>
  <c r="X252" i="48" a="1"/>
  <c r="X252" i="48" s="1"/>
  <c r="V252" i="48" a="1"/>
  <c r="V252" i="48"/>
  <c r="W252" i="48" s="1"/>
  <c r="T252" i="48" a="1"/>
  <c r="T252" i="48" s="1"/>
  <c r="S252" i="48"/>
  <c r="R252" i="48" a="1"/>
  <c r="R252" i="48"/>
  <c r="AQ252" i="48" s="1"/>
  <c r="P252" i="48" a="1"/>
  <c r="P252" i="48" s="1"/>
  <c r="O252" i="48"/>
  <c r="N252" i="48" a="1"/>
  <c r="N252" i="48"/>
  <c r="AO252" i="48" s="1"/>
  <c r="L252" i="48" a="1"/>
  <c r="L252" i="48" s="1"/>
  <c r="K252" i="48"/>
  <c r="J252" i="48" a="1"/>
  <c r="J252" i="48"/>
  <c r="H252" i="48" a="1"/>
  <c r="H252" i="48" s="1"/>
  <c r="F252" i="48" a="1"/>
  <c r="F252" i="48"/>
  <c r="G252" i="48" s="1"/>
  <c r="D252" i="48" a="1"/>
  <c r="D252" i="48" s="1"/>
  <c r="C252" i="48"/>
  <c r="B252" i="48" a="1"/>
  <c r="B252" i="48"/>
  <c r="AI252" i="48" s="1"/>
  <c r="AM251" i="48"/>
  <c r="AF251" i="48" a="1"/>
  <c r="AF251" i="48" s="1"/>
  <c r="AD251" i="48" a="1"/>
  <c r="AD251" i="48"/>
  <c r="AW251" i="48" s="1"/>
  <c r="AB251" i="48" a="1"/>
  <c r="AB251" i="48" s="1"/>
  <c r="Z251" i="48" a="1"/>
  <c r="Z251" i="48"/>
  <c r="AU251" i="48" s="1"/>
  <c r="X251" i="48" a="1"/>
  <c r="X251" i="48" s="1"/>
  <c r="V251" i="48" a="1"/>
  <c r="V251" i="48"/>
  <c r="W251" i="48" s="1"/>
  <c r="T251" i="48" a="1"/>
  <c r="T251" i="48" s="1"/>
  <c r="S251" i="48"/>
  <c r="R251" i="48" a="1"/>
  <c r="R251" i="48"/>
  <c r="AQ251" i="48" s="1"/>
  <c r="P251" i="48" a="1"/>
  <c r="P251" i="48" s="1"/>
  <c r="O251" i="48"/>
  <c r="N251" i="48" a="1"/>
  <c r="N251" i="48"/>
  <c r="AO251" i="48" s="1"/>
  <c r="L251" i="48" a="1"/>
  <c r="L251" i="48" s="1"/>
  <c r="K251" i="48"/>
  <c r="J251" i="48" a="1"/>
  <c r="J251" i="48"/>
  <c r="H251" i="48" a="1"/>
  <c r="H251" i="48" s="1"/>
  <c r="F251" i="48" a="1"/>
  <c r="F251" i="48"/>
  <c r="G251" i="48" s="1"/>
  <c r="D251" i="48" a="1"/>
  <c r="D251" i="48" s="1"/>
  <c r="C251" i="48"/>
  <c r="B251" i="48" a="1"/>
  <c r="B251" i="48"/>
  <c r="AI251" i="48" s="1"/>
  <c r="AM250" i="48"/>
  <c r="AF250" i="48" a="1"/>
  <c r="AF250" i="48" s="1"/>
  <c r="AD250" i="48" a="1"/>
  <c r="AD250" i="48"/>
  <c r="AW250" i="48" s="1"/>
  <c r="AB250" i="48" a="1"/>
  <c r="AB250" i="48" s="1"/>
  <c r="Z250" i="48" a="1"/>
  <c r="Z250" i="48"/>
  <c r="AU250" i="48" s="1"/>
  <c r="X250" i="48" a="1"/>
  <c r="X250" i="48" s="1"/>
  <c r="V250" i="48" a="1"/>
  <c r="V250" i="48"/>
  <c r="W250" i="48" s="1"/>
  <c r="T250" i="48" a="1"/>
  <c r="T250" i="48" s="1"/>
  <c r="S250" i="48"/>
  <c r="R250" i="48" a="1"/>
  <c r="R250" i="48"/>
  <c r="AQ250" i="48" s="1"/>
  <c r="P250" i="48" a="1"/>
  <c r="P250" i="48" s="1"/>
  <c r="O250" i="48"/>
  <c r="N250" i="48" a="1"/>
  <c r="N250" i="48"/>
  <c r="AO250" i="48" s="1"/>
  <c r="L250" i="48" a="1"/>
  <c r="L250" i="48" s="1"/>
  <c r="K250" i="48"/>
  <c r="J250" i="48" a="1"/>
  <c r="J250" i="48"/>
  <c r="H250" i="48" a="1"/>
  <c r="H250" i="48" s="1"/>
  <c r="F250" i="48" a="1"/>
  <c r="F250" i="48"/>
  <c r="G250" i="48" s="1"/>
  <c r="D250" i="48" a="1"/>
  <c r="D250" i="48" s="1"/>
  <c r="C250" i="48"/>
  <c r="B250" i="48" a="1"/>
  <c r="B250" i="48"/>
  <c r="AI250" i="48" s="1"/>
  <c r="AM249" i="48"/>
  <c r="AF249" i="48" a="1"/>
  <c r="AF249" i="48" s="1"/>
  <c r="AD249" i="48" a="1"/>
  <c r="AD249" i="48"/>
  <c r="AW249" i="48" s="1"/>
  <c r="AB249" i="48" a="1"/>
  <c r="AB249" i="48" s="1"/>
  <c r="Z249" i="48" a="1"/>
  <c r="Z249" i="48"/>
  <c r="AU249" i="48" s="1"/>
  <c r="X249" i="48" a="1"/>
  <c r="X249" i="48" s="1"/>
  <c r="V249" i="48" a="1"/>
  <c r="V249" i="48"/>
  <c r="W249" i="48" s="1"/>
  <c r="T249" i="48" a="1"/>
  <c r="T249" i="48" s="1"/>
  <c r="S249" i="48"/>
  <c r="R249" i="48" a="1"/>
  <c r="R249" i="48"/>
  <c r="AQ249" i="48" s="1"/>
  <c r="P249" i="48" a="1"/>
  <c r="P249" i="48" s="1"/>
  <c r="O249" i="48"/>
  <c r="N249" i="48" a="1"/>
  <c r="N249" i="48"/>
  <c r="AO249" i="48" s="1"/>
  <c r="L249" i="48" a="1"/>
  <c r="L249" i="48" s="1"/>
  <c r="K249" i="48"/>
  <c r="J249" i="48" a="1"/>
  <c r="J249" i="48"/>
  <c r="H249" i="48" a="1"/>
  <c r="H249" i="48" s="1"/>
  <c r="F249" i="48" a="1"/>
  <c r="F249" i="48"/>
  <c r="G249" i="48" s="1"/>
  <c r="D249" i="48" a="1"/>
  <c r="D249" i="48" s="1"/>
  <c r="C249" i="48"/>
  <c r="B249" i="48" a="1"/>
  <c r="B249" i="48"/>
  <c r="AI249" i="48" s="1"/>
  <c r="AM248" i="48"/>
  <c r="AF248" i="48" a="1"/>
  <c r="AF248" i="48" s="1"/>
  <c r="AD248" i="48" a="1"/>
  <c r="AD248" i="48"/>
  <c r="AW248" i="48" s="1"/>
  <c r="AB248" i="48" a="1"/>
  <c r="AB248" i="48"/>
  <c r="Z248" i="48" a="1"/>
  <c r="Z248" i="48"/>
  <c r="AU248" i="48" s="1"/>
  <c r="X248" i="48" a="1"/>
  <c r="X248" i="48" s="1"/>
  <c r="V248" i="48" a="1"/>
  <c r="V248" i="48"/>
  <c r="W248" i="48" s="1"/>
  <c r="T248" i="48" a="1"/>
  <c r="T248" i="48" s="1"/>
  <c r="S248" i="48"/>
  <c r="R248" i="48" a="1"/>
  <c r="R248" i="48"/>
  <c r="AQ248" i="48" s="1"/>
  <c r="P248" i="48" a="1"/>
  <c r="P248" i="48" s="1"/>
  <c r="O248" i="48"/>
  <c r="N248" i="48" a="1"/>
  <c r="N248" i="48"/>
  <c r="AO248" i="48" s="1"/>
  <c r="L248" i="48" a="1"/>
  <c r="L248" i="48" s="1"/>
  <c r="K248" i="48"/>
  <c r="J248" i="48" a="1"/>
  <c r="J248" i="48"/>
  <c r="H248" i="48" a="1"/>
  <c r="H248" i="48" s="1"/>
  <c r="F248" i="48" a="1"/>
  <c r="F248" i="48"/>
  <c r="G248" i="48" s="1"/>
  <c r="D248" i="48" a="1"/>
  <c r="D248" i="48" s="1"/>
  <c r="C248" i="48"/>
  <c r="B248" i="48" a="1"/>
  <c r="B248" i="48"/>
  <c r="AI248" i="48" s="1"/>
  <c r="AM247" i="48"/>
  <c r="AF247" i="48" a="1"/>
  <c r="AF247" i="48" s="1"/>
  <c r="AD247" i="48" a="1"/>
  <c r="AD247" i="48"/>
  <c r="AW247" i="48" s="1"/>
  <c r="AB247" i="48" a="1"/>
  <c r="AB247" i="48" s="1"/>
  <c r="Z247" i="48" a="1"/>
  <c r="Z247" i="48"/>
  <c r="AU247" i="48" s="1"/>
  <c r="X247" i="48" a="1"/>
  <c r="X247" i="48" s="1"/>
  <c r="V247" i="48" a="1"/>
  <c r="V247" i="48"/>
  <c r="W247" i="48" s="1"/>
  <c r="T247" i="48" a="1"/>
  <c r="T247" i="48" s="1"/>
  <c r="S247" i="48"/>
  <c r="R247" i="48" a="1"/>
  <c r="R247" i="48"/>
  <c r="AQ247" i="48" s="1"/>
  <c r="P247" i="48" a="1"/>
  <c r="P247" i="48" s="1"/>
  <c r="O247" i="48"/>
  <c r="N247" i="48" a="1"/>
  <c r="N247" i="48"/>
  <c r="AO247" i="48" s="1"/>
  <c r="L247" i="48" a="1"/>
  <c r="L247" i="48" s="1"/>
  <c r="K247" i="48"/>
  <c r="J247" i="48" a="1"/>
  <c r="J247" i="48"/>
  <c r="H247" i="48" a="1"/>
  <c r="H247" i="48" s="1"/>
  <c r="F247" i="48" a="1"/>
  <c r="F247" i="48"/>
  <c r="G247" i="48" s="1"/>
  <c r="D247" i="48" a="1"/>
  <c r="D247" i="48" s="1"/>
  <c r="C247" i="48"/>
  <c r="B247" i="48" a="1"/>
  <c r="B247" i="48"/>
  <c r="AI247" i="48" s="1"/>
  <c r="AM246" i="48"/>
  <c r="AF246" i="48" a="1"/>
  <c r="AF246" i="48" s="1"/>
  <c r="AD246" i="48" a="1"/>
  <c r="AD246" i="48"/>
  <c r="AW246" i="48" s="1"/>
  <c r="AB246" i="48" a="1"/>
  <c r="AB246" i="48" s="1"/>
  <c r="Z246" i="48" a="1"/>
  <c r="Z246" i="48"/>
  <c r="AU246" i="48" s="1"/>
  <c r="X246" i="48" a="1"/>
  <c r="X246" i="48" s="1"/>
  <c r="V246" i="48" a="1"/>
  <c r="V246" i="48"/>
  <c r="W246" i="48" s="1"/>
  <c r="T246" i="48" a="1"/>
  <c r="T246" i="48" s="1"/>
  <c r="S246" i="48"/>
  <c r="R246" i="48" a="1"/>
  <c r="R246" i="48"/>
  <c r="AQ246" i="48" s="1"/>
  <c r="P246" i="48" a="1"/>
  <c r="P246" i="48" s="1"/>
  <c r="O246" i="48"/>
  <c r="N246" i="48" a="1"/>
  <c r="N246" i="48"/>
  <c r="AO246" i="48" s="1"/>
  <c r="L246" i="48" a="1"/>
  <c r="L246" i="48" s="1"/>
  <c r="K246" i="48"/>
  <c r="J246" i="48" a="1"/>
  <c r="J246" i="48"/>
  <c r="H246" i="48" a="1"/>
  <c r="H246" i="48" s="1"/>
  <c r="F246" i="48" a="1"/>
  <c r="F246" i="48"/>
  <c r="G246" i="48" s="1"/>
  <c r="D246" i="48" a="1"/>
  <c r="D246" i="48" s="1"/>
  <c r="C246" i="48"/>
  <c r="B246" i="48" a="1"/>
  <c r="B246" i="48"/>
  <c r="AI246" i="48" s="1"/>
  <c r="AM245" i="48"/>
  <c r="AF245" i="48" a="1"/>
  <c r="AF245" i="48" s="1"/>
  <c r="AD245" i="48" a="1"/>
  <c r="AD245" i="48"/>
  <c r="AW245" i="48" s="1"/>
  <c r="AB245" i="48" a="1"/>
  <c r="AB245" i="48" s="1"/>
  <c r="Z245" i="48" a="1"/>
  <c r="Z245" i="48"/>
  <c r="AU245" i="48" s="1"/>
  <c r="X245" i="48" a="1"/>
  <c r="X245" i="48" s="1"/>
  <c r="V245" i="48" a="1"/>
  <c r="V245" i="48"/>
  <c r="W245" i="48" s="1"/>
  <c r="T245" i="48" a="1"/>
  <c r="T245" i="48" s="1"/>
  <c r="S245" i="48"/>
  <c r="R245" i="48" a="1"/>
  <c r="R245" i="48"/>
  <c r="AQ245" i="48" s="1"/>
  <c r="P245" i="48" a="1"/>
  <c r="P245" i="48" s="1"/>
  <c r="O245" i="48"/>
  <c r="N245" i="48" a="1"/>
  <c r="N245" i="48"/>
  <c r="AO245" i="48" s="1"/>
  <c r="L245" i="48" a="1"/>
  <c r="L245" i="48" s="1"/>
  <c r="K245" i="48"/>
  <c r="J245" i="48" a="1"/>
  <c r="J245" i="48"/>
  <c r="H245" i="48" a="1"/>
  <c r="H245" i="48" s="1"/>
  <c r="F245" i="48" a="1"/>
  <c r="F245" i="48"/>
  <c r="G245" i="48" s="1"/>
  <c r="D245" i="48" a="1"/>
  <c r="D245" i="48" s="1"/>
  <c r="C245" i="48"/>
  <c r="B245" i="48" a="1"/>
  <c r="B245" i="48"/>
  <c r="AI245" i="48" s="1"/>
  <c r="AM244" i="48"/>
  <c r="AF244" i="48" a="1"/>
  <c r="AF244" i="48" s="1"/>
  <c r="AD244" i="48" a="1"/>
  <c r="AD244" i="48"/>
  <c r="AW244" i="48" s="1"/>
  <c r="AB244" i="48" a="1"/>
  <c r="AB244" i="48" s="1"/>
  <c r="Z244" i="48" a="1"/>
  <c r="Z244" i="48"/>
  <c r="AU244" i="48" s="1"/>
  <c r="X244" i="48" a="1"/>
  <c r="X244" i="48" s="1"/>
  <c r="V244" i="48" a="1"/>
  <c r="V244" i="48"/>
  <c r="W244" i="48" s="1"/>
  <c r="T244" i="48" a="1"/>
  <c r="T244" i="48" s="1"/>
  <c r="S244" i="48"/>
  <c r="R244" i="48" a="1"/>
  <c r="R244" i="48"/>
  <c r="AQ244" i="48" s="1"/>
  <c r="P244" i="48" a="1"/>
  <c r="P244" i="48" s="1"/>
  <c r="O244" i="48"/>
  <c r="N244" i="48" a="1"/>
  <c r="N244" i="48"/>
  <c r="AO244" i="48" s="1"/>
  <c r="L244" i="48" a="1"/>
  <c r="L244" i="48" s="1"/>
  <c r="K244" i="48"/>
  <c r="J244" i="48" a="1"/>
  <c r="J244" i="48"/>
  <c r="H244" i="48" a="1"/>
  <c r="H244" i="48" s="1"/>
  <c r="F244" i="48" a="1"/>
  <c r="F244" i="48"/>
  <c r="G244" i="48" s="1"/>
  <c r="D244" i="48" a="1"/>
  <c r="D244" i="48" s="1"/>
  <c r="C244" i="48"/>
  <c r="B244" i="48" a="1"/>
  <c r="B244" i="48"/>
  <c r="AI244" i="48" s="1"/>
  <c r="AM243" i="48"/>
  <c r="AF243" i="48" a="1"/>
  <c r="AF243" i="48" s="1"/>
  <c r="AD243" i="48" a="1"/>
  <c r="AD243" i="48"/>
  <c r="AW243" i="48" s="1"/>
  <c r="AB243" i="48" a="1"/>
  <c r="AB243" i="48" s="1"/>
  <c r="Z243" i="48" a="1"/>
  <c r="Z243" i="48"/>
  <c r="AU243" i="48" s="1"/>
  <c r="X243" i="48" a="1"/>
  <c r="X243" i="48" s="1"/>
  <c r="V243" i="48" a="1"/>
  <c r="V243" i="48"/>
  <c r="W243" i="48" s="1"/>
  <c r="T243" i="48" a="1"/>
  <c r="T243" i="48" s="1"/>
  <c r="S243" i="48"/>
  <c r="R243" i="48" a="1"/>
  <c r="R243" i="48"/>
  <c r="AQ243" i="48" s="1"/>
  <c r="P243" i="48" a="1"/>
  <c r="P243" i="48" s="1"/>
  <c r="O243" i="48"/>
  <c r="N243" i="48" a="1"/>
  <c r="N243" i="48"/>
  <c r="AO243" i="48" s="1"/>
  <c r="L243" i="48" a="1"/>
  <c r="L243" i="48" s="1"/>
  <c r="K243" i="48"/>
  <c r="J243" i="48" a="1"/>
  <c r="J243" i="48"/>
  <c r="H243" i="48" a="1"/>
  <c r="H243" i="48" s="1"/>
  <c r="F243" i="48" a="1"/>
  <c r="F243" i="48"/>
  <c r="G243" i="48" s="1"/>
  <c r="D243" i="48" a="1"/>
  <c r="D243" i="48" s="1"/>
  <c r="C243" i="48"/>
  <c r="B243" i="48" a="1"/>
  <c r="B243" i="48"/>
  <c r="AI243" i="48" s="1"/>
  <c r="AM242" i="48"/>
  <c r="AF242" i="48" a="1"/>
  <c r="AF242" i="48" s="1"/>
  <c r="AD242" i="48" a="1"/>
  <c r="AD242" i="48"/>
  <c r="AW242" i="48" s="1"/>
  <c r="AB242" i="48" a="1"/>
  <c r="AB242" i="48" s="1"/>
  <c r="Z242" i="48" a="1"/>
  <c r="Z242" i="48"/>
  <c r="AU242" i="48" s="1"/>
  <c r="X242" i="48" a="1"/>
  <c r="X242" i="48" s="1"/>
  <c r="V242" i="48" a="1"/>
  <c r="V242" i="48"/>
  <c r="W242" i="48" s="1"/>
  <c r="T242" i="48" a="1"/>
  <c r="T242" i="48" s="1"/>
  <c r="S242" i="48"/>
  <c r="R242" i="48" a="1"/>
  <c r="R242" i="48"/>
  <c r="AQ242" i="48" s="1"/>
  <c r="P242" i="48" a="1"/>
  <c r="P242" i="48" s="1"/>
  <c r="O242" i="48"/>
  <c r="N242" i="48" a="1"/>
  <c r="N242" i="48"/>
  <c r="AO242" i="48" s="1"/>
  <c r="L242" i="48" a="1"/>
  <c r="L242" i="48" s="1"/>
  <c r="J242" i="48" a="1"/>
  <c r="J242" i="48"/>
  <c r="K242" i="48" s="1"/>
  <c r="H242" i="48" a="1"/>
  <c r="H242" i="48" s="1"/>
  <c r="F242" i="48" a="1"/>
  <c r="F242" i="48"/>
  <c r="G242" i="48" s="1"/>
  <c r="D242" i="48" a="1"/>
  <c r="D242" i="48" s="1"/>
  <c r="C242" i="48"/>
  <c r="B242" i="48" a="1"/>
  <c r="B242" i="48"/>
  <c r="AI242" i="48" s="1"/>
  <c r="AM241" i="48"/>
  <c r="AF241" i="48" a="1"/>
  <c r="AF241" i="48" s="1"/>
  <c r="AD241" i="48" a="1"/>
  <c r="AD241" i="48"/>
  <c r="AW241" i="48" s="1"/>
  <c r="AB241" i="48" a="1"/>
  <c r="AB241" i="48" s="1"/>
  <c r="Z241" i="48" a="1"/>
  <c r="Z241" i="48"/>
  <c r="X241" i="48" a="1"/>
  <c r="X241" i="48" s="1"/>
  <c r="V241" i="48" a="1"/>
  <c r="V241" i="48"/>
  <c r="W241" i="48" s="1"/>
  <c r="T241" i="48" a="1"/>
  <c r="T241" i="48" s="1"/>
  <c r="S241" i="48"/>
  <c r="R241" i="48" a="1"/>
  <c r="R241" i="48"/>
  <c r="AQ241" i="48" s="1"/>
  <c r="P241" i="48" a="1"/>
  <c r="P241" i="48" s="1"/>
  <c r="O241" i="48"/>
  <c r="N241" i="48" a="1"/>
  <c r="N241" i="48"/>
  <c r="AO241" i="48" s="1"/>
  <c r="L241" i="48" a="1"/>
  <c r="L241" i="48" s="1"/>
  <c r="J241" i="48" a="1"/>
  <c r="J241" i="48"/>
  <c r="K241" i="48" s="1"/>
  <c r="H241" i="48" a="1"/>
  <c r="H241" i="48" s="1"/>
  <c r="F241" i="48" a="1"/>
  <c r="F241" i="48"/>
  <c r="G241" i="48" s="1"/>
  <c r="D241" i="48" a="1"/>
  <c r="D241" i="48" s="1"/>
  <c r="C241" i="48"/>
  <c r="B241" i="48" a="1"/>
  <c r="B241" i="48"/>
  <c r="AI241" i="48" s="1"/>
  <c r="AM240" i="48"/>
  <c r="AF240" i="48" a="1"/>
  <c r="AF240" i="48" s="1"/>
  <c r="AD240" i="48" a="1"/>
  <c r="AD240" i="48"/>
  <c r="AW240" i="48" s="1"/>
  <c r="AB240" i="48" a="1"/>
  <c r="AB240" i="48" s="1"/>
  <c r="Z240" i="48" a="1"/>
  <c r="Z240" i="48"/>
  <c r="X240" i="48" a="1"/>
  <c r="X240" i="48" s="1"/>
  <c r="V240" i="48" a="1"/>
  <c r="V240" i="48"/>
  <c r="W240" i="48" s="1"/>
  <c r="T240" i="48" a="1"/>
  <c r="T240" i="48" s="1"/>
  <c r="S240" i="48"/>
  <c r="R240" i="48" a="1"/>
  <c r="R240" i="48"/>
  <c r="AQ240" i="48" s="1"/>
  <c r="P240" i="48" a="1"/>
  <c r="P240" i="48" s="1"/>
  <c r="O240" i="48"/>
  <c r="N240" i="48" a="1"/>
  <c r="N240" i="48"/>
  <c r="AO240" i="48" s="1"/>
  <c r="L240" i="48" a="1"/>
  <c r="L240" i="48" s="1"/>
  <c r="J240" i="48" a="1"/>
  <c r="J240" i="48"/>
  <c r="K240" i="48" s="1"/>
  <c r="H240" i="48" a="1"/>
  <c r="H240" i="48" s="1"/>
  <c r="F240" i="48" a="1"/>
  <c r="F240" i="48"/>
  <c r="G240" i="48" s="1"/>
  <c r="D240" i="48" a="1"/>
  <c r="D240" i="48" s="1"/>
  <c r="C240" i="48"/>
  <c r="B240" i="48" a="1"/>
  <c r="B240" i="48"/>
  <c r="AI240" i="48" s="1"/>
  <c r="AM239" i="48"/>
  <c r="AF239" i="48" a="1"/>
  <c r="AF239" i="48" s="1"/>
  <c r="AD239" i="48" a="1"/>
  <c r="AD239" i="48"/>
  <c r="AB239" i="48" a="1"/>
  <c r="AB239" i="48" s="1"/>
  <c r="Z239" i="48" a="1"/>
  <c r="Z239" i="48"/>
  <c r="X239" i="48" a="1"/>
  <c r="X239" i="48" s="1"/>
  <c r="V239" i="48" a="1"/>
  <c r="V239" i="48"/>
  <c r="W239" i="48" s="1"/>
  <c r="T239" i="48" a="1"/>
  <c r="T239" i="48" s="1"/>
  <c r="S239" i="48"/>
  <c r="R239" i="48" a="1"/>
  <c r="R239" i="48"/>
  <c r="AQ239" i="48" s="1"/>
  <c r="P239" i="48" a="1"/>
  <c r="P239" i="48" s="1"/>
  <c r="O239" i="48"/>
  <c r="N239" i="48" a="1"/>
  <c r="N239" i="48"/>
  <c r="AO239" i="48" s="1"/>
  <c r="L239" i="48" a="1"/>
  <c r="L239" i="48" s="1"/>
  <c r="J239" i="48" a="1"/>
  <c r="J239" i="48"/>
  <c r="K239" i="48" s="1"/>
  <c r="H239" i="48" a="1"/>
  <c r="H239" i="48" s="1"/>
  <c r="F239" i="48" a="1"/>
  <c r="F239" i="48"/>
  <c r="G239" i="48" s="1"/>
  <c r="D239" i="48" a="1"/>
  <c r="D239" i="48" s="1"/>
  <c r="C239" i="48"/>
  <c r="B239" i="48" a="1"/>
  <c r="B239" i="48"/>
  <c r="AI239" i="48" s="1"/>
  <c r="AS238" i="48"/>
  <c r="AF238" i="48" a="1"/>
  <c r="AF238" i="48" s="1"/>
  <c r="AD238" i="48" a="1"/>
  <c r="AD238" i="48"/>
  <c r="AB238" i="48" a="1"/>
  <c r="AB238" i="48" s="1"/>
  <c r="Z238" i="48" a="1"/>
  <c r="Z238" i="48"/>
  <c r="X238" i="48" a="1"/>
  <c r="X238" i="48" s="1"/>
  <c r="V238" i="48" a="1"/>
  <c r="V238" i="48"/>
  <c r="W238" i="48" s="1"/>
  <c r="T238" i="48" a="1"/>
  <c r="T238" i="48" s="1"/>
  <c r="S238" i="48"/>
  <c r="R238" i="48" a="1"/>
  <c r="R238" i="48"/>
  <c r="AQ238" i="48" s="1"/>
  <c r="P238" i="48" a="1"/>
  <c r="P238" i="48" s="1"/>
  <c r="O238" i="48"/>
  <c r="N238" i="48" a="1"/>
  <c r="N238" i="48"/>
  <c r="L238" i="48" a="1"/>
  <c r="L238" i="48" s="1"/>
  <c r="J238" i="48" a="1"/>
  <c r="J238" i="48"/>
  <c r="K238" i="48" s="1"/>
  <c r="H238" i="48" a="1"/>
  <c r="H238" i="48" s="1"/>
  <c r="F238" i="48" a="1"/>
  <c r="F238" i="48"/>
  <c r="G238" i="48" s="1"/>
  <c r="D238" i="48" a="1"/>
  <c r="D238" i="48" s="1"/>
  <c r="C238" i="48"/>
  <c r="B238" i="48" a="1"/>
  <c r="B238" i="48"/>
  <c r="AI238" i="48" s="1"/>
  <c r="AF237" i="48" a="1"/>
  <c r="AF237" i="48" s="1"/>
  <c r="AD237" i="48" a="1"/>
  <c r="AD237" i="48"/>
  <c r="AB237" i="48" a="1"/>
  <c r="AB237" i="48" s="1"/>
  <c r="Z237" i="48" a="1"/>
  <c r="Z237" i="48"/>
  <c r="X237" i="48" a="1"/>
  <c r="X237" i="48" s="1"/>
  <c r="V237" i="48" a="1"/>
  <c r="V237" i="48"/>
  <c r="W237" i="48" s="1"/>
  <c r="T237" i="48" a="1"/>
  <c r="T237" i="48" s="1"/>
  <c r="S237" i="48"/>
  <c r="R237" i="48" a="1"/>
  <c r="R237" i="48"/>
  <c r="AQ237" i="48" s="1"/>
  <c r="P237" i="48" a="1"/>
  <c r="P237" i="48" s="1"/>
  <c r="N237" i="48" a="1"/>
  <c r="N237" i="48"/>
  <c r="L237" i="48" a="1"/>
  <c r="L237" i="48" s="1"/>
  <c r="J237" i="48" a="1"/>
  <c r="J237" i="48"/>
  <c r="K237" i="48" s="1"/>
  <c r="H237" i="48" a="1"/>
  <c r="H237" i="48" s="1"/>
  <c r="F237" i="48" a="1"/>
  <c r="F237" i="48"/>
  <c r="D237" i="48" a="1"/>
  <c r="D237" i="48" s="1"/>
  <c r="C237" i="48"/>
  <c r="B237" i="48" a="1"/>
  <c r="B237" i="48"/>
  <c r="AW236" i="48"/>
  <c r="AU236" i="48"/>
  <c r="AF236" i="48" a="1"/>
  <c r="AF236" i="48" s="1"/>
  <c r="AE236" i="48"/>
  <c r="AD236" i="48" a="1"/>
  <c r="AD236" i="48"/>
  <c r="AB236" i="48" a="1"/>
  <c r="AB236" i="48"/>
  <c r="Z236" i="48" a="1"/>
  <c r="Z236" i="48"/>
  <c r="AA236" i="48" s="1"/>
  <c r="X236" i="48" a="1"/>
  <c r="X236" i="48" s="1"/>
  <c r="V236" i="48" a="1"/>
  <c r="V236" i="48"/>
  <c r="W236" i="48" s="1"/>
  <c r="T236" i="48" a="1"/>
  <c r="T236" i="48" s="1"/>
  <c r="R236" i="48" a="1"/>
  <c r="R236" i="48"/>
  <c r="P236" i="48" a="1"/>
  <c r="P236" i="48" s="1"/>
  <c r="AP236" i="48" s="1"/>
  <c r="O236" i="48"/>
  <c r="N236" i="48" a="1"/>
  <c r="N236" i="48"/>
  <c r="AO236" i="48" s="1"/>
  <c r="L236" i="48" a="1"/>
  <c r="L236" i="48" s="1"/>
  <c r="J236" i="48" a="1"/>
  <c r="J236" i="48"/>
  <c r="K236" i="48" s="1"/>
  <c r="H236" i="48" a="1"/>
  <c r="H236" i="48" s="1"/>
  <c r="G236" i="48"/>
  <c r="F236" i="48" a="1"/>
  <c r="F236" i="48"/>
  <c r="D236" i="48" a="1"/>
  <c r="D236" i="48" s="1"/>
  <c r="B236" i="48" a="1"/>
  <c r="B236" i="48"/>
  <c r="AF235" i="48" a="1"/>
  <c r="AF235" i="48" s="1"/>
  <c r="AG235" i="48" s="1"/>
  <c r="AD235" i="48" a="1"/>
  <c r="AD235" i="48"/>
  <c r="AE235" i="48" s="1"/>
  <c r="AB235" i="48" a="1"/>
  <c r="AB235" i="48"/>
  <c r="AA235" i="48"/>
  <c r="Z235" i="48" a="1"/>
  <c r="Z235" i="48"/>
  <c r="X235" i="48" a="1"/>
  <c r="X235" i="48" s="1"/>
  <c r="V235" i="48" a="1"/>
  <c r="V235" i="48" s="1"/>
  <c r="T235" i="48" a="1"/>
  <c r="T235" i="48" s="1"/>
  <c r="S235" i="48"/>
  <c r="R235" i="48" a="1"/>
  <c r="R235" i="48"/>
  <c r="Q235" i="48"/>
  <c r="P235" i="48" a="1"/>
  <c r="P235" i="48" s="1"/>
  <c r="AP235" i="48" s="1"/>
  <c r="N235" i="48" a="1"/>
  <c r="N235" i="48"/>
  <c r="O235" i="48" s="1"/>
  <c r="M235" i="48"/>
  <c r="L235" i="48" a="1"/>
  <c r="L235" i="48"/>
  <c r="J235" i="48" a="1"/>
  <c r="J235" i="48"/>
  <c r="AM236" i="48" s="1"/>
  <c r="H235" i="48" a="1"/>
  <c r="H235" i="48" s="1"/>
  <c r="F235" i="48" a="1"/>
  <c r="F235" i="48" s="1"/>
  <c r="D235" i="48" a="1"/>
  <c r="D235" i="48" s="1"/>
  <c r="B235" i="48" a="1"/>
  <c r="B235" i="48" s="1"/>
  <c r="AR234" i="48"/>
  <c r="AJ234" i="48"/>
  <c r="AF234" i="48" a="1"/>
  <c r="AF234" i="48" s="1"/>
  <c r="AD234" i="48" a="1"/>
  <c r="AD234" i="48" s="1"/>
  <c r="AB234" i="48" a="1"/>
  <c r="AB234" i="48" s="1"/>
  <c r="Z234" i="48" a="1"/>
  <c r="Z234" i="48" s="1"/>
  <c r="X234" i="48" a="1"/>
  <c r="X234" i="48"/>
  <c r="Y234" i="48" s="1"/>
  <c r="W234" i="48"/>
  <c r="V234" i="48" a="1"/>
  <c r="V234" i="48"/>
  <c r="AS234" i="48" s="1"/>
  <c r="T234" i="48" a="1"/>
  <c r="T234" i="48"/>
  <c r="U234" i="48" s="1"/>
  <c r="R234" i="48" a="1"/>
  <c r="R234" i="48" s="1"/>
  <c r="P234" i="48" a="1"/>
  <c r="P234" i="48" s="1"/>
  <c r="N234" i="48" a="1"/>
  <c r="N234" i="48"/>
  <c r="AO234" i="48" s="1"/>
  <c r="L234" i="48" a="1"/>
  <c r="L234" i="48" s="1"/>
  <c r="J234" i="48" a="1"/>
  <c r="J234" i="48" s="1"/>
  <c r="H234" i="48" a="1"/>
  <c r="H234" i="48"/>
  <c r="AL234" i="48" s="1"/>
  <c r="G234" i="48"/>
  <c r="F234" i="48" a="1"/>
  <c r="F234" i="48"/>
  <c r="AK234" i="48" s="1"/>
  <c r="D234" i="48" a="1"/>
  <c r="D234" i="48"/>
  <c r="E234" i="48" s="1"/>
  <c r="B234" i="48" a="1"/>
  <c r="B234" i="48" s="1"/>
  <c r="AR233" i="48"/>
  <c r="AJ233" i="48"/>
  <c r="AF233" i="48" a="1"/>
  <c r="AF233" i="48" s="1"/>
  <c r="AD233" i="48" a="1"/>
  <c r="AD233" i="48" s="1"/>
  <c r="AB233" i="48" a="1"/>
  <c r="AB233" i="48" s="1"/>
  <c r="Z233" i="48" a="1"/>
  <c r="Z233" i="48" s="1"/>
  <c r="X233" i="48" a="1"/>
  <c r="X233" i="48"/>
  <c r="Y233" i="48" s="1"/>
  <c r="W233" i="48"/>
  <c r="V233" i="48" a="1"/>
  <c r="V233" i="48"/>
  <c r="AS233" i="48" s="1"/>
  <c r="T233" i="48" a="1"/>
  <c r="T233" i="48"/>
  <c r="U233" i="48" s="1"/>
  <c r="R233" i="48" a="1"/>
  <c r="R233" i="48" s="1"/>
  <c r="P233" i="48" a="1"/>
  <c r="P233" i="48" s="1"/>
  <c r="N233" i="48" a="1"/>
  <c r="N233" i="48"/>
  <c r="AO233" i="48" s="1"/>
  <c r="L233" i="48" a="1"/>
  <c r="L233" i="48" s="1"/>
  <c r="J233" i="48" a="1"/>
  <c r="J233" i="48" s="1"/>
  <c r="H233" i="48" a="1"/>
  <c r="H233" i="48"/>
  <c r="AL233" i="48" s="1"/>
  <c r="F233" i="48" a="1"/>
  <c r="F233" i="48"/>
  <c r="AK233" i="48" s="1"/>
  <c r="D233" i="48" a="1"/>
  <c r="D233" i="48"/>
  <c r="E233" i="48" s="1"/>
  <c r="B233" i="48" a="1"/>
  <c r="B233" i="48" s="1"/>
  <c r="AR232" i="48"/>
  <c r="AJ232" i="48"/>
  <c r="AF232" i="48" a="1"/>
  <c r="AF232" i="48" s="1"/>
  <c r="AD232" i="48" a="1"/>
  <c r="AD232" i="48" s="1"/>
  <c r="AB232" i="48" a="1"/>
  <c r="AB232" i="48" s="1"/>
  <c r="Z232" i="48" a="1"/>
  <c r="Z232" i="48" s="1"/>
  <c r="X232" i="48" a="1"/>
  <c r="X232" i="48"/>
  <c r="Y232" i="48" s="1"/>
  <c r="W232" i="48"/>
  <c r="V232" i="48" a="1"/>
  <c r="V232" i="48"/>
  <c r="AS232" i="48" s="1"/>
  <c r="T232" i="48" a="1"/>
  <c r="T232" i="48"/>
  <c r="U232" i="48" s="1"/>
  <c r="R232" i="48" a="1"/>
  <c r="R232" i="48" s="1"/>
  <c r="P232" i="48" a="1"/>
  <c r="P232" i="48" s="1"/>
  <c r="N232" i="48" a="1"/>
  <c r="N232" i="48"/>
  <c r="AO232" i="48" s="1"/>
  <c r="L232" i="48" a="1"/>
  <c r="L232" i="48" s="1"/>
  <c r="J232" i="48" a="1"/>
  <c r="J232" i="48" s="1"/>
  <c r="H232" i="48" a="1"/>
  <c r="H232" i="48"/>
  <c r="AL232" i="48" s="1"/>
  <c r="F232" i="48" a="1"/>
  <c r="F232" i="48"/>
  <c r="AK232" i="48" s="1"/>
  <c r="D232" i="48" a="1"/>
  <c r="D232" i="48"/>
  <c r="E232" i="48" s="1"/>
  <c r="B232" i="48" a="1"/>
  <c r="B232" i="48" s="1"/>
  <c r="AR231" i="48"/>
  <c r="AJ231" i="48"/>
  <c r="AF231" i="48" a="1"/>
  <c r="AF231" i="48" s="1"/>
  <c r="AD231" i="48" a="1"/>
  <c r="AD231" i="48" s="1"/>
  <c r="AB231" i="48" a="1"/>
  <c r="AB231" i="48" s="1"/>
  <c r="AA231" i="48"/>
  <c r="Z231" i="48" a="1"/>
  <c r="Z231" i="48"/>
  <c r="AU231" i="48" s="1"/>
  <c r="X231" i="48" a="1"/>
  <c r="X231" i="48"/>
  <c r="Y231" i="48" s="1"/>
  <c r="W231" i="48"/>
  <c r="V231" i="48" a="1"/>
  <c r="V231" i="48"/>
  <c r="AS231" i="48" s="1"/>
  <c r="T231" i="48" a="1"/>
  <c r="T231" i="48"/>
  <c r="U231" i="48" s="1"/>
  <c r="R231" i="48" a="1"/>
  <c r="R231" i="48" s="1"/>
  <c r="P231" i="48" a="1"/>
  <c r="P231" i="48" s="1"/>
  <c r="N231" i="48" a="1"/>
  <c r="N231" i="48"/>
  <c r="AO231" i="48" s="1"/>
  <c r="L231" i="48" a="1"/>
  <c r="L231" i="48" s="1"/>
  <c r="J231" i="48" a="1"/>
  <c r="J231" i="48" s="1"/>
  <c r="H231" i="48" a="1"/>
  <c r="H231" i="48"/>
  <c r="AL231" i="48" s="1"/>
  <c r="F231" i="48" a="1"/>
  <c r="F231" i="48"/>
  <c r="AK231" i="48" s="1"/>
  <c r="D231" i="48" a="1"/>
  <c r="D231" i="48"/>
  <c r="E231" i="48" s="1"/>
  <c r="B231" i="48" a="1"/>
  <c r="B231" i="48" s="1"/>
  <c r="AR230" i="48"/>
  <c r="AJ230" i="48"/>
  <c r="AF230" i="48" a="1"/>
  <c r="AF230" i="48" s="1"/>
  <c r="AD230" i="48" a="1"/>
  <c r="AD230" i="48" s="1"/>
  <c r="AB230" i="48" a="1"/>
  <c r="AB230" i="48" s="1"/>
  <c r="AA230" i="48"/>
  <c r="Z230" i="48" a="1"/>
  <c r="Z230" i="48"/>
  <c r="AU230" i="48" s="1"/>
  <c r="X230" i="48" a="1"/>
  <c r="X230" i="48"/>
  <c r="Y230" i="48" s="1"/>
  <c r="W230" i="48"/>
  <c r="V230" i="48" a="1"/>
  <c r="V230" i="48"/>
  <c r="AS230" i="48" s="1"/>
  <c r="T230" i="48" a="1"/>
  <c r="T230" i="48"/>
  <c r="U230" i="48" s="1"/>
  <c r="R230" i="48" a="1"/>
  <c r="R230" i="48" s="1"/>
  <c r="P230" i="48" a="1"/>
  <c r="P230" i="48" s="1"/>
  <c r="N230" i="48" a="1"/>
  <c r="N230" i="48"/>
  <c r="AO230" i="48" s="1"/>
  <c r="L230" i="48" a="1"/>
  <c r="L230" i="48" s="1"/>
  <c r="J230" i="48" a="1"/>
  <c r="J230" i="48" s="1"/>
  <c r="H230" i="48" a="1"/>
  <c r="H230" i="48"/>
  <c r="AL230" i="48" s="1"/>
  <c r="F230" i="48" a="1"/>
  <c r="F230" i="48"/>
  <c r="AK230" i="48" s="1"/>
  <c r="D230" i="48" a="1"/>
  <c r="D230" i="48"/>
  <c r="E230" i="48" s="1"/>
  <c r="B230" i="48" a="1"/>
  <c r="B230" i="48" s="1"/>
  <c r="AR229" i="48"/>
  <c r="AJ229" i="48"/>
  <c r="AF229" i="48" a="1"/>
  <c r="AF229" i="48" s="1"/>
  <c r="AD229" i="48" a="1"/>
  <c r="AD229" i="48" s="1"/>
  <c r="AB229" i="48" a="1"/>
  <c r="AB229" i="48" s="1"/>
  <c r="AA229" i="48"/>
  <c r="Z229" i="48" a="1"/>
  <c r="Z229" i="48"/>
  <c r="AU229" i="48" s="1"/>
  <c r="X229" i="48" a="1"/>
  <c r="X229" i="48"/>
  <c r="Y229" i="48" s="1"/>
  <c r="W229" i="48"/>
  <c r="V229" i="48" a="1"/>
  <c r="V229" i="48"/>
  <c r="AS229" i="48" s="1"/>
  <c r="T229" i="48" a="1"/>
  <c r="T229" i="48"/>
  <c r="U229" i="48" s="1"/>
  <c r="R229" i="48" a="1"/>
  <c r="R229" i="48" s="1"/>
  <c r="P229" i="48" a="1"/>
  <c r="P229" i="48" s="1"/>
  <c r="N229" i="48" a="1"/>
  <c r="N229" i="48"/>
  <c r="AO229" i="48" s="1"/>
  <c r="L229" i="48" a="1"/>
  <c r="L229" i="48" s="1"/>
  <c r="J229" i="48" a="1"/>
  <c r="J229" i="48" s="1"/>
  <c r="H229" i="48" a="1"/>
  <c r="H229" i="48"/>
  <c r="AL229" i="48" s="1"/>
  <c r="F229" i="48" a="1"/>
  <c r="F229" i="48"/>
  <c r="AK229" i="48" s="1"/>
  <c r="D229" i="48" a="1"/>
  <c r="D229" i="48"/>
  <c r="E229" i="48" s="1"/>
  <c r="B229" i="48" a="1"/>
  <c r="B229" i="48" s="1"/>
  <c r="AR228" i="48"/>
  <c r="AJ228" i="48"/>
  <c r="AF228" i="48" a="1"/>
  <c r="AF228" i="48" s="1"/>
  <c r="AD228" i="48" a="1"/>
  <c r="AD228" i="48" s="1"/>
  <c r="AB228" i="48" a="1"/>
  <c r="AB228" i="48" s="1"/>
  <c r="AA228" i="48"/>
  <c r="Z228" i="48" a="1"/>
  <c r="Z228" i="48"/>
  <c r="AU228" i="48" s="1"/>
  <c r="X228" i="48" a="1"/>
  <c r="X228" i="48"/>
  <c r="Y228" i="48" s="1"/>
  <c r="V228" i="48" a="1"/>
  <c r="V228" i="48"/>
  <c r="W228" i="48" s="1"/>
  <c r="T228" i="48" a="1"/>
  <c r="T228" i="48"/>
  <c r="U228" i="48" s="1"/>
  <c r="R228" i="48" a="1"/>
  <c r="R228" i="48" s="1"/>
  <c r="P228" i="48" a="1"/>
  <c r="P228" i="48" s="1"/>
  <c r="N228" i="48" a="1"/>
  <c r="N228" i="48"/>
  <c r="O228" i="48" s="1"/>
  <c r="L228" i="48" a="1"/>
  <c r="L228" i="48" s="1"/>
  <c r="J228" i="48" a="1"/>
  <c r="J228" i="48" s="1"/>
  <c r="H228" i="48" a="1"/>
  <c r="H228" i="48"/>
  <c r="AL228" i="48" s="1"/>
  <c r="F228" i="48" a="1"/>
  <c r="F228" i="48"/>
  <c r="AK228" i="48" s="1"/>
  <c r="D228" i="48" a="1"/>
  <c r="D228" i="48"/>
  <c r="E228" i="48" s="1"/>
  <c r="B228" i="48" a="1"/>
  <c r="B228" i="48" s="1"/>
  <c r="AR227" i="48"/>
  <c r="AJ227" i="48"/>
  <c r="AF227" i="48" a="1"/>
  <c r="AF227" i="48" s="1"/>
  <c r="AD227" i="48" a="1"/>
  <c r="AD227" i="48" s="1"/>
  <c r="AB227" i="48" a="1"/>
  <c r="AB227" i="48" s="1"/>
  <c r="AA227" i="48"/>
  <c r="Z227" i="48" a="1"/>
  <c r="Z227" i="48"/>
  <c r="AU227" i="48" s="1"/>
  <c r="X227" i="48" a="1"/>
  <c r="X227" i="48"/>
  <c r="Y227" i="48" s="1"/>
  <c r="V227" i="48" a="1"/>
  <c r="V227" i="48"/>
  <c r="W227" i="48" s="1"/>
  <c r="T227" i="48" a="1"/>
  <c r="T227" i="48"/>
  <c r="U227" i="48" s="1"/>
  <c r="R227" i="48" a="1"/>
  <c r="R227" i="48" s="1"/>
  <c r="P227" i="48" a="1"/>
  <c r="P227" i="48" s="1"/>
  <c r="N227" i="48" a="1"/>
  <c r="N227" i="48"/>
  <c r="AO228" i="48" s="1"/>
  <c r="L227" i="48" a="1"/>
  <c r="L227" i="48" s="1"/>
  <c r="J227" i="48" a="1"/>
  <c r="J227" i="48" s="1"/>
  <c r="H227" i="48" a="1"/>
  <c r="H227" i="48"/>
  <c r="AL227" i="48" s="1"/>
  <c r="F227" i="48" a="1"/>
  <c r="F227" i="48"/>
  <c r="AK227" i="48" s="1"/>
  <c r="D227" i="48" a="1"/>
  <c r="D227" i="48"/>
  <c r="E227" i="48" s="1"/>
  <c r="B227" i="48" a="1"/>
  <c r="B227" i="48" s="1"/>
  <c r="AR226" i="48"/>
  <c r="AJ226" i="48"/>
  <c r="AF226" i="48" a="1"/>
  <c r="AF226" i="48" s="1"/>
  <c r="AD226" i="48" a="1"/>
  <c r="AD226" i="48" s="1"/>
  <c r="AB226" i="48" a="1"/>
  <c r="AB226" i="48" s="1"/>
  <c r="AA226" i="48"/>
  <c r="Z226" i="48" a="1"/>
  <c r="Z226" i="48"/>
  <c r="AU226" i="48" s="1"/>
  <c r="X226" i="48" a="1"/>
  <c r="X226" i="48"/>
  <c r="Y226" i="48" s="1"/>
  <c r="V226" i="48" a="1"/>
  <c r="V226" i="48"/>
  <c r="W226" i="48" s="1"/>
  <c r="T226" i="48" a="1"/>
  <c r="T226" i="48"/>
  <c r="U226" i="48" s="1"/>
  <c r="R226" i="48" a="1"/>
  <c r="R226" i="48" s="1"/>
  <c r="P226" i="48" a="1"/>
  <c r="P226" i="48" s="1"/>
  <c r="N226" i="48" a="1"/>
  <c r="N226" i="48"/>
  <c r="AO227" i="48" s="1"/>
  <c r="L226" i="48" a="1"/>
  <c r="L226" i="48" s="1"/>
  <c r="J226" i="48" a="1"/>
  <c r="J226" i="48" s="1"/>
  <c r="H226" i="48" a="1"/>
  <c r="H226" i="48"/>
  <c r="AL226" i="48" s="1"/>
  <c r="F226" i="48" a="1"/>
  <c r="F226" i="48"/>
  <c r="AK226" i="48" s="1"/>
  <c r="D226" i="48" a="1"/>
  <c r="D226" i="48"/>
  <c r="E226" i="48" s="1"/>
  <c r="B226" i="48" a="1"/>
  <c r="B226" i="48" s="1"/>
  <c r="AR225" i="48"/>
  <c r="AJ225" i="48"/>
  <c r="AF225" i="48" a="1"/>
  <c r="AF225" i="48" s="1"/>
  <c r="AD225" i="48" a="1"/>
  <c r="AD225" i="48" s="1"/>
  <c r="AB225" i="48" a="1"/>
  <c r="AB225" i="48" s="1"/>
  <c r="AA225" i="48"/>
  <c r="Z225" i="48" a="1"/>
  <c r="Z225" i="48"/>
  <c r="AU225" i="48" s="1"/>
  <c r="X225" i="48" a="1"/>
  <c r="X225" i="48"/>
  <c r="Y225" i="48" s="1"/>
  <c r="V225" i="48" a="1"/>
  <c r="V225" i="48"/>
  <c r="W225" i="48" s="1"/>
  <c r="T225" i="48" a="1"/>
  <c r="T225" i="48"/>
  <c r="U225" i="48" s="1"/>
  <c r="R225" i="48" a="1"/>
  <c r="R225" i="48" s="1"/>
  <c r="P225" i="48" a="1"/>
  <c r="P225" i="48" s="1"/>
  <c r="N225" i="48" a="1"/>
  <c r="N225" i="48"/>
  <c r="AO226" i="48" s="1"/>
  <c r="L225" i="48" a="1"/>
  <c r="L225" i="48" s="1"/>
  <c r="J225" i="48" a="1"/>
  <c r="J225" i="48" s="1"/>
  <c r="H225" i="48" a="1"/>
  <c r="H225" i="48"/>
  <c r="AL225" i="48" s="1"/>
  <c r="F225" i="48" a="1"/>
  <c r="F225" i="48"/>
  <c r="AK225" i="48" s="1"/>
  <c r="D225" i="48" a="1"/>
  <c r="D225" i="48"/>
  <c r="E225" i="48" s="1"/>
  <c r="B225" i="48" a="1"/>
  <c r="B225" i="48" s="1"/>
  <c r="AR224" i="48"/>
  <c r="AJ224" i="48"/>
  <c r="AF224" i="48" a="1"/>
  <c r="AF224" i="48" s="1"/>
  <c r="AD224" i="48" a="1"/>
  <c r="AD224" i="48" s="1"/>
  <c r="AB224" i="48" a="1"/>
  <c r="AB224" i="48" s="1"/>
  <c r="Z224" i="48" a="1"/>
  <c r="Z224" i="48" s="1"/>
  <c r="X224" i="48" a="1"/>
  <c r="X224" i="48"/>
  <c r="Y224" i="48" s="1"/>
  <c r="V224" i="48" a="1"/>
  <c r="V224" i="48"/>
  <c r="W224" i="48" s="1"/>
  <c r="T224" i="48" a="1"/>
  <c r="T224" i="48"/>
  <c r="U224" i="48" s="1"/>
  <c r="R224" i="48" a="1"/>
  <c r="R224" i="48" s="1"/>
  <c r="P224" i="48" a="1"/>
  <c r="P224" i="48" s="1"/>
  <c r="N224" i="48" a="1"/>
  <c r="N224" i="48"/>
  <c r="AO225" i="48" s="1"/>
  <c r="L224" i="48" a="1"/>
  <c r="L224" i="48" s="1"/>
  <c r="J224" i="48" a="1"/>
  <c r="J224" i="48" s="1"/>
  <c r="H224" i="48" a="1"/>
  <c r="H224" i="48"/>
  <c r="AL224" i="48" s="1"/>
  <c r="F224" i="48" a="1"/>
  <c r="F224" i="48"/>
  <c r="AK224" i="48" s="1"/>
  <c r="D224" i="48" a="1"/>
  <c r="D224" i="48"/>
  <c r="E224" i="48" s="1"/>
  <c r="B224" i="48" a="1"/>
  <c r="B224" i="48" s="1"/>
  <c r="AR223" i="48"/>
  <c r="AJ223" i="48"/>
  <c r="AF223" i="48" a="1"/>
  <c r="AF223" i="48" s="1"/>
  <c r="AD223" i="48" a="1"/>
  <c r="AD223" i="48" s="1"/>
  <c r="AB223" i="48" a="1"/>
  <c r="AB223" i="48" s="1"/>
  <c r="AA223" i="48"/>
  <c r="Z223" i="48" a="1"/>
  <c r="Z223" i="48"/>
  <c r="AU223" i="48" s="1"/>
  <c r="X223" i="48" a="1"/>
  <c r="X223" i="48"/>
  <c r="Y223" i="48" s="1"/>
  <c r="V223" i="48" a="1"/>
  <c r="V223" i="48"/>
  <c r="W223" i="48" s="1"/>
  <c r="T223" i="48" a="1"/>
  <c r="T223" i="48"/>
  <c r="U223" i="48" s="1"/>
  <c r="R223" i="48" a="1"/>
  <c r="R223" i="48" s="1"/>
  <c r="P223" i="48" a="1"/>
  <c r="P223" i="48" s="1"/>
  <c r="N223" i="48" a="1"/>
  <c r="N223" i="48"/>
  <c r="AO224" i="48" s="1"/>
  <c r="L223" i="48" a="1"/>
  <c r="L223" i="48" s="1"/>
  <c r="J223" i="48" a="1"/>
  <c r="J223" i="48" s="1"/>
  <c r="H223" i="48" a="1"/>
  <c r="H223" i="48"/>
  <c r="AL223" i="48" s="1"/>
  <c r="F223" i="48" a="1"/>
  <c r="F223" i="48"/>
  <c r="AK223" i="48" s="1"/>
  <c r="D223" i="48" a="1"/>
  <c r="D223" i="48"/>
  <c r="E223" i="48" s="1"/>
  <c r="B223" i="48" a="1"/>
  <c r="B223" i="48" s="1"/>
  <c r="AR222" i="48"/>
  <c r="AJ222" i="48"/>
  <c r="AF222" i="48" a="1"/>
  <c r="AF222" i="48" s="1"/>
  <c r="AD222" i="48" a="1"/>
  <c r="AD222" i="48" s="1"/>
  <c r="AB222" i="48" a="1"/>
  <c r="AB222" i="48" s="1"/>
  <c r="AA222" i="48"/>
  <c r="Z222" i="48" a="1"/>
  <c r="Z222" i="48"/>
  <c r="AU222" i="48" s="1"/>
  <c r="X222" i="48" a="1"/>
  <c r="X222" i="48"/>
  <c r="Y222" i="48" s="1"/>
  <c r="V222" i="48" a="1"/>
  <c r="V222" i="48"/>
  <c r="W222" i="48" s="1"/>
  <c r="T222" i="48" a="1"/>
  <c r="T222" i="48"/>
  <c r="U222" i="48" s="1"/>
  <c r="R222" i="48" a="1"/>
  <c r="R222" i="48" s="1"/>
  <c r="P222" i="48" a="1"/>
  <c r="P222" i="48" s="1"/>
  <c r="N222" i="48" a="1"/>
  <c r="N222" i="48"/>
  <c r="AO223" i="48" s="1"/>
  <c r="L222" i="48" a="1"/>
  <c r="L222" i="48" s="1"/>
  <c r="J222" i="48" a="1"/>
  <c r="J222" i="48" s="1"/>
  <c r="H222" i="48" a="1"/>
  <c r="H222" i="48"/>
  <c r="AL222" i="48" s="1"/>
  <c r="F222" i="48" a="1"/>
  <c r="F222" i="48"/>
  <c r="AK222" i="48" s="1"/>
  <c r="D222" i="48" a="1"/>
  <c r="D222" i="48"/>
  <c r="E222" i="48" s="1"/>
  <c r="B222" i="48" a="1"/>
  <c r="B222" i="48" s="1"/>
  <c r="AR221" i="48"/>
  <c r="AJ221" i="48"/>
  <c r="AF221" i="48" a="1"/>
  <c r="AF221" i="48" s="1"/>
  <c r="AD221" i="48" a="1"/>
  <c r="AD221" i="48" s="1"/>
  <c r="AB221" i="48" a="1"/>
  <c r="AB221" i="48" s="1"/>
  <c r="AA221" i="48"/>
  <c r="Z221" i="48" a="1"/>
  <c r="Z221" i="48"/>
  <c r="AU221" i="48" s="1"/>
  <c r="X221" i="48" a="1"/>
  <c r="X221" i="48"/>
  <c r="Y221" i="48" s="1"/>
  <c r="V221" i="48" a="1"/>
  <c r="V221" i="48"/>
  <c r="W221" i="48" s="1"/>
  <c r="T221" i="48" a="1"/>
  <c r="T221" i="48"/>
  <c r="U221" i="48" s="1"/>
  <c r="R221" i="48" a="1"/>
  <c r="R221" i="48" s="1"/>
  <c r="P221" i="48" a="1"/>
  <c r="P221" i="48" s="1"/>
  <c r="N221" i="48" a="1"/>
  <c r="N221" i="48"/>
  <c r="AO222" i="48" s="1"/>
  <c r="L221" i="48" a="1"/>
  <c r="L221" i="48" s="1"/>
  <c r="J221" i="48" a="1"/>
  <c r="J221" i="48" s="1"/>
  <c r="H221" i="48" a="1"/>
  <c r="H221" i="48"/>
  <c r="AL221" i="48" s="1"/>
  <c r="F221" i="48" a="1"/>
  <c r="F221" i="48"/>
  <c r="AK221" i="48" s="1"/>
  <c r="D221" i="48" a="1"/>
  <c r="D221" i="48"/>
  <c r="E221" i="48" s="1"/>
  <c r="B221" i="48" a="1"/>
  <c r="B221" i="48" s="1"/>
  <c r="AR220" i="48"/>
  <c r="AJ220" i="48"/>
  <c r="AF220" i="48" a="1"/>
  <c r="AF220" i="48" s="1"/>
  <c r="AD220" i="48" a="1"/>
  <c r="AD220" i="48" s="1"/>
  <c r="AB220" i="48" a="1"/>
  <c r="AB220" i="48" s="1"/>
  <c r="AA220" i="48"/>
  <c r="Z220" i="48" a="1"/>
  <c r="Z220" i="48"/>
  <c r="AU220" i="48" s="1"/>
  <c r="X220" i="48" a="1"/>
  <c r="X220" i="48"/>
  <c r="Y220" i="48" s="1"/>
  <c r="V220" i="48" a="1"/>
  <c r="V220" i="48"/>
  <c r="W220" i="48" s="1"/>
  <c r="T220" i="48" a="1"/>
  <c r="T220" i="48"/>
  <c r="U220" i="48" s="1"/>
  <c r="R220" i="48" a="1"/>
  <c r="R220" i="48" s="1"/>
  <c r="P220" i="48" a="1"/>
  <c r="P220" i="48" s="1"/>
  <c r="N220" i="48" a="1"/>
  <c r="N220" i="48"/>
  <c r="AO221" i="48" s="1"/>
  <c r="L220" i="48" a="1"/>
  <c r="L220" i="48" s="1"/>
  <c r="J220" i="48" a="1"/>
  <c r="J220" i="48" s="1"/>
  <c r="H220" i="48" a="1"/>
  <c r="H220" i="48"/>
  <c r="AL220" i="48" s="1"/>
  <c r="F220" i="48" a="1"/>
  <c r="F220" i="48"/>
  <c r="AK220" i="48" s="1"/>
  <c r="D220" i="48" a="1"/>
  <c r="D220" i="48"/>
  <c r="E220" i="48" s="1"/>
  <c r="B220" i="48" a="1"/>
  <c r="B220" i="48" s="1"/>
  <c r="AR219" i="48"/>
  <c r="AJ219" i="48"/>
  <c r="AF219" i="48" a="1"/>
  <c r="AF219" i="48" s="1"/>
  <c r="AD219" i="48" a="1"/>
  <c r="AD219" i="48" s="1"/>
  <c r="AB219" i="48" a="1"/>
  <c r="AB219" i="48" s="1"/>
  <c r="AA219" i="48"/>
  <c r="Z219" i="48" a="1"/>
  <c r="Z219" i="48"/>
  <c r="AU219" i="48" s="1"/>
  <c r="X219" i="48" a="1"/>
  <c r="X219" i="48"/>
  <c r="Y219" i="48" s="1"/>
  <c r="V219" i="48" a="1"/>
  <c r="V219" i="48"/>
  <c r="W219" i="48" s="1"/>
  <c r="T219" i="48" a="1"/>
  <c r="T219" i="48"/>
  <c r="U219" i="48" s="1"/>
  <c r="R219" i="48" a="1"/>
  <c r="R219" i="48" s="1"/>
  <c r="P219" i="48" a="1"/>
  <c r="P219" i="48" s="1"/>
  <c r="N219" i="48" a="1"/>
  <c r="N219" i="48"/>
  <c r="AO220" i="48" s="1"/>
  <c r="L219" i="48" a="1"/>
  <c r="L219" i="48" s="1"/>
  <c r="J219" i="48" a="1"/>
  <c r="J219" i="48" s="1"/>
  <c r="H219" i="48" a="1"/>
  <c r="H219" i="48"/>
  <c r="AL219" i="48" s="1"/>
  <c r="F219" i="48" a="1"/>
  <c r="F219" i="48"/>
  <c r="AK219" i="48" s="1"/>
  <c r="D219" i="48" a="1"/>
  <c r="D219" i="48"/>
  <c r="E219" i="48" s="1"/>
  <c r="B219" i="48" a="1"/>
  <c r="B219" i="48" s="1"/>
  <c r="AJ218" i="48"/>
  <c r="AF218" i="48" a="1"/>
  <c r="AF218" i="48" s="1"/>
  <c r="AD218" i="48" a="1"/>
  <c r="AD218" i="48" s="1"/>
  <c r="AB218" i="48" a="1"/>
  <c r="AB218" i="48" s="1"/>
  <c r="AA218" i="48"/>
  <c r="Z218" i="48" a="1"/>
  <c r="Z218" i="48"/>
  <c r="AU218" i="48" s="1"/>
  <c r="X218" i="48" a="1"/>
  <c r="X218" i="48"/>
  <c r="Y218" i="48" s="1"/>
  <c r="V218" i="48" a="1"/>
  <c r="V218" i="48"/>
  <c r="W218" i="48" s="1"/>
  <c r="T218" i="48" a="1"/>
  <c r="T218" i="48"/>
  <c r="U218" i="48" s="1"/>
  <c r="R218" i="48" a="1"/>
  <c r="R218" i="48" s="1"/>
  <c r="P218" i="48" a="1"/>
  <c r="P218" i="48" s="1"/>
  <c r="N218" i="48" a="1"/>
  <c r="N218" i="48"/>
  <c r="AO219" i="48" s="1"/>
  <c r="L218" i="48" a="1"/>
  <c r="L218" i="48" s="1"/>
  <c r="K218" i="48"/>
  <c r="J218" i="48" a="1"/>
  <c r="J218" i="48"/>
  <c r="AM218" i="48" s="1"/>
  <c r="H218" i="48" a="1"/>
  <c r="H218" i="48"/>
  <c r="AL218" i="48" s="1"/>
  <c r="F218" i="48" a="1"/>
  <c r="F218" i="48"/>
  <c r="AK218" i="48" s="1"/>
  <c r="D218" i="48" a="1"/>
  <c r="D218" i="48"/>
  <c r="E218" i="48" s="1"/>
  <c r="B218" i="48" a="1"/>
  <c r="B218" i="48" s="1"/>
  <c r="AJ217" i="48"/>
  <c r="AF217" i="48" a="1"/>
  <c r="AF217" i="48" s="1"/>
  <c r="AD217" i="48" a="1"/>
  <c r="AD217" i="48"/>
  <c r="AE217" i="48" s="1"/>
  <c r="AB217" i="48" a="1"/>
  <c r="AB217" i="48" s="1"/>
  <c r="AA217" i="48"/>
  <c r="Z217" i="48" a="1"/>
  <c r="Z217" i="48"/>
  <c r="AU217" i="48" s="1"/>
  <c r="X217" i="48" a="1"/>
  <c r="X217" i="48"/>
  <c r="Y217" i="48" s="1"/>
  <c r="V217" i="48" a="1"/>
  <c r="V217" i="48"/>
  <c r="W217" i="48" s="1"/>
  <c r="T217" i="48" a="1"/>
  <c r="T217" i="48" s="1"/>
  <c r="R217" i="48" a="1"/>
  <c r="R217" i="48" s="1"/>
  <c r="P217" i="48" a="1"/>
  <c r="P217" i="48" s="1"/>
  <c r="N217" i="48" a="1"/>
  <c r="N217" i="48"/>
  <c r="AO218" i="48" s="1"/>
  <c r="L217" i="48" a="1"/>
  <c r="L217" i="48" s="1"/>
  <c r="K217" i="48"/>
  <c r="J217" i="48" a="1"/>
  <c r="J217" i="48"/>
  <c r="H217" i="48" a="1"/>
  <c r="H217" i="48"/>
  <c r="AL217" i="48" s="1"/>
  <c r="F217" i="48" a="1"/>
  <c r="F217" i="48"/>
  <c r="AK217" i="48" s="1"/>
  <c r="D217" i="48" a="1"/>
  <c r="D217" i="48"/>
  <c r="E217" i="48" s="1"/>
  <c r="B217" i="48" a="1"/>
  <c r="B217" i="48" s="1"/>
  <c r="AJ216" i="48"/>
  <c r="AF216" i="48" a="1"/>
  <c r="AF216" i="48" s="1"/>
  <c r="AD216" i="48" a="1"/>
  <c r="AD216" i="48" s="1"/>
  <c r="AB216" i="48" a="1"/>
  <c r="AB216" i="48" s="1"/>
  <c r="AA216" i="48"/>
  <c r="Z216" i="48" a="1"/>
  <c r="Z216" i="48"/>
  <c r="AU216" i="48" s="1"/>
  <c r="X216" i="48" a="1"/>
  <c r="X216" i="48"/>
  <c r="Y216" i="48" s="1"/>
  <c r="V216" i="48" a="1"/>
  <c r="V216" i="48"/>
  <c r="W216" i="48" s="1"/>
  <c r="T216" i="48" a="1"/>
  <c r="T216" i="48"/>
  <c r="U216" i="48" s="1"/>
  <c r="R216" i="48" a="1"/>
  <c r="R216" i="48" s="1"/>
  <c r="P216" i="48" a="1"/>
  <c r="P216" i="48" s="1"/>
  <c r="N216" i="48" a="1"/>
  <c r="N216" i="48"/>
  <c r="AO217" i="48" s="1"/>
  <c r="L216" i="48" a="1"/>
  <c r="L216" i="48" s="1"/>
  <c r="J216" i="48" a="1"/>
  <c r="J216" i="48" s="1"/>
  <c r="H216" i="48" a="1"/>
  <c r="H216" i="48"/>
  <c r="AL216" i="48" s="1"/>
  <c r="F216" i="48" a="1"/>
  <c r="F216" i="48"/>
  <c r="AK216" i="48" s="1"/>
  <c r="D216" i="48" a="1"/>
  <c r="D216" i="48"/>
  <c r="E216" i="48" s="1"/>
  <c r="B216" i="48" a="1"/>
  <c r="B216" i="48" s="1"/>
  <c r="AJ215" i="48"/>
  <c r="AF215" i="48" a="1"/>
  <c r="AF215" i="48" s="1"/>
  <c r="AD215" i="48" a="1"/>
  <c r="AD215" i="48"/>
  <c r="AE215" i="48" s="1"/>
  <c r="AB215" i="48" a="1"/>
  <c r="AB215" i="48" s="1"/>
  <c r="AA215" i="48"/>
  <c r="Z215" i="48" a="1"/>
  <c r="Z215" i="48"/>
  <c r="AU215" i="48" s="1"/>
  <c r="X215" i="48" a="1"/>
  <c r="X215" i="48"/>
  <c r="Y215" i="48" s="1"/>
  <c r="V215" i="48" a="1"/>
  <c r="V215" i="48"/>
  <c r="W215" i="48" s="1"/>
  <c r="T215" i="48" a="1"/>
  <c r="T215" i="48" s="1"/>
  <c r="R215" i="48" a="1"/>
  <c r="R215" i="48" s="1"/>
  <c r="P215" i="48" a="1"/>
  <c r="P215" i="48" s="1"/>
  <c r="N215" i="48" a="1"/>
  <c r="N215" i="48"/>
  <c r="AO216" i="48" s="1"/>
  <c r="L215" i="48" a="1"/>
  <c r="L215" i="48" s="1"/>
  <c r="J215" i="48" a="1"/>
  <c r="J215" i="48" s="1"/>
  <c r="H215" i="48" a="1"/>
  <c r="H215" i="48"/>
  <c r="AL215" i="48" s="1"/>
  <c r="F215" i="48" a="1"/>
  <c r="F215" i="48"/>
  <c r="AK215" i="48" s="1"/>
  <c r="D215" i="48" a="1"/>
  <c r="D215" i="48"/>
  <c r="E215" i="48" s="1"/>
  <c r="B215" i="48" a="1"/>
  <c r="B215" i="48" s="1"/>
  <c r="AF214" i="48" a="1"/>
  <c r="AF214" i="48" s="1"/>
  <c r="AD214" i="48" a="1"/>
  <c r="AD214" i="48" s="1"/>
  <c r="AB214" i="48" a="1"/>
  <c r="AB214" i="48" s="1"/>
  <c r="Z214" i="48" a="1"/>
  <c r="Z214" i="48" s="1"/>
  <c r="X214" i="48" a="1"/>
  <c r="X214" i="48"/>
  <c r="Y214" i="48" s="1"/>
  <c r="V214" i="48" a="1"/>
  <c r="V214" i="48"/>
  <c r="W214" i="48" s="1"/>
  <c r="T214" i="48" a="1"/>
  <c r="T214" i="48" s="1"/>
  <c r="R214" i="48" a="1"/>
  <c r="R214" i="48" s="1"/>
  <c r="P214" i="48" a="1"/>
  <c r="P214" i="48" s="1"/>
  <c r="N214" i="48" a="1"/>
  <c r="N214" i="48"/>
  <c r="AO215" i="48" s="1"/>
  <c r="L214" i="48" a="1"/>
  <c r="L214" i="48" s="1"/>
  <c r="K214" i="48"/>
  <c r="J214" i="48" a="1"/>
  <c r="J214" i="48"/>
  <c r="AM214" i="48" s="1"/>
  <c r="H214" i="48" a="1"/>
  <c r="H214" i="48"/>
  <c r="AL214" i="48" s="1"/>
  <c r="F214" i="48" a="1"/>
  <c r="F214" i="48"/>
  <c r="AK214" i="48" s="1"/>
  <c r="D214" i="48" a="1"/>
  <c r="D214" i="48"/>
  <c r="E214" i="48" s="1"/>
  <c r="B214" i="48" a="1"/>
  <c r="B214" i="48" s="1"/>
  <c r="AF213" i="48" a="1"/>
  <c r="AF213" i="48" s="1"/>
  <c r="AD213" i="48" a="1"/>
  <c r="AD213" i="48"/>
  <c r="AE213" i="48" s="1"/>
  <c r="AB213" i="48" a="1"/>
  <c r="AB213" i="48" s="1"/>
  <c r="Z213" i="48" a="1"/>
  <c r="Z213" i="48" s="1"/>
  <c r="X213" i="48" a="1"/>
  <c r="X213" i="48"/>
  <c r="V213" i="48" a="1"/>
  <c r="V213" i="48"/>
  <c r="W213" i="48" s="1"/>
  <c r="T213" i="48" a="1"/>
  <c r="T213" i="48" s="1"/>
  <c r="R213" i="48" a="1"/>
  <c r="R213" i="48" s="1"/>
  <c r="P213" i="48" a="1"/>
  <c r="P213" i="48" s="1"/>
  <c r="N213" i="48" a="1"/>
  <c r="N213" i="48"/>
  <c r="AO214" i="48" s="1"/>
  <c r="L213" i="48" a="1"/>
  <c r="L213" i="48" s="1"/>
  <c r="K213" i="48"/>
  <c r="J213" i="48" a="1"/>
  <c r="J213" i="48"/>
  <c r="AM213" i="48" s="1"/>
  <c r="H213" i="48" a="1"/>
  <c r="H213" i="48"/>
  <c r="AL213" i="48" s="1"/>
  <c r="F213" i="48" a="1"/>
  <c r="F213" i="48"/>
  <c r="AK213" i="48" s="1"/>
  <c r="D213" i="48" a="1"/>
  <c r="D213" i="48" s="1"/>
  <c r="B213" i="48" a="1"/>
  <c r="B213" i="48" s="1"/>
  <c r="AJ212" i="48"/>
  <c r="AF212" i="48" a="1"/>
  <c r="AF212" i="48" s="1"/>
  <c r="AD212" i="48" a="1"/>
  <c r="AD212" i="48"/>
  <c r="AW213" i="48" s="1"/>
  <c r="AB212" i="48" a="1"/>
  <c r="AB212" i="48" s="1"/>
  <c r="Z212" i="48" a="1"/>
  <c r="Z212" i="48" s="1"/>
  <c r="X212" i="48" a="1"/>
  <c r="X212" i="48"/>
  <c r="V212" i="48" a="1"/>
  <c r="V212" i="48"/>
  <c r="W212" i="48" s="1"/>
  <c r="T212" i="48" a="1"/>
  <c r="T212" i="48" s="1"/>
  <c r="R212" i="48" a="1"/>
  <c r="R212" i="48" s="1"/>
  <c r="P212" i="48" a="1"/>
  <c r="P212" i="48" s="1"/>
  <c r="N212" i="48" a="1"/>
  <c r="N212" i="48"/>
  <c r="AO213" i="48" s="1"/>
  <c r="L212" i="48" a="1"/>
  <c r="L212" i="48" s="1"/>
  <c r="AN212" i="48" s="1"/>
  <c r="K212" i="48"/>
  <c r="J212" i="48" a="1"/>
  <c r="J212" i="48"/>
  <c r="AM212" i="48" s="1"/>
  <c r="H212" i="48" a="1"/>
  <c r="H212" i="48"/>
  <c r="AL212" i="48" s="1"/>
  <c r="F212" i="48" a="1"/>
  <c r="F212" i="48"/>
  <c r="AK212" i="48" s="1"/>
  <c r="D212" i="48" a="1"/>
  <c r="D212" i="48" s="1"/>
  <c r="E212" i="48" s="1"/>
  <c r="B212" i="48" a="1"/>
  <c r="B212" i="48" s="1"/>
  <c r="AF211" i="48" a="1"/>
  <c r="AF211" i="48" s="1"/>
  <c r="AD211" i="48" a="1"/>
  <c r="AD211" i="48"/>
  <c r="AW212" i="48" s="1"/>
  <c r="AB211" i="48" a="1"/>
  <c r="AB211" i="48" s="1"/>
  <c r="Z211" i="48" a="1"/>
  <c r="Z211" i="48" s="1"/>
  <c r="X211" i="48" a="1"/>
  <c r="X211" i="48"/>
  <c r="V211" i="48" a="1"/>
  <c r="V211" i="48"/>
  <c r="W211" i="48" s="1"/>
  <c r="T211" i="48" a="1"/>
  <c r="T211" i="48" s="1"/>
  <c r="R211" i="48" a="1"/>
  <c r="R211" i="48" s="1"/>
  <c r="P211" i="48" a="1"/>
  <c r="P211" i="48" s="1"/>
  <c r="N211" i="48" a="1"/>
  <c r="N211" i="48"/>
  <c r="AO212" i="48" s="1"/>
  <c r="M211" i="48"/>
  <c r="L211" i="48" a="1"/>
  <c r="L211" i="48" s="1"/>
  <c r="K211" i="48"/>
  <c r="J211" i="48" a="1"/>
  <c r="J211" i="48"/>
  <c r="AM211" i="48" s="1"/>
  <c r="H211" i="48" a="1"/>
  <c r="H211" i="48"/>
  <c r="AL211" i="48" s="1"/>
  <c r="F211" i="48" a="1"/>
  <c r="F211" i="48"/>
  <c r="AK211" i="48" s="1"/>
  <c r="D211" i="48" a="1"/>
  <c r="D211" i="48"/>
  <c r="E211" i="48" s="1"/>
  <c r="B211" i="48" a="1"/>
  <c r="B211" i="48" s="1"/>
  <c r="AF210" i="48" a="1"/>
  <c r="AF210" i="48" s="1"/>
  <c r="AD210" i="48" a="1"/>
  <c r="AD210" i="48" s="1"/>
  <c r="AB210" i="48" a="1"/>
  <c r="AB210" i="48" s="1"/>
  <c r="Z210" i="48" a="1"/>
  <c r="Z210" i="48" s="1"/>
  <c r="X210" i="48" a="1"/>
  <c r="X210" i="48"/>
  <c r="V210" i="48" a="1"/>
  <c r="V210" i="48"/>
  <c r="W210" i="48" s="1"/>
  <c r="T210" i="48" a="1"/>
  <c r="T210" i="48" s="1"/>
  <c r="R210" i="48" a="1"/>
  <c r="R210" i="48" s="1"/>
  <c r="P210" i="48" a="1"/>
  <c r="P210" i="48" s="1"/>
  <c r="N210" i="48" a="1"/>
  <c r="N210" i="48"/>
  <c r="AO211" i="48" s="1"/>
  <c r="L210" i="48" a="1"/>
  <c r="L210" i="48" s="1"/>
  <c r="AN210" i="48" s="1"/>
  <c r="K210" i="48"/>
  <c r="J210" i="48" a="1"/>
  <c r="J210" i="48"/>
  <c r="AM210" i="48" s="1"/>
  <c r="H210" i="48" a="1"/>
  <c r="H210" i="48"/>
  <c r="AL210" i="48" s="1"/>
  <c r="F210" i="48" a="1"/>
  <c r="F210" i="48"/>
  <c r="AK210" i="48" s="1"/>
  <c r="D210" i="48" a="1"/>
  <c r="D210" i="48" s="1"/>
  <c r="E210" i="48" s="1"/>
  <c r="B210" i="48" a="1"/>
  <c r="B210" i="48" s="1"/>
  <c r="AJ209" i="48"/>
  <c r="AF209" i="48" a="1"/>
  <c r="AF209" i="48" s="1"/>
  <c r="AD209" i="48" a="1"/>
  <c r="AD209" i="48" s="1"/>
  <c r="AB209" i="48" a="1"/>
  <c r="AB209" i="48" s="1"/>
  <c r="Z209" i="48" a="1"/>
  <c r="Z209" i="48" s="1"/>
  <c r="X209" i="48" a="1"/>
  <c r="X209" i="48"/>
  <c r="V209" i="48" a="1"/>
  <c r="V209" i="48"/>
  <c r="W209" i="48" s="1"/>
  <c r="T209" i="48" a="1"/>
  <c r="T209" i="48" s="1"/>
  <c r="R209" i="48" a="1"/>
  <c r="R209" i="48" s="1"/>
  <c r="P209" i="48" a="1"/>
  <c r="P209" i="48" s="1"/>
  <c r="N209" i="48" a="1"/>
  <c r="N209" i="48"/>
  <c r="AO210" i="48" s="1"/>
  <c r="L209" i="48" a="1"/>
  <c r="L209" i="48" s="1"/>
  <c r="K209" i="48"/>
  <c r="J209" i="48" a="1"/>
  <c r="J209" i="48"/>
  <c r="AM209" i="48" s="1"/>
  <c r="H209" i="48" a="1"/>
  <c r="H209" i="48"/>
  <c r="AL209" i="48" s="1"/>
  <c r="F209" i="48" a="1"/>
  <c r="F209" i="48"/>
  <c r="AK209" i="48" s="1"/>
  <c r="D209" i="48" a="1"/>
  <c r="D209" i="48" s="1"/>
  <c r="E209" i="48" s="1"/>
  <c r="B209" i="48" a="1"/>
  <c r="B209" i="48" s="1"/>
  <c r="AF208" i="48" a="1"/>
  <c r="AF208" i="48" s="1"/>
  <c r="AD208" i="48" a="1"/>
  <c r="AD208" i="48" s="1"/>
  <c r="AB208" i="48" a="1"/>
  <c r="AB208" i="48" s="1"/>
  <c r="Z208" i="48" a="1"/>
  <c r="Z208" i="48" s="1"/>
  <c r="X208" i="48" a="1"/>
  <c r="X208" i="48"/>
  <c r="V208" i="48" a="1"/>
  <c r="V208" i="48"/>
  <c r="W208" i="48" s="1"/>
  <c r="T208" i="48" a="1"/>
  <c r="T208" i="48" s="1"/>
  <c r="R208" i="48" a="1"/>
  <c r="R208" i="48" s="1"/>
  <c r="P208" i="48" a="1"/>
  <c r="P208" i="48" s="1"/>
  <c r="N208" i="48" a="1"/>
  <c r="N208" i="48"/>
  <c r="AO209" i="48" s="1"/>
  <c r="L208" i="48" a="1"/>
  <c r="L208" i="48" s="1"/>
  <c r="AN208" i="48" s="1"/>
  <c r="J208" i="48" a="1"/>
  <c r="J208" i="48" s="1"/>
  <c r="H208" i="48" a="1"/>
  <c r="H208" i="48"/>
  <c r="AL208" i="48" s="1"/>
  <c r="F208" i="48" a="1"/>
  <c r="F208" i="48"/>
  <c r="AK208" i="48" s="1"/>
  <c r="D208" i="48" a="1"/>
  <c r="D208" i="48" s="1"/>
  <c r="E208" i="48" s="1"/>
  <c r="B208" i="48" a="1"/>
  <c r="B208" i="48" s="1"/>
  <c r="AJ207" i="48"/>
  <c r="AF207" i="48" a="1"/>
  <c r="AF207" i="48" s="1"/>
  <c r="AD207" i="48" a="1"/>
  <c r="AD207" i="48" s="1"/>
  <c r="AB207" i="48" a="1"/>
  <c r="AB207" i="48" s="1"/>
  <c r="Z207" i="48" a="1"/>
  <c r="Z207" i="48" s="1"/>
  <c r="X207" i="48" a="1"/>
  <c r="X207" i="48"/>
  <c r="V207" i="48" a="1"/>
  <c r="V207" i="48"/>
  <c r="W207" i="48" s="1"/>
  <c r="T207" i="48" a="1"/>
  <c r="T207" i="48" s="1"/>
  <c r="R207" i="48" a="1"/>
  <c r="R207" i="48" s="1"/>
  <c r="P207" i="48" a="1"/>
  <c r="P207" i="48" s="1"/>
  <c r="N207" i="48" a="1"/>
  <c r="N207" i="48"/>
  <c r="AO208" i="48" s="1"/>
  <c r="L207" i="48" a="1"/>
  <c r="L207" i="48" s="1"/>
  <c r="J207" i="48" a="1"/>
  <c r="J207" i="48" s="1"/>
  <c r="H207" i="48" a="1"/>
  <c r="H207" i="48"/>
  <c r="AL207" i="48" s="1"/>
  <c r="F207" i="48" a="1"/>
  <c r="F207" i="48"/>
  <c r="AK207" i="48" s="1"/>
  <c r="D207" i="48" a="1"/>
  <c r="D207" i="48" s="1"/>
  <c r="E207" i="48" s="1"/>
  <c r="B207" i="48" a="1"/>
  <c r="B207" i="48" s="1"/>
  <c r="AF206" i="48" a="1"/>
  <c r="AF206" i="48" s="1"/>
  <c r="AD206" i="48" a="1"/>
  <c r="AD206" i="48" s="1"/>
  <c r="AB206" i="48" a="1"/>
  <c r="AB206" i="48" s="1"/>
  <c r="AA206" i="48"/>
  <c r="Z206" i="48" a="1"/>
  <c r="Z206" i="48"/>
  <c r="AU206" i="48" s="1"/>
  <c r="X206" i="48" a="1"/>
  <c r="X206" i="48"/>
  <c r="V206" i="48" a="1"/>
  <c r="V206" i="48"/>
  <c r="W206" i="48" s="1"/>
  <c r="T206" i="48" a="1"/>
  <c r="T206" i="48" s="1"/>
  <c r="R206" i="48" a="1"/>
  <c r="R206" i="48" s="1"/>
  <c r="P206" i="48" a="1"/>
  <c r="P206" i="48" s="1"/>
  <c r="N206" i="48" a="1"/>
  <c r="N206" i="48"/>
  <c r="AO207" i="48" s="1"/>
  <c r="L206" i="48" a="1"/>
  <c r="L206" i="48" s="1"/>
  <c r="AN206" i="48" s="1"/>
  <c r="J206" i="48" a="1"/>
  <c r="J206" i="48" s="1"/>
  <c r="H206" i="48" a="1"/>
  <c r="H206" i="48"/>
  <c r="AL206" i="48" s="1"/>
  <c r="F206" i="48" a="1"/>
  <c r="F206" i="48"/>
  <c r="AK206" i="48" s="1"/>
  <c r="D206" i="48" a="1"/>
  <c r="D206" i="48" s="1"/>
  <c r="E206" i="48" s="1"/>
  <c r="B206" i="48" a="1"/>
  <c r="B206" i="48" s="1"/>
  <c r="AJ205" i="48"/>
  <c r="AF205" i="48" a="1"/>
  <c r="AF205" i="48" s="1"/>
  <c r="AD205" i="48" a="1"/>
  <c r="AD205" i="48" s="1"/>
  <c r="AB205" i="48" a="1"/>
  <c r="AB205" i="48" s="1"/>
  <c r="Z205" i="48" a="1"/>
  <c r="Z205" i="48" s="1"/>
  <c r="X205" i="48" a="1"/>
  <c r="X205" i="48"/>
  <c r="V205" i="48" a="1"/>
  <c r="V205" i="48"/>
  <c r="W205" i="48" s="1"/>
  <c r="T205" i="48" a="1"/>
  <c r="T205" i="48" s="1"/>
  <c r="R205" i="48" a="1"/>
  <c r="R205" i="48" s="1"/>
  <c r="P205" i="48" a="1"/>
  <c r="P205" i="48" s="1"/>
  <c r="N205" i="48" a="1"/>
  <c r="N205" i="48"/>
  <c r="AO206" i="48" s="1"/>
  <c r="L205" i="48" a="1"/>
  <c r="L205" i="48" s="1"/>
  <c r="J205" i="48" a="1"/>
  <c r="J205" i="48" s="1"/>
  <c r="H205" i="48" a="1"/>
  <c r="H205" i="48"/>
  <c r="AL205" i="48" s="1"/>
  <c r="F205" i="48" a="1"/>
  <c r="F205" i="48"/>
  <c r="AK205" i="48" s="1"/>
  <c r="D205" i="48" a="1"/>
  <c r="D205" i="48" s="1"/>
  <c r="E205" i="48" s="1"/>
  <c r="B205" i="48" a="1"/>
  <c r="B205" i="48" s="1"/>
  <c r="AF204" i="48" a="1"/>
  <c r="AF204" i="48" s="1"/>
  <c r="AD204" i="48" a="1"/>
  <c r="AD204" i="48" s="1"/>
  <c r="AB204" i="48" a="1"/>
  <c r="AB204" i="48" s="1"/>
  <c r="Z204" i="48" a="1"/>
  <c r="Z204" i="48" s="1"/>
  <c r="X204" i="48" a="1"/>
  <c r="X204" i="48"/>
  <c r="V204" i="48" a="1"/>
  <c r="V204" i="48"/>
  <c r="W204" i="48" s="1"/>
  <c r="T204" i="48" a="1"/>
  <c r="T204" i="48" s="1"/>
  <c r="R204" i="48" a="1"/>
  <c r="R204" i="48" s="1"/>
  <c r="P204" i="48" a="1"/>
  <c r="P204" i="48" s="1"/>
  <c r="N204" i="48" a="1"/>
  <c r="N204" i="48"/>
  <c r="AO205" i="48" s="1"/>
  <c r="L204" i="48" a="1"/>
  <c r="L204" i="48" s="1"/>
  <c r="AN204" i="48" s="1"/>
  <c r="K204" i="48"/>
  <c r="J204" i="48" a="1"/>
  <c r="J204" i="48"/>
  <c r="AM204" i="48" s="1"/>
  <c r="H204" i="48" a="1"/>
  <c r="H204" i="48"/>
  <c r="AL204" i="48" s="1"/>
  <c r="F204" i="48" a="1"/>
  <c r="F204" i="48"/>
  <c r="AK204" i="48" s="1"/>
  <c r="D204" i="48" a="1"/>
  <c r="D204" i="48" s="1"/>
  <c r="E204" i="48" s="1"/>
  <c r="B204" i="48" a="1"/>
  <c r="B204" i="48" s="1"/>
  <c r="AW203" i="48"/>
  <c r="AF203" i="48" a="1"/>
  <c r="AF203" i="48" s="1"/>
  <c r="AD203" i="48" a="1"/>
  <c r="AD203" i="48"/>
  <c r="AE203" i="48" s="1"/>
  <c r="AB203" i="48" a="1"/>
  <c r="AB203" i="48" s="1"/>
  <c r="AA203" i="48"/>
  <c r="Z203" i="48" a="1"/>
  <c r="Z203" i="48"/>
  <c r="AU203" i="48" s="1"/>
  <c r="X203" i="48" a="1"/>
  <c r="X203" i="48"/>
  <c r="V203" i="48" a="1"/>
  <c r="V203" i="48"/>
  <c r="W203" i="48" s="1"/>
  <c r="T203" i="48" a="1"/>
  <c r="T203" i="48" s="1"/>
  <c r="R203" i="48" a="1"/>
  <c r="R203" i="48" s="1"/>
  <c r="P203" i="48" a="1"/>
  <c r="P203" i="48" s="1"/>
  <c r="N203" i="48" a="1"/>
  <c r="N203" i="48"/>
  <c r="AO204" i="48" s="1"/>
  <c r="M203" i="48"/>
  <c r="L203" i="48" a="1"/>
  <c r="L203" i="48" s="1"/>
  <c r="J203" i="48" a="1"/>
  <c r="J203" i="48" s="1"/>
  <c r="H203" i="48" a="1"/>
  <c r="H203" i="48"/>
  <c r="AL203" i="48" s="1"/>
  <c r="F203" i="48" a="1"/>
  <c r="F203" i="48"/>
  <c r="AK203" i="48" s="1"/>
  <c r="D203" i="48" a="1"/>
  <c r="D203" i="48" s="1"/>
  <c r="E203" i="48" s="1"/>
  <c r="B203" i="48" a="1"/>
  <c r="B203" i="48" s="1"/>
  <c r="AW202" i="48"/>
  <c r="AF202" i="48" a="1"/>
  <c r="AF202" i="48" s="1"/>
  <c r="AD202" i="48" a="1"/>
  <c r="AD202" i="48"/>
  <c r="AE202" i="48" s="1"/>
  <c r="AB202" i="48" a="1"/>
  <c r="AB202" i="48" s="1"/>
  <c r="Z202" i="48" a="1"/>
  <c r="Z202" i="48" s="1"/>
  <c r="X202" i="48" a="1"/>
  <c r="X202" i="48"/>
  <c r="V202" i="48" a="1"/>
  <c r="V202" i="48"/>
  <c r="W202" i="48" s="1"/>
  <c r="T202" i="48" a="1"/>
  <c r="T202" i="48" s="1"/>
  <c r="R202" i="48" a="1"/>
  <c r="R202" i="48" s="1"/>
  <c r="P202" i="48" a="1"/>
  <c r="P202" i="48" s="1"/>
  <c r="N202" i="48" a="1"/>
  <c r="N202" i="48"/>
  <c r="AO203" i="48" s="1"/>
  <c r="M202" i="48"/>
  <c r="L202" i="48" a="1"/>
  <c r="L202" i="48" s="1"/>
  <c r="AN202" i="48" s="1"/>
  <c r="J202" i="48" a="1"/>
  <c r="J202" i="48" s="1"/>
  <c r="H202" i="48" a="1"/>
  <c r="H202" i="48"/>
  <c r="AL202" i="48" s="1"/>
  <c r="F202" i="48" a="1"/>
  <c r="F202" i="48"/>
  <c r="AK202" i="48" s="1"/>
  <c r="D202" i="48" a="1"/>
  <c r="D202" i="48" s="1"/>
  <c r="E202" i="48" s="1"/>
  <c r="B202" i="48" a="1"/>
  <c r="B202" i="48" s="1"/>
  <c r="AW201" i="48"/>
  <c r="AF201" i="48" a="1"/>
  <c r="AF201" i="48" s="1"/>
  <c r="AD201" i="48" a="1"/>
  <c r="AD201" i="48"/>
  <c r="AE201" i="48" s="1"/>
  <c r="AB201" i="48" a="1"/>
  <c r="AB201" i="48" s="1"/>
  <c r="AA201" i="48"/>
  <c r="Z201" i="48" a="1"/>
  <c r="Z201" i="48"/>
  <c r="AU201" i="48" s="1"/>
  <c r="X201" i="48" a="1"/>
  <c r="X201" i="48"/>
  <c r="V201" i="48" a="1"/>
  <c r="V201" i="48"/>
  <c r="W201" i="48" s="1"/>
  <c r="T201" i="48" a="1"/>
  <c r="T201" i="48" s="1"/>
  <c r="R201" i="48" a="1"/>
  <c r="R201" i="48" s="1"/>
  <c r="P201" i="48" a="1"/>
  <c r="P201" i="48" s="1"/>
  <c r="N201" i="48" a="1"/>
  <c r="N201" i="48"/>
  <c r="AO202" i="48" s="1"/>
  <c r="M201" i="48"/>
  <c r="L201" i="48" a="1"/>
  <c r="L201" i="48" s="1"/>
  <c r="K201" i="48"/>
  <c r="J201" i="48" a="1"/>
  <c r="J201" i="48"/>
  <c r="AM201" i="48" s="1"/>
  <c r="H201" i="48" a="1"/>
  <c r="H201" i="48"/>
  <c r="AL201" i="48" s="1"/>
  <c r="F201" i="48" a="1"/>
  <c r="F201" i="48"/>
  <c r="AK201" i="48" s="1"/>
  <c r="D201" i="48" a="1"/>
  <c r="D201" i="48" s="1"/>
  <c r="E201" i="48" s="1"/>
  <c r="B201" i="48" a="1"/>
  <c r="B201" i="48" s="1"/>
  <c r="AW200" i="48"/>
  <c r="AF200" i="48" a="1"/>
  <c r="AF200" i="48" s="1"/>
  <c r="AD200" i="48" a="1"/>
  <c r="AD200" i="48"/>
  <c r="AE200" i="48" s="1"/>
  <c r="AB200" i="48" a="1"/>
  <c r="AB200" i="48" s="1"/>
  <c r="AA200" i="48"/>
  <c r="Z200" i="48" a="1"/>
  <c r="Z200" i="48"/>
  <c r="AU200" i="48" s="1"/>
  <c r="X200" i="48" a="1"/>
  <c r="X200" i="48"/>
  <c r="V200" i="48" a="1"/>
  <c r="V200" i="48"/>
  <c r="W200" i="48" s="1"/>
  <c r="T200" i="48" a="1"/>
  <c r="T200" i="48" s="1"/>
  <c r="R200" i="48" a="1"/>
  <c r="R200" i="48" s="1"/>
  <c r="P200" i="48" a="1"/>
  <c r="P200" i="48" s="1"/>
  <c r="N200" i="48" a="1"/>
  <c r="N200" i="48"/>
  <c r="AO201" i="48" s="1"/>
  <c r="M200" i="48"/>
  <c r="L200" i="48" a="1"/>
  <c r="L200" i="48" s="1"/>
  <c r="K200" i="48"/>
  <c r="J200" i="48" a="1"/>
  <c r="J200" i="48"/>
  <c r="AM200" i="48" s="1"/>
  <c r="H200" i="48" a="1"/>
  <c r="H200" i="48"/>
  <c r="AL200" i="48" s="1"/>
  <c r="F200" i="48" a="1"/>
  <c r="F200" i="48"/>
  <c r="AK200" i="48" s="1"/>
  <c r="D200" i="48" a="1"/>
  <c r="D200" i="48" s="1"/>
  <c r="E200" i="48" s="1"/>
  <c r="B200" i="48" a="1"/>
  <c r="B200" i="48" s="1"/>
  <c r="AF199" i="48" a="1"/>
  <c r="AF199" i="48" s="1"/>
  <c r="AD199" i="48" a="1"/>
  <c r="AD199" i="48"/>
  <c r="AE199" i="48" s="1"/>
  <c r="AB199" i="48" a="1"/>
  <c r="AB199" i="48" s="1"/>
  <c r="AA199" i="48"/>
  <c r="Z199" i="48" a="1"/>
  <c r="Z199" i="48"/>
  <c r="AU199" i="48" s="1"/>
  <c r="X199" i="48" a="1"/>
  <c r="X199" i="48"/>
  <c r="V199" i="48" a="1"/>
  <c r="V199" i="48"/>
  <c r="W199" i="48" s="1"/>
  <c r="T199" i="48" a="1"/>
  <c r="T199" i="48" s="1"/>
  <c r="R199" i="48" a="1"/>
  <c r="R199" i="48" s="1"/>
  <c r="P199" i="48" a="1"/>
  <c r="P199" i="48" s="1"/>
  <c r="N199" i="48" a="1"/>
  <c r="N199" i="48"/>
  <c r="AO200" i="48" s="1"/>
  <c r="L199" i="48" a="1"/>
  <c r="L199" i="48" s="1"/>
  <c r="K199" i="48"/>
  <c r="J199" i="48" a="1"/>
  <c r="J199" i="48"/>
  <c r="AM199" i="48" s="1"/>
  <c r="H199" i="48" a="1"/>
  <c r="H199" i="48"/>
  <c r="AL199" i="48" s="1"/>
  <c r="F199" i="48" a="1"/>
  <c r="F199" i="48"/>
  <c r="AK199" i="48" s="1"/>
  <c r="D199" i="48" a="1"/>
  <c r="D199" i="48" s="1"/>
  <c r="E199" i="48" s="1"/>
  <c r="B199" i="48" a="1"/>
  <c r="B199" i="48" s="1"/>
  <c r="AJ198" i="48"/>
  <c r="AF198" i="48" a="1"/>
  <c r="AF198" i="48" s="1"/>
  <c r="AD198" i="48" a="1"/>
  <c r="AD198" i="48" s="1"/>
  <c r="AB198" i="48" a="1"/>
  <c r="AB198" i="48" s="1"/>
  <c r="AA198" i="48"/>
  <c r="Z198" i="48" a="1"/>
  <c r="Z198" i="48"/>
  <c r="AU198" i="48" s="1"/>
  <c r="X198" i="48" a="1"/>
  <c r="X198" i="48"/>
  <c r="V198" i="48" a="1"/>
  <c r="V198" i="48"/>
  <c r="W198" i="48" s="1"/>
  <c r="T198" i="48" a="1"/>
  <c r="T198" i="48" s="1"/>
  <c r="R198" i="48" a="1"/>
  <c r="R198" i="48" s="1"/>
  <c r="P198" i="48" a="1"/>
  <c r="P198" i="48" s="1"/>
  <c r="N198" i="48" a="1"/>
  <c r="N198" i="48"/>
  <c r="AO199" i="48" s="1"/>
  <c r="L198" i="48" a="1"/>
  <c r="L198" i="48" s="1"/>
  <c r="AN198" i="48" s="1"/>
  <c r="K198" i="48"/>
  <c r="J198" i="48" a="1"/>
  <c r="J198" i="48"/>
  <c r="AM198" i="48" s="1"/>
  <c r="H198" i="48" a="1"/>
  <c r="H198" i="48"/>
  <c r="AL198" i="48" s="1"/>
  <c r="F198" i="48" a="1"/>
  <c r="F198" i="48"/>
  <c r="AK198" i="48" s="1"/>
  <c r="D198" i="48" a="1"/>
  <c r="D198" i="48" s="1"/>
  <c r="E198" i="48" s="1"/>
  <c r="B198" i="48" a="1"/>
  <c r="B198" i="48" s="1"/>
  <c r="AJ197" i="48"/>
  <c r="AF197" i="48" a="1"/>
  <c r="AF197" i="48" s="1"/>
  <c r="AD197" i="48" a="1"/>
  <c r="AD197" i="48" s="1"/>
  <c r="AB197" i="48" a="1"/>
  <c r="AB197" i="48" s="1"/>
  <c r="AA197" i="48"/>
  <c r="Z197" i="48" a="1"/>
  <c r="Z197" i="48"/>
  <c r="AU197" i="48" s="1"/>
  <c r="X197" i="48" a="1"/>
  <c r="X197" i="48"/>
  <c r="V197" i="48" a="1"/>
  <c r="V197" i="48"/>
  <c r="W197" i="48" s="1"/>
  <c r="T197" i="48" a="1"/>
  <c r="T197" i="48" s="1"/>
  <c r="R197" i="48" a="1"/>
  <c r="R197" i="48" s="1"/>
  <c r="P197" i="48" a="1"/>
  <c r="P197" i="48" s="1"/>
  <c r="N197" i="48" a="1"/>
  <c r="N197" i="48"/>
  <c r="AO198" i="48" s="1"/>
  <c r="L197" i="48" a="1"/>
  <c r="L197" i="48" s="1"/>
  <c r="J197" i="48" a="1"/>
  <c r="J197" i="48" s="1"/>
  <c r="H197" i="48" a="1"/>
  <c r="H197" i="48"/>
  <c r="AL197" i="48" s="1"/>
  <c r="F197" i="48" a="1"/>
  <c r="F197" i="48"/>
  <c r="AK197" i="48" s="1"/>
  <c r="D197" i="48" a="1"/>
  <c r="D197" i="48" s="1"/>
  <c r="E197" i="48" s="1"/>
  <c r="B197" i="48" a="1"/>
  <c r="B197" i="48" s="1"/>
  <c r="AJ196" i="48"/>
  <c r="AF196" i="48" a="1"/>
  <c r="AF196" i="48" s="1"/>
  <c r="AD196" i="48" a="1"/>
  <c r="AD196" i="48" s="1"/>
  <c r="AB196" i="48" a="1"/>
  <c r="AB196" i="48" s="1"/>
  <c r="AA196" i="48"/>
  <c r="Z196" i="48" a="1"/>
  <c r="Z196" i="48"/>
  <c r="AU196" i="48" s="1"/>
  <c r="X196" i="48" a="1"/>
  <c r="X196" i="48"/>
  <c r="V196" i="48" a="1"/>
  <c r="V196" i="48"/>
  <c r="W196" i="48" s="1"/>
  <c r="T196" i="48" a="1"/>
  <c r="T196" i="48" s="1"/>
  <c r="R196" i="48" a="1"/>
  <c r="R196" i="48" s="1"/>
  <c r="P196" i="48" a="1"/>
  <c r="P196" i="48" s="1"/>
  <c r="N196" i="48" a="1"/>
  <c r="N196" i="48"/>
  <c r="AO197" i="48" s="1"/>
  <c r="L196" i="48" a="1"/>
  <c r="L196" i="48" s="1"/>
  <c r="K196" i="48"/>
  <c r="J196" i="48" a="1"/>
  <c r="J196" i="48"/>
  <c r="AM196" i="48" s="1"/>
  <c r="H196" i="48" a="1"/>
  <c r="H196" i="48"/>
  <c r="AL196" i="48" s="1"/>
  <c r="F196" i="48" a="1"/>
  <c r="F196" i="48"/>
  <c r="AK196" i="48" s="1"/>
  <c r="D196" i="48" a="1"/>
  <c r="D196" i="48" s="1"/>
  <c r="E196" i="48" s="1"/>
  <c r="B196" i="48" a="1"/>
  <c r="B196" i="48" s="1"/>
  <c r="AF195" i="48" a="1"/>
  <c r="AF195" i="48" s="1"/>
  <c r="AD195" i="48" a="1"/>
  <c r="AD195" i="48"/>
  <c r="AE195" i="48" s="1"/>
  <c r="AB195" i="48" a="1"/>
  <c r="AB195" i="48" s="1"/>
  <c r="AA195" i="48"/>
  <c r="Z195" i="48" a="1"/>
  <c r="Z195" i="48"/>
  <c r="AU195" i="48" s="1"/>
  <c r="X195" i="48" a="1"/>
  <c r="X195" i="48"/>
  <c r="V195" i="48" a="1"/>
  <c r="V195" i="48"/>
  <c r="W195" i="48" s="1"/>
  <c r="T195" i="48" a="1"/>
  <c r="T195" i="48" s="1"/>
  <c r="R195" i="48" a="1"/>
  <c r="R195" i="48" s="1"/>
  <c r="P195" i="48" a="1"/>
  <c r="P195" i="48" s="1"/>
  <c r="N195" i="48" a="1"/>
  <c r="N195" i="48"/>
  <c r="AO196" i="48" s="1"/>
  <c r="L195" i="48" a="1"/>
  <c r="L195" i="48" s="1"/>
  <c r="AN195" i="48" s="1"/>
  <c r="J195" i="48" a="1"/>
  <c r="J195" i="48" s="1"/>
  <c r="H195" i="48" a="1"/>
  <c r="H195" i="48"/>
  <c r="AL195" i="48" s="1"/>
  <c r="F195" i="48" a="1"/>
  <c r="F195" i="48"/>
  <c r="AK195" i="48" s="1"/>
  <c r="D195" i="48" a="1"/>
  <c r="D195" i="48" s="1"/>
  <c r="E195" i="48" s="1"/>
  <c r="B195" i="48" a="1"/>
  <c r="B195" i="48" s="1"/>
  <c r="AW194" i="48"/>
  <c r="AF194" i="48" a="1"/>
  <c r="AF194" i="48" s="1"/>
  <c r="AD194" i="48" a="1"/>
  <c r="AD194" i="48"/>
  <c r="AW195" i="48" s="1"/>
  <c r="AB194" i="48" a="1"/>
  <c r="AB194" i="48" s="1"/>
  <c r="AA194" i="48"/>
  <c r="Z194" i="48" a="1"/>
  <c r="Z194" i="48"/>
  <c r="AU194" i="48" s="1"/>
  <c r="X194" i="48" a="1"/>
  <c r="X194" i="48"/>
  <c r="V194" i="48" a="1"/>
  <c r="V194" i="48"/>
  <c r="W194" i="48" s="1"/>
  <c r="T194" i="48" a="1"/>
  <c r="T194" i="48" s="1"/>
  <c r="R194" i="48" a="1"/>
  <c r="R194" i="48" s="1"/>
  <c r="P194" i="48" a="1"/>
  <c r="P194" i="48" s="1"/>
  <c r="N194" i="48" a="1"/>
  <c r="N194" i="48"/>
  <c r="AO195" i="48" s="1"/>
  <c r="L194" i="48" a="1"/>
  <c r="L194" i="48" s="1"/>
  <c r="AN194" i="48" s="1"/>
  <c r="K194" i="48"/>
  <c r="J194" i="48" a="1"/>
  <c r="J194" i="48"/>
  <c r="AM194" i="48" s="1"/>
  <c r="H194" i="48" a="1"/>
  <c r="H194" i="48"/>
  <c r="AL194" i="48" s="1"/>
  <c r="F194" i="48" a="1"/>
  <c r="F194" i="48"/>
  <c r="AK194" i="48" s="1"/>
  <c r="D194" i="48" a="1"/>
  <c r="D194" i="48" s="1"/>
  <c r="E194" i="48" s="1"/>
  <c r="B194" i="48" a="1"/>
  <c r="B194" i="48" s="1"/>
  <c r="AW193" i="48"/>
  <c r="AF193" i="48" a="1"/>
  <c r="AF193" i="48" s="1"/>
  <c r="AD193" i="48" a="1"/>
  <c r="AD193" i="48"/>
  <c r="AE193" i="48" s="1"/>
  <c r="AB193" i="48" a="1"/>
  <c r="AB193" i="48" s="1"/>
  <c r="AA193" i="48"/>
  <c r="Z193" i="48" a="1"/>
  <c r="Z193" i="48"/>
  <c r="AU193" i="48" s="1"/>
  <c r="X193" i="48" a="1"/>
  <c r="X193" i="48"/>
  <c r="V193" i="48" a="1"/>
  <c r="V193" i="48"/>
  <c r="W193" i="48" s="1"/>
  <c r="T193" i="48" a="1"/>
  <c r="T193" i="48" s="1"/>
  <c r="R193" i="48" a="1"/>
  <c r="R193" i="48" s="1"/>
  <c r="P193" i="48" a="1"/>
  <c r="P193" i="48" s="1"/>
  <c r="N193" i="48" a="1"/>
  <c r="N193" i="48"/>
  <c r="AO194" i="48" s="1"/>
  <c r="M193" i="48"/>
  <c r="L193" i="48" a="1"/>
  <c r="L193" i="48" s="1"/>
  <c r="K193" i="48"/>
  <c r="J193" i="48" a="1"/>
  <c r="J193" i="48"/>
  <c r="AM193" i="48" s="1"/>
  <c r="H193" i="48" a="1"/>
  <c r="H193" i="48"/>
  <c r="AL193" i="48" s="1"/>
  <c r="F193" i="48" a="1"/>
  <c r="F193" i="48"/>
  <c r="AK193" i="48" s="1"/>
  <c r="D193" i="48" a="1"/>
  <c r="D193" i="48" s="1"/>
  <c r="E193" i="48" s="1"/>
  <c r="B193" i="48" a="1"/>
  <c r="B193" i="48" s="1"/>
  <c r="AW192" i="48"/>
  <c r="AF192" i="48" a="1"/>
  <c r="AF192" i="48" s="1"/>
  <c r="AD192" i="48" a="1"/>
  <c r="AD192" i="48"/>
  <c r="AE192" i="48" s="1"/>
  <c r="AB192" i="48" a="1"/>
  <c r="AB192" i="48" s="1"/>
  <c r="AA192" i="48"/>
  <c r="Z192" i="48" a="1"/>
  <c r="Z192" i="48"/>
  <c r="AU192" i="48" s="1"/>
  <c r="X192" i="48" a="1"/>
  <c r="X192" i="48"/>
  <c r="V192" i="48" a="1"/>
  <c r="V192" i="48"/>
  <c r="W192" i="48" s="1"/>
  <c r="T192" i="48" a="1"/>
  <c r="T192" i="48" s="1"/>
  <c r="R192" i="48" a="1"/>
  <c r="R192" i="48" s="1"/>
  <c r="P192" i="48" a="1"/>
  <c r="P192" i="48" s="1"/>
  <c r="N192" i="48" a="1"/>
  <c r="N192" i="48"/>
  <c r="AO193" i="48" s="1"/>
  <c r="L192" i="48" a="1"/>
  <c r="L192" i="48" s="1"/>
  <c r="AN192" i="48" s="1"/>
  <c r="K192" i="48"/>
  <c r="J192" i="48" a="1"/>
  <c r="J192" i="48"/>
  <c r="AM192" i="48" s="1"/>
  <c r="H192" i="48" a="1"/>
  <c r="H192" i="48"/>
  <c r="AL192" i="48" s="1"/>
  <c r="F192" i="48" a="1"/>
  <c r="F192" i="48"/>
  <c r="AK192" i="48" s="1"/>
  <c r="D192" i="48" a="1"/>
  <c r="D192" i="48" s="1"/>
  <c r="E192" i="48" s="1"/>
  <c r="B192" i="48" a="1"/>
  <c r="B192" i="48" s="1"/>
  <c r="AW191" i="48"/>
  <c r="AJ191" i="48"/>
  <c r="AF191" i="48" a="1"/>
  <c r="AF191" i="48" s="1"/>
  <c r="AD191" i="48" a="1"/>
  <c r="AD191" i="48"/>
  <c r="AE191" i="48" s="1"/>
  <c r="AB191" i="48" a="1"/>
  <c r="AB191" i="48" s="1"/>
  <c r="AA191" i="48"/>
  <c r="Z191" i="48" a="1"/>
  <c r="Z191" i="48"/>
  <c r="AU191" i="48" s="1"/>
  <c r="X191" i="48" a="1"/>
  <c r="X191" i="48"/>
  <c r="V191" i="48" a="1"/>
  <c r="V191" i="48"/>
  <c r="W191" i="48" s="1"/>
  <c r="T191" i="48" a="1"/>
  <c r="T191" i="48" s="1"/>
  <c r="R191" i="48" a="1"/>
  <c r="R191" i="48" s="1"/>
  <c r="P191" i="48" a="1"/>
  <c r="P191" i="48" s="1"/>
  <c r="N191" i="48" a="1"/>
  <c r="N191" i="48"/>
  <c r="AO192" i="48" s="1"/>
  <c r="L191" i="48" a="1"/>
  <c r="L191" i="48" s="1"/>
  <c r="AN191" i="48" s="1"/>
  <c r="K191" i="48"/>
  <c r="J191" i="48" a="1"/>
  <c r="J191" i="48"/>
  <c r="AM191" i="48" s="1"/>
  <c r="H191" i="48" a="1"/>
  <c r="H191" i="48"/>
  <c r="AL191" i="48" s="1"/>
  <c r="F191" i="48" a="1"/>
  <c r="F191" i="48"/>
  <c r="AK191" i="48" s="1"/>
  <c r="D191" i="48" a="1"/>
  <c r="D191" i="48" s="1"/>
  <c r="E191" i="48" s="1"/>
  <c r="B191" i="48" a="1"/>
  <c r="B191" i="48" s="1"/>
  <c r="AW190" i="48"/>
  <c r="AJ190" i="48"/>
  <c r="AF190" i="48" a="1"/>
  <c r="AF190" i="48" s="1"/>
  <c r="AD190" i="48" a="1"/>
  <c r="AD190" i="48"/>
  <c r="AE190" i="48" s="1"/>
  <c r="AC190" i="48"/>
  <c r="AB190" i="48" a="1"/>
  <c r="AB190" i="48"/>
  <c r="AV190" i="48" s="1"/>
  <c r="AA190" i="48"/>
  <c r="Z190" i="48" a="1"/>
  <c r="Z190" i="48"/>
  <c r="AU190" i="48" s="1"/>
  <c r="X190" i="48" a="1"/>
  <c r="X190" i="48"/>
  <c r="V190" i="48" a="1"/>
  <c r="V190" i="48"/>
  <c r="W190" i="48" s="1"/>
  <c r="T190" i="48" a="1"/>
  <c r="T190" i="48" s="1"/>
  <c r="R190" i="48" a="1"/>
  <c r="R190" i="48" s="1"/>
  <c r="P190" i="48" a="1"/>
  <c r="P190" i="48" s="1"/>
  <c r="N190" i="48" a="1"/>
  <c r="N190" i="48"/>
  <c r="AO191" i="48" s="1"/>
  <c r="M190" i="48"/>
  <c r="L190" i="48" a="1"/>
  <c r="L190" i="48" s="1"/>
  <c r="K190" i="48"/>
  <c r="J190" i="48" a="1"/>
  <c r="J190" i="48"/>
  <c r="AM190" i="48" s="1"/>
  <c r="H190" i="48" a="1"/>
  <c r="H190" i="48"/>
  <c r="F190" i="48" a="1"/>
  <c r="F190" i="48"/>
  <c r="AK190" i="48" s="1"/>
  <c r="D190" i="48" a="1"/>
  <c r="D190" i="48" s="1"/>
  <c r="E190" i="48" s="1"/>
  <c r="B190" i="48" a="1"/>
  <c r="B190" i="48" s="1"/>
  <c r="AW189" i="48"/>
  <c r="AF189" i="48" a="1"/>
  <c r="AF189" i="48" s="1"/>
  <c r="AD189" i="48" a="1"/>
  <c r="AD189" i="48"/>
  <c r="AE189" i="48" s="1"/>
  <c r="AC189" i="48"/>
  <c r="AB189" i="48" a="1"/>
  <c r="AB189" i="48"/>
  <c r="AV189" i="48" s="1"/>
  <c r="AA189" i="48"/>
  <c r="Z189" i="48" a="1"/>
  <c r="Z189" i="48"/>
  <c r="AU189" i="48" s="1"/>
  <c r="X189" i="48" a="1"/>
  <c r="X189" i="48"/>
  <c r="V189" i="48" a="1"/>
  <c r="V189" i="48"/>
  <c r="W189" i="48" s="1"/>
  <c r="T189" i="48" a="1"/>
  <c r="T189" i="48" s="1"/>
  <c r="R189" i="48" a="1"/>
  <c r="R189" i="48" s="1"/>
  <c r="P189" i="48" a="1"/>
  <c r="P189" i="48" s="1"/>
  <c r="N189" i="48" a="1"/>
  <c r="N189" i="48"/>
  <c r="AO190" i="48" s="1"/>
  <c r="L189" i="48" a="1"/>
  <c r="L189" i="48" s="1"/>
  <c r="K189" i="48"/>
  <c r="J189" i="48" a="1"/>
  <c r="J189" i="48"/>
  <c r="AM189" i="48" s="1"/>
  <c r="H189" i="48" a="1"/>
  <c r="H189" i="48"/>
  <c r="F189" i="48" a="1"/>
  <c r="F189" i="48"/>
  <c r="AK189" i="48" s="1"/>
  <c r="D189" i="48" a="1"/>
  <c r="D189" i="48" s="1"/>
  <c r="E189" i="48" s="1"/>
  <c r="B189" i="48" a="1"/>
  <c r="B189" i="48" s="1"/>
  <c r="AW188" i="48"/>
  <c r="AR188" i="48"/>
  <c r="AF188" i="48" a="1"/>
  <c r="AF188" i="48" s="1"/>
  <c r="AD188" i="48" a="1"/>
  <c r="AD188" i="48"/>
  <c r="AE188" i="48" s="1"/>
  <c r="AC188" i="48"/>
  <c r="AB188" i="48" a="1"/>
  <c r="AB188" i="48"/>
  <c r="AV188" i="48" s="1"/>
  <c r="AA188" i="48"/>
  <c r="Z188" i="48" a="1"/>
  <c r="Z188" i="48"/>
  <c r="AU188" i="48" s="1"/>
  <c r="X188" i="48" a="1"/>
  <c r="X188" i="48"/>
  <c r="V188" i="48" a="1"/>
  <c r="V188" i="48"/>
  <c r="W188" i="48" s="1"/>
  <c r="T188" i="48" a="1"/>
  <c r="T188" i="48" s="1"/>
  <c r="U188" i="48" s="1"/>
  <c r="R188" i="48" a="1"/>
  <c r="R188" i="48" s="1"/>
  <c r="P188" i="48" a="1"/>
  <c r="P188" i="48" s="1"/>
  <c r="N188" i="48" a="1"/>
  <c r="N188" i="48"/>
  <c r="AO189" i="48" s="1"/>
  <c r="L188" i="48" a="1"/>
  <c r="L188" i="48" s="1"/>
  <c r="K188" i="48"/>
  <c r="J188" i="48" a="1"/>
  <c r="J188" i="48"/>
  <c r="AM188" i="48" s="1"/>
  <c r="H188" i="48" a="1"/>
  <c r="H188" i="48"/>
  <c r="F188" i="48" a="1"/>
  <c r="F188" i="48"/>
  <c r="AK188" i="48" s="1"/>
  <c r="D188" i="48" a="1"/>
  <c r="D188" i="48" s="1"/>
  <c r="E188" i="48" s="1"/>
  <c r="B188" i="48" a="1"/>
  <c r="B188" i="48" s="1"/>
  <c r="AW187" i="48"/>
  <c r="AR187" i="48"/>
  <c r="AF187" i="48" a="1"/>
  <c r="AF187" i="48" s="1"/>
  <c r="AD187" i="48" a="1"/>
  <c r="AD187" i="48"/>
  <c r="AE187" i="48" s="1"/>
  <c r="AC187" i="48"/>
  <c r="AB187" i="48" a="1"/>
  <c r="AB187" i="48"/>
  <c r="AV187" i="48" s="1"/>
  <c r="AA187" i="48"/>
  <c r="Z187" i="48" a="1"/>
  <c r="Z187" i="48"/>
  <c r="AU187" i="48" s="1"/>
  <c r="X187" i="48" a="1"/>
  <c r="X187" i="48"/>
  <c r="V187" i="48" a="1"/>
  <c r="V187" i="48"/>
  <c r="W187" i="48" s="1"/>
  <c r="T187" i="48" a="1"/>
  <c r="T187" i="48" s="1"/>
  <c r="U187" i="48" s="1"/>
  <c r="R187" i="48" a="1"/>
  <c r="R187" i="48" s="1"/>
  <c r="P187" i="48" a="1"/>
  <c r="P187" i="48" s="1"/>
  <c r="N187" i="48" a="1"/>
  <c r="N187" i="48"/>
  <c r="AO188" i="48" s="1"/>
  <c r="L187" i="48" a="1"/>
  <c r="L187" i="48" s="1"/>
  <c r="K187" i="48"/>
  <c r="J187" i="48" a="1"/>
  <c r="J187" i="48"/>
  <c r="H187" i="48" a="1"/>
  <c r="H187" i="48"/>
  <c r="F187" i="48" a="1"/>
  <c r="F187" i="48"/>
  <c r="AK187" i="48" s="1"/>
  <c r="D187" i="48" a="1"/>
  <c r="D187" i="48" s="1"/>
  <c r="E187" i="48" s="1"/>
  <c r="B187" i="48" a="1"/>
  <c r="B187" i="48" s="1"/>
  <c r="AW186" i="48"/>
  <c r="AR186" i="48"/>
  <c r="AF186" i="48" a="1"/>
  <c r="AF186" i="48" s="1"/>
  <c r="AD186" i="48" a="1"/>
  <c r="AD186" i="48"/>
  <c r="AE186" i="48" s="1"/>
  <c r="AC186" i="48"/>
  <c r="AB186" i="48" a="1"/>
  <c r="AB186" i="48"/>
  <c r="AV186" i="48" s="1"/>
  <c r="AA186" i="48"/>
  <c r="Z186" i="48" a="1"/>
  <c r="Z186" i="48"/>
  <c r="AU186" i="48" s="1"/>
  <c r="X186" i="48" a="1"/>
  <c r="X186" i="48"/>
  <c r="V186" i="48" a="1"/>
  <c r="V186" i="48"/>
  <c r="W186" i="48" s="1"/>
  <c r="T186" i="48" a="1"/>
  <c r="T186" i="48" s="1"/>
  <c r="U186" i="48" s="1"/>
  <c r="R186" i="48" a="1"/>
  <c r="R186" i="48" s="1"/>
  <c r="P186" i="48" a="1"/>
  <c r="P186" i="48" s="1"/>
  <c r="N186" i="48" a="1"/>
  <c r="N186" i="48"/>
  <c r="AO187" i="48" s="1"/>
  <c r="L186" i="48" a="1"/>
  <c r="L186" i="48" s="1"/>
  <c r="K186" i="48"/>
  <c r="J186" i="48" a="1"/>
  <c r="J186" i="48"/>
  <c r="AM187" i="48" s="1"/>
  <c r="H186" i="48" a="1"/>
  <c r="H186" i="48"/>
  <c r="F186" i="48" a="1"/>
  <c r="F186" i="48"/>
  <c r="AK186" i="48" s="1"/>
  <c r="D186" i="48" a="1"/>
  <c r="D186" i="48" s="1"/>
  <c r="E186" i="48" s="1"/>
  <c r="B186" i="48" a="1"/>
  <c r="B186" i="48" s="1"/>
  <c r="AW185" i="48"/>
  <c r="AR185" i="48"/>
  <c r="AF185" i="48" a="1"/>
  <c r="AF185" i="48" s="1"/>
  <c r="AD185" i="48" a="1"/>
  <c r="AD185" i="48"/>
  <c r="AE185" i="48" s="1"/>
  <c r="AC185" i="48"/>
  <c r="AB185" i="48" a="1"/>
  <c r="AB185" i="48"/>
  <c r="AV185" i="48" s="1"/>
  <c r="AA185" i="48"/>
  <c r="Z185" i="48" a="1"/>
  <c r="Z185" i="48"/>
  <c r="AU185" i="48" s="1"/>
  <c r="X185" i="48" a="1"/>
  <c r="X185" i="48"/>
  <c r="V185" i="48" a="1"/>
  <c r="V185" i="48"/>
  <c r="W185" i="48" s="1"/>
  <c r="T185" i="48" a="1"/>
  <c r="T185" i="48" s="1"/>
  <c r="U185" i="48" s="1"/>
  <c r="R185" i="48" a="1"/>
  <c r="R185" i="48" s="1"/>
  <c r="P185" i="48" a="1"/>
  <c r="P185" i="48" s="1"/>
  <c r="N185" i="48" a="1"/>
  <c r="N185" i="48"/>
  <c r="AO186" i="48" s="1"/>
  <c r="L185" i="48" a="1"/>
  <c r="L185" i="48" s="1"/>
  <c r="K185" i="48"/>
  <c r="J185" i="48" a="1"/>
  <c r="J185" i="48"/>
  <c r="AM186" i="48" s="1"/>
  <c r="H185" i="48" a="1"/>
  <c r="H185" i="48"/>
  <c r="F185" i="48" a="1"/>
  <c r="F185" i="48"/>
  <c r="D185" i="48" a="1"/>
  <c r="D185" i="48" s="1"/>
  <c r="E185" i="48" s="1"/>
  <c r="B185" i="48" a="1"/>
  <c r="B185" i="48" s="1"/>
  <c r="AW184" i="48"/>
  <c r="AF184" i="48" a="1"/>
  <c r="AF184" i="48" s="1"/>
  <c r="AD184" i="48" a="1"/>
  <c r="AD184" i="48"/>
  <c r="AE184" i="48" s="1"/>
  <c r="AC184" i="48"/>
  <c r="AB184" i="48" a="1"/>
  <c r="AB184" i="48"/>
  <c r="AV184" i="48" s="1"/>
  <c r="AA184" i="48"/>
  <c r="Z184" i="48" a="1"/>
  <c r="Z184" i="48"/>
  <c r="AU184" i="48" s="1"/>
  <c r="X184" i="48" a="1"/>
  <c r="X184" i="48"/>
  <c r="V184" i="48" a="1"/>
  <c r="V184" i="48"/>
  <c r="T184" i="48" a="1"/>
  <c r="T184" i="48" s="1"/>
  <c r="U184" i="48" s="1"/>
  <c r="R184" i="48" a="1"/>
  <c r="R184" i="48" s="1"/>
  <c r="P184" i="48" a="1"/>
  <c r="P184" i="48" s="1"/>
  <c r="N184" i="48" a="1"/>
  <c r="N184" i="48"/>
  <c r="AO185" i="48" s="1"/>
  <c r="L184" i="48" a="1"/>
  <c r="L184" i="48" s="1"/>
  <c r="AN184" i="48" s="1"/>
  <c r="K184" i="48"/>
  <c r="J184" i="48" a="1"/>
  <c r="J184" i="48"/>
  <c r="AM185" i="48" s="1"/>
  <c r="H184" i="48" a="1"/>
  <c r="H184" i="48"/>
  <c r="F184" i="48" a="1"/>
  <c r="F184" i="48"/>
  <c r="D184" i="48" a="1"/>
  <c r="D184" i="48" s="1"/>
  <c r="E184" i="48" s="1"/>
  <c r="B184" i="48" a="1"/>
  <c r="B184" i="48" s="1"/>
  <c r="AW183" i="48"/>
  <c r="AF183" i="48" a="1"/>
  <c r="AF183" i="48" s="1"/>
  <c r="AD183" i="48" a="1"/>
  <c r="AD183" i="48"/>
  <c r="AE183" i="48" s="1"/>
  <c r="AC183" i="48"/>
  <c r="AB183" i="48" a="1"/>
  <c r="AB183" i="48"/>
  <c r="AV183" i="48" s="1"/>
  <c r="AA183" i="48"/>
  <c r="Z183" i="48" a="1"/>
  <c r="Z183" i="48"/>
  <c r="AU183" i="48" s="1"/>
  <c r="X183" i="48" a="1"/>
  <c r="X183" i="48"/>
  <c r="V183" i="48" a="1"/>
  <c r="V183" i="48"/>
  <c r="T183" i="48" a="1"/>
  <c r="T183" i="48" s="1"/>
  <c r="U183" i="48" s="1"/>
  <c r="R183" i="48" a="1"/>
  <c r="R183" i="48" s="1"/>
  <c r="P183" i="48" a="1"/>
  <c r="P183" i="48" s="1"/>
  <c r="N183" i="48" a="1"/>
  <c r="N183" i="48"/>
  <c r="AO184" i="48" s="1"/>
  <c r="M183" i="48"/>
  <c r="L183" i="48" a="1"/>
  <c r="L183" i="48" s="1"/>
  <c r="K183" i="48"/>
  <c r="J183" i="48" a="1"/>
  <c r="J183" i="48"/>
  <c r="H183" i="48" a="1"/>
  <c r="H183" i="48"/>
  <c r="F183" i="48" a="1"/>
  <c r="F183" i="48"/>
  <c r="D183" i="48" a="1"/>
  <c r="D183" i="48" s="1"/>
  <c r="E183" i="48" s="1"/>
  <c r="B183" i="48" a="1"/>
  <c r="B183" i="48" s="1"/>
  <c r="AW182" i="48"/>
  <c r="AF182" i="48" a="1"/>
  <c r="AF182" i="48" s="1"/>
  <c r="AD182" i="48" a="1"/>
  <c r="AD182" i="48"/>
  <c r="AE182" i="48" s="1"/>
  <c r="AC182" i="48"/>
  <c r="AB182" i="48" a="1"/>
  <c r="AB182" i="48"/>
  <c r="AA182" i="48"/>
  <c r="Z182" i="48" a="1"/>
  <c r="Z182" i="48"/>
  <c r="X182" i="48" a="1"/>
  <c r="X182" i="48"/>
  <c r="V182" i="48" a="1"/>
  <c r="V182" i="48"/>
  <c r="T182" i="48" a="1"/>
  <c r="T182" i="48" s="1"/>
  <c r="U182" i="48" s="1"/>
  <c r="R182" i="48" a="1"/>
  <c r="R182" i="48" s="1"/>
  <c r="Q182" i="48"/>
  <c r="P182" i="48" a="1"/>
  <c r="P182" i="48" s="1"/>
  <c r="O182" i="48"/>
  <c r="N182" i="48" a="1"/>
  <c r="N182" i="48"/>
  <c r="AO183" i="48" s="1"/>
  <c r="L182" i="48" a="1"/>
  <c r="L182" i="48"/>
  <c r="J182" i="48" a="1"/>
  <c r="J182" i="48"/>
  <c r="K182" i="48" s="1"/>
  <c r="H182" i="48" a="1"/>
  <c r="H182" i="48" s="1"/>
  <c r="F182" i="48" a="1"/>
  <c r="F182" i="48" s="1"/>
  <c r="D182" i="48" a="1"/>
  <c r="D182" i="48" s="1"/>
  <c r="B182" i="48" a="1"/>
  <c r="B182" i="48" s="1"/>
  <c r="AR181" i="48"/>
  <c r="AF181" i="48" a="1"/>
  <c r="AF181" i="48"/>
  <c r="AX181" i="48" s="1"/>
  <c r="AD181" i="48" a="1"/>
  <c r="AD181" i="48"/>
  <c r="AE181" i="48" s="1"/>
  <c r="AC181" i="48"/>
  <c r="AB181" i="48" a="1"/>
  <c r="AB181" i="48"/>
  <c r="AV181" i="48" s="1"/>
  <c r="Z181" i="48" a="1"/>
  <c r="Z181" i="48"/>
  <c r="AU181" i="48" s="1"/>
  <c r="X181" i="48" a="1"/>
  <c r="X181" i="48"/>
  <c r="AT181" i="48" s="1"/>
  <c r="V181" i="48" a="1"/>
  <c r="V181" i="48" s="1"/>
  <c r="U181" i="48"/>
  <c r="T181" i="48" a="1"/>
  <c r="T181" i="48"/>
  <c r="R181" i="48" a="1"/>
  <c r="R181" i="48" s="1"/>
  <c r="Q181" i="48"/>
  <c r="P181" i="48" a="1"/>
  <c r="P181" i="48"/>
  <c r="O181" i="48"/>
  <c r="N181" i="48" a="1"/>
  <c r="N181" i="48"/>
  <c r="AO182" i="48" s="1"/>
  <c r="M181" i="48"/>
  <c r="L181" i="48" a="1"/>
  <c r="L181" i="48"/>
  <c r="AN181" i="48" s="1"/>
  <c r="J181" i="48" a="1"/>
  <c r="J181" i="48" s="1"/>
  <c r="H181" i="48" a="1"/>
  <c r="H181" i="48"/>
  <c r="I181" i="48" s="1"/>
  <c r="F181" i="48" a="1"/>
  <c r="F181" i="48" s="1"/>
  <c r="D181" i="48" a="1"/>
  <c r="D181" i="48" s="1"/>
  <c r="B181" i="48" a="1"/>
  <c r="B181" i="48" s="1"/>
  <c r="AR180" i="48"/>
  <c r="AF180" i="48" a="1"/>
  <c r="AF180" i="48"/>
  <c r="AX180" i="48" s="1"/>
  <c r="AD180" i="48" a="1"/>
  <c r="AD180" i="48"/>
  <c r="AE180" i="48" s="1"/>
  <c r="AC180" i="48"/>
  <c r="AB180" i="48" a="1"/>
  <c r="AB180" i="48"/>
  <c r="AV180" i="48" s="1"/>
  <c r="Z180" i="48" a="1"/>
  <c r="Z180" i="48"/>
  <c r="AU180" i="48" s="1"/>
  <c r="X180" i="48" a="1"/>
  <c r="X180" i="48"/>
  <c r="AT180" i="48" s="1"/>
  <c r="V180" i="48" a="1"/>
  <c r="V180" i="48" s="1"/>
  <c r="U180" i="48"/>
  <c r="T180" i="48" a="1"/>
  <c r="T180" i="48"/>
  <c r="R180" i="48" a="1"/>
  <c r="R180" i="48" s="1"/>
  <c r="Q180" i="48"/>
  <c r="P180" i="48" a="1"/>
  <c r="P180" i="48"/>
  <c r="AP181" i="48" s="1"/>
  <c r="O180" i="48"/>
  <c r="N180" i="48" a="1"/>
  <c r="N180" i="48"/>
  <c r="AO180" i="48" s="1"/>
  <c r="M180" i="48"/>
  <c r="L180" i="48" a="1"/>
  <c r="L180" i="48"/>
  <c r="AN180" i="48" s="1"/>
  <c r="J180" i="48" a="1"/>
  <c r="J180" i="48" s="1"/>
  <c r="H180" i="48" a="1"/>
  <c r="H180" i="48"/>
  <c r="I180" i="48" s="1"/>
  <c r="F180" i="48" a="1"/>
  <c r="F180" i="48" s="1"/>
  <c r="D180" i="48" a="1"/>
  <c r="D180" i="48" s="1"/>
  <c r="B180" i="48" a="1"/>
  <c r="B180" i="48" s="1"/>
  <c r="AR179" i="48"/>
  <c r="AF179" i="48" a="1"/>
  <c r="AF179" i="48"/>
  <c r="AX179" i="48" s="1"/>
  <c r="AD179" i="48" a="1"/>
  <c r="AD179" i="48"/>
  <c r="AE179" i="48" s="1"/>
  <c r="AC179" i="48"/>
  <c r="AB179" i="48" a="1"/>
  <c r="AB179" i="48"/>
  <c r="AV179" i="48" s="1"/>
  <c r="Z179" i="48" a="1"/>
  <c r="Z179" i="48"/>
  <c r="AU179" i="48" s="1"/>
  <c r="X179" i="48" a="1"/>
  <c r="X179" i="48"/>
  <c r="AT179" i="48" s="1"/>
  <c r="V179" i="48" a="1"/>
  <c r="V179" i="48" s="1"/>
  <c r="U179" i="48"/>
  <c r="T179" i="48" a="1"/>
  <c r="T179" i="48"/>
  <c r="R179" i="48" a="1"/>
  <c r="R179" i="48" s="1"/>
  <c r="Q179" i="48"/>
  <c r="P179" i="48" a="1"/>
  <c r="P179" i="48"/>
  <c r="AP180" i="48" s="1"/>
  <c r="O179" i="48"/>
  <c r="N179" i="48" a="1"/>
  <c r="N179" i="48"/>
  <c r="AO179" i="48" s="1"/>
  <c r="M179" i="48"/>
  <c r="L179" i="48" a="1"/>
  <c r="L179" i="48"/>
  <c r="AN179" i="48" s="1"/>
  <c r="J179" i="48" a="1"/>
  <c r="J179" i="48" s="1"/>
  <c r="H179" i="48" a="1"/>
  <c r="H179" i="48"/>
  <c r="I179" i="48" s="1"/>
  <c r="F179" i="48" a="1"/>
  <c r="F179" i="48" s="1"/>
  <c r="D179" i="48" a="1"/>
  <c r="D179" i="48" s="1"/>
  <c r="B179" i="48" a="1"/>
  <c r="B179" i="48" s="1"/>
  <c r="AR178" i="48"/>
  <c r="AF178" i="48" a="1"/>
  <c r="AF178" i="48"/>
  <c r="AX178" i="48" s="1"/>
  <c r="AD178" i="48" a="1"/>
  <c r="AD178" i="48"/>
  <c r="AE178" i="48" s="1"/>
  <c r="AC178" i="48"/>
  <c r="AB178" i="48" a="1"/>
  <c r="AB178" i="48"/>
  <c r="AV178" i="48" s="1"/>
  <c r="Z178" i="48" a="1"/>
  <c r="Z178" i="48"/>
  <c r="AU178" i="48" s="1"/>
  <c r="X178" i="48" a="1"/>
  <c r="X178" i="48"/>
  <c r="AT178" i="48" s="1"/>
  <c r="V178" i="48" a="1"/>
  <c r="V178" i="48"/>
  <c r="AS178" i="48" s="1"/>
  <c r="U178" i="48"/>
  <c r="T178" i="48" a="1"/>
  <c r="T178" i="48"/>
  <c r="R178" i="48" a="1"/>
  <c r="R178" i="48" s="1"/>
  <c r="Q178" i="48"/>
  <c r="P178" i="48" a="1"/>
  <c r="P178" i="48"/>
  <c r="AP179" i="48" s="1"/>
  <c r="O178" i="48"/>
  <c r="N178" i="48" a="1"/>
  <c r="N178" i="48"/>
  <c r="AO178" i="48" s="1"/>
  <c r="M178" i="48"/>
  <c r="L178" i="48" a="1"/>
  <c r="L178" i="48"/>
  <c r="AN178" i="48" s="1"/>
  <c r="J178" i="48" a="1"/>
  <c r="J178" i="48" s="1"/>
  <c r="H178" i="48" a="1"/>
  <c r="H178" i="48"/>
  <c r="I178" i="48" s="1"/>
  <c r="F178" i="48" a="1"/>
  <c r="F178" i="48" s="1"/>
  <c r="D178" i="48" a="1"/>
  <c r="D178" i="48" s="1"/>
  <c r="B178" i="48" a="1"/>
  <c r="B178" i="48" s="1"/>
  <c r="AR177" i="48"/>
  <c r="AF177" i="48" a="1"/>
  <c r="AF177" i="48"/>
  <c r="AX177" i="48" s="1"/>
  <c r="AD177" i="48" a="1"/>
  <c r="AD177" i="48"/>
  <c r="AE177" i="48" s="1"/>
  <c r="AC177" i="48"/>
  <c r="AB177" i="48" a="1"/>
  <c r="AB177" i="48"/>
  <c r="AV177" i="48" s="1"/>
  <c r="Z177" i="48" a="1"/>
  <c r="Z177" i="48"/>
  <c r="AU177" i="48" s="1"/>
  <c r="X177" i="48" a="1"/>
  <c r="X177" i="48"/>
  <c r="AT177" i="48" s="1"/>
  <c r="V177" i="48" a="1"/>
  <c r="V177" i="48"/>
  <c r="AS177" i="48" s="1"/>
  <c r="U177" i="48"/>
  <c r="T177" i="48" a="1"/>
  <c r="T177" i="48"/>
  <c r="R177" i="48" a="1"/>
  <c r="R177" i="48" s="1"/>
  <c r="P177" i="48" a="1"/>
  <c r="P177" i="48" s="1"/>
  <c r="O177" i="48"/>
  <c r="N177" i="48" a="1"/>
  <c r="N177" i="48"/>
  <c r="AO177" i="48" s="1"/>
  <c r="M177" i="48"/>
  <c r="L177" i="48" a="1"/>
  <c r="L177" i="48"/>
  <c r="AN177" i="48" s="1"/>
  <c r="J177" i="48" a="1"/>
  <c r="J177" i="48" s="1"/>
  <c r="H177" i="48" a="1"/>
  <c r="H177" i="48"/>
  <c r="I177" i="48" s="1"/>
  <c r="F177" i="48" a="1"/>
  <c r="F177" i="48" s="1"/>
  <c r="D177" i="48" a="1"/>
  <c r="D177" i="48" s="1"/>
  <c r="B177" i="48" a="1"/>
  <c r="B177" i="48" s="1"/>
  <c r="AF176" i="48" a="1"/>
  <c r="AF176" i="48"/>
  <c r="AX176" i="48" s="1"/>
  <c r="AD176" i="48" a="1"/>
  <c r="AD176" i="48"/>
  <c r="AE176" i="48" s="1"/>
  <c r="AC176" i="48"/>
  <c r="AB176" i="48" a="1"/>
  <c r="AB176" i="48"/>
  <c r="AV176" i="48" s="1"/>
  <c r="Z176" i="48" a="1"/>
  <c r="Z176" i="48"/>
  <c r="AU176" i="48" s="1"/>
  <c r="X176" i="48" a="1"/>
  <c r="X176" i="48"/>
  <c r="AT176" i="48" s="1"/>
  <c r="V176" i="48" a="1"/>
  <c r="V176" i="48"/>
  <c r="AS176" i="48" s="1"/>
  <c r="U176" i="48"/>
  <c r="T176" i="48" a="1"/>
  <c r="T176" i="48"/>
  <c r="R176" i="48" a="1"/>
  <c r="R176" i="48" s="1"/>
  <c r="P176" i="48" a="1"/>
  <c r="P176" i="48" s="1"/>
  <c r="O176" i="48"/>
  <c r="N176" i="48" a="1"/>
  <c r="N176" i="48"/>
  <c r="AO176" i="48" s="1"/>
  <c r="M176" i="48"/>
  <c r="L176" i="48" a="1"/>
  <c r="L176" i="48"/>
  <c r="AN176" i="48" s="1"/>
  <c r="J176" i="48" a="1"/>
  <c r="J176" i="48" s="1"/>
  <c r="H176" i="48" a="1"/>
  <c r="H176" i="48"/>
  <c r="I176" i="48" s="1"/>
  <c r="F176" i="48" a="1"/>
  <c r="F176" i="48" s="1"/>
  <c r="D176" i="48" a="1"/>
  <c r="D176" i="48" s="1"/>
  <c r="B176" i="48" a="1"/>
  <c r="B176" i="48" s="1"/>
  <c r="AF175" i="48" a="1"/>
  <c r="AF175" i="48"/>
  <c r="AX175" i="48" s="1"/>
  <c r="AD175" i="48" a="1"/>
  <c r="AD175" i="48"/>
  <c r="AE175" i="48" s="1"/>
  <c r="AC175" i="48"/>
  <c r="AB175" i="48" a="1"/>
  <c r="AB175" i="48"/>
  <c r="AV175" i="48" s="1"/>
  <c r="Z175" i="48" a="1"/>
  <c r="Z175" i="48"/>
  <c r="AU175" i="48" s="1"/>
  <c r="X175" i="48" a="1"/>
  <c r="X175" i="48"/>
  <c r="AT175" i="48" s="1"/>
  <c r="V175" i="48" a="1"/>
  <c r="V175" i="48"/>
  <c r="AS175" i="48" s="1"/>
  <c r="T175" i="48" a="1"/>
  <c r="T175" i="48" s="1"/>
  <c r="R175" i="48" a="1"/>
  <c r="R175" i="48" s="1"/>
  <c r="P175" i="48" a="1"/>
  <c r="P175" i="48" s="1"/>
  <c r="O175" i="48"/>
  <c r="N175" i="48" a="1"/>
  <c r="N175" i="48"/>
  <c r="AO175" i="48" s="1"/>
  <c r="M175" i="48"/>
  <c r="L175" i="48" a="1"/>
  <c r="L175" i="48"/>
  <c r="AN175" i="48" s="1"/>
  <c r="J175" i="48" a="1"/>
  <c r="J175" i="48" s="1"/>
  <c r="H175" i="48" a="1"/>
  <c r="H175" i="48"/>
  <c r="I175" i="48" s="1"/>
  <c r="F175" i="48" a="1"/>
  <c r="F175" i="48" s="1"/>
  <c r="D175" i="48" a="1"/>
  <c r="D175" i="48" s="1"/>
  <c r="B175" i="48" a="1"/>
  <c r="B175" i="48" s="1"/>
  <c r="AF174" i="48" a="1"/>
  <c r="AF174" i="48"/>
  <c r="AX174" i="48" s="1"/>
  <c r="AD174" i="48" a="1"/>
  <c r="AD174" i="48"/>
  <c r="AE174" i="48" s="1"/>
  <c r="AC174" i="48"/>
  <c r="AB174" i="48" a="1"/>
  <c r="AB174" i="48"/>
  <c r="AV174" i="48" s="1"/>
  <c r="Z174" i="48" a="1"/>
  <c r="Z174" i="48"/>
  <c r="AU174" i="48" s="1"/>
  <c r="X174" i="48" a="1"/>
  <c r="X174" i="48"/>
  <c r="AT174" i="48" s="1"/>
  <c r="V174" i="48" a="1"/>
  <c r="V174" i="48"/>
  <c r="W174" i="48" s="1"/>
  <c r="T174" i="48" a="1"/>
  <c r="T174" i="48" s="1"/>
  <c r="R174" i="48" a="1"/>
  <c r="R174" i="48" s="1"/>
  <c r="P174" i="48" a="1"/>
  <c r="P174" i="48" s="1"/>
  <c r="O174" i="48"/>
  <c r="N174" i="48" a="1"/>
  <c r="N174" i="48"/>
  <c r="AO174" i="48" s="1"/>
  <c r="M174" i="48"/>
  <c r="L174" i="48" a="1"/>
  <c r="L174" i="48"/>
  <c r="AN174" i="48" s="1"/>
  <c r="J174" i="48" a="1"/>
  <c r="J174" i="48" s="1"/>
  <c r="H174" i="48" a="1"/>
  <c r="H174" i="48"/>
  <c r="I174" i="48" s="1"/>
  <c r="F174" i="48" a="1"/>
  <c r="F174" i="48" s="1"/>
  <c r="D174" i="48" a="1"/>
  <c r="D174" i="48" s="1"/>
  <c r="B174" i="48" a="1"/>
  <c r="B174" i="48" s="1"/>
  <c r="AF173" i="48" a="1"/>
  <c r="AF173" i="48"/>
  <c r="AX173" i="48" s="1"/>
  <c r="AD173" i="48" a="1"/>
  <c r="AD173" i="48"/>
  <c r="AE173" i="48" s="1"/>
  <c r="AC173" i="48"/>
  <c r="AB173" i="48" a="1"/>
  <c r="AB173" i="48"/>
  <c r="AV173" i="48" s="1"/>
  <c r="Z173" i="48" a="1"/>
  <c r="Z173" i="48"/>
  <c r="AU173" i="48" s="1"/>
  <c r="X173" i="48" a="1"/>
  <c r="X173" i="48"/>
  <c r="AT173" i="48" s="1"/>
  <c r="V173" i="48" a="1"/>
  <c r="V173" i="48"/>
  <c r="AS174" i="48" s="1"/>
  <c r="T173" i="48" a="1"/>
  <c r="T173" i="48" s="1"/>
  <c r="R173" i="48" a="1"/>
  <c r="R173" i="48" s="1"/>
  <c r="P173" i="48" a="1"/>
  <c r="P173" i="48" s="1"/>
  <c r="O173" i="48"/>
  <c r="N173" i="48" a="1"/>
  <c r="N173" i="48"/>
  <c r="AO173" i="48" s="1"/>
  <c r="M173" i="48"/>
  <c r="L173" i="48" a="1"/>
  <c r="L173" i="48"/>
  <c r="AN173" i="48" s="1"/>
  <c r="J173" i="48" a="1"/>
  <c r="J173" i="48" s="1"/>
  <c r="H173" i="48" a="1"/>
  <c r="H173" i="48"/>
  <c r="I173" i="48" s="1"/>
  <c r="F173" i="48" a="1"/>
  <c r="F173" i="48" s="1"/>
  <c r="D173" i="48" a="1"/>
  <c r="D173" i="48" s="1"/>
  <c r="B173" i="48" a="1"/>
  <c r="B173" i="48" s="1"/>
  <c r="AF172" i="48" a="1"/>
  <c r="AF172" i="48"/>
  <c r="AX172" i="48" s="1"/>
  <c r="AD172" i="48" a="1"/>
  <c r="AD172" i="48"/>
  <c r="AE172" i="48" s="1"/>
  <c r="AC172" i="48"/>
  <c r="AB172" i="48" a="1"/>
  <c r="AB172" i="48"/>
  <c r="AV172" i="48" s="1"/>
  <c r="Z172" i="48" a="1"/>
  <c r="Z172" i="48"/>
  <c r="AU172" i="48" s="1"/>
  <c r="X172" i="48" a="1"/>
  <c r="X172" i="48"/>
  <c r="AT172" i="48" s="1"/>
  <c r="V172" i="48" a="1"/>
  <c r="V172" i="48" s="1"/>
  <c r="T172" i="48" a="1"/>
  <c r="T172" i="48" s="1"/>
  <c r="R172" i="48" a="1"/>
  <c r="R172" i="48" s="1"/>
  <c r="P172" i="48" a="1"/>
  <c r="P172" i="48" s="1"/>
  <c r="O172" i="48"/>
  <c r="N172" i="48" a="1"/>
  <c r="N172" i="48"/>
  <c r="AO172" i="48" s="1"/>
  <c r="M172" i="48"/>
  <c r="L172" i="48" a="1"/>
  <c r="L172" i="48"/>
  <c r="AN172" i="48" s="1"/>
  <c r="J172" i="48" a="1"/>
  <c r="J172" i="48" s="1"/>
  <c r="H172" i="48" a="1"/>
  <c r="H172" i="48"/>
  <c r="I172" i="48" s="1"/>
  <c r="F172" i="48" a="1"/>
  <c r="F172" i="48" s="1"/>
  <c r="D172" i="48" a="1"/>
  <c r="D172" i="48" s="1"/>
  <c r="B172" i="48" a="1"/>
  <c r="B172" i="48" s="1"/>
  <c r="AF171" i="48" a="1"/>
  <c r="AF171" i="48"/>
  <c r="AX171" i="48" s="1"/>
  <c r="AD171" i="48" a="1"/>
  <c r="AD171" i="48"/>
  <c r="AE171" i="48" s="1"/>
  <c r="AC171" i="48"/>
  <c r="AB171" i="48" a="1"/>
  <c r="AB171" i="48"/>
  <c r="AV171" i="48" s="1"/>
  <c r="Z171" i="48" a="1"/>
  <c r="Z171" i="48"/>
  <c r="AU171" i="48" s="1"/>
  <c r="X171" i="48" a="1"/>
  <c r="X171" i="48"/>
  <c r="AT171" i="48" s="1"/>
  <c r="V171" i="48" a="1"/>
  <c r="V171" i="48" s="1"/>
  <c r="T171" i="48" a="1"/>
  <c r="T171" i="48" s="1"/>
  <c r="R171" i="48" a="1"/>
  <c r="R171" i="48" s="1"/>
  <c r="P171" i="48" a="1"/>
  <c r="P171" i="48" s="1"/>
  <c r="O171" i="48"/>
  <c r="N171" i="48" a="1"/>
  <c r="N171" i="48"/>
  <c r="AO171" i="48" s="1"/>
  <c r="M171" i="48"/>
  <c r="L171" i="48" a="1"/>
  <c r="L171" i="48"/>
  <c r="AN171" i="48" s="1"/>
  <c r="J171" i="48" a="1"/>
  <c r="J171" i="48" s="1"/>
  <c r="H171" i="48" a="1"/>
  <c r="H171" i="48"/>
  <c r="I171" i="48" s="1"/>
  <c r="F171" i="48" a="1"/>
  <c r="F171" i="48" s="1"/>
  <c r="D171" i="48" a="1"/>
  <c r="D171" i="48" s="1"/>
  <c r="B171" i="48" a="1"/>
  <c r="B171" i="48" s="1"/>
  <c r="AF170" i="48" a="1"/>
  <c r="AF170" i="48"/>
  <c r="AX170" i="48" s="1"/>
  <c r="AD170" i="48" a="1"/>
  <c r="AD170" i="48"/>
  <c r="AE170" i="48" s="1"/>
  <c r="AC170" i="48"/>
  <c r="AB170" i="48" a="1"/>
  <c r="AB170" i="48"/>
  <c r="AV170" i="48" s="1"/>
  <c r="Z170" i="48" a="1"/>
  <c r="Z170" i="48"/>
  <c r="AU170" i="48" s="1"/>
  <c r="X170" i="48" a="1"/>
  <c r="X170" i="48"/>
  <c r="AT170" i="48" s="1"/>
  <c r="V170" i="48" a="1"/>
  <c r="V170" i="48" s="1"/>
  <c r="T170" i="48" a="1"/>
  <c r="T170" i="48" s="1"/>
  <c r="R170" i="48" a="1"/>
  <c r="R170" i="48" s="1"/>
  <c r="P170" i="48" a="1"/>
  <c r="P170" i="48" s="1"/>
  <c r="O170" i="48"/>
  <c r="N170" i="48" a="1"/>
  <c r="N170" i="48"/>
  <c r="AO170" i="48" s="1"/>
  <c r="M170" i="48"/>
  <c r="L170" i="48" a="1"/>
  <c r="L170" i="48"/>
  <c r="AN170" i="48" s="1"/>
  <c r="J170" i="48" a="1"/>
  <c r="J170" i="48" s="1"/>
  <c r="H170" i="48" a="1"/>
  <c r="H170" i="48"/>
  <c r="I170" i="48" s="1"/>
  <c r="F170" i="48" a="1"/>
  <c r="F170" i="48" s="1"/>
  <c r="D170" i="48" a="1"/>
  <c r="D170" i="48" s="1"/>
  <c r="B170" i="48" a="1"/>
  <c r="B170" i="48" s="1"/>
  <c r="AF169" i="48" a="1"/>
  <c r="AF169" i="48"/>
  <c r="AX169" i="48" s="1"/>
  <c r="AD169" i="48" a="1"/>
  <c r="AD169" i="48"/>
  <c r="AE169" i="48" s="1"/>
  <c r="AC169" i="48"/>
  <c r="AB169" i="48" a="1"/>
  <c r="AB169" i="48"/>
  <c r="AV169" i="48" s="1"/>
  <c r="Z169" i="48" a="1"/>
  <c r="Z169" i="48"/>
  <c r="AU169" i="48" s="1"/>
  <c r="X169" i="48" a="1"/>
  <c r="X169" i="48"/>
  <c r="AT169" i="48" s="1"/>
  <c r="V169" i="48" a="1"/>
  <c r="V169" i="48" s="1"/>
  <c r="T169" i="48" a="1"/>
  <c r="T169" i="48" s="1"/>
  <c r="R169" i="48" a="1"/>
  <c r="R169" i="48" s="1"/>
  <c r="P169" i="48" a="1"/>
  <c r="P169" i="48" s="1"/>
  <c r="O169" i="48"/>
  <c r="N169" i="48" a="1"/>
  <c r="N169" i="48"/>
  <c r="AO169" i="48" s="1"/>
  <c r="M169" i="48"/>
  <c r="L169" i="48" a="1"/>
  <c r="L169" i="48"/>
  <c r="AN169" i="48" s="1"/>
  <c r="J169" i="48" a="1"/>
  <c r="J169" i="48" s="1"/>
  <c r="H169" i="48" a="1"/>
  <c r="H169" i="48"/>
  <c r="I169" i="48" s="1"/>
  <c r="F169" i="48" a="1"/>
  <c r="F169" i="48" s="1"/>
  <c r="D169" i="48" a="1"/>
  <c r="D169" i="48" s="1"/>
  <c r="B169" i="48" a="1"/>
  <c r="B169" i="48" s="1"/>
  <c r="AF168" i="48" a="1"/>
  <c r="AF168" i="48"/>
  <c r="AX168" i="48" s="1"/>
  <c r="AD168" i="48" a="1"/>
  <c r="AD168" i="48"/>
  <c r="AE168" i="48" s="1"/>
  <c r="AC168" i="48"/>
  <c r="AB168" i="48" a="1"/>
  <c r="AB168" i="48"/>
  <c r="AV168" i="48" s="1"/>
  <c r="Z168" i="48" a="1"/>
  <c r="Z168" i="48"/>
  <c r="AU168" i="48" s="1"/>
  <c r="X168" i="48" a="1"/>
  <c r="X168" i="48"/>
  <c r="AT168" i="48" s="1"/>
  <c r="V168" i="48" a="1"/>
  <c r="V168" i="48" s="1"/>
  <c r="T168" i="48" a="1"/>
  <c r="T168" i="48" s="1"/>
  <c r="R168" i="48" a="1"/>
  <c r="R168" i="48" s="1"/>
  <c r="P168" i="48" a="1"/>
  <c r="P168" i="48" s="1"/>
  <c r="O168" i="48"/>
  <c r="N168" i="48" a="1"/>
  <c r="N168" i="48"/>
  <c r="AO168" i="48" s="1"/>
  <c r="M168" i="48"/>
  <c r="L168" i="48" a="1"/>
  <c r="L168" i="48"/>
  <c r="AN168" i="48" s="1"/>
  <c r="J168" i="48" a="1"/>
  <c r="J168" i="48" s="1"/>
  <c r="H168" i="48" a="1"/>
  <c r="H168" i="48"/>
  <c r="I168" i="48" s="1"/>
  <c r="F168" i="48" a="1"/>
  <c r="F168" i="48" s="1"/>
  <c r="D168" i="48" a="1"/>
  <c r="D168" i="48" s="1"/>
  <c r="B168" i="48" a="1"/>
  <c r="B168" i="48" s="1"/>
  <c r="AF167" i="48" a="1"/>
  <c r="AF167" i="48"/>
  <c r="AX167" i="48" s="1"/>
  <c r="AD167" i="48" a="1"/>
  <c r="AD167" i="48"/>
  <c r="AE167" i="48" s="1"/>
  <c r="AC167" i="48"/>
  <c r="AB167" i="48" a="1"/>
  <c r="AB167" i="48"/>
  <c r="AV167" i="48" s="1"/>
  <c r="Z167" i="48" a="1"/>
  <c r="Z167" i="48"/>
  <c r="AU167" i="48" s="1"/>
  <c r="X167" i="48" a="1"/>
  <c r="X167" i="48"/>
  <c r="AT167" i="48" s="1"/>
  <c r="V167" i="48" a="1"/>
  <c r="V167" i="48" s="1"/>
  <c r="T167" i="48" a="1"/>
  <c r="T167" i="48" s="1"/>
  <c r="R167" i="48" a="1"/>
  <c r="R167" i="48" s="1"/>
  <c r="P167" i="48" a="1"/>
  <c r="P167" i="48" s="1"/>
  <c r="O167" i="48"/>
  <c r="N167" i="48" a="1"/>
  <c r="N167" i="48"/>
  <c r="AO167" i="48" s="1"/>
  <c r="M167" i="48"/>
  <c r="L167" i="48" a="1"/>
  <c r="L167" i="48"/>
  <c r="J167" i="48" a="1"/>
  <c r="J167" i="48" s="1"/>
  <c r="H167" i="48" a="1"/>
  <c r="H167" i="48"/>
  <c r="I167" i="48" s="1"/>
  <c r="F167" i="48" a="1"/>
  <c r="F167" i="48" s="1"/>
  <c r="D167" i="48" a="1"/>
  <c r="D167" i="48" s="1"/>
  <c r="B167" i="48" a="1"/>
  <c r="B167" i="48" s="1"/>
  <c r="AF166" i="48" a="1"/>
  <c r="AF166" i="48"/>
  <c r="AX166" i="48" s="1"/>
  <c r="AD166" i="48" a="1"/>
  <c r="AD166" i="48"/>
  <c r="AE166" i="48" s="1"/>
  <c r="AC166" i="48"/>
  <c r="AB166" i="48" a="1"/>
  <c r="AB166" i="48"/>
  <c r="AV166" i="48" s="1"/>
  <c r="Z166" i="48" a="1"/>
  <c r="Z166" i="48"/>
  <c r="AU166" i="48" s="1"/>
  <c r="X166" i="48" a="1"/>
  <c r="X166" i="48"/>
  <c r="AT166" i="48" s="1"/>
  <c r="V166" i="48" a="1"/>
  <c r="V166" i="48" s="1"/>
  <c r="T166" i="48" a="1"/>
  <c r="T166" i="48" s="1"/>
  <c r="R166" i="48" a="1"/>
  <c r="R166" i="48" s="1"/>
  <c r="P166" i="48" a="1"/>
  <c r="P166" i="48" s="1"/>
  <c r="O166" i="48"/>
  <c r="N166" i="48" a="1"/>
  <c r="N166" i="48"/>
  <c r="AO166" i="48" s="1"/>
  <c r="L166" i="48" a="1"/>
  <c r="L166" i="48" s="1"/>
  <c r="J166" i="48" a="1"/>
  <c r="J166" i="48" s="1"/>
  <c r="H166" i="48" a="1"/>
  <c r="H166" i="48"/>
  <c r="I166" i="48" s="1"/>
  <c r="F166" i="48" a="1"/>
  <c r="F166" i="48" s="1"/>
  <c r="D166" i="48" a="1"/>
  <c r="D166" i="48" s="1"/>
  <c r="B166" i="48" a="1"/>
  <c r="B166" i="48" s="1"/>
  <c r="AF165" i="48" a="1"/>
  <c r="AF165" i="48"/>
  <c r="AX165" i="48" s="1"/>
  <c r="AD165" i="48" a="1"/>
  <c r="AD165" i="48"/>
  <c r="AE165" i="48" s="1"/>
  <c r="AC165" i="48"/>
  <c r="AB165" i="48" a="1"/>
  <c r="AB165" i="48"/>
  <c r="AV165" i="48" s="1"/>
  <c r="Z165" i="48" a="1"/>
  <c r="Z165" i="48"/>
  <c r="AU165" i="48" s="1"/>
  <c r="X165" i="48" a="1"/>
  <c r="X165" i="48"/>
  <c r="AT165" i="48" s="1"/>
  <c r="V165" i="48" a="1"/>
  <c r="V165" i="48" s="1"/>
  <c r="T165" i="48" a="1"/>
  <c r="T165" i="48" s="1"/>
  <c r="R165" i="48" a="1"/>
  <c r="R165" i="48" s="1"/>
  <c r="P165" i="48" a="1"/>
  <c r="P165" i="48" s="1"/>
  <c r="O165" i="48"/>
  <c r="N165" i="48" a="1"/>
  <c r="N165" i="48"/>
  <c r="L165" i="48" a="1"/>
  <c r="L165" i="48" s="1"/>
  <c r="J165" i="48" a="1"/>
  <c r="J165" i="48" s="1"/>
  <c r="H165" i="48" a="1"/>
  <c r="H165" i="48"/>
  <c r="I165" i="48" s="1"/>
  <c r="F165" i="48" a="1"/>
  <c r="F165" i="48" s="1"/>
  <c r="D165" i="48" a="1"/>
  <c r="D165" i="48" s="1"/>
  <c r="B165" i="48" a="1"/>
  <c r="B165" i="48" s="1"/>
  <c r="AF164" i="48" a="1"/>
  <c r="AF164" i="48"/>
  <c r="AX164" i="48" s="1"/>
  <c r="AD164" i="48" a="1"/>
  <c r="AD164" i="48"/>
  <c r="AE164" i="48" s="1"/>
  <c r="AC164" i="48"/>
  <c r="AB164" i="48" a="1"/>
  <c r="AB164" i="48"/>
  <c r="AV164" i="48" s="1"/>
  <c r="Z164" i="48" a="1"/>
  <c r="Z164" i="48"/>
  <c r="AU164" i="48" s="1"/>
  <c r="X164" i="48" a="1"/>
  <c r="X164" i="48"/>
  <c r="AT164" i="48" s="1"/>
  <c r="V164" i="48" a="1"/>
  <c r="V164" i="48" s="1"/>
  <c r="T164" i="48" a="1"/>
  <c r="T164" i="48" s="1"/>
  <c r="R164" i="48" a="1"/>
  <c r="R164" i="48" s="1"/>
  <c r="P164" i="48" a="1"/>
  <c r="P164" i="48" s="1"/>
  <c r="O164" i="48"/>
  <c r="N164" i="48" a="1"/>
  <c r="N164" i="48"/>
  <c r="AO165" i="48" s="1"/>
  <c r="L164" i="48" a="1"/>
  <c r="L164" i="48" s="1"/>
  <c r="J164" i="48" a="1"/>
  <c r="J164" i="48" s="1"/>
  <c r="H164" i="48" a="1"/>
  <c r="H164" i="48"/>
  <c r="I164" i="48" s="1"/>
  <c r="F164" i="48" a="1"/>
  <c r="F164" i="48" s="1"/>
  <c r="D164" i="48" a="1"/>
  <c r="D164" i="48" s="1"/>
  <c r="B164" i="48" a="1"/>
  <c r="B164" i="48" s="1"/>
  <c r="AF163" i="48" a="1"/>
  <c r="AF163" i="48"/>
  <c r="AX163" i="48" s="1"/>
  <c r="AD163" i="48" a="1"/>
  <c r="AD163" i="48"/>
  <c r="AE163" i="48" s="1"/>
  <c r="AC163" i="48"/>
  <c r="AB163" i="48" a="1"/>
  <c r="AB163" i="48"/>
  <c r="AV163" i="48" s="1"/>
  <c r="Z163" i="48" a="1"/>
  <c r="Z163" i="48"/>
  <c r="AU163" i="48" s="1"/>
  <c r="X163" i="48" a="1"/>
  <c r="X163" i="48"/>
  <c r="AT163" i="48" s="1"/>
  <c r="V163" i="48" a="1"/>
  <c r="V163" i="48" s="1"/>
  <c r="T163" i="48" a="1"/>
  <c r="T163" i="48" s="1"/>
  <c r="R163" i="48" a="1"/>
  <c r="R163" i="48" s="1"/>
  <c r="P163" i="48" a="1"/>
  <c r="P163" i="48" s="1"/>
  <c r="O163" i="48"/>
  <c r="N163" i="48" a="1"/>
  <c r="N163" i="48"/>
  <c r="AO164" i="48" s="1"/>
  <c r="L163" i="48" a="1"/>
  <c r="L163" i="48" s="1"/>
  <c r="J163" i="48" a="1"/>
  <c r="J163" i="48" s="1"/>
  <c r="H163" i="48" a="1"/>
  <c r="H163" i="48"/>
  <c r="I163" i="48" s="1"/>
  <c r="F163" i="48" a="1"/>
  <c r="F163" i="48" s="1"/>
  <c r="D163" i="48" a="1"/>
  <c r="D163" i="48" s="1"/>
  <c r="B163" i="48" a="1"/>
  <c r="B163" i="48" s="1"/>
  <c r="AF162" i="48" a="1"/>
  <c r="AF162" i="48"/>
  <c r="AX162" i="48" s="1"/>
  <c r="AD162" i="48" a="1"/>
  <c r="AD162" i="48"/>
  <c r="AE162" i="48" s="1"/>
  <c r="AC162" i="48"/>
  <c r="AB162" i="48" a="1"/>
  <c r="AB162" i="48"/>
  <c r="AV162" i="48" s="1"/>
  <c r="Z162" i="48" a="1"/>
  <c r="Z162" i="48"/>
  <c r="AU162" i="48" s="1"/>
  <c r="X162" i="48" a="1"/>
  <c r="X162" i="48"/>
  <c r="AT162" i="48" s="1"/>
  <c r="V162" i="48" a="1"/>
  <c r="V162" i="48" s="1"/>
  <c r="T162" i="48" a="1"/>
  <c r="T162" i="48" s="1"/>
  <c r="R162" i="48" a="1"/>
  <c r="R162" i="48" s="1"/>
  <c r="P162" i="48" a="1"/>
  <c r="P162" i="48" s="1"/>
  <c r="O162" i="48"/>
  <c r="N162" i="48" a="1"/>
  <c r="N162" i="48"/>
  <c r="AO163" i="48" s="1"/>
  <c r="L162" i="48" a="1"/>
  <c r="L162" i="48" s="1"/>
  <c r="J162" i="48" a="1"/>
  <c r="J162" i="48" s="1"/>
  <c r="H162" i="48" a="1"/>
  <c r="H162" i="48"/>
  <c r="I162" i="48" s="1"/>
  <c r="F162" i="48" a="1"/>
  <c r="F162" i="48" s="1"/>
  <c r="D162" i="48" a="1"/>
  <c r="D162" i="48" s="1"/>
  <c r="B162" i="48" a="1"/>
  <c r="B162" i="48" s="1"/>
  <c r="AF161" i="48" a="1"/>
  <c r="AF161" i="48"/>
  <c r="AX161" i="48" s="1"/>
  <c r="AD161" i="48" a="1"/>
  <c r="AD161" i="48"/>
  <c r="AE161" i="48" s="1"/>
  <c r="AC161" i="48"/>
  <c r="AB161" i="48" a="1"/>
  <c r="AB161" i="48"/>
  <c r="AV161" i="48" s="1"/>
  <c r="Z161" i="48" a="1"/>
  <c r="Z161" i="48"/>
  <c r="AU161" i="48" s="1"/>
  <c r="X161" i="48" a="1"/>
  <c r="X161" i="48"/>
  <c r="AT161" i="48" s="1"/>
  <c r="V161" i="48" a="1"/>
  <c r="V161" i="48" s="1"/>
  <c r="T161" i="48" a="1"/>
  <c r="T161" i="48" s="1"/>
  <c r="R161" i="48" a="1"/>
  <c r="R161" i="48" s="1"/>
  <c r="P161" i="48" a="1"/>
  <c r="P161" i="48" s="1"/>
  <c r="O161" i="48"/>
  <c r="N161" i="48" a="1"/>
  <c r="N161" i="48"/>
  <c r="AO162" i="48" s="1"/>
  <c r="L161" i="48" a="1"/>
  <c r="L161" i="48" s="1"/>
  <c r="J161" i="48" a="1"/>
  <c r="J161" i="48" s="1"/>
  <c r="H161" i="48" a="1"/>
  <c r="H161" i="48"/>
  <c r="I161" i="48" s="1"/>
  <c r="F161" i="48" a="1"/>
  <c r="F161" i="48" s="1"/>
  <c r="D161" i="48" a="1"/>
  <c r="D161" i="48" s="1"/>
  <c r="B161" i="48" a="1"/>
  <c r="B161" i="48" s="1"/>
  <c r="AF160" i="48" a="1"/>
  <c r="AF160" i="48"/>
  <c r="AX160" i="48" s="1"/>
  <c r="AD160" i="48" a="1"/>
  <c r="AD160" i="48"/>
  <c r="AE160" i="48" s="1"/>
  <c r="AC160" i="48"/>
  <c r="AB160" i="48" a="1"/>
  <c r="AB160" i="48"/>
  <c r="AV160" i="48" s="1"/>
  <c r="Z160" i="48" a="1"/>
  <c r="Z160" i="48"/>
  <c r="AU160" i="48" s="1"/>
  <c r="X160" i="48" a="1"/>
  <c r="X160" i="48"/>
  <c r="AT160" i="48" s="1"/>
  <c r="V160" i="48" a="1"/>
  <c r="V160" i="48" s="1"/>
  <c r="T160" i="48" a="1"/>
  <c r="T160" i="48" s="1"/>
  <c r="R160" i="48" a="1"/>
  <c r="R160" i="48" s="1"/>
  <c r="P160" i="48" a="1"/>
  <c r="P160" i="48" s="1"/>
  <c r="O160" i="48"/>
  <c r="N160" i="48" a="1"/>
  <c r="N160" i="48"/>
  <c r="AO161" i="48" s="1"/>
  <c r="L160" i="48" a="1"/>
  <c r="L160" i="48" s="1"/>
  <c r="J160" i="48" a="1"/>
  <c r="J160" i="48" s="1"/>
  <c r="H160" i="48" a="1"/>
  <c r="H160" i="48"/>
  <c r="I160" i="48" s="1"/>
  <c r="F160" i="48" a="1"/>
  <c r="F160" i="48" s="1"/>
  <c r="D160" i="48" a="1"/>
  <c r="D160" i="48" s="1"/>
  <c r="B160" i="48" a="1"/>
  <c r="B160" i="48" s="1"/>
  <c r="AF159" i="48" a="1"/>
  <c r="AF159" i="48"/>
  <c r="AX159" i="48" s="1"/>
  <c r="AD159" i="48" a="1"/>
  <c r="AD159" i="48"/>
  <c r="AE159" i="48" s="1"/>
  <c r="AC159" i="48"/>
  <c r="AB159" i="48" a="1"/>
  <c r="AB159" i="48"/>
  <c r="AV159" i="48" s="1"/>
  <c r="Z159" i="48" a="1"/>
  <c r="Z159" i="48"/>
  <c r="AU159" i="48" s="1"/>
  <c r="X159" i="48" a="1"/>
  <c r="X159" i="48"/>
  <c r="AT159" i="48" s="1"/>
  <c r="V159" i="48" a="1"/>
  <c r="V159" i="48" s="1"/>
  <c r="T159" i="48" a="1"/>
  <c r="T159" i="48" s="1"/>
  <c r="R159" i="48" a="1"/>
  <c r="R159" i="48" s="1"/>
  <c r="P159" i="48" a="1"/>
  <c r="P159" i="48" s="1"/>
  <c r="N159" i="48" a="1"/>
  <c r="N159" i="48" s="1"/>
  <c r="L159" i="48" a="1"/>
  <c r="L159" i="48" s="1"/>
  <c r="J159" i="48" a="1"/>
  <c r="J159" i="48" s="1"/>
  <c r="H159" i="48" a="1"/>
  <c r="H159" i="48"/>
  <c r="I159" i="48" s="1"/>
  <c r="F159" i="48" a="1"/>
  <c r="F159" i="48" s="1"/>
  <c r="D159" i="48" a="1"/>
  <c r="D159" i="48" s="1"/>
  <c r="B159" i="48" a="1"/>
  <c r="B159" i="48"/>
  <c r="C159" i="48" s="1"/>
  <c r="AF158" i="48" a="1"/>
  <c r="AF158" i="48"/>
  <c r="AX158" i="48" s="1"/>
  <c r="AD158" i="48" a="1"/>
  <c r="AD158" i="48"/>
  <c r="AE158" i="48" s="1"/>
  <c r="AC158" i="48"/>
  <c r="AB158" i="48" a="1"/>
  <c r="AB158" i="48"/>
  <c r="AV158" i="48" s="1"/>
  <c r="Z158" i="48" a="1"/>
  <c r="Z158" i="48"/>
  <c r="AU158" i="48" s="1"/>
  <c r="X158" i="48" a="1"/>
  <c r="X158" i="48"/>
  <c r="AT158" i="48" s="1"/>
  <c r="V158" i="48" a="1"/>
  <c r="V158" i="48" s="1"/>
  <c r="T158" i="48" a="1"/>
  <c r="T158" i="48" s="1"/>
  <c r="R158" i="48" a="1"/>
  <c r="R158" i="48" s="1"/>
  <c r="P158" i="48" a="1"/>
  <c r="P158" i="48" s="1"/>
  <c r="O158" i="48"/>
  <c r="N158" i="48" a="1"/>
  <c r="N158" i="48"/>
  <c r="L158" i="48" a="1"/>
  <c r="L158" i="48" s="1"/>
  <c r="J158" i="48" a="1"/>
  <c r="J158" i="48" s="1"/>
  <c r="H158" i="48" a="1"/>
  <c r="H158" i="48"/>
  <c r="I158" i="48" s="1"/>
  <c r="F158" i="48" a="1"/>
  <c r="F158" i="48" s="1"/>
  <c r="D158" i="48" a="1"/>
  <c r="D158" i="48" s="1"/>
  <c r="B158" i="48" a="1"/>
  <c r="B158" i="48" s="1"/>
  <c r="AF157" i="48" a="1"/>
  <c r="AF157" i="48"/>
  <c r="AX157" i="48" s="1"/>
  <c r="AD157" i="48" a="1"/>
  <c r="AD157" i="48"/>
  <c r="AE157" i="48" s="1"/>
  <c r="AC157" i="48"/>
  <c r="AB157" i="48" a="1"/>
  <c r="AB157" i="48"/>
  <c r="AV157" i="48" s="1"/>
  <c r="Z157" i="48" a="1"/>
  <c r="Z157" i="48"/>
  <c r="AU157" i="48" s="1"/>
  <c r="X157" i="48" a="1"/>
  <c r="X157" i="48"/>
  <c r="AT157" i="48" s="1"/>
  <c r="V157" i="48" a="1"/>
  <c r="V157" i="48" s="1"/>
  <c r="T157" i="48" a="1"/>
  <c r="T157" i="48" s="1"/>
  <c r="R157" i="48" a="1"/>
  <c r="R157" i="48" s="1"/>
  <c r="P157" i="48" a="1"/>
  <c r="P157" i="48" s="1"/>
  <c r="N157" i="48" a="1"/>
  <c r="N157" i="48" s="1"/>
  <c r="L157" i="48" a="1"/>
  <c r="L157" i="48" s="1"/>
  <c r="J157" i="48" a="1"/>
  <c r="J157" i="48" s="1"/>
  <c r="H157" i="48" a="1"/>
  <c r="H157" i="48"/>
  <c r="I157" i="48" s="1"/>
  <c r="F157" i="48" a="1"/>
  <c r="F157" i="48" s="1"/>
  <c r="D157" i="48" a="1"/>
  <c r="D157" i="48" s="1"/>
  <c r="B157" i="48" a="1"/>
  <c r="B157" i="48"/>
  <c r="C157" i="48" s="1"/>
  <c r="AF156" i="48" a="1"/>
  <c r="AF156" i="48"/>
  <c r="AX156" i="48" s="1"/>
  <c r="AD156" i="48" a="1"/>
  <c r="AD156" i="48"/>
  <c r="AE156" i="48" s="1"/>
  <c r="AC156" i="48"/>
  <c r="AB156" i="48" a="1"/>
  <c r="AB156" i="48"/>
  <c r="AV156" i="48" s="1"/>
  <c r="Z156" i="48" a="1"/>
  <c r="Z156" i="48"/>
  <c r="AU156" i="48" s="1"/>
  <c r="X156" i="48" a="1"/>
  <c r="X156" i="48"/>
  <c r="AT156" i="48" s="1"/>
  <c r="V156" i="48" a="1"/>
  <c r="V156" i="48" s="1"/>
  <c r="T156" i="48" a="1"/>
  <c r="T156" i="48" s="1"/>
  <c r="R156" i="48" a="1"/>
  <c r="R156" i="48" s="1"/>
  <c r="P156" i="48" a="1"/>
  <c r="P156" i="48" s="1"/>
  <c r="N156" i="48" a="1"/>
  <c r="N156" i="48" s="1"/>
  <c r="L156" i="48" a="1"/>
  <c r="L156" i="48" s="1"/>
  <c r="J156" i="48" a="1"/>
  <c r="J156" i="48" s="1"/>
  <c r="H156" i="48" a="1"/>
  <c r="H156" i="48"/>
  <c r="I156" i="48" s="1"/>
  <c r="F156" i="48" a="1"/>
  <c r="F156" i="48" s="1"/>
  <c r="D156" i="48" a="1"/>
  <c r="D156" i="48" s="1"/>
  <c r="B156" i="48" a="1"/>
  <c r="B156" i="48"/>
  <c r="C156" i="48" s="1"/>
  <c r="AF155" i="48" a="1"/>
  <c r="AF155" i="48"/>
  <c r="AX155" i="48" s="1"/>
  <c r="AD155" i="48" a="1"/>
  <c r="AD155" i="48"/>
  <c r="AE155" i="48" s="1"/>
  <c r="AC155" i="48"/>
  <c r="AB155" i="48" a="1"/>
  <c r="AB155" i="48"/>
  <c r="AV155" i="48" s="1"/>
  <c r="Z155" i="48" a="1"/>
  <c r="Z155" i="48"/>
  <c r="AU155" i="48" s="1"/>
  <c r="X155" i="48" a="1"/>
  <c r="X155" i="48"/>
  <c r="AT155" i="48" s="1"/>
  <c r="V155" i="48" a="1"/>
  <c r="V155" i="48" s="1"/>
  <c r="T155" i="48" a="1"/>
  <c r="T155" i="48" s="1"/>
  <c r="R155" i="48" a="1"/>
  <c r="R155" i="48" s="1"/>
  <c r="P155" i="48" a="1"/>
  <c r="P155" i="48" s="1"/>
  <c r="N155" i="48" a="1"/>
  <c r="N155" i="48" s="1"/>
  <c r="L155" i="48" a="1"/>
  <c r="L155" i="48" s="1"/>
  <c r="J155" i="48" a="1"/>
  <c r="J155" i="48" s="1"/>
  <c r="H155" i="48" a="1"/>
  <c r="H155" i="48"/>
  <c r="I155" i="48" s="1"/>
  <c r="F155" i="48" a="1"/>
  <c r="F155" i="48" s="1"/>
  <c r="D155" i="48" a="1"/>
  <c r="D155" i="48" s="1"/>
  <c r="B155" i="48" a="1"/>
  <c r="B155" i="48"/>
  <c r="C155" i="48" s="1"/>
  <c r="AF154" i="48" a="1"/>
  <c r="AF154" i="48"/>
  <c r="AX154" i="48" s="1"/>
  <c r="AD154" i="48" a="1"/>
  <c r="AD154" i="48"/>
  <c r="AE154" i="48" s="1"/>
  <c r="AC154" i="48"/>
  <c r="AB154" i="48" a="1"/>
  <c r="AB154" i="48"/>
  <c r="AV154" i="48" s="1"/>
  <c r="Z154" i="48" a="1"/>
  <c r="Z154" i="48"/>
  <c r="AU154" i="48" s="1"/>
  <c r="X154" i="48" a="1"/>
  <c r="X154" i="48"/>
  <c r="AT154" i="48" s="1"/>
  <c r="V154" i="48" a="1"/>
  <c r="V154" i="48" s="1"/>
  <c r="T154" i="48" a="1"/>
  <c r="T154" i="48" s="1"/>
  <c r="R154" i="48" a="1"/>
  <c r="R154" i="48" s="1"/>
  <c r="P154" i="48" a="1"/>
  <c r="P154" i="48" s="1"/>
  <c r="N154" i="48" a="1"/>
  <c r="N154" i="48" s="1"/>
  <c r="L154" i="48" a="1"/>
  <c r="L154" i="48" s="1"/>
  <c r="J154" i="48" a="1"/>
  <c r="J154" i="48" s="1"/>
  <c r="H154" i="48" a="1"/>
  <c r="H154" i="48"/>
  <c r="I154" i="48" s="1"/>
  <c r="F154" i="48" a="1"/>
  <c r="F154" i="48" s="1"/>
  <c r="D154" i="48" a="1"/>
  <c r="D154" i="48" s="1"/>
  <c r="B154" i="48" a="1"/>
  <c r="B154" i="48"/>
  <c r="C154" i="48" s="1"/>
  <c r="AF153" i="48" a="1"/>
  <c r="AF153" i="48"/>
  <c r="AX153" i="48" s="1"/>
  <c r="AD153" i="48" a="1"/>
  <c r="AD153" i="48"/>
  <c r="AE153" i="48" s="1"/>
  <c r="AC153" i="48"/>
  <c r="AB153" i="48" a="1"/>
  <c r="AB153" i="48"/>
  <c r="Z153" i="48" a="1"/>
  <c r="Z153" i="48"/>
  <c r="AU153" i="48" s="1"/>
  <c r="X153" i="48" a="1"/>
  <c r="X153" i="48"/>
  <c r="AT153" i="48" s="1"/>
  <c r="V153" i="48" a="1"/>
  <c r="V153" i="48" s="1"/>
  <c r="T153" i="48" a="1"/>
  <c r="T153" i="48" s="1"/>
  <c r="R153" i="48" a="1"/>
  <c r="R153" i="48" s="1"/>
  <c r="P153" i="48" a="1"/>
  <c r="P153" i="48" s="1"/>
  <c r="N153" i="48" a="1"/>
  <c r="N153" i="48" s="1"/>
  <c r="L153" i="48" a="1"/>
  <c r="L153" i="48" s="1"/>
  <c r="J153" i="48" a="1"/>
  <c r="J153" i="48" s="1"/>
  <c r="H153" i="48" a="1"/>
  <c r="H153" i="48"/>
  <c r="I153" i="48" s="1"/>
  <c r="F153" i="48" a="1"/>
  <c r="F153" i="48" s="1"/>
  <c r="D153" i="48" a="1"/>
  <c r="D153" i="48" s="1"/>
  <c r="B153" i="48" a="1"/>
  <c r="B153" i="48"/>
  <c r="C153" i="48" s="1"/>
  <c r="AF152" i="48" a="1"/>
  <c r="AF152" i="48"/>
  <c r="AX152" i="48" s="1"/>
  <c r="AD152" i="48" a="1"/>
  <c r="AD152" i="48"/>
  <c r="AE152" i="48" s="1"/>
  <c r="AC152" i="48"/>
  <c r="AB152" i="48" a="1"/>
  <c r="AB152" i="48"/>
  <c r="AV153" i="48" s="1"/>
  <c r="Z152" i="48" a="1"/>
  <c r="Z152" i="48"/>
  <c r="AU152" i="48" s="1"/>
  <c r="X152" i="48" a="1"/>
  <c r="X152" i="48"/>
  <c r="AT152" i="48" s="1"/>
  <c r="V152" i="48" a="1"/>
  <c r="V152" i="48" s="1"/>
  <c r="T152" i="48" a="1"/>
  <c r="T152" i="48" s="1"/>
  <c r="R152" i="48" a="1"/>
  <c r="R152" i="48" s="1"/>
  <c r="P152" i="48" a="1"/>
  <c r="P152" i="48" s="1"/>
  <c r="N152" i="48" a="1"/>
  <c r="N152" i="48" s="1"/>
  <c r="L152" i="48" a="1"/>
  <c r="L152" i="48" s="1"/>
  <c r="J152" i="48" a="1"/>
  <c r="J152" i="48" s="1"/>
  <c r="H152" i="48" a="1"/>
  <c r="H152" i="48"/>
  <c r="I152" i="48" s="1"/>
  <c r="F152" i="48" a="1"/>
  <c r="F152" i="48" s="1"/>
  <c r="D152" i="48" a="1"/>
  <c r="D152" i="48" s="1"/>
  <c r="B152" i="48" a="1"/>
  <c r="B152" i="48"/>
  <c r="C152" i="48" s="1"/>
  <c r="AF151" i="48" a="1"/>
  <c r="AF151" i="48"/>
  <c r="AX151" i="48" s="1"/>
  <c r="AD151" i="48" a="1"/>
  <c r="AD151" i="48"/>
  <c r="AE151" i="48" s="1"/>
  <c r="AC151" i="48"/>
  <c r="AB151" i="48" a="1"/>
  <c r="AB151" i="48"/>
  <c r="Z151" i="48" a="1"/>
  <c r="Z151" i="48"/>
  <c r="AU151" i="48" s="1"/>
  <c r="X151" i="48" a="1"/>
  <c r="X151" i="48"/>
  <c r="AT151" i="48" s="1"/>
  <c r="V151" i="48" a="1"/>
  <c r="V151" i="48" s="1"/>
  <c r="T151" i="48" a="1"/>
  <c r="T151" i="48" s="1"/>
  <c r="R151" i="48" a="1"/>
  <c r="R151" i="48" s="1"/>
  <c r="P151" i="48" a="1"/>
  <c r="P151" i="48" s="1"/>
  <c r="N151" i="48" a="1"/>
  <c r="N151" i="48" s="1"/>
  <c r="L151" i="48" a="1"/>
  <c r="L151" i="48" s="1"/>
  <c r="J151" i="48" a="1"/>
  <c r="J151" i="48" s="1"/>
  <c r="H151" i="48" a="1"/>
  <c r="H151" i="48"/>
  <c r="I151" i="48" s="1"/>
  <c r="F151" i="48" a="1"/>
  <c r="F151" i="48" s="1"/>
  <c r="D151" i="48" a="1"/>
  <c r="D151" i="48" s="1"/>
  <c r="B151" i="48" a="1"/>
  <c r="B151" i="48"/>
  <c r="C151" i="48" s="1"/>
  <c r="AF150" i="48" a="1"/>
  <c r="AF150" i="48"/>
  <c r="AX150" i="48" s="1"/>
  <c r="AD150" i="48" a="1"/>
  <c r="AD150" i="48"/>
  <c r="AE150" i="48" s="1"/>
  <c r="AC150" i="48"/>
  <c r="AB150" i="48" a="1"/>
  <c r="AB150" i="48"/>
  <c r="AV151" i="48" s="1"/>
  <c r="Z150" i="48" a="1"/>
  <c r="Z150" i="48"/>
  <c r="AU150" i="48" s="1"/>
  <c r="X150" i="48" a="1"/>
  <c r="X150" i="48"/>
  <c r="AT150" i="48" s="1"/>
  <c r="V150" i="48" a="1"/>
  <c r="V150" i="48" s="1"/>
  <c r="T150" i="48" a="1"/>
  <c r="T150" i="48" s="1"/>
  <c r="R150" i="48" a="1"/>
  <c r="R150" i="48" s="1"/>
  <c r="P150" i="48" a="1"/>
  <c r="P150" i="48" s="1"/>
  <c r="N150" i="48" a="1"/>
  <c r="N150" i="48" s="1"/>
  <c r="L150" i="48" a="1"/>
  <c r="L150" i="48" s="1"/>
  <c r="J150" i="48" a="1"/>
  <c r="J150" i="48" s="1"/>
  <c r="H150" i="48" a="1"/>
  <c r="H150" i="48"/>
  <c r="I150" i="48" s="1"/>
  <c r="F150" i="48" a="1"/>
  <c r="F150" i="48" s="1"/>
  <c r="D150" i="48" a="1"/>
  <c r="D150" i="48" s="1"/>
  <c r="B150" i="48" a="1"/>
  <c r="B150" i="48"/>
  <c r="C150" i="48" s="1"/>
  <c r="AF149" i="48" a="1"/>
  <c r="AF149" i="48"/>
  <c r="AX149" i="48" s="1"/>
  <c r="AD149" i="48" a="1"/>
  <c r="AD149" i="48"/>
  <c r="AE149" i="48" s="1"/>
  <c r="AC149" i="48"/>
  <c r="AB149" i="48" a="1"/>
  <c r="AB149" i="48"/>
  <c r="AV149" i="48" s="1"/>
  <c r="Z149" i="48" a="1"/>
  <c r="Z149" i="48"/>
  <c r="AU149" i="48" s="1"/>
  <c r="X149" i="48" a="1"/>
  <c r="X149" i="48"/>
  <c r="AT149" i="48" s="1"/>
  <c r="V149" i="48" a="1"/>
  <c r="V149" i="48" s="1"/>
  <c r="T149" i="48" a="1"/>
  <c r="T149" i="48" s="1"/>
  <c r="R149" i="48" a="1"/>
  <c r="R149" i="48" s="1"/>
  <c r="P149" i="48" a="1"/>
  <c r="P149" i="48" s="1"/>
  <c r="N149" i="48" a="1"/>
  <c r="N149" i="48" s="1"/>
  <c r="L149" i="48" a="1"/>
  <c r="L149" i="48" s="1"/>
  <c r="J149" i="48" a="1"/>
  <c r="J149" i="48" s="1"/>
  <c r="H149" i="48" a="1"/>
  <c r="H149" i="48"/>
  <c r="I149" i="48" s="1"/>
  <c r="F149" i="48" a="1"/>
  <c r="F149" i="48" s="1"/>
  <c r="D149" i="48" a="1"/>
  <c r="D149" i="48" s="1"/>
  <c r="B149" i="48" a="1"/>
  <c r="B149" i="48"/>
  <c r="C149" i="48" s="1"/>
  <c r="AF148" i="48" a="1"/>
  <c r="AF148" i="48"/>
  <c r="AX148" i="48" s="1"/>
  <c r="AD148" i="48" a="1"/>
  <c r="AD148" i="48"/>
  <c r="AE148" i="48" s="1"/>
  <c r="AC148" i="48"/>
  <c r="AB148" i="48" a="1"/>
  <c r="AB148" i="48"/>
  <c r="AV148" i="48" s="1"/>
  <c r="Z148" i="48" a="1"/>
  <c r="Z148" i="48"/>
  <c r="AU148" i="48" s="1"/>
  <c r="X148" i="48" a="1"/>
  <c r="X148" i="48"/>
  <c r="AT148" i="48" s="1"/>
  <c r="V148" i="48" a="1"/>
  <c r="V148" i="48" s="1"/>
  <c r="T148" i="48" a="1"/>
  <c r="T148" i="48" s="1"/>
  <c r="R148" i="48" a="1"/>
  <c r="R148" i="48" s="1"/>
  <c r="P148" i="48" a="1"/>
  <c r="P148" i="48" s="1"/>
  <c r="N148" i="48" a="1"/>
  <c r="N148" i="48" s="1"/>
  <c r="L148" i="48" a="1"/>
  <c r="L148" i="48" s="1"/>
  <c r="J148" i="48" a="1"/>
  <c r="J148" i="48" s="1"/>
  <c r="H148" i="48" a="1"/>
  <c r="H148" i="48"/>
  <c r="I148" i="48" s="1"/>
  <c r="F148" i="48" a="1"/>
  <c r="F148" i="48" s="1"/>
  <c r="D148" i="48" a="1"/>
  <c r="D148" i="48" s="1"/>
  <c r="B148" i="48" a="1"/>
  <c r="B148" i="48"/>
  <c r="C148" i="48" s="1"/>
  <c r="AF147" i="48" a="1"/>
  <c r="AF147" i="48"/>
  <c r="AX147" i="48" s="1"/>
  <c r="AD147" i="48" a="1"/>
  <c r="AD147" i="48"/>
  <c r="AE147" i="48" s="1"/>
  <c r="AC147" i="48"/>
  <c r="AB147" i="48" a="1"/>
  <c r="AB147" i="48"/>
  <c r="AV147" i="48" s="1"/>
  <c r="Z147" i="48" a="1"/>
  <c r="Z147" i="48"/>
  <c r="AU147" i="48" s="1"/>
  <c r="X147" i="48" a="1"/>
  <c r="X147" i="48"/>
  <c r="AT147" i="48" s="1"/>
  <c r="V147" i="48" a="1"/>
  <c r="V147" i="48" s="1"/>
  <c r="T147" i="48" a="1"/>
  <c r="T147" i="48" s="1"/>
  <c r="R147" i="48" a="1"/>
  <c r="R147" i="48" s="1"/>
  <c r="P147" i="48" a="1"/>
  <c r="P147" i="48" s="1"/>
  <c r="N147" i="48" a="1"/>
  <c r="N147" i="48" s="1"/>
  <c r="L147" i="48" a="1"/>
  <c r="L147" i="48" s="1"/>
  <c r="J147" i="48" a="1"/>
  <c r="J147" i="48" s="1"/>
  <c r="H147" i="48" a="1"/>
  <c r="H147" i="48"/>
  <c r="I147" i="48" s="1"/>
  <c r="F147" i="48" a="1"/>
  <c r="F147" i="48" s="1"/>
  <c r="D147" i="48" a="1"/>
  <c r="D147" i="48" s="1"/>
  <c r="B147" i="48" a="1"/>
  <c r="B147" i="48"/>
  <c r="C147" i="48" s="1"/>
  <c r="AF146" i="48" a="1"/>
  <c r="AF146" i="48"/>
  <c r="AX146" i="48" s="1"/>
  <c r="AD146" i="48" a="1"/>
  <c r="AD146" i="48"/>
  <c r="AE146" i="48" s="1"/>
  <c r="AC146" i="48"/>
  <c r="AB146" i="48" a="1"/>
  <c r="AB146" i="48"/>
  <c r="AV146" i="48" s="1"/>
  <c r="Z146" i="48" a="1"/>
  <c r="Z146" i="48"/>
  <c r="AU146" i="48" s="1"/>
  <c r="X146" i="48" a="1"/>
  <c r="X146" i="48"/>
  <c r="AT146" i="48" s="1"/>
  <c r="V146" i="48" a="1"/>
  <c r="V146" i="48" s="1"/>
  <c r="T146" i="48" a="1"/>
  <c r="T146" i="48" s="1"/>
  <c r="R146" i="48" a="1"/>
  <c r="R146" i="48" s="1"/>
  <c r="P146" i="48" a="1"/>
  <c r="P146" i="48" s="1"/>
  <c r="N146" i="48" a="1"/>
  <c r="N146" i="48" s="1"/>
  <c r="L146" i="48" a="1"/>
  <c r="L146" i="48" s="1"/>
  <c r="J146" i="48" a="1"/>
  <c r="J146" i="48" s="1"/>
  <c r="H146" i="48" a="1"/>
  <c r="H146" i="48"/>
  <c r="I146" i="48" s="1"/>
  <c r="F146" i="48" a="1"/>
  <c r="F146" i="48" s="1"/>
  <c r="D146" i="48" a="1"/>
  <c r="D146" i="48" s="1"/>
  <c r="B146" i="48" a="1"/>
  <c r="B146" i="48"/>
  <c r="C146" i="48" s="1"/>
  <c r="AF145" i="48" a="1"/>
  <c r="AF145" i="48"/>
  <c r="AX145" i="48" s="1"/>
  <c r="AD145" i="48" a="1"/>
  <c r="AD145" i="48"/>
  <c r="AE145" i="48" s="1"/>
  <c r="AC145" i="48"/>
  <c r="AB145" i="48" a="1"/>
  <c r="AB145" i="48"/>
  <c r="AV145" i="48" s="1"/>
  <c r="Z145" i="48" a="1"/>
  <c r="Z145" i="48"/>
  <c r="AU145" i="48" s="1"/>
  <c r="Y145" i="48"/>
  <c r="X145" i="48" a="1"/>
  <c r="X145" i="48"/>
  <c r="AT145" i="48" s="1"/>
  <c r="V145" i="48" a="1"/>
  <c r="V145" i="48" s="1"/>
  <c r="T145" i="48" a="1"/>
  <c r="T145" i="48" s="1"/>
  <c r="R145" i="48" a="1"/>
  <c r="R145" i="48" s="1"/>
  <c r="P145" i="48" a="1"/>
  <c r="P145" i="48" s="1"/>
  <c r="N145" i="48" a="1"/>
  <c r="N145" i="48" s="1"/>
  <c r="L145" i="48" a="1"/>
  <c r="L145" i="48" s="1"/>
  <c r="J145" i="48" a="1"/>
  <c r="J145" i="48" s="1"/>
  <c r="H145" i="48" a="1"/>
  <c r="H145" i="48"/>
  <c r="I145" i="48" s="1"/>
  <c r="F145" i="48" a="1"/>
  <c r="F145" i="48" s="1"/>
  <c r="D145" i="48" a="1"/>
  <c r="D145" i="48" s="1"/>
  <c r="B145" i="48" a="1"/>
  <c r="B145" i="48"/>
  <c r="C145" i="48" s="1"/>
  <c r="AF144" i="48" a="1"/>
  <c r="AF144" i="48"/>
  <c r="AX144" i="48" s="1"/>
  <c r="AD144" i="48" a="1"/>
  <c r="AD144" i="48"/>
  <c r="AE144" i="48" s="1"/>
  <c r="AC144" i="48"/>
  <c r="AB144" i="48" a="1"/>
  <c r="AB144" i="48"/>
  <c r="AV144" i="48" s="1"/>
  <c r="Z144" i="48" a="1"/>
  <c r="Z144" i="48"/>
  <c r="AU144" i="48" s="1"/>
  <c r="Y144" i="48"/>
  <c r="X144" i="48" a="1"/>
  <c r="X144" i="48"/>
  <c r="AT144" i="48" s="1"/>
  <c r="V144" i="48" a="1"/>
  <c r="V144" i="48" s="1"/>
  <c r="T144" i="48" a="1"/>
  <c r="T144" i="48" s="1"/>
  <c r="R144" i="48" a="1"/>
  <c r="R144" i="48" s="1"/>
  <c r="P144" i="48" a="1"/>
  <c r="P144" i="48" s="1"/>
  <c r="N144" i="48" a="1"/>
  <c r="N144" i="48" s="1"/>
  <c r="L144" i="48" a="1"/>
  <c r="L144" i="48" s="1"/>
  <c r="J144" i="48" a="1"/>
  <c r="J144" i="48" s="1"/>
  <c r="H144" i="48" a="1"/>
  <c r="H144" i="48"/>
  <c r="I144" i="48" s="1"/>
  <c r="F144" i="48" a="1"/>
  <c r="F144" i="48" s="1"/>
  <c r="D144" i="48" a="1"/>
  <c r="D144" i="48" s="1"/>
  <c r="B144" i="48" a="1"/>
  <c r="B144" i="48"/>
  <c r="C144" i="48" s="1"/>
  <c r="AF143" i="48" a="1"/>
  <c r="AF143" i="48"/>
  <c r="AX143" i="48" s="1"/>
  <c r="AD143" i="48" a="1"/>
  <c r="AD143" i="48"/>
  <c r="AE143" i="48" s="1"/>
  <c r="AC143" i="48"/>
  <c r="AB143" i="48" a="1"/>
  <c r="AB143" i="48"/>
  <c r="AV143" i="48" s="1"/>
  <c r="Z143" i="48" a="1"/>
  <c r="Z143" i="48"/>
  <c r="AU143" i="48" s="1"/>
  <c r="Y143" i="48"/>
  <c r="X143" i="48" a="1"/>
  <c r="X143" i="48"/>
  <c r="AT143" i="48" s="1"/>
  <c r="V143" i="48" a="1"/>
  <c r="V143" i="48" s="1"/>
  <c r="T143" i="48" a="1"/>
  <c r="T143" i="48" s="1"/>
  <c r="R143" i="48" a="1"/>
  <c r="R143" i="48" s="1"/>
  <c r="P143" i="48" a="1"/>
  <c r="P143" i="48" s="1"/>
  <c r="N143" i="48" a="1"/>
  <c r="N143" i="48" s="1"/>
  <c r="L143" i="48" a="1"/>
  <c r="L143" i="48" s="1"/>
  <c r="J143" i="48" a="1"/>
  <c r="J143" i="48" s="1"/>
  <c r="H143" i="48" a="1"/>
  <c r="H143" i="48"/>
  <c r="I143" i="48" s="1"/>
  <c r="F143" i="48" a="1"/>
  <c r="F143" i="48" s="1"/>
  <c r="D143" i="48" a="1"/>
  <c r="D143" i="48" s="1"/>
  <c r="B143" i="48" a="1"/>
  <c r="B143" i="48"/>
  <c r="C143" i="48" s="1"/>
  <c r="AF142" i="48" a="1"/>
  <c r="AF142" i="48"/>
  <c r="AX142" i="48" s="1"/>
  <c r="AD142" i="48" a="1"/>
  <c r="AD142" i="48"/>
  <c r="AE142" i="48" s="1"/>
  <c r="AC142" i="48"/>
  <c r="AB142" i="48" a="1"/>
  <c r="AB142" i="48"/>
  <c r="AV142" i="48" s="1"/>
  <c r="Z142" i="48" a="1"/>
  <c r="Z142" i="48"/>
  <c r="AU142" i="48" s="1"/>
  <c r="Y142" i="48"/>
  <c r="X142" i="48" a="1"/>
  <c r="X142" i="48"/>
  <c r="AT142" i="48" s="1"/>
  <c r="V142" i="48" a="1"/>
  <c r="V142" i="48" s="1"/>
  <c r="T142" i="48" a="1"/>
  <c r="T142" i="48" s="1"/>
  <c r="R142" i="48" a="1"/>
  <c r="R142" i="48" s="1"/>
  <c r="P142" i="48" a="1"/>
  <c r="P142" i="48" s="1"/>
  <c r="N142" i="48" a="1"/>
  <c r="N142" i="48" s="1"/>
  <c r="L142" i="48" a="1"/>
  <c r="L142" i="48" s="1"/>
  <c r="J142" i="48" a="1"/>
  <c r="J142" i="48" s="1"/>
  <c r="H142" i="48" a="1"/>
  <c r="H142" i="48"/>
  <c r="I142" i="48" s="1"/>
  <c r="F142" i="48" a="1"/>
  <c r="F142" i="48" s="1"/>
  <c r="D142" i="48" a="1"/>
  <c r="D142" i="48" s="1"/>
  <c r="B142" i="48" a="1"/>
  <c r="B142" i="48"/>
  <c r="C142" i="48" s="1"/>
  <c r="AF141" i="48" a="1"/>
  <c r="AF141" i="48"/>
  <c r="AX141" i="48" s="1"/>
  <c r="AD141" i="48" a="1"/>
  <c r="AD141" i="48"/>
  <c r="AE141" i="48" s="1"/>
  <c r="AC141" i="48"/>
  <c r="AB141" i="48" a="1"/>
  <c r="AB141" i="48"/>
  <c r="AV141" i="48" s="1"/>
  <c r="Z141" i="48" a="1"/>
  <c r="Z141" i="48"/>
  <c r="AU141" i="48" s="1"/>
  <c r="Y141" i="48"/>
  <c r="X141" i="48" a="1"/>
  <c r="X141" i="48"/>
  <c r="AT141" i="48" s="1"/>
  <c r="V141" i="48" a="1"/>
  <c r="V141" i="48" s="1"/>
  <c r="T141" i="48" a="1"/>
  <c r="T141" i="48" s="1"/>
  <c r="R141" i="48" a="1"/>
  <c r="R141" i="48" s="1"/>
  <c r="P141" i="48" a="1"/>
  <c r="P141" i="48" s="1"/>
  <c r="N141" i="48" a="1"/>
  <c r="N141" i="48" s="1"/>
  <c r="L141" i="48" a="1"/>
  <c r="L141" i="48" s="1"/>
  <c r="J141" i="48" a="1"/>
  <c r="J141" i="48" s="1"/>
  <c r="H141" i="48" a="1"/>
  <c r="H141" i="48"/>
  <c r="I141" i="48" s="1"/>
  <c r="F141" i="48" a="1"/>
  <c r="F141" i="48" s="1"/>
  <c r="D141" i="48" a="1"/>
  <c r="D141" i="48" s="1"/>
  <c r="B141" i="48" a="1"/>
  <c r="B141" i="48"/>
  <c r="C141" i="48" s="1"/>
  <c r="AF140" i="48" a="1"/>
  <c r="AF140" i="48"/>
  <c r="AX140" i="48" s="1"/>
  <c r="AD140" i="48" a="1"/>
  <c r="AD140" i="48"/>
  <c r="AE140" i="48" s="1"/>
  <c r="AC140" i="48"/>
  <c r="AB140" i="48" a="1"/>
  <c r="AB140" i="48"/>
  <c r="AV140" i="48" s="1"/>
  <c r="Z140" i="48" a="1"/>
  <c r="Z140" i="48"/>
  <c r="AU140" i="48" s="1"/>
  <c r="Y140" i="48"/>
  <c r="X140" i="48" a="1"/>
  <c r="X140" i="48"/>
  <c r="AT140" i="48" s="1"/>
  <c r="V140" i="48" a="1"/>
  <c r="V140" i="48" s="1"/>
  <c r="T140" i="48" a="1"/>
  <c r="T140" i="48" s="1"/>
  <c r="R140" i="48" a="1"/>
  <c r="R140" i="48" s="1"/>
  <c r="P140" i="48" a="1"/>
  <c r="P140" i="48" s="1"/>
  <c r="N140" i="48" a="1"/>
  <c r="N140" i="48" s="1"/>
  <c r="L140" i="48" a="1"/>
  <c r="L140" i="48" s="1"/>
  <c r="J140" i="48" a="1"/>
  <c r="J140" i="48" s="1"/>
  <c r="H140" i="48" a="1"/>
  <c r="H140" i="48"/>
  <c r="I140" i="48" s="1"/>
  <c r="F140" i="48" a="1"/>
  <c r="F140" i="48" s="1"/>
  <c r="D140" i="48" a="1"/>
  <c r="D140" i="48"/>
  <c r="E140" i="48" s="1"/>
  <c r="B140" i="48" a="1"/>
  <c r="B140" i="48"/>
  <c r="C140" i="48" s="1"/>
  <c r="AF139" i="48" a="1"/>
  <c r="AF139" i="48"/>
  <c r="AX139" i="48" s="1"/>
  <c r="AD139" i="48" a="1"/>
  <c r="AD139" i="48"/>
  <c r="AE139" i="48" s="1"/>
  <c r="AC139" i="48"/>
  <c r="AB139" i="48" a="1"/>
  <c r="AB139" i="48"/>
  <c r="AV139" i="48" s="1"/>
  <c r="AA139" i="48"/>
  <c r="Z139" i="48" a="1"/>
  <c r="Z139" i="48"/>
  <c r="AU139" i="48" s="1"/>
  <c r="Y139" i="48"/>
  <c r="X139" i="48" a="1"/>
  <c r="X139" i="48"/>
  <c r="AT139" i="48" s="1"/>
  <c r="V139" i="48" a="1"/>
  <c r="V139" i="48" s="1"/>
  <c r="T139" i="48" a="1"/>
  <c r="T139" i="48" s="1"/>
  <c r="R139" i="48" a="1"/>
  <c r="R139" i="48" s="1"/>
  <c r="P139" i="48" a="1"/>
  <c r="P139" i="48" s="1"/>
  <c r="N139" i="48" a="1"/>
  <c r="N139" i="48" s="1"/>
  <c r="L139" i="48" a="1"/>
  <c r="L139" i="48" s="1"/>
  <c r="J139" i="48" a="1"/>
  <c r="J139" i="48" s="1"/>
  <c r="H139" i="48" a="1"/>
  <c r="H139" i="48"/>
  <c r="F139" i="48" a="1"/>
  <c r="F139" i="48" s="1"/>
  <c r="D139" i="48" a="1"/>
  <c r="D139" i="48"/>
  <c r="E139" i="48" s="1"/>
  <c r="B139" i="48" a="1"/>
  <c r="B139" i="48"/>
  <c r="C139" i="48" s="1"/>
  <c r="AF138" i="48" a="1"/>
  <c r="AF138" i="48"/>
  <c r="AX138" i="48" s="1"/>
  <c r="AD138" i="48" a="1"/>
  <c r="AD138" i="48"/>
  <c r="AE138" i="48" s="1"/>
  <c r="AC138" i="48"/>
  <c r="AB138" i="48" a="1"/>
  <c r="AB138" i="48"/>
  <c r="AV138" i="48" s="1"/>
  <c r="AA138" i="48"/>
  <c r="Z138" i="48" a="1"/>
  <c r="Z138" i="48"/>
  <c r="AU138" i="48" s="1"/>
  <c r="Y138" i="48"/>
  <c r="X138" i="48" a="1"/>
  <c r="X138" i="48"/>
  <c r="AT138" i="48" s="1"/>
  <c r="V138" i="48" a="1"/>
  <c r="V138" i="48" s="1"/>
  <c r="T138" i="48" a="1"/>
  <c r="T138" i="48" s="1"/>
  <c r="U138" i="48" s="1"/>
  <c r="R138" i="48" a="1"/>
  <c r="R138" i="48" s="1"/>
  <c r="P138" i="48" a="1"/>
  <c r="P138" i="48" s="1"/>
  <c r="N138" i="48" a="1"/>
  <c r="N138" i="48" s="1"/>
  <c r="L138" i="48" a="1"/>
  <c r="L138" i="48" s="1"/>
  <c r="J138" i="48" a="1"/>
  <c r="J138" i="48" s="1"/>
  <c r="H138" i="48" a="1"/>
  <c r="H138" i="48"/>
  <c r="F138" i="48" a="1"/>
  <c r="F138" i="48" s="1"/>
  <c r="D138" i="48" a="1"/>
  <c r="D138" i="48"/>
  <c r="E138" i="48" s="1"/>
  <c r="B138" i="48" a="1"/>
  <c r="B138" i="48"/>
  <c r="C138" i="48" s="1"/>
  <c r="AF137" i="48" a="1"/>
  <c r="AF137" i="48"/>
  <c r="AX137" i="48" s="1"/>
  <c r="AD137" i="48" a="1"/>
  <c r="AD137" i="48"/>
  <c r="AE137" i="48" s="1"/>
  <c r="AC137" i="48"/>
  <c r="AB137" i="48" a="1"/>
  <c r="AB137" i="48"/>
  <c r="AA137" i="48"/>
  <c r="Z137" i="48" a="1"/>
  <c r="Z137" i="48"/>
  <c r="X137" i="48" a="1"/>
  <c r="X137" i="48" s="1"/>
  <c r="V137" i="48" a="1"/>
  <c r="V137" i="48" s="1"/>
  <c r="T137" i="48" a="1"/>
  <c r="T137" i="48" s="1"/>
  <c r="R137" i="48" a="1"/>
  <c r="R137" i="48" s="1"/>
  <c r="P137" i="48" a="1"/>
  <c r="P137" i="48" s="1"/>
  <c r="N137" i="48" a="1"/>
  <c r="N137" i="48" s="1"/>
  <c r="L137" i="48" a="1"/>
  <c r="L137" i="48" s="1"/>
  <c r="J137" i="48" a="1"/>
  <c r="J137" i="48"/>
  <c r="H137" i="48" a="1"/>
  <c r="H137" i="48"/>
  <c r="F137" i="48" a="1"/>
  <c r="F137" i="48" s="1"/>
  <c r="D137" i="48" a="1"/>
  <c r="D137" i="48"/>
  <c r="E137" i="48" s="1"/>
  <c r="B137" i="48" a="1"/>
  <c r="B137" i="48"/>
  <c r="C137" i="48" s="1"/>
  <c r="AF136" i="48" a="1"/>
  <c r="AF136" i="48"/>
  <c r="AD136" i="48" a="1"/>
  <c r="AD136" i="48"/>
  <c r="AC136" i="48"/>
  <c r="AB136" i="48" a="1"/>
  <c r="AB136" i="48"/>
  <c r="AA136" i="48"/>
  <c r="Z136" i="48" a="1"/>
  <c r="Z136" i="48"/>
  <c r="AU137" i="48" s="1"/>
  <c r="Y136" i="48"/>
  <c r="X136" i="48" a="1"/>
  <c r="X136" i="48"/>
  <c r="AT136" i="48" s="1"/>
  <c r="W136" i="48"/>
  <c r="V136" i="48" a="1"/>
  <c r="V136" i="48" s="1"/>
  <c r="T136" i="48" a="1"/>
  <c r="T136" i="48" s="1"/>
  <c r="U136" i="48" s="1"/>
  <c r="S136" i="48"/>
  <c r="R136" i="48" a="1"/>
  <c r="R136" i="48" s="1"/>
  <c r="P136" i="48" a="1"/>
  <c r="P136" i="48" s="1"/>
  <c r="Q136" i="48" s="1"/>
  <c r="N136" i="48" a="1"/>
  <c r="N136" i="48" s="1"/>
  <c r="L136" i="48" a="1"/>
  <c r="L136" i="48" s="1"/>
  <c r="J136" i="48" a="1"/>
  <c r="J136" i="48"/>
  <c r="H136" i="48" a="1"/>
  <c r="H136" i="48"/>
  <c r="F136" i="48" a="1"/>
  <c r="F136" i="48"/>
  <c r="D136" i="48" a="1"/>
  <c r="D136" i="48"/>
  <c r="B136" i="48" a="1"/>
  <c r="B136" i="48"/>
  <c r="AU135" i="48"/>
  <c r="AG135" i="48"/>
  <c r="AF135" i="48" a="1"/>
  <c r="AF135" i="48"/>
  <c r="AD135" i="48" a="1"/>
  <c r="AD135" i="48"/>
  <c r="AB135" i="48" a="1"/>
  <c r="AB135" i="48"/>
  <c r="AC135" i="48" s="1"/>
  <c r="AA135" i="48"/>
  <c r="Z135" i="48" a="1"/>
  <c r="Z135" i="48"/>
  <c r="AU136" i="48" s="1"/>
  <c r="Y135" i="48"/>
  <c r="X135" i="48" a="1"/>
  <c r="X135" i="48"/>
  <c r="V135" i="48" a="1"/>
  <c r="V135" i="48" s="1"/>
  <c r="W135" i="48" s="1"/>
  <c r="T135" i="48" a="1"/>
  <c r="T135" i="48" s="1"/>
  <c r="U135" i="48" s="1"/>
  <c r="R135" i="48" a="1"/>
  <c r="R135" i="48" s="1"/>
  <c r="Q135" i="48"/>
  <c r="P135" i="48" a="1"/>
  <c r="P135" i="48" s="1"/>
  <c r="N135" i="48" a="1"/>
  <c r="N135" i="48" s="1"/>
  <c r="O135" i="48" s="1"/>
  <c r="L135" i="48" a="1"/>
  <c r="L135" i="48" s="1"/>
  <c r="J135" i="48" a="1"/>
  <c r="J135" i="48"/>
  <c r="K135" i="48" s="1"/>
  <c r="H135" i="48" a="1"/>
  <c r="H135" i="48" s="1"/>
  <c r="F135" i="48" a="1"/>
  <c r="F135" i="48"/>
  <c r="D135" i="48" a="1"/>
  <c r="D135" i="48" s="1"/>
  <c r="B135" i="48" a="1"/>
  <c r="B135" i="48"/>
  <c r="C135" i="48" s="1"/>
  <c r="AU134" i="48"/>
  <c r="AF134" i="48" a="1"/>
  <c r="AF134" i="48" s="1"/>
  <c r="AG134" i="48" s="1"/>
  <c r="AD134" i="48" a="1"/>
  <c r="AD134" i="48"/>
  <c r="AW134" i="48" s="1"/>
  <c r="AB134" i="48" a="1"/>
  <c r="AB134" i="48"/>
  <c r="AV134" i="48" s="1"/>
  <c r="AA134" i="48"/>
  <c r="Z134" i="48" a="1"/>
  <c r="Z134" i="48"/>
  <c r="X134" i="48" a="1"/>
  <c r="X134" i="48" s="1"/>
  <c r="V134" i="48" a="1"/>
  <c r="V134" i="48"/>
  <c r="T134" i="48" a="1"/>
  <c r="T134" i="48"/>
  <c r="U134" i="48" s="1"/>
  <c r="R134" i="48" a="1"/>
  <c r="R134" i="48" s="1"/>
  <c r="P134" i="48" a="1"/>
  <c r="P134" i="48" s="1"/>
  <c r="N134" i="48" a="1"/>
  <c r="N134" i="48"/>
  <c r="AO134" i="48" s="1"/>
  <c r="L134" i="48" a="1"/>
  <c r="L134" i="48"/>
  <c r="AN134" i="48" s="1"/>
  <c r="K134" i="48"/>
  <c r="J134" i="48" a="1"/>
  <c r="J134" i="48"/>
  <c r="H134" i="48" a="1"/>
  <c r="H134" i="48" s="1"/>
  <c r="F134" i="48" a="1"/>
  <c r="F134" i="48"/>
  <c r="G134" i="48" s="1"/>
  <c r="D134" i="48" a="1"/>
  <c r="D134" i="48"/>
  <c r="E134" i="48" s="1"/>
  <c r="B134" i="48" a="1"/>
  <c r="B134" i="48" s="1"/>
  <c r="AW133" i="48"/>
  <c r="AF133" i="48" a="1"/>
  <c r="AF133" i="48" s="1"/>
  <c r="AD133" i="48" a="1"/>
  <c r="AD133" i="48"/>
  <c r="AE133" i="48" s="1"/>
  <c r="AB133" i="48" a="1"/>
  <c r="AB133" i="48"/>
  <c r="AV133" i="48" s="1"/>
  <c r="AA133" i="48"/>
  <c r="Z133" i="48" a="1"/>
  <c r="Z133" i="48"/>
  <c r="AU133" i="48" s="1"/>
  <c r="X133" i="48" a="1"/>
  <c r="X133" i="48" s="1"/>
  <c r="V133" i="48" a="1"/>
  <c r="V133" i="48"/>
  <c r="T133" i="48" a="1"/>
  <c r="T133" i="48"/>
  <c r="U133" i="48" s="1"/>
  <c r="R133" i="48" a="1"/>
  <c r="R133" i="48" s="1"/>
  <c r="P133" i="48" a="1"/>
  <c r="P133" i="48" s="1"/>
  <c r="N133" i="48" a="1"/>
  <c r="N133" i="48"/>
  <c r="AO133" i="48" s="1"/>
  <c r="L133" i="48" a="1"/>
  <c r="L133" i="48"/>
  <c r="AN133" i="48" s="1"/>
  <c r="K133" i="48"/>
  <c r="J133" i="48" a="1"/>
  <c r="J133" i="48"/>
  <c r="AM134" i="48" s="1"/>
  <c r="H133" i="48" a="1"/>
  <c r="H133" i="48" s="1"/>
  <c r="F133" i="48" a="1"/>
  <c r="F133" i="48"/>
  <c r="G133" i="48" s="1"/>
  <c r="D133" i="48" a="1"/>
  <c r="D133" i="48"/>
  <c r="E133" i="48" s="1"/>
  <c r="B133" i="48" a="1"/>
  <c r="B133" i="48" s="1"/>
  <c r="AW132" i="48"/>
  <c r="AF132" i="48" a="1"/>
  <c r="AF132" i="48" s="1"/>
  <c r="AD132" i="48" a="1"/>
  <c r="AD132" i="48"/>
  <c r="AE132" i="48" s="1"/>
  <c r="AB132" i="48" a="1"/>
  <c r="AB132" i="48"/>
  <c r="AV132" i="48" s="1"/>
  <c r="AA132" i="48"/>
  <c r="Z132" i="48" a="1"/>
  <c r="Z132" i="48"/>
  <c r="AU132" i="48" s="1"/>
  <c r="X132" i="48" a="1"/>
  <c r="X132" i="48" s="1"/>
  <c r="V132" i="48" a="1"/>
  <c r="V132" i="48"/>
  <c r="T132" i="48" a="1"/>
  <c r="T132" i="48"/>
  <c r="U132" i="48" s="1"/>
  <c r="R132" i="48" a="1"/>
  <c r="R132" i="48" s="1"/>
  <c r="P132" i="48" a="1"/>
  <c r="P132" i="48" s="1"/>
  <c r="N132" i="48" a="1"/>
  <c r="N132" i="48"/>
  <c r="AO132" i="48" s="1"/>
  <c r="L132" i="48" a="1"/>
  <c r="L132" i="48"/>
  <c r="AN132" i="48" s="1"/>
  <c r="K132" i="48"/>
  <c r="J132" i="48" a="1"/>
  <c r="J132" i="48"/>
  <c r="AM133" i="48" s="1"/>
  <c r="H132" i="48" a="1"/>
  <c r="H132" i="48" s="1"/>
  <c r="F132" i="48" a="1"/>
  <c r="F132" i="48"/>
  <c r="G132" i="48" s="1"/>
  <c r="D132" i="48" a="1"/>
  <c r="D132" i="48"/>
  <c r="E132" i="48" s="1"/>
  <c r="B132" i="48" a="1"/>
  <c r="B132" i="48" s="1"/>
  <c r="AW131" i="48"/>
  <c r="AF131" i="48" a="1"/>
  <c r="AF131" i="48" s="1"/>
  <c r="AD131" i="48" a="1"/>
  <c r="AD131" i="48"/>
  <c r="AE131" i="48" s="1"/>
  <c r="AB131" i="48" a="1"/>
  <c r="AB131" i="48"/>
  <c r="AV131" i="48" s="1"/>
  <c r="AA131" i="48"/>
  <c r="Z131" i="48" a="1"/>
  <c r="Z131" i="48"/>
  <c r="AU131" i="48" s="1"/>
  <c r="X131" i="48" a="1"/>
  <c r="X131" i="48" s="1"/>
  <c r="V131" i="48" a="1"/>
  <c r="V131" i="48"/>
  <c r="T131" i="48" a="1"/>
  <c r="T131" i="48"/>
  <c r="U131" i="48" s="1"/>
  <c r="R131" i="48" a="1"/>
  <c r="R131" i="48" s="1"/>
  <c r="P131" i="48" a="1"/>
  <c r="P131" i="48" s="1"/>
  <c r="N131" i="48" a="1"/>
  <c r="N131" i="48"/>
  <c r="AO131" i="48" s="1"/>
  <c r="L131" i="48" a="1"/>
  <c r="L131" i="48"/>
  <c r="AN131" i="48" s="1"/>
  <c r="K131" i="48"/>
  <c r="J131" i="48" a="1"/>
  <c r="J131" i="48"/>
  <c r="AM131" i="48" s="1"/>
  <c r="H131" i="48" a="1"/>
  <c r="H131" i="48" s="1"/>
  <c r="F131" i="48" a="1"/>
  <c r="F131" i="48"/>
  <c r="G131" i="48" s="1"/>
  <c r="D131" i="48" a="1"/>
  <c r="D131" i="48"/>
  <c r="E131" i="48" s="1"/>
  <c r="B131" i="48" a="1"/>
  <c r="B131" i="48" s="1"/>
  <c r="AW130" i="48"/>
  <c r="AF130" i="48" a="1"/>
  <c r="AF130" i="48" s="1"/>
  <c r="AD130" i="48" a="1"/>
  <c r="AD130" i="48"/>
  <c r="AE130" i="48" s="1"/>
  <c r="AB130" i="48" a="1"/>
  <c r="AB130" i="48"/>
  <c r="AV130" i="48" s="1"/>
  <c r="AA130" i="48"/>
  <c r="Z130" i="48" a="1"/>
  <c r="Z130" i="48"/>
  <c r="AU130" i="48" s="1"/>
  <c r="X130" i="48" a="1"/>
  <c r="X130" i="48" s="1"/>
  <c r="V130" i="48" a="1"/>
  <c r="V130" i="48"/>
  <c r="T130" i="48" a="1"/>
  <c r="T130" i="48"/>
  <c r="U130" i="48" s="1"/>
  <c r="R130" i="48" a="1"/>
  <c r="R130" i="48" s="1"/>
  <c r="P130" i="48" a="1"/>
  <c r="P130" i="48" s="1"/>
  <c r="N130" i="48" a="1"/>
  <c r="N130" i="48"/>
  <c r="AO130" i="48" s="1"/>
  <c r="L130" i="48" a="1"/>
  <c r="L130" i="48"/>
  <c r="AN130" i="48" s="1"/>
  <c r="K130" i="48"/>
  <c r="J130" i="48" a="1"/>
  <c r="J130" i="48"/>
  <c r="H130" i="48" a="1"/>
  <c r="H130" i="48" s="1"/>
  <c r="F130" i="48" a="1"/>
  <c r="F130" i="48"/>
  <c r="G130" i="48" s="1"/>
  <c r="D130" i="48" a="1"/>
  <c r="D130" i="48"/>
  <c r="E130" i="48" s="1"/>
  <c r="B130" i="48" a="1"/>
  <c r="B130" i="48" s="1"/>
  <c r="AW129" i="48"/>
  <c r="AF129" i="48" a="1"/>
  <c r="AF129" i="48" s="1"/>
  <c r="AD129" i="48" a="1"/>
  <c r="AD129" i="48"/>
  <c r="AE129" i="48" s="1"/>
  <c r="AB129" i="48" a="1"/>
  <c r="AB129" i="48"/>
  <c r="AV129" i="48" s="1"/>
  <c r="AA129" i="48"/>
  <c r="Z129" i="48" a="1"/>
  <c r="Z129" i="48"/>
  <c r="X129" i="48" a="1"/>
  <c r="X129" i="48" s="1"/>
  <c r="V129" i="48" a="1"/>
  <c r="V129" i="48"/>
  <c r="T129" i="48" a="1"/>
  <c r="T129" i="48"/>
  <c r="U129" i="48" s="1"/>
  <c r="R129" i="48" a="1"/>
  <c r="R129" i="48" s="1"/>
  <c r="P129" i="48" a="1"/>
  <c r="P129" i="48" s="1"/>
  <c r="N129" i="48" a="1"/>
  <c r="N129" i="48"/>
  <c r="AO129" i="48" s="1"/>
  <c r="L129" i="48" a="1"/>
  <c r="L129" i="48"/>
  <c r="AN129" i="48" s="1"/>
  <c r="J129" i="48" a="1"/>
  <c r="J129" i="48" s="1"/>
  <c r="AM129" i="48" s="1"/>
  <c r="H129" i="48" a="1"/>
  <c r="H129" i="48" s="1"/>
  <c r="F129" i="48" a="1"/>
  <c r="F129" i="48"/>
  <c r="G129" i="48" s="1"/>
  <c r="D129" i="48" a="1"/>
  <c r="D129" i="48"/>
  <c r="E129" i="48" s="1"/>
  <c r="B129" i="48" a="1"/>
  <c r="B129" i="48" s="1"/>
  <c r="AW128" i="48"/>
  <c r="AF128" i="48" a="1"/>
  <c r="AF128" i="48" s="1"/>
  <c r="AD128" i="48" a="1"/>
  <c r="AD128" i="48"/>
  <c r="AE128" i="48" s="1"/>
  <c r="AB128" i="48" a="1"/>
  <c r="AB128" i="48"/>
  <c r="AV128" i="48" s="1"/>
  <c r="Z128" i="48" a="1"/>
  <c r="Z128" i="48" s="1"/>
  <c r="X128" i="48" a="1"/>
  <c r="X128" i="48" s="1"/>
  <c r="V128" i="48" a="1"/>
  <c r="V128" i="48"/>
  <c r="T128" i="48" a="1"/>
  <c r="T128" i="48"/>
  <c r="U128" i="48" s="1"/>
  <c r="R128" i="48" a="1"/>
  <c r="R128" i="48" s="1"/>
  <c r="P128" i="48" a="1"/>
  <c r="P128" i="48" s="1"/>
  <c r="N128" i="48" a="1"/>
  <c r="N128" i="48"/>
  <c r="AO128" i="48" s="1"/>
  <c r="L128" i="48" a="1"/>
  <c r="L128" i="48"/>
  <c r="AN128" i="48" s="1"/>
  <c r="K128" i="48"/>
  <c r="J128" i="48" a="1"/>
  <c r="J128" i="48" s="1"/>
  <c r="H128" i="48" a="1"/>
  <c r="H128" i="48" s="1"/>
  <c r="F128" i="48" a="1"/>
  <c r="F128" i="48"/>
  <c r="G128" i="48" s="1"/>
  <c r="D128" i="48" a="1"/>
  <c r="D128" i="48"/>
  <c r="E128" i="48" s="1"/>
  <c r="B128" i="48" a="1"/>
  <c r="B128" i="48" s="1"/>
  <c r="AW127" i="48"/>
  <c r="AF127" i="48" a="1"/>
  <c r="AF127" i="48" s="1"/>
  <c r="AD127" i="48" a="1"/>
  <c r="AD127" i="48"/>
  <c r="AE127" i="48" s="1"/>
  <c r="AB127" i="48" a="1"/>
  <c r="AB127" i="48"/>
  <c r="AV127" i="48" s="1"/>
  <c r="Z127" i="48" a="1"/>
  <c r="Z127" i="48" s="1"/>
  <c r="X127" i="48" a="1"/>
  <c r="X127" i="48" s="1"/>
  <c r="V127" i="48" a="1"/>
  <c r="V127" i="48"/>
  <c r="T127" i="48" a="1"/>
  <c r="T127" i="48"/>
  <c r="U127" i="48" s="1"/>
  <c r="R127" i="48" a="1"/>
  <c r="R127" i="48" s="1"/>
  <c r="P127" i="48" a="1"/>
  <c r="P127" i="48" s="1"/>
  <c r="N127" i="48" a="1"/>
  <c r="N127" i="48"/>
  <c r="AO127" i="48" s="1"/>
  <c r="L127" i="48" a="1"/>
  <c r="L127" i="48"/>
  <c r="AN127" i="48" s="1"/>
  <c r="J127" i="48" a="1"/>
  <c r="J127" i="48" s="1"/>
  <c r="H127" i="48" a="1"/>
  <c r="H127" i="48" s="1"/>
  <c r="F127" i="48" a="1"/>
  <c r="F127" i="48"/>
  <c r="G127" i="48" s="1"/>
  <c r="D127" i="48" a="1"/>
  <c r="D127" i="48"/>
  <c r="E127" i="48" s="1"/>
  <c r="B127" i="48" a="1"/>
  <c r="B127" i="48" s="1"/>
  <c r="AW126" i="48"/>
  <c r="AF126" i="48" a="1"/>
  <c r="AF126" i="48" s="1"/>
  <c r="AD126" i="48" a="1"/>
  <c r="AD126" i="48"/>
  <c r="AE126" i="48" s="1"/>
  <c r="AB126" i="48" a="1"/>
  <c r="AB126" i="48"/>
  <c r="AV126" i="48" s="1"/>
  <c r="Z126" i="48" a="1"/>
  <c r="Z126" i="48" s="1"/>
  <c r="X126" i="48" a="1"/>
  <c r="X126" i="48" s="1"/>
  <c r="V126" i="48" a="1"/>
  <c r="V126" i="48"/>
  <c r="T126" i="48" a="1"/>
  <c r="T126" i="48"/>
  <c r="U126" i="48" s="1"/>
  <c r="R126" i="48" a="1"/>
  <c r="R126" i="48" s="1"/>
  <c r="P126" i="48" a="1"/>
  <c r="P126" i="48" s="1"/>
  <c r="N126" i="48" a="1"/>
  <c r="N126" i="48"/>
  <c r="AO126" i="48" s="1"/>
  <c r="L126" i="48" a="1"/>
  <c r="L126" i="48"/>
  <c r="AN126" i="48" s="1"/>
  <c r="J126" i="48" a="1"/>
  <c r="J126" i="48" s="1"/>
  <c r="AM126" i="48" s="1"/>
  <c r="H126" i="48" a="1"/>
  <c r="H126" i="48" s="1"/>
  <c r="F126" i="48" a="1"/>
  <c r="F126" i="48"/>
  <c r="G126" i="48" s="1"/>
  <c r="D126" i="48" a="1"/>
  <c r="D126" i="48"/>
  <c r="E126" i="48" s="1"/>
  <c r="B126" i="48" a="1"/>
  <c r="B126" i="48" s="1"/>
  <c r="AW125" i="48"/>
  <c r="AF125" i="48" a="1"/>
  <c r="AF125" i="48" s="1"/>
  <c r="AD125" i="48" a="1"/>
  <c r="AD125" i="48"/>
  <c r="AE125" i="48" s="1"/>
  <c r="AB125" i="48" a="1"/>
  <c r="AB125" i="48"/>
  <c r="AV125" i="48" s="1"/>
  <c r="Z125" i="48" a="1"/>
  <c r="Z125" i="48" s="1"/>
  <c r="X125" i="48" a="1"/>
  <c r="X125" i="48" s="1"/>
  <c r="V125" i="48" a="1"/>
  <c r="V125" i="48"/>
  <c r="T125" i="48" a="1"/>
  <c r="T125" i="48"/>
  <c r="U125" i="48" s="1"/>
  <c r="R125" i="48" a="1"/>
  <c r="R125" i="48" s="1"/>
  <c r="P125" i="48" a="1"/>
  <c r="P125" i="48" s="1"/>
  <c r="N125" i="48" a="1"/>
  <c r="N125" i="48"/>
  <c r="AO125" i="48" s="1"/>
  <c r="L125" i="48" a="1"/>
  <c r="L125" i="48"/>
  <c r="AN125" i="48" s="1"/>
  <c r="J125" i="48" a="1"/>
  <c r="J125" i="48" s="1"/>
  <c r="AM125" i="48" s="1"/>
  <c r="H125" i="48" a="1"/>
  <c r="H125" i="48" s="1"/>
  <c r="F125" i="48" a="1"/>
  <c r="F125" i="48"/>
  <c r="G125" i="48" s="1"/>
  <c r="D125" i="48" a="1"/>
  <c r="D125" i="48"/>
  <c r="E125" i="48" s="1"/>
  <c r="B125" i="48" a="1"/>
  <c r="B125" i="48" s="1"/>
  <c r="AW124" i="48"/>
  <c r="AF124" i="48" a="1"/>
  <c r="AF124" i="48" s="1"/>
  <c r="AD124" i="48" a="1"/>
  <c r="AD124" i="48"/>
  <c r="AE124" i="48" s="1"/>
  <c r="AB124" i="48" a="1"/>
  <c r="AB124" i="48"/>
  <c r="AV124" i="48" s="1"/>
  <c r="AA124" i="48"/>
  <c r="Z124" i="48" a="1"/>
  <c r="Z124" i="48"/>
  <c r="AU124" i="48" s="1"/>
  <c r="X124" i="48" a="1"/>
  <c r="X124" i="48" s="1"/>
  <c r="V124" i="48" a="1"/>
  <c r="V124" i="48"/>
  <c r="T124" i="48" a="1"/>
  <c r="T124" i="48"/>
  <c r="U124" i="48" s="1"/>
  <c r="R124" i="48" a="1"/>
  <c r="R124" i="48" s="1"/>
  <c r="P124" i="48" a="1"/>
  <c r="P124" i="48" s="1"/>
  <c r="N124" i="48" a="1"/>
  <c r="N124" i="48"/>
  <c r="AO124" i="48" s="1"/>
  <c r="L124" i="48" a="1"/>
  <c r="L124" i="48"/>
  <c r="AN124" i="48" s="1"/>
  <c r="J124" i="48" a="1"/>
  <c r="J124" i="48" s="1"/>
  <c r="AM124" i="48" s="1"/>
  <c r="H124" i="48" a="1"/>
  <c r="H124" i="48" s="1"/>
  <c r="F124" i="48" a="1"/>
  <c r="F124" i="48"/>
  <c r="G124" i="48" s="1"/>
  <c r="D124" i="48" a="1"/>
  <c r="D124" i="48"/>
  <c r="E124" i="48" s="1"/>
  <c r="B124" i="48" a="1"/>
  <c r="B124" i="48" s="1"/>
  <c r="AW123" i="48"/>
  <c r="AF123" i="48" a="1"/>
  <c r="AF123" i="48" s="1"/>
  <c r="AD123" i="48" a="1"/>
  <c r="AD123" i="48"/>
  <c r="AE123" i="48" s="1"/>
  <c r="AB123" i="48" a="1"/>
  <c r="AB123" i="48"/>
  <c r="AV123" i="48" s="1"/>
  <c r="AA123" i="48"/>
  <c r="Z123" i="48" a="1"/>
  <c r="Z123" i="48"/>
  <c r="AU123" i="48" s="1"/>
  <c r="X123" i="48" a="1"/>
  <c r="X123" i="48" s="1"/>
  <c r="V123" i="48" a="1"/>
  <c r="V123" i="48"/>
  <c r="T123" i="48" a="1"/>
  <c r="T123" i="48"/>
  <c r="U123" i="48" s="1"/>
  <c r="R123" i="48" a="1"/>
  <c r="R123" i="48" s="1"/>
  <c r="P123" i="48" a="1"/>
  <c r="P123" i="48" s="1"/>
  <c r="N123" i="48" a="1"/>
  <c r="N123" i="48"/>
  <c r="AO123" i="48" s="1"/>
  <c r="L123" i="48" a="1"/>
  <c r="L123" i="48"/>
  <c r="AN123" i="48" s="1"/>
  <c r="K123" i="48"/>
  <c r="J123" i="48" a="1"/>
  <c r="J123" i="48"/>
  <c r="AM123" i="48" s="1"/>
  <c r="H123" i="48" a="1"/>
  <c r="H123" i="48" s="1"/>
  <c r="F123" i="48" a="1"/>
  <c r="F123" i="48"/>
  <c r="G123" i="48" s="1"/>
  <c r="D123" i="48" a="1"/>
  <c r="D123" i="48"/>
  <c r="E123" i="48" s="1"/>
  <c r="B123" i="48" a="1"/>
  <c r="B123" i="48" s="1"/>
  <c r="AW122" i="48"/>
  <c r="AF122" i="48" a="1"/>
  <c r="AF122" i="48" s="1"/>
  <c r="AD122" i="48" a="1"/>
  <c r="AD122" i="48"/>
  <c r="AE122" i="48" s="1"/>
  <c r="AB122" i="48" a="1"/>
  <c r="AB122" i="48"/>
  <c r="AV122" i="48" s="1"/>
  <c r="AA122" i="48"/>
  <c r="Z122" i="48" a="1"/>
  <c r="Z122" i="48"/>
  <c r="AU122" i="48" s="1"/>
  <c r="X122" i="48" a="1"/>
  <c r="X122" i="48" s="1"/>
  <c r="V122" i="48" a="1"/>
  <c r="V122" i="48"/>
  <c r="T122" i="48" a="1"/>
  <c r="T122" i="48"/>
  <c r="U122" i="48" s="1"/>
  <c r="R122" i="48" a="1"/>
  <c r="R122" i="48" s="1"/>
  <c r="P122" i="48" a="1"/>
  <c r="P122" i="48" s="1"/>
  <c r="N122" i="48" a="1"/>
  <c r="N122" i="48"/>
  <c r="AO122" i="48" s="1"/>
  <c r="L122" i="48" a="1"/>
  <c r="L122" i="48"/>
  <c r="AN122" i="48" s="1"/>
  <c r="K122" i="48"/>
  <c r="J122" i="48" a="1"/>
  <c r="J122" i="48"/>
  <c r="AM122" i="48" s="1"/>
  <c r="H122" i="48" a="1"/>
  <c r="H122" i="48" s="1"/>
  <c r="F122" i="48" a="1"/>
  <c r="F122" i="48"/>
  <c r="G122" i="48" s="1"/>
  <c r="D122" i="48" a="1"/>
  <c r="D122" i="48"/>
  <c r="E122" i="48" s="1"/>
  <c r="B122" i="48" a="1"/>
  <c r="B122" i="48" s="1"/>
  <c r="AW121" i="48"/>
  <c r="AF121" i="48" a="1"/>
  <c r="AF121" i="48" s="1"/>
  <c r="AD121" i="48" a="1"/>
  <c r="AD121" i="48"/>
  <c r="AE121" i="48" s="1"/>
  <c r="AB121" i="48" a="1"/>
  <c r="AB121" i="48"/>
  <c r="AV121" i="48" s="1"/>
  <c r="AA121" i="48"/>
  <c r="Z121" i="48" a="1"/>
  <c r="Z121" i="48"/>
  <c r="X121" i="48" a="1"/>
  <c r="X121" i="48" s="1"/>
  <c r="V121" i="48" a="1"/>
  <c r="V121" i="48"/>
  <c r="T121" i="48" a="1"/>
  <c r="T121" i="48"/>
  <c r="U121" i="48" s="1"/>
  <c r="R121" i="48" a="1"/>
  <c r="R121" i="48" s="1"/>
  <c r="P121" i="48" a="1"/>
  <c r="P121" i="48" s="1"/>
  <c r="N121" i="48" a="1"/>
  <c r="N121" i="48"/>
  <c r="AO121" i="48" s="1"/>
  <c r="L121" i="48" a="1"/>
  <c r="L121" i="48"/>
  <c r="AN121" i="48" s="1"/>
  <c r="K121" i="48"/>
  <c r="J121" i="48" a="1"/>
  <c r="J121" i="48"/>
  <c r="AM121" i="48" s="1"/>
  <c r="H121" i="48" a="1"/>
  <c r="H121" i="48" s="1"/>
  <c r="F121" i="48" a="1"/>
  <c r="F121" i="48"/>
  <c r="G121" i="48" s="1"/>
  <c r="D121" i="48" a="1"/>
  <c r="D121" i="48"/>
  <c r="E121" i="48" s="1"/>
  <c r="B121" i="48" a="1"/>
  <c r="B121" i="48" s="1"/>
  <c r="AW120" i="48"/>
  <c r="AF120" i="48" a="1"/>
  <c r="AF120" i="48" s="1"/>
  <c r="AD120" i="48" a="1"/>
  <c r="AD120" i="48"/>
  <c r="AE120" i="48" s="1"/>
  <c r="AB120" i="48" a="1"/>
  <c r="AB120" i="48"/>
  <c r="AV120" i="48" s="1"/>
  <c r="AA120" i="48"/>
  <c r="Z120" i="48" a="1"/>
  <c r="Z120" i="48"/>
  <c r="AU121" i="48" s="1"/>
  <c r="X120" i="48" a="1"/>
  <c r="X120" i="48" s="1"/>
  <c r="V120" i="48" a="1"/>
  <c r="V120" i="48"/>
  <c r="T120" i="48" a="1"/>
  <c r="T120" i="48"/>
  <c r="U120" i="48" s="1"/>
  <c r="R120" i="48" a="1"/>
  <c r="R120" i="48" s="1"/>
  <c r="P120" i="48" a="1"/>
  <c r="P120" i="48" s="1"/>
  <c r="N120" i="48" a="1"/>
  <c r="N120" i="48"/>
  <c r="AO120" i="48" s="1"/>
  <c r="L120" i="48" a="1"/>
  <c r="L120" i="48"/>
  <c r="AN120" i="48" s="1"/>
  <c r="K120" i="48"/>
  <c r="J120" i="48" a="1"/>
  <c r="J120" i="48"/>
  <c r="AM120" i="48" s="1"/>
  <c r="H120" i="48" a="1"/>
  <c r="H120" i="48" s="1"/>
  <c r="F120" i="48" a="1"/>
  <c r="F120" i="48"/>
  <c r="G120" i="48" s="1"/>
  <c r="D120" i="48" a="1"/>
  <c r="D120" i="48"/>
  <c r="E120" i="48" s="1"/>
  <c r="C120" i="48"/>
  <c r="B120" i="48" a="1"/>
  <c r="B120" i="48"/>
  <c r="AI120" i="48" s="1"/>
  <c r="AW119" i="48"/>
  <c r="AF119" i="48" a="1"/>
  <c r="AF119" i="48" s="1"/>
  <c r="AD119" i="48" a="1"/>
  <c r="AD119" i="48"/>
  <c r="AE119" i="48" s="1"/>
  <c r="AB119" i="48" a="1"/>
  <c r="AB119" i="48"/>
  <c r="AV119" i="48" s="1"/>
  <c r="AA119" i="48"/>
  <c r="Z119" i="48" a="1"/>
  <c r="Z119" i="48"/>
  <c r="AU120" i="48" s="1"/>
  <c r="X119" i="48" a="1"/>
  <c r="X119" i="48" s="1"/>
  <c r="V119" i="48" a="1"/>
  <c r="V119" i="48"/>
  <c r="T119" i="48" a="1"/>
  <c r="T119" i="48" s="1"/>
  <c r="R119" i="48" a="1"/>
  <c r="R119" i="48" s="1"/>
  <c r="P119" i="48" a="1"/>
  <c r="P119" i="48" s="1"/>
  <c r="N119" i="48" a="1"/>
  <c r="N119" i="48"/>
  <c r="AO119" i="48" s="1"/>
  <c r="L119" i="48" a="1"/>
  <c r="L119" i="48"/>
  <c r="AN119" i="48" s="1"/>
  <c r="K119" i="48"/>
  <c r="J119" i="48" a="1"/>
  <c r="J119" i="48"/>
  <c r="AM119" i="48" s="1"/>
  <c r="H119" i="48" a="1"/>
  <c r="H119" i="48" s="1"/>
  <c r="F119" i="48" a="1"/>
  <c r="F119" i="48"/>
  <c r="G119" i="48" s="1"/>
  <c r="D119" i="48" a="1"/>
  <c r="D119" i="48"/>
  <c r="E119" i="48" s="1"/>
  <c r="B119" i="48" a="1"/>
  <c r="B119" i="48" s="1"/>
  <c r="AW118" i="48"/>
  <c r="AF118" i="48" a="1"/>
  <c r="AF118" i="48" s="1"/>
  <c r="AD118" i="48" a="1"/>
  <c r="AD118" i="48"/>
  <c r="AE118" i="48" s="1"/>
  <c r="AB118" i="48" a="1"/>
  <c r="AB118" i="48"/>
  <c r="AV118" i="48" s="1"/>
  <c r="AA118" i="48"/>
  <c r="Z118" i="48" a="1"/>
  <c r="Z118" i="48"/>
  <c r="AU119" i="48" s="1"/>
  <c r="X118" i="48" a="1"/>
  <c r="X118" i="48" s="1"/>
  <c r="V118" i="48" a="1"/>
  <c r="V118" i="48"/>
  <c r="T118" i="48" a="1"/>
  <c r="T118" i="48" s="1"/>
  <c r="R118" i="48" a="1"/>
  <c r="R118" i="48" s="1"/>
  <c r="P118" i="48" a="1"/>
  <c r="P118" i="48" s="1"/>
  <c r="N118" i="48" a="1"/>
  <c r="N118" i="48"/>
  <c r="AO118" i="48" s="1"/>
  <c r="L118" i="48" a="1"/>
  <c r="L118" i="48"/>
  <c r="AN118" i="48" s="1"/>
  <c r="K118" i="48"/>
  <c r="J118" i="48" a="1"/>
  <c r="J118" i="48"/>
  <c r="AM118" i="48" s="1"/>
  <c r="H118" i="48" a="1"/>
  <c r="H118" i="48" s="1"/>
  <c r="F118" i="48" a="1"/>
  <c r="F118" i="48"/>
  <c r="G118" i="48" s="1"/>
  <c r="D118" i="48" a="1"/>
  <c r="D118" i="48"/>
  <c r="E118" i="48" s="1"/>
  <c r="C118" i="48"/>
  <c r="B118" i="48" a="1"/>
  <c r="B118" i="48"/>
  <c r="AI118" i="48" s="1"/>
  <c r="AW117" i="48"/>
  <c r="AF117" i="48" a="1"/>
  <c r="AF117" i="48" s="1"/>
  <c r="AD117" i="48" a="1"/>
  <c r="AD117" i="48"/>
  <c r="AE117" i="48" s="1"/>
  <c r="AB117" i="48" a="1"/>
  <c r="AB117" i="48"/>
  <c r="AV117" i="48" s="1"/>
  <c r="AA117" i="48"/>
  <c r="Z117" i="48" a="1"/>
  <c r="Z117" i="48"/>
  <c r="AU118" i="48" s="1"/>
  <c r="X117" i="48" a="1"/>
  <c r="X117" i="48" s="1"/>
  <c r="V117" i="48" a="1"/>
  <c r="V117" i="48"/>
  <c r="T117" i="48" a="1"/>
  <c r="T117" i="48" s="1"/>
  <c r="R117" i="48" a="1"/>
  <c r="R117" i="48" s="1"/>
  <c r="P117" i="48" a="1"/>
  <c r="P117" i="48" s="1"/>
  <c r="N117" i="48" a="1"/>
  <c r="N117" i="48"/>
  <c r="AO117" i="48" s="1"/>
  <c r="L117" i="48" a="1"/>
  <c r="L117" i="48"/>
  <c r="AN117" i="48" s="1"/>
  <c r="K117" i="48"/>
  <c r="J117" i="48" a="1"/>
  <c r="J117" i="48"/>
  <c r="AM117" i="48" s="1"/>
  <c r="H117" i="48" a="1"/>
  <c r="H117" i="48" s="1"/>
  <c r="F117" i="48" a="1"/>
  <c r="F117" i="48"/>
  <c r="G117" i="48" s="1"/>
  <c r="D117" i="48" a="1"/>
  <c r="D117" i="48"/>
  <c r="E117" i="48" s="1"/>
  <c r="C117" i="48"/>
  <c r="B117" i="48" a="1"/>
  <c r="B117" i="48"/>
  <c r="AI117" i="48" s="1"/>
  <c r="AW116" i="48"/>
  <c r="AF116" i="48" a="1"/>
  <c r="AF116" i="48" s="1"/>
  <c r="AD116" i="48" a="1"/>
  <c r="AD116" i="48"/>
  <c r="AE116" i="48" s="1"/>
  <c r="AB116" i="48" a="1"/>
  <c r="AB116" i="48"/>
  <c r="AV116" i="48" s="1"/>
  <c r="AA116" i="48"/>
  <c r="Z116" i="48" a="1"/>
  <c r="Z116" i="48"/>
  <c r="AU117" i="48" s="1"/>
  <c r="X116" i="48" a="1"/>
  <c r="X116" i="48" s="1"/>
  <c r="V116" i="48" a="1"/>
  <c r="V116" i="48"/>
  <c r="T116" i="48" a="1"/>
  <c r="T116" i="48" s="1"/>
  <c r="R116" i="48" a="1"/>
  <c r="R116" i="48" s="1"/>
  <c r="P116" i="48" a="1"/>
  <c r="P116" i="48" s="1"/>
  <c r="N116" i="48" a="1"/>
  <c r="N116" i="48"/>
  <c r="AO116" i="48" s="1"/>
  <c r="L116" i="48" a="1"/>
  <c r="L116" i="48"/>
  <c r="AN116" i="48" s="1"/>
  <c r="K116" i="48"/>
  <c r="J116" i="48" a="1"/>
  <c r="J116" i="48"/>
  <c r="AM116" i="48" s="1"/>
  <c r="H116" i="48" a="1"/>
  <c r="H116" i="48" s="1"/>
  <c r="F116" i="48" a="1"/>
  <c r="F116" i="48"/>
  <c r="G116" i="48" s="1"/>
  <c r="D116" i="48" a="1"/>
  <c r="D116" i="48"/>
  <c r="E116" i="48" s="1"/>
  <c r="C116" i="48"/>
  <c r="B116" i="48" a="1"/>
  <c r="B116" i="48"/>
  <c r="AI116" i="48" s="1"/>
  <c r="AW115" i="48"/>
  <c r="AF115" i="48" a="1"/>
  <c r="AF115" i="48" s="1"/>
  <c r="AD115" i="48" a="1"/>
  <c r="AD115" i="48"/>
  <c r="AE115" i="48" s="1"/>
  <c r="AB115" i="48" a="1"/>
  <c r="AB115" i="48"/>
  <c r="AV115" i="48" s="1"/>
  <c r="Z115" i="48" a="1"/>
  <c r="Z115" i="48" s="1"/>
  <c r="X115" i="48" a="1"/>
  <c r="X115" i="48" s="1"/>
  <c r="V115" i="48" a="1"/>
  <c r="V115" i="48"/>
  <c r="T115" i="48" a="1"/>
  <c r="T115" i="48" s="1"/>
  <c r="R115" i="48" a="1"/>
  <c r="R115" i="48" s="1"/>
  <c r="P115" i="48" a="1"/>
  <c r="P115" i="48" s="1"/>
  <c r="N115" i="48" a="1"/>
  <c r="N115" i="48"/>
  <c r="AO115" i="48" s="1"/>
  <c r="L115" i="48" a="1"/>
  <c r="L115" i="48"/>
  <c r="AN115" i="48" s="1"/>
  <c r="K115" i="48"/>
  <c r="J115" i="48" a="1"/>
  <c r="J115" i="48"/>
  <c r="AM115" i="48" s="1"/>
  <c r="H115" i="48" a="1"/>
  <c r="H115" i="48" s="1"/>
  <c r="F115" i="48" a="1"/>
  <c r="F115" i="48"/>
  <c r="G115" i="48" s="1"/>
  <c r="D115" i="48" a="1"/>
  <c r="D115" i="48"/>
  <c r="E115" i="48" s="1"/>
  <c r="C115" i="48"/>
  <c r="B115" i="48" a="1"/>
  <c r="B115" i="48"/>
  <c r="AI115" i="48" s="1"/>
  <c r="AW114" i="48"/>
  <c r="AF114" i="48" a="1"/>
  <c r="AF114" i="48" s="1"/>
  <c r="AD114" i="48" a="1"/>
  <c r="AD114" i="48"/>
  <c r="AE114" i="48" s="1"/>
  <c r="AB114" i="48" a="1"/>
  <c r="AB114" i="48"/>
  <c r="AV114" i="48" s="1"/>
  <c r="AA114" i="48"/>
  <c r="Z114" i="48" a="1"/>
  <c r="Z114" i="48"/>
  <c r="X114" i="48" a="1"/>
  <c r="X114" i="48" s="1"/>
  <c r="V114" i="48" a="1"/>
  <c r="V114" i="48"/>
  <c r="T114" i="48" a="1"/>
  <c r="T114" i="48" s="1"/>
  <c r="R114" i="48" a="1"/>
  <c r="R114" i="48" s="1"/>
  <c r="P114" i="48" a="1"/>
  <c r="P114" i="48" s="1"/>
  <c r="N114" i="48" a="1"/>
  <c r="N114" i="48"/>
  <c r="AO114" i="48" s="1"/>
  <c r="L114" i="48" a="1"/>
  <c r="L114" i="48"/>
  <c r="AN114" i="48" s="1"/>
  <c r="K114" i="48"/>
  <c r="J114" i="48" a="1"/>
  <c r="J114" i="48"/>
  <c r="AM114" i="48" s="1"/>
  <c r="H114" i="48" a="1"/>
  <c r="H114" i="48" s="1"/>
  <c r="F114" i="48" a="1"/>
  <c r="F114" i="48"/>
  <c r="G114" i="48" s="1"/>
  <c r="D114" i="48" a="1"/>
  <c r="D114" i="48"/>
  <c r="E114" i="48" s="1"/>
  <c r="C114" i="48"/>
  <c r="B114" i="48" a="1"/>
  <c r="B114" i="48"/>
  <c r="AI114" i="48" s="1"/>
  <c r="AW113" i="48"/>
  <c r="AF113" i="48" a="1"/>
  <c r="AF113" i="48" s="1"/>
  <c r="AD113" i="48" a="1"/>
  <c r="AD113" i="48"/>
  <c r="AE113" i="48" s="1"/>
  <c r="AB113" i="48" a="1"/>
  <c r="AB113" i="48"/>
  <c r="AV113" i="48" s="1"/>
  <c r="AA113" i="48"/>
  <c r="Z113" i="48" a="1"/>
  <c r="Z113" i="48"/>
  <c r="AU114" i="48" s="1"/>
  <c r="X113" i="48" a="1"/>
  <c r="X113" i="48" s="1"/>
  <c r="V113" i="48" a="1"/>
  <c r="V113" i="48"/>
  <c r="T113" i="48" a="1"/>
  <c r="T113" i="48" s="1"/>
  <c r="R113" i="48" a="1"/>
  <c r="R113" i="48" s="1"/>
  <c r="P113" i="48" a="1"/>
  <c r="P113" i="48" s="1"/>
  <c r="N113" i="48" a="1"/>
  <c r="N113" i="48"/>
  <c r="AO113" i="48" s="1"/>
  <c r="L113" i="48" a="1"/>
  <c r="L113" i="48"/>
  <c r="AN113" i="48" s="1"/>
  <c r="K113" i="48"/>
  <c r="J113" i="48" a="1"/>
  <c r="J113" i="48"/>
  <c r="AM113" i="48" s="1"/>
  <c r="H113" i="48" a="1"/>
  <c r="H113" i="48" s="1"/>
  <c r="F113" i="48" a="1"/>
  <c r="F113" i="48"/>
  <c r="G113" i="48" s="1"/>
  <c r="D113" i="48" a="1"/>
  <c r="D113" i="48"/>
  <c r="E113" i="48" s="1"/>
  <c r="C113" i="48"/>
  <c r="B113" i="48" a="1"/>
  <c r="B113" i="48"/>
  <c r="AI113" i="48" s="1"/>
  <c r="AW112" i="48"/>
  <c r="AF112" i="48" a="1"/>
  <c r="AF112" i="48" s="1"/>
  <c r="AD112" i="48" a="1"/>
  <c r="AD112" i="48"/>
  <c r="AE112" i="48" s="1"/>
  <c r="AB112" i="48" a="1"/>
  <c r="AB112" i="48"/>
  <c r="AV112" i="48" s="1"/>
  <c r="AA112" i="48"/>
  <c r="Z112" i="48" a="1"/>
  <c r="Z112" i="48"/>
  <c r="AU113" i="48" s="1"/>
  <c r="X112" i="48" a="1"/>
  <c r="X112" i="48" s="1"/>
  <c r="V112" i="48" a="1"/>
  <c r="V112" i="48"/>
  <c r="T112" i="48" a="1"/>
  <c r="T112" i="48" s="1"/>
  <c r="R112" i="48" a="1"/>
  <c r="R112" i="48" s="1"/>
  <c r="P112" i="48" a="1"/>
  <c r="P112" i="48" s="1"/>
  <c r="N112" i="48" a="1"/>
  <c r="N112" i="48"/>
  <c r="AO112" i="48" s="1"/>
  <c r="L112" i="48" a="1"/>
  <c r="L112" i="48"/>
  <c r="AN112" i="48" s="1"/>
  <c r="K112" i="48"/>
  <c r="J112" i="48" a="1"/>
  <c r="J112" i="48"/>
  <c r="AM112" i="48" s="1"/>
  <c r="H112" i="48" a="1"/>
  <c r="H112" i="48" s="1"/>
  <c r="F112" i="48" a="1"/>
  <c r="F112" i="48"/>
  <c r="G112" i="48" s="1"/>
  <c r="D112" i="48" a="1"/>
  <c r="D112" i="48"/>
  <c r="E112" i="48" s="1"/>
  <c r="C112" i="48"/>
  <c r="B112" i="48" a="1"/>
  <c r="B112" i="48"/>
  <c r="AI112" i="48" s="1"/>
  <c r="AW111" i="48"/>
  <c r="AF111" i="48" a="1"/>
  <c r="AF111" i="48" s="1"/>
  <c r="AD111" i="48" a="1"/>
  <c r="AD111" i="48"/>
  <c r="AE111" i="48" s="1"/>
  <c r="AB111" i="48" a="1"/>
  <c r="AB111" i="48"/>
  <c r="AV111" i="48" s="1"/>
  <c r="AA111" i="48"/>
  <c r="Z111" i="48" a="1"/>
  <c r="Z111" i="48"/>
  <c r="AU112" i="48" s="1"/>
  <c r="X111" i="48" a="1"/>
  <c r="X111" i="48" s="1"/>
  <c r="V111" i="48" a="1"/>
  <c r="V111" i="48"/>
  <c r="T111" i="48" a="1"/>
  <c r="T111" i="48" s="1"/>
  <c r="R111" i="48" a="1"/>
  <c r="R111" i="48" s="1"/>
  <c r="P111" i="48" a="1"/>
  <c r="P111" i="48" s="1"/>
  <c r="N111" i="48" a="1"/>
  <c r="N111" i="48"/>
  <c r="AO111" i="48" s="1"/>
  <c r="L111" i="48" a="1"/>
  <c r="L111" i="48"/>
  <c r="AN111" i="48" s="1"/>
  <c r="K111" i="48"/>
  <c r="J111" i="48" a="1"/>
  <c r="J111" i="48"/>
  <c r="AM111" i="48" s="1"/>
  <c r="H111" i="48" a="1"/>
  <c r="H111" i="48" s="1"/>
  <c r="F111" i="48" a="1"/>
  <c r="F111" i="48"/>
  <c r="G111" i="48" s="1"/>
  <c r="D111" i="48" a="1"/>
  <c r="D111" i="48"/>
  <c r="E111" i="48" s="1"/>
  <c r="C111" i="48"/>
  <c r="B111" i="48" a="1"/>
  <c r="B111" i="48"/>
  <c r="AI111" i="48" s="1"/>
  <c r="AW110" i="48"/>
  <c r="AF110" i="48" a="1"/>
  <c r="AF110" i="48" s="1"/>
  <c r="AD110" i="48" a="1"/>
  <c r="AD110" i="48"/>
  <c r="AE110" i="48" s="1"/>
  <c r="AB110" i="48" a="1"/>
  <c r="AB110" i="48"/>
  <c r="AV110" i="48" s="1"/>
  <c r="AA110" i="48"/>
  <c r="Z110" i="48" a="1"/>
  <c r="Z110" i="48"/>
  <c r="AU111" i="48" s="1"/>
  <c r="X110" i="48" a="1"/>
  <c r="X110" i="48" s="1"/>
  <c r="V110" i="48" a="1"/>
  <c r="V110" i="48"/>
  <c r="T110" i="48" a="1"/>
  <c r="T110" i="48" s="1"/>
  <c r="R110" i="48" a="1"/>
  <c r="R110" i="48" s="1"/>
  <c r="P110" i="48" a="1"/>
  <c r="P110" i="48" s="1"/>
  <c r="N110" i="48" a="1"/>
  <c r="N110" i="48"/>
  <c r="AO110" i="48" s="1"/>
  <c r="L110" i="48" a="1"/>
  <c r="L110" i="48"/>
  <c r="AN110" i="48" s="1"/>
  <c r="K110" i="48"/>
  <c r="J110" i="48" a="1"/>
  <c r="J110" i="48"/>
  <c r="AM110" i="48" s="1"/>
  <c r="H110" i="48" a="1"/>
  <c r="H110" i="48" s="1"/>
  <c r="F110" i="48" a="1"/>
  <c r="F110" i="48"/>
  <c r="G110" i="48" s="1"/>
  <c r="D110" i="48" a="1"/>
  <c r="D110" i="48"/>
  <c r="E110" i="48" s="1"/>
  <c r="C110" i="48"/>
  <c r="B110" i="48" a="1"/>
  <c r="B110" i="48"/>
  <c r="AI110" i="48" s="1"/>
  <c r="AW109" i="48"/>
  <c r="AF109" i="48" a="1"/>
  <c r="AF109" i="48" s="1"/>
  <c r="AD109" i="48" a="1"/>
  <c r="AD109" i="48"/>
  <c r="AE109" i="48" s="1"/>
  <c r="AB109" i="48" a="1"/>
  <c r="AB109" i="48"/>
  <c r="AV109" i="48" s="1"/>
  <c r="AA109" i="48"/>
  <c r="Z109" i="48" a="1"/>
  <c r="Z109" i="48"/>
  <c r="AU110" i="48" s="1"/>
  <c r="X109" i="48" a="1"/>
  <c r="X109" i="48" s="1"/>
  <c r="V109" i="48" a="1"/>
  <c r="V109" i="48"/>
  <c r="T109" i="48" a="1"/>
  <c r="T109" i="48" s="1"/>
  <c r="R109" i="48" a="1"/>
  <c r="R109" i="48" s="1"/>
  <c r="P109" i="48" a="1"/>
  <c r="P109" i="48" s="1"/>
  <c r="N109" i="48" a="1"/>
  <c r="N109" i="48"/>
  <c r="AO109" i="48" s="1"/>
  <c r="L109" i="48" a="1"/>
  <c r="L109" i="48"/>
  <c r="AN109" i="48" s="1"/>
  <c r="K109" i="48"/>
  <c r="J109" i="48" a="1"/>
  <c r="J109" i="48"/>
  <c r="AM109" i="48" s="1"/>
  <c r="H109" i="48" a="1"/>
  <c r="H109" i="48" s="1"/>
  <c r="F109" i="48" a="1"/>
  <c r="F109" i="48"/>
  <c r="G109" i="48" s="1"/>
  <c r="D109" i="48" a="1"/>
  <c r="D109" i="48"/>
  <c r="E109" i="48" s="1"/>
  <c r="C109" i="48"/>
  <c r="B109" i="48" a="1"/>
  <c r="B109" i="48"/>
  <c r="AI109" i="48" s="1"/>
  <c r="AW108" i="48"/>
  <c r="AF108" i="48" a="1"/>
  <c r="AF108" i="48" s="1"/>
  <c r="AD108" i="48" a="1"/>
  <c r="AD108" i="48"/>
  <c r="AE108" i="48" s="1"/>
  <c r="AB108" i="48" a="1"/>
  <c r="AB108" i="48"/>
  <c r="AV108" i="48" s="1"/>
  <c r="AA108" i="48"/>
  <c r="Z108" i="48" a="1"/>
  <c r="Z108" i="48"/>
  <c r="AU109" i="48" s="1"/>
  <c r="X108" i="48" a="1"/>
  <c r="X108" i="48" s="1"/>
  <c r="V108" i="48" a="1"/>
  <c r="V108" i="48"/>
  <c r="T108" i="48" a="1"/>
  <c r="T108" i="48" s="1"/>
  <c r="R108" i="48" a="1"/>
  <c r="R108" i="48" s="1"/>
  <c r="P108" i="48" a="1"/>
  <c r="P108" i="48" s="1"/>
  <c r="N108" i="48" a="1"/>
  <c r="N108" i="48"/>
  <c r="AO108" i="48" s="1"/>
  <c r="L108" i="48" a="1"/>
  <c r="L108" i="48"/>
  <c r="AN108" i="48" s="1"/>
  <c r="K108" i="48"/>
  <c r="J108" i="48" a="1"/>
  <c r="J108" i="48"/>
  <c r="AM108" i="48" s="1"/>
  <c r="H108" i="48" a="1"/>
  <c r="H108" i="48" s="1"/>
  <c r="F108" i="48" a="1"/>
  <c r="F108" i="48"/>
  <c r="G108" i="48" s="1"/>
  <c r="D108" i="48" a="1"/>
  <c r="D108" i="48"/>
  <c r="E108" i="48" s="1"/>
  <c r="C108" i="48"/>
  <c r="B108" i="48" a="1"/>
  <c r="B108" i="48"/>
  <c r="AI108" i="48" s="1"/>
  <c r="AW107" i="48"/>
  <c r="AF107" i="48" a="1"/>
  <c r="AF107" i="48" s="1"/>
  <c r="AD107" i="48" a="1"/>
  <c r="AD107" i="48"/>
  <c r="AE107" i="48" s="1"/>
  <c r="AB107" i="48" a="1"/>
  <c r="AB107" i="48"/>
  <c r="AV107" i="48" s="1"/>
  <c r="AA107" i="48"/>
  <c r="Z107" i="48" a="1"/>
  <c r="Z107" i="48"/>
  <c r="AU108" i="48" s="1"/>
  <c r="X107" i="48" a="1"/>
  <c r="X107" i="48" s="1"/>
  <c r="V107" i="48" a="1"/>
  <c r="V107" i="48"/>
  <c r="T107" i="48" a="1"/>
  <c r="T107" i="48" s="1"/>
  <c r="R107" i="48" a="1"/>
  <c r="R107" i="48" s="1"/>
  <c r="P107" i="48" a="1"/>
  <c r="P107" i="48" s="1"/>
  <c r="N107" i="48" a="1"/>
  <c r="N107" i="48"/>
  <c r="AO107" i="48" s="1"/>
  <c r="L107" i="48" a="1"/>
  <c r="L107" i="48"/>
  <c r="AN107" i="48" s="1"/>
  <c r="K107" i="48"/>
  <c r="J107" i="48" a="1"/>
  <c r="J107" i="48"/>
  <c r="AM107" i="48" s="1"/>
  <c r="H107" i="48" a="1"/>
  <c r="H107" i="48" s="1"/>
  <c r="F107" i="48" a="1"/>
  <c r="F107" i="48"/>
  <c r="G107" i="48" s="1"/>
  <c r="D107" i="48" a="1"/>
  <c r="D107" i="48"/>
  <c r="E107" i="48" s="1"/>
  <c r="C107" i="48"/>
  <c r="B107" i="48" a="1"/>
  <c r="B107" i="48"/>
  <c r="AI107" i="48" s="1"/>
  <c r="AW106" i="48"/>
  <c r="AF106" i="48" a="1"/>
  <c r="AF106" i="48" s="1"/>
  <c r="AD106" i="48" a="1"/>
  <c r="AD106" i="48"/>
  <c r="AE106" i="48" s="1"/>
  <c r="AB106" i="48" a="1"/>
  <c r="AB106" i="48"/>
  <c r="AV106" i="48" s="1"/>
  <c r="AA106" i="48"/>
  <c r="Z106" i="48" a="1"/>
  <c r="Z106" i="48"/>
  <c r="AU107" i="48" s="1"/>
  <c r="X106" i="48" a="1"/>
  <c r="X106" i="48" s="1"/>
  <c r="V106" i="48" a="1"/>
  <c r="V106" i="48"/>
  <c r="T106" i="48" a="1"/>
  <c r="T106" i="48" s="1"/>
  <c r="R106" i="48" a="1"/>
  <c r="R106" i="48" s="1"/>
  <c r="P106" i="48" a="1"/>
  <c r="P106" i="48" s="1"/>
  <c r="N106" i="48" a="1"/>
  <c r="N106" i="48"/>
  <c r="AO106" i="48" s="1"/>
  <c r="L106" i="48" a="1"/>
  <c r="L106" i="48"/>
  <c r="AN106" i="48" s="1"/>
  <c r="K106" i="48"/>
  <c r="J106" i="48" a="1"/>
  <c r="J106" i="48"/>
  <c r="AM106" i="48" s="1"/>
  <c r="H106" i="48" a="1"/>
  <c r="H106" i="48" s="1"/>
  <c r="F106" i="48" a="1"/>
  <c r="F106" i="48"/>
  <c r="G106" i="48" s="1"/>
  <c r="D106" i="48" a="1"/>
  <c r="D106" i="48"/>
  <c r="E106" i="48" s="1"/>
  <c r="C106" i="48"/>
  <c r="B106" i="48" a="1"/>
  <c r="B106" i="48"/>
  <c r="AI106" i="48" s="1"/>
  <c r="AW105" i="48"/>
  <c r="AF105" i="48" a="1"/>
  <c r="AF105" i="48" s="1"/>
  <c r="AD105" i="48" a="1"/>
  <c r="AD105" i="48"/>
  <c r="AE105" i="48" s="1"/>
  <c r="AB105" i="48" a="1"/>
  <c r="AB105" i="48"/>
  <c r="AV105" i="48" s="1"/>
  <c r="AA105" i="48"/>
  <c r="Z105" i="48" a="1"/>
  <c r="Z105" i="48"/>
  <c r="AU106" i="48" s="1"/>
  <c r="X105" i="48" a="1"/>
  <c r="X105" i="48" s="1"/>
  <c r="V105" i="48" a="1"/>
  <c r="V105" i="48"/>
  <c r="T105" i="48" a="1"/>
  <c r="T105" i="48" s="1"/>
  <c r="R105" i="48" a="1"/>
  <c r="R105" i="48" s="1"/>
  <c r="P105" i="48" a="1"/>
  <c r="P105" i="48" s="1"/>
  <c r="N105" i="48" a="1"/>
  <c r="N105" i="48"/>
  <c r="AO105" i="48" s="1"/>
  <c r="L105" i="48" a="1"/>
  <c r="L105" i="48"/>
  <c r="AN105" i="48" s="1"/>
  <c r="K105" i="48"/>
  <c r="J105" i="48" a="1"/>
  <c r="J105" i="48"/>
  <c r="AM105" i="48" s="1"/>
  <c r="H105" i="48" a="1"/>
  <c r="H105" i="48" s="1"/>
  <c r="F105" i="48" a="1"/>
  <c r="F105" i="48"/>
  <c r="G105" i="48" s="1"/>
  <c r="D105" i="48" a="1"/>
  <c r="D105" i="48"/>
  <c r="E105" i="48" s="1"/>
  <c r="C105" i="48"/>
  <c r="B105" i="48" a="1"/>
  <c r="B105" i="48"/>
  <c r="AI105" i="48" s="1"/>
  <c r="AW104" i="48"/>
  <c r="AF104" i="48" a="1"/>
  <c r="AF104" i="48" s="1"/>
  <c r="AD104" i="48" a="1"/>
  <c r="AD104" i="48"/>
  <c r="AE104" i="48" s="1"/>
  <c r="AB104" i="48" a="1"/>
  <c r="AB104" i="48"/>
  <c r="AV104" i="48" s="1"/>
  <c r="AA104" i="48"/>
  <c r="Z104" i="48" a="1"/>
  <c r="Z104" i="48"/>
  <c r="AU105" i="48" s="1"/>
  <c r="X104" i="48" a="1"/>
  <c r="X104" i="48" s="1"/>
  <c r="V104" i="48" a="1"/>
  <c r="V104" i="48"/>
  <c r="T104" i="48" a="1"/>
  <c r="T104" i="48" s="1"/>
  <c r="R104" i="48" a="1"/>
  <c r="R104" i="48" s="1"/>
  <c r="P104" i="48" a="1"/>
  <c r="P104" i="48" s="1"/>
  <c r="N104" i="48" a="1"/>
  <c r="N104" i="48"/>
  <c r="AO104" i="48" s="1"/>
  <c r="L104" i="48" a="1"/>
  <c r="L104" i="48"/>
  <c r="AN104" i="48" s="1"/>
  <c r="K104" i="48"/>
  <c r="J104" i="48" a="1"/>
  <c r="J104" i="48"/>
  <c r="AM104" i="48" s="1"/>
  <c r="H104" i="48" a="1"/>
  <c r="H104" i="48" s="1"/>
  <c r="F104" i="48" a="1"/>
  <c r="F104" i="48"/>
  <c r="G104" i="48" s="1"/>
  <c r="D104" i="48" a="1"/>
  <c r="D104" i="48"/>
  <c r="E104" i="48" s="1"/>
  <c r="C104" i="48"/>
  <c r="B104" i="48" a="1"/>
  <c r="B104" i="48"/>
  <c r="AI104" i="48" s="1"/>
  <c r="AW103" i="48"/>
  <c r="AF103" i="48" a="1"/>
  <c r="AF103" i="48" s="1"/>
  <c r="AD103" i="48" a="1"/>
  <c r="AD103" i="48"/>
  <c r="AE103" i="48" s="1"/>
  <c r="AB103" i="48" a="1"/>
  <c r="AB103" i="48"/>
  <c r="AV103" i="48" s="1"/>
  <c r="AA103" i="48"/>
  <c r="Z103" i="48" a="1"/>
  <c r="Z103" i="48"/>
  <c r="AU104" i="48" s="1"/>
  <c r="X103" i="48" a="1"/>
  <c r="X103" i="48" s="1"/>
  <c r="V103" i="48" a="1"/>
  <c r="V103" i="48"/>
  <c r="T103" i="48" a="1"/>
  <c r="T103" i="48" s="1"/>
  <c r="R103" i="48" a="1"/>
  <c r="R103" i="48" s="1"/>
  <c r="P103" i="48" a="1"/>
  <c r="P103" i="48" s="1"/>
  <c r="N103" i="48" a="1"/>
  <c r="N103" i="48"/>
  <c r="AO103" i="48" s="1"/>
  <c r="L103" i="48" a="1"/>
  <c r="L103" i="48" s="1"/>
  <c r="K103" i="48"/>
  <c r="J103" i="48" a="1"/>
  <c r="J103" i="48"/>
  <c r="AM103" i="48" s="1"/>
  <c r="H103" i="48" a="1"/>
  <c r="H103" i="48" s="1"/>
  <c r="F103" i="48" a="1"/>
  <c r="F103" i="48"/>
  <c r="G103" i="48" s="1"/>
  <c r="D103" i="48" a="1"/>
  <c r="D103" i="48"/>
  <c r="E103" i="48" s="1"/>
  <c r="C103" i="48"/>
  <c r="B103" i="48" a="1"/>
  <c r="B103" i="48"/>
  <c r="AI103" i="48" s="1"/>
  <c r="AW102" i="48"/>
  <c r="AF102" i="48" a="1"/>
  <c r="AF102" i="48" s="1"/>
  <c r="AD102" i="48" a="1"/>
  <c r="AD102" i="48"/>
  <c r="AE102" i="48" s="1"/>
  <c r="AB102" i="48" a="1"/>
  <c r="AB102" i="48"/>
  <c r="AV102" i="48" s="1"/>
  <c r="AA102" i="48"/>
  <c r="Z102" i="48" a="1"/>
  <c r="Z102" i="48"/>
  <c r="AU103" i="48" s="1"/>
  <c r="X102" i="48" a="1"/>
  <c r="X102" i="48" s="1"/>
  <c r="V102" i="48" a="1"/>
  <c r="V102" i="48"/>
  <c r="T102" i="48" a="1"/>
  <c r="T102" i="48" s="1"/>
  <c r="R102" i="48" a="1"/>
  <c r="R102" i="48" s="1"/>
  <c r="P102" i="48" a="1"/>
  <c r="P102" i="48" s="1"/>
  <c r="N102" i="48" a="1"/>
  <c r="N102" i="48"/>
  <c r="AO102" i="48" s="1"/>
  <c r="L102" i="48" a="1"/>
  <c r="L102" i="48" s="1"/>
  <c r="K102" i="48"/>
  <c r="J102" i="48" a="1"/>
  <c r="J102" i="48"/>
  <c r="AM102" i="48" s="1"/>
  <c r="H102" i="48" a="1"/>
  <c r="H102" i="48" s="1"/>
  <c r="F102" i="48" a="1"/>
  <c r="F102" i="48"/>
  <c r="G102" i="48" s="1"/>
  <c r="D102" i="48" a="1"/>
  <c r="D102" i="48"/>
  <c r="E102" i="48" s="1"/>
  <c r="C102" i="48"/>
  <c r="B102" i="48" a="1"/>
  <c r="B102" i="48"/>
  <c r="AI102" i="48" s="1"/>
  <c r="AW101" i="48"/>
  <c r="AF101" i="48" a="1"/>
  <c r="AF101" i="48" s="1"/>
  <c r="AD101" i="48" a="1"/>
  <c r="AD101" i="48"/>
  <c r="AE101" i="48" s="1"/>
  <c r="AB101" i="48" a="1"/>
  <c r="AB101" i="48"/>
  <c r="AV101" i="48" s="1"/>
  <c r="AA101" i="48"/>
  <c r="Z101" i="48" a="1"/>
  <c r="Z101" i="48"/>
  <c r="AU102" i="48" s="1"/>
  <c r="X101" i="48" a="1"/>
  <c r="X101" i="48" s="1"/>
  <c r="V101" i="48" a="1"/>
  <c r="V101" i="48"/>
  <c r="T101" i="48" a="1"/>
  <c r="T101" i="48" s="1"/>
  <c r="R101" i="48" a="1"/>
  <c r="R101" i="48" s="1"/>
  <c r="P101" i="48" a="1"/>
  <c r="P101" i="48" s="1"/>
  <c r="N101" i="48" a="1"/>
  <c r="N101" i="48"/>
  <c r="AO101" i="48" s="1"/>
  <c r="L101" i="48" a="1"/>
  <c r="L101" i="48" s="1"/>
  <c r="K101" i="48"/>
  <c r="J101" i="48" a="1"/>
  <c r="J101" i="48"/>
  <c r="AM101" i="48" s="1"/>
  <c r="H101" i="48" a="1"/>
  <c r="H101" i="48" s="1"/>
  <c r="F101" i="48" a="1"/>
  <c r="F101" i="48"/>
  <c r="G101" i="48" s="1"/>
  <c r="D101" i="48" a="1"/>
  <c r="D101" i="48"/>
  <c r="E101" i="48" s="1"/>
  <c r="C101" i="48"/>
  <c r="B101" i="48" a="1"/>
  <c r="B101" i="48"/>
  <c r="AI101" i="48" s="1"/>
  <c r="AW100" i="48"/>
  <c r="AF100" i="48" a="1"/>
  <c r="AF100" i="48" s="1"/>
  <c r="AD100" i="48" a="1"/>
  <c r="AD100" i="48"/>
  <c r="AE100" i="48" s="1"/>
  <c r="AB100" i="48" a="1"/>
  <c r="AB100" i="48"/>
  <c r="AV100" i="48" s="1"/>
  <c r="AA100" i="48"/>
  <c r="Z100" i="48" a="1"/>
  <c r="Z100" i="48"/>
  <c r="AU101" i="48" s="1"/>
  <c r="X100" i="48" a="1"/>
  <c r="X100" i="48" s="1"/>
  <c r="V100" i="48" a="1"/>
  <c r="V100" i="48"/>
  <c r="T100" i="48" a="1"/>
  <c r="T100" i="48" s="1"/>
  <c r="S100" i="48"/>
  <c r="R100" i="48" a="1"/>
  <c r="R100" i="48"/>
  <c r="P100" i="48" a="1"/>
  <c r="P100" i="48" s="1"/>
  <c r="N100" i="48" a="1"/>
  <c r="N100" i="48"/>
  <c r="AO100" i="48" s="1"/>
  <c r="L100" i="48" a="1"/>
  <c r="L100" i="48" s="1"/>
  <c r="K100" i="48"/>
  <c r="J100" i="48" a="1"/>
  <c r="J100" i="48"/>
  <c r="AM100" i="48" s="1"/>
  <c r="H100" i="48" a="1"/>
  <c r="H100" i="48" s="1"/>
  <c r="F100" i="48" a="1"/>
  <c r="F100" i="48"/>
  <c r="G100" i="48" s="1"/>
  <c r="D100" i="48" a="1"/>
  <c r="D100" i="48"/>
  <c r="E100" i="48" s="1"/>
  <c r="C100" i="48"/>
  <c r="B100" i="48" a="1"/>
  <c r="B100" i="48"/>
  <c r="AI100" i="48" s="1"/>
  <c r="AW99" i="48"/>
  <c r="AF99" i="48" a="1"/>
  <c r="AF99" i="48" s="1"/>
  <c r="AD99" i="48" a="1"/>
  <c r="AD99" i="48"/>
  <c r="AE99" i="48" s="1"/>
  <c r="AB99" i="48" a="1"/>
  <c r="AB99" i="48"/>
  <c r="AV99" i="48" s="1"/>
  <c r="AA99" i="48"/>
  <c r="Z99" i="48" a="1"/>
  <c r="Z99" i="48"/>
  <c r="AU100" i="48" s="1"/>
  <c r="X99" i="48" a="1"/>
  <c r="X99" i="48" s="1"/>
  <c r="V99" i="48" a="1"/>
  <c r="V99" i="48"/>
  <c r="T99" i="48" a="1"/>
  <c r="T99" i="48" s="1"/>
  <c r="R99" i="48" a="1"/>
  <c r="R99" i="48" s="1"/>
  <c r="P99" i="48" a="1"/>
  <c r="P99" i="48" s="1"/>
  <c r="N99" i="48" a="1"/>
  <c r="N99" i="48"/>
  <c r="AO99" i="48" s="1"/>
  <c r="L99" i="48" a="1"/>
  <c r="L99" i="48" s="1"/>
  <c r="K99" i="48"/>
  <c r="J99" i="48" a="1"/>
  <c r="J99" i="48"/>
  <c r="AM99" i="48" s="1"/>
  <c r="H99" i="48" a="1"/>
  <c r="H99" i="48" s="1"/>
  <c r="F99" i="48" a="1"/>
  <c r="F99" i="48"/>
  <c r="G99" i="48" s="1"/>
  <c r="D99" i="48" a="1"/>
  <c r="D99" i="48"/>
  <c r="E99" i="48" s="1"/>
  <c r="C99" i="48"/>
  <c r="B99" i="48" a="1"/>
  <c r="B99" i="48"/>
  <c r="AI99" i="48" s="1"/>
  <c r="AW98" i="48"/>
  <c r="AF98" i="48" a="1"/>
  <c r="AF98" i="48" s="1"/>
  <c r="AD98" i="48" a="1"/>
  <c r="AD98" i="48"/>
  <c r="AE98" i="48" s="1"/>
  <c r="AB98" i="48" a="1"/>
  <c r="AB98" i="48"/>
  <c r="AA98" i="48"/>
  <c r="Z98" i="48" a="1"/>
  <c r="Z98" i="48"/>
  <c r="AU99" i="48" s="1"/>
  <c r="X98" i="48" a="1"/>
  <c r="X98" i="48" s="1"/>
  <c r="V98" i="48" a="1"/>
  <c r="V98" i="48"/>
  <c r="T98" i="48" a="1"/>
  <c r="T98" i="48" s="1"/>
  <c r="R98" i="48" a="1"/>
  <c r="R98" i="48" s="1"/>
  <c r="P98" i="48" a="1"/>
  <c r="P98" i="48" s="1"/>
  <c r="N98" i="48" a="1"/>
  <c r="N98" i="48"/>
  <c r="AO98" i="48" s="1"/>
  <c r="L98" i="48" a="1"/>
  <c r="L98" i="48" s="1"/>
  <c r="K98" i="48"/>
  <c r="J98" i="48" a="1"/>
  <c r="J98" i="48"/>
  <c r="AM98" i="48" s="1"/>
  <c r="H98" i="48" a="1"/>
  <c r="H98" i="48" s="1"/>
  <c r="F98" i="48" a="1"/>
  <c r="F98" i="48"/>
  <c r="G98" i="48" s="1"/>
  <c r="D98" i="48" a="1"/>
  <c r="D98" i="48"/>
  <c r="E98" i="48" s="1"/>
  <c r="C98" i="48"/>
  <c r="B98" i="48" a="1"/>
  <c r="B98" i="48"/>
  <c r="AI98" i="48" s="1"/>
  <c r="AW97" i="48"/>
  <c r="AF97" i="48" a="1"/>
  <c r="AF97" i="48" s="1"/>
  <c r="AD97" i="48" a="1"/>
  <c r="AD97" i="48"/>
  <c r="AE97" i="48" s="1"/>
  <c r="AB97" i="48" a="1"/>
  <c r="AB97" i="48" s="1"/>
  <c r="AA97" i="48"/>
  <c r="Z97" i="48" a="1"/>
  <c r="Z97" i="48"/>
  <c r="AU98" i="48" s="1"/>
  <c r="X97" i="48" a="1"/>
  <c r="X97" i="48" s="1"/>
  <c r="V97" i="48" a="1"/>
  <c r="V97" i="48"/>
  <c r="T97" i="48" a="1"/>
  <c r="T97" i="48" s="1"/>
  <c r="S97" i="48"/>
  <c r="R97" i="48" a="1"/>
  <c r="R97" i="48"/>
  <c r="AQ97" i="48" s="1"/>
  <c r="P97" i="48" a="1"/>
  <c r="P97" i="48" s="1"/>
  <c r="N97" i="48" a="1"/>
  <c r="N97" i="48"/>
  <c r="AO97" i="48" s="1"/>
  <c r="L97" i="48" a="1"/>
  <c r="L97" i="48" s="1"/>
  <c r="K97" i="48"/>
  <c r="J97" i="48" a="1"/>
  <c r="J97" i="48"/>
  <c r="AM97" i="48" s="1"/>
  <c r="H97" i="48" a="1"/>
  <c r="H97" i="48" s="1"/>
  <c r="F97" i="48" a="1"/>
  <c r="F97" i="48"/>
  <c r="G97" i="48" s="1"/>
  <c r="D97" i="48" a="1"/>
  <c r="D97" i="48"/>
  <c r="E97" i="48" s="1"/>
  <c r="C97" i="48"/>
  <c r="B97" i="48" a="1"/>
  <c r="B97" i="48"/>
  <c r="AI97" i="48" s="1"/>
  <c r="AW96" i="48"/>
  <c r="AF96" i="48" a="1"/>
  <c r="AF96" i="48" s="1"/>
  <c r="AD96" i="48" a="1"/>
  <c r="AD96" i="48"/>
  <c r="AE96" i="48" s="1"/>
  <c r="AB96" i="48" a="1"/>
  <c r="AB96" i="48" s="1"/>
  <c r="Z96" i="48" a="1"/>
  <c r="Z96" i="48" s="1"/>
  <c r="X96" i="48" a="1"/>
  <c r="X96" i="48" s="1"/>
  <c r="V96" i="48" a="1"/>
  <c r="V96" i="48"/>
  <c r="T96" i="48" a="1"/>
  <c r="T96" i="48" s="1"/>
  <c r="S96" i="48"/>
  <c r="R96" i="48" a="1"/>
  <c r="R96" i="48"/>
  <c r="AQ96" i="48" s="1"/>
  <c r="P96" i="48" a="1"/>
  <c r="P96" i="48" s="1"/>
  <c r="N96" i="48" a="1"/>
  <c r="N96" i="48"/>
  <c r="AO96" i="48" s="1"/>
  <c r="L96" i="48" a="1"/>
  <c r="L96" i="48" s="1"/>
  <c r="K96" i="48"/>
  <c r="J96" i="48" a="1"/>
  <c r="J96" i="48"/>
  <c r="AM96" i="48" s="1"/>
  <c r="H96" i="48" a="1"/>
  <c r="H96" i="48" s="1"/>
  <c r="F96" i="48" a="1"/>
  <c r="F96" i="48"/>
  <c r="G96" i="48" s="1"/>
  <c r="D96" i="48" a="1"/>
  <c r="D96" i="48"/>
  <c r="E96" i="48" s="1"/>
  <c r="C96" i="48"/>
  <c r="B96" i="48" a="1"/>
  <c r="B96" i="48"/>
  <c r="AI96" i="48" s="1"/>
  <c r="AF95" i="48" a="1"/>
  <c r="AF95" i="48" s="1"/>
  <c r="AD95" i="48" a="1"/>
  <c r="AD95" i="48"/>
  <c r="AE95" i="48" s="1"/>
  <c r="AB95" i="48" a="1"/>
  <c r="AB95" i="48" s="1"/>
  <c r="AA95" i="48"/>
  <c r="Z95" i="48" a="1"/>
  <c r="Z95" i="48"/>
  <c r="X95" i="48" a="1"/>
  <c r="X95" i="48" s="1"/>
  <c r="V95" i="48" a="1"/>
  <c r="V95" i="48"/>
  <c r="T95" i="48" a="1"/>
  <c r="T95" i="48" s="1"/>
  <c r="S95" i="48"/>
  <c r="R95" i="48" a="1"/>
  <c r="R95" i="48"/>
  <c r="AQ95" i="48" s="1"/>
  <c r="P95" i="48" a="1"/>
  <c r="P95" i="48" s="1"/>
  <c r="N95" i="48" a="1"/>
  <c r="N95" i="48"/>
  <c r="AO95" i="48" s="1"/>
  <c r="L95" i="48" a="1"/>
  <c r="L95" i="48" s="1"/>
  <c r="K95" i="48"/>
  <c r="J95" i="48" a="1"/>
  <c r="J95" i="48"/>
  <c r="AM95" i="48" s="1"/>
  <c r="H95" i="48" a="1"/>
  <c r="H95" i="48" s="1"/>
  <c r="F95" i="48" a="1"/>
  <c r="F95" i="48"/>
  <c r="G95" i="48" s="1"/>
  <c r="D95" i="48" a="1"/>
  <c r="D95" i="48"/>
  <c r="E95" i="48" s="1"/>
  <c r="C95" i="48"/>
  <c r="B95" i="48" a="1"/>
  <c r="B95" i="48"/>
  <c r="AI95" i="48" s="1"/>
  <c r="AF94" i="48" a="1"/>
  <c r="AF94" i="48" s="1"/>
  <c r="AD94" i="48" a="1"/>
  <c r="AD94" i="48"/>
  <c r="AE94" i="48" s="1"/>
  <c r="AB94" i="48" a="1"/>
  <c r="AB94" i="48" s="1"/>
  <c r="AA94" i="48"/>
  <c r="Z94" i="48" a="1"/>
  <c r="Z94" i="48"/>
  <c r="AU95" i="48" s="1"/>
  <c r="X94" i="48" a="1"/>
  <c r="X94" i="48" s="1"/>
  <c r="V94" i="48" a="1"/>
  <c r="V94" i="48"/>
  <c r="T94" i="48" a="1"/>
  <c r="T94" i="48" s="1"/>
  <c r="S94" i="48"/>
  <c r="R94" i="48" a="1"/>
  <c r="R94" i="48"/>
  <c r="AQ94" i="48" s="1"/>
  <c r="P94" i="48" a="1"/>
  <c r="P94" i="48" s="1"/>
  <c r="N94" i="48" a="1"/>
  <c r="N94" i="48"/>
  <c r="AO94" i="48" s="1"/>
  <c r="L94" i="48" a="1"/>
  <c r="L94" i="48" s="1"/>
  <c r="K94" i="48"/>
  <c r="J94" i="48" a="1"/>
  <c r="J94" i="48"/>
  <c r="AM94" i="48" s="1"/>
  <c r="H94" i="48" a="1"/>
  <c r="H94" i="48" s="1"/>
  <c r="F94" i="48" a="1"/>
  <c r="F94" i="48"/>
  <c r="G94" i="48" s="1"/>
  <c r="D94" i="48" a="1"/>
  <c r="D94" i="48"/>
  <c r="E94" i="48" s="1"/>
  <c r="C94" i="48"/>
  <c r="B94" i="48" a="1"/>
  <c r="B94" i="48"/>
  <c r="AI94" i="48" s="1"/>
  <c r="AF93" i="48" a="1"/>
  <c r="AF93" i="48" s="1"/>
  <c r="AD93" i="48" a="1"/>
  <c r="AD93" i="48"/>
  <c r="AE93" i="48" s="1"/>
  <c r="AB93" i="48" a="1"/>
  <c r="AB93" i="48" s="1"/>
  <c r="AA93" i="48"/>
  <c r="Z93" i="48" a="1"/>
  <c r="Z93" i="48"/>
  <c r="AU94" i="48" s="1"/>
  <c r="X93" i="48" a="1"/>
  <c r="X93" i="48" s="1"/>
  <c r="V93" i="48" a="1"/>
  <c r="V93" i="48"/>
  <c r="W93" i="48" s="1"/>
  <c r="T93" i="48" a="1"/>
  <c r="T93" i="48" s="1"/>
  <c r="S93" i="48"/>
  <c r="R93" i="48" a="1"/>
  <c r="R93" i="48"/>
  <c r="AQ93" i="48" s="1"/>
  <c r="P93" i="48" a="1"/>
  <c r="P93" i="48" s="1"/>
  <c r="N93" i="48" a="1"/>
  <c r="N93" i="48"/>
  <c r="AO93" i="48" s="1"/>
  <c r="L93" i="48" a="1"/>
  <c r="L93" i="48" s="1"/>
  <c r="K93" i="48"/>
  <c r="J93" i="48" a="1"/>
  <c r="J93" i="48"/>
  <c r="AM93" i="48" s="1"/>
  <c r="H93" i="48" a="1"/>
  <c r="H93" i="48" s="1"/>
  <c r="F93" i="48" a="1"/>
  <c r="F93" i="48"/>
  <c r="G93" i="48" s="1"/>
  <c r="D93" i="48" a="1"/>
  <c r="D93" i="48"/>
  <c r="E93" i="48" s="1"/>
  <c r="C93" i="48"/>
  <c r="B93" i="48" a="1"/>
  <c r="B93" i="48"/>
  <c r="AI93" i="48" s="1"/>
  <c r="AF92" i="48" a="1"/>
  <c r="AF92" i="48" s="1"/>
  <c r="AD92" i="48" a="1"/>
  <c r="AD92" i="48"/>
  <c r="AE92" i="48" s="1"/>
  <c r="AB92" i="48" a="1"/>
  <c r="AB92" i="48" s="1"/>
  <c r="AA92" i="48"/>
  <c r="Z92" i="48" a="1"/>
  <c r="Z92" i="48"/>
  <c r="AU93" i="48" s="1"/>
  <c r="X92" i="48" a="1"/>
  <c r="X92" i="48" s="1"/>
  <c r="V92" i="48" a="1"/>
  <c r="V92" i="48"/>
  <c r="W92" i="48" s="1"/>
  <c r="T92" i="48" a="1"/>
  <c r="T92" i="48" s="1"/>
  <c r="S92" i="48"/>
  <c r="R92" i="48" a="1"/>
  <c r="R92" i="48"/>
  <c r="AQ92" i="48" s="1"/>
  <c r="P92" i="48" a="1"/>
  <c r="P92" i="48" s="1"/>
  <c r="N92" i="48" a="1"/>
  <c r="N92" i="48"/>
  <c r="AO92" i="48" s="1"/>
  <c r="L92" i="48" a="1"/>
  <c r="L92" i="48" s="1"/>
  <c r="K92" i="48"/>
  <c r="J92" i="48" a="1"/>
  <c r="J92" i="48"/>
  <c r="AM92" i="48" s="1"/>
  <c r="H92" i="48" a="1"/>
  <c r="H92" i="48" s="1"/>
  <c r="F92" i="48" a="1"/>
  <c r="F92" i="48"/>
  <c r="G92" i="48" s="1"/>
  <c r="D92" i="48" a="1"/>
  <c r="D92" i="48"/>
  <c r="E92" i="48" s="1"/>
  <c r="C92" i="48"/>
  <c r="B92" i="48" a="1"/>
  <c r="B92" i="48"/>
  <c r="AI92" i="48" s="1"/>
  <c r="AW91" i="48"/>
  <c r="AF91" i="48" a="1"/>
  <c r="AF91" i="48" s="1"/>
  <c r="AD91" i="48" a="1"/>
  <c r="AD91" i="48"/>
  <c r="AE91" i="48" s="1"/>
  <c r="AB91" i="48" a="1"/>
  <c r="AB91" i="48" s="1"/>
  <c r="AA91" i="48"/>
  <c r="Z91" i="48" a="1"/>
  <c r="Z91" i="48"/>
  <c r="AU92" i="48" s="1"/>
  <c r="X91" i="48" a="1"/>
  <c r="X91" i="48" s="1"/>
  <c r="V91" i="48" a="1"/>
  <c r="V91" i="48"/>
  <c r="W91" i="48" s="1"/>
  <c r="T91" i="48" a="1"/>
  <c r="T91" i="48" s="1"/>
  <c r="S91" i="48"/>
  <c r="R91" i="48" a="1"/>
  <c r="R91" i="48"/>
  <c r="AQ91" i="48" s="1"/>
  <c r="P91" i="48" a="1"/>
  <c r="P91" i="48" s="1"/>
  <c r="N91" i="48" a="1"/>
  <c r="N91" i="48"/>
  <c r="AO91" i="48" s="1"/>
  <c r="L91" i="48" a="1"/>
  <c r="L91" i="48" s="1"/>
  <c r="K91" i="48"/>
  <c r="J91" i="48" a="1"/>
  <c r="J91" i="48"/>
  <c r="AM91" i="48" s="1"/>
  <c r="H91" i="48" a="1"/>
  <c r="H91" i="48" s="1"/>
  <c r="F91" i="48" a="1"/>
  <c r="F91" i="48"/>
  <c r="G91" i="48" s="1"/>
  <c r="D91" i="48" a="1"/>
  <c r="D91" i="48"/>
  <c r="E91" i="48" s="1"/>
  <c r="C91" i="48"/>
  <c r="B91" i="48" a="1"/>
  <c r="B91" i="48"/>
  <c r="AI91" i="48" s="1"/>
  <c r="AW90" i="48"/>
  <c r="AS90" i="48"/>
  <c r="AF90" i="48" a="1"/>
  <c r="AF90" i="48" s="1"/>
  <c r="AD90" i="48" a="1"/>
  <c r="AD90" i="48"/>
  <c r="AE90" i="48" s="1"/>
  <c r="AB90" i="48" a="1"/>
  <c r="AB90" i="48" s="1"/>
  <c r="AA90" i="48"/>
  <c r="Z90" i="48" a="1"/>
  <c r="Z90" i="48"/>
  <c r="AU91" i="48" s="1"/>
  <c r="X90" i="48" a="1"/>
  <c r="X90" i="48" s="1"/>
  <c r="V90" i="48" a="1"/>
  <c r="V90" i="48"/>
  <c r="W90" i="48" s="1"/>
  <c r="T90" i="48" a="1"/>
  <c r="T90" i="48" s="1"/>
  <c r="S90" i="48"/>
  <c r="R90" i="48" a="1"/>
  <c r="R90" i="48"/>
  <c r="AQ90" i="48" s="1"/>
  <c r="P90" i="48" a="1"/>
  <c r="P90" i="48" s="1"/>
  <c r="N90" i="48" a="1"/>
  <c r="N90" i="48"/>
  <c r="AO90" i="48" s="1"/>
  <c r="L90" i="48" a="1"/>
  <c r="L90" i="48" s="1"/>
  <c r="K90" i="48"/>
  <c r="J90" i="48" a="1"/>
  <c r="J90" i="48"/>
  <c r="AM90" i="48" s="1"/>
  <c r="H90" i="48" a="1"/>
  <c r="H90" i="48" s="1"/>
  <c r="F90" i="48" a="1"/>
  <c r="F90" i="48"/>
  <c r="G90" i="48" s="1"/>
  <c r="D90" i="48" a="1"/>
  <c r="D90" i="48"/>
  <c r="E90" i="48" s="1"/>
  <c r="C90" i="48"/>
  <c r="B90" i="48" a="1"/>
  <c r="B90" i="48"/>
  <c r="AI90" i="48" s="1"/>
  <c r="AW89" i="48"/>
  <c r="AS89" i="48"/>
  <c r="AF89" i="48" a="1"/>
  <c r="AF89" i="48" s="1"/>
  <c r="AD89" i="48" a="1"/>
  <c r="AD89" i="48"/>
  <c r="AE89" i="48" s="1"/>
  <c r="AB89" i="48" a="1"/>
  <c r="AB89" i="48" s="1"/>
  <c r="AA89" i="48"/>
  <c r="Z89" i="48" a="1"/>
  <c r="Z89" i="48"/>
  <c r="AU90" i="48" s="1"/>
  <c r="X89" i="48" a="1"/>
  <c r="X89" i="48" s="1"/>
  <c r="V89" i="48" a="1"/>
  <c r="V89" i="48"/>
  <c r="W89" i="48" s="1"/>
  <c r="T89" i="48" a="1"/>
  <c r="T89" i="48" s="1"/>
  <c r="S89" i="48"/>
  <c r="R89" i="48" a="1"/>
  <c r="R89" i="48"/>
  <c r="AQ89" i="48" s="1"/>
  <c r="P89" i="48" a="1"/>
  <c r="P89" i="48" s="1"/>
  <c r="N89" i="48" a="1"/>
  <c r="N89" i="48"/>
  <c r="AO89" i="48" s="1"/>
  <c r="L89" i="48" a="1"/>
  <c r="L89" i="48" s="1"/>
  <c r="K89" i="48"/>
  <c r="J89" i="48" a="1"/>
  <c r="J89" i="48"/>
  <c r="AM89" i="48" s="1"/>
  <c r="H89" i="48" a="1"/>
  <c r="H89" i="48" s="1"/>
  <c r="F89" i="48" a="1"/>
  <c r="F89" i="48"/>
  <c r="G89" i="48" s="1"/>
  <c r="D89" i="48" a="1"/>
  <c r="D89" i="48"/>
  <c r="E89" i="48" s="1"/>
  <c r="C89" i="48"/>
  <c r="B89" i="48" a="1"/>
  <c r="B89" i="48"/>
  <c r="AI89" i="48" s="1"/>
  <c r="AF88" i="48" a="1"/>
  <c r="AF88" i="48" s="1"/>
  <c r="AD88" i="48" a="1"/>
  <c r="AD88" i="48"/>
  <c r="AE88" i="48" s="1"/>
  <c r="AB88" i="48" a="1"/>
  <c r="AB88" i="48" s="1"/>
  <c r="AA88" i="48"/>
  <c r="Z88" i="48" a="1"/>
  <c r="Z88" i="48"/>
  <c r="AU89" i="48" s="1"/>
  <c r="X88" i="48" a="1"/>
  <c r="X88" i="48" s="1"/>
  <c r="V88" i="48" a="1"/>
  <c r="V88" i="48"/>
  <c r="W88" i="48" s="1"/>
  <c r="T88" i="48" a="1"/>
  <c r="T88" i="48" s="1"/>
  <c r="S88" i="48"/>
  <c r="R88" i="48" a="1"/>
  <c r="R88" i="48"/>
  <c r="AQ88" i="48" s="1"/>
  <c r="P88" i="48" a="1"/>
  <c r="P88" i="48" s="1"/>
  <c r="N88" i="48" a="1"/>
  <c r="N88" i="48"/>
  <c r="AO88" i="48" s="1"/>
  <c r="L88" i="48" a="1"/>
  <c r="L88" i="48" s="1"/>
  <c r="K88" i="48"/>
  <c r="J88" i="48" a="1"/>
  <c r="J88" i="48"/>
  <c r="AM88" i="48" s="1"/>
  <c r="H88" i="48" a="1"/>
  <c r="H88" i="48" s="1"/>
  <c r="F88" i="48" a="1"/>
  <c r="F88" i="48"/>
  <c r="G88" i="48" s="1"/>
  <c r="D88" i="48" a="1"/>
  <c r="D88" i="48" s="1"/>
  <c r="C88" i="48"/>
  <c r="B88" i="48" a="1"/>
  <c r="B88" i="48"/>
  <c r="AI88" i="48" s="1"/>
  <c r="AS87" i="48"/>
  <c r="AF87" i="48" a="1"/>
  <c r="AF87" i="48" s="1"/>
  <c r="AD87" i="48" a="1"/>
  <c r="AD87" i="48"/>
  <c r="AE87" i="48" s="1"/>
  <c r="AB87" i="48" a="1"/>
  <c r="AB87" i="48" s="1"/>
  <c r="AA87" i="48"/>
  <c r="Z87" i="48" a="1"/>
  <c r="Z87" i="48"/>
  <c r="AU88" i="48" s="1"/>
  <c r="X87" i="48" a="1"/>
  <c r="X87" i="48" s="1"/>
  <c r="V87" i="48" a="1"/>
  <c r="V87" i="48"/>
  <c r="W87" i="48" s="1"/>
  <c r="T87" i="48" a="1"/>
  <c r="T87" i="48" s="1"/>
  <c r="S87" i="48"/>
  <c r="R87" i="48" a="1"/>
  <c r="R87" i="48"/>
  <c r="AQ87" i="48" s="1"/>
  <c r="P87" i="48" a="1"/>
  <c r="P87" i="48" s="1"/>
  <c r="N87" i="48" a="1"/>
  <c r="N87" i="48"/>
  <c r="AO87" i="48" s="1"/>
  <c r="L87" i="48" a="1"/>
  <c r="L87" i="48" s="1"/>
  <c r="K87" i="48"/>
  <c r="J87" i="48" a="1"/>
  <c r="J87" i="48"/>
  <c r="AM87" i="48" s="1"/>
  <c r="H87" i="48" a="1"/>
  <c r="H87" i="48" s="1"/>
  <c r="F87" i="48" a="1"/>
  <c r="F87" i="48"/>
  <c r="G87" i="48" s="1"/>
  <c r="D87" i="48" a="1"/>
  <c r="D87" i="48" s="1"/>
  <c r="C87" i="48"/>
  <c r="B87" i="48" a="1"/>
  <c r="B87" i="48"/>
  <c r="AI87" i="48" s="1"/>
  <c r="AF86" i="48" a="1"/>
  <c r="AF86" i="48" s="1"/>
  <c r="AD86" i="48" a="1"/>
  <c r="AD86" i="48"/>
  <c r="AE86" i="48" s="1"/>
  <c r="AB86" i="48" a="1"/>
  <c r="AB86" i="48" s="1"/>
  <c r="AA86" i="48"/>
  <c r="Z86" i="48" a="1"/>
  <c r="Z86" i="48"/>
  <c r="AU87" i="48" s="1"/>
  <c r="X86" i="48" a="1"/>
  <c r="X86" i="48" s="1"/>
  <c r="V86" i="48" a="1"/>
  <c r="V86" i="48"/>
  <c r="W86" i="48" s="1"/>
  <c r="T86" i="48" a="1"/>
  <c r="T86" i="48" s="1"/>
  <c r="S86" i="48"/>
  <c r="R86" i="48" a="1"/>
  <c r="R86" i="48"/>
  <c r="AQ86" i="48" s="1"/>
  <c r="P86" i="48" a="1"/>
  <c r="P86" i="48" s="1"/>
  <c r="N86" i="48" a="1"/>
  <c r="N86" i="48"/>
  <c r="AO86" i="48" s="1"/>
  <c r="L86" i="48" a="1"/>
  <c r="L86" i="48" s="1"/>
  <c r="K86" i="48"/>
  <c r="J86" i="48" a="1"/>
  <c r="J86" i="48"/>
  <c r="AM86" i="48" s="1"/>
  <c r="H86" i="48" a="1"/>
  <c r="H86" i="48" s="1"/>
  <c r="F86" i="48" a="1"/>
  <c r="F86" i="48"/>
  <c r="G86" i="48" s="1"/>
  <c r="D86" i="48" a="1"/>
  <c r="D86" i="48" s="1"/>
  <c r="C86" i="48"/>
  <c r="B86" i="48" a="1"/>
  <c r="B86" i="48"/>
  <c r="AI86" i="48" s="1"/>
  <c r="AF85" i="48" a="1"/>
  <c r="AF85" i="48" s="1"/>
  <c r="AD85" i="48" a="1"/>
  <c r="AD85" i="48"/>
  <c r="AE85" i="48" s="1"/>
  <c r="AB85" i="48" a="1"/>
  <c r="AB85" i="48" s="1"/>
  <c r="AA85" i="48"/>
  <c r="Z85" i="48" a="1"/>
  <c r="Z85" i="48"/>
  <c r="AU86" i="48" s="1"/>
  <c r="X85" i="48" a="1"/>
  <c r="X85" i="48" s="1"/>
  <c r="V85" i="48" a="1"/>
  <c r="V85" i="48"/>
  <c r="W85" i="48" s="1"/>
  <c r="T85" i="48" a="1"/>
  <c r="T85" i="48" s="1"/>
  <c r="S85" i="48"/>
  <c r="R85" i="48" a="1"/>
  <c r="R85" i="48"/>
  <c r="AQ85" i="48" s="1"/>
  <c r="P85" i="48" a="1"/>
  <c r="P85" i="48" s="1"/>
  <c r="N85" i="48" a="1"/>
  <c r="N85" i="48"/>
  <c r="L85" i="48" a="1"/>
  <c r="L85" i="48" s="1"/>
  <c r="K85" i="48"/>
  <c r="J85" i="48" a="1"/>
  <c r="J85" i="48"/>
  <c r="AM85" i="48" s="1"/>
  <c r="H85" i="48" a="1"/>
  <c r="H85" i="48" s="1"/>
  <c r="F85" i="48" a="1"/>
  <c r="F85" i="48"/>
  <c r="D85" i="48" a="1"/>
  <c r="D85" i="48"/>
  <c r="E85" i="48" s="1"/>
  <c r="C85" i="48"/>
  <c r="B85" i="48" a="1"/>
  <c r="B85" i="48"/>
  <c r="AI85" i="48" s="1"/>
  <c r="AS84" i="48"/>
  <c r="AF84" i="48" a="1"/>
  <c r="AF84" i="48" s="1"/>
  <c r="AD84" i="48" a="1"/>
  <c r="AD84" i="48"/>
  <c r="AE84" i="48" s="1"/>
  <c r="AB84" i="48" a="1"/>
  <c r="AB84" i="48" s="1"/>
  <c r="AA84" i="48"/>
  <c r="Z84" i="48" a="1"/>
  <c r="Z84" i="48"/>
  <c r="AU85" i="48" s="1"/>
  <c r="X84" i="48" a="1"/>
  <c r="X84" i="48" s="1"/>
  <c r="V84" i="48" a="1"/>
  <c r="V84" i="48"/>
  <c r="W84" i="48" s="1"/>
  <c r="T84" i="48" a="1"/>
  <c r="T84" i="48" s="1"/>
  <c r="S84" i="48"/>
  <c r="R84" i="48" a="1"/>
  <c r="R84" i="48"/>
  <c r="AQ84" i="48" s="1"/>
  <c r="P84" i="48" a="1"/>
  <c r="P84" i="48" s="1"/>
  <c r="N84" i="48" a="1"/>
  <c r="N84" i="48"/>
  <c r="O84" i="48" s="1"/>
  <c r="L84" i="48" a="1"/>
  <c r="L84" i="48" s="1"/>
  <c r="K84" i="48"/>
  <c r="J84" i="48" a="1"/>
  <c r="J84" i="48"/>
  <c r="AM84" i="48" s="1"/>
  <c r="H84" i="48" a="1"/>
  <c r="H84" i="48" s="1"/>
  <c r="F84" i="48" a="1"/>
  <c r="F84" i="48"/>
  <c r="G84" i="48" s="1"/>
  <c r="D84" i="48" a="1"/>
  <c r="D84" i="48" s="1"/>
  <c r="C84" i="48"/>
  <c r="B84" i="48" a="1"/>
  <c r="B84" i="48"/>
  <c r="AI84" i="48" s="1"/>
  <c r="AF83" i="48" a="1"/>
  <c r="AF83" i="48" s="1"/>
  <c r="AE83" i="48"/>
  <c r="AD83" i="48" a="1"/>
  <c r="AD83" i="48"/>
  <c r="AB83" i="48" a="1"/>
  <c r="AB83" i="48" s="1"/>
  <c r="AA83" i="48"/>
  <c r="Z83" i="48" a="1"/>
  <c r="Z83" i="48"/>
  <c r="AU84" i="48" s="1"/>
  <c r="X83" i="48" a="1"/>
  <c r="X83" i="48" s="1"/>
  <c r="V83" i="48" a="1"/>
  <c r="V83" i="48"/>
  <c r="W83" i="48" s="1"/>
  <c r="T83" i="48" a="1"/>
  <c r="T83" i="48" s="1"/>
  <c r="S83" i="48"/>
  <c r="R83" i="48" a="1"/>
  <c r="R83" i="48"/>
  <c r="P83" i="48" a="1"/>
  <c r="P83" i="48" s="1"/>
  <c r="N83" i="48" a="1"/>
  <c r="N83" i="48"/>
  <c r="O83" i="48" s="1"/>
  <c r="L83" i="48" a="1"/>
  <c r="L83" i="48"/>
  <c r="K83" i="48"/>
  <c r="J83" i="48" a="1"/>
  <c r="J83" i="48"/>
  <c r="H83" i="48" a="1"/>
  <c r="H83" i="48" s="1"/>
  <c r="F83" i="48" a="1"/>
  <c r="F83" i="48"/>
  <c r="G83" i="48" s="1"/>
  <c r="D83" i="48" a="1"/>
  <c r="D83" i="48"/>
  <c r="C83" i="48"/>
  <c r="B83" i="48" a="1"/>
  <c r="B83" i="48"/>
  <c r="AQ82" i="48"/>
  <c r="AP82" i="48"/>
  <c r="AF82" i="48" a="1"/>
  <c r="AF82" i="48" s="1"/>
  <c r="AD82" i="48" a="1"/>
  <c r="AD82" i="48"/>
  <c r="AW83" i="48" s="1"/>
  <c r="AB82" i="48" a="1"/>
  <c r="AB82" i="48" s="1"/>
  <c r="Z82" i="48" a="1"/>
  <c r="Z82" i="48"/>
  <c r="X82" i="48" a="1"/>
  <c r="X82" i="48" s="1"/>
  <c r="V82" i="48" a="1"/>
  <c r="V82" i="48" s="1"/>
  <c r="T82" i="48" a="1"/>
  <c r="T82" i="48" s="1"/>
  <c r="S82" i="48"/>
  <c r="R82" i="48" a="1"/>
  <c r="R82" i="48"/>
  <c r="P82" i="48" a="1"/>
  <c r="P82" i="48" s="1"/>
  <c r="Q82" i="48" s="1"/>
  <c r="N82" i="48" a="1"/>
  <c r="N82" i="48"/>
  <c r="AO82" i="48" s="1"/>
  <c r="L82" i="48" a="1"/>
  <c r="L82" i="48" s="1"/>
  <c r="J82" i="48" a="1"/>
  <c r="J82" i="48" s="1"/>
  <c r="H82" i="48" a="1"/>
  <c r="H82" i="48"/>
  <c r="I82" i="48" s="1"/>
  <c r="F82" i="48" a="1"/>
  <c r="F82" i="48" s="1"/>
  <c r="D82" i="48" a="1"/>
  <c r="D82" i="48"/>
  <c r="AJ82" i="48" s="1"/>
  <c r="B82" i="48" a="1"/>
  <c r="B82" i="48"/>
  <c r="AU81" i="48"/>
  <c r="AJ81" i="48"/>
  <c r="AF81" i="48" a="1"/>
  <c r="AF81" i="48" s="1"/>
  <c r="AG81" i="48" s="1"/>
  <c r="AD81" i="48" a="1"/>
  <c r="AD81" i="48" s="1"/>
  <c r="AB81" i="48" a="1"/>
  <c r="AB81" i="48"/>
  <c r="AV81" i="48" s="1"/>
  <c r="AA81" i="48"/>
  <c r="Z81" i="48" a="1"/>
  <c r="Z81" i="48"/>
  <c r="X81" i="48" a="1"/>
  <c r="X81" i="48" s="1"/>
  <c r="V81" i="48" a="1"/>
  <c r="V81" i="48"/>
  <c r="T81" i="48" a="1"/>
  <c r="T81" i="48"/>
  <c r="U81" i="48" s="1"/>
  <c r="R81" i="48" a="1"/>
  <c r="R81" i="48"/>
  <c r="S81" i="48" s="1"/>
  <c r="P81" i="48" a="1"/>
  <c r="P81" i="48" s="1"/>
  <c r="N81" i="48" a="1"/>
  <c r="N81" i="48"/>
  <c r="AO81" i="48" s="1"/>
  <c r="L81" i="48" a="1"/>
  <c r="L81" i="48"/>
  <c r="AN81" i="48" s="1"/>
  <c r="K81" i="48"/>
  <c r="J81" i="48" a="1"/>
  <c r="J81" i="48"/>
  <c r="AM81" i="48" s="1"/>
  <c r="H81" i="48" a="1"/>
  <c r="H81" i="48" s="1"/>
  <c r="F81" i="48" a="1"/>
  <c r="F81" i="48" s="1"/>
  <c r="D81" i="48" a="1"/>
  <c r="D81" i="48"/>
  <c r="E81" i="48" s="1"/>
  <c r="B81" i="48" a="1"/>
  <c r="B81" i="48" s="1"/>
  <c r="AJ80" i="48"/>
  <c r="AF80" i="48" a="1"/>
  <c r="AF80" i="48" s="1"/>
  <c r="AD80" i="48" a="1"/>
  <c r="AD80" i="48" s="1"/>
  <c r="AE80" i="48" s="1"/>
  <c r="AB80" i="48" a="1"/>
  <c r="AB80" i="48"/>
  <c r="AV80" i="48" s="1"/>
  <c r="AA80" i="48"/>
  <c r="Z80" i="48" a="1"/>
  <c r="Z80" i="48"/>
  <c r="X80" i="48" a="1"/>
  <c r="X80" i="48" s="1"/>
  <c r="V80" i="48" a="1"/>
  <c r="V80" i="48"/>
  <c r="T80" i="48" a="1"/>
  <c r="T80" i="48"/>
  <c r="U80" i="48" s="1"/>
  <c r="R80" i="48" a="1"/>
  <c r="R80" i="48"/>
  <c r="S80" i="48" s="1"/>
  <c r="P80" i="48" a="1"/>
  <c r="P80" i="48" s="1"/>
  <c r="N80" i="48" a="1"/>
  <c r="N80" i="48"/>
  <c r="AO80" i="48" s="1"/>
  <c r="L80" i="48" a="1"/>
  <c r="L80" i="48"/>
  <c r="AN80" i="48" s="1"/>
  <c r="K80" i="48"/>
  <c r="J80" i="48" a="1"/>
  <c r="J80" i="48"/>
  <c r="AM80" i="48" s="1"/>
  <c r="H80" i="48" a="1"/>
  <c r="H80" i="48" s="1"/>
  <c r="F80" i="48" a="1"/>
  <c r="F80" i="48" s="1"/>
  <c r="D80" i="48" a="1"/>
  <c r="D80" i="48"/>
  <c r="E80" i="48" s="1"/>
  <c r="B80" i="48" a="1"/>
  <c r="B80" i="48" s="1"/>
  <c r="AJ79" i="48"/>
  <c r="AF79" i="48" a="1"/>
  <c r="AF79" i="48" s="1"/>
  <c r="AD79" i="48" a="1"/>
  <c r="AD79" i="48" s="1"/>
  <c r="AE79" i="48" s="1"/>
  <c r="AB79" i="48" a="1"/>
  <c r="AB79" i="48"/>
  <c r="AV79" i="48" s="1"/>
  <c r="AA79" i="48"/>
  <c r="Z79" i="48" a="1"/>
  <c r="Z79" i="48"/>
  <c r="AU80" i="48" s="1"/>
  <c r="X79" i="48" a="1"/>
  <c r="X79" i="48" s="1"/>
  <c r="V79" i="48" a="1"/>
  <c r="V79" i="48"/>
  <c r="T79" i="48" a="1"/>
  <c r="T79" i="48"/>
  <c r="U79" i="48" s="1"/>
  <c r="R79" i="48" a="1"/>
  <c r="R79" i="48"/>
  <c r="S79" i="48" s="1"/>
  <c r="P79" i="48" a="1"/>
  <c r="P79" i="48" s="1"/>
  <c r="N79" i="48" a="1"/>
  <c r="N79" i="48"/>
  <c r="AO79" i="48" s="1"/>
  <c r="L79" i="48" a="1"/>
  <c r="L79" i="48"/>
  <c r="AN79" i="48" s="1"/>
  <c r="K79" i="48"/>
  <c r="J79" i="48" a="1"/>
  <c r="J79" i="48"/>
  <c r="AM79" i="48" s="1"/>
  <c r="H79" i="48" a="1"/>
  <c r="H79" i="48" s="1"/>
  <c r="F79" i="48" a="1"/>
  <c r="F79" i="48" s="1"/>
  <c r="D79" i="48" a="1"/>
  <c r="D79" i="48"/>
  <c r="E79" i="48" s="1"/>
  <c r="B79" i="48" a="1"/>
  <c r="B79" i="48" s="1"/>
  <c r="AW78" i="48"/>
  <c r="AU78" i="48"/>
  <c r="AJ78" i="48"/>
  <c r="AF78" i="48" a="1"/>
  <c r="AF78" i="48" s="1"/>
  <c r="AD78" i="48" a="1"/>
  <c r="AD78" i="48" s="1"/>
  <c r="AE78" i="48" s="1"/>
  <c r="AB78" i="48" a="1"/>
  <c r="AB78" i="48"/>
  <c r="AV78" i="48" s="1"/>
  <c r="AA78" i="48"/>
  <c r="Z78" i="48" a="1"/>
  <c r="Z78" i="48"/>
  <c r="AU79" i="48" s="1"/>
  <c r="X78" i="48" a="1"/>
  <c r="X78" i="48" s="1"/>
  <c r="V78" i="48" a="1"/>
  <c r="V78" i="48"/>
  <c r="T78" i="48" a="1"/>
  <c r="T78" i="48"/>
  <c r="U78" i="48" s="1"/>
  <c r="R78" i="48" a="1"/>
  <c r="R78" i="48"/>
  <c r="S78" i="48" s="1"/>
  <c r="P78" i="48" a="1"/>
  <c r="P78" i="48" s="1"/>
  <c r="N78" i="48" a="1"/>
  <c r="N78" i="48"/>
  <c r="AO78" i="48" s="1"/>
  <c r="L78" i="48" a="1"/>
  <c r="L78" i="48"/>
  <c r="AN78" i="48" s="1"/>
  <c r="K78" i="48"/>
  <c r="J78" i="48" a="1"/>
  <c r="J78" i="48"/>
  <c r="AM78" i="48" s="1"/>
  <c r="H78" i="48" a="1"/>
  <c r="H78" i="48" s="1"/>
  <c r="F78" i="48" a="1"/>
  <c r="F78" i="48" s="1"/>
  <c r="D78" i="48" a="1"/>
  <c r="D78" i="48"/>
  <c r="E78" i="48" s="1"/>
  <c r="B78" i="48" a="1"/>
  <c r="B78" i="48" s="1"/>
  <c r="AU77" i="48"/>
  <c r="AJ77" i="48"/>
  <c r="AF77" i="48" a="1"/>
  <c r="AF77" i="48" s="1"/>
  <c r="AD77" i="48" a="1"/>
  <c r="AD77" i="48" s="1"/>
  <c r="AE77" i="48" s="1"/>
  <c r="AB77" i="48" a="1"/>
  <c r="AB77" i="48"/>
  <c r="AV77" i="48" s="1"/>
  <c r="AA77" i="48"/>
  <c r="Z77" i="48" a="1"/>
  <c r="Z77" i="48"/>
  <c r="X77" i="48" a="1"/>
  <c r="X77" i="48" s="1"/>
  <c r="V77" i="48" a="1"/>
  <c r="V77" i="48"/>
  <c r="T77" i="48" a="1"/>
  <c r="T77" i="48"/>
  <c r="U77" i="48" s="1"/>
  <c r="R77" i="48" a="1"/>
  <c r="R77" i="48" s="1"/>
  <c r="P77" i="48" a="1"/>
  <c r="P77" i="48" s="1"/>
  <c r="N77" i="48" a="1"/>
  <c r="N77" i="48"/>
  <c r="AO77" i="48" s="1"/>
  <c r="L77" i="48" a="1"/>
  <c r="L77" i="48"/>
  <c r="AN77" i="48" s="1"/>
  <c r="K77" i="48"/>
  <c r="J77" i="48" a="1"/>
  <c r="J77" i="48"/>
  <c r="AM77" i="48" s="1"/>
  <c r="H77" i="48" a="1"/>
  <c r="H77" i="48" s="1"/>
  <c r="F77" i="48" a="1"/>
  <c r="F77" i="48" s="1"/>
  <c r="D77" i="48" a="1"/>
  <c r="D77" i="48"/>
  <c r="E77" i="48" s="1"/>
  <c r="B77" i="48" a="1"/>
  <c r="B77" i="48" s="1"/>
  <c r="AU76" i="48"/>
  <c r="AJ76" i="48"/>
  <c r="AF76" i="48" a="1"/>
  <c r="AF76" i="48" s="1"/>
  <c r="AD76" i="48" a="1"/>
  <c r="AD76" i="48" s="1"/>
  <c r="AE76" i="48" s="1"/>
  <c r="AB76" i="48" a="1"/>
  <c r="AB76" i="48"/>
  <c r="AV76" i="48" s="1"/>
  <c r="AA76" i="48"/>
  <c r="Z76" i="48" a="1"/>
  <c r="Z76" i="48"/>
  <c r="X76" i="48" a="1"/>
  <c r="X76" i="48" s="1"/>
  <c r="V76" i="48" a="1"/>
  <c r="V76" i="48"/>
  <c r="T76" i="48" a="1"/>
  <c r="T76" i="48"/>
  <c r="U76" i="48" s="1"/>
  <c r="R76" i="48" a="1"/>
  <c r="R76" i="48" s="1"/>
  <c r="P76" i="48" a="1"/>
  <c r="P76" i="48" s="1"/>
  <c r="N76" i="48" a="1"/>
  <c r="N76" i="48"/>
  <c r="AO76" i="48" s="1"/>
  <c r="L76" i="48" a="1"/>
  <c r="L76" i="48"/>
  <c r="AN76" i="48" s="1"/>
  <c r="K76" i="48"/>
  <c r="J76" i="48" a="1"/>
  <c r="J76" i="48"/>
  <c r="AM76" i="48" s="1"/>
  <c r="H76" i="48" a="1"/>
  <c r="H76" i="48" s="1"/>
  <c r="F76" i="48" a="1"/>
  <c r="F76" i="48" s="1"/>
  <c r="D76" i="48" a="1"/>
  <c r="D76" i="48"/>
  <c r="E76" i="48" s="1"/>
  <c r="B76" i="48" a="1"/>
  <c r="B76" i="48" s="1"/>
  <c r="AU75" i="48"/>
  <c r="AK75" i="48"/>
  <c r="AJ75" i="48"/>
  <c r="AF75" i="48" a="1"/>
  <c r="AF75" i="48" s="1"/>
  <c r="AD75" i="48" a="1"/>
  <c r="AD75" i="48" s="1"/>
  <c r="AE75" i="48" s="1"/>
  <c r="AB75" i="48" a="1"/>
  <c r="AB75" i="48"/>
  <c r="AV75" i="48" s="1"/>
  <c r="AA75" i="48"/>
  <c r="Z75" i="48" a="1"/>
  <c r="Z75" i="48"/>
  <c r="X75" i="48" a="1"/>
  <c r="X75" i="48" s="1"/>
  <c r="V75" i="48" a="1"/>
  <c r="V75" i="48"/>
  <c r="T75" i="48" a="1"/>
  <c r="T75" i="48"/>
  <c r="U75" i="48" s="1"/>
  <c r="R75" i="48" a="1"/>
  <c r="R75" i="48" s="1"/>
  <c r="P75" i="48" a="1"/>
  <c r="P75" i="48" s="1"/>
  <c r="N75" i="48" a="1"/>
  <c r="N75" i="48"/>
  <c r="AO75" i="48" s="1"/>
  <c r="L75" i="48" a="1"/>
  <c r="L75" i="48"/>
  <c r="AN75" i="48" s="1"/>
  <c r="K75" i="48"/>
  <c r="J75" i="48" a="1"/>
  <c r="J75" i="48"/>
  <c r="AM75" i="48" s="1"/>
  <c r="H75" i="48" a="1"/>
  <c r="H75" i="48" s="1"/>
  <c r="F75" i="48" a="1"/>
  <c r="F75" i="48"/>
  <c r="G75" i="48" s="1"/>
  <c r="D75" i="48" a="1"/>
  <c r="D75" i="48"/>
  <c r="E75" i="48" s="1"/>
  <c r="B75" i="48" a="1"/>
  <c r="B75" i="48" s="1"/>
  <c r="AU74" i="48"/>
  <c r="AK74" i="48"/>
  <c r="AJ74" i="48"/>
  <c r="AF74" i="48" a="1"/>
  <c r="AF74" i="48" s="1"/>
  <c r="AD74" i="48" a="1"/>
  <c r="AD74" i="48" s="1"/>
  <c r="AE74" i="48" s="1"/>
  <c r="AB74" i="48" a="1"/>
  <c r="AB74" i="48"/>
  <c r="AV74" i="48" s="1"/>
  <c r="AA74" i="48"/>
  <c r="Z74" i="48" a="1"/>
  <c r="Z74" i="48"/>
  <c r="X74" i="48" a="1"/>
  <c r="X74" i="48" s="1"/>
  <c r="V74" i="48" a="1"/>
  <c r="V74" i="48"/>
  <c r="T74" i="48" a="1"/>
  <c r="T74" i="48" s="1"/>
  <c r="R74" i="48" a="1"/>
  <c r="R74" i="48" s="1"/>
  <c r="P74" i="48" a="1"/>
  <c r="P74" i="48" s="1"/>
  <c r="N74" i="48" a="1"/>
  <c r="N74" i="48"/>
  <c r="AO74" i="48" s="1"/>
  <c r="L74" i="48" a="1"/>
  <c r="L74" i="48"/>
  <c r="AN74" i="48" s="1"/>
  <c r="K74" i="48"/>
  <c r="J74" i="48" a="1"/>
  <c r="J74" i="48"/>
  <c r="AM74" i="48" s="1"/>
  <c r="H74" i="48" a="1"/>
  <c r="H74" i="48" s="1"/>
  <c r="F74" i="48" a="1"/>
  <c r="F74" i="48"/>
  <c r="G74" i="48" s="1"/>
  <c r="D74" i="48" a="1"/>
  <c r="D74" i="48"/>
  <c r="E74" i="48" s="1"/>
  <c r="B74" i="48" a="1"/>
  <c r="B74" i="48" s="1"/>
  <c r="AU73" i="48"/>
  <c r="AK73" i="48"/>
  <c r="AJ73" i="48"/>
  <c r="AF73" i="48" a="1"/>
  <c r="AF73" i="48" s="1"/>
  <c r="AD73" i="48" a="1"/>
  <c r="AD73" i="48" s="1"/>
  <c r="AE73" i="48" s="1"/>
  <c r="AB73" i="48" a="1"/>
  <c r="AB73" i="48"/>
  <c r="AV73" i="48" s="1"/>
  <c r="AA73" i="48"/>
  <c r="Z73" i="48" a="1"/>
  <c r="Z73" i="48"/>
  <c r="X73" i="48" a="1"/>
  <c r="X73" i="48" s="1"/>
  <c r="V73" i="48" a="1"/>
  <c r="V73" i="48"/>
  <c r="T73" i="48" a="1"/>
  <c r="T73" i="48" s="1"/>
  <c r="R73" i="48" a="1"/>
  <c r="R73" i="48" s="1"/>
  <c r="P73" i="48" a="1"/>
  <c r="P73" i="48" s="1"/>
  <c r="N73" i="48" a="1"/>
  <c r="N73" i="48"/>
  <c r="AO73" i="48" s="1"/>
  <c r="L73" i="48" a="1"/>
  <c r="L73" i="48"/>
  <c r="AN73" i="48" s="1"/>
  <c r="K73" i="48"/>
  <c r="J73" i="48" a="1"/>
  <c r="J73" i="48"/>
  <c r="AM73" i="48" s="1"/>
  <c r="H73" i="48" a="1"/>
  <c r="H73" i="48" s="1"/>
  <c r="F73" i="48" a="1"/>
  <c r="F73" i="48"/>
  <c r="G73" i="48" s="1"/>
  <c r="D73" i="48" a="1"/>
  <c r="D73" i="48"/>
  <c r="E73" i="48" s="1"/>
  <c r="B73" i="48" a="1"/>
  <c r="B73" i="48" s="1"/>
  <c r="AU72" i="48"/>
  <c r="AK72" i="48"/>
  <c r="AJ72" i="48"/>
  <c r="AF72" i="48" a="1"/>
  <c r="AF72" i="48" s="1"/>
  <c r="AD72" i="48" a="1"/>
  <c r="AD72" i="48" s="1"/>
  <c r="AE72" i="48" s="1"/>
  <c r="AB72" i="48" a="1"/>
  <c r="AB72" i="48"/>
  <c r="AV72" i="48" s="1"/>
  <c r="AA72" i="48"/>
  <c r="Z72" i="48" a="1"/>
  <c r="Z72" i="48"/>
  <c r="X72" i="48" a="1"/>
  <c r="X72" i="48" s="1"/>
  <c r="V72" i="48" a="1"/>
  <c r="V72" i="48"/>
  <c r="T72" i="48" a="1"/>
  <c r="T72" i="48" s="1"/>
  <c r="R72" i="48" a="1"/>
  <c r="R72" i="48" s="1"/>
  <c r="P72" i="48" a="1"/>
  <c r="P72" i="48" s="1"/>
  <c r="N72" i="48" a="1"/>
  <c r="N72" i="48"/>
  <c r="AO72" i="48" s="1"/>
  <c r="L72" i="48" a="1"/>
  <c r="L72" i="48"/>
  <c r="AN72" i="48" s="1"/>
  <c r="K72" i="48"/>
  <c r="J72" i="48" a="1"/>
  <c r="J72" i="48"/>
  <c r="AM72" i="48" s="1"/>
  <c r="H72" i="48" a="1"/>
  <c r="H72" i="48" s="1"/>
  <c r="F72" i="48" a="1"/>
  <c r="F72" i="48"/>
  <c r="G72" i="48" s="1"/>
  <c r="D72" i="48" a="1"/>
  <c r="D72" i="48"/>
  <c r="E72" i="48" s="1"/>
  <c r="B72" i="48" a="1"/>
  <c r="B72" i="48" s="1"/>
  <c r="AW71" i="48"/>
  <c r="AU71" i="48"/>
  <c r="AK71" i="48"/>
  <c r="AJ71" i="48"/>
  <c r="AF71" i="48" a="1"/>
  <c r="AF71" i="48" s="1"/>
  <c r="AE71" i="48"/>
  <c r="AD71" i="48" a="1"/>
  <c r="AD71" i="48"/>
  <c r="AB71" i="48" a="1"/>
  <c r="AB71" i="48"/>
  <c r="AV71" i="48" s="1"/>
  <c r="AA71" i="48"/>
  <c r="Z71" i="48" a="1"/>
  <c r="Z71" i="48"/>
  <c r="X71" i="48" a="1"/>
  <c r="X71" i="48" s="1"/>
  <c r="V71" i="48" a="1"/>
  <c r="V71" i="48"/>
  <c r="T71" i="48" a="1"/>
  <c r="T71" i="48" s="1"/>
  <c r="R71" i="48" a="1"/>
  <c r="R71" i="48" s="1"/>
  <c r="P71" i="48" a="1"/>
  <c r="P71" i="48" s="1"/>
  <c r="N71" i="48" a="1"/>
  <c r="N71" i="48"/>
  <c r="AO71" i="48" s="1"/>
  <c r="L71" i="48" a="1"/>
  <c r="L71" i="48"/>
  <c r="AN71" i="48" s="1"/>
  <c r="K71" i="48"/>
  <c r="J71" i="48" a="1"/>
  <c r="J71" i="48"/>
  <c r="AM71" i="48" s="1"/>
  <c r="H71" i="48" a="1"/>
  <c r="H71" i="48" s="1"/>
  <c r="F71" i="48" a="1"/>
  <c r="F71" i="48"/>
  <c r="G71" i="48" s="1"/>
  <c r="D71" i="48" a="1"/>
  <c r="D71" i="48"/>
  <c r="E71" i="48" s="1"/>
  <c r="B71" i="48" a="1"/>
  <c r="B71" i="48" s="1"/>
  <c r="AW70" i="48"/>
  <c r="AU70" i="48"/>
  <c r="AK70" i="48"/>
  <c r="AJ70" i="48"/>
  <c r="AF70" i="48" a="1"/>
  <c r="AF70" i="48" s="1"/>
  <c r="AE70" i="48"/>
  <c r="AD70" i="48" a="1"/>
  <c r="AD70" i="48"/>
  <c r="AB70" i="48" a="1"/>
  <c r="AB70" i="48"/>
  <c r="AV70" i="48" s="1"/>
  <c r="AA70" i="48"/>
  <c r="Z70" i="48" a="1"/>
  <c r="Z70" i="48"/>
  <c r="X70" i="48" a="1"/>
  <c r="X70" i="48" s="1"/>
  <c r="V70" i="48" a="1"/>
  <c r="V70" i="48"/>
  <c r="T70" i="48" a="1"/>
  <c r="T70" i="48" s="1"/>
  <c r="R70" i="48" a="1"/>
  <c r="R70" i="48" s="1"/>
  <c r="P70" i="48" a="1"/>
  <c r="P70" i="48" s="1"/>
  <c r="N70" i="48" a="1"/>
  <c r="N70" i="48"/>
  <c r="AO70" i="48" s="1"/>
  <c r="L70" i="48" a="1"/>
  <c r="L70" i="48"/>
  <c r="AN70" i="48" s="1"/>
  <c r="K70" i="48"/>
  <c r="J70" i="48" a="1"/>
  <c r="J70" i="48"/>
  <c r="AM70" i="48" s="1"/>
  <c r="H70" i="48" a="1"/>
  <c r="H70" i="48" s="1"/>
  <c r="F70" i="48" a="1"/>
  <c r="F70" i="48"/>
  <c r="G70" i="48" s="1"/>
  <c r="D70" i="48" a="1"/>
  <c r="D70" i="48"/>
  <c r="E70" i="48" s="1"/>
  <c r="B70" i="48" a="1"/>
  <c r="B70" i="48" s="1"/>
  <c r="AW69" i="48"/>
  <c r="AU69" i="48"/>
  <c r="AK69" i="48"/>
  <c r="AJ69" i="48"/>
  <c r="AF69" i="48" a="1"/>
  <c r="AF69" i="48" s="1"/>
  <c r="AE69" i="48"/>
  <c r="AD69" i="48" a="1"/>
  <c r="AD69" i="48"/>
  <c r="AB69" i="48" a="1"/>
  <c r="AB69" i="48"/>
  <c r="AV69" i="48" s="1"/>
  <c r="AA69" i="48"/>
  <c r="Z69" i="48" a="1"/>
  <c r="Z69" i="48"/>
  <c r="X69" i="48" a="1"/>
  <c r="X69" i="48" s="1"/>
  <c r="V69" i="48" a="1"/>
  <c r="V69" i="48"/>
  <c r="T69" i="48" a="1"/>
  <c r="T69" i="48" s="1"/>
  <c r="R69" i="48" a="1"/>
  <c r="R69" i="48" s="1"/>
  <c r="P69" i="48" a="1"/>
  <c r="P69" i="48" s="1"/>
  <c r="N69" i="48" a="1"/>
  <c r="N69" i="48"/>
  <c r="AO69" i="48" s="1"/>
  <c r="L69" i="48" a="1"/>
  <c r="L69" i="48"/>
  <c r="AN69" i="48" s="1"/>
  <c r="K69" i="48"/>
  <c r="J69" i="48" a="1"/>
  <c r="J69" i="48"/>
  <c r="AM69" i="48" s="1"/>
  <c r="H69" i="48" a="1"/>
  <c r="H69" i="48" s="1"/>
  <c r="F69" i="48" a="1"/>
  <c r="F69" i="48"/>
  <c r="G69" i="48" s="1"/>
  <c r="D69" i="48" a="1"/>
  <c r="D69" i="48"/>
  <c r="E69" i="48" s="1"/>
  <c r="B69" i="48" a="1"/>
  <c r="B69" i="48" s="1"/>
  <c r="AW68" i="48"/>
  <c r="AU68" i="48"/>
  <c r="AK68" i="48"/>
  <c r="AJ68" i="48"/>
  <c r="AF68" i="48" a="1"/>
  <c r="AF68" i="48" s="1"/>
  <c r="AE68" i="48"/>
  <c r="AD68" i="48" a="1"/>
  <c r="AD68" i="48"/>
  <c r="AB68" i="48" a="1"/>
  <c r="AB68" i="48"/>
  <c r="AV68" i="48" s="1"/>
  <c r="AA68" i="48"/>
  <c r="Z68" i="48" a="1"/>
  <c r="Z68" i="48"/>
  <c r="X68" i="48" a="1"/>
  <c r="X68" i="48" s="1"/>
  <c r="V68" i="48" a="1"/>
  <c r="V68" i="48"/>
  <c r="T68" i="48" a="1"/>
  <c r="T68" i="48" s="1"/>
  <c r="R68" i="48" a="1"/>
  <c r="R68" i="48" s="1"/>
  <c r="P68" i="48" a="1"/>
  <c r="P68" i="48" s="1"/>
  <c r="N68" i="48" a="1"/>
  <c r="N68" i="48"/>
  <c r="AO68" i="48" s="1"/>
  <c r="L68" i="48" a="1"/>
  <c r="L68" i="48"/>
  <c r="AN68" i="48" s="1"/>
  <c r="K68" i="48"/>
  <c r="J68" i="48" a="1"/>
  <c r="J68" i="48"/>
  <c r="AM68" i="48" s="1"/>
  <c r="H68" i="48" a="1"/>
  <c r="H68" i="48" s="1"/>
  <c r="F68" i="48" a="1"/>
  <c r="F68" i="48"/>
  <c r="G68" i="48" s="1"/>
  <c r="D68" i="48" a="1"/>
  <c r="D68" i="48"/>
  <c r="E68" i="48" s="1"/>
  <c r="B68" i="48" a="1"/>
  <c r="B68" i="48" s="1"/>
  <c r="AW67" i="48"/>
  <c r="AU67" i="48"/>
  <c r="AK67" i="48"/>
  <c r="AJ67" i="48"/>
  <c r="AF67" i="48" a="1"/>
  <c r="AF67" i="48" s="1"/>
  <c r="AE67" i="48"/>
  <c r="AD67" i="48" a="1"/>
  <c r="AD67" i="48"/>
  <c r="AC67" i="48"/>
  <c r="AB67" i="48" a="1"/>
  <c r="AB67" i="48"/>
  <c r="AV67" i="48" s="1"/>
  <c r="AA67" i="48"/>
  <c r="Z67" i="48" a="1"/>
  <c r="Z67" i="48"/>
  <c r="X67" i="48" a="1"/>
  <c r="X67" i="48" s="1"/>
  <c r="V67" i="48" a="1"/>
  <c r="V67" i="48"/>
  <c r="T67" i="48" a="1"/>
  <c r="T67" i="48" s="1"/>
  <c r="R67" i="48" a="1"/>
  <c r="R67" i="48" s="1"/>
  <c r="P67" i="48" a="1"/>
  <c r="P67" i="48" s="1"/>
  <c r="N67" i="48" a="1"/>
  <c r="N67" i="48"/>
  <c r="AO67" i="48" s="1"/>
  <c r="L67" i="48" a="1"/>
  <c r="L67" i="48"/>
  <c r="AN67" i="48" s="1"/>
  <c r="K67" i="48"/>
  <c r="J67" i="48" a="1"/>
  <c r="J67" i="48"/>
  <c r="AM67" i="48" s="1"/>
  <c r="H67" i="48" a="1"/>
  <c r="H67" i="48" s="1"/>
  <c r="F67" i="48" a="1"/>
  <c r="F67" i="48"/>
  <c r="G67" i="48" s="1"/>
  <c r="D67" i="48" a="1"/>
  <c r="D67" i="48"/>
  <c r="E67" i="48" s="1"/>
  <c r="B67" i="48" a="1"/>
  <c r="B67" i="48" s="1"/>
  <c r="AW66" i="48"/>
  <c r="AU66" i="48"/>
  <c r="AK66" i="48"/>
  <c r="AJ66" i="48"/>
  <c r="AF66" i="48" a="1"/>
  <c r="AF66" i="48" s="1"/>
  <c r="AE66" i="48"/>
  <c r="AD66" i="48" a="1"/>
  <c r="AD66" i="48"/>
  <c r="AC66" i="48"/>
  <c r="AB66" i="48" a="1"/>
  <c r="AB66" i="48"/>
  <c r="AV66" i="48" s="1"/>
  <c r="AA66" i="48"/>
  <c r="Z66" i="48" a="1"/>
  <c r="Z66" i="48"/>
  <c r="X66" i="48" a="1"/>
  <c r="X66" i="48" s="1"/>
  <c r="V66" i="48" a="1"/>
  <c r="V66" i="48"/>
  <c r="T66" i="48" a="1"/>
  <c r="T66" i="48" s="1"/>
  <c r="R66" i="48" a="1"/>
  <c r="R66" i="48" s="1"/>
  <c r="P66" i="48" a="1"/>
  <c r="P66" i="48" s="1"/>
  <c r="N66" i="48" a="1"/>
  <c r="N66" i="48"/>
  <c r="AO66" i="48" s="1"/>
  <c r="L66" i="48" a="1"/>
  <c r="L66" i="48"/>
  <c r="AN66" i="48" s="1"/>
  <c r="K66" i="48"/>
  <c r="J66" i="48" a="1"/>
  <c r="J66" i="48"/>
  <c r="AM66" i="48" s="1"/>
  <c r="H66" i="48" a="1"/>
  <c r="H66" i="48" s="1"/>
  <c r="F66" i="48" a="1"/>
  <c r="F66" i="48"/>
  <c r="G66" i="48" s="1"/>
  <c r="D66" i="48" a="1"/>
  <c r="D66" i="48"/>
  <c r="E66" i="48" s="1"/>
  <c r="B66" i="48" a="1"/>
  <c r="B66" i="48" s="1"/>
  <c r="AW65" i="48"/>
  <c r="AU65" i="48"/>
  <c r="AK65" i="48"/>
  <c r="AF65" i="48" a="1"/>
  <c r="AF65" i="48" s="1"/>
  <c r="AE65" i="48"/>
  <c r="AD65" i="48" a="1"/>
  <c r="AD65" i="48"/>
  <c r="AC65" i="48"/>
  <c r="AB65" i="48" a="1"/>
  <c r="AB65" i="48"/>
  <c r="AV65" i="48" s="1"/>
  <c r="AA65" i="48"/>
  <c r="Z65" i="48" a="1"/>
  <c r="Z65" i="48"/>
  <c r="X65" i="48" a="1"/>
  <c r="X65" i="48" s="1"/>
  <c r="V65" i="48" a="1"/>
  <c r="V65" i="48"/>
  <c r="T65" i="48" a="1"/>
  <c r="T65" i="48" s="1"/>
  <c r="R65" i="48" a="1"/>
  <c r="R65" i="48" s="1"/>
  <c r="P65" i="48" a="1"/>
  <c r="P65" i="48" s="1"/>
  <c r="N65" i="48" a="1"/>
  <c r="N65" i="48"/>
  <c r="AO65" i="48" s="1"/>
  <c r="L65" i="48" a="1"/>
  <c r="L65" i="48"/>
  <c r="AN65" i="48" s="1"/>
  <c r="K65" i="48"/>
  <c r="J65" i="48" a="1"/>
  <c r="J65" i="48"/>
  <c r="AM65" i="48" s="1"/>
  <c r="H65" i="48" a="1"/>
  <c r="H65" i="48"/>
  <c r="I65" i="48" s="1"/>
  <c r="F65" i="48" a="1"/>
  <c r="F65" i="48"/>
  <c r="G65" i="48" s="1"/>
  <c r="D65" i="48" a="1"/>
  <c r="D65" i="48"/>
  <c r="E65" i="48" s="1"/>
  <c r="B65" i="48" a="1"/>
  <c r="B65" i="48" s="1"/>
  <c r="AW64" i="48"/>
  <c r="AU64" i="48"/>
  <c r="AK64" i="48"/>
  <c r="AF64" i="48" a="1"/>
  <c r="AF64" i="48" s="1"/>
  <c r="AE64" i="48"/>
  <c r="AD64" i="48" a="1"/>
  <c r="AD64" i="48"/>
  <c r="AC64" i="48"/>
  <c r="AB64" i="48" a="1"/>
  <c r="AB64" i="48"/>
  <c r="AV64" i="48" s="1"/>
  <c r="AA64" i="48"/>
  <c r="Z64" i="48" a="1"/>
  <c r="Z64" i="48"/>
  <c r="X64" i="48" a="1"/>
  <c r="X64" i="48" s="1"/>
  <c r="V64" i="48" a="1"/>
  <c r="V64" i="48"/>
  <c r="T64" i="48" a="1"/>
  <c r="T64" i="48" s="1"/>
  <c r="R64" i="48" a="1"/>
  <c r="R64" i="48" s="1"/>
  <c r="P64" i="48" a="1"/>
  <c r="P64" i="48" s="1"/>
  <c r="N64" i="48" a="1"/>
  <c r="N64" i="48"/>
  <c r="AO64" i="48" s="1"/>
  <c r="L64" i="48" a="1"/>
  <c r="L64" i="48"/>
  <c r="AN64" i="48" s="1"/>
  <c r="K64" i="48"/>
  <c r="J64" i="48" a="1"/>
  <c r="J64" i="48"/>
  <c r="AM64" i="48" s="1"/>
  <c r="H64" i="48" a="1"/>
  <c r="H64" i="48"/>
  <c r="I64" i="48" s="1"/>
  <c r="F64" i="48" a="1"/>
  <c r="F64" i="48"/>
  <c r="G64" i="48" s="1"/>
  <c r="D64" i="48" a="1"/>
  <c r="D64" i="48"/>
  <c r="E64" i="48" s="1"/>
  <c r="B64" i="48" a="1"/>
  <c r="B64" i="48" s="1"/>
  <c r="AW63" i="48"/>
  <c r="AU63" i="48"/>
  <c r="AK63" i="48"/>
  <c r="AF63" i="48" a="1"/>
  <c r="AF63" i="48" s="1"/>
  <c r="AE63" i="48"/>
  <c r="AD63" i="48" a="1"/>
  <c r="AD63" i="48"/>
  <c r="AC63" i="48"/>
  <c r="AB63" i="48" a="1"/>
  <c r="AB63" i="48"/>
  <c r="AV63" i="48" s="1"/>
  <c r="AA63" i="48"/>
  <c r="Z63" i="48" a="1"/>
  <c r="Z63" i="48"/>
  <c r="X63" i="48" a="1"/>
  <c r="X63" i="48" s="1"/>
  <c r="V63" i="48" a="1"/>
  <c r="V63" i="48"/>
  <c r="T63" i="48" a="1"/>
  <c r="T63" i="48" s="1"/>
  <c r="R63" i="48" a="1"/>
  <c r="R63" i="48" s="1"/>
  <c r="P63" i="48" a="1"/>
  <c r="P63" i="48" s="1"/>
  <c r="N63" i="48" a="1"/>
  <c r="N63" i="48"/>
  <c r="AO63" i="48" s="1"/>
  <c r="L63" i="48" a="1"/>
  <c r="L63" i="48"/>
  <c r="AN63" i="48" s="1"/>
  <c r="K63" i="48"/>
  <c r="J63" i="48" a="1"/>
  <c r="J63" i="48"/>
  <c r="AM63" i="48" s="1"/>
  <c r="H63" i="48" a="1"/>
  <c r="H63" i="48"/>
  <c r="I63" i="48" s="1"/>
  <c r="F63" i="48" a="1"/>
  <c r="F63" i="48"/>
  <c r="G63" i="48" s="1"/>
  <c r="D63" i="48" a="1"/>
  <c r="D63" i="48"/>
  <c r="E63" i="48" s="1"/>
  <c r="B63" i="48" a="1"/>
  <c r="B63" i="48" s="1"/>
  <c r="AW62" i="48"/>
  <c r="AU62" i="48"/>
  <c r="AK62" i="48"/>
  <c r="AF62" i="48" a="1"/>
  <c r="AF62" i="48" s="1"/>
  <c r="AE62" i="48"/>
  <c r="AD62" i="48" a="1"/>
  <c r="AD62" i="48"/>
  <c r="AC62" i="48"/>
  <c r="AB62" i="48" a="1"/>
  <c r="AB62" i="48"/>
  <c r="AV62" i="48" s="1"/>
  <c r="AA62" i="48"/>
  <c r="Z62" i="48" a="1"/>
  <c r="Z62" i="48"/>
  <c r="X62" i="48" a="1"/>
  <c r="X62" i="48" s="1"/>
  <c r="V62" i="48" a="1"/>
  <c r="V62" i="48"/>
  <c r="T62" i="48" a="1"/>
  <c r="T62" i="48" s="1"/>
  <c r="R62" i="48" a="1"/>
  <c r="R62" i="48" s="1"/>
  <c r="P62" i="48" a="1"/>
  <c r="P62" i="48" s="1"/>
  <c r="N62" i="48" a="1"/>
  <c r="N62" i="48"/>
  <c r="AO62" i="48" s="1"/>
  <c r="L62" i="48" a="1"/>
  <c r="L62" i="48"/>
  <c r="AN62" i="48" s="1"/>
  <c r="K62" i="48"/>
  <c r="J62" i="48" a="1"/>
  <c r="J62" i="48"/>
  <c r="AM62" i="48" s="1"/>
  <c r="H62" i="48" a="1"/>
  <c r="H62" i="48"/>
  <c r="I62" i="48" s="1"/>
  <c r="F62" i="48" a="1"/>
  <c r="F62" i="48"/>
  <c r="G62" i="48" s="1"/>
  <c r="D62" i="48" a="1"/>
  <c r="D62" i="48"/>
  <c r="E62" i="48" s="1"/>
  <c r="B62" i="48" a="1"/>
  <c r="B62" i="48" s="1"/>
  <c r="AW61" i="48"/>
  <c r="AU61" i="48"/>
  <c r="AK61" i="48"/>
  <c r="AF61" i="48" a="1"/>
  <c r="AF61" i="48" s="1"/>
  <c r="AE61" i="48"/>
  <c r="AD61" i="48" a="1"/>
  <c r="AD61" i="48"/>
  <c r="AC61" i="48"/>
  <c r="AB61" i="48" a="1"/>
  <c r="AB61" i="48"/>
  <c r="AV61" i="48" s="1"/>
  <c r="AA61" i="48"/>
  <c r="Z61" i="48" a="1"/>
  <c r="Z61" i="48"/>
  <c r="X61" i="48" a="1"/>
  <c r="X61" i="48" s="1"/>
  <c r="V61" i="48" a="1"/>
  <c r="V61" i="48"/>
  <c r="T61" i="48" a="1"/>
  <c r="T61" i="48" s="1"/>
  <c r="R61" i="48" a="1"/>
  <c r="R61" i="48" s="1"/>
  <c r="P61" i="48" a="1"/>
  <c r="P61" i="48" s="1"/>
  <c r="N61" i="48" a="1"/>
  <c r="N61" i="48"/>
  <c r="AO61" i="48" s="1"/>
  <c r="L61" i="48" a="1"/>
  <c r="L61" i="48"/>
  <c r="AN61" i="48" s="1"/>
  <c r="K61" i="48"/>
  <c r="J61" i="48" a="1"/>
  <c r="J61" i="48"/>
  <c r="AM61" i="48" s="1"/>
  <c r="H61" i="48" a="1"/>
  <c r="H61" i="48"/>
  <c r="I61" i="48" s="1"/>
  <c r="F61" i="48" a="1"/>
  <c r="F61" i="48"/>
  <c r="G61" i="48" s="1"/>
  <c r="D61" i="48" a="1"/>
  <c r="D61" i="48"/>
  <c r="E61" i="48" s="1"/>
  <c r="B61" i="48" a="1"/>
  <c r="B61" i="48" s="1"/>
  <c r="AW60" i="48"/>
  <c r="AU60" i="48"/>
  <c r="AK60" i="48"/>
  <c r="AF60" i="48" a="1"/>
  <c r="AF60" i="48" s="1"/>
  <c r="AE60" i="48"/>
  <c r="AD60" i="48" a="1"/>
  <c r="AD60" i="48"/>
  <c r="AC60" i="48"/>
  <c r="AB60" i="48" a="1"/>
  <c r="AB60" i="48"/>
  <c r="AV60" i="48" s="1"/>
  <c r="AA60" i="48"/>
  <c r="Z60" i="48" a="1"/>
  <c r="Z60" i="48"/>
  <c r="X60" i="48" a="1"/>
  <c r="X60" i="48" s="1"/>
  <c r="V60" i="48" a="1"/>
  <c r="V60" i="48"/>
  <c r="T60" i="48" a="1"/>
  <c r="T60" i="48" s="1"/>
  <c r="R60" i="48" a="1"/>
  <c r="R60" i="48" s="1"/>
  <c r="P60" i="48" a="1"/>
  <c r="P60" i="48" s="1"/>
  <c r="N60" i="48" a="1"/>
  <c r="N60" i="48"/>
  <c r="AO60" i="48" s="1"/>
  <c r="L60" i="48" a="1"/>
  <c r="L60" i="48"/>
  <c r="AN60" i="48" s="1"/>
  <c r="K60" i="48"/>
  <c r="J60" i="48" a="1"/>
  <c r="J60" i="48"/>
  <c r="AM60" i="48" s="1"/>
  <c r="H60" i="48" a="1"/>
  <c r="H60" i="48"/>
  <c r="I60" i="48" s="1"/>
  <c r="F60" i="48" a="1"/>
  <c r="F60" i="48"/>
  <c r="G60" i="48" s="1"/>
  <c r="D60" i="48" a="1"/>
  <c r="D60" i="48"/>
  <c r="E60" i="48" s="1"/>
  <c r="B60" i="48" a="1"/>
  <c r="B60" i="48" s="1"/>
  <c r="AW59" i="48"/>
  <c r="AU59" i="48"/>
  <c r="AK59" i="48"/>
  <c r="AF59" i="48" a="1"/>
  <c r="AF59" i="48" s="1"/>
  <c r="AE59" i="48"/>
  <c r="AD59" i="48" a="1"/>
  <c r="AD59" i="48"/>
  <c r="AC59" i="48"/>
  <c r="AB59" i="48" a="1"/>
  <c r="AB59" i="48"/>
  <c r="AV59" i="48" s="1"/>
  <c r="AA59" i="48"/>
  <c r="Z59" i="48" a="1"/>
  <c r="Z59" i="48"/>
  <c r="X59" i="48" a="1"/>
  <c r="X59" i="48" s="1"/>
  <c r="V59" i="48" a="1"/>
  <c r="V59" i="48"/>
  <c r="T59" i="48" a="1"/>
  <c r="T59" i="48" s="1"/>
  <c r="R59" i="48" a="1"/>
  <c r="R59" i="48" s="1"/>
  <c r="P59" i="48" a="1"/>
  <c r="P59" i="48" s="1"/>
  <c r="N59" i="48" a="1"/>
  <c r="N59" i="48"/>
  <c r="AO59" i="48" s="1"/>
  <c r="L59" i="48" a="1"/>
  <c r="L59" i="48"/>
  <c r="AN59" i="48" s="1"/>
  <c r="K59" i="48"/>
  <c r="J59" i="48" a="1"/>
  <c r="J59" i="48"/>
  <c r="AM59" i="48" s="1"/>
  <c r="H59" i="48" a="1"/>
  <c r="H59" i="48"/>
  <c r="I59" i="48" s="1"/>
  <c r="F59" i="48" a="1"/>
  <c r="F59" i="48"/>
  <c r="G59" i="48" s="1"/>
  <c r="D59" i="48" a="1"/>
  <c r="D59" i="48"/>
  <c r="E59" i="48" s="1"/>
  <c r="B59" i="48" a="1"/>
  <c r="B59" i="48" s="1"/>
  <c r="AW58" i="48"/>
  <c r="AU58" i="48"/>
  <c r="AK58" i="48"/>
  <c r="AF58" i="48" a="1"/>
  <c r="AF58" i="48" s="1"/>
  <c r="AE58" i="48"/>
  <c r="AD58" i="48" a="1"/>
  <c r="AD58" i="48"/>
  <c r="AC58" i="48"/>
  <c r="AB58" i="48" a="1"/>
  <c r="AB58" i="48"/>
  <c r="AV58" i="48" s="1"/>
  <c r="AA58" i="48"/>
  <c r="Z58" i="48" a="1"/>
  <c r="Z58" i="48"/>
  <c r="X58" i="48" a="1"/>
  <c r="X58" i="48" s="1"/>
  <c r="V58" i="48" a="1"/>
  <c r="V58" i="48"/>
  <c r="T58" i="48" a="1"/>
  <c r="T58" i="48" s="1"/>
  <c r="R58" i="48" a="1"/>
  <c r="R58" i="48" s="1"/>
  <c r="P58" i="48" a="1"/>
  <c r="P58" i="48" s="1"/>
  <c r="N58" i="48" a="1"/>
  <c r="N58" i="48"/>
  <c r="AO58" i="48" s="1"/>
  <c r="L58" i="48" a="1"/>
  <c r="L58" i="48"/>
  <c r="AN58" i="48" s="1"/>
  <c r="K58" i="48"/>
  <c r="J58" i="48" a="1"/>
  <c r="J58" i="48"/>
  <c r="AM58" i="48" s="1"/>
  <c r="H58" i="48" a="1"/>
  <c r="H58" i="48"/>
  <c r="I58" i="48" s="1"/>
  <c r="F58" i="48" a="1"/>
  <c r="F58" i="48"/>
  <c r="G58" i="48" s="1"/>
  <c r="D58" i="48" a="1"/>
  <c r="D58" i="48"/>
  <c r="E58" i="48" s="1"/>
  <c r="B58" i="48" a="1"/>
  <c r="B58" i="48" s="1"/>
  <c r="AW57" i="48"/>
  <c r="AU57" i="48"/>
  <c r="AK57" i="48"/>
  <c r="AF57" i="48" a="1"/>
  <c r="AF57" i="48" s="1"/>
  <c r="AE57" i="48"/>
  <c r="AD57" i="48" a="1"/>
  <c r="AD57" i="48"/>
  <c r="AC57" i="48"/>
  <c r="AB57" i="48" a="1"/>
  <c r="AB57" i="48"/>
  <c r="AV57" i="48" s="1"/>
  <c r="AA57" i="48"/>
  <c r="Z57" i="48" a="1"/>
  <c r="Z57" i="48"/>
  <c r="X57" i="48" a="1"/>
  <c r="X57" i="48" s="1"/>
  <c r="V57" i="48" a="1"/>
  <c r="V57" i="48"/>
  <c r="T57" i="48" a="1"/>
  <c r="T57" i="48" s="1"/>
  <c r="R57" i="48" a="1"/>
  <c r="R57" i="48" s="1"/>
  <c r="P57" i="48" a="1"/>
  <c r="P57" i="48" s="1"/>
  <c r="N57" i="48" a="1"/>
  <c r="N57" i="48"/>
  <c r="AO57" i="48" s="1"/>
  <c r="L57" i="48" a="1"/>
  <c r="L57" i="48"/>
  <c r="AN57" i="48" s="1"/>
  <c r="K57" i="48"/>
  <c r="J57" i="48" a="1"/>
  <c r="J57" i="48"/>
  <c r="AM57" i="48" s="1"/>
  <c r="H57" i="48" a="1"/>
  <c r="H57" i="48"/>
  <c r="I57" i="48" s="1"/>
  <c r="F57" i="48" a="1"/>
  <c r="F57" i="48"/>
  <c r="G57" i="48" s="1"/>
  <c r="D57" i="48" a="1"/>
  <c r="D57" i="48"/>
  <c r="E57" i="48" s="1"/>
  <c r="B57" i="48" a="1"/>
  <c r="B57" i="48" s="1"/>
  <c r="AW56" i="48"/>
  <c r="AU56" i="48"/>
  <c r="AK56" i="48"/>
  <c r="AF56" i="48" a="1"/>
  <c r="AF56" i="48" s="1"/>
  <c r="AE56" i="48"/>
  <c r="AD56" i="48" a="1"/>
  <c r="AD56" i="48"/>
  <c r="AC56" i="48"/>
  <c r="AB56" i="48" a="1"/>
  <c r="AB56" i="48"/>
  <c r="AV56" i="48" s="1"/>
  <c r="AA56" i="48"/>
  <c r="Z56" i="48" a="1"/>
  <c r="Z56" i="48"/>
  <c r="X56" i="48" a="1"/>
  <c r="X56" i="48" s="1"/>
  <c r="V56" i="48" a="1"/>
  <c r="V56" i="48"/>
  <c r="T56" i="48" a="1"/>
  <c r="T56" i="48" s="1"/>
  <c r="R56" i="48" a="1"/>
  <c r="R56" i="48" s="1"/>
  <c r="P56" i="48" a="1"/>
  <c r="P56" i="48" s="1"/>
  <c r="N56" i="48" a="1"/>
  <c r="N56" i="48"/>
  <c r="AO56" i="48" s="1"/>
  <c r="L56" i="48" a="1"/>
  <c r="L56" i="48"/>
  <c r="AN56" i="48" s="1"/>
  <c r="K56" i="48"/>
  <c r="J56" i="48" a="1"/>
  <c r="J56" i="48"/>
  <c r="AM56" i="48" s="1"/>
  <c r="H56" i="48" a="1"/>
  <c r="H56" i="48"/>
  <c r="I56" i="48" s="1"/>
  <c r="F56" i="48" a="1"/>
  <c r="F56" i="48"/>
  <c r="G56" i="48" s="1"/>
  <c r="D56" i="48" a="1"/>
  <c r="D56" i="48"/>
  <c r="E56" i="48" s="1"/>
  <c r="B56" i="48" a="1"/>
  <c r="B56" i="48" s="1"/>
  <c r="AW55" i="48"/>
  <c r="AU55" i="48"/>
  <c r="AK55" i="48"/>
  <c r="AF55" i="48" a="1"/>
  <c r="AF55" i="48" s="1"/>
  <c r="AE55" i="48"/>
  <c r="AD55" i="48" a="1"/>
  <c r="AD55" i="48"/>
  <c r="AC55" i="48"/>
  <c r="AB55" i="48" a="1"/>
  <c r="AB55" i="48"/>
  <c r="AV55" i="48" s="1"/>
  <c r="AA55" i="48"/>
  <c r="Z55" i="48" a="1"/>
  <c r="Z55" i="48"/>
  <c r="X55" i="48" a="1"/>
  <c r="X55" i="48" s="1"/>
  <c r="V55" i="48" a="1"/>
  <c r="V55" i="48"/>
  <c r="T55" i="48" a="1"/>
  <c r="T55" i="48" s="1"/>
  <c r="R55" i="48" a="1"/>
  <c r="R55" i="48" s="1"/>
  <c r="P55" i="48" a="1"/>
  <c r="P55" i="48" s="1"/>
  <c r="N55" i="48" a="1"/>
  <c r="N55" i="48"/>
  <c r="AO55" i="48" s="1"/>
  <c r="L55" i="48" a="1"/>
  <c r="L55" i="48"/>
  <c r="AN55" i="48" s="1"/>
  <c r="K55" i="48"/>
  <c r="J55" i="48" a="1"/>
  <c r="J55" i="48"/>
  <c r="AM55" i="48" s="1"/>
  <c r="H55" i="48" a="1"/>
  <c r="H55" i="48"/>
  <c r="I55" i="48" s="1"/>
  <c r="F55" i="48" a="1"/>
  <c r="F55" i="48"/>
  <c r="G55" i="48" s="1"/>
  <c r="D55" i="48" a="1"/>
  <c r="D55" i="48"/>
  <c r="E55" i="48" s="1"/>
  <c r="B55" i="48" a="1"/>
  <c r="B55" i="48" s="1"/>
  <c r="AW54" i="48"/>
  <c r="AU54" i="48"/>
  <c r="AK54" i="48"/>
  <c r="AF54" i="48" a="1"/>
  <c r="AF54" i="48" s="1"/>
  <c r="AE54" i="48"/>
  <c r="AD54" i="48" a="1"/>
  <c r="AD54" i="48"/>
  <c r="AC54" i="48"/>
  <c r="AB54" i="48" a="1"/>
  <c r="AB54" i="48"/>
  <c r="AV54" i="48" s="1"/>
  <c r="AA54" i="48"/>
  <c r="Z54" i="48" a="1"/>
  <c r="Z54" i="48"/>
  <c r="X54" i="48" a="1"/>
  <c r="X54" i="48" s="1"/>
  <c r="V54" i="48" a="1"/>
  <c r="V54" i="48"/>
  <c r="T54" i="48" a="1"/>
  <c r="T54" i="48" s="1"/>
  <c r="R54" i="48" a="1"/>
  <c r="R54" i="48" s="1"/>
  <c r="P54" i="48" a="1"/>
  <c r="P54" i="48" s="1"/>
  <c r="N54" i="48" a="1"/>
  <c r="N54" i="48"/>
  <c r="AO54" i="48" s="1"/>
  <c r="L54" i="48" a="1"/>
  <c r="L54" i="48"/>
  <c r="AN54" i="48" s="1"/>
  <c r="K54" i="48"/>
  <c r="J54" i="48" a="1"/>
  <c r="J54" i="48"/>
  <c r="AM54" i="48" s="1"/>
  <c r="H54" i="48" a="1"/>
  <c r="H54" i="48"/>
  <c r="I54" i="48" s="1"/>
  <c r="F54" i="48" a="1"/>
  <c r="F54" i="48"/>
  <c r="G54" i="48" s="1"/>
  <c r="D54" i="48" a="1"/>
  <c r="D54" i="48"/>
  <c r="E54" i="48" s="1"/>
  <c r="B54" i="48" a="1"/>
  <c r="B54" i="48" s="1"/>
  <c r="AW53" i="48"/>
  <c r="AU53" i="48"/>
  <c r="AK53" i="48"/>
  <c r="AF53" i="48" a="1"/>
  <c r="AF53" i="48" s="1"/>
  <c r="AE53" i="48"/>
  <c r="AD53" i="48" a="1"/>
  <c r="AD53" i="48"/>
  <c r="AC53" i="48"/>
  <c r="AB53" i="48" a="1"/>
  <c r="AB53" i="48"/>
  <c r="AV53" i="48" s="1"/>
  <c r="AA53" i="48"/>
  <c r="Z53" i="48" a="1"/>
  <c r="Z53" i="48"/>
  <c r="X53" i="48" a="1"/>
  <c r="X53" i="48" s="1"/>
  <c r="V53" i="48" a="1"/>
  <c r="V53" i="48"/>
  <c r="T53" i="48" a="1"/>
  <c r="T53" i="48" s="1"/>
  <c r="R53" i="48" a="1"/>
  <c r="R53" i="48" s="1"/>
  <c r="P53" i="48" a="1"/>
  <c r="P53" i="48" s="1"/>
  <c r="N53" i="48" a="1"/>
  <c r="N53" i="48"/>
  <c r="AO53" i="48" s="1"/>
  <c r="L53" i="48" a="1"/>
  <c r="L53" i="48"/>
  <c r="AN53" i="48" s="1"/>
  <c r="K53" i="48"/>
  <c r="J53" i="48" a="1"/>
  <c r="J53" i="48"/>
  <c r="AM53" i="48" s="1"/>
  <c r="H53" i="48" a="1"/>
  <c r="H53" i="48"/>
  <c r="I53" i="48" s="1"/>
  <c r="F53" i="48" a="1"/>
  <c r="F53" i="48"/>
  <c r="G53" i="48" s="1"/>
  <c r="D53" i="48" a="1"/>
  <c r="D53" i="48"/>
  <c r="E53" i="48" s="1"/>
  <c r="B53" i="48" a="1"/>
  <c r="B53" i="48" s="1"/>
  <c r="AW52" i="48"/>
  <c r="AU52" i="48"/>
  <c r="AK52" i="48"/>
  <c r="AF52" i="48" a="1"/>
  <c r="AF52" i="48" s="1"/>
  <c r="AE52" i="48"/>
  <c r="AD52" i="48" a="1"/>
  <c r="AD52" i="48"/>
  <c r="AB52" i="48" a="1"/>
  <c r="AB52" i="48" s="1"/>
  <c r="AA52" i="48"/>
  <c r="Z52" i="48" a="1"/>
  <c r="Z52" i="48"/>
  <c r="X52" i="48" a="1"/>
  <c r="X52" i="48" s="1"/>
  <c r="V52" i="48" a="1"/>
  <c r="V52" i="48"/>
  <c r="T52" i="48" a="1"/>
  <c r="T52" i="48" s="1"/>
  <c r="R52" i="48" a="1"/>
  <c r="R52" i="48" s="1"/>
  <c r="P52" i="48" a="1"/>
  <c r="P52" i="48" s="1"/>
  <c r="N52" i="48" a="1"/>
  <c r="N52" i="48"/>
  <c r="AO52" i="48" s="1"/>
  <c r="L52" i="48" a="1"/>
  <c r="L52" i="48"/>
  <c r="AN52" i="48" s="1"/>
  <c r="K52" i="48"/>
  <c r="J52" i="48" a="1"/>
  <c r="J52" i="48"/>
  <c r="AM52" i="48" s="1"/>
  <c r="H52" i="48" a="1"/>
  <c r="H52" i="48"/>
  <c r="I52" i="48" s="1"/>
  <c r="F52" i="48" a="1"/>
  <c r="F52" i="48"/>
  <c r="G52" i="48" s="1"/>
  <c r="D52" i="48" a="1"/>
  <c r="D52" i="48"/>
  <c r="E52" i="48" s="1"/>
  <c r="B52" i="48" a="1"/>
  <c r="B52" i="48" s="1"/>
  <c r="AW51" i="48"/>
  <c r="AU51" i="48"/>
  <c r="AK51" i="48"/>
  <c r="AF51" i="48" a="1"/>
  <c r="AF51" i="48" s="1"/>
  <c r="AE51" i="48"/>
  <c r="AD51" i="48" a="1"/>
  <c r="AD51" i="48"/>
  <c r="AB51" i="48" a="1"/>
  <c r="AB51" i="48" s="1"/>
  <c r="AA51" i="48"/>
  <c r="Z51" i="48" a="1"/>
  <c r="Z51" i="48"/>
  <c r="X51" i="48" a="1"/>
  <c r="X51" i="48" s="1"/>
  <c r="V51" i="48" a="1"/>
  <c r="V51" i="48"/>
  <c r="T51" i="48" a="1"/>
  <c r="T51" i="48" s="1"/>
  <c r="R51" i="48" a="1"/>
  <c r="R51" i="48" s="1"/>
  <c r="P51" i="48" a="1"/>
  <c r="P51" i="48" s="1"/>
  <c r="N51" i="48" a="1"/>
  <c r="N51" i="48"/>
  <c r="AO51" i="48" s="1"/>
  <c r="L51" i="48" a="1"/>
  <c r="L51" i="48"/>
  <c r="AN51" i="48" s="1"/>
  <c r="K51" i="48"/>
  <c r="J51" i="48" a="1"/>
  <c r="J51" i="48"/>
  <c r="AM51" i="48" s="1"/>
  <c r="H51" i="48" a="1"/>
  <c r="H51" i="48"/>
  <c r="I51" i="48" s="1"/>
  <c r="F51" i="48" a="1"/>
  <c r="F51" i="48"/>
  <c r="G51" i="48" s="1"/>
  <c r="D51" i="48" a="1"/>
  <c r="D51" i="48"/>
  <c r="E51" i="48" s="1"/>
  <c r="B51" i="48" a="1"/>
  <c r="B51" i="48" s="1"/>
  <c r="AW50" i="48"/>
  <c r="AU50" i="48"/>
  <c r="AK50" i="48"/>
  <c r="AF50" i="48" a="1"/>
  <c r="AF50" i="48" s="1"/>
  <c r="AE50" i="48"/>
  <c r="AD50" i="48" a="1"/>
  <c r="AD50" i="48"/>
  <c r="AB50" i="48" a="1"/>
  <c r="AB50" i="48" s="1"/>
  <c r="AA50" i="48"/>
  <c r="Z50" i="48" a="1"/>
  <c r="Z50" i="48"/>
  <c r="X50" i="48" a="1"/>
  <c r="X50" i="48" s="1"/>
  <c r="V50" i="48" a="1"/>
  <c r="V50" i="48"/>
  <c r="T50" i="48" a="1"/>
  <c r="T50" i="48" s="1"/>
  <c r="R50" i="48" a="1"/>
  <c r="R50" i="48" s="1"/>
  <c r="P50" i="48" a="1"/>
  <c r="P50" i="48" s="1"/>
  <c r="N50" i="48" a="1"/>
  <c r="N50" i="48"/>
  <c r="AO50" i="48" s="1"/>
  <c r="L50" i="48" a="1"/>
  <c r="L50" i="48"/>
  <c r="AN50" i="48" s="1"/>
  <c r="K50" i="48"/>
  <c r="J50" i="48" a="1"/>
  <c r="J50" i="48"/>
  <c r="AM50" i="48" s="1"/>
  <c r="H50" i="48" a="1"/>
  <c r="H50" i="48"/>
  <c r="I50" i="48" s="1"/>
  <c r="F50" i="48" a="1"/>
  <c r="F50" i="48"/>
  <c r="G50" i="48" s="1"/>
  <c r="D50" i="48" a="1"/>
  <c r="D50" i="48"/>
  <c r="E50" i="48" s="1"/>
  <c r="B50" i="48" a="1"/>
  <c r="B50" i="48" s="1"/>
  <c r="AW49" i="48"/>
  <c r="AU49" i="48"/>
  <c r="AK49" i="48"/>
  <c r="AF49" i="48" a="1"/>
  <c r="AF49" i="48" s="1"/>
  <c r="AE49" i="48"/>
  <c r="AD49" i="48" a="1"/>
  <c r="AD49" i="48"/>
  <c r="AC49" i="48"/>
  <c r="AB49" i="48" a="1"/>
  <c r="AB49" i="48"/>
  <c r="AA49" i="48"/>
  <c r="Z49" i="48" a="1"/>
  <c r="Z49" i="48"/>
  <c r="X49" i="48" a="1"/>
  <c r="X49" i="48" s="1"/>
  <c r="V49" i="48" a="1"/>
  <c r="V49" i="48"/>
  <c r="T49" i="48" a="1"/>
  <c r="T49" i="48" s="1"/>
  <c r="R49" i="48" a="1"/>
  <c r="R49" i="48" s="1"/>
  <c r="P49" i="48" a="1"/>
  <c r="P49" i="48" s="1"/>
  <c r="N49" i="48" a="1"/>
  <c r="N49" i="48"/>
  <c r="AO49" i="48" s="1"/>
  <c r="L49" i="48" a="1"/>
  <c r="L49" i="48"/>
  <c r="AN49" i="48" s="1"/>
  <c r="K49" i="48"/>
  <c r="J49" i="48" a="1"/>
  <c r="J49" i="48"/>
  <c r="AM49" i="48" s="1"/>
  <c r="H49" i="48" a="1"/>
  <c r="H49" i="48"/>
  <c r="I49" i="48" s="1"/>
  <c r="F49" i="48" a="1"/>
  <c r="F49" i="48"/>
  <c r="G49" i="48" s="1"/>
  <c r="D49" i="48" a="1"/>
  <c r="D49" i="48"/>
  <c r="E49" i="48" s="1"/>
  <c r="B49" i="48" a="1"/>
  <c r="B49" i="48" s="1"/>
  <c r="AW48" i="48"/>
  <c r="AU48" i="48"/>
  <c r="AK48" i="48"/>
  <c r="AF48" i="48" a="1"/>
  <c r="AF48" i="48" s="1"/>
  <c r="AE48" i="48"/>
  <c r="AD48" i="48" a="1"/>
  <c r="AD48" i="48"/>
  <c r="AB48" i="48" a="1"/>
  <c r="AB48" i="48" s="1"/>
  <c r="AA48" i="48"/>
  <c r="Z48" i="48" a="1"/>
  <c r="Z48" i="48"/>
  <c r="X48" i="48" a="1"/>
  <c r="X48" i="48" s="1"/>
  <c r="V48" i="48" a="1"/>
  <c r="V48" i="48"/>
  <c r="T48" i="48" a="1"/>
  <c r="T48" i="48" s="1"/>
  <c r="R48" i="48" a="1"/>
  <c r="R48" i="48" s="1"/>
  <c r="P48" i="48" a="1"/>
  <c r="P48" i="48" s="1"/>
  <c r="N48" i="48" a="1"/>
  <c r="N48" i="48"/>
  <c r="AO48" i="48" s="1"/>
  <c r="L48" i="48" a="1"/>
  <c r="L48" i="48"/>
  <c r="AN48" i="48" s="1"/>
  <c r="K48" i="48"/>
  <c r="J48" i="48" a="1"/>
  <c r="J48" i="48"/>
  <c r="AM48" i="48" s="1"/>
  <c r="H48" i="48" a="1"/>
  <c r="H48" i="48"/>
  <c r="I48" i="48" s="1"/>
  <c r="F48" i="48" a="1"/>
  <c r="F48" i="48"/>
  <c r="G48" i="48" s="1"/>
  <c r="D48" i="48" a="1"/>
  <c r="D48" i="48"/>
  <c r="E48" i="48" s="1"/>
  <c r="B48" i="48" a="1"/>
  <c r="B48" i="48" s="1"/>
  <c r="AW47" i="48"/>
  <c r="AU47" i="48"/>
  <c r="AK47" i="48"/>
  <c r="AF47" i="48" a="1"/>
  <c r="AF47" i="48" s="1"/>
  <c r="AE47" i="48"/>
  <c r="AD47" i="48" a="1"/>
  <c r="AD47" i="48"/>
  <c r="AB47" i="48" a="1"/>
  <c r="AB47" i="48" s="1"/>
  <c r="AA47" i="48"/>
  <c r="Z47" i="48" a="1"/>
  <c r="Z47" i="48"/>
  <c r="X47" i="48" a="1"/>
  <c r="X47" i="48" s="1"/>
  <c r="V47" i="48" a="1"/>
  <c r="V47" i="48"/>
  <c r="T47" i="48" a="1"/>
  <c r="T47" i="48" s="1"/>
  <c r="R47" i="48" a="1"/>
  <c r="R47" i="48" s="1"/>
  <c r="P47" i="48" a="1"/>
  <c r="P47" i="48" s="1"/>
  <c r="N47" i="48" a="1"/>
  <c r="N47" i="48"/>
  <c r="AO47" i="48" s="1"/>
  <c r="L47" i="48" a="1"/>
  <c r="L47" i="48"/>
  <c r="AN47" i="48" s="1"/>
  <c r="K47" i="48"/>
  <c r="J47" i="48" a="1"/>
  <c r="J47" i="48"/>
  <c r="AM47" i="48" s="1"/>
  <c r="H47" i="48" a="1"/>
  <c r="H47" i="48"/>
  <c r="I47" i="48" s="1"/>
  <c r="F47" i="48" a="1"/>
  <c r="F47" i="48"/>
  <c r="G47" i="48" s="1"/>
  <c r="D47" i="48" a="1"/>
  <c r="D47" i="48"/>
  <c r="E47" i="48" s="1"/>
  <c r="B47" i="48" a="1"/>
  <c r="B47" i="48" s="1"/>
  <c r="AW46" i="48"/>
  <c r="AU46" i="48"/>
  <c r="AK46" i="48"/>
  <c r="AF46" i="48" a="1"/>
  <c r="AF46" i="48" s="1"/>
  <c r="AE46" i="48"/>
  <c r="AD46" i="48" a="1"/>
  <c r="AD46" i="48"/>
  <c r="AB46" i="48" a="1"/>
  <c r="AB46" i="48" s="1"/>
  <c r="AA46" i="48"/>
  <c r="Z46" i="48" a="1"/>
  <c r="Z46" i="48"/>
  <c r="X46" i="48" a="1"/>
  <c r="X46" i="48" s="1"/>
  <c r="V46" i="48" a="1"/>
  <c r="V46" i="48"/>
  <c r="T46" i="48" a="1"/>
  <c r="T46" i="48" s="1"/>
  <c r="R46" i="48" a="1"/>
  <c r="R46" i="48" s="1"/>
  <c r="P46" i="48" a="1"/>
  <c r="P46" i="48" s="1"/>
  <c r="N46" i="48" a="1"/>
  <c r="N46" i="48"/>
  <c r="AO46" i="48" s="1"/>
  <c r="L46" i="48" a="1"/>
  <c r="L46" i="48"/>
  <c r="AN46" i="48" s="1"/>
  <c r="K46" i="48"/>
  <c r="J46" i="48" a="1"/>
  <c r="J46" i="48"/>
  <c r="AM46" i="48" s="1"/>
  <c r="H46" i="48" a="1"/>
  <c r="H46" i="48"/>
  <c r="I46" i="48" s="1"/>
  <c r="F46" i="48" a="1"/>
  <c r="F46" i="48"/>
  <c r="G46" i="48" s="1"/>
  <c r="D46" i="48" a="1"/>
  <c r="D46" i="48"/>
  <c r="E46" i="48" s="1"/>
  <c r="B46" i="48" a="1"/>
  <c r="B46" i="48" s="1"/>
  <c r="AW45" i="48"/>
  <c r="AU45" i="48"/>
  <c r="AK45" i="48"/>
  <c r="AF45" i="48" a="1"/>
  <c r="AF45" i="48" s="1"/>
  <c r="AE45" i="48"/>
  <c r="AD45" i="48" a="1"/>
  <c r="AD45" i="48"/>
  <c r="AB45" i="48" a="1"/>
  <c r="AB45" i="48" s="1"/>
  <c r="AA45" i="48"/>
  <c r="Z45" i="48" a="1"/>
  <c r="Z45" i="48"/>
  <c r="X45" i="48" a="1"/>
  <c r="X45" i="48" s="1"/>
  <c r="V45" i="48" a="1"/>
  <c r="V45" i="48"/>
  <c r="T45" i="48" a="1"/>
  <c r="T45" i="48" s="1"/>
  <c r="R45" i="48" a="1"/>
  <c r="R45" i="48" s="1"/>
  <c r="P45" i="48" a="1"/>
  <c r="P45" i="48" s="1"/>
  <c r="N45" i="48" a="1"/>
  <c r="N45" i="48"/>
  <c r="AO45" i="48" s="1"/>
  <c r="L45" i="48" a="1"/>
  <c r="L45" i="48"/>
  <c r="AN45" i="48" s="1"/>
  <c r="K45" i="48"/>
  <c r="J45" i="48" a="1"/>
  <c r="J45" i="48"/>
  <c r="AM45" i="48" s="1"/>
  <c r="H45" i="48" a="1"/>
  <c r="H45" i="48"/>
  <c r="I45" i="48" s="1"/>
  <c r="F45" i="48" a="1"/>
  <c r="F45" i="48"/>
  <c r="G45" i="48" s="1"/>
  <c r="D45" i="48" a="1"/>
  <c r="D45" i="48"/>
  <c r="E45" i="48" s="1"/>
  <c r="B45" i="48" a="1"/>
  <c r="B45" i="48" s="1"/>
  <c r="AW44" i="48"/>
  <c r="AU44" i="48"/>
  <c r="AK44" i="48"/>
  <c r="AF44" i="48" a="1"/>
  <c r="AF44" i="48" s="1"/>
  <c r="AE44" i="48"/>
  <c r="AD44" i="48" a="1"/>
  <c r="AD44" i="48"/>
  <c r="AB44" i="48" a="1"/>
  <c r="AB44" i="48" s="1"/>
  <c r="AA44" i="48"/>
  <c r="Z44" i="48" a="1"/>
  <c r="Z44" i="48"/>
  <c r="X44" i="48" a="1"/>
  <c r="X44" i="48" s="1"/>
  <c r="V44" i="48" a="1"/>
  <c r="V44" i="48"/>
  <c r="T44" i="48" a="1"/>
  <c r="T44" i="48" s="1"/>
  <c r="R44" i="48" a="1"/>
  <c r="R44" i="48" s="1"/>
  <c r="P44" i="48" a="1"/>
  <c r="P44" i="48" s="1"/>
  <c r="N44" i="48" a="1"/>
  <c r="N44" i="48"/>
  <c r="AO44" i="48" s="1"/>
  <c r="L44" i="48" a="1"/>
  <c r="L44" i="48"/>
  <c r="AN44" i="48" s="1"/>
  <c r="K44" i="48"/>
  <c r="J44" i="48" a="1"/>
  <c r="J44" i="48"/>
  <c r="AM44" i="48" s="1"/>
  <c r="H44" i="48" a="1"/>
  <c r="H44" i="48"/>
  <c r="I44" i="48" s="1"/>
  <c r="F44" i="48" a="1"/>
  <c r="F44" i="48"/>
  <c r="G44" i="48" s="1"/>
  <c r="D44" i="48" a="1"/>
  <c r="D44" i="48"/>
  <c r="E44" i="48" s="1"/>
  <c r="B44" i="48" a="1"/>
  <c r="B44" i="48" s="1"/>
  <c r="AW43" i="48"/>
  <c r="AU43" i="48"/>
  <c r="AK43" i="48"/>
  <c r="AF43" i="48" a="1"/>
  <c r="AF43" i="48" s="1"/>
  <c r="AE43" i="48"/>
  <c r="AD43" i="48" a="1"/>
  <c r="AD43" i="48"/>
  <c r="AB43" i="48" a="1"/>
  <c r="AB43" i="48" s="1"/>
  <c r="AA43" i="48"/>
  <c r="Z43" i="48" a="1"/>
  <c r="Z43" i="48"/>
  <c r="X43" i="48" a="1"/>
  <c r="X43" i="48" s="1"/>
  <c r="V43" i="48" a="1"/>
  <c r="V43" i="48"/>
  <c r="T43" i="48" a="1"/>
  <c r="T43" i="48" s="1"/>
  <c r="R43" i="48" a="1"/>
  <c r="R43" i="48" s="1"/>
  <c r="P43" i="48" a="1"/>
  <c r="P43" i="48" s="1"/>
  <c r="N43" i="48" a="1"/>
  <c r="N43" i="48"/>
  <c r="AO43" i="48" s="1"/>
  <c r="L43" i="48" a="1"/>
  <c r="L43" i="48"/>
  <c r="AN43" i="48" s="1"/>
  <c r="K43" i="48"/>
  <c r="J43" i="48" a="1"/>
  <c r="J43" i="48"/>
  <c r="AM43" i="48" s="1"/>
  <c r="H43" i="48" a="1"/>
  <c r="H43" i="48"/>
  <c r="I43" i="48" s="1"/>
  <c r="F43" i="48" a="1"/>
  <c r="F43" i="48"/>
  <c r="G43" i="48" s="1"/>
  <c r="D43" i="48" a="1"/>
  <c r="D43" i="48"/>
  <c r="E43" i="48" s="1"/>
  <c r="B43" i="48" a="1"/>
  <c r="B43" i="48" s="1"/>
  <c r="AW42" i="48"/>
  <c r="AU42" i="48"/>
  <c r="AK42" i="48"/>
  <c r="AF42" i="48" a="1"/>
  <c r="AF42" i="48" s="1"/>
  <c r="AE42" i="48"/>
  <c r="AD42" i="48" a="1"/>
  <c r="AD42" i="48"/>
  <c r="AB42" i="48" a="1"/>
  <c r="AB42" i="48" s="1"/>
  <c r="AA42" i="48"/>
  <c r="Z42" i="48" a="1"/>
  <c r="Z42" i="48"/>
  <c r="X42" i="48" a="1"/>
  <c r="X42" i="48" s="1"/>
  <c r="V42" i="48" a="1"/>
  <c r="V42" i="48"/>
  <c r="T42" i="48" a="1"/>
  <c r="T42" i="48" s="1"/>
  <c r="R42" i="48" a="1"/>
  <c r="R42" i="48" s="1"/>
  <c r="P42" i="48" a="1"/>
  <c r="P42" i="48" s="1"/>
  <c r="N42" i="48" a="1"/>
  <c r="N42" i="48"/>
  <c r="AO42" i="48" s="1"/>
  <c r="L42" i="48" a="1"/>
  <c r="L42" i="48"/>
  <c r="AN42" i="48" s="1"/>
  <c r="K42" i="48"/>
  <c r="J42" i="48" a="1"/>
  <c r="J42" i="48"/>
  <c r="AM42" i="48" s="1"/>
  <c r="H42" i="48" a="1"/>
  <c r="H42" i="48"/>
  <c r="I42" i="48" s="1"/>
  <c r="F42" i="48" a="1"/>
  <c r="F42" i="48"/>
  <c r="G42" i="48" s="1"/>
  <c r="D42" i="48" a="1"/>
  <c r="D42" i="48"/>
  <c r="E42" i="48" s="1"/>
  <c r="B42" i="48" a="1"/>
  <c r="B42" i="48" s="1"/>
  <c r="AW41" i="48"/>
  <c r="AU41" i="48"/>
  <c r="AK41" i="48"/>
  <c r="AF41" i="48" a="1"/>
  <c r="AF41" i="48" s="1"/>
  <c r="AD41" i="48" a="1"/>
  <c r="AD41" i="48" s="1"/>
  <c r="AE41" i="48" s="1"/>
  <c r="AB41" i="48" a="1"/>
  <c r="AB41" i="48" s="1"/>
  <c r="AA41" i="48"/>
  <c r="Z41" i="48" a="1"/>
  <c r="Z41" i="48"/>
  <c r="X41" i="48" a="1"/>
  <c r="X41" i="48" s="1"/>
  <c r="V41" i="48" a="1"/>
  <c r="V41" i="48"/>
  <c r="T41" i="48" a="1"/>
  <c r="T41" i="48" s="1"/>
  <c r="R41" i="48" a="1"/>
  <c r="R41" i="48" s="1"/>
  <c r="P41" i="48" a="1"/>
  <c r="P41" i="48" s="1"/>
  <c r="N41" i="48" a="1"/>
  <c r="N41" i="48"/>
  <c r="L41" i="48" a="1"/>
  <c r="L41" i="48"/>
  <c r="AN41" i="48" s="1"/>
  <c r="K41" i="48"/>
  <c r="J41" i="48" a="1"/>
  <c r="J41" i="48"/>
  <c r="AM41" i="48" s="1"/>
  <c r="H41" i="48" a="1"/>
  <c r="H41" i="48"/>
  <c r="I41" i="48" s="1"/>
  <c r="F41" i="48" a="1"/>
  <c r="F41" i="48"/>
  <c r="G41" i="48" s="1"/>
  <c r="D41" i="48" a="1"/>
  <c r="D41" i="48"/>
  <c r="E41" i="48" s="1"/>
  <c r="B41" i="48" a="1"/>
  <c r="B41" i="48" s="1"/>
  <c r="AW40" i="48"/>
  <c r="AU40" i="48"/>
  <c r="AK40" i="48"/>
  <c r="AF40" i="48" a="1"/>
  <c r="AF40" i="48" s="1"/>
  <c r="AE40" i="48"/>
  <c r="AD40" i="48" a="1"/>
  <c r="AD40" i="48"/>
  <c r="AB40" i="48" a="1"/>
  <c r="AB40" i="48" s="1"/>
  <c r="AA40" i="48"/>
  <c r="Z40" i="48" a="1"/>
  <c r="Z40" i="48"/>
  <c r="X40" i="48" a="1"/>
  <c r="X40" i="48" s="1"/>
  <c r="V40" i="48" a="1"/>
  <c r="V40" i="48"/>
  <c r="T40" i="48" a="1"/>
  <c r="T40" i="48" s="1"/>
  <c r="R40" i="48" a="1"/>
  <c r="R40" i="48" s="1"/>
  <c r="P40" i="48" a="1"/>
  <c r="P40" i="48" s="1"/>
  <c r="N40" i="48" a="1"/>
  <c r="N40" i="48"/>
  <c r="L40" i="48" a="1"/>
  <c r="L40" i="48"/>
  <c r="AN40" i="48" s="1"/>
  <c r="K40" i="48"/>
  <c r="J40" i="48" a="1"/>
  <c r="J40" i="48"/>
  <c r="AM40" i="48" s="1"/>
  <c r="H40" i="48" a="1"/>
  <c r="H40" i="48"/>
  <c r="I40" i="48" s="1"/>
  <c r="F40" i="48" a="1"/>
  <c r="F40" i="48"/>
  <c r="G40" i="48" s="1"/>
  <c r="D40" i="48" a="1"/>
  <c r="D40" i="48"/>
  <c r="E40" i="48" s="1"/>
  <c r="B40" i="48" a="1"/>
  <c r="B40" i="48" s="1"/>
  <c r="AW39" i="48"/>
  <c r="AU39" i="48"/>
  <c r="AK39" i="48"/>
  <c r="AF39" i="48" a="1"/>
  <c r="AF39" i="48" s="1"/>
  <c r="AE39" i="48"/>
  <c r="AD39" i="48" a="1"/>
  <c r="AD39" i="48"/>
  <c r="AB39" i="48" a="1"/>
  <c r="AB39" i="48" s="1"/>
  <c r="AA39" i="48"/>
  <c r="Z39" i="48" a="1"/>
  <c r="Z39" i="48"/>
  <c r="X39" i="48" a="1"/>
  <c r="X39" i="48" s="1"/>
  <c r="V39" i="48" a="1"/>
  <c r="V39" i="48"/>
  <c r="T39" i="48" a="1"/>
  <c r="T39" i="48" s="1"/>
  <c r="R39" i="48" a="1"/>
  <c r="R39" i="48" s="1"/>
  <c r="P39" i="48" a="1"/>
  <c r="P39" i="48" s="1"/>
  <c r="N39" i="48" a="1"/>
  <c r="N39" i="48"/>
  <c r="L39" i="48" a="1"/>
  <c r="L39" i="48"/>
  <c r="AN39" i="48" s="1"/>
  <c r="K39" i="48"/>
  <c r="J39" i="48" a="1"/>
  <c r="J39" i="48"/>
  <c r="AM39" i="48" s="1"/>
  <c r="H39" i="48" a="1"/>
  <c r="H39" i="48"/>
  <c r="I39" i="48" s="1"/>
  <c r="F39" i="48" a="1"/>
  <c r="F39" i="48"/>
  <c r="G39" i="48" s="1"/>
  <c r="D39" i="48" a="1"/>
  <c r="D39" i="48"/>
  <c r="E39" i="48" s="1"/>
  <c r="B39" i="48" a="1"/>
  <c r="B39" i="48" s="1"/>
  <c r="AI39" i="48" s="1"/>
  <c r="AW38" i="48"/>
  <c r="AU38" i="48"/>
  <c r="AK38" i="48"/>
  <c r="AF38" i="48" a="1"/>
  <c r="AF38" i="48" s="1"/>
  <c r="AD38" i="48" a="1"/>
  <c r="AD38" i="48" s="1"/>
  <c r="AE38" i="48" s="1"/>
  <c r="AB38" i="48" a="1"/>
  <c r="AB38" i="48" s="1"/>
  <c r="AA38" i="48"/>
  <c r="Z38" i="48" a="1"/>
  <c r="Z38" i="48"/>
  <c r="X38" i="48" a="1"/>
  <c r="X38" i="48" s="1"/>
  <c r="V38" i="48" a="1"/>
  <c r="V38" i="48"/>
  <c r="T38" i="48" a="1"/>
  <c r="T38" i="48" s="1"/>
  <c r="R38" i="48" a="1"/>
  <c r="R38" i="48" s="1"/>
  <c r="P38" i="48" a="1"/>
  <c r="P38" i="48" s="1"/>
  <c r="N38" i="48" a="1"/>
  <c r="N38" i="48"/>
  <c r="L38" i="48" a="1"/>
  <c r="L38" i="48"/>
  <c r="AN38" i="48" s="1"/>
  <c r="K38" i="48"/>
  <c r="J38" i="48" a="1"/>
  <c r="J38" i="48"/>
  <c r="AM38" i="48" s="1"/>
  <c r="H38" i="48" a="1"/>
  <c r="H38" i="48"/>
  <c r="I38" i="48" s="1"/>
  <c r="F38" i="48" a="1"/>
  <c r="F38" i="48"/>
  <c r="G38" i="48" s="1"/>
  <c r="D38" i="48" a="1"/>
  <c r="D38" i="48"/>
  <c r="E38" i="48" s="1"/>
  <c r="B38" i="48" a="1"/>
  <c r="B38" i="48" s="1"/>
  <c r="AU37" i="48"/>
  <c r="AK37" i="48"/>
  <c r="AF37" i="48" a="1"/>
  <c r="AF37" i="48" s="1"/>
  <c r="AD37" i="48" a="1"/>
  <c r="AD37" i="48" s="1"/>
  <c r="AE37" i="48" s="1"/>
  <c r="AB37" i="48" a="1"/>
  <c r="AB37" i="48" s="1"/>
  <c r="AA37" i="48"/>
  <c r="Z37" i="48" a="1"/>
  <c r="Z37" i="48"/>
  <c r="X37" i="48" a="1"/>
  <c r="X37" i="48" s="1"/>
  <c r="V37" i="48" a="1"/>
  <c r="V37" i="48"/>
  <c r="T37" i="48" a="1"/>
  <c r="T37" i="48" s="1"/>
  <c r="R37" i="48" a="1"/>
  <c r="R37" i="48" s="1"/>
  <c r="P37" i="48" a="1"/>
  <c r="P37" i="48" s="1"/>
  <c r="N37" i="48" a="1"/>
  <c r="N37" i="48"/>
  <c r="L37" i="48" a="1"/>
  <c r="L37" i="48"/>
  <c r="AN37" i="48" s="1"/>
  <c r="K37" i="48"/>
  <c r="J37" i="48" a="1"/>
  <c r="J37" i="48"/>
  <c r="AM37" i="48" s="1"/>
  <c r="H37" i="48" a="1"/>
  <c r="H37" i="48"/>
  <c r="I37" i="48" s="1"/>
  <c r="F37" i="48" a="1"/>
  <c r="F37" i="48"/>
  <c r="G37" i="48" s="1"/>
  <c r="D37" i="48" a="1"/>
  <c r="D37" i="48"/>
  <c r="E37" i="48" s="1"/>
  <c r="B37" i="48" a="1"/>
  <c r="B37" i="48" s="1"/>
  <c r="AI37" i="48" s="1"/>
  <c r="AU36" i="48"/>
  <c r="AK36" i="48"/>
  <c r="AF36" i="48" a="1"/>
  <c r="AF36" i="48" s="1"/>
  <c r="AD36" i="48" a="1"/>
  <c r="AD36" i="48" s="1"/>
  <c r="AE36" i="48" s="1"/>
  <c r="AB36" i="48" a="1"/>
  <c r="AB36" i="48" s="1"/>
  <c r="AA36" i="48"/>
  <c r="Z36" i="48" a="1"/>
  <c r="Z36" i="48"/>
  <c r="X36" i="48" a="1"/>
  <c r="X36" i="48" s="1"/>
  <c r="V36" i="48" a="1"/>
  <c r="V36" i="48"/>
  <c r="T36" i="48" a="1"/>
  <c r="T36" i="48" s="1"/>
  <c r="R36" i="48" a="1"/>
  <c r="R36" i="48" s="1"/>
  <c r="P36" i="48" a="1"/>
  <c r="P36" i="48" s="1"/>
  <c r="N36" i="48" a="1"/>
  <c r="N36" i="48"/>
  <c r="L36" i="48" a="1"/>
  <c r="L36" i="48"/>
  <c r="AN36" i="48" s="1"/>
  <c r="K36" i="48"/>
  <c r="J36" i="48" a="1"/>
  <c r="J36" i="48"/>
  <c r="AM36" i="48" s="1"/>
  <c r="H36" i="48" a="1"/>
  <c r="H36" i="48"/>
  <c r="I36" i="48" s="1"/>
  <c r="F36" i="48" a="1"/>
  <c r="F36" i="48"/>
  <c r="G36" i="48" s="1"/>
  <c r="D36" i="48" a="1"/>
  <c r="D36" i="48"/>
  <c r="E36" i="48" s="1"/>
  <c r="C36" i="48"/>
  <c r="B36" i="48" a="1"/>
  <c r="B36" i="48" s="1"/>
  <c r="AW35" i="48"/>
  <c r="AU35" i="48"/>
  <c r="AK35" i="48"/>
  <c r="AF35" i="48" a="1"/>
  <c r="AF35" i="48" s="1"/>
  <c r="AD35" i="48" a="1"/>
  <c r="AD35" i="48" s="1"/>
  <c r="AE35" i="48" s="1"/>
  <c r="AB35" i="48" a="1"/>
  <c r="AB35" i="48" s="1"/>
  <c r="AA35" i="48"/>
  <c r="Z35" i="48" a="1"/>
  <c r="Z35" i="48"/>
  <c r="X35" i="48" a="1"/>
  <c r="X35" i="48" s="1"/>
  <c r="V35" i="48" a="1"/>
  <c r="V35" i="48"/>
  <c r="T35" i="48" a="1"/>
  <c r="T35" i="48" s="1"/>
  <c r="R35" i="48" a="1"/>
  <c r="R35" i="48" s="1"/>
  <c r="P35" i="48" a="1"/>
  <c r="P35" i="48" s="1"/>
  <c r="N35" i="48" a="1"/>
  <c r="N35" i="48"/>
  <c r="L35" i="48" a="1"/>
  <c r="L35" i="48"/>
  <c r="AN35" i="48" s="1"/>
  <c r="K35" i="48"/>
  <c r="J35" i="48" a="1"/>
  <c r="J35" i="48"/>
  <c r="AM35" i="48" s="1"/>
  <c r="H35" i="48" a="1"/>
  <c r="H35" i="48"/>
  <c r="I35" i="48" s="1"/>
  <c r="F35" i="48" a="1"/>
  <c r="F35" i="48"/>
  <c r="G35" i="48" s="1"/>
  <c r="D35" i="48" a="1"/>
  <c r="D35" i="48"/>
  <c r="E35" i="48" s="1"/>
  <c r="B35" i="48" a="1"/>
  <c r="B35" i="48" s="1"/>
  <c r="AI35" i="48" s="1"/>
  <c r="AW34" i="48"/>
  <c r="AU34" i="48"/>
  <c r="AK34" i="48"/>
  <c r="AF34" i="48" a="1"/>
  <c r="AF34" i="48" s="1"/>
  <c r="AD34" i="48" a="1"/>
  <c r="AD34" i="48" s="1"/>
  <c r="AE34" i="48" s="1"/>
  <c r="AB34" i="48" a="1"/>
  <c r="AB34" i="48" s="1"/>
  <c r="AA34" i="48"/>
  <c r="Z34" i="48" a="1"/>
  <c r="Z34" i="48"/>
  <c r="X34" i="48" a="1"/>
  <c r="X34" i="48" s="1"/>
  <c r="V34" i="48" a="1"/>
  <c r="V34" i="48"/>
  <c r="T34" i="48" a="1"/>
  <c r="T34" i="48" s="1"/>
  <c r="R34" i="48" a="1"/>
  <c r="R34" i="48" s="1"/>
  <c r="P34" i="48" a="1"/>
  <c r="P34" i="48" s="1"/>
  <c r="N34" i="48" a="1"/>
  <c r="N34" i="48"/>
  <c r="L34" i="48" a="1"/>
  <c r="L34" i="48"/>
  <c r="AN34" i="48" s="1"/>
  <c r="K34" i="48"/>
  <c r="J34" i="48" a="1"/>
  <c r="J34" i="48"/>
  <c r="AM34" i="48" s="1"/>
  <c r="H34" i="48" a="1"/>
  <c r="H34" i="48"/>
  <c r="I34" i="48" s="1"/>
  <c r="F34" i="48" a="1"/>
  <c r="F34" i="48"/>
  <c r="G34" i="48" s="1"/>
  <c r="D34" i="48" a="1"/>
  <c r="D34" i="48"/>
  <c r="E34" i="48" s="1"/>
  <c r="B34" i="48" a="1"/>
  <c r="B34" i="48" s="1"/>
  <c r="AI34" i="48" s="1"/>
  <c r="AU33" i="48"/>
  <c r="AK33" i="48"/>
  <c r="AF33" i="48" a="1"/>
  <c r="AF33" i="48" s="1"/>
  <c r="AD33" i="48" a="1"/>
  <c r="AD33" i="48" s="1"/>
  <c r="AE33" i="48" s="1"/>
  <c r="AB33" i="48" a="1"/>
  <c r="AB33" i="48" s="1"/>
  <c r="AA33" i="48"/>
  <c r="Z33" i="48" a="1"/>
  <c r="Z33" i="48"/>
  <c r="X33" i="48" a="1"/>
  <c r="X33" i="48" s="1"/>
  <c r="V33" i="48" a="1"/>
  <c r="V33" i="48"/>
  <c r="T33" i="48" a="1"/>
  <c r="T33" i="48" s="1"/>
  <c r="R33" i="48" a="1"/>
  <c r="R33" i="48" s="1"/>
  <c r="P33" i="48" a="1"/>
  <c r="P33" i="48" s="1"/>
  <c r="N33" i="48" a="1"/>
  <c r="N33" i="48"/>
  <c r="L33" i="48" a="1"/>
  <c r="L33" i="48"/>
  <c r="AN33" i="48" s="1"/>
  <c r="K33" i="48"/>
  <c r="J33" i="48" a="1"/>
  <c r="J33" i="48"/>
  <c r="AM33" i="48" s="1"/>
  <c r="H33" i="48" a="1"/>
  <c r="H33" i="48"/>
  <c r="I33" i="48" s="1"/>
  <c r="F33" i="48" a="1"/>
  <c r="F33" i="48"/>
  <c r="G33" i="48" s="1"/>
  <c r="D33" i="48" a="1"/>
  <c r="D33" i="48"/>
  <c r="E33" i="48" s="1"/>
  <c r="B33" i="48" a="1"/>
  <c r="B33" i="48" s="1"/>
  <c r="AI33" i="48" s="1"/>
  <c r="AU32" i="48"/>
  <c r="AF32" i="48" a="1"/>
  <c r="AF32" i="48" s="1"/>
  <c r="AE32" i="48"/>
  <c r="AD32" i="48" a="1"/>
  <c r="AD32" i="48" s="1"/>
  <c r="AW32" i="48" s="1"/>
  <c r="AB32" i="48" a="1"/>
  <c r="AB32" i="48" s="1"/>
  <c r="AA32" i="48"/>
  <c r="Z32" i="48" a="1"/>
  <c r="Z32" i="48"/>
  <c r="X32" i="48" a="1"/>
  <c r="X32" i="48" s="1"/>
  <c r="V32" i="48" a="1"/>
  <c r="V32" i="48"/>
  <c r="T32" i="48" a="1"/>
  <c r="T32" i="48" s="1"/>
  <c r="R32" i="48" a="1"/>
  <c r="R32" i="48" s="1"/>
  <c r="P32" i="48" a="1"/>
  <c r="P32" i="48" s="1"/>
  <c r="N32" i="48" a="1"/>
  <c r="N32" i="48"/>
  <c r="L32" i="48" a="1"/>
  <c r="L32" i="48"/>
  <c r="AN32" i="48" s="1"/>
  <c r="K32" i="48"/>
  <c r="J32" i="48" a="1"/>
  <c r="J32" i="48"/>
  <c r="H32" i="48" a="1"/>
  <c r="H32" i="48"/>
  <c r="I32" i="48" s="1"/>
  <c r="F32" i="48" a="1"/>
  <c r="F32" i="48"/>
  <c r="G32" i="48" s="1"/>
  <c r="D32" i="48" a="1"/>
  <c r="D32" i="48"/>
  <c r="E32" i="48" s="1"/>
  <c r="C32" i="48"/>
  <c r="B32" i="48" a="1"/>
  <c r="B32" i="48" s="1"/>
  <c r="AW31" i="48"/>
  <c r="AU31" i="48"/>
  <c r="AL31" i="48"/>
  <c r="AF31" i="48" a="1"/>
  <c r="AF31" i="48" s="1"/>
  <c r="AE31" i="48"/>
  <c r="AD31" i="48" a="1"/>
  <c r="AD31" i="48" s="1"/>
  <c r="AB31" i="48" a="1"/>
  <c r="AB31" i="48" s="1"/>
  <c r="AA31" i="48"/>
  <c r="Z31" i="48" a="1"/>
  <c r="Z31" i="48"/>
  <c r="X31" i="48" a="1"/>
  <c r="X31" i="48" s="1"/>
  <c r="V31" i="48" a="1"/>
  <c r="V31" i="48"/>
  <c r="T31" i="48" a="1"/>
  <c r="T31" i="48" s="1"/>
  <c r="R31" i="48" a="1"/>
  <c r="R31" i="48" s="1"/>
  <c r="P31" i="48" a="1"/>
  <c r="P31" i="48" s="1"/>
  <c r="N31" i="48" a="1"/>
  <c r="N31" i="48" s="1"/>
  <c r="L31" i="48" a="1"/>
  <c r="L31" i="48"/>
  <c r="AN31" i="48" s="1"/>
  <c r="J31" i="48" a="1"/>
  <c r="J31" i="48"/>
  <c r="AM31" i="48" s="1"/>
  <c r="H31" i="48" a="1"/>
  <c r="H31" i="48"/>
  <c r="I31" i="48" s="1"/>
  <c r="F31" i="48" a="1"/>
  <c r="F31" i="48"/>
  <c r="G31" i="48" s="1"/>
  <c r="D31" i="48" a="1"/>
  <c r="D31" i="48"/>
  <c r="B31" i="48" a="1"/>
  <c r="B31" i="48" s="1"/>
  <c r="AU30" i="48"/>
  <c r="AK30" i="48"/>
  <c r="AF30" i="48" a="1"/>
  <c r="AF30" i="48" s="1"/>
  <c r="AX30" i="48" s="1"/>
  <c r="AE30" i="48"/>
  <c r="AD30" i="48" a="1"/>
  <c r="AD30" i="48" s="1"/>
  <c r="AB30" i="48" a="1"/>
  <c r="AB30" i="48" s="1"/>
  <c r="AA30" i="48"/>
  <c r="Z30" i="48" a="1"/>
  <c r="Z30" i="48"/>
  <c r="X30" i="48" a="1"/>
  <c r="X30" i="48"/>
  <c r="V30" i="48" a="1"/>
  <c r="V30" i="48"/>
  <c r="T30" i="48" a="1"/>
  <c r="T30" i="48" s="1"/>
  <c r="R30" i="48" a="1"/>
  <c r="R30" i="48" s="1"/>
  <c r="P30" i="48" a="1"/>
  <c r="P30" i="48" s="1"/>
  <c r="N30" i="48" a="1"/>
  <c r="N30" i="48"/>
  <c r="O30" i="48" s="1"/>
  <c r="M30" i="48"/>
  <c r="L30" i="48" a="1"/>
  <c r="L30" i="48"/>
  <c r="K30" i="48"/>
  <c r="J30" i="48" a="1"/>
  <c r="J30" i="48"/>
  <c r="H30" i="48" a="1"/>
  <c r="H30" i="48"/>
  <c r="I30" i="48" s="1"/>
  <c r="F30" i="48" a="1"/>
  <c r="F30" i="48"/>
  <c r="G30" i="48" s="1"/>
  <c r="D30" i="48" a="1"/>
  <c r="D30" i="48"/>
  <c r="B30" i="48" a="1"/>
  <c r="B30" i="48" s="1"/>
  <c r="AU29" i="48"/>
  <c r="AG29" i="48"/>
  <c r="AF29" i="48" a="1"/>
  <c r="AF29" i="48" s="1"/>
  <c r="AX29" i="48" s="1"/>
  <c r="AE29" i="48"/>
  <c r="AD29" i="48" a="1"/>
  <c r="AD29" i="48" s="1"/>
  <c r="AW30" i="48" s="1"/>
  <c r="AB29" i="48" a="1"/>
  <c r="AB29" i="48" s="1"/>
  <c r="AA29" i="48"/>
  <c r="Z29" i="48" a="1"/>
  <c r="Z29" i="48"/>
  <c r="X29" i="48" a="1"/>
  <c r="X29" i="48"/>
  <c r="V29" i="48" a="1"/>
  <c r="V29" i="48"/>
  <c r="T29" i="48" a="1"/>
  <c r="T29" i="48" s="1"/>
  <c r="R29" i="48" a="1"/>
  <c r="R29" i="48" s="1"/>
  <c r="P29" i="48" a="1"/>
  <c r="P29" i="48" s="1"/>
  <c r="N29" i="48" a="1"/>
  <c r="N29" i="48"/>
  <c r="O29" i="48" s="1"/>
  <c r="L29" i="48" a="1"/>
  <c r="L29" i="48" s="1"/>
  <c r="K29" i="48"/>
  <c r="J29" i="48" a="1"/>
  <c r="J29" i="48"/>
  <c r="AM29" i="48" s="1"/>
  <c r="H29" i="48" a="1"/>
  <c r="H29" i="48"/>
  <c r="I29" i="48" s="1"/>
  <c r="F29" i="48" a="1"/>
  <c r="F29" i="48"/>
  <c r="G29" i="48" s="1"/>
  <c r="D29" i="48" a="1"/>
  <c r="D29" i="48"/>
  <c r="E29" i="48" s="1"/>
  <c r="B29" i="48" a="1"/>
  <c r="B29" i="48" s="1"/>
  <c r="AX28" i="48"/>
  <c r="AU28" i="48"/>
  <c r="AR28" i="48"/>
  <c r="AJ28" i="48"/>
  <c r="AF28" i="48" a="1"/>
  <c r="AF28" i="48" s="1"/>
  <c r="AG28" i="48" s="1"/>
  <c r="AD28" i="48" a="1"/>
  <c r="AD28" i="48" s="1"/>
  <c r="AE28" i="48" s="1"/>
  <c r="AC28" i="48"/>
  <c r="AB28" i="48" a="1"/>
  <c r="AB28" i="48"/>
  <c r="AA28" i="48"/>
  <c r="Z28" i="48" a="1"/>
  <c r="Z28" i="48"/>
  <c r="X28" i="48" a="1"/>
  <c r="X28" i="48"/>
  <c r="AT28" i="48" s="1"/>
  <c r="V28" i="48" a="1"/>
  <c r="V28" i="48"/>
  <c r="AS28" i="48" s="1"/>
  <c r="T28" i="48" a="1"/>
  <c r="T28" i="48" s="1"/>
  <c r="U28" i="48" s="1"/>
  <c r="R28" i="48" a="1"/>
  <c r="R28" i="48" s="1"/>
  <c r="P28" i="48" a="1"/>
  <c r="P28" i="48" s="1"/>
  <c r="N28" i="48" a="1"/>
  <c r="N28" i="48" s="1"/>
  <c r="L28" i="48" a="1"/>
  <c r="L28" i="48"/>
  <c r="J28" i="48" a="1"/>
  <c r="J28" i="48"/>
  <c r="H28" i="48" a="1"/>
  <c r="H28" i="48"/>
  <c r="I28" i="48" s="1"/>
  <c r="F28" i="48" a="1"/>
  <c r="F28" i="48"/>
  <c r="G28" i="48" s="1"/>
  <c r="D28" i="48" a="1"/>
  <c r="D28" i="48"/>
  <c r="E28" i="48" s="1"/>
  <c r="B28" i="48" a="1"/>
  <c r="B28" i="48"/>
  <c r="C28" i="48" s="1"/>
  <c r="AK27" i="48"/>
  <c r="AG27" i="48"/>
  <c r="AF27" i="48" a="1"/>
  <c r="AF27" i="48"/>
  <c r="AD27" i="48" a="1"/>
  <c r="AD27" i="48" s="1"/>
  <c r="AE27" i="48" s="1"/>
  <c r="AB27" i="48" a="1"/>
  <c r="AB27" i="48" s="1"/>
  <c r="AV28" i="48" s="1"/>
  <c r="AA27" i="48"/>
  <c r="Z27" i="48" a="1"/>
  <c r="Z27" i="48"/>
  <c r="X27" i="48" a="1"/>
  <c r="X27" i="48"/>
  <c r="W27" i="48"/>
  <c r="V27" i="48" a="1"/>
  <c r="V27" i="48"/>
  <c r="U27" i="48"/>
  <c r="T27" i="48" a="1"/>
  <c r="T27" i="48" s="1"/>
  <c r="AR27" i="48" s="1"/>
  <c r="R27" i="48" a="1"/>
  <c r="R27" i="48" s="1"/>
  <c r="P27" i="48" a="1"/>
  <c r="P27" i="48" s="1"/>
  <c r="O27" i="48"/>
  <c r="N27" i="48" a="1"/>
  <c r="N27" i="48"/>
  <c r="L27" i="48" a="1"/>
  <c r="L27" i="48" s="1"/>
  <c r="J27" i="48" a="1"/>
  <c r="J27" i="48"/>
  <c r="K27" i="48" s="1"/>
  <c r="H27" i="48" a="1"/>
  <c r="H27" i="48"/>
  <c r="I27" i="48" s="1"/>
  <c r="F27" i="48" a="1"/>
  <c r="F27" i="48"/>
  <c r="G27" i="48" s="1"/>
  <c r="D27" i="48" a="1"/>
  <c r="D27" i="48"/>
  <c r="E27" i="48" s="1"/>
  <c r="B27" i="48" a="1"/>
  <c r="B27" i="48" s="1"/>
  <c r="AS26" i="48"/>
  <c r="AO26" i="48"/>
  <c r="AK26" i="48"/>
  <c r="AF26" i="48" a="1"/>
  <c r="AF26" i="48" s="1"/>
  <c r="AD26" i="48" a="1"/>
  <c r="AD26" i="48"/>
  <c r="AE26" i="48" s="1"/>
  <c r="AB26" i="48" a="1"/>
  <c r="AB26" i="48" s="1"/>
  <c r="Z26" i="48" a="1"/>
  <c r="Z26" i="48" s="1"/>
  <c r="X26" i="48" a="1"/>
  <c r="X26" i="48" s="1"/>
  <c r="V26" i="48" a="1"/>
  <c r="V26" i="48"/>
  <c r="W26" i="48" s="1"/>
  <c r="T26" i="48" a="1"/>
  <c r="T26" i="48" s="1"/>
  <c r="R26" i="48" a="1"/>
  <c r="R26" i="48"/>
  <c r="P26" i="48" a="1"/>
  <c r="P26" i="48"/>
  <c r="Q26" i="48" s="1"/>
  <c r="N26" i="48" a="1"/>
  <c r="N26" i="48"/>
  <c r="AO27" i="48" s="1"/>
  <c r="L26" i="48" a="1"/>
  <c r="L26" i="48"/>
  <c r="K26" i="48"/>
  <c r="J26" i="48" a="1"/>
  <c r="J26" i="48"/>
  <c r="AM26" i="48" s="1"/>
  <c r="H26" i="48" a="1"/>
  <c r="H26" i="48" s="1"/>
  <c r="F26" i="48" a="1"/>
  <c r="F26" i="48"/>
  <c r="G26" i="48" s="1"/>
  <c r="E26" i="48"/>
  <c r="D26" i="48" a="1"/>
  <c r="D26" i="48"/>
  <c r="AJ26" i="48" s="1"/>
  <c r="C26" i="48"/>
  <c r="B26" i="48" a="1"/>
  <c r="B26" i="48"/>
  <c r="AI26" i="48" s="1"/>
  <c r="AS25" i="48"/>
  <c r="AN25" i="48"/>
  <c r="AK25" i="48"/>
  <c r="AF25" i="48" a="1"/>
  <c r="AF25" i="48" s="1"/>
  <c r="AD25" i="48" a="1"/>
  <c r="AD25" i="48"/>
  <c r="AW25" i="48" s="1"/>
  <c r="AB25" i="48" a="1"/>
  <c r="AB25" i="48" s="1"/>
  <c r="Z25" i="48" a="1"/>
  <c r="Z25" i="48" s="1"/>
  <c r="X25" i="48" a="1"/>
  <c r="X25" i="48" s="1"/>
  <c r="V25" i="48" a="1"/>
  <c r="V25" i="48"/>
  <c r="W25" i="48" s="1"/>
  <c r="T25" i="48" a="1"/>
  <c r="T25" i="48" s="1"/>
  <c r="R25" i="48" a="1"/>
  <c r="R25" i="48"/>
  <c r="S25" i="48" s="1"/>
  <c r="P25" i="48" a="1"/>
  <c r="P25" i="48"/>
  <c r="AP25" i="48" s="1"/>
  <c r="N25" i="48" a="1"/>
  <c r="N25" i="48"/>
  <c r="AO25" i="48" s="1"/>
  <c r="L25" i="48" a="1"/>
  <c r="L25" i="48"/>
  <c r="M25" i="48" s="1"/>
  <c r="K25" i="48"/>
  <c r="J25" i="48" a="1"/>
  <c r="J25" i="48"/>
  <c r="AM25" i="48" s="1"/>
  <c r="H25" i="48" a="1"/>
  <c r="H25" i="48" s="1"/>
  <c r="F25" i="48" a="1"/>
  <c r="F25" i="48"/>
  <c r="G25" i="48" s="1"/>
  <c r="E25" i="48"/>
  <c r="D25" i="48" a="1"/>
  <c r="D25" i="48"/>
  <c r="AJ25" i="48" s="1"/>
  <c r="C25" i="48"/>
  <c r="B25" i="48" a="1"/>
  <c r="B25" i="48"/>
  <c r="AI25" i="48" s="1"/>
  <c r="AS24" i="48"/>
  <c r="AN24" i="48"/>
  <c r="AK24" i="48"/>
  <c r="AF24" i="48" a="1"/>
  <c r="AF24" i="48" s="1"/>
  <c r="AD24" i="48" a="1"/>
  <c r="AD24" i="48"/>
  <c r="AW24" i="48" s="1"/>
  <c r="AB24" i="48" a="1"/>
  <c r="AB24" i="48" s="1"/>
  <c r="Z24" i="48" a="1"/>
  <c r="Z24" i="48" s="1"/>
  <c r="X24" i="48" a="1"/>
  <c r="X24" i="48" s="1"/>
  <c r="V24" i="48" a="1"/>
  <c r="V24" i="48"/>
  <c r="W24" i="48" s="1"/>
  <c r="T24" i="48" a="1"/>
  <c r="T24" i="48" s="1"/>
  <c r="R24" i="48" a="1"/>
  <c r="R24" i="48"/>
  <c r="S24" i="48" s="1"/>
  <c r="P24" i="48" a="1"/>
  <c r="P24" i="48"/>
  <c r="AP24" i="48" s="1"/>
  <c r="N24" i="48" a="1"/>
  <c r="N24" i="48"/>
  <c r="AO24" i="48" s="1"/>
  <c r="L24" i="48" a="1"/>
  <c r="L24" i="48"/>
  <c r="M24" i="48" s="1"/>
  <c r="K24" i="48"/>
  <c r="J24" i="48" a="1"/>
  <c r="J24" i="48"/>
  <c r="AM24" i="48" s="1"/>
  <c r="H24" i="48" a="1"/>
  <c r="H24" i="48" s="1"/>
  <c r="F24" i="48" a="1"/>
  <c r="F24" i="48"/>
  <c r="G24" i="48" s="1"/>
  <c r="E24" i="48"/>
  <c r="D24" i="48" a="1"/>
  <c r="D24" i="48"/>
  <c r="AJ24" i="48" s="1"/>
  <c r="C24" i="48"/>
  <c r="B24" i="48" a="1"/>
  <c r="B24" i="48"/>
  <c r="AI24" i="48" s="1"/>
  <c r="AS23" i="48"/>
  <c r="AN23" i="48"/>
  <c r="AK23" i="48"/>
  <c r="AF23" i="48" a="1"/>
  <c r="AF23" i="48" s="1"/>
  <c r="AD23" i="48" a="1"/>
  <c r="AD23" i="48"/>
  <c r="AW23" i="48" s="1"/>
  <c r="AB23" i="48" a="1"/>
  <c r="AB23" i="48" s="1"/>
  <c r="Z23" i="48" a="1"/>
  <c r="Z23" i="48" s="1"/>
  <c r="X23" i="48" a="1"/>
  <c r="X23" i="48" s="1"/>
  <c r="V23" i="48" a="1"/>
  <c r="V23" i="48"/>
  <c r="W23" i="48" s="1"/>
  <c r="T23" i="48" a="1"/>
  <c r="T23" i="48" s="1"/>
  <c r="R23" i="48" a="1"/>
  <c r="R23" i="48"/>
  <c r="S23" i="48" s="1"/>
  <c r="P23" i="48" a="1"/>
  <c r="P23" i="48"/>
  <c r="AP23" i="48" s="1"/>
  <c r="N23" i="48" a="1"/>
  <c r="N23" i="48"/>
  <c r="AO23" i="48" s="1"/>
  <c r="L23" i="48" a="1"/>
  <c r="L23" i="48"/>
  <c r="M23" i="48" s="1"/>
  <c r="K23" i="48"/>
  <c r="J23" i="48" a="1"/>
  <c r="J23" i="48"/>
  <c r="AM23" i="48" s="1"/>
  <c r="H23" i="48" a="1"/>
  <c r="H23" i="48" s="1"/>
  <c r="F23" i="48" a="1"/>
  <c r="F23" i="48"/>
  <c r="G23" i="48" s="1"/>
  <c r="E23" i="48"/>
  <c r="D23" i="48" a="1"/>
  <c r="D23" i="48"/>
  <c r="AJ23" i="48" s="1"/>
  <c r="C23" i="48"/>
  <c r="B23" i="48" a="1"/>
  <c r="B23" i="48"/>
  <c r="AI23" i="48" s="1"/>
  <c r="AS22" i="48"/>
  <c r="AN22" i="48"/>
  <c r="AK22" i="48"/>
  <c r="AF22" i="48" a="1"/>
  <c r="AF22" i="48" s="1"/>
  <c r="AD22" i="48" a="1"/>
  <c r="AD22" i="48"/>
  <c r="AW22" i="48" s="1"/>
  <c r="AB22" i="48" a="1"/>
  <c r="AB22" i="48" s="1"/>
  <c r="Z22" i="48" a="1"/>
  <c r="Z22" i="48" s="1"/>
  <c r="X22" i="48" a="1"/>
  <c r="X22" i="48" s="1"/>
  <c r="V22" i="48" a="1"/>
  <c r="V22" i="48"/>
  <c r="W22" i="48" s="1"/>
  <c r="T22" i="48" a="1"/>
  <c r="T22" i="48" s="1"/>
  <c r="R22" i="48" a="1"/>
  <c r="R22" i="48"/>
  <c r="S22" i="48" s="1"/>
  <c r="P22" i="48" a="1"/>
  <c r="P22" i="48"/>
  <c r="AP22" i="48" s="1"/>
  <c r="N22" i="48" a="1"/>
  <c r="N22" i="48"/>
  <c r="AO22" i="48" s="1"/>
  <c r="L22" i="48" a="1"/>
  <c r="L22" i="48"/>
  <c r="M22" i="48" s="1"/>
  <c r="K22" i="48"/>
  <c r="J22" i="48" a="1"/>
  <c r="J22" i="48"/>
  <c r="AM22" i="48" s="1"/>
  <c r="H22" i="48" a="1"/>
  <c r="H22" i="48" s="1"/>
  <c r="F22" i="48" a="1"/>
  <c r="F22" i="48"/>
  <c r="G22" i="48" s="1"/>
  <c r="E22" i="48"/>
  <c r="D22" i="48" a="1"/>
  <c r="D22" i="48"/>
  <c r="AJ22" i="48" s="1"/>
  <c r="C22" i="48"/>
  <c r="B22" i="48" a="1"/>
  <c r="B22" i="48"/>
  <c r="AI22" i="48" s="1"/>
  <c r="AS21" i="48"/>
  <c r="AN21" i="48"/>
  <c r="AK21" i="48"/>
  <c r="AF21" i="48" a="1"/>
  <c r="AF21" i="48" s="1"/>
  <c r="AD21" i="48" a="1"/>
  <c r="AD21" i="48"/>
  <c r="AW21" i="48" s="1"/>
  <c r="AB21" i="48" a="1"/>
  <c r="AB21" i="48" s="1"/>
  <c r="Z21" i="48" a="1"/>
  <c r="Z21" i="48" s="1"/>
  <c r="X21" i="48" a="1"/>
  <c r="X21" i="48" s="1"/>
  <c r="V21" i="48" a="1"/>
  <c r="V21" i="48"/>
  <c r="W21" i="48" s="1"/>
  <c r="T21" i="48" a="1"/>
  <c r="T21" i="48" s="1"/>
  <c r="R21" i="48" a="1"/>
  <c r="R21" i="48"/>
  <c r="S21" i="48" s="1"/>
  <c r="P21" i="48" a="1"/>
  <c r="P21" i="48"/>
  <c r="AP21" i="48" s="1"/>
  <c r="N21" i="48" a="1"/>
  <c r="N21" i="48"/>
  <c r="AO21" i="48" s="1"/>
  <c r="L21" i="48" a="1"/>
  <c r="L21" i="48"/>
  <c r="M21" i="48" s="1"/>
  <c r="K21" i="48"/>
  <c r="J21" i="48" a="1"/>
  <c r="J21" i="48"/>
  <c r="AM21" i="48" s="1"/>
  <c r="H21" i="48" a="1"/>
  <c r="H21" i="48" s="1"/>
  <c r="F21" i="48" a="1"/>
  <c r="F21" i="48"/>
  <c r="G21" i="48" s="1"/>
  <c r="E21" i="48"/>
  <c r="D21" i="48" a="1"/>
  <c r="D21" i="48"/>
  <c r="AJ21" i="48" s="1"/>
  <c r="C21" i="48"/>
  <c r="B21" i="48" a="1"/>
  <c r="B21" i="48"/>
  <c r="AI21" i="48" s="1"/>
  <c r="AS20" i="48"/>
  <c r="AN20" i="48"/>
  <c r="AK20" i="48"/>
  <c r="AF20" i="48" a="1"/>
  <c r="AF20" i="48" s="1"/>
  <c r="AD20" i="48" a="1"/>
  <c r="AD20" i="48"/>
  <c r="AW20" i="48" s="1"/>
  <c r="AB20" i="48" a="1"/>
  <c r="AB20" i="48" s="1"/>
  <c r="Z20" i="48" a="1"/>
  <c r="Z20" i="48" s="1"/>
  <c r="X20" i="48" a="1"/>
  <c r="X20" i="48" s="1"/>
  <c r="V20" i="48" a="1"/>
  <c r="V20" i="48"/>
  <c r="W20" i="48" s="1"/>
  <c r="T20" i="48" a="1"/>
  <c r="T20" i="48" s="1"/>
  <c r="R20" i="48" a="1"/>
  <c r="R20" i="48"/>
  <c r="S20" i="48" s="1"/>
  <c r="P20" i="48" a="1"/>
  <c r="P20" i="48"/>
  <c r="AP20" i="48" s="1"/>
  <c r="N20" i="48" a="1"/>
  <c r="N20" i="48"/>
  <c r="AO20" i="48" s="1"/>
  <c r="L20" i="48" a="1"/>
  <c r="L20" i="48"/>
  <c r="M20" i="48" s="1"/>
  <c r="K20" i="48"/>
  <c r="J20" i="48" a="1"/>
  <c r="J20" i="48"/>
  <c r="AM20" i="48" s="1"/>
  <c r="H20" i="48" a="1"/>
  <c r="H20" i="48" s="1"/>
  <c r="F20" i="48" a="1"/>
  <c r="F20" i="48"/>
  <c r="G20" i="48" s="1"/>
  <c r="E20" i="48"/>
  <c r="D20" i="48" a="1"/>
  <c r="D20" i="48"/>
  <c r="AJ20" i="48" s="1"/>
  <c r="C20" i="48"/>
  <c r="B20" i="48" a="1"/>
  <c r="B20" i="48"/>
  <c r="AI20" i="48" s="1"/>
  <c r="AS19" i="48"/>
  <c r="AN19" i="48"/>
  <c r="AK19" i="48"/>
  <c r="AF19" i="48" a="1"/>
  <c r="AF19" i="48" s="1"/>
  <c r="AD19" i="48" a="1"/>
  <c r="AD19" i="48"/>
  <c r="AW19" i="48" s="1"/>
  <c r="AB19" i="48" a="1"/>
  <c r="AB19" i="48" s="1"/>
  <c r="Z19" i="48" a="1"/>
  <c r="Z19" i="48" s="1"/>
  <c r="X19" i="48" a="1"/>
  <c r="X19" i="48" s="1"/>
  <c r="V19" i="48" a="1"/>
  <c r="V19" i="48"/>
  <c r="W19" i="48" s="1"/>
  <c r="T19" i="48" a="1"/>
  <c r="T19" i="48" s="1"/>
  <c r="R19" i="48" a="1"/>
  <c r="R19" i="48"/>
  <c r="S19" i="48" s="1"/>
  <c r="P19" i="48" a="1"/>
  <c r="P19" i="48"/>
  <c r="AP19" i="48" s="1"/>
  <c r="N19" i="48" a="1"/>
  <c r="N19" i="48"/>
  <c r="AO19" i="48" s="1"/>
  <c r="L19" i="48" a="1"/>
  <c r="L19" i="48"/>
  <c r="M19" i="48" s="1"/>
  <c r="K19" i="48"/>
  <c r="J19" i="48" a="1"/>
  <c r="J19" i="48"/>
  <c r="AM19" i="48" s="1"/>
  <c r="H19" i="48" a="1"/>
  <c r="H19" i="48" s="1"/>
  <c r="F19" i="48" a="1"/>
  <c r="F19" i="48"/>
  <c r="G19" i="48" s="1"/>
  <c r="E19" i="48"/>
  <c r="D19" i="48" a="1"/>
  <c r="D19" i="48"/>
  <c r="AJ19" i="48" s="1"/>
  <c r="C19" i="48"/>
  <c r="B19" i="48" a="1"/>
  <c r="B19" i="48"/>
  <c r="AI19" i="48" s="1"/>
  <c r="AS18" i="48"/>
  <c r="AN18" i="48"/>
  <c r="AK18" i="48"/>
  <c r="AF18" i="48" a="1"/>
  <c r="AF18" i="48" s="1"/>
  <c r="AD18" i="48" a="1"/>
  <c r="AD18" i="48"/>
  <c r="AW18" i="48" s="1"/>
  <c r="AB18" i="48" a="1"/>
  <c r="AB18" i="48" s="1"/>
  <c r="Z18" i="48" a="1"/>
  <c r="Z18" i="48" s="1"/>
  <c r="X18" i="48" a="1"/>
  <c r="X18" i="48" s="1"/>
  <c r="V18" i="48" a="1"/>
  <c r="V18" i="48"/>
  <c r="W18" i="48" s="1"/>
  <c r="T18" i="48" a="1"/>
  <c r="T18" i="48" s="1"/>
  <c r="R18" i="48" a="1"/>
  <c r="R18" i="48"/>
  <c r="S18" i="48" s="1"/>
  <c r="P18" i="48" a="1"/>
  <c r="P18" i="48"/>
  <c r="AP18" i="48" s="1"/>
  <c r="N18" i="48" a="1"/>
  <c r="N18" i="48"/>
  <c r="AO18" i="48" s="1"/>
  <c r="L18" i="48" a="1"/>
  <c r="L18" i="48"/>
  <c r="M18" i="48" s="1"/>
  <c r="K18" i="48"/>
  <c r="J18" i="48" a="1"/>
  <c r="J18" i="48"/>
  <c r="AM18" i="48" s="1"/>
  <c r="H18" i="48" a="1"/>
  <c r="H18" i="48" s="1"/>
  <c r="F18" i="48" a="1"/>
  <c r="F18" i="48"/>
  <c r="G18" i="48" s="1"/>
  <c r="E18" i="48"/>
  <c r="D18" i="48" a="1"/>
  <c r="D18" i="48"/>
  <c r="AJ18" i="48" s="1"/>
  <c r="C18" i="48"/>
  <c r="B18" i="48" a="1"/>
  <c r="B18" i="48"/>
  <c r="AI18" i="48" s="1"/>
  <c r="AS17" i="48"/>
  <c r="AN17" i="48"/>
  <c r="AK17" i="48"/>
  <c r="AF17" i="48" a="1"/>
  <c r="AF17" i="48" s="1"/>
  <c r="AD17" i="48" a="1"/>
  <c r="AD17" i="48"/>
  <c r="AW17" i="48" s="1"/>
  <c r="AB17" i="48" a="1"/>
  <c r="AB17" i="48" s="1"/>
  <c r="Z17" i="48" a="1"/>
  <c r="Z17" i="48" s="1"/>
  <c r="X17" i="48" a="1"/>
  <c r="X17" i="48" s="1"/>
  <c r="V17" i="48" a="1"/>
  <c r="V17" i="48"/>
  <c r="W17" i="48" s="1"/>
  <c r="T17" i="48" a="1"/>
  <c r="T17" i="48" s="1"/>
  <c r="R17" i="48" a="1"/>
  <c r="R17" i="48"/>
  <c r="S17" i="48" s="1"/>
  <c r="P17" i="48" a="1"/>
  <c r="P17" i="48"/>
  <c r="AP17" i="48" s="1"/>
  <c r="N17" i="48" a="1"/>
  <c r="N17" i="48"/>
  <c r="AO17" i="48" s="1"/>
  <c r="L17" i="48" a="1"/>
  <c r="L17" i="48"/>
  <c r="M17" i="48" s="1"/>
  <c r="K17" i="48"/>
  <c r="J17" i="48" a="1"/>
  <c r="J17" i="48"/>
  <c r="AM17" i="48" s="1"/>
  <c r="H17" i="48" a="1"/>
  <c r="H17" i="48" s="1"/>
  <c r="F17" i="48" a="1"/>
  <c r="F17" i="48"/>
  <c r="G17" i="48" s="1"/>
  <c r="E17" i="48"/>
  <c r="D17" i="48" a="1"/>
  <c r="D17" i="48"/>
  <c r="AJ17" i="48" s="1"/>
  <c r="C17" i="48"/>
  <c r="B17" i="48" a="1"/>
  <c r="B17" i="48"/>
  <c r="AI17" i="48" s="1"/>
  <c r="AS16" i="48"/>
  <c r="AN16" i="48"/>
  <c r="AK16" i="48"/>
  <c r="AF16" i="48" a="1"/>
  <c r="AF16" i="48" s="1"/>
  <c r="AD16" i="48" a="1"/>
  <c r="AD16" i="48"/>
  <c r="AW16" i="48" s="1"/>
  <c r="AB16" i="48" a="1"/>
  <c r="AB16" i="48" s="1"/>
  <c r="Z16" i="48" a="1"/>
  <c r="Z16" i="48" s="1"/>
  <c r="X16" i="48" a="1"/>
  <c r="X16" i="48" s="1"/>
  <c r="V16" i="48" a="1"/>
  <c r="V16" i="48"/>
  <c r="W16" i="48" s="1"/>
  <c r="T16" i="48" a="1"/>
  <c r="T16" i="48" s="1"/>
  <c r="R16" i="48" a="1"/>
  <c r="R16" i="48"/>
  <c r="S16" i="48" s="1"/>
  <c r="P16" i="48" a="1"/>
  <c r="P16" i="48"/>
  <c r="AP16" i="48" s="1"/>
  <c r="N16" i="48" a="1"/>
  <c r="N16" i="48"/>
  <c r="AO16" i="48" s="1"/>
  <c r="L16" i="48" a="1"/>
  <c r="L16" i="48"/>
  <c r="M16" i="48" s="1"/>
  <c r="K16" i="48"/>
  <c r="J16" i="48" a="1"/>
  <c r="J16" i="48"/>
  <c r="AM16" i="48" s="1"/>
  <c r="H16" i="48" a="1"/>
  <c r="H16" i="48" s="1"/>
  <c r="F16" i="48" a="1"/>
  <c r="F16" i="48"/>
  <c r="G16" i="48" s="1"/>
  <c r="E16" i="48"/>
  <c r="D16" i="48" a="1"/>
  <c r="D16" i="48"/>
  <c r="AJ16" i="48" s="1"/>
  <c r="C16" i="48"/>
  <c r="B16" i="48" a="1"/>
  <c r="B16" i="48"/>
  <c r="AI16" i="48" s="1"/>
  <c r="AS15" i="48"/>
  <c r="AN15" i="48"/>
  <c r="AK15" i="48"/>
  <c r="AF15" i="48" a="1"/>
  <c r="AF15" i="48" s="1"/>
  <c r="AD15" i="48" a="1"/>
  <c r="AD15" i="48"/>
  <c r="AW15" i="48" s="1"/>
  <c r="AB15" i="48" a="1"/>
  <c r="AB15" i="48" s="1"/>
  <c r="Z15" i="48" a="1"/>
  <c r="Z15" i="48" s="1"/>
  <c r="X15" i="48" a="1"/>
  <c r="X15" i="48" s="1"/>
  <c r="V15" i="48" a="1"/>
  <c r="V15" i="48"/>
  <c r="W15" i="48" s="1"/>
  <c r="T15" i="48" a="1"/>
  <c r="T15" i="48" s="1"/>
  <c r="S15" i="48"/>
  <c r="R15" i="48" a="1"/>
  <c r="R15" i="48"/>
  <c r="AQ15" i="48" s="1"/>
  <c r="P15" i="48" a="1"/>
  <c r="P15" i="48"/>
  <c r="AP15" i="48" s="1"/>
  <c r="N15" i="48" a="1"/>
  <c r="N15" i="48"/>
  <c r="AO15" i="48" s="1"/>
  <c r="L15" i="48" a="1"/>
  <c r="L15" i="48"/>
  <c r="M15" i="48" s="1"/>
  <c r="K15" i="48"/>
  <c r="J15" i="48" a="1"/>
  <c r="J15" i="48"/>
  <c r="AM15" i="48" s="1"/>
  <c r="H15" i="48" a="1"/>
  <c r="H15" i="48" s="1"/>
  <c r="F15" i="48" a="1"/>
  <c r="F15" i="48"/>
  <c r="G15" i="48" s="1"/>
  <c r="E15" i="48"/>
  <c r="D15" i="48" a="1"/>
  <c r="D15" i="48"/>
  <c r="AJ15" i="48" s="1"/>
  <c r="C15" i="48"/>
  <c r="B15" i="48" a="1"/>
  <c r="B15" i="48"/>
  <c r="AI15" i="48" s="1"/>
  <c r="AS14" i="48"/>
  <c r="AN14" i="48"/>
  <c r="AK14" i="48"/>
  <c r="AF14" i="48" a="1"/>
  <c r="AF14" i="48" s="1"/>
  <c r="AD14" i="48" a="1"/>
  <c r="AD14" i="48"/>
  <c r="AW14" i="48" s="1"/>
  <c r="AB14" i="48" a="1"/>
  <c r="AB14" i="48" s="1"/>
  <c r="Z14" i="48" a="1"/>
  <c r="Z14" i="48" s="1"/>
  <c r="X14" i="48" a="1"/>
  <c r="X14" i="48" s="1"/>
  <c r="V14" i="48" a="1"/>
  <c r="V14" i="48"/>
  <c r="W14" i="48" s="1"/>
  <c r="T14" i="48" a="1"/>
  <c r="T14" i="48" s="1"/>
  <c r="S14" i="48"/>
  <c r="R14" i="48" a="1"/>
  <c r="R14" i="48"/>
  <c r="AQ14" i="48" s="1"/>
  <c r="P14" i="48" a="1"/>
  <c r="P14" i="48"/>
  <c r="AP14" i="48" s="1"/>
  <c r="N14" i="48" a="1"/>
  <c r="N14" i="48"/>
  <c r="AO14" i="48" s="1"/>
  <c r="L14" i="48" a="1"/>
  <c r="L14" i="48"/>
  <c r="M14" i="48" s="1"/>
  <c r="K14" i="48"/>
  <c r="J14" i="48" a="1"/>
  <c r="J14" i="48"/>
  <c r="AM14" i="48" s="1"/>
  <c r="H14" i="48" a="1"/>
  <c r="H14" i="48" s="1"/>
  <c r="F14" i="48" a="1"/>
  <c r="F14" i="48"/>
  <c r="G14" i="48" s="1"/>
  <c r="E14" i="48"/>
  <c r="D14" i="48" a="1"/>
  <c r="D14" i="48"/>
  <c r="AJ14" i="48" s="1"/>
  <c r="C14" i="48"/>
  <c r="B14" i="48" a="1"/>
  <c r="B14" i="48"/>
  <c r="AI14" i="48" s="1"/>
  <c r="AS13" i="48"/>
  <c r="AN13" i="48"/>
  <c r="AK13" i="48"/>
  <c r="AF13" i="48" a="1"/>
  <c r="AF13" i="48" s="1"/>
  <c r="AD13" i="48" a="1"/>
  <c r="AD13" i="48"/>
  <c r="AW13" i="48" s="1"/>
  <c r="AB13" i="48" a="1"/>
  <c r="AB13" i="48" s="1"/>
  <c r="Z13" i="48" a="1"/>
  <c r="Z13" i="48" s="1"/>
  <c r="X13" i="48" a="1"/>
  <c r="X13" i="48" s="1"/>
  <c r="V13" i="48" a="1"/>
  <c r="V13" i="48"/>
  <c r="W13" i="48" s="1"/>
  <c r="T13" i="48" a="1"/>
  <c r="T13" i="48" s="1"/>
  <c r="S13" i="48"/>
  <c r="R13" i="48" a="1"/>
  <c r="R13" i="48"/>
  <c r="AQ13" i="48" s="1"/>
  <c r="P13" i="48" a="1"/>
  <c r="P13" i="48"/>
  <c r="AP13" i="48" s="1"/>
  <c r="N13" i="48" a="1"/>
  <c r="N13" i="48"/>
  <c r="AO13" i="48" s="1"/>
  <c r="L13" i="48" a="1"/>
  <c r="L13" i="48"/>
  <c r="M13" i="48" s="1"/>
  <c r="K13" i="48"/>
  <c r="J13" i="48" a="1"/>
  <c r="J13" i="48"/>
  <c r="AM13" i="48" s="1"/>
  <c r="H13" i="48" a="1"/>
  <c r="H13" i="48" s="1"/>
  <c r="F13" i="48" a="1"/>
  <c r="F13" i="48"/>
  <c r="G13" i="48" s="1"/>
  <c r="E13" i="48"/>
  <c r="D13" i="48" a="1"/>
  <c r="D13" i="48"/>
  <c r="AJ13" i="48" s="1"/>
  <c r="C13" i="48"/>
  <c r="B13" i="48" a="1"/>
  <c r="B13" i="48"/>
  <c r="AI13" i="48" s="1"/>
  <c r="AS12" i="48"/>
  <c r="AN12" i="48"/>
  <c r="AK12" i="48"/>
  <c r="AF12" i="48" a="1"/>
  <c r="AF12" i="48" s="1"/>
  <c r="AD12" i="48" a="1"/>
  <c r="AD12" i="48"/>
  <c r="AW12" i="48" s="1"/>
  <c r="AB12" i="48" a="1"/>
  <c r="AB12" i="48" s="1"/>
  <c r="Z12" i="48" a="1"/>
  <c r="Z12" i="48" s="1"/>
  <c r="X12" i="48" a="1"/>
  <c r="X12" i="48" s="1"/>
  <c r="V12" i="48" a="1"/>
  <c r="V12" i="48"/>
  <c r="W12" i="48" s="1"/>
  <c r="T12" i="48" a="1"/>
  <c r="T12" i="48" s="1"/>
  <c r="S12" i="48"/>
  <c r="R12" i="48" a="1"/>
  <c r="R12" i="48"/>
  <c r="AQ12" i="48" s="1"/>
  <c r="P12" i="48" a="1"/>
  <c r="P12" i="48"/>
  <c r="AP12" i="48" s="1"/>
  <c r="N12" i="48" a="1"/>
  <c r="N12" i="48"/>
  <c r="AO12" i="48" s="1"/>
  <c r="L12" i="48" a="1"/>
  <c r="L12" i="48"/>
  <c r="M12" i="48" s="1"/>
  <c r="K12" i="48"/>
  <c r="J12" i="48" a="1"/>
  <c r="J12" i="48"/>
  <c r="AM12" i="48" s="1"/>
  <c r="H12" i="48" a="1"/>
  <c r="H12" i="48" s="1"/>
  <c r="F12" i="48" a="1"/>
  <c r="F12" i="48"/>
  <c r="G12" i="48" s="1"/>
  <c r="E12" i="48"/>
  <c r="D12" i="48" a="1"/>
  <c r="D12" i="48"/>
  <c r="AJ12" i="48" s="1"/>
  <c r="C12" i="48"/>
  <c r="B12" i="48" a="1"/>
  <c r="B12" i="48"/>
  <c r="AI12" i="48" s="1"/>
  <c r="AS11" i="48"/>
  <c r="AN11" i="48"/>
  <c r="AK11" i="48"/>
  <c r="AF11" i="48" a="1"/>
  <c r="AF11" i="48" s="1"/>
  <c r="AD11" i="48" a="1"/>
  <c r="AD11" i="48"/>
  <c r="AW11" i="48" s="1"/>
  <c r="AB11" i="48" a="1"/>
  <c r="AB11" i="48" s="1"/>
  <c r="Z11" i="48" a="1"/>
  <c r="Z11" i="48" s="1"/>
  <c r="X11" i="48" a="1"/>
  <c r="X11" i="48" s="1"/>
  <c r="V11" i="48" a="1"/>
  <c r="V11" i="48"/>
  <c r="W11" i="48" s="1"/>
  <c r="T11" i="48" a="1"/>
  <c r="T11" i="48" s="1"/>
  <c r="S11" i="48"/>
  <c r="R11" i="48" a="1"/>
  <c r="R11" i="48"/>
  <c r="AQ11" i="48" s="1"/>
  <c r="P11" i="48" a="1"/>
  <c r="P11" i="48"/>
  <c r="AP11" i="48" s="1"/>
  <c r="N11" i="48" a="1"/>
  <c r="N11" i="48"/>
  <c r="AO11" i="48" s="1"/>
  <c r="L11" i="48" a="1"/>
  <c r="L11" i="48"/>
  <c r="M11" i="48" s="1"/>
  <c r="K11" i="48"/>
  <c r="J11" i="48" a="1"/>
  <c r="J11" i="48"/>
  <c r="AM11" i="48" s="1"/>
  <c r="H11" i="48" a="1"/>
  <c r="H11" i="48" s="1"/>
  <c r="F11" i="48" a="1"/>
  <c r="F11" i="48"/>
  <c r="G11" i="48" s="1"/>
  <c r="E11" i="48"/>
  <c r="D11" i="48" a="1"/>
  <c r="D11" i="48"/>
  <c r="AJ11" i="48" s="1"/>
  <c r="C11" i="48"/>
  <c r="B11" i="48" a="1"/>
  <c r="B11" i="48"/>
  <c r="AI11" i="48" s="1"/>
  <c r="AS10" i="48"/>
  <c r="AN10" i="48"/>
  <c r="AK10" i="48"/>
  <c r="AF10" i="48" a="1"/>
  <c r="AF10" i="48" s="1"/>
  <c r="AD10" i="48" a="1"/>
  <c r="AD10" i="48"/>
  <c r="AW10" i="48" s="1"/>
  <c r="AB10" i="48" a="1"/>
  <c r="AB10" i="48" s="1"/>
  <c r="Z10" i="48" a="1"/>
  <c r="Z10" i="48" s="1"/>
  <c r="X10" i="48" a="1"/>
  <c r="X10" i="48" s="1"/>
  <c r="V10" i="48" a="1"/>
  <c r="V10" i="48"/>
  <c r="W10" i="48" s="1"/>
  <c r="T10" i="48" a="1"/>
  <c r="T10" i="48" s="1"/>
  <c r="S10" i="48"/>
  <c r="R10" i="48" a="1"/>
  <c r="R10" i="48"/>
  <c r="AQ10" i="48" s="1"/>
  <c r="P10" i="48" a="1"/>
  <c r="P10" i="48"/>
  <c r="AP10" i="48" s="1"/>
  <c r="N10" i="48" a="1"/>
  <c r="N10" i="48"/>
  <c r="AO10" i="48" s="1"/>
  <c r="L10" i="48" a="1"/>
  <c r="L10" i="48"/>
  <c r="M10" i="48" s="1"/>
  <c r="K10" i="48"/>
  <c r="J10" i="48" a="1"/>
  <c r="J10" i="48"/>
  <c r="AM10" i="48" s="1"/>
  <c r="H10" i="48" a="1"/>
  <c r="H10" i="48" s="1"/>
  <c r="F10" i="48" a="1"/>
  <c r="F10" i="48"/>
  <c r="G10" i="48" s="1"/>
  <c r="E10" i="48"/>
  <c r="D10" i="48" a="1"/>
  <c r="D10" i="48"/>
  <c r="AJ10" i="48" s="1"/>
  <c r="C10" i="48"/>
  <c r="B10" i="48" a="1"/>
  <c r="B10" i="48"/>
  <c r="AI10" i="48" s="1"/>
  <c r="AS9" i="48"/>
  <c r="AN9" i="48"/>
  <c r="AK9" i="48"/>
  <c r="AF9" i="48" a="1"/>
  <c r="AF9" i="48" s="1"/>
  <c r="AD9" i="48" a="1"/>
  <c r="AD9" i="48"/>
  <c r="AW9" i="48" s="1"/>
  <c r="AB9" i="48" a="1"/>
  <c r="AB9" i="48" s="1"/>
  <c r="Z9" i="48" a="1"/>
  <c r="Z9" i="48" s="1"/>
  <c r="X9" i="48" a="1"/>
  <c r="X9" i="48" s="1"/>
  <c r="V9" i="48" a="1"/>
  <c r="V9" i="48"/>
  <c r="W9" i="48" s="1"/>
  <c r="T9" i="48" a="1"/>
  <c r="T9" i="48" s="1"/>
  <c r="S9" i="48"/>
  <c r="R9" i="48" a="1"/>
  <c r="R9" i="48"/>
  <c r="AQ9" i="48" s="1"/>
  <c r="P9" i="48" a="1"/>
  <c r="P9" i="48"/>
  <c r="AP9" i="48" s="1"/>
  <c r="N9" i="48" a="1"/>
  <c r="N9" i="48"/>
  <c r="AO9" i="48" s="1"/>
  <c r="L9" i="48" a="1"/>
  <c r="L9" i="48"/>
  <c r="M9" i="48" s="1"/>
  <c r="K9" i="48"/>
  <c r="J9" i="48" a="1"/>
  <c r="J9" i="48"/>
  <c r="AM9" i="48" s="1"/>
  <c r="H9" i="48" a="1"/>
  <c r="H9" i="48" s="1"/>
  <c r="F9" i="48" a="1"/>
  <c r="F9" i="48"/>
  <c r="G9" i="48" s="1"/>
  <c r="E9" i="48"/>
  <c r="D9" i="48" a="1"/>
  <c r="D9" i="48"/>
  <c r="AJ9" i="48" s="1"/>
  <c r="C9" i="48"/>
  <c r="B9" i="48" a="1"/>
  <c r="B9" i="48"/>
  <c r="AI9" i="48" s="1"/>
  <c r="AS8" i="48"/>
  <c r="AN8" i="48"/>
  <c r="AK8" i="48"/>
  <c r="AF8" i="48" a="1"/>
  <c r="AF8" i="48" s="1"/>
  <c r="AD8" i="48" a="1"/>
  <c r="AD8" i="48"/>
  <c r="AW8" i="48" s="1"/>
  <c r="AB8" i="48" a="1"/>
  <c r="AB8" i="48" s="1"/>
  <c r="Z8" i="48" a="1"/>
  <c r="Z8" i="48" s="1"/>
  <c r="X8" i="48" a="1"/>
  <c r="X8" i="48" s="1"/>
  <c r="V8" i="48" a="1"/>
  <c r="V8" i="48"/>
  <c r="W8" i="48" s="1"/>
  <c r="T8" i="48" a="1"/>
  <c r="T8" i="48" s="1"/>
  <c r="S8" i="48"/>
  <c r="R8" i="48" a="1"/>
  <c r="R8" i="48"/>
  <c r="AQ8" i="48" s="1"/>
  <c r="P8" i="48" a="1"/>
  <c r="P8" i="48"/>
  <c r="AP8" i="48" s="1"/>
  <c r="N8" i="48" a="1"/>
  <c r="N8" i="48"/>
  <c r="AO8" i="48" s="1"/>
  <c r="L8" i="48" a="1"/>
  <c r="L8" i="48"/>
  <c r="M8" i="48" s="1"/>
  <c r="K8" i="48"/>
  <c r="J8" i="48" a="1"/>
  <c r="J8" i="48"/>
  <c r="AM8" i="48" s="1"/>
  <c r="H8" i="48" a="1"/>
  <c r="H8" i="48" s="1"/>
  <c r="F8" i="48" a="1"/>
  <c r="F8" i="48"/>
  <c r="G8" i="48" s="1"/>
  <c r="E8" i="48"/>
  <c r="D8" i="48" a="1"/>
  <c r="D8" i="48"/>
  <c r="AJ8" i="48" s="1"/>
  <c r="C8" i="48"/>
  <c r="B8" i="48" a="1"/>
  <c r="B8" i="48"/>
  <c r="AI8" i="48" s="1"/>
  <c r="AS7" i="48"/>
  <c r="AN7" i="48"/>
  <c r="AK7" i="48"/>
  <c r="AF7" i="48" a="1"/>
  <c r="AF7" i="48" s="1"/>
  <c r="AD7" i="48" a="1"/>
  <c r="AD7" i="48"/>
  <c r="AW7" i="48" s="1"/>
  <c r="AB7" i="48" a="1"/>
  <c r="AB7" i="48" s="1"/>
  <c r="Z7" i="48" a="1"/>
  <c r="Z7" i="48" s="1"/>
  <c r="X7" i="48" a="1"/>
  <c r="X7" i="48" s="1"/>
  <c r="V7" i="48" a="1"/>
  <c r="V7" i="48"/>
  <c r="W7" i="48" s="1"/>
  <c r="T7" i="48" a="1"/>
  <c r="T7" i="48" s="1"/>
  <c r="S7" i="48"/>
  <c r="R7" i="48" a="1"/>
  <c r="R7" i="48"/>
  <c r="AQ7" i="48" s="1"/>
  <c r="P7" i="48" a="1"/>
  <c r="P7" i="48"/>
  <c r="AP7" i="48" s="1"/>
  <c r="N7" i="48" a="1"/>
  <c r="N7" i="48"/>
  <c r="AO7" i="48" s="1"/>
  <c r="L7" i="48" a="1"/>
  <c r="L7" i="48"/>
  <c r="M7" i="48" s="1"/>
  <c r="K7" i="48"/>
  <c r="J7" i="48" a="1"/>
  <c r="J7" i="48"/>
  <c r="AM7" i="48" s="1"/>
  <c r="H7" i="48" a="1"/>
  <c r="H7" i="48" s="1"/>
  <c r="F7" i="48" a="1"/>
  <c r="F7" i="48"/>
  <c r="G7" i="48" s="1"/>
  <c r="E7" i="48"/>
  <c r="D7" i="48" a="1"/>
  <c r="D7" i="48"/>
  <c r="AJ7" i="48" s="1"/>
  <c r="C7" i="48"/>
  <c r="B7" i="48" a="1"/>
  <c r="B7" i="48"/>
  <c r="AI7" i="48" s="1"/>
  <c r="AN6" i="48"/>
  <c r="AF6" i="48" a="1"/>
  <c r="AF6" i="48" s="1"/>
  <c r="AD6" i="48" a="1"/>
  <c r="AD6" i="48"/>
  <c r="AW6" i="48" s="1"/>
  <c r="AB6" i="48" a="1"/>
  <c r="AB6" i="48" s="1"/>
  <c r="Z6" i="48" a="1"/>
  <c r="Z6" i="48" s="1"/>
  <c r="X6" i="48" a="1"/>
  <c r="X6" i="48" s="1"/>
  <c r="V6" i="48" a="1"/>
  <c r="V6" i="48"/>
  <c r="W6" i="48" s="1"/>
  <c r="T6" i="48" a="1"/>
  <c r="T6" i="48" s="1"/>
  <c r="S6" i="48"/>
  <c r="R6" i="48" a="1"/>
  <c r="R6" i="48"/>
  <c r="P6" i="48" a="1"/>
  <c r="P6" i="48"/>
  <c r="AP6" i="48" s="1"/>
  <c r="N6" i="48" a="1"/>
  <c r="N6" i="48"/>
  <c r="AO6" i="48" s="1"/>
  <c r="L6" i="48" a="1"/>
  <c r="L6" i="48"/>
  <c r="M6" i="48" s="1"/>
  <c r="K6" i="48"/>
  <c r="J6" i="48" a="1"/>
  <c r="J6" i="48"/>
  <c r="AM6" i="48" s="1"/>
  <c r="H6" i="48" a="1"/>
  <c r="H6" i="48" s="1"/>
  <c r="F6" i="48" a="1"/>
  <c r="F6" i="48"/>
  <c r="G6" i="48" s="1"/>
  <c r="E6" i="48"/>
  <c r="D6" i="48" a="1"/>
  <c r="D6" i="48"/>
  <c r="AJ6" i="48" s="1"/>
  <c r="C6" i="48"/>
  <c r="B6" i="48" a="1"/>
  <c r="B6" i="48"/>
  <c r="AI6" i="48" s="1"/>
  <c r="AF5" i="48" a="1"/>
  <c r="AF5" i="48"/>
  <c r="AD5" i="48" a="1"/>
  <c r="AD5" i="48"/>
  <c r="AB5" i="48" a="1"/>
  <c r="AB5" i="48"/>
  <c r="Z5" i="48" a="1"/>
  <c r="Z5" i="48"/>
  <c r="X5" i="48" a="1"/>
  <c r="X5" i="48"/>
  <c r="V5" i="48" a="1"/>
  <c r="V5" i="48" s="1"/>
  <c r="AS6" i="48" s="1"/>
  <c r="T5" i="48" a="1"/>
  <c r="T5" i="48"/>
  <c r="R5" i="48" a="1"/>
  <c r="R5" i="48" s="1"/>
  <c r="P5" i="48" a="1"/>
  <c r="P5" i="48"/>
  <c r="N5" i="48" a="1"/>
  <c r="N5" i="48" s="1"/>
  <c r="L5" i="48" a="1"/>
  <c r="L5" i="48"/>
  <c r="J5" i="48" a="1"/>
  <c r="J5" i="48"/>
  <c r="H5" i="48" a="1"/>
  <c r="H5" i="48"/>
  <c r="F5" i="48" a="1"/>
  <c r="F5" i="48" s="1"/>
  <c r="AK6" i="48" s="1"/>
  <c r="D5" i="48" a="1"/>
  <c r="D5" i="48"/>
  <c r="B5" i="48" a="1"/>
  <c r="B5" i="48" s="1"/>
  <c r="H49"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AB32" i="50"/>
  <c r="N32" i="50"/>
  <c r="M32" i="50"/>
  <c r="L32" i="50"/>
  <c r="K32" i="50"/>
  <c r="J32" i="50"/>
  <c r="I32" i="50"/>
  <c r="Z32" i="50" s="1"/>
  <c r="H32" i="50"/>
  <c r="G32" i="50"/>
  <c r="F32" i="50"/>
  <c r="E32" i="50"/>
  <c r="D32" i="50"/>
  <c r="AA32" i="50" s="1"/>
  <c r="C32" i="50"/>
  <c r="B32" i="50"/>
  <c r="AB31" i="50"/>
  <c r="N31" i="50"/>
  <c r="M31" i="50"/>
  <c r="L31" i="50"/>
  <c r="K31" i="50"/>
  <c r="J31" i="50"/>
  <c r="I31" i="50"/>
  <c r="Z31" i="50" s="1"/>
  <c r="H31" i="50"/>
  <c r="G31" i="50"/>
  <c r="F31" i="50"/>
  <c r="E31" i="50"/>
  <c r="D31" i="50"/>
  <c r="AA31" i="50" s="1"/>
  <c r="C31" i="50"/>
  <c r="B31" i="50"/>
  <c r="AB30" i="50"/>
  <c r="N30" i="50"/>
  <c r="M30" i="50"/>
  <c r="L30" i="50"/>
  <c r="K30" i="50"/>
  <c r="J30" i="50"/>
  <c r="I30" i="50"/>
  <c r="Z30" i="50" s="1"/>
  <c r="H30" i="50"/>
  <c r="G30" i="50"/>
  <c r="F30" i="50"/>
  <c r="E30" i="50"/>
  <c r="D30" i="50"/>
  <c r="AA30" i="50" s="1"/>
  <c r="C30" i="50"/>
  <c r="B30" i="50"/>
  <c r="AB29" i="50"/>
  <c r="N29" i="50"/>
  <c r="M29" i="50"/>
  <c r="L29" i="50"/>
  <c r="K29" i="50"/>
  <c r="J29" i="50"/>
  <c r="I29" i="50"/>
  <c r="Z29" i="50" s="1"/>
  <c r="H29" i="50"/>
  <c r="G29" i="50"/>
  <c r="F29" i="50"/>
  <c r="E29" i="50"/>
  <c r="D29" i="50"/>
  <c r="AA29" i="50" s="1"/>
  <c r="C29" i="50"/>
  <c r="B29" i="50"/>
  <c r="N28" i="50"/>
  <c r="M28" i="50"/>
  <c r="L28" i="50"/>
  <c r="K28" i="50"/>
  <c r="J28" i="50"/>
  <c r="I28" i="50"/>
  <c r="Z28" i="50" s="1"/>
  <c r="H28" i="50"/>
  <c r="G28" i="50"/>
  <c r="F28" i="50"/>
  <c r="E28" i="50"/>
  <c r="D28" i="50"/>
  <c r="AB28" i="50" s="1"/>
  <c r="C28" i="50"/>
  <c r="B28" i="50"/>
  <c r="N27" i="50"/>
  <c r="M27" i="50"/>
  <c r="L27" i="50"/>
  <c r="K27" i="50"/>
  <c r="J27" i="50"/>
  <c r="I27" i="50"/>
  <c r="Z27" i="50" s="1"/>
  <c r="H27" i="50"/>
  <c r="G27" i="50"/>
  <c r="F27" i="50"/>
  <c r="E27" i="50"/>
  <c r="D27" i="50"/>
  <c r="AB27" i="50" s="1"/>
  <c r="C27" i="50"/>
  <c r="B27" i="50"/>
  <c r="N26" i="50"/>
  <c r="M26" i="50"/>
  <c r="L26" i="50"/>
  <c r="K26" i="50"/>
  <c r="J26" i="50"/>
  <c r="I26" i="50"/>
  <c r="Z26" i="50" s="1"/>
  <c r="H26" i="50"/>
  <c r="G26" i="50"/>
  <c r="F26" i="50"/>
  <c r="E26" i="50"/>
  <c r="D26" i="50"/>
  <c r="AB26" i="50" s="1"/>
  <c r="C26" i="50"/>
  <c r="B26" i="50"/>
  <c r="N25" i="50"/>
  <c r="M25" i="50"/>
  <c r="L25" i="50"/>
  <c r="K25" i="50"/>
  <c r="J25" i="50"/>
  <c r="I25" i="50"/>
  <c r="Z25" i="50" s="1"/>
  <c r="H25" i="50"/>
  <c r="G25" i="50"/>
  <c r="F25" i="50"/>
  <c r="E25" i="50"/>
  <c r="D25" i="50"/>
  <c r="AB25" i="50" s="1"/>
  <c r="C25" i="50"/>
  <c r="B25" i="50"/>
  <c r="N24" i="50"/>
  <c r="M24" i="50"/>
  <c r="L24" i="50"/>
  <c r="K24" i="50"/>
  <c r="J24" i="50"/>
  <c r="I24" i="50"/>
  <c r="Z24" i="50" s="1"/>
  <c r="H24" i="50"/>
  <c r="G24" i="50"/>
  <c r="F24" i="50"/>
  <c r="E24" i="50"/>
  <c r="D24" i="50"/>
  <c r="AB24" i="50" s="1"/>
  <c r="C24" i="50"/>
  <c r="B24" i="50"/>
  <c r="N23" i="50"/>
  <c r="M23" i="50"/>
  <c r="L23" i="50"/>
  <c r="K23" i="50"/>
  <c r="J23" i="50"/>
  <c r="I23" i="50"/>
  <c r="Z23" i="50" s="1"/>
  <c r="H23" i="50"/>
  <c r="G23" i="50"/>
  <c r="F23" i="50"/>
  <c r="E23" i="50"/>
  <c r="D23" i="50"/>
  <c r="AB23" i="50" s="1"/>
  <c r="C23" i="50"/>
  <c r="B23" i="50"/>
  <c r="N22" i="50"/>
  <c r="M22" i="50"/>
  <c r="L22" i="50"/>
  <c r="K22" i="50"/>
  <c r="J22" i="50"/>
  <c r="I22" i="50"/>
  <c r="AB22" i="50" s="1"/>
  <c r="H22" i="50"/>
  <c r="G22" i="50"/>
  <c r="F22" i="50"/>
  <c r="E22" i="50"/>
  <c r="AA22" i="50" s="1"/>
  <c r="D22" i="50"/>
  <c r="Z22" i="50" s="1"/>
  <c r="C22" i="50"/>
  <c r="B22" i="50"/>
  <c r="N21" i="50"/>
  <c r="M21" i="50"/>
  <c r="L21" i="50"/>
  <c r="K21" i="50"/>
  <c r="J21" i="50"/>
  <c r="I21" i="50"/>
  <c r="AB21" i="50" s="1"/>
  <c r="H21" i="50"/>
  <c r="G21" i="50"/>
  <c r="F21" i="50"/>
  <c r="E21" i="50"/>
  <c r="AA21" i="50" s="1"/>
  <c r="D21" i="50"/>
  <c r="Z21" i="50" s="1"/>
  <c r="C21" i="50"/>
  <c r="B21" i="50"/>
  <c r="N20" i="50"/>
  <c r="M20" i="50"/>
  <c r="L20" i="50"/>
  <c r="K20" i="50"/>
  <c r="J20" i="50"/>
  <c r="I20" i="50"/>
  <c r="AB20" i="50" s="1"/>
  <c r="H20" i="50"/>
  <c r="G20" i="50"/>
  <c r="F20" i="50"/>
  <c r="E20" i="50"/>
  <c r="AA20" i="50" s="1"/>
  <c r="D20" i="50"/>
  <c r="Z20" i="50" s="1"/>
  <c r="C20" i="50"/>
  <c r="B20" i="50"/>
  <c r="N19" i="50"/>
  <c r="M19" i="50"/>
  <c r="L19" i="50"/>
  <c r="K19" i="50"/>
  <c r="J19" i="50"/>
  <c r="I19" i="50"/>
  <c r="AB19" i="50" s="1"/>
  <c r="H19" i="50"/>
  <c r="G19" i="50"/>
  <c r="F19" i="50"/>
  <c r="E19" i="50"/>
  <c r="AA19" i="50" s="1"/>
  <c r="D19" i="50"/>
  <c r="Z19" i="50" s="1"/>
  <c r="C19" i="50"/>
  <c r="B19" i="50"/>
  <c r="N18" i="50"/>
  <c r="M18" i="50"/>
  <c r="L18" i="50"/>
  <c r="K18" i="50"/>
  <c r="J18" i="50"/>
  <c r="I18" i="50"/>
  <c r="AB18" i="50" s="1"/>
  <c r="H18" i="50"/>
  <c r="G18" i="50"/>
  <c r="F18" i="50"/>
  <c r="E18" i="50"/>
  <c r="AA18" i="50" s="1"/>
  <c r="D18" i="50"/>
  <c r="Z18" i="50" s="1"/>
  <c r="C18" i="50"/>
  <c r="B18" i="50"/>
  <c r="N17" i="50"/>
  <c r="M17" i="50"/>
  <c r="L17" i="50"/>
  <c r="K17" i="50"/>
  <c r="J17" i="50"/>
  <c r="I17" i="50"/>
  <c r="AB17" i="50" s="1"/>
  <c r="H17" i="50"/>
  <c r="G17" i="50"/>
  <c r="F17" i="50"/>
  <c r="E17" i="50"/>
  <c r="AA17" i="50" s="1"/>
  <c r="D17" i="50"/>
  <c r="Z17" i="50" s="1"/>
  <c r="C17" i="50"/>
  <c r="B17" i="50"/>
  <c r="N16" i="50"/>
  <c r="M16" i="50"/>
  <c r="L16" i="50"/>
  <c r="K16" i="50"/>
  <c r="J16" i="50"/>
  <c r="I16" i="50"/>
  <c r="AB16" i="50" s="1"/>
  <c r="H16" i="50"/>
  <c r="G16" i="50"/>
  <c r="F16" i="50"/>
  <c r="E16" i="50"/>
  <c r="AA16" i="50" s="1"/>
  <c r="D16" i="50"/>
  <c r="Z16" i="50" s="1"/>
  <c r="C16" i="50"/>
  <c r="B16" i="50"/>
  <c r="N15" i="50"/>
  <c r="M15" i="50"/>
  <c r="L15" i="50"/>
  <c r="K15" i="50"/>
  <c r="J15" i="50"/>
  <c r="I15" i="50"/>
  <c r="AB15" i="50" s="1"/>
  <c r="H15" i="50"/>
  <c r="G15" i="50"/>
  <c r="F15" i="50"/>
  <c r="E15" i="50"/>
  <c r="AA15" i="50" s="1"/>
  <c r="D15" i="50"/>
  <c r="Z15" i="50" s="1"/>
  <c r="C15" i="50"/>
  <c r="B15" i="50"/>
  <c r="N14" i="50"/>
  <c r="M14" i="50"/>
  <c r="L14" i="50"/>
  <c r="K14" i="50"/>
  <c r="J14" i="50"/>
  <c r="I14" i="50"/>
  <c r="AB14" i="50" s="1"/>
  <c r="H14" i="50"/>
  <c r="G14" i="50"/>
  <c r="F14" i="50"/>
  <c r="E14" i="50"/>
  <c r="AA14" i="50" s="1"/>
  <c r="D14" i="50"/>
  <c r="Z14" i="50" s="1"/>
  <c r="C14" i="50"/>
  <c r="B14" i="50"/>
  <c r="N13" i="50"/>
  <c r="M13" i="50"/>
  <c r="L13" i="50"/>
  <c r="K13" i="50"/>
  <c r="J13" i="50"/>
  <c r="I13" i="50"/>
  <c r="AB13" i="50" s="1"/>
  <c r="H13" i="50"/>
  <c r="G13" i="50"/>
  <c r="F13" i="50"/>
  <c r="E13" i="50"/>
  <c r="AA13" i="50" s="1"/>
  <c r="D13" i="50"/>
  <c r="Z13" i="50" s="1"/>
  <c r="C13" i="50"/>
  <c r="B13" i="50"/>
  <c r="N12" i="50"/>
  <c r="M12" i="50"/>
  <c r="L12" i="50"/>
  <c r="K12" i="50"/>
  <c r="J12" i="50"/>
  <c r="I12" i="50"/>
  <c r="AB12" i="50" s="1"/>
  <c r="H12" i="50"/>
  <c r="G12" i="50"/>
  <c r="F12" i="50"/>
  <c r="E12" i="50"/>
  <c r="D12" i="50"/>
  <c r="C12" i="50"/>
  <c r="B12" i="50"/>
  <c r="N11" i="50"/>
  <c r="M11" i="50"/>
  <c r="L11" i="50"/>
  <c r="K11" i="50"/>
  <c r="J11" i="50"/>
  <c r="I11" i="50"/>
  <c r="AB11" i="50" s="1"/>
  <c r="H11" i="50"/>
  <c r="G11" i="50"/>
  <c r="F11" i="50"/>
  <c r="E11" i="50"/>
  <c r="D11" i="50"/>
  <c r="C11" i="50"/>
  <c r="B11" i="50"/>
  <c r="N10" i="50"/>
  <c r="M10" i="50"/>
  <c r="L10" i="50"/>
  <c r="K10" i="50"/>
  <c r="J10" i="50"/>
  <c r="I10" i="50"/>
  <c r="AB10" i="50" s="1"/>
  <c r="H10" i="50"/>
  <c r="G10" i="50"/>
  <c r="F10" i="50"/>
  <c r="E10" i="50"/>
  <c r="D10" i="50"/>
  <c r="C10" i="50"/>
  <c r="B10" i="50"/>
  <c r="N9" i="50"/>
  <c r="M9" i="50"/>
  <c r="L9" i="50"/>
  <c r="K9" i="50"/>
  <c r="J9" i="50"/>
  <c r="I9" i="50"/>
  <c r="AB9" i="50" s="1"/>
  <c r="H9" i="50"/>
  <c r="G9" i="50"/>
  <c r="F9" i="50"/>
  <c r="E9" i="50"/>
  <c r="D9" i="50"/>
  <c r="C9" i="50"/>
  <c r="B9" i="50"/>
  <c r="N8" i="50"/>
  <c r="M8" i="50"/>
  <c r="L8" i="50"/>
  <c r="K8" i="50"/>
  <c r="J8" i="50"/>
  <c r="I8" i="50"/>
  <c r="AB8" i="50" s="1"/>
  <c r="H8" i="50"/>
  <c r="G8" i="50"/>
  <c r="F8" i="50"/>
  <c r="E8" i="50"/>
  <c r="D8" i="50"/>
  <c r="C8" i="50"/>
  <c r="B8" i="50"/>
  <c r="N7" i="50"/>
  <c r="M7" i="50"/>
  <c r="L7" i="50"/>
  <c r="K7" i="50"/>
  <c r="J7" i="50"/>
  <c r="AB7" i="50" s="1"/>
  <c r="I7" i="50"/>
  <c r="AA7" i="50" s="1"/>
  <c r="H7" i="50"/>
  <c r="G7" i="50"/>
  <c r="F7" i="50"/>
  <c r="E7" i="50"/>
  <c r="D7" i="50"/>
  <c r="C7" i="50"/>
  <c r="B7" i="50"/>
  <c r="N6" i="50"/>
  <c r="M6" i="50"/>
  <c r="L6" i="50"/>
  <c r="K6" i="50"/>
  <c r="J6" i="50"/>
  <c r="AB6" i="50" s="1"/>
  <c r="I6" i="50"/>
  <c r="AA6" i="50" s="1"/>
  <c r="H6" i="50"/>
  <c r="G6" i="50"/>
  <c r="F6" i="50"/>
  <c r="E6" i="50"/>
  <c r="D6" i="50"/>
  <c r="C6" i="50"/>
  <c r="B6" i="50"/>
  <c r="N5" i="50"/>
  <c r="M5" i="50"/>
  <c r="L5" i="50"/>
  <c r="K5" i="50"/>
  <c r="J5" i="50"/>
  <c r="AB5" i="50" s="1"/>
  <c r="I5" i="50"/>
  <c r="AA5" i="50" s="1"/>
  <c r="H5" i="50"/>
  <c r="G5" i="50"/>
  <c r="F5" i="50"/>
  <c r="E5" i="50"/>
  <c r="D5" i="50"/>
  <c r="C5" i="50"/>
  <c r="B5" i="50"/>
  <c r="N4" i="50"/>
  <c r="M4" i="50"/>
  <c r="L4" i="50"/>
  <c r="K4" i="50"/>
  <c r="J4" i="50"/>
  <c r="AB4" i="50" s="1"/>
  <c r="I4" i="50"/>
  <c r="AA4" i="50" s="1"/>
  <c r="H4" i="50"/>
  <c r="G4" i="50"/>
  <c r="F4" i="50"/>
  <c r="E4" i="50"/>
  <c r="D4" i="50"/>
  <c r="C4" i="50"/>
  <c r="B4" i="50"/>
  <c r="N3" i="50"/>
  <c r="M3" i="50"/>
  <c r="L3" i="50"/>
  <c r="K3" i="50"/>
  <c r="J3" i="50"/>
  <c r="AB3" i="50" s="1"/>
  <c r="I3" i="50"/>
  <c r="AA3" i="50" s="1"/>
  <c r="H3" i="50"/>
  <c r="G3" i="50"/>
  <c r="F3" i="50"/>
  <c r="E3" i="50"/>
  <c r="D3" i="50"/>
  <c r="B3" i="50"/>
  <c r="B2" i="50"/>
  <c r="F193" i="41"/>
  <c r="E193" i="41"/>
  <c r="D193" i="41"/>
  <c r="C193" i="41"/>
  <c r="F192" i="41"/>
  <c r="E192" i="41"/>
  <c r="D192" i="41"/>
  <c r="C192" i="41"/>
  <c r="F191" i="41"/>
  <c r="E191" i="41"/>
  <c r="D191" i="41"/>
  <c r="C191" i="41"/>
  <c r="F190" i="41"/>
  <c r="E190" i="41"/>
  <c r="D190" i="41"/>
  <c r="C190" i="41"/>
  <c r="F189" i="41"/>
  <c r="E189" i="41"/>
  <c r="E187" i="41" s="1"/>
  <c r="D189" i="41"/>
  <c r="D187" i="41" s="1"/>
  <c r="C189" i="41"/>
  <c r="F188" i="41"/>
  <c r="E188" i="41"/>
  <c r="D188" i="41"/>
  <c r="C188" i="41"/>
  <c r="F187" i="41"/>
  <c r="C187" i="41"/>
  <c r="F186" i="41"/>
  <c r="E186" i="41"/>
  <c r="D186" i="41"/>
  <c r="C186" i="41"/>
  <c r="F185" i="41"/>
  <c r="E185" i="41"/>
  <c r="D185" i="41"/>
  <c r="C185" i="41"/>
  <c r="F184" i="41"/>
  <c r="E184" i="41"/>
  <c r="D184" i="41"/>
  <c r="C184" i="41"/>
  <c r="F183" i="41"/>
  <c r="E183" i="41"/>
  <c r="D183" i="41"/>
  <c r="C183" i="41"/>
  <c r="F182" i="41"/>
  <c r="E182" i="41"/>
  <c r="D182" i="41"/>
  <c r="C182" i="41"/>
  <c r="F181" i="41"/>
  <c r="F180" i="41" s="1"/>
  <c r="J179" i="41" s="1"/>
  <c r="E181" i="41"/>
  <c r="E180" i="41" s="1"/>
  <c r="I179" i="41" s="1"/>
  <c r="D181" i="41"/>
  <c r="D180" i="41" s="1"/>
  <c r="H179" i="41" s="1"/>
  <c r="C181" i="41"/>
  <c r="C180" i="41"/>
  <c r="F179" i="41"/>
  <c r="E178" i="41"/>
  <c r="D177" i="41"/>
  <c r="D175" i="41"/>
  <c r="C175" i="41"/>
  <c r="E174" i="41"/>
  <c r="D174" i="41"/>
  <c r="F172" i="41"/>
  <c r="E172" i="41"/>
  <c r="D172" i="41"/>
  <c r="C172" i="41"/>
  <c r="F171" i="41"/>
  <c r="E171" i="41"/>
  <c r="D171" i="41"/>
  <c r="C171" i="41"/>
  <c r="C178" i="41" s="1"/>
  <c r="F170" i="41"/>
  <c r="E170" i="41"/>
  <c r="D170" i="41"/>
  <c r="C170" i="41"/>
  <c r="F169" i="41"/>
  <c r="E169" i="41"/>
  <c r="D169" i="41"/>
  <c r="D176" i="41" s="1"/>
  <c r="C169" i="41"/>
  <c r="F168" i="41"/>
  <c r="E168" i="41"/>
  <c r="D168" i="41"/>
  <c r="C168" i="41"/>
  <c r="F167" i="41"/>
  <c r="E167" i="41"/>
  <c r="D167" i="41"/>
  <c r="D166" i="41" s="1"/>
  <c r="C167" i="41"/>
  <c r="C166" i="41" s="1"/>
  <c r="C194" i="41" s="1"/>
  <c r="F166" i="41"/>
  <c r="E166" i="41"/>
  <c r="E194" i="41" s="1"/>
  <c r="I194" i="41" s="1"/>
  <c r="F165" i="41"/>
  <c r="E165" i="41"/>
  <c r="E179" i="41" s="1"/>
  <c r="D165" i="41"/>
  <c r="D179" i="41" s="1"/>
  <c r="C165" i="41"/>
  <c r="C179" i="41" s="1"/>
  <c r="F164" i="41"/>
  <c r="F178" i="41" s="1"/>
  <c r="E164" i="41"/>
  <c r="D164" i="41"/>
  <c r="D178" i="41" s="1"/>
  <c r="C164" i="41"/>
  <c r="F163" i="41"/>
  <c r="F177" i="41" s="1"/>
  <c r="E163" i="41"/>
  <c r="E177" i="41" s="1"/>
  <c r="D163" i="41"/>
  <c r="C163" i="41"/>
  <c r="C177" i="41" s="1"/>
  <c r="F162" i="41"/>
  <c r="F176" i="41" s="1"/>
  <c r="E162" i="41"/>
  <c r="E176" i="41" s="1"/>
  <c r="D162" i="41"/>
  <c r="C162" i="41"/>
  <c r="C176" i="41" s="1"/>
  <c r="F161" i="41"/>
  <c r="F175" i="41" s="1"/>
  <c r="E161" i="41"/>
  <c r="E175" i="41" s="1"/>
  <c r="D161" i="41"/>
  <c r="C161" i="41"/>
  <c r="F160" i="41"/>
  <c r="F174" i="41" s="1"/>
  <c r="E160" i="41"/>
  <c r="D160" i="41"/>
  <c r="D159" i="41" s="1"/>
  <c r="C160" i="41"/>
  <c r="C174" i="41" s="1"/>
  <c r="C159" i="41"/>
  <c r="C195" i="41" s="1"/>
  <c r="O151" i="41"/>
  <c r="N151" i="41"/>
  <c r="M151" i="41"/>
  <c r="O150" i="41"/>
  <c r="N150" i="41"/>
  <c r="M150" i="41"/>
  <c r="C141" i="41"/>
  <c r="N118" i="41"/>
  <c r="M118" i="41"/>
  <c r="L118" i="41"/>
  <c r="D118" i="41" s="1"/>
  <c r="D127" i="41" s="1"/>
  <c r="K118" i="41"/>
  <c r="C118" i="41" s="1"/>
  <c r="C127" i="41" s="1"/>
  <c r="F118" i="41"/>
  <c r="F127" i="41" s="1"/>
  <c r="E118" i="41"/>
  <c r="E127" i="41" s="1"/>
  <c r="N117" i="41"/>
  <c r="F117" i="41" s="1"/>
  <c r="F126" i="41" s="1"/>
  <c r="M117" i="41"/>
  <c r="E117" i="41" s="1"/>
  <c r="E126" i="41" s="1"/>
  <c r="L117" i="41"/>
  <c r="D117" i="41" s="1"/>
  <c r="D126" i="41" s="1"/>
  <c r="K117" i="41"/>
  <c r="C117" i="41"/>
  <c r="C126" i="41" s="1"/>
  <c r="N116" i="41"/>
  <c r="M116" i="41"/>
  <c r="L116" i="41"/>
  <c r="D116" i="41" s="1"/>
  <c r="D125" i="41" s="1"/>
  <c r="K116" i="41"/>
  <c r="C116" i="41" s="1"/>
  <c r="C125" i="41" s="1"/>
  <c r="F116" i="41"/>
  <c r="F125" i="41" s="1"/>
  <c r="E116" i="41"/>
  <c r="E125" i="41" s="1"/>
  <c r="N115" i="41"/>
  <c r="F115" i="41" s="1"/>
  <c r="M115" i="41"/>
  <c r="E115" i="41" s="1"/>
  <c r="L115" i="41"/>
  <c r="D115" i="41" s="1"/>
  <c r="K115" i="41"/>
  <c r="C115" i="41"/>
  <c r="N114" i="41"/>
  <c r="M114" i="41"/>
  <c r="L114" i="41"/>
  <c r="D114" i="41" s="1"/>
  <c r="K114" i="41"/>
  <c r="C114" i="41" s="1"/>
  <c r="F114" i="41"/>
  <c r="E114" i="41"/>
  <c r="N113" i="41"/>
  <c r="F113" i="41" s="1"/>
  <c r="F124" i="41" s="1"/>
  <c r="M113" i="41"/>
  <c r="E113" i="41" s="1"/>
  <c r="E124" i="41" s="1"/>
  <c r="L113" i="41"/>
  <c r="D113" i="41" s="1"/>
  <c r="D124" i="41" s="1"/>
  <c r="K113" i="41"/>
  <c r="C113" i="41"/>
  <c r="C124" i="41" s="1"/>
  <c r="N112" i="41"/>
  <c r="M112" i="41"/>
  <c r="L112" i="41"/>
  <c r="D112" i="41" s="1"/>
  <c r="D123" i="41" s="1"/>
  <c r="K112" i="41"/>
  <c r="C112" i="41" s="1"/>
  <c r="C123" i="41" s="1"/>
  <c r="F112" i="41"/>
  <c r="F123" i="41" s="1"/>
  <c r="E112" i="41"/>
  <c r="E123" i="41" s="1"/>
  <c r="N111" i="41"/>
  <c r="F111" i="41" s="1"/>
  <c r="F122" i="41" s="1"/>
  <c r="M111" i="41"/>
  <c r="E111" i="41" s="1"/>
  <c r="E122" i="41" s="1"/>
  <c r="L111" i="41"/>
  <c r="D111" i="41" s="1"/>
  <c r="D122" i="41" s="1"/>
  <c r="K111" i="41"/>
  <c r="C111" i="41"/>
  <c r="N110" i="41"/>
  <c r="M110" i="41"/>
  <c r="L110" i="41"/>
  <c r="D110" i="41" s="1"/>
  <c r="D121" i="41" s="1"/>
  <c r="K110" i="41"/>
  <c r="C110" i="41" s="1"/>
  <c r="F110" i="41"/>
  <c r="F121" i="41" s="1"/>
  <c r="E110" i="41"/>
  <c r="E121" i="41" s="1"/>
  <c r="N109" i="41"/>
  <c r="F109" i="41" s="1"/>
  <c r="F120" i="41" s="1"/>
  <c r="M109" i="41"/>
  <c r="E109" i="41" s="1"/>
  <c r="E120" i="41" s="1"/>
  <c r="L109" i="41"/>
  <c r="D109" i="41" s="1"/>
  <c r="D120" i="41" s="1"/>
  <c r="K109" i="41"/>
  <c r="C109" i="41"/>
  <c r="C120" i="41" s="1"/>
  <c r="N108" i="41"/>
  <c r="M108" i="41"/>
  <c r="L108" i="41"/>
  <c r="D108" i="41" s="1"/>
  <c r="D119" i="41" s="1"/>
  <c r="K108" i="41"/>
  <c r="C108" i="41" s="1"/>
  <c r="C119" i="41" s="1"/>
  <c r="F108" i="41"/>
  <c r="F119" i="41" s="1"/>
  <c r="E108" i="41"/>
  <c r="E119" i="41" s="1"/>
  <c r="N107" i="41"/>
  <c r="F107" i="41" s="1"/>
  <c r="F157" i="41" s="1"/>
  <c r="M107" i="41"/>
  <c r="E107" i="41" s="1"/>
  <c r="E157" i="41" s="1"/>
  <c r="L107" i="41"/>
  <c r="D107" i="41" s="1"/>
  <c r="D157" i="41" s="1"/>
  <c r="K107" i="41"/>
  <c r="C107" i="41"/>
  <c r="C157" i="41" s="1"/>
  <c r="N106" i="41"/>
  <c r="M106" i="41"/>
  <c r="L106" i="41"/>
  <c r="D106" i="41" s="1"/>
  <c r="K106" i="41"/>
  <c r="C106" i="41" s="1"/>
  <c r="F106" i="41"/>
  <c r="E106" i="41"/>
  <c r="N105" i="41"/>
  <c r="F105" i="41" s="1"/>
  <c r="M105" i="41"/>
  <c r="E105" i="41" s="1"/>
  <c r="L105" i="41"/>
  <c r="D105" i="41" s="1"/>
  <c r="K105" i="41"/>
  <c r="C105" i="41"/>
  <c r="N104" i="41"/>
  <c r="M104" i="41"/>
  <c r="L104" i="41"/>
  <c r="D104" i="41" s="1"/>
  <c r="K104" i="41"/>
  <c r="C104" i="41" s="1"/>
  <c r="F104" i="41"/>
  <c r="E104" i="41"/>
  <c r="N103" i="41"/>
  <c r="F103" i="41" s="1"/>
  <c r="M103" i="41"/>
  <c r="E103" i="41" s="1"/>
  <c r="L103" i="41"/>
  <c r="D103" i="41" s="1"/>
  <c r="K103" i="41"/>
  <c r="C103" i="41"/>
  <c r="N102" i="41"/>
  <c r="M102" i="41"/>
  <c r="L102" i="41"/>
  <c r="D102" i="41" s="1"/>
  <c r="K102" i="41"/>
  <c r="C102" i="41" s="1"/>
  <c r="F102" i="41"/>
  <c r="E102" i="41"/>
  <c r="N101" i="41"/>
  <c r="F101" i="41" s="1"/>
  <c r="M101" i="41"/>
  <c r="E101" i="41" s="1"/>
  <c r="L101" i="41"/>
  <c r="D101" i="41" s="1"/>
  <c r="K101" i="41"/>
  <c r="C101" i="41"/>
  <c r="N100" i="41"/>
  <c r="M100" i="41"/>
  <c r="L100" i="41"/>
  <c r="D100" i="41" s="1"/>
  <c r="K100" i="41"/>
  <c r="C100" i="41" s="1"/>
  <c r="F100" i="41"/>
  <c r="E100" i="41"/>
  <c r="N99" i="41"/>
  <c r="F99" i="41" s="1"/>
  <c r="M99" i="41"/>
  <c r="E99" i="41" s="1"/>
  <c r="L99" i="41"/>
  <c r="D99" i="41" s="1"/>
  <c r="K99" i="41"/>
  <c r="C99" i="41"/>
  <c r="N98" i="41"/>
  <c r="M98" i="41"/>
  <c r="L98" i="41"/>
  <c r="D98" i="41" s="1"/>
  <c r="K98" i="41"/>
  <c r="C98" i="41" s="1"/>
  <c r="F98" i="41"/>
  <c r="E98" i="41"/>
  <c r="N97" i="41"/>
  <c r="F97" i="41" s="1"/>
  <c r="M97" i="41"/>
  <c r="E97" i="41" s="1"/>
  <c r="L97" i="41"/>
  <c r="D97" i="41" s="1"/>
  <c r="K97" i="41"/>
  <c r="C97" i="41"/>
  <c r="N96" i="41"/>
  <c r="M96" i="41"/>
  <c r="L96" i="41"/>
  <c r="D96" i="41" s="1"/>
  <c r="K96" i="41"/>
  <c r="C96" i="41" s="1"/>
  <c r="F96" i="41"/>
  <c r="E96" i="41"/>
  <c r="N95" i="41"/>
  <c r="F95" i="41" s="1"/>
  <c r="M95" i="41"/>
  <c r="E95" i="41" s="1"/>
  <c r="L95" i="41"/>
  <c r="D95" i="41" s="1"/>
  <c r="K95" i="41"/>
  <c r="C95" i="41"/>
  <c r="N94" i="41"/>
  <c r="M94" i="41"/>
  <c r="L94" i="41"/>
  <c r="D94" i="41" s="1"/>
  <c r="K94" i="41"/>
  <c r="C94" i="41" s="1"/>
  <c r="F94" i="41"/>
  <c r="E94" i="41"/>
  <c r="N93" i="41"/>
  <c r="F93" i="41" s="1"/>
  <c r="M93" i="41"/>
  <c r="E93" i="41" s="1"/>
  <c r="L93" i="41"/>
  <c r="D93" i="41" s="1"/>
  <c r="K93" i="41"/>
  <c r="C93" i="41"/>
  <c r="N92" i="41"/>
  <c r="M92" i="41"/>
  <c r="L92" i="41"/>
  <c r="D92" i="41" s="1"/>
  <c r="K92" i="41"/>
  <c r="C92" i="41" s="1"/>
  <c r="F92" i="41"/>
  <c r="E92" i="41"/>
  <c r="N91" i="41"/>
  <c r="F91" i="41" s="1"/>
  <c r="M91" i="41"/>
  <c r="E91" i="41" s="1"/>
  <c r="L91" i="41"/>
  <c r="D91" i="41" s="1"/>
  <c r="K91" i="41"/>
  <c r="C91" i="41"/>
  <c r="N90" i="41"/>
  <c r="M90" i="41"/>
  <c r="L90" i="41"/>
  <c r="D90" i="41" s="1"/>
  <c r="K90" i="41"/>
  <c r="C90" i="41" s="1"/>
  <c r="F90" i="41"/>
  <c r="E90" i="41"/>
  <c r="N89" i="41"/>
  <c r="F89" i="41" s="1"/>
  <c r="F156" i="41" s="1"/>
  <c r="M89" i="41"/>
  <c r="E89" i="41" s="1"/>
  <c r="E156" i="41" s="1"/>
  <c r="L89" i="41"/>
  <c r="D89" i="41" s="1"/>
  <c r="D156" i="41" s="1"/>
  <c r="K89" i="41"/>
  <c r="C89" i="41"/>
  <c r="C156" i="41" s="1"/>
  <c r="N88" i="41"/>
  <c r="M88" i="41"/>
  <c r="L88" i="41"/>
  <c r="D88" i="41" s="1"/>
  <c r="K88" i="41"/>
  <c r="C88" i="41" s="1"/>
  <c r="F88" i="41"/>
  <c r="E88" i="41"/>
  <c r="N87" i="41"/>
  <c r="F87" i="41" s="1"/>
  <c r="M87" i="41"/>
  <c r="E87" i="41" s="1"/>
  <c r="L87" i="41"/>
  <c r="D87" i="41" s="1"/>
  <c r="K87" i="41"/>
  <c r="C87" i="41"/>
  <c r="N86" i="41"/>
  <c r="M86" i="41"/>
  <c r="L86" i="41"/>
  <c r="D86" i="41" s="1"/>
  <c r="K86" i="41"/>
  <c r="C86" i="41" s="1"/>
  <c r="F86" i="41"/>
  <c r="E86" i="41"/>
  <c r="N85" i="41"/>
  <c r="F85" i="41" s="1"/>
  <c r="M85" i="41"/>
  <c r="E85" i="41" s="1"/>
  <c r="L85" i="41"/>
  <c r="D85" i="41" s="1"/>
  <c r="K85" i="41"/>
  <c r="C85" i="41"/>
  <c r="N84" i="41"/>
  <c r="M84" i="41"/>
  <c r="L84" i="41"/>
  <c r="D84" i="41" s="1"/>
  <c r="K84" i="41"/>
  <c r="C84" i="41" s="1"/>
  <c r="F84" i="41"/>
  <c r="E84" i="41"/>
  <c r="F74" i="41"/>
  <c r="E74" i="41"/>
  <c r="D74" i="41"/>
  <c r="C74" i="41"/>
  <c r="A74" i="41"/>
  <c r="F73"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D505" i="60"/>
  <c r="D504" i="60"/>
  <c r="D503" i="60"/>
  <c r="D461" i="60"/>
  <c r="D460" i="60"/>
  <c r="D459" i="60"/>
  <c r="D458" i="60"/>
  <c r="D457" i="60"/>
  <c r="D456" i="60"/>
  <c r="D350" i="60"/>
  <c r="D349" i="60"/>
  <c r="D348" i="60"/>
  <c r="D337" i="60"/>
  <c r="D336" i="60"/>
  <c r="D335" i="60"/>
  <c r="D302" i="60"/>
  <c r="D301" i="60"/>
  <c r="D300" i="60"/>
  <c r="T440" i="58"/>
  <c r="S440" i="58"/>
  <c r="R440" i="58"/>
  <c r="Q440" i="58"/>
  <c r="T439" i="58"/>
  <c r="S439" i="58"/>
  <c r="R439" i="58"/>
  <c r="Q439" i="58"/>
  <c r="T438" i="58"/>
  <c r="S438" i="58"/>
  <c r="R438" i="58"/>
  <c r="Q438" i="58"/>
  <c r="T437" i="58"/>
  <c r="S437" i="58"/>
  <c r="R437" i="58"/>
  <c r="Q437" i="58"/>
  <c r="T436" i="58"/>
  <c r="S436" i="58"/>
  <c r="R436" i="58"/>
  <c r="Q436" i="58"/>
  <c r="T435" i="58"/>
  <c r="S435" i="58"/>
  <c r="R435" i="58"/>
  <c r="Q435" i="58"/>
  <c r="T434" i="58"/>
  <c r="S434" i="58"/>
  <c r="R434" i="58"/>
  <c r="Q434" i="58"/>
  <c r="T433" i="58"/>
  <c r="S433" i="58"/>
  <c r="R433" i="58"/>
  <c r="Q433" i="58"/>
  <c r="T432" i="58"/>
  <c r="S432" i="58"/>
  <c r="R432" i="58"/>
  <c r="Q432" i="58"/>
  <c r="T431" i="58"/>
  <c r="S431" i="58"/>
  <c r="R431" i="58"/>
  <c r="Q431" i="58"/>
  <c r="T430" i="58"/>
  <c r="S430" i="58"/>
  <c r="R430" i="58"/>
  <c r="Q430" i="58"/>
  <c r="T429" i="58"/>
  <c r="S429" i="58"/>
  <c r="R429" i="58"/>
  <c r="Q429" i="58"/>
  <c r="T428" i="58"/>
  <c r="S428" i="58"/>
  <c r="P428" i="58"/>
  <c r="O428" i="58"/>
  <c r="N428" i="58"/>
  <c r="R428" i="58" s="1"/>
  <c r="M428" i="58"/>
  <c r="Q428" i="58" s="1"/>
  <c r="T427" i="58"/>
  <c r="S427" i="58"/>
  <c r="R427" i="58"/>
  <c r="Q427" i="58"/>
  <c r="T426" i="58"/>
  <c r="R426" i="58"/>
  <c r="Q426" i="58"/>
  <c r="P426" i="58"/>
  <c r="O426" i="58"/>
  <c r="S426" i="58" s="1"/>
  <c r="N426" i="58"/>
  <c r="M426" i="58"/>
  <c r="P425" i="58"/>
  <c r="T425" i="58" s="1"/>
  <c r="O425" i="58"/>
  <c r="S425" i="58" s="1"/>
  <c r="N425" i="58"/>
  <c r="R425" i="58" s="1"/>
  <c r="M425" i="58"/>
  <c r="Q425" i="58" s="1"/>
  <c r="T424" i="58"/>
  <c r="S424" i="58"/>
  <c r="P424" i="58"/>
  <c r="O424" i="58"/>
  <c r="N424" i="58"/>
  <c r="R424" i="58" s="1"/>
  <c r="M424" i="58"/>
  <c r="Q424" i="58" s="1"/>
  <c r="T423" i="58"/>
  <c r="S423" i="58"/>
  <c r="R423" i="58"/>
  <c r="Q423" i="58"/>
  <c r="T422" i="58"/>
  <c r="S422" i="58"/>
  <c r="R422" i="58"/>
  <c r="Q422" i="58"/>
  <c r="T421" i="58"/>
  <c r="S421" i="58"/>
  <c r="R421" i="58"/>
  <c r="Q421" i="58"/>
  <c r="Q420" i="58"/>
  <c r="P420" i="58"/>
  <c r="T420" i="58" s="1"/>
  <c r="O420" i="58"/>
  <c r="S420" i="58" s="1"/>
  <c r="N420" i="58"/>
  <c r="R420" i="58" s="1"/>
  <c r="M420" i="58"/>
  <c r="T419" i="58"/>
  <c r="Q419" i="58"/>
  <c r="P419" i="58"/>
  <c r="O419" i="58"/>
  <c r="S419" i="58" s="1"/>
  <c r="N419" i="58"/>
  <c r="R419" i="58" s="1"/>
  <c r="M419" i="58"/>
  <c r="T418" i="58"/>
  <c r="S418" i="58"/>
  <c r="R418" i="58"/>
  <c r="Q418" i="58"/>
  <c r="T417" i="58"/>
  <c r="S417" i="58"/>
  <c r="R417" i="58"/>
  <c r="Q417" i="58"/>
  <c r="T416" i="58"/>
  <c r="S416" i="58"/>
  <c r="R416" i="58"/>
  <c r="P416" i="58"/>
  <c r="O416" i="58"/>
  <c r="N416" i="58"/>
  <c r="M416" i="58"/>
  <c r="Q416" i="58" s="1"/>
  <c r="T415" i="58"/>
  <c r="S415" i="58"/>
  <c r="R415" i="58"/>
  <c r="Q415" i="58"/>
  <c r="T414" i="58"/>
  <c r="S414" i="58"/>
  <c r="R414" i="58"/>
  <c r="Q414" i="58"/>
  <c r="T413" i="58"/>
  <c r="S413" i="58"/>
  <c r="R413" i="58"/>
  <c r="Q413" i="58"/>
  <c r="R412" i="58"/>
  <c r="P412" i="58"/>
  <c r="T412" i="58" s="1"/>
  <c r="O412" i="58"/>
  <c r="S412" i="58" s="1"/>
  <c r="N412" i="58"/>
  <c r="M412" i="58"/>
  <c r="Q412" i="58" s="1"/>
  <c r="T411" i="58"/>
  <c r="S411" i="58"/>
  <c r="R411" i="58"/>
  <c r="Q411" i="58"/>
  <c r="T410" i="58"/>
  <c r="S410" i="58"/>
  <c r="R410" i="58"/>
  <c r="Q410" i="58"/>
  <c r="T409" i="58"/>
  <c r="S409" i="58"/>
  <c r="R409" i="58"/>
  <c r="Q409" i="58"/>
  <c r="T408" i="58"/>
  <c r="S408" i="58"/>
  <c r="R408" i="58"/>
  <c r="P408" i="58"/>
  <c r="O408" i="58"/>
  <c r="N408" i="58"/>
  <c r="M408" i="58"/>
  <c r="Q408" i="58" s="1"/>
  <c r="S407" i="58"/>
  <c r="Q407" i="58"/>
  <c r="P407" i="58"/>
  <c r="T407" i="58" s="1"/>
  <c r="O407" i="58"/>
  <c r="N407" i="58"/>
  <c r="R407" i="58" s="1"/>
  <c r="M407" i="58"/>
  <c r="T406" i="58"/>
  <c r="R406" i="58"/>
  <c r="P406" i="58"/>
  <c r="O406" i="58"/>
  <c r="S406" i="58" s="1"/>
  <c r="N406" i="58"/>
  <c r="M406" i="58"/>
  <c r="Q406" i="58" s="1"/>
  <c r="T405" i="58"/>
  <c r="S405" i="58"/>
  <c r="R405" i="58"/>
  <c r="Q405" i="58"/>
  <c r="T404" i="58"/>
  <c r="S404" i="58"/>
  <c r="R404" i="58"/>
  <c r="Q404" i="58"/>
  <c r="T403" i="58"/>
  <c r="S403" i="58"/>
  <c r="R403" i="58"/>
  <c r="Q403" i="58"/>
  <c r="T402" i="58"/>
  <c r="S402" i="58"/>
  <c r="R402" i="58"/>
  <c r="Q402" i="58"/>
  <c r="T401" i="58"/>
  <c r="S401" i="58"/>
  <c r="R401" i="58"/>
  <c r="Q401" i="58"/>
  <c r="T400" i="58"/>
  <c r="S400" i="58"/>
  <c r="R400" i="58"/>
  <c r="Q400" i="58"/>
  <c r="T399" i="58"/>
  <c r="S399" i="58"/>
  <c r="R399" i="58"/>
  <c r="Q399" i="58"/>
  <c r="R398" i="58"/>
  <c r="Q398" i="58"/>
  <c r="P398" i="58"/>
  <c r="T398" i="58" s="1"/>
  <c r="O398" i="58"/>
  <c r="S398" i="58" s="1"/>
  <c r="N398" i="58"/>
  <c r="M398" i="58"/>
  <c r="T397" i="58"/>
  <c r="S397" i="58"/>
  <c r="R397" i="58"/>
  <c r="Q397" i="58"/>
  <c r="T396" i="58"/>
  <c r="S396" i="58"/>
  <c r="R396" i="58"/>
  <c r="Q396" i="58"/>
  <c r="T395" i="58"/>
  <c r="S395" i="58"/>
  <c r="R395" i="58"/>
  <c r="Q395" i="58"/>
  <c r="S394" i="58"/>
  <c r="P394" i="58"/>
  <c r="T394" i="58" s="1"/>
  <c r="O394" i="58"/>
  <c r="N394" i="58"/>
  <c r="R394" i="58" s="1"/>
  <c r="M394" i="58"/>
  <c r="Q394" i="58" s="1"/>
  <c r="R393" i="58"/>
  <c r="Q393" i="58"/>
  <c r="P393" i="58"/>
  <c r="T393" i="58" s="1"/>
  <c r="O393" i="58"/>
  <c r="S393" i="58" s="1"/>
  <c r="N393" i="58"/>
  <c r="M393" i="58"/>
  <c r="R392" i="58"/>
  <c r="P392" i="58"/>
  <c r="T392" i="58" s="1"/>
  <c r="O392" i="58"/>
  <c r="S392" i="58" s="1"/>
  <c r="N392" i="58"/>
  <c r="M392" i="58"/>
  <c r="Q392" i="58" s="1"/>
  <c r="T391" i="58"/>
  <c r="Q391" i="58"/>
  <c r="P391" i="58"/>
  <c r="O391" i="58"/>
  <c r="S391" i="58" s="1"/>
  <c r="N391" i="58"/>
  <c r="R391" i="58" s="1"/>
  <c r="M391" i="58"/>
  <c r="T390" i="58"/>
  <c r="S390" i="58"/>
  <c r="R390" i="58"/>
  <c r="Q390" i="58"/>
  <c r="T389" i="58"/>
  <c r="S389" i="58"/>
  <c r="R389" i="58"/>
  <c r="Q389" i="58"/>
  <c r="T388" i="58"/>
  <c r="S388" i="58"/>
  <c r="R388" i="58"/>
  <c r="Q388" i="58"/>
  <c r="T387" i="58"/>
  <c r="S387" i="58"/>
  <c r="R387" i="58"/>
  <c r="Q387" i="58"/>
  <c r="T386" i="58"/>
  <c r="S386" i="58"/>
  <c r="R386" i="58"/>
  <c r="Q386" i="58"/>
  <c r="S385" i="58"/>
  <c r="P385" i="58"/>
  <c r="T385" i="58" s="1"/>
  <c r="O385" i="58"/>
  <c r="N385" i="58"/>
  <c r="R385" i="58" s="1"/>
  <c r="M385" i="58"/>
  <c r="Q385" i="58" s="1"/>
  <c r="T384" i="58"/>
  <c r="S384" i="58"/>
  <c r="R384" i="58"/>
  <c r="Q384" i="58"/>
  <c r="T383" i="58"/>
  <c r="S383" i="58"/>
  <c r="R383" i="58"/>
  <c r="Q383" i="58"/>
  <c r="T382" i="58"/>
  <c r="S382" i="58"/>
  <c r="R382" i="58"/>
  <c r="Q382" i="58"/>
  <c r="T381" i="58"/>
  <c r="S381" i="58"/>
  <c r="R381" i="58"/>
  <c r="Q381" i="58"/>
  <c r="T380" i="58"/>
  <c r="S380" i="58"/>
  <c r="R380" i="58"/>
  <c r="Q380" i="58"/>
  <c r="T379" i="58"/>
  <c r="S379" i="58"/>
  <c r="R379" i="58"/>
  <c r="Q379" i="58"/>
  <c r="T378" i="58"/>
  <c r="S378" i="58"/>
  <c r="R378" i="58"/>
  <c r="Q378" i="58"/>
  <c r="T377" i="58"/>
  <c r="S377" i="58"/>
  <c r="R377" i="58"/>
  <c r="Q377" i="58"/>
  <c r="T376" i="58"/>
  <c r="S376" i="58"/>
  <c r="R376" i="58"/>
  <c r="Q376" i="58"/>
  <c r="S375" i="58"/>
  <c r="Q375" i="58"/>
  <c r="P375" i="58"/>
  <c r="T375" i="58" s="1"/>
  <c r="O375" i="58"/>
  <c r="N375" i="58"/>
  <c r="R375" i="58" s="1"/>
  <c r="M375" i="58"/>
  <c r="P374" i="58"/>
  <c r="T374" i="58" s="1"/>
  <c r="O374" i="58"/>
  <c r="S374" i="58" s="1"/>
  <c r="N374" i="58"/>
  <c r="R374" i="58" s="1"/>
  <c r="M374" i="58"/>
  <c r="Q374" i="58" s="1"/>
  <c r="S373" i="58"/>
  <c r="R373" i="58"/>
  <c r="P373" i="58"/>
  <c r="T373" i="58" s="1"/>
  <c r="O373" i="58"/>
  <c r="N373" i="58"/>
  <c r="M373" i="58"/>
  <c r="Q373" i="58" s="1"/>
  <c r="Q372" i="58"/>
  <c r="P372" i="58"/>
  <c r="T372" i="58" s="1"/>
  <c r="O372" i="58"/>
  <c r="S372" i="58" s="1"/>
  <c r="N372" i="58"/>
  <c r="R372" i="58" s="1"/>
  <c r="M372" i="58"/>
  <c r="T371" i="58"/>
  <c r="S371" i="58"/>
  <c r="R371" i="58"/>
  <c r="Q371" i="58"/>
  <c r="T370" i="58"/>
  <c r="S370" i="58"/>
  <c r="R370" i="58"/>
  <c r="Q370" i="58"/>
  <c r="T369" i="58"/>
  <c r="S369" i="58"/>
  <c r="R369" i="58"/>
  <c r="Q369" i="58"/>
  <c r="T368" i="58"/>
  <c r="S368" i="58"/>
  <c r="R368" i="58"/>
  <c r="Q368" i="58"/>
  <c r="T367" i="58"/>
  <c r="S367" i="58"/>
  <c r="R367" i="58"/>
  <c r="Q367" i="58"/>
  <c r="T366" i="58"/>
  <c r="S366" i="58"/>
  <c r="R366" i="58"/>
  <c r="Q366" i="58"/>
  <c r="T365" i="58"/>
  <c r="S365" i="58"/>
  <c r="R365" i="58"/>
  <c r="Q365" i="58"/>
  <c r="T364" i="58"/>
  <c r="S364" i="58"/>
  <c r="R364" i="58"/>
  <c r="Q364" i="58"/>
  <c r="T363" i="58"/>
  <c r="S363" i="58"/>
  <c r="R363" i="58"/>
  <c r="Q363" i="58"/>
  <c r="T362" i="58"/>
  <c r="S362" i="58"/>
  <c r="R362" i="58"/>
  <c r="Q362" i="58"/>
  <c r="T361" i="58"/>
  <c r="S361" i="58"/>
  <c r="R361" i="58"/>
  <c r="Q361" i="58"/>
  <c r="T360" i="58"/>
  <c r="S360" i="58"/>
  <c r="R360" i="58"/>
  <c r="Q360" i="58"/>
  <c r="T359" i="58"/>
  <c r="S359" i="58"/>
  <c r="R359" i="58"/>
  <c r="Q359" i="58"/>
  <c r="T358" i="58"/>
  <c r="S358" i="58"/>
  <c r="R358" i="58"/>
  <c r="Q358" i="58"/>
  <c r="T357" i="58"/>
  <c r="S357" i="58"/>
  <c r="R357" i="58"/>
  <c r="Q357" i="58"/>
  <c r="T356" i="58"/>
  <c r="S356" i="58"/>
  <c r="R356" i="58"/>
  <c r="Q356" i="58"/>
  <c r="T355" i="58"/>
  <c r="S355" i="58"/>
  <c r="R355" i="58"/>
  <c r="Q355" i="58"/>
  <c r="T354" i="58"/>
  <c r="S354" i="58"/>
  <c r="R354" i="58"/>
  <c r="Q354" i="58"/>
  <c r="T353" i="58"/>
  <c r="S353" i="58"/>
  <c r="R353" i="58"/>
  <c r="Q353" i="58"/>
  <c r="T352" i="58"/>
  <c r="S352" i="58"/>
  <c r="R352" i="58"/>
  <c r="Q352" i="58"/>
  <c r="T351" i="58"/>
  <c r="S351" i="58"/>
  <c r="R351" i="58"/>
  <c r="Q351" i="58"/>
  <c r="T350" i="58"/>
  <c r="S350" i="58"/>
  <c r="R350" i="58"/>
  <c r="Q350" i="58"/>
  <c r="T349" i="58"/>
  <c r="S349" i="58"/>
  <c r="R349" i="58"/>
  <c r="Q349" i="58"/>
  <c r="T348" i="58"/>
  <c r="S348" i="58"/>
  <c r="R348" i="58"/>
  <c r="Q348" i="58"/>
  <c r="T347" i="58"/>
  <c r="S347" i="58"/>
  <c r="R347" i="58"/>
  <c r="Q347" i="58"/>
  <c r="T346" i="58"/>
  <c r="S346" i="58"/>
  <c r="R346" i="58"/>
  <c r="Q346" i="58"/>
  <c r="T345" i="58"/>
  <c r="S345" i="58"/>
  <c r="R345" i="58"/>
  <c r="Q345" i="58"/>
  <c r="T344" i="58"/>
  <c r="S344" i="58"/>
  <c r="R344" i="58"/>
  <c r="Q344" i="58"/>
  <c r="T343" i="58"/>
  <c r="S343" i="58"/>
  <c r="R343" i="58"/>
  <c r="Q343" i="58"/>
  <c r="T342" i="58"/>
  <c r="S342" i="58"/>
  <c r="R342" i="58"/>
  <c r="Q342" i="58"/>
  <c r="T341" i="58"/>
  <c r="S341" i="58"/>
  <c r="R341" i="58"/>
  <c r="Q341" i="58"/>
  <c r="T340" i="58"/>
  <c r="S340" i="58"/>
  <c r="R340" i="58"/>
  <c r="Q340" i="58"/>
  <c r="T339" i="58"/>
  <c r="S339" i="58"/>
  <c r="R339" i="58"/>
  <c r="Q339" i="58"/>
  <c r="H339" i="58"/>
  <c r="G339" i="58"/>
  <c r="F339" i="58"/>
  <c r="T338" i="58"/>
  <c r="S338" i="58"/>
  <c r="R338" i="58"/>
  <c r="Q338" i="58"/>
  <c r="H338" i="58"/>
  <c r="G338" i="58"/>
  <c r="F338" i="58"/>
  <c r="T337" i="58"/>
  <c r="S337" i="58"/>
  <c r="R337" i="58"/>
  <c r="Q337" i="58"/>
  <c r="H337" i="58"/>
  <c r="G337" i="58"/>
  <c r="F337" i="58"/>
  <c r="T336" i="58"/>
  <c r="S336" i="58"/>
  <c r="R336" i="58"/>
  <c r="Q336" i="58"/>
  <c r="H336" i="58"/>
  <c r="G336" i="58"/>
  <c r="F336" i="58"/>
  <c r="T335" i="58"/>
  <c r="S335" i="58"/>
  <c r="R335" i="58"/>
  <c r="Q335" i="58"/>
  <c r="H335" i="58"/>
  <c r="G335" i="58"/>
  <c r="F335" i="58"/>
  <c r="T334" i="58"/>
  <c r="S334" i="58"/>
  <c r="R334" i="58"/>
  <c r="Q334" i="58"/>
  <c r="H334" i="58"/>
  <c r="G334" i="58"/>
  <c r="F334" i="58"/>
  <c r="T333" i="58"/>
  <c r="S333" i="58"/>
  <c r="R333" i="58"/>
  <c r="Q333" i="58"/>
  <c r="H333" i="58"/>
  <c r="G333" i="58"/>
  <c r="F333" i="58"/>
  <c r="T332" i="58"/>
  <c r="S332" i="58"/>
  <c r="R332" i="58"/>
  <c r="Q332" i="58"/>
  <c r="H332" i="58"/>
  <c r="G332" i="58"/>
  <c r="F332" i="58"/>
  <c r="T331" i="58"/>
  <c r="S331" i="58"/>
  <c r="R331" i="58"/>
  <c r="Q331" i="58"/>
  <c r="H331" i="58"/>
  <c r="G331" i="58"/>
  <c r="F331" i="58"/>
  <c r="T330" i="58"/>
  <c r="S330" i="58"/>
  <c r="R330" i="58"/>
  <c r="Q330" i="58"/>
  <c r="H330" i="58"/>
  <c r="G330" i="58"/>
  <c r="F330" i="58"/>
  <c r="T329" i="58"/>
  <c r="S329" i="58"/>
  <c r="R329" i="58"/>
  <c r="Q329" i="58"/>
  <c r="H329" i="58"/>
  <c r="G329" i="58"/>
  <c r="F329" i="58"/>
  <c r="T328" i="58"/>
  <c r="S328" i="58"/>
  <c r="R328" i="58"/>
  <c r="Q328" i="58"/>
  <c r="H328" i="58"/>
  <c r="G328" i="58"/>
  <c r="F328" i="58"/>
  <c r="T327" i="58"/>
  <c r="S327" i="58"/>
  <c r="R327" i="58"/>
  <c r="Q327" i="58"/>
  <c r="H327" i="58"/>
  <c r="G327" i="58"/>
  <c r="F327" i="58"/>
  <c r="T326" i="58"/>
  <c r="S326" i="58"/>
  <c r="R326" i="58"/>
  <c r="Q326" i="58"/>
  <c r="H326" i="58"/>
  <c r="G326" i="58"/>
  <c r="F326" i="58"/>
  <c r="T325" i="58"/>
  <c r="S325" i="58"/>
  <c r="R325" i="58"/>
  <c r="Q325" i="58"/>
  <c r="H325" i="58"/>
  <c r="G325" i="58"/>
  <c r="F325" i="58"/>
  <c r="T324" i="58"/>
  <c r="S324" i="58"/>
  <c r="R324" i="58"/>
  <c r="Q324" i="58"/>
  <c r="H324" i="58"/>
  <c r="G324" i="58"/>
  <c r="F324" i="58"/>
  <c r="T323" i="58"/>
  <c r="S323" i="58"/>
  <c r="R323" i="58"/>
  <c r="Q323" i="58"/>
  <c r="H323" i="58"/>
  <c r="G323" i="58"/>
  <c r="F323" i="58"/>
  <c r="T322" i="58"/>
  <c r="S322" i="58"/>
  <c r="R322" i="58"/>
  <c r="Q322" i="58"/>
  <c r="H322" i="58"/>
  <c r="G322" i="58"/>
  <c r="F322" i="58"/>
  <c r="T321" i="58"/>
  <c r="R321" i="58"/>
  <c r="Q321" i="58"/>
  <c r="P321" i="58"/>
  <c r="O321" i="58"/>
  <c r="S321" i="58" s="1"/>
  <c r="N321" i="58"/>
  <c r="M321" i="58"/>
  <c r="H321" i="58"/>
  <c r="G321" i="58"/>
  <c r="F321" i="58"/>
  <c r="Q320" i="58"/>
  <c r="P320" i="58"/>
  <c r="T320" i="58" s="1"/>
  <c r="O320" i="58"/>
  <c r="S320" i="58" s="1"/>
  <c r="N320" i="58"/>
  <c r="R320" i="58" s="1"/>
  <c r="M320" i="58"/>
  <c r="H320" i="58"/>
  <c r="G320" i="58"/>
  <c r="F320" i="58"/>
  <c r="R319" i="58"/>
  <c r="P319" i="58"/>
  <c r="T319" i="58" s="1"/>
  <c r="O319" i="58"/>
  <c r="S319" i="58" s="1"/>
  <c r="N319" i="58"/>
  <c r="M319" i="58"/>
  <c r="Q319" i="58" s="1"/>
  <c r="H319" i="58"/>
  <c r="G319" i="58"/>
  <c r="F319" i="58"/>
  <c r="T318" i="58"/>
  <c r="P318" i="58"/>
  <c r="O318" i="58"/>
  <c r="S318" i="58" s="1"/>
  <c r="N318" i="58"/>
  <c r="R318" i="58" s="1"/>
  <c r="M318" i="58"/>
  <c r="Q318" i="58" s="1"/>
  <c r="H318" i="58"/>
  <c r="G318" i="58"/>
  <c r="F318" i="58"/>
  <c r="T317" i="58"/>
  <c r="S317" i="58"/>
  <c r="R317" i="58"/>
  <c r="Q317" i="58"/>
  <c r="H317" i="58"/>
  <c r="G317" i="58"/>
  <c r="F317" i="58"/>
  <c r="T316" i="58"/>
  <c r="S316" i="58"/>
  <c r="R316" i="58"/>
  <c r="Q316" i="58"/>
  <c r="H316" i="58"/>
  <c r="G316" i="58"/>
  <c r="F316" i="58"/>
  <c r="T315" i="58"/>
  <c r="R315" i="58"/>
  <c r="Q315" i="58"/>
  <c r="P315" i="58"/>
  <c r="O315" i="58"/>
  <c r="S315" i="58" s="1"/>
  <c r="N315" i="58"/>
  <c r="M315" i="58"/>
  <c r="H315" i="58"/>
  <c r="G315" i="58"/>
  <c r="F315" i="58"/>
  <c r="T314" i="58"/>
  <c r="S314" i="58"/>
  <c r="R314" i="58"/>
  <c r="Q314" i="58"/>
  <c r="H314" i="58"/>
  <c r="G314" i="58"/>
  <c r="F314" i="58"/>
  <c r="T313" i="58"/>
  <c r="P313" i="58"/>
  <c r="O313" i="58"/>
  <c r="S313" i="58" s="1"/>
  <c r="N313" i="58"/>
  <c r="R313" i="58" s="1"/>
  <c r="M313" i="58"/>
  <c r="Q313" i="58" s="1"/>
  <c r="H313" i="58"/>
  <c r="G313" i="58"/>
  <c r="F313" i="58"/>
  <c r="T312" i="58"/>
  <c r="S312" i="58"/>
  <c r="R312" i="58"/>
  <c r="Q312" i="58"/>
  <c r="H312" i="58"/>
  <c r="G312" i="58"/>
  <c r="F312" i="58"/>
  <c r="S311" i="58"/>
  <c r="R311" i="58"/>
  <c r="P311" i="58"/>
  <c r="T311" i="58" s="1"/>
  <c r="O311" i="58"/>
  <c r="N311" i="58"/>
  <c r="M311" i="58"/>
  <c r="Q311" i="58" s="1"/>
  <c r="H311" i="58"/>
  <c r="G311" i="58"/>
  <c r="F311" i="58"/>
  <c r="T310" i="58"/>
  <c r="S310" i="58"/>
  <c r="R310" i="58"/>
  <c r="Q310" i="58"/>
  <c r="H310" i="58"/>
  <c r="G310" i="58"/>
  <c r="F310" i="58"/>
  <c r="T309" i="58"/>
  <c r="S309" i="58"/>
  <c r="R309" i="58"/>
  <c r="M309" i="58"/>
  <c r="Q309" i="58" s="1"/>
  <c r="H309" i="58"/>
  <c r="G309" i="58"/>
  <c r="F309" i="58"/>
  <c r="T308" i="58"/>
  <c r="S308" i="58"/>
  <c r="R308" i="58"/>
  <c r="Q308" i="58"/>
  <c r="H308" i="58"/>
  <c r="G308" i="58"/>
  <c r="F308" i="58"/>
  <c r="T307" i="58"/>
  <c r="S307" i="58"/>
  <c r="R307" i="58"/>
  <c r="Q307" i="58"/>
  <c r="H307" i="58"/>
  <c r="G307" i="58"/>
  <c r="F307" i="58"/>
  <c r="T306" i="58"/>
  <c r="S306" i="58"/>
  <c r="R306" i="58"/>
  <c r="Q306" i="58"/>
  <c r="H306" i="58"/>
  <c r="G306" i="58"/>
  <c r="F306" i="58"/>
  <c r="T305" i="58"/>
  <c r="S305" i="58"/>
  <c r="R305" i="58"/>
  <c r="Q305" i="58"/>
  <c r="H305" i="58"/>
  <c r="G305" i="58"/>
  <c r="F305" i="58"/>
  <c r="T304" i="58"/>
  <c r="S304" i="58"/>
  <c r="R304" i="58"/>
  <c r="Q304" i="58"/>
  <c r="H304" i="58"/>
  <c r="G304" i="58"/>
  <c r="F304" i="58"/>
  <c r="T303" i="58"/>
  <c r="R303" i="58"/>
  <c r="Q303" i="58"/>
  <c r="P303" i="58"/>
  <c r="O303" i="58"/>
  <c r="S303" i="58" s="1"/>
  <c r="N303" i="58"/>
  <c r="M303" i="58"/>
  <c r="H303" i="58"/>
  <c r="G303" i="58"/>
  <c r="F303" i="58"/>
  <c r="T302" i="58"/>
  <c r="S302" i="58"/>
  <c r="P302" i="58"/>
  <c r="O302" i="58"/>
  <c r="N302" i="58"/>
  <c r="R302" i="58" s="1"/>
  <c r="M302" i="58"/>
  <c r="Q302" i="58" s="1"/>
  <c r="H302" i="58"/>
  <c r="G302" i="58"/>
  <c r="F302" i="58"/>
  <c r="P301" i="58"/>
  <c r="T301" i="58" s="1"/>
  <c r="O301" i="58"/>
  <c r="S301" i="58" s="1"/>
  <c r="N301" i="58"/>
  <c r="R301" i="58" s="1"/>
  <c r="M301" i="58"/>
  <c r="Q301" i="58" s="1"/>
  <c r="H301" i="58"/>
  <c r="G301" i="58"/>
  <c r="F301" i="58"/>
  <c r="S300" i="58"/>
  <c r="R300" i="58"/>
  <c r="Q300" i="58"/>
  <c r="P300" i="58"/>
  <c r="T300" i="58" s="1"/>
  <c r="O300" i="58"/>
  <c r="N300" i="58"/>
  <c r="M300" i="58"/>
  <c r="H300" i="58"/>
  <c r="G300" i="58"/>
  <c r="F300" i="58"/>
  <c r="T299" i="58"/>
  <c r="R299" i="58"/>
  <c r="Q299" i="58"/>
  <c r="P299" i="58"/>
  <c r="O299" i="58"/>
  <c r="S299" i="58" s="1"/>
  <c r="N299" i="58"/>
  <c r="M299" i="58"/>
  <c r="H299" i="58"/>
  <c r="G299" i="58"/>
  <c r="F299" i="58"/>
  <c r="T298" i="58"/>
  <c r="S298" i="58"/>
  <c r="R298" i="58"/>
  <c r="Q298" i="58"/>
  <c r="H298" i="58"/>
  <c r="G298" i="58"/>
  <c r="F298" i="58"/>
  <c r="S297" i="58"/>
  <c r="R297" i="58"/>
  <c r="Q297" i="58"/>
  <c r="P297" i="58"/>
  <c r="T297" i="58" s="1"/>
  <c r="O297" i="58"/>
  <c r="N297" i="58"/>
  <c r="M297" i="58"/>
  <c r="H297" i="58"/>
  <c r="G297" i="58"/>
  <c r="F297" i="58"/>
  <c r="R296" i="58"/>
  <c r="Q296" i="58"/>
  <c r="P296" i="58"/>
  <c r="T296" i="58" s="1"/>
  <c r="O296" i="58"/>
  <c r="S296" i="58" s="1"/>
  <c r="N296" i="58"/>
  <c r="M296" i="58"/>
  <c r="H296" i="58"/>
  <c r="G296" i="58"/>
  <c r="F296" i="58"/>
  <c r="T295" i="58"/>
  <c r="S295" i="58"/>
  <c r="R295" i="58"/>
  <c r="Q295" i="58"/>
  <c r="H295" i="58"/>
  <c r="G295" i="58"/>
  <c r="F295" i="58"/>
  <c r="S294" i="58"/>
  <c r="R294" i="58"/>
  <c r="Q294" i="58"/>
  <c r="P294" i="58"/>
  <c r="T294" i="58" s="1"/>
  <c r="O294" i="58"/>
  <c r="N294" i="58"/>
  <c r="M294" i="58"/>
  <c r="H294" i="58"/>
  <c r="G294" i="58"/>
  <c r="F294" i="58"/>
  <c r="R293" i="58"/>
  <c r="Q293" i="58"/>
  <c r="P293" i="58"/>
  <c r="T293" i="58" s="1"/>
  <c r="O293" i="58"/>
  <c r="S293" i="58" s="1"/>
  <c r="N293" i="58"/>
  <c r="M293" i="58"/>
  <c r="H293" i="58"/>
  <c r="G293" i="58"/>
  <c r="F293" i="58"/>
  <c r="T292" i="58"/>
  <c r="S292" i="58"/>
  <c r="R292" i="58"/>
  <c r="Q292" i="58"/>
  <c r="H292" i="58"/>
  <c r="G292" i="58"/>
  <c r="F292" i="58"/>
  <c r="T291" i="58"/>
  <c r="S291" i="58"/>
  <c r="R291" i="58"/>
  <c r="Q291" i="58"/>
  <c r="H291" i="58"/>
  <c r="G291" i="58"/>
  <c r="F291" i="58"/>
  <c r="T290" i="58"/>
  <c r="S290" i="58"/>
  <c r="R290" i="58"/>
  <c r="Q290" i="58"/>
  <c r="H290" i="58"/>
  <c r="G290" i="58"/>
  <c r="F290" i="58"/>
  <c r="T289" i="58"/>
  <c r="S289" i="58"/>
  <c r="R289" i="58"/>
  <c r="Q289" i="58"/>
  <c r="H289" i="58"/>
  <c r="G289" i="58"/>
  <c r="F289" i="58"/>
  <c r="T288" i="58"/>
  <c r="S288" i="58"/>
  <c r="R288" i="58"/>
  <c r="Q288" i="58"/>
  <c r="H288" i="58"/>
  <c r="G288" i="58"/>
  <c r="F288" i="58"/>
  <c r="T287" i="58"/>
  <c r="S287" i="58"/>
  <c r="R287" i="58"/>
  <c r="Q287" i="58"/>
  <c r="H287" i="58"/>
  <c r="G287" i="58"/>
  <c r="F287" i="58"/>
  <c r="T286" i="58"/>
  <c r="S286" i="58"/>
  <c r="R286" i="58"/>
  <c r="Q286" i="58"/>
  <c r="H286" i="58"/>
  <c r="G286" i="58"/>
  <c r="F286" i="58"/>
  <c r="T285" i="58"/>
  <c r="S285" i="58"/>
  <c r="R285" i="58"/>
  <c r="Q285" i="58"/>
  <c r="H285" i="58"/>
  <c r="G285" i="58"/>
  <c r="F285" i="58"/>
  <c r="T284" i="58"/>
  <c r="S284" i="58"/>
  <c r="R284" i="58"/>
  <c r="Q284" i="58"/>
  <c r="H284" i="58"/>
  <c r="G284" i="58"/>
  <c r="F284" i="58"/>
  <c r="T283" i="58"/>
  <c r="S283" i="58"/>
  <c r="R283" i="58"/>
  <c r="Q283" i="58"/>
  <c r="H283" i="58"/>
  <c r="G283" i="58"/>
  <c r="F283" i="58"/>
  <c r="S282" i="58"/>
  <c r="P282" i="58"/>
  <c r="T282" i="58" s="1"/>
  <c r="O282" i="58"/>
  <c r="N282" i="58"/>
  <c r="R282" i="58" s="1"/>
  <c r="M282" i="58"/>
  <c r="Q282" i="58" s="1"/>
  <c r="H282" i="58"/>
  <c r="G282" i="58"/>
  <c r="F282" i="58"/>
  <c r="P281" i="58"/>
  <c r="T281" i="58" s="1"/>
  <c r="O281" i="58"/>
  <c r="S281" i="58" s="1"/>
  <c r="N281" i="58"/>
  <c r="R281" i="58" s="1"/>
  <c r="M281" i="58"/>
  <c r="Q281" i="58" s="1"/>
  <c r="H281" i="58"/>
  <c r="G281" i="58"/>
  <c r="F281" i="58"/>
  <c r="S280" i="58"/>
  <c r="R280" i="58"/>
  <c r="Q280" i="58"/>
  <c r="P280" i="58"/>
  <c r="T280" i="58" s="1"/>
  <c r="O280" i="58"/>
  <c r="N280" i="58"/>
  <c r="M280" i="58"/>
  <c r="H280" i="58"/>
  <c r="G280" i="58"/>
  <c r="F280" i="58"/>
  <c r="R279" i="58"/>
  <c r="Q279" i="58"/>
  <c r="P279" i="58"/>
  <c r="T279" i="58" s="1"/>
  <c r="O279" i="58"/>
  <c r="S279" i="58" s="1"/>
  <c r="N279" i="58"/>
  <c r="M279" i="58"/>
  <c r="H279" i="58"/>
  <c r="G279" i="58"/>
  <c r="F279" i="58"/>
  <c r="S278" i="58"/>
  <c r="P278" i="58"/>
  <c r="T278" i="58" s="1"/>
  <c r="O278" i="58"/>
  <c r="N278" i="58"/>
  <c r="R278" i="58" s="1"/>
  <c r="M278" i="58"/>
  <c r="Q278" i="58" s="1"/>
  <c r="H278" i="58"/>
  <c r="G278" i="58"/>
  <c r="F278" i="58"/>
  <c r="P277" i="58"/>
  <c r="T277" i="58" s="1"/>
  <c r="O277" i="58"/>
  <c r="S277" i="58" s="1"/>
  <c r="N277" i="58"/>
  <c r="R277" i="58" s="1"/>
  <c r="M277" i="58"/>
  <c r="Q277" i="58" s="1"/>
  <c r="H277" i="58"/>
  <c r="G277" i="58"/>
  <c r="F277" i="58"/>
  <c r="S276" i="58"/>
  <c r="R276" i="58"/>
  <c r="Q276" i="58"/>
  <c r="P276" i="58"/>
  <c r="T276" i="58" s="1"/>
  <c r="O276" i="58"/>
  <c r="N276" i="58"/>
  <c r="M276" i="58"/>
  <c r="H276" i="58"/>
  <c r="G276" i="58"/>
  <c r="F276" i="58"/>
  <c r="R275" i="58"/>
  <c r="P275" i="58"/>
  <c r="T275" i="58" s="1"/>
  <c r="O275" i="58"/>
  <c r="S275" i="58" s="1"/>
  <c r="N275" i="58"/>
  <c r="M275" i="58"/>
  <c r="Q275" i="58" s="1"/>
  <c r="H275" i="58"/>
  <c r="G275" i="58"/>
  <c r="F275" i="58"/>
  <c r="S274" i="58"/>
  <c r="P274" i="58"/>
  <c r="T274" i="58" s="1"/>
  <c r="O274" i="58"/>
  <c r="N274" i="58"/>
  <c r="R274" i="58" s="1"/>
  <c r="M274" i="58"/>
  <c r="Q274" i="58" s="1"/>
  <c r="H274" i="58"/>
  <c r="G274" i="58"/>
  <c r="F274" i="58"/>
  <c r="T273" i="58"/>
  <c r="S273" i="58"/>
  <c r="R273" i="58"/>
  <c r="Q273" i="58"/>
  <c r="H273" i="58"/>
  <c r="G273" i="58"/>
  <c r="F273" i="58"/>
  <c r="T272" i="58"/>
  <c r="S272" i="58"/>
  <c r="R272" i="58"/>
  <c r="Q272" i="58"/>
  <c r="H272" i="58"/>
  <c r="G272" i="58"/>
  <c r="F272" i="58"/>
  <c r="T271" i="58"/>
  <c r="S271" i="58"/>
  <c r="R271" i="58"/>
  <c r="Q271" i="58"/>
  <c r="H271" i="58"/>
  <c r="G271" i="58"/>
  <c r="F271" i="58"/>
  <c r="T270" i="58"/>
  <c r="S270" i="58"/>
  <c r="R270" i="58"/>
  <c r="Q270" i="58"/>
  <c r="H270" i="58"/>
  <c r="G270" i="58"/>
  <c r="F270" i="58"/>
  <c r="T269" i="58"/>
  <c r="S269" i="58"/>
  <c r="R269" i="58"/>
  <c r="Q269" i="58"/>
  <c r="H269" i="58"/>
  <c r="G269" i="58"/>
  <c r="F269" i="58"/>
  <c r="T268" i="58"/>
  <c r="S268" i="58"/>
  <c r="R268" i="58"/>
  <c r="Q268" i="58"/>
  <c r="H268" i="58"/>
  <c r="G268" i="58"/>
  <c r="F268" i="58"/>
  <c r="T267" i="58"/>
  <c r="S267" i="58"/>
  <c r="R267" i="58"/>
  <c r="Q267" i="58"/>
  <c r="H267" i="58"/>
  <c r="G267" i="58"/>
  <c r="F267" i="58"/>
  <c r="R266" i="58"/>
  <c r="Q266" i="58"/>
  <c r="P266" i="58"/>
  <c r="T266" i="58" s="1"/>
  <c r="O266" i="58"/>
  <c r="S266" i="58" s="1"/>
  <c r="N266" i="58"/>
  <c r="M266" i="58"/>
  <c r="H266" i="58"/>
  <c r="G266" i="58"/>
  <c r="F266" i="58"/>
  <c r="S265" i="58"/>
  <c r="P265" i="58"/>
  <c r="T265" i="58" s="1"/>
  <c r="O265" i="58"/>
  <c r="N265" i="58"/>
  <c r="R265" i="58" s="1"/>
  <c r="M265" i="58"/>
  <c r="Q265" i="58" s="1"/>
  <c r="H265" i="58"/>
  <c r="G265" i="58"/>
  <c r="F265" i="58"/>
  <c r="P264" i="58"/>
  <c r="T264" i="58" s="1"/>
  <c r="O264" i="58"/>
  <c r="S264" i="58" s="1"/>
  <c r="N264" i="58"/>
  <c r="R264" i="58" s="1"/>
  <c r="M264" i="58"/>
  <c r="Q264" i="58" s="1"/>
  <c r="H264" i="58"/>
  <c r="G264" i="58"/>
  <c r="F264" i="58"/>
  <c r="S263" i="58"/>
  <c r="R263" i="58"/>
  <c r="Q263" i="58"/>
  <c r="P263" i="58"/>
  <c r="T263" i="58" s="1"/>
  <c r="O263" i="58"/>
  <c r="N263" i="58"/>
  <c r="M263" i="58"/>
  <c r="H263" i="58"/>
  <c r="G263" i="58"/>
  <c r="F263" i="58"/>
  <c r="T262" i="58"/>
  <c r="S262" i="58"/>
  <c r="R262" i="58"/>
  <c r="Q262" i="58"/>
  <c r="H262" i="58"/>
  <c r="G262" i="58"/>
  <c r="F262" i="58"/>
  <c r="T261" i="58"/>
  <c r="S261" i="58"/>
  <c r="R261" i="58"/>
  <c r="Q261" i="58"/>
  <c r="H261" i="58"/>
  <c r="G261" i="58"/>
  <c r="F261" i="58"/>
  <c r="T260" i="58"/>
  <c r="S260" i="58"/>
  <c r="R260" i="58"/>
  <c r="Q260" i="58"/>
  <c r="H260" i="58"/>
  <c r="G260" i="58"/>
  <c r="F260" i="58"/>
  <c r="T259" i="58"/>
  <c r="S259" i="58"/>
  <c r="R259" i="58"/>
  <c r="Q259" i="58"/>
  <c r="H259" i="58"/>
  <c r="G259" i="58"/>
  <c r="F259" i="58"/>
  <c r="T258" i="58"/>
  <c r="S258" i="58"/>
  <c r="R258" i="58"/>
  <c r="Q258" i="58"/>
  <c r="M258" i="58"/>
  <c r="H258" i="58"/>
  <c r="G258" i="58"/>
  <c r="F258" i="58"/>
  <c r="T257" i="58"/>
  <c r="S257" i="58"/>
  <c r="R257" i="58"/>
  <c r="Q257" i="58"/>
  <c r="H257" i="58"/>
  <c r="G257" i="58"/>
  <c r="F257" i="58"/>
  <c r="T256" i="58"/>
  <c r="S256" i="58"/>
  <c r="R256" i="58"/>
  <c r="Q256" i="58"/>
  <c r="H256" i="58"/>
  <c r="G256" i="58"/>
  <c r="F256" i="58"/>
  <c r="T255" i="58"/>
  <c r="S255" i="58"/>
  <c r="R255" i="58"/>
  <c r="Q255" i="58"/>
  <c r="H255" i="58"/>
  <c r="G255" i="58"/>
  <c r="F255" i="58"/>
  <c r="T254" i="58"/>
  <c r="S254" i="58"/>
  <c r="R254" i="58"/>
  <c r="Q254" i="58"/>
  <c r="H254" i="58"/>
  <c r="G254" i="58"/>
  <c r="F254" i="58"/>
  <c r="R253" i="58"/>
  <c r="P253" i="58"/>
  <c r="T253" i="58" s="1"/>
  <c r="O253" i="58"/>
  <c r="S253" i="58" s="1"/>
  <c r="N253" i="58"/>
  <c r="M253" i="58"/>
  <c r="Q253" i="58" s="1"/>
  <c r="H253" i="58"/>
  <c r="G253" i="58"/>
  <c r="F253" i="58"/>
  <c r="T252" i="58"/>
  <c r="S252" i="58"/>
  <c r="R252" i="58"/>
  <c r="Q252" i="58"/>
  <c r="P252" i="58"/>
  <c r="O252" i="58"/>
  <c r="N252" i="58"/>
  <c r="M252" i="58"/>
  <c r="H252" i="58"/>
  <c r="G252" i="58"/>
  <c r="F252" i="58"/>
  <c r="S251" i="58"/>
  <c r="Q251" i="58"/>
  <c r="P251" i="58"/>
  <c r="T251" i="58" s="1"/>
  <c r="O251" i="58"/>
  <c r="N251" i="58"/>
  <c r="R251" i="58" s="1"/>
  <c r="M251" i="58"/>
  <c r="H251" i="58"/>
  <c r="G251" i="58"/>
  <c r="F251" i="58"/>
  <c r="T250" i="58"/>
  <c r="P250" i="58"/>
  <c r="O250" i="58"/>
  <c r="S250" i="58" s="1"/>
  <c r="N250" i="58"/>
  <c r="R250" i="58" s="1"/>
  <c r="M250" i="58"/>
  <c r="Q250" i="58" s="1"/>
  <c r="H250" i="58"/>
  <c r="G250" i="58"/>
  <c r="F250" i="58"/>
  <c r="T249" i="58"/>
  <c r="S249" i="58"/>
  <c r="R249" i="58"/>
  <c r="Q249" i="58"/>
  <c r="H249" i="58"/>
  <c r="G249" i="58"/>
  <c r="F249" i="58"/>
  <c r="T248" i="58"/>
  <c r="S248" i="58"/>
  <c r="R248" i="58"/>
  <c r="Q248" i="58"/>
  <c r="H248" i="58"/>
  <c r="G248" i="58"/>
  <c r="F248" i="58"/>
  <c r="T247" i="58"/>
  <c r="S247" i="58"/>
  <c r="R247" i="58"/>
  <c r="Q247" i="58"/>
  <c r="H247" i="58"/>
  <c r="G247" i="58"/>
  <c r="F247" i="58"/>
  <c r="S246" i="58"/>
  <c r="R246" i="58"/>
  <c r="Q246" i="58"/>
  <c r="P246" i="58"/>
  <c r="T246" i="58" s="1"/>
  <c r="O246" i="58"/>
  <c r="N246" i="58"/>
  <c r="M246" i="58"/>
  <c r="H246" i="58"/>
  <c r="G246" i="58"/>
  <c r="F246" i="58"/>
  <c r="T245" i="58"/>
  <c r="S245" i="58"/>
  <c r="R245" i="58"/>
  <c r="Q245" i="58"/>
  <c r="H245" i="58"/>
  <c r="G245" i="58"/>
  <c r="F245" i="58"/>
  <c r="T244" i="58"/>
  <c r="S244" i="58"/>
  <c r="R244" i="58"/>
  <c r="Q244" i="58"/>
  <c r="P244" i="58"/>
  <c r="O244" i="58"/>
  <c r="N244" i="58"/>
  <c r="M244" i="58"/>
  <c r="H244" i="58"/>
  <c r="G244" i="58"/>
  <c r="F244" i="58"/>
  <c r="S243" i="58"/>
  <c r="P243" i="58"/>
  <c r="T243" i="58" s="1"/>
  <c r="O243" i="58"/>
  <c r="N243" i="58"/>
  <c r="R243" i="58" s="1"/>
  <c r="M243" i="58"/>
  <c r="Q243" i="58" s="1"/>
  <c r="H243" i="58"/>
  <c r="G243" i="58"/>
  <c r="F243" i="58"/>
  <c r="T242" i="58"/>
  <c r="P242" i="58"/>
  <c r="O242" i="58"/>
  <c r="S242" i="58" s="1"/>
  <c r="N242" i="58"/>
  <c r="R242" i="58" s="1"/>
  <c r="M242" i="58"/>
  <c r="Q242" i="58" s="1"/>
  <c r="H242" i="58"/>
  <c r="G242" i="58"/>
  <c r="F242" i="58"/>
  <c r="S241" i="58"/>
  <c r="R241" i="58"/>
  <c r="P241" i="58"/>
  <c r="T241" i="58" s="1"/>
  <c r="O241" i="58"/>
  <c r="N241" i="58"/>
  <c r="M241" i="58"/>
  <c r="Q241" i="58" s="1"/>
  <c r="H241" i="58"/>
  <c r="G241" i="58"/>
  <c r="F241" i="58"/>
  <c r="T240" i="58"/>
  <c r="S240" i="58"/>
  <c r="R240" i="58"/>
  <c r="Q240" i="58"/>
  <c r="P240" i="58"/>
  <c r="O240" i="58"/>
  <c r="N240" i="58"/>
  <c r="M240" i="58"/>
  <c r="H240" i="58"/>
  <c r="G240" i="58"/>
  <c r="F240" i="58"/>
  <c r="S239" i="58"/>
  <c r="R239" i="58"/>
  <c r="P239" i="58"/>
  <c r="T239" i="58" s="1"/>
  <c r="O239" i="58"/>
  <c r="N239" i="58"/>
  <c r="M239" i="58"/>
  <c r="Q239" i="58" s="1"/>
  <c r="H239" i="58"/>
  <c r="G239" i="58"/>
  <c r="F239" i="58"/>
  <c r="T238" i="58"/>
  <c r="P238" i="58"/>
  <c r="O238" i="58"/>
  <c r="S238" i="58" s="1"/>
  <c r="N238" i="58"/>
  <c r="R238" i="58" s="1"/>
  <c r="M238" i="58"/>
  <c r="Q238" i="58" s="1"/>
  <c r="H238" i="58"/>
  <c r="G238" i="58"/>
  <c r="F238" i="58"/>
  <c r="S237" i="58"/>
  <c r="P237" i="58"/>
  <c r="T237" i="58" s="1"/>
  <c r="O237" i="58"/>
  <c r="N237" i="58"/>
  <c r="R237" i="58" s="1"/>
  <c r="M237" i="58"/>
  <c r="Q237" i="58" s="1"/>
  <c r="H237" i="58"/>
  <c r="G237" i="58"/>
  <c r="F237" i="58"/>
  <c r="T236" i="58"/>
  <c r="S236" i="58"/>
  <c r="R236" i="58"/>
  <c r="Q236" i="58"/>
  <c r="P236" i="58"/>
  <c r="O236" i="58"/>
  <c r="N236" i="58"/>
  <c r="M236" i="58"/>
  <c r="H236" i="58"/>
  <c r="G236" i="58"/>
  <c r="F236" i="58"/>
  <c r="S235" i="58"/>
  <c r="P235" i="58"/>
  <c r="T235" i="58" s="1"/>
  <c r="O235" i="58"/>
  <c r="N235" i="58"/>
  <c r="R235" i="58" s="1"/>
  <c r="M235" i="58"/>
  <c r="Q235" i="58" s="1"/>
  <c r="H235" i="58"/>
  <c r="G235" i="58"/>
  <c r="F235" i="58"/>
  <c r="T234" i="58"/>
  <c r="S234" i="58"/>
  <c r="R234" i="58"/>
  <c r="Q234" i="58"/>
  <c r="H234" i="58"/>
  <c r="G234" i="58"/>
  <c r="F234" i="58"/>
  <c r="T233" i="58"/>
  <c r="S233" i="58"/>
  <c r="R233" i="58"/>
  <c r="Q233" i="58"/>
  <c r="P233" i="58"/>
  <c r="O233" i="58"/>
  <c r="N233" i="58"/>
  <c r="M233" i="58"/>
  <c r="H233" i="58"/>
  <c r="G233" i="58"/>
  <c r="F233" i="58"/>
  <c r="S232" i="58"/>
  <c r="R232" i="58"/>
  <c r="P232" i="58"/>
  <c r="T232" i="58" s="1"/>
  <c r="O232" i="58"/>
  <c r="N232" i="58"/>
  <c r="M232" i="58"/>
  <c r="Q232" i="58" s="1"/>
  <c r="H232" i="58"/>
  <c r="G232" i="58"/>
  <c r="F232" i="58"/>
  <c r="T231" i="58"/>
  <c r="Q231" i="58"/>
  <c r="P231" i="58"/>
  <c r="O231" i="58"/>
  <c r="S231" i="58" s="1"/>
  <c r="N231" i="58"/>
  <c r="R231" i="58" s="1"/>
  <c r="M231" i="58"/>
  <c r="H231" i="58"/>
  <c r="G231" i="58"/>
  <c r="F231" i="58"/>
  <c r="S230" i="58"/>
  <c r="R230" i="58"/>
  <c r="P230" i="58"/>
  <c r="T230" i="58" s="1"/>
  <c r="O230" i="58"/>
  <c r="N230" i="58"/>
  <c r="M230" i="58"/>
  <c r="Q230" i="58" s="1"/>
  <c r="H230" i="58"/>
  <c r="G230" i="58"/>
  <c r="F230" i="58"/>
  <c r="T229" i="58"/>
  <c r="S229" i="58"/>
  <c r="R229" i="58"/>
  <c r="Q229" i="58"/>
  <c r="P229" i="58"/>
  <c r="O229" i="58"/>
  <c r="N229" i="58"/>
  <c r="M229" i="58"/>
  <c r="H229" i="58"/>
  <c r="G229" i="58"/>
  <c r="F229" i="58"/>
  <c r="S228" i="58"/>
  <c r="R228" i="58"/>
  <c r="P228" i="58"/>
  <c r="T228" i="58" s="1"/>
  <c r="O228" i="58"/>
  <c r="N228" i="58"/>
  <c r="M228" i="58"/>
  <c r="Q228" i="58" s="1"/>
  <c r="H228" i="58"/>
  <c r="G228" i="58"/>
  <c r="F228" i="58"/>
  <c r="T227" i="58"/>
  <c r="Q227" i="58"/>
  <c r="P227" i="58"/>
  <c r="O227" i="58"/>
  <c r="S227" i="58" s="1"/>
  <c r="N227" i="58"/>
  <c r="R227" i="58" s="1"/>
  <c r="M227" i="58"/>
  <c r="H227" i="58"/>
  <c r="G227" i="58"/>
  <c r="F227" i="58"/>
  <c r="T226" i="58"/>
  <c r="S226" i="58"/>
  <c r="R226" i="58"/>
  <c r="Q226" i="58"/>
  <c r="H226" i="58"/>
  <c r="G226" i="58"/>
  <c r="F226" i="58"/>
  <c r="S225" i="58"/>
  <c r="P225" i="58"/>
  <c r="T225" i="58" s="1"/>
  <c r="O225" i="58"/>
  <c r="N225" i="58"/>
  <c r="R225" i="58" s="1"/>
  <c r="M225" i="58"/>
  <c r="Q225" i="58" s="1"/>
  <c r="H225" i="58"/>
  <c r="G225" i="58"/>
  <c r="F225" i="58"/>
  <c r="T224" i="58"/>
  <c r="S224" i="58"/>
  <c r="R224" i="58"/>
  <c r="Q224" i="58"/>
  <c r="H224" i="58"/>
  <c r="G224" i="58"/>
  <c r="F224" i="58"/>
  <c r="T223" i="58"/>
  <c r="S223" i="58"/>
  <c r="R223" i="58"/>
  <c r="Q223" i="58"/>
  <c r="H223" i="58"/>
  <c r="G223" i="58"/>
  <c r="F223" i="58"/>
  <c r="T222" i="58"/>
  <c r="P222" i="58"/>
  <c r="O222" i="58"/>
  <c r="S222" i="58" s="1"/>
  <c r="N222" i="58"/>
  <c r="R222" i="58" s="1"/>
  <c r="M222" i="58"/>
  <c r="Q222" i="58" s="1"/>
  <c r="H222" i="58"/>
  <c r="G222" i="58"/>
  <c r="F222" i="58"/>
  <c r="T221" i="58"/>
  <c r="S221" i="58"/>
  <c r="R221" i="58"/>
  <c r="Q221" i="58"/>
  <c r="H221" i="58"/>
  <c r="G221" i="58"/>
  <c r="F221" i="58"/>
  <c r="S220" i="58"/>
  <c r="P220" i="58"/>
  <c r="T220" i="58" s="1"/>
  <c r="O220" i="58"/>
  <c r="N220" i="58"/>
  <c r="R220" i="58" s="1"/>
  <c r="M220" i="58"/>
  <c r="Q220" i="58" s="1"/>
  <c r="H220" i="58"/>
  <c r="G220" i="58"/>
  <c r="F220" i="58"/>
  <c r="T219" i="58"/>
  <c r="P219" i="58"/>
  <c r="O219" i="58"/>
  <c r="S219" i="58" s="1"/>
  <c r="N219" i="58"/>
  <c r="R219" i="58" s="1"/>
  <c r="M219" i="58"/>
  <c r="Q219" i="58" s="1"/>
  <c r="H219" i="58"/>
  <c r="G219" i="58"/>
  <c r="F219" i="58"/>
  <c r="S218" i="58"/>
  <c r="R218" i="58"/>
  <c r="P218" i="58"/>
  <c r="T218" i="58" s="1"/>
  <c r="O218" i="58"/>
  <c r="N218" i="58"/>
  <c r="M218" i="58"/>
  <c r="Q218" i="58" s="1"/>
  <c r="H218" i="58"/>
  <c r="G218" i="58"/>
  <c r="F218" i="58"/>
  <c r="T217" i="58"/>
  <c r="S217" i="58"/>
  <c r="R217" i="58"/>
  <c r="Q217" i="58"/>
  <c r="H217" i="58"/>
  <c r="G217" i="58"/>
  <c r="F217" i="58"/>
  <c r="T216" i="58"/>
  <c r="S216" i="58"/>
  <c r="R216" i="58"/>
  <c r="Q216" i="58"/>
  <c r="H216" i="58"/>
  <c r="G216" i="58"/>
  <c r="F216" i="58"/>
  <c r="T215" i="58"/>
  <c r="S215" i="58"/>
  <c r="R215" i="58"/>
  <c r="Q215" i="58"/>
  <c r="H215" i="58"/>
  <c r="G215" i="58"/>
  <c r="F215" i="58"/>
  <c r="T214" i="58"/>
  <c r="P214" i="58"/>
  <c r="O214" i="58"/>
  <c r="S214" i="58" s="1"/>
  <c r="N214" i="58"/>
  <c r="R214" i="58" s="1"/>
  <c r="M214" i="58"/>
  <c r="Q214" i="58" s="1"/>
  <c r="H214" i="58"/>
  <c r="G214" i="58"/>
  <c r="F214" i="58"/>
  <c r="S213" i="58"/>
  <c r="P213" i="58"/>
  <c r="T213" i="58" s="1"/>
  <c r="O213" i="58"/>
  <c r="N213" i="58"/>
  <c r="R213" i="58" s="1"/>
  <c r="M213" i="58"/>
  <c r="Q213" i="58" s="1"/>
  <c r="H213" i="58"/>
  <c r="G213" i="58"/>
  <c r="F213" i="58"/>
  <c r="T212" i="58"/>
  <c r="S212" i="58"/>
  <c r="R212" i="58"/>
  <c r="Q212" i="58"/>
  <c r="P212" i="58"/>
  <c r="O212" i="58"/>
  <c r="N212" i="58"/>
  <c r="M212" i="58"/>
  <c r="H212" i="58"/>
  <c r="G212" i="58"/>
  <c r="F212" i="58"/>
  <c r="S211" i="58"/>
  <c r="R211" i="58"/>
  <c r="P211" i="58"/>
  <c r="T211" i="58" s="1"/>
  <c r="O211" i="58"/>
  <c r="N211" i="58"/>
  <c r="M211" i="58"/>
  <c r="Q211" i="58" s="1"/>
  <c r="H211" i="58"/>
  <c r="G211" i="58"/>
  <c r="F211" i="58"/>
  <c r="T210" i="58"/>
  <c r="P210" i="58"/>
  <c r="O210" i="58"/>
  <c r="S210" i="58" s="1"/>
  <c r="N210" i="58"/>
  <c r="R210" i="58" s="1"/>
  <c r="M210" i="58"/>
  <c r="Q210" i="58" s="1"/>
  <c r="H210" i="58"/>
  <c r="G210" i="58"/>
  <c r="F210" i="58"/>
  <c r="S209" i="58"/>
  <c r="P209" i="58"/>
  <c r="T209" i="58" s="1"/>
  <c r="O209" i="58"/>
  <c r="N209" i="58"/>
  <c r="R209" i="58" s="1"/>
  <c r="M209" i="58"/>
  <c r="Q209" i="58" s="1"/>
  <c r="H209" i="58"/>
  <c r="G209" i="58"/>
  <c r="F209" i="58"/>
  <c r="T208" i="58"/>
  <c r="S208" i="58"/>
  <c r="R208" i="58"/>
  <c r="Q208" i="58"/>
  <c r="P208" i="58"/>
  <c r="O208" i="58"/>
  <c r="N208" i="58"/>
  <c r="M208" i="58"/>
  <c r="H208" i="58"/>
  <c r="G208" i="58"/>
  <c r="F208" i="58"/>
  <c r="S207" i="58"/>
  <c r="P207" i="58"/>
  <c r="T207" i="58" s="1"/>
  <c r="O207" i="58"/>
  <c r="N207" i="58"/>
  <c r="R207" i="58" s="1"/>
  <c r="M207" i="58"/>
  <c r="Q207" i="58" s="1"/>
  <c r="H207" i="58"/>
  <c r="G207" i="58"/>
  <c r="F207" i="58"/>
  <c r="T206" i="58"/>
  <c r="P206" i="58"/>
  <c r="O206" i="58"/>
  <c r="S206" i="58" s="1"/>
  <c r="N206" i="58"/>
  <c r="R206" i="58" s="1"/>
  <c r="M206" i="58"/>
  <c r="Q206" i="58" s="1"/>
  <c r="H206" i="58"/>
  <c r="G206" i="58"/>
  <c r="F206" i="58"/>
  <c r="S205" i="58"/>
  <c r="P205" i="58"/>
  <c r="T205" i="58" s="1"/>
  <c r="O205" i="58"/>
  <c r="N205" i="58"/>
  <c r="R205" i="58" s="1"/>
  <c r="M205" i="58"/>
  <c r="Q205" i="58" s="1"/>
  <c r="H205" i="58"/>
  <c r="G205" i="58"/>
  <c r="F205" i="58"/>
  <c r="T204" i="58"/>
  <c r="S204" i="58"/>
  <c r="R204" i="58"/>
  <c r="Q204" i="58"/>
  <c r="P204" i="58"/>
  <c r="O204" i="58"/>
  <c r="N204" i="58"/>
  <c r="M204" i="58"/>
  <c r="H204" i="58"/>
  <c r="G204" i="58"/>
  <c r="F204" i="58"/>
  <c r="S203" i="58"/>
  <c r="R203" i="58"/>
  <c r="P203" i="58"/>
  <c r="T203" i="58" s="1"/>
  <c r="O203" i="58"/>
  <c r="N203" i="58"/>
  <c r="M203" i="58"/>
  <c r="Q203" i="58" s="1"/>
  <c r="H203" i="58"/>
  <c r="G203" i="58"/>
  <c r="F203" i="58"/>
  <c r="T202" i="58"/>
  <c r="P202" i="58"/>
  <c r="O202" i="58"/>
  <c r="S202" i="58" s="1"/>
  <c r="N202" i="58"/>
  <c r="R202" i="58" s="1"/>
  <c r="M202" i="58"/>
  <c r="Q202" i="58" s="1"/>
  <c r="H202" i="58"/>
  <c r="G202" i="58"/>
  <c r="F202" i="58"/>
  <c r="S201" i="58"/>
  <c r="P201" i="58"/>
  <c r="T201" i="58" s="1"/>
  <c r="O201" i="58"/>
  <c r="N201" i="58"/>
  <c r="R201" i="58" s="1"/>
  <c r="M201" i="58"/>
  <c r="Q201" i="58" s="1"/>
  <c r="H201" i="58"/>
  <c r="G201" i="58"/>
  <c r="F201" i="58"/>
  <c r="T200" i="58"/>
  <c r="S200" i="58"/>
  <c r="R200" i="58"/>
  <c r="Q200" i="58"/>
  <c r="P200" i="58"/>
  <c r="O200" i="58"/>
  <c r="N200" i="58"/>
  <c r="M200" i="58"/>
  <c r="H200" i="58"/>
  <c r="G200" i="58"/>
  <c r="F200" i="58"/>
  <c r="S199" i="58"/>
  <c r="R199" i="58"/>
  <c r="P199" i="58"/>
  <c r="T199" i="58" s="1"/>
  <c r="O199" i="58"/>
  <c r="N199" i="58"/>
  <c r="M199" i="58"/>
  <c r="Q199" i="58" s="1"/>
  <c r="H199" i="58"/>
  <c r="G199" i="58"/>
  <c r="F199" i="58"/>
  <c r="T198" i="58"/>
  <c r="P198" i="58"/>
  <c r="O198" i="58"/>
  <c r="S198" i="58" s="1"/>
  <c r="N198" i="58"/>
  <c r="R198" i="58" s="1"/>
  <c r="M198" i="58"/>
  <c r="Q198" i="58" s="1"/>
  <c r="H198" i="58"/>
  <c r="G198" i="58"/>
  <c r="F198" i="58"/>
  <c r="S197" i="58"/>
  <c r="P197" i="58"/>
  <c r="T197" i="58" s="1"/>
  <c r="O197" i="58"/>
  <c r="N197" i="58"/>
  <c r="R197" i="58" s="1"/>
  <c r="M197" i="58"/>
  <c r="Q197" i="58" s="1"/>
  <c r="H197" i="58"/>
  <c r="G197" i="58"/>
  <c r="F197" i="58"/>
  <c r="T196" i="58"/>
  <c r="S196" i="58"/>
  <c r="R196" i="58"/>
  <c r="Q196" i="58"/>
  <c r="P196" i="58"/>
  <c r="O196" i="58"/>
  <c r="N196" i="58"/>
  <c r="M196" i="58"/>
  <c r="H196" i="58"/>
  <c r="G196" i="58"/>
  <c r="F196" i="58"/>
  <c r="S195" i="58"/>
  <c r="P195" i="58"/>
  <c r="T195" i="58" s="1"/>
  <c r="O195" i="58"/>
  <c r="N195" i="58"/>
  <c r="R195" i="58" s="1"/>
  <c r="M195" i="58"/>
  <c r="Q195" i="58" s="1"/>
  <c r="H195" i="58"/>
  <c r="G195" i="58"/>
  <c r="F195" i="58"/>
  <c r="T194" i="58"/>
  <c r="P194" i="58"/>
  <c r="O194" i="58"/>
  <c r="S194" i="58" s="1"/>
  <c r="N194" i="58"/>
  <c r="R194" i="58" s="1"/>
  <c r="M194" i="58"/>
  <c r="Q194" i="58" s="1"/>
  <c r="H194" i="58"/>
  <c r="G194" i="58"/>
  <c r="F194" i="58"/>
  <c r="S193" i="58"/>
  <c r="P193" i="58"/>
  <c r="T193" i="58" s="1"/>
  <c r="O193" i="58"/>
  <c r="N193" i="58"/>
  <c r="R193" i="58" s="1"/>
  <c r="M193" i="58"/>
  <c r="Q193" i="58" s="1"/>
  <c r="H193" i="58"/>
  <c r="G193" i="58"/>
  <c r="F193" i="58"/>
  <c r="T192" i="58"/>
  <c r="S192" i="58"/>
  <c r="R192" i="58"/>
  <c r="Q192" i="58"/>
  <c r="P192" i="58"/>
  <c r="O192" i="58"/>
  <c r="N192" i="58"/>
  <c r="M192" i="58"/>
  <c r="H192" i="58"/>
  <c r="G192" i="58"/>
  <c r="F192" i="58"/>
  <c r="S191" i="58"/>
  <c r="R191" i="58"/>
  <c r="P191" i="58"/>
  <c r="T191" i="58" s="1"/>
  <c r="O191" i="58"/>
  <c r="N191" i="58"/>
  <c r="M191" i="58"/>
  <c r="Q191" i="58" s="1"/>
  <c r="H191" i="58"/>
  <c r="G191" i="58"/>
  <c r="F191" i="58"/>
  <c r="T190" i="58"/>
  <c r="P190" i="58"/>
  <c r="O190" i="58"/>
  <c r="S190" i="58" s="1"/>
  <c r="N190" i="58"/>
  <c r="R190" i="58" s="1"/>
  <c r="M190" i="58"/>
  <c r="Q190" i="58" s="1"/>
  <c r="H190" i="58"/>
  <c r="G190" i="58"/>
  <c r="F190" i="58"/>
  <c r="S189" i="58"/>
  <c r="P189" i="58"/>
  <c r="T189" i="58" s="1"/>
  <c r="O189" i="58"/>
  <c r="N189" i="58"/>
  <c r="R189" i="58" s="1"/>
  <c r="M189" i="58"/>
  <c r="Q189" i="58" s="1"/>
  <c r="H189" i="58"/>
  <c r="G189" i="58"/>
  <c r="F189" i="58"/>
  <c r="T188" i="58"/>
  <c r="S188" i="58"/>
  <c r="R188" i="58"/>
  <c r="Q188" i="58"/>
  <c r="P188" i="58"/>
  <c r="O188" i="58"/>
  <c r="N188" i="58"/>
  <c r="M188" i="58"/>
  <c r="H188" i="58"/>
  <c r="G188" i="58"/>
  <c r="F188" i="58"/>
  <c r="P187" i="58"/>
  <c r="T187" i="58" s="1"/>
  <c r="O187" i="58"/>
  <c r="S187" i="58" s="1"/>
  <c r="N187" i="58"/>
  <c r="R187" i="58" s="1"/>
  <c r="M187" i="58"/>
  <c r="Q187" i="58" s="1"/>
  <c r="H187" i="58"/>
  <c r="G187" i="58"/>
  <c r="F187" i="58"/>
  <c r="T186" i="58"/>
  <c r="P186" i="58"/>
  <c r="O186" i="58"/>
  <c r="S186" i="58" s="1"/>
  <c r="N186" i="58"/>
  <c r="R186" i="58" s="1"/>
  <c r="M186" i="58"/>
  <c r="Q186" i="58" s="1"/>
  <c r="H186" i="58"/>
  <c r="G186" i="58"/>
  <c r="F186" i="58"/>
  <c r="S185" i="58"/>
  <c r="P185" i="58"/>
  <c r="T185" i="58" s="1"/>
  <c r="O185" i="58"/>
  <c r="N185" i="58"/>
  <c r="R185" i="58" s="1"/>
  <c r="M185" i="58"/>
  <c r="Q185" i="58" s="1"/>
  <c r="H185" i="58"/>
  <c r="G185" i="58"/>
  <c r="F185" i="58"/>
  <c r="T184" i="58"/>
  <c r="S184" i="58"/>
  <c r="R184" i="58"/>
  <c r="Q184" i="58"/>
  <c r="H184" i="58"/>
  <c r="G184" i="58"/>
  <c r="F184" i="58"/>
  <c r="T183" i="58"/>
  <c r="S183" i="58"/>
  <c r="R183" i="58"/>
  <c r="Q183" i="58"/>
  <c r="H183" i="58"/>
  <c r="G183" i="58"/>
  <c r="F183" i="58"/>
  <c r="T182" i="58"/>
  <c r="S182" i="58"/>
  <c r="R182" i="58"/>
  <c r="Q182" i="58"/>
  <c r="H182" i="58"/>
  <c r="G182" i="58"/>
  <c r="F182" i="58"/>
  <c r="T181" i="58"/>
  <c r="S181" i="58"/>
  <c r="R181" i="58"/>
  <c r="Q181" i="58"/>
  <c r="H181" i="58"/>
  <c r="G181" i="58"/>
  <c r="F181" i="58"/>
  <c r="T180" i="58"/>
  <c r="S180" i="58"/>
  <c r="R180" i="58"/>
  <c r="Q180" i="58"/>
  <c r="H180" i="58"/>
  <c r="G180" i="58"/>
  <c r="F180" i="58"/>
  <c r="T179" i="58"/>
  <c r="S179" i="58"/>
  <c r="R179" i="58"/>
  <c r="Q179" i="58"/>
  <c r="H179" i="58"/>
  <c r="G179" i="58"/>
  <c r="F179" i="58"/>
  <c r="T178" i="58"/>
  <c r="S178" i="58"/>
  <c r="R178" i="58"/>
  <c r="Q178" i="58"/>
  <c r="H178" i="58"/>
  <c r="G178" i="58"/>
  <c r="F178" i="58"/>
  <c r="T177" i="58"/>
  <c r="S177" i="58"/>
  <c r="R177" i="58"/>
  <c r="Q177" i="58"/>
  <c r="H177" i="58"/>
  <c r="G177" i="58"/>
  <c r="F177" i="58"/>
  <c r="T176" i="58"/>
  <c r="S176" i="58"/>
  <c r="R176" i="58"/>
  <c r="Q176" i="58"/>
  <c r="H176" i="58"/>
  <c r="G176" i="58"/>
  <c r="F176" i="58"/>
  <c r="T175" i="58"/>
  <c r="S175" i="58"/>
  <c r="R175" i="58"/>
  <c r="Q175" i="58"/>
  <c r="H175" i="58"/>
  <c r="G175" i="58"/>
  <c r="F175" i="58"/>
  <c r="T174" i="58"/>
  <c r="S174" i="58"/>
  <c r="R174" i="58"/>
  <c r="Q174" i="58"/>
  <c r="H174" i="58"/>
  <c r="G174" i="58"/>
  <c r="F174" i="58"/>
  <c r="T173" i="58"/>
  <c r="S173" i="58"/>
  <c r="R173" i="58"/>
  <c r="Q173" i="58"/>
  <c r="H173" i="58"/>
  <c r="G173" i="58"/>
  <c r="F173" i="58"/>
  <c r="T172" i="58"/>
  <c r="S172" i="58"/>
  <c r="R172" i="58"/>
  <c r="Q172" i="58"/>
  <c r="H172" i="58"/>
  <c r="G172" i="58"/>
  <c r="F172" i="58"/>
  <c r="T171" i="58"/>
  <c r="S171" i="58"/>
  <c r="R171" i="58"/>
  <c r="Q171" i="58"/>
  <c r="H171" i="58"/>
  <c r="G171" i="58"/>
  <c r="F171" i="58"/>
  <c r="T170" i="58"/>
  <c r="S170" i="58"/>
  <c r="R170" i="58"/>
  <c r="Q170" i="58"/>
  <c r="H170" i="58"/>
  <c r="G170" i="58"/>
  <c r="F170" i="58"/>
  <c r="T169" i="58"/>
  <c r="S169" i="58"/>
  <c r="R169" i="58"/>
  <c r="Q169" i="58"/>
  <c r="H169" i="58"/>
  <c r="G169" i="58"/>
  <c r="F169" i="58"/>
  <c r="T168" i="58"/>
  <c r="S168" i="58"/>
  <c r="R168" i="58"/>
  <c r="Q168" i="58"/>
  <c r="H168" i="58"/>
  <c r="G168" i="58"/>
  <c r="F168" i="58"/>
  <c r="T167" i="58"/>
  <c r="S167" i="58"/>
  <c r="R167" i="58"/>
  <c r="Q167" i="58"/>
  <c r="H167" i="58"/>
  <c r="G167" i="58"/>
  <c r="F167" i="58"/>
  <c r="T166" i="58"/>
  <c r="S166" i="58"/>
  <c r="R166" i="58"/>
  <c r="Q166" i="58"/>
  <c r="H166" i="58"/>
  <c r="G166" i="58"/>
  <c r="F166" i="58"/>
  <c r="T165" i="58"/>
  <c r="P165" i="58"/>
  <c r="O165" i="58"/>
  <c r="S165" i="58" s="1"/>
  <c r="N165" i="58"/>
  <c r="R165" i="58" s="1"/>
  <c r="M165" i="58"/>
  <c r="Q165" i="58" s="1"/>
  <c r="H165" i="58"/>
  <c r="G165" i="58"/>
  <c r="F165" i="58"/>
  <c r="T164" i="58"/>
  <c r="S164" i="58"/>
  <c r="R164" i="58"/>
  <c r="Q164" i="58"/>
  <c r="H164" i="58"/>
  <c r="G164" i="58"/>
  <c r="F164" i="58"/>
  <c r="P163" i="58"/>
  <c r="T163" i="58" s="1"/>
  <c r="O163" i="58"/>
  <c r="S163" i="58" s="1"/>
  <c r="N163" i="58"/>
  <c r="R163" i="58" s="1"/>
  <c r="M163" i="58"/>
  <c r="Q163" i="58" s="1"/>
  <c r="H163" i="58"/>
  <c r="G163" i="58"/>
  <c r="F163" i="58"/>
  <c r="T162" i="58"/>
  <c r="P162" i="58"/>
  <c r="O162" i="58"/>
  <c r="S162" i="58" s="1"/>
  <c r="N162" i="58"/>
  <c r="R162" i="58" s="1"/>
  <c r="M162" i="58"/>
  <c r="Q162" i="58" s="1"/>
  <c r="H162" i="58"/>
  <c r="G162" i="58"/>
  <c r="F162" i="58"/>
  <c r="S161" i="58"/>
  <c r="P161" i="58"/>
  <c r="T161" i="58" s="1"/>
  <c r="O161" i="58"/>
  <c r="N161" i="58"/>
  <c r="R161" i="58" s="1"/>
  <c r="M161" i="58"/>
  <c r="Q161" i="58" s="1"/>
  <c r="H161" i="58"/>
  <c r="G161" i="58"/>
  <c r="F161" i="58"/>
  <c r="T160" i="58"/>
  <c r="S160" i="58"/>
  <c r="R160" i="58"/>
  <c r="Q160" i="58"/>
  <c r="P160" i="58"/>
  <c r="O160" i="58"/>
  <c r="N160" i="58"/>
  <c r="M160" i="58"/>
  <c r="H160" i="58"/>
  <c r="G160" i="58"/>
  <c r="F160" i="58"/>
  <c r="P159" i="58"/>
  <c r="T159" i="58" s="1"/>
  <c r="O159" i="58"/>
  <c r="S159" i="58" s="1"/>
  <c r="N159" i="58"/>
  <c r="R159" i="58" s="1"/>
  <c r="M159" i="58"/>
  <c r="Q159" i="58" s="1"/>
  <c r="H159" i="58"/>
  <c r="G159" i="58"/>
  <c r="F159" i="58"/>
  <c r="T158" i="58"/>
  <c r="P158" i="58"/>
  <c r="O158" i="58"/>
  <c r="S158" i="58" s="1"/>
  <c r="N158" i="58"/>
  <c r="R158" i="58" s="1"/>
  <c r="M158" i="58"/>
  <c r="Q158" i="58" s="1"/>
  <c r="H158" i="58"/>
  <c r="G158" i="58"/>
  <c r="F158" i="58"/>
  <c r="T157" i="58"/>
  <c r="S157" i="58"/>
  <c r="R157" i="58"/>
  <c r="Q157" i="58"/>
  <c r="H157" i="58"/>
  <c r="G157" i="58"/>
  <c r="F157" i="58"/>
  <c r="T156" i="58"/>
  <c r="S156" i="58"/>
  <c r="R156" i="58"/>
  <c r="Q156" i="58"/>
  <c r="H156" i="58"/>
  <c r="G156" i="58"/>
  <c r="F156" i="58"/>
  <c r="T155" i="58"/>
  <c r="S155" i="58"/>
  <c r="R155" i="58"/>
  <c r="Q155" i="58"/>
  <c r="H155" i="58"/>
  <c r="G155" i="58"/>
  <c r="F155" i="58"/>
  <c r="T154" i="58"/>
  <c r="S154" i="58"/>
  <c r="R154" i="58"/>
  <c r="Q154" i="58"/>
  <c r="H154" i="58"/>
  <c r="G154" i="58"/>
  <c r="F154" i="58"/>
  <c r="S153" i="58"/>
  <c r="P153" i="58"/>
  <c r="T153" i="58" s="1"/>
  <c r="O153" i="58"/>
  <c r="N153" i="58"/>
  <c r="R153" i="58" s="1"/>
  <c r="M153" i="58"/>
  <c r="Q153" i="58" s="1"/>
  <c r="H153" i="58"/>
  <c r="G153" i="58"/>
  <c r="F153" i="58"/>
  <c r="T152" i="58"/>
  <c r="S152" i="58"/>
  <c r="R152" i="58"/>
  <c r="Q152" i="58"/>
  <c r="H152" i="58"/>
  <c r="G152" i="58"/>
  <c r="F152" i="58"/>
  <c r="T151" i="58"/>
  <c r="S151" i="58"/>
  <c r="R151" i="58"/>
  <c r="Q151" i="58"/>
  <c r="H151" i="58"/>
  <c r="G151" i="58"/>
  <c r="F151" i="58"/>
  <c r="T150" i="58"/>
  <c r="S150" i="58"/>
  <c r="R150" i="58"/>
  <c r="Q150" i="58"/>
  <c r="H150" i="58"/>
  <c r="G150" i="58"/>
  <c r="F150" i="58"/>
  <c r="T149" i="58"/>
  <c r="S149" i="58"/>
  <c r="R149" i="58"/>
  <c r="Q149" i="58"/>
  <c r="H149" i="58"/>
  <c r="G149" i="58"/>
  <c r="F149" i="58"/>
  <c r="T148" i="58"/>
  <c r="S148" i="58"/>
  <c r="R148" i="58"/>
  <c r="Q148" i="58"/>
  <c r="H148" i="58"/>
  <c r="G148" i="58"/>
  <c r="F148" i="58"/>
  <c r="T147" i="58"/>
  <c r="P147" i="58"/>
  <c r="O147" i="58"/>
  <c r="S147" i="58" s="1"/>
  <c r="N147" i="58"/>
  <c r="R147" i="58" s="1"/>
  <c r="M147" i="58"/>
  <c r="Q147" i="58" s="1"/>
  <c r="H147" i="58"/>
  <c r="G147" i="58"/>
  <c r="F147" i="58"/>
  <c r="S146" i="58"/>
  <c r="P146" i="58"/>
  <c r="T146" i="58" s="1"/>
  <c r="O146" i="58"/>
  <c r="N146" i="58"/>
  <c r="R146" i="58" s="1"/>
  <c r="M146" i="58"/>
  <c r="Q146" i="58" s="1"/>
  <c r="H146" i="58"/>
  <c r="G146" i="58"/>
  <c r="F146" i="58"/>
  <c r="T145" i="58"/>
  <c r="S145" i="58"/>
  <c r="R145" i="58"/>
  <c r="Q145" i="58"/>
  <c r="P145" i="58"/>
  <c r="O145" i="58"/>
  <c r="N145" i="58"/>
  <c r="M145" i="58"/>
  <c r="H145" i="58"/>
  <c r="G145" i="58"/>
  <c r="F145" i="58"/>
  <c r="R144" i="58"/>
  <c r="P144" i="58"/>
  <c r="T144" i="58" s="1"/>
  <c r="O144" i="58"/>
  <c r="S144" i="58" s="1"/>
  <c r="N144" i="58"/>
  <c r="M144" i="58"/>
  <c r="Q144" i="58" s="1"/>
  <c r="H144" i="58"/>
  <c r="G144" i="58"/>
  <c r="F144" i="58"/>
  <c r="T143" i="58"/>
  <c r="S143" i="58"/>
  <c r="R143" i="58"/>
  <c r="Q143" i="58"/>
  <c r="H143" i="58"/>
  <c r="G143" i="58"/>
  <c r="F143" i="58"/>
  <c r="T142" i="58"/>
  <c r="S142" i="58"/>
  <c r="R142" i="58"/>
  <c r="Q142" i="58"/>
  <c r="H142" i="58"/>
  <c r="G142" i="58"/>
  <c r="F142" i="58"/>
  <c r="T141" i="58"/>
  <c r="S141" i="58"/>
  <c r="R141" i="58"/>
  <c r="Q141" i="58"/>
  <c r="H141" i="58"/>
  <c r="G141" i="58"/>
  <c r="F141" i="58"/>
  <c r="T140" i="58"/>
  <c r="S140" i="58"/>
  <c r="R140" i="58"/>
  <c r="Q140" i="58"/>
  <c r="H140" i="58"/>
  <c r="G140" i="58"/>
  <c r="F140" i="58"/>
  <c r="T139" i="58"/>
  <c r="P139" i="58"/>
  <c r="O139" i="58"/>
  <c r="S139" i="58" s="1"/>
  <c r="N139" i="58"/>
  <c r="R139" i="58" s="1"/>
  <c r="M139" i="58"/>
  <c r="Q139" i="58" s="1"/>
  <c r="H139" i="58"/>
  <c r="G139" i="58"/>
  <c r="F139" i="58"/>
  <c r="T138" i="58"/>
  <c r="S138" i="58"/>
  <c r="R138" i="58"/>
  <c r="Q138" i="58"/>
  <c r="H138" i="58"/>
  <c r="G138" i="58"/>
  <c r="F138" i="58"/>
  <c r="S137" i="58"/>
  <c r="R137" i="58"/>
  <c r="Q137" i="58"/>
  <c r="P137" i="58"/>
  <c r="T137" i="58" s="1"/>
  <c r="O137" i="58"/>
  <c r="N137" i="58"/>
  <c r="M137" i="58"/>
  <c r="H137" i="58"/>
  <c r="G137" i="58"/>
  <c r="F137" i="58"/>
  <c r="T136" i="58"/>
  <c r="P136" i="58"/>
  <c r="O136" i="58"/>
  <c r="S136" i="58" s="1"/>
  <c r="N136" i="58"/>
  <c r="R136" i="58" s="1"/>
  <c r="M136" i="58"/>
  <c r="Q136" i="58" s="1"/>
  <c r="H136" i="58"/>
  <c r="G136" i="58"/>
  <c r="F136" i="58"/>
  <c r="T135" i="58"/>
  <c r="S135" i="58"/>
  <c r="R135" i="58"/>
  <c r="Q135" i="58"/>
  <c r="H135" i="58"/>
  <c r="G135" i="58"/>
  <c r="F135" i="58"/>
  <c r="T134" i="58"/>
  <c r="S134" i="58"/>
  <c r="R134" i="58"/>
  <c r="Q134" i="58"/>
  <c r="H134" i="58"/>
  <c r="G134" i="58"/>
  <c r="F134" i="58"/>
  <c r="T133" i="58"/>
  <c r="S133" i="58"/>
  <c r="R133" i="58"/>
  <c r="Q133" i="58"/>
  <c r="H133" i="58"/>
  <c r="G133" i="58"/>
  <c r="F133" i="58"/>
  <c r="T132" i="58"/>
  <c r="S132" i="58"/>
  <c r="R132" i="58"/>
  <c r="M132" i="58"/>
  <c r="Q132" i="58" s="1"/>
  <c r="H132" i="58"/>
  <c r="G132" i="58"/>
  <c r="F132" i="58"/>
  <c r="T131" i="58"/>
  <c r="S131" i="58"/>
  <c r="R131" i="58"/>
  <c r="Q131" i="58"/>
  <c r="M131" i="58"/>
  <c r="H131" i="58"/>
  <c r="G131" i="58"/>
  <c r="F131" i="58"/>
  <c r="T130" i="58"/>
  <c r="S130" i="58"/>
  <c r="R130" i="58"/>
  <c r="Q130" i="58"/>
  <c r="M130" i="58"/>
  <c r="H130" i="58"/>
  <c r="G130" i="58"/>
  <c r="F130" i="58"/>
  <c r="T129" i="58"/>
  <c r="S129" i="58"/>
  <c r="R129" i="58"/>
  <c r="Q129" i="58"/>
  <c r="H129" i="58"/>
  <c r="G129" i="58"/>
  <c r="F129" i="58"/>
  <c r="T128" i="58"/>
  <c r="S128" i="58"/>
  <c r="R128" i="58"/>
  <c r="Q128" i="58"/>
  <c r="M128" i="58"/>
  <c r="H128" i="58"/>
  <c r="G128" i="58"/>
  <c r="F128" i="58"/>
  <c r="T127" i="58"/>
  <c r="S127" i="58"/>
  <c r="R127" i="58"/>
  <c r="Q127" i="58"/>
  <c r="H127" i="58"/>
  <c r="G127" i="58"/>
  <c r="F127" i="58"/>
  <c r="T126" i="58"/>
  <c r="S126" i="58"/>
  <c r="R126" i="58"/>
  <c r="Q126" i="58"/>
  <c r="P126" i="58"/>
  <c r="O126" i="58"/>
  <c r="N126" i="58"/>
  <c r="M126" i="58"/>
  <c r="H126" i="58"/>
  <c r="G126" i="58"/>
  <c r="F126" i="58"/>
  <c r="P125" i="58"/>
  <c r="T125" i="58" s="1"/>
  <c r="O125" i="58"/>
  <c r="S125" i="58" s="1"/>
  <c r="N125" i="58"/>
  <c r="R125" i="58" s="1"/>
  <c r="M125" i="58"/>
  <c r="Q125" i="58" s="1"/>
  <c r="H125" i="58"/>
  <c r="G125" i="58"/>
  <c r="F125" i="58"/>
  <c r="T124" i="58"/>
  <c r="P124" i="58"/>
  <c r="O124" i="58"/>
  <c r="S124" i="58" s="1"/>
  <c r="N124" i="58"/>
  <c r="R124" i="58" s="1"/>
  <c r="M124" i="58"/>
  <c r="Q124" i="58" s="1"/>
  <c r="H124" i="58"/>
  <c r="G124" i="58"/>
  <c r="F124" i="58"/>
  <c r="S123" i="58"/>
  <c r="P123" i="58"/>
  <c r="T123" i="58" s="1"/>
  <c r="O123" i="58"/>
  <c r="N123" i="58"/>
  <c r="R123" i="58" s="1"/>
  <c r="M123" i="58"/>
  <c r="Q123" i="58" s="1"/>
  <c r="H123" i="58"/>
  <c r="G123" i="58"/>
  <c r="F123" i="58"/>
  <c r="T122" i="58"/>
  <c r="S122" i="58"/>
  <c r="R122" i="58"/>
  <c r="Q122" i="58"/>
  <c r="P122" i="58"/>
  <c r="O122" i="58"/>
  <c r="N122" i="58"/>
  <c r="M122" i="58"/>
  <c r="H122" i="58"/>
  <c r="G122" i="58"/>
  <c r="F122" i="58"/>
  <c r="R121" i="58"/>
  <c r="Q121" i="58"/>
  <c r="P121" i="58"/>
  <c r="T121" i="58" s="1"/>
  <c r="O121" i="58"/>
  <c r="S121" i="58" s="1"/>
  <c r="N121" i="58"/>
  <c r="M121" i="58"/>
  <c r="H121" i="58"/>
  <c r="G121" i="58"/>
  <c r="F121" i="58"/>
  <c r="T120" i="58"/>
  <c r="P120" i="58"/>
  <c r="O120" i="58"/>
  <c r="S120" i="58" s="1"/>
  <c r="N120" i="58"/>
  <c r="R120" i="58" s="1"/>
  <c r="M120" i="58"/>
  <c r="Q120" i="58" s="1"/>
  <c r="H120" i="58"/>
  <c r="G120" i="58"/>
  <c r="F120" i="58"/>
  <c r="T119" i="58"/>
  <c r="S119" i="58"/>
  <c r="R119" i="58"/>
  <c r="Q119" i="58"/>
  <c r="H119" i="58"/>
  <c r="G119" i="58"/>
  <c r="F119" i="58"/>
  <c r="S118" i="58"/>
  <c r="P118" i="58"/>
  <c r="T118" i="58" s="1"/>
  <c r="O118" i="58"/>
  <c r="N118" i="58"/>
  <c r="R118" i="58" s="1"/>
  <c r="M118" i="58"/>
  <c r="Q118" i="58" s="1"/>
  <c r="H118" i="58"/>
  <c r="G118" i="58"/>
  <c r="F118" i="58"/>
  <c r="T117" i="58"/>
  <c r="P117" i="58"/>
  <c r="O117" i="58"/>
  <c r="S117" i="58" s="1"/>
  <c r="N117" i="58"/>
  <c r="R117" i="58" s="1"/>
  <c r="M117" i="58"/>
  <c r="Q117" i="58" s="1"/>
  <c r="H117" i="58"/>
  <c r="G117" i="58"/>
  <c r="F117" i="58"/>
  <c r="T116" i="58"/>
  <c r="S116" i="58"/>
  <c r="R116" i="58"/>
  <c r="Q116" i="58"/>
  <c r="H116" i="58"/>
  <c r="G116" i="58"/>
  <c r="F116" i="58"/>
  <c r="T115" i="58"/>
  <c r="S115" i="58"/>
  <c r="R115" i="58"/>
  <c r="Q115" i="58"/>
  <c r="H115" i="58"/>
  <c r="G115" i="58"/>
  <c r="F115" i="58"/>
  <c r="S114" i="58"/>
  <c r="P114" i="58"/>
  <c r="T114" i="58" s="1"/>
  <c r="O114" i="58"/>
  <c r="N114" i="58"/>
  <c r="R114" i="58" s="1"/>
  <c r="M114" i="58"/>
  <c r="Q114" i="58" s="1"/>
  <c r="H114" i="58"/>
  <c r="G114" i="58"/>
  <c r="F114" i="58"/>
  <c r="T113" i="58"/>
  <c r="S113" i="58"/>
  <c r="R113" i="58"/>
  <c r="Q113" i="58"/>
  <c r="P113" i="58"/>
  <c r="O113" i="58"/>
  <c r="N113" i="58"/>
  <c r="M113" i="58"/>
  <c r="H113" i="58"/>
  <c r="G113" i="58"/>
  <c r="F113" i="58"/>
  <c r="S112" i="58"/>
  <c r="R112" i="58"/>
  <c r="Q112" i="58"/>
  <c r="P112" i="58"/>
  <c r="T112" i="58" s="1"/>
  <c r="O112" i="58"/>
  <c r="N112" i="58"/>
  <c r="M112" i="58"/>
  <c r="H112" i="58"/>
  <c r="G112" i="58"/>
  <c r="F112" i="58"/>
  <c r="T111" i="58"/>
  <c r="S111" i="58"/>
  <c r="R111" i="58"/>
  <c r="Q111" i="58"/>
  <c r="H111" i="58"/>
  <c r="G111" i="58"/>
  <c r="F111" i="58"/>
  <c r="T110" i="58"/>
  <c r="S110" i="58"/>
  <c r="R110" i="58"/>
  <c r="Q110" i="58"/>
  <c r="P110" i="58"/>
  <c r="O110" i="58"/>
  <c r="N110" i="58"/>
  <c r="M110" i="58"/>
  <c r="H110" i="58"/>
  <c r="G110" i="58"/>
  <c r="F110" i="58"/>
  <c r="R109" i="58"/>
  <c r="Q109" i="58"/>
  <c r="P109" i="58"/>
  <c r="T109" i="58" s="1"/>
  <c r="O109" i="58"/>
  <c r="S109" i="58" s="1"/>
  <c r="N109" i="58"/>
  <c r="M109" i="58"/>
  <c r="H109" i="58"/>
  <c r="G109" i="58"/>
  <c r="F109" i="58"/>
  <c r="T108" i="58"/>
  <c r="Q108" i="58"/>
  <c r="P108" i="58"/>
  <c r="O108" i="58"/>
  <c r="S108" i="58" s="1"/>
  <c r="N108" i="58"/>
  <c r="R108" i="58" s="1"/>
  <c r="M108" i="58"/>
  <c r="H108" i="58"/>
  <c r="G108" i="58"/>
  <c r="F108" i="58"/>
  <c r="T107" i="58"/>
  <c r="S107" i="58"/>
  <c r="R107" i="58"/>
  <c r="Q107" i="58"/>
  <c r="H107" i="58"/>
  <c r="G107" i="58"/>
  <c r="F107" i="58"/>
  <c r="T106" i="58"/>
  <c r="S106" i="58"/>
  <c r="R106" i="58"/>
  <c r="Q106" i="58"/>
  <c r="H106" i="58"/>
  <c r="G106" i="58"/>
  <c r="F106" i="58"/>
  <c r="S105" i="58"/>
  <c r="P105" i="58"/>
  <c r="T105" i="58" s="1"/>
  <c r="O105" i="58"/>
  <c r="N105" i="58"/>
  <c r="R105" i="58" s="1"/>
  <c r="M105" i="58"/>
  <c r="Q105" i="58" s="1"/>
  <c r="H105" i="58"/>
  <c r="G105" i="58"/>
  <c r="F105" i="58"/>
  <c r="T104" i="58"/>
  <c r="S104" i="58"/>
  <c r="R104" i="58"/>
  <c r="Q104" i="58"/>
  <c r="H104" i="58"/>
  <c r="G104" i="58"/>
  <c r="F104" i="58"/>
  <c r="T103" i="58"/>
  <c r="S103" i="58"/>
  <c r="R103" i="58"/>
  <c r="Q103" i="58"/>
  <c r="H103" i="58"/>
  <c r="G103" i="58"/>
  <c r="F103" i="58"/>
  <c r="T102" i="58"/>
  <c r="S102" i="58"/>
  <c r="R102" i="58"/>
  <c r="Q102" i="58"/>
  <c r="P102" i="58"/>
  <c r="O102" i="58"/>
  <c r="N102" i="58"/>
  <c r="M102" i="58"/>
  <c r="H102" i="58"/>
  <c r="G102" i="58"/>
  <c r="F102" i="58"/>
  <c r="P101" i="58"/>
  <c r="T101" i="58" s="1"/>
  <c r="O101" i="58"/>
  <c r="S101" i="58" s="1"/>
  <c r="N101" i="58"/>
  <c r="R101" i="58" s="1"/>
  <c r="M101" i="58"/>
  <c r="Q101" i="58" s="1"/>
  <c r="H101" i="58"/>
  <c r="G101" i="58"/>
  <c r="F101" i="58"/>
  <c r="T100" i="58"/>
  <c r="R100" i="58"/>
  <c r="Q100" i="58"/>
  <c r="P100" i="58"/>
  <c r="O100" i="58"/>
  <c r="S100" i="58" s="1"/>
  <c r="N100" i="58"/>
  <c r="M100" i="58"/>
  <c r="H100" i="58"/>
  <c r="G100" i="58"/>
  <c r="F100" i="58"/>
  <c r="S99" i="58"/>
  <c r="P99" i="58"/>
  <c r="T99" i="58" s="1"/>
  <c r="O99" i="58"/>
  <c r="N99" i="58"/>
  <c r="R99" i="58" s="1"/>
  <c r="M99" i="58"/>
  <c r="Q99" i="58" s="1"/>
  <c r="H99" i="58"/>
  <c r="G99" i="58"/>
  <c r="F99" i="58"/>
  <c r="T98" i="58"/>
  <c r="S98" i="58"/>
  <c r="R98" i="58"/>
  <c r="Q98" i="58"/>
  <c r="P98" i="58"/>
  <c r="O98" i="58"/>
  <c r="N98" i="58"/>
  <c r="M98" i="58"/>
  <c r="H98" i="58"/>
  <c r="G98" i="58"/>
  <c r="F98" i="58"/>
  <c r="R97" i="58"/>
  <c r="Q97" i="58"/>
  <c r="P97" i="58"/>
  <c r="T97" i="58" s="1"/>
  <c r="O97" i="58"/>
  <c r="S97" i="58" s="1"/>
  <c r="N97" i="58"/>
  <c r="M97" i="58"/>
  <c r="H97" i="58"/>
  <c r="G97" i="58"/>
  <c r="F97" i="58"/>
  <c r="T96" i="58"/>
  <c r="Q96" i="58"/>
  <c r="P96" i="58"/>
  <c r="O96" i="58"/>
  <c r="S96" i="58" s="1"/>
  <c r="N96" i="58"/>
  <c r="R96" i="58" s="1"/>
  <c r="M96" i="58"/>
  <c r="H96" i="58"/>
  <c r="G96" i="58"/>
  <c r="F96" i="58"/>
  <c r="S95" i="58"/>
  <c r="P95" i="58"/>
  <c r="T95" i="58" s="1"/>
  <c r="O95" i="58"/>
  <c r="N95" i="58"/>
  <c r="R95" i="58" s="1"/>
  <c r="M95" i="58"/>
  <c r="Q95" i="58" s="1"/>
  <c r="H95" i="58"/>
  <c r="G95" i="58"/>
  <c r="F95" i="58"/>
  <c r="T94" i="58"/>
  <c r="S94" i="58"/>
  <c r="R94" i="58"/>
  <c r="Q94" i="58"/>
  <c r="H94" i="58"/>
  <c r="G94" i="58"/>
  <c r="F94" i="58"/>
  <c r="T93" i="58"/>
  <c r="S93" i="58"/>
  <c r="R93" i="58"/>
  <c r="Q93" i="58"/>
  <c r="H93" i="58"/>
  <c r="G93" i="58"/>
  <c r="F93" i="58"/>
  <c r="T92" i="58"/>
  <c r="S92" i="58"/>
  <c r="R92" i="58"/>
  <c r="Q92" i="58"/>
  <c r="P92" i="58"/>
  <c r="O92" i="58"/>
  <c r="N92" i="58"/>
  <c r="M92" i="58"/>
  <c r="H92" i="58"/>
  <c r="G92" i="58"/>
  <c r="F92" i="58"/>
  <c r="P91" i="58"/>
  <c r="T91" i="58" s="1"/>
  <c r="O91" i="58"/>
  <c r="S91" i="58" s="1"/>
  <c r="N91" i="58"/>
  <c r="R91" i="58" s="1"/>
  <c r="M91" i="58"/>
  <c r="Q91" i="58" s="1"/>
  <c r="H91" i="58"/>
  <c r="G91" i="58"/>
  <c r="F91" i="58"/>
  <c r="T90" i="58"/>
  <c r="R90" i="58"/>
  <c r="Q90" i="58"/>
  <c r="P90" i="58"/>
  <c r="O90" i="58"/>
  <c r="S90" i="58" s="1"/>
  <c r="N90" i="58"/>
  <c r="M90" i="58"/>
  <c r="H90" i="58"/>
  <c r="G90" i="58"/>
  <c r="F90" i="58"/>
  <c r="S89" i="58"/>
  <c r="P89" i="58"/>
  <c r="T89" i="58" s="1"/>
  <c r="O89" i="58"/>
  <c r="N89" i="58"/>
  <c r="R89" i="58" s="1"/>
  <c r="M89" i="58"/>
  <c r="Q89" i="58" s="1"/>
  <c r="H89" i="58"/>
  <c r="G89" i="58"/>
  <c r="F89" i="58"/>
  <c r="T88" i="58"/>
  <c r="S88" i="58"/>
  <c r="R88" i="58"/>
  <c r="Q88" i="58"/>
  <c r="H88" i="58"/>
  <c r="G88" i="58"/>
  <c r="F88" i="58"/>
  <c r="T87" i="58"/>
  <c r="S87" i="58"/>
  <c r="R87" i="58"/>
  <c r="Q87" i="58"/>
  <c r="H87" i="58"/>
  <c r="G87" i="58"/>
  <c r="F87" i="58"/>
  <c r="T86" i="58"/>
  <c r="S86" i="58"/>
  <c r="R86" i="58"/>
  <c r="Q86" i="58"/>
  <c r="H86" i="58"/>
  <c r="G86" i="58"/>
  <c r="F86" i="58"/>
  <c r="T85" i="58"/>
  <c r="S85" i="58"/>
  <c r="R85" i="58"/>
  <c r="Q85" i="58"/>
  <c r="H85" i="58"/>
  <c r="G85" i="58"/>
  <c r="F85" i="58"/>
  <c r="T84" i="58"/>
  <c r="S84" i="58"/>
  <c r="R84" i="58"/>
  <c r="Q84" i="58"/>
  <c r="H84" i="58"/>
  <c r="G84" i="58"/>
  <c r="F84" i="58"/>
  <c r="T83" i="58"/>
  <c r="S83" i="58"/>
  <c r="R83" i="58"/>
  <c r="Q83" i="58"/>
  <c r="H83" i="58"/>
  <c r="G83" i="58"/>
  <c r="F83" i="58"/>
  <c r="T82" i="58"/>
  <c r="S82" i="58"/>
  <c r="R82" i="58"/>
  <c r="Q82" i="58"/>
  <c r="M82" i="58"/>
  <c r="H82" i="58"/>
  <c r="G82" i="58"/>
  <c r="F82" i="58"/>
  <c r="T81" i="58"/>
  <c r="S81" i="58"/>
  <c r="R81" i="58"/>
  <c r="M81" i="58"/>
  <c r="Q81" i="58" s="1"/>
  <c r="H81" i="58"/>
  <c r="G81" i="58"/>
  <c r="F81" i="58"/>
  <c r="T80" i="58"/>
  <c r="S80" i="58"/>
  <c r="R80" i="58"/>
  <c r="Q80" i="58"/>
  <c r="M80" i="58"/>
  <c r="H80" i="58"/>
  <c r="G80" i="58"/>
  <c r="F80" i="58"/>
  <c r="T79" i="58"/>
  <c r="S79" i="58"/>
  <c r="R79" i="58"/>
  <c r="Q79" i="58"/>
  <c r="H79" i="58"/>
  <c r="G79" i="58"/>
  <c r="F79" i="58"/>
  <c r="T78" i="58"/>
  <c r="S78" i="58"/>
  <c r="R78" i="58"/>
  <c r="Q78" i="58"/>
  <c r="H78" i="58"/>
  <c r="G78" i="58"/>
  <c r="F78" i="58"/>
  <c r="T77" i="58"/>
  <c r="S77" i="58"/>
  <c r="R77" i="58"/>
  <c r="Q77" i="58"/>
  <c r="M77" i="58"/>
  <c r="H77" i="58"/>
  <c r="G77" i="58"/>
  <c r="F77" i="58"/>
  <c r="T76" i="58"/>
  <c r="S76" i="58"/>
  <c r="R76" i="58"/>
  <c r="M76" i="58"/>
  <c r="Q76" i="58" s="1"/>
  <c r="H76" i="58"/>
  <c r="G76" i="58"/>
  <c r="F76" i="58"/>
  <c r="T75" i="58"/>
  <c r="S75" i="58"/>
  <c r="R75" i="58"/>
  <c r="Q75" i="58"/>
  <c r="H75" i="58"/>
  <c r="G75" i="58"/>
  <c r="F75" i="58"/>
  <c r="T74" i="58"/>
  <c r="Q74" i="58"/>
  <c r="P74" i="58"/>
  <c r="O74" i="58"/>
  <c r="S74" i="58" s="1"/>
  <c r="N74" i="58"/>
  <c r="R74" i="58" s="1"/>
  <c r="M74" i="58"/>
  <c r="H74" i="58"/>
  <c r="G74" i="58"/>
  <c r="F74" i="58"/>
  <c r="T73" i="58"/>
  <c r="S73" i="58"/>
  <c r="R73" i="58"/>
  <c r="P73" i="58"/>
  <c r="O73" i="58"/>
  <c r="N73" i="58"/>
  <c r="M73" i="58"/>
  <c r="Q73" i="58" s="1"/>
  <c r="H73" i="58"/>
  <c r="G73" i="58"/>
  <c r="F73" i="58"/>
  <c r="T72" i="58"/>
  <c r="S72" i="58"/>
  <c r="R72" i="58"/>
  <c r="Q72" i="58"/>
  <c r="P72" i="58"/>
  <c r="O72" i="58"/>
  <c r="N72" i="58"/>
  <c r="M72" i="58"/>
  <c r="H72" i="58"/>
  <c r="G72" i="58"/>
  <c r="F72" i="58"/>
  <c r="S71" i="58"/>
  <c r="R71" i="58"/>
  <c r="P71" i="58"/>
  <c r="T71" i="58" s="1"/>
  <c r="O71" i="58"/>
  <c r="N71" i="58"/>
  <c r="M71" i="58"/>
  <c r="Q71" i="58" s="1"/>
  <c r="H71" i="58"/>
  <c r="G71" i="58"/>
  <c r="F71" i="58"/>
  <c r="T70" i="58"/>
  <c r="S70" i="58"/>
  <c r="R70" i="58"/>
  <c r="Q70" i="58"/>
  <c r="H70" i="58"/>
  <c r="G70" i="58"/>
  <c r="F70" i="58"/>
  <c r="T69" i="58"/>
  <c r="S69" i="58"/>
  <c r="R69" i="58"/>
  <c r="Q69" i="58"/>
  <c r="H69" i="58"/>
  <c r="G69" i="58"/>
  <c r="F69" i="58"/>
  <c r="T68" i="58"/>
  <c r="Q68" i="58"/>
  <c r="P68" i="58"/>
  <c r="O68" i="58"/>
  <c r="S68" i="58" s="1"/>
  <c r="N68" i="58"/>
  <c r="R68" i="58" s="1"/>
  <c r="M68" i="58"/>
  <c r="H68" i="58"/>
  <c r="G68" i="58"/>
  <c r="F68" i="58"/>
  <c r="T67" i="58"/>
  <c r="S67" i="58"/>
  <c r="R67" i="58"/>
  <c r="Q67" i="58"/>
  <c r="P67" i="58"/>
  <c r="O67" i="58"/>
  <c r="N67" i="58"/>
  <c r="M67" i="58"/>
  <c r="H67" i="58"/>
  <c r="G67" i="58"/>
  <c r="F67" i="58"/>
  <c r="T66" i="58"/>
  <c r="S66" i="58"/>
  <c r="R66" i="58"/>
  <c r="Q66" i="58"/>
  <c r="H66" i="58"/>
  <c r="G66" i="58"/>
  <c r="F66" i="58"/>
  <c r="T65" i="58"/>
  <c r="S65" i="58"/>
  <c r="R65" i="58"/>
  <c r="Q65" i="58"/>
  <c r="H65" i="58"/>
  <c r="G65" i="58"/>
  <c r="F65" i="58"/>
  <c r="Q64" i="58"/>
  <c r="P64" i="58"/>
  <c r="T64" i="58" s="1"/>
  <c r="O64" i="58"/>
  <c r="S64" i="58" s="1"/>
  <c r="N64" i="58"/>
  <c r="R64" i="58" s="1"/>
  <c r="M64" i="58"/>
  <c r="H64" i="58"/>
  <c r="G64" i="58"/>
  <c r="F64" i="58"/>
  <c r="S63" i="58"/>
  <c r="R63" i="58"/>
  <c r="P63" i="58"/>
  <c r="T63" i="58" s="1"/>
  <c r="O63" i="58"/>
  <c r="N63" i="58"/>
  <c r="M63" i="58"/>
  <c r="Q63" i="58" s="1"/>
  <c r="H63" i="58"/>
  <c r="G63" i="58"/>
  <c r="F63" i="58"/>
  <c r="T62" i="58"/>
  <c r="Q62" i="58"/>
  <c r="P62" i="58"/>
  <c r="O62" i="58"/>
  <c r="S62" i="58" s="1"/>
  <c r="N62" i="58"/>
  <c r="R62" i="58" s="1"/>
  <c r="M62" i="58"/>
  <c r="H62" i="58"/>
  <c r="G62" i="58"/>
  <c r="F62" i="58"/>
  <c r="S61" i="58"/>
  <c r="R61" i="58"/>
  <c r="Q61" i="58"/>
  <c r="P61" i="58"/>
  <c r="T61" i="58" s="1"/>
  <c r="O61" i="58"/>
  <c r="N61" i="58"/>
  <c r="M61" i="58"/>
  <c r="H61" i="58"/>
  <c r="G61" i="58"/>
  <c r="F61" i="58"/>
  <c r="T60" i="58"/>
  <c r="S60" i="58"/>
  <c r="P60" i="58"/>
  <c r="O60" i="58"/>
  <c r="N60" i="58"/>
  <c r="R60" i="58" s="1"/>
  <c r="M60" i="58"/>
  <c r="Q60" i="58" s="1"/>
  <c r="H60" i="58"/>
  <c r="G60" i="58"/>
  <c r="F60" i="58"/>
  <c r="T59" i="58"/>
  <c r="S59" i="58"/>
  <c r="R59" i="58"/>
  <c r="P59" i="58"/>
  <c r="O59" i="58"/>
  <c r="N59" i="58"/>
  <c r="M59" i="58"/>
  <c r="Q59" i="58" s="1"/>
  <c r="H59" i="58"/>
  <c r="G59" i="58"/>
  <c r="F59" i="58"/>
  <c r="Q58" i="58"/>
  <c r="P58" i="58"/>
  <c r="T58" i="58" s="1"/>
  <c r="O58" i="58"/>
  <c r="S58" i="58" s="1"/>
  <c r="N58" i="58"/>
  <c r="R58" i="58" s="1"/>
  <c r="M58" i="58"/>
  <c r="H58" i="58"/>
  <c r="G58" i="58"/>
  <c r="F58" i="58"/>
  <c r="S57" i="58"/>
  <c r="P57" i="58"/>
  <c r="T57" i="58" s="1"/>
  <c r="O57" i="58"/>
  <c r="N57" i="58"/>
  <c r="R57" i="58" s="1"/>
  <c r="M57" i="58"/>
  <c r="Q57" i="58" s="1"/>
  <c r="H57" i="58"/>
  <c r="G57" i="58"/>
  <c r="F57" i="58"/>
  <c r="T56" i="58"/>
  <c r="S56" i="58"/>
  <c r="R56" i="58"/>
  <c r="Q56" i="58"/>
  <c r="P56" i="58"/>
  <c r="O56" i="58"/>
  <c r="N56" i="58"/>
  <c r="M56" i="58"/>
  <c r="H56" i="58"/>
  <c r="G56" i="58"/>
  <c r="F56" i="58"/>
  <c r="P55" i="58"/>
  <c r="T55" i="58" s="1"/>
  <c r="O55" i="58"/>
  <c r="S55" i="58" s="1"/>
  <c r="N55" i="58"/>
  <c r="R55" i="58" s="1"/>
  <c r="M55" i="58"/>
  <c r="Q55" i="58" s="1"/>
  <c r="H55" i="58"/>
  <c r="G55" i="58"/>
  <c r="F55" i="58"/>
  <c r="T54" i="58"/>
  <c r="Q54" i="58"/>
  <c r="P54" i="58"/>
  <c r="O54" i="58"/>
  <c r="S54" i="58" s="1"/>
  <c r="N54" i="58"/>
  <c r="R54" i="58" s="1"/>
  <c r="M54" i="58"/>
  <c r="H54" i="58"/>
  <c r="G54" i="58"/>
  <c r="F54" i="58"/>
  <c r="T53" i="58"/>
  <c r="S53" i="58"/>
  <c r="P53" i="58"/>
  <c r="O53" i="58"/>
  <c r="N53" i="58"/>
  <c r="R53" i="58" s="1"/>
  <c r="M53" i="58"/>
  <c r="Q53" i="58" s="1"/>
  <c r="H53" i="58"/>
  <c r="G53" i="58"/>
  <c r="F53" i="58"/>
  <c r="T52" i="58"/>
  <c r="S52" i="58"/>
  <c r="R52" i="58"/>
  <c r="Q52" i="58"/>
  <c r="H52" i="58"/>
  <c r="G52" i="58"/>
  <c r="F52" i="58"/>
  <c r="Q51" i="58"/>
  <c r="P51" i="58"/>
  <c r="T51" i="58" s="1"/>
  <c r="O51" i="58"/>
  <c r="S51" i="58" s="1"/>
  <c r="N51" i="58"/>
  <c r="R51" i="58" s="1"/>
  <c r="M51" i="58"/>
  <c r="H51" i="58"/>
  <c r="G51" i="58"/>
  <c r="F51" i="58"/>
  <c r="T50" i="58"/>
  <c r="S50" i="58"/>
  <c r="R50" i="58"/>
  <c r="Q50" i="58"/>
  <c r="H50" i="58"/>
  <c r="G50" i="58"/>
  <c r="F50" i="58"/>
  <c r="T49" i="58"/>
  <c r="S49" i="58"/>
  <c r="R49" i="58"/>
  <c r="Q49" i="58"/>
  <c r="H49" i="58"/>
  <c r="G49" i="58"/>
  <c r="F49" i="58"/>
  <c r="T48" i="58"/>
  <c r="S48" i="58"/>
  <c r="R48" i="58"/>
  <c r="Q48" i="58"/>
  <c r="H48" i="58"/>
  <c r="G48" i="58"/>
  <c r="F48" i="58"/>
  <c r="T47" i="58"/>
  <c r="S47" i="58"/>
  <c r="R47" i="58"/>
  <c r="Q47" i="58"/>
  <c r="H47" i="58"/>
  <c r="G47" i="58"/>
  <c r="F47" i="58"/>
  <c r="T46" i="58"/>
  <c r="S46" i="58"/>
  <c r="R46" i="58"/>
  <c r="P46" i="58"/>
  <c r="O46" i="58"/>
  <c r="N46" i="58"/>
  <c r="M46" i="58"/>
  <c r="Q46" i="58" s="1"/>
  <c r="H46" i="58"/>
  <c r="G46" i="58"/>
  <c r="F46" i="58"/>
  <c r="T45" i="58"/>
  <c r="S45" i="58"/>
  <c r="R45" i="58"/>
  <c r="Q45" i="58"/>
  <c r="H45" i="58"/>
  <c r="G45" i="58"/>
  <c r="F45" i="58"/>
  <c r="R44" i="58"/>
  <c r="Q44" i="58"/>
  <c r="P44" i="58"/>
  <c r="T44" i="58" s="1"/>
  <c r="O44" i="58"/>
  <c r="S44" i="58" s="1"/>
  <c r="M44" i="58"/>
  <c r="H44" i="58"/>
  <c r="G44" i="58"/>
  <c r="F44" i="58"/>
  <c r="T43" i="58"/>
  <c r="S43" i="58"/>
  <c r="R43" i="58"/>
  <c r="Q43" i="58"/>
  <c r="P43" i="58"/>
  <c r="O43" i="58"/>
  <c r="N43" i="58"/>
  <c r="M43" i="58"/>
  <c r="H43" i="58"/>
  <c r="G43" i="58"/>
  <c r="F43" i="58"/>
  <c r="P42" i="58"/>
  <c r="T42" i="58" s="1"/>
  <c r="O42" i="58"/>
  <c r="S42" i="58" s="1"/>
  <c r="N42" i="58"/>
  <c r="R42" i="58" s="1"/>
  <c r="M42" i="58"/>
  <c r="Q42" i="58" s="1"/>
  <c r="H42" i="58"/>
  <c r="G42" i="58"/>
  <c r="F42" i="58"/>
  <c r="T41" i="58"/>
  <c r="P41" i="58"/>
  <c r="O41" i="58"/>
  <c r="S41" i="58" s="1"/>
  <c r="N41" i="58"/>
  <c r="R41" i="58" s="1"/>
  <c r="M41" i="58"/>
  <c r="Q41" i="58" s="1"/>
  <c r="H41" i="58"/>
  <c r="G41" i="58"/>
  <c r="F41" i="58"/>
  <c r="T40" i="58"/>
  <c r="S40" i="58"/>
  <c r="Q40" i="58"/>
  <c r="P40" i="58"/>
  <c r="O40" i="58"/>
  <c r="N40" i="58"/>
  <c r="R40" i="58" s="1"/>
  <c r="M40" i="58"/>
  <c r="H40" i="58"/>
  <c r="G40" i="58"/>
  <c r="F40" i="58"/>
  <c r="T39" i="58"/>
  <c r="S39" i="58"/>
  <c r="R39" i="58"/>
  <c r="Q39" i="58"/>
  <c r="H39" i="58"/>
  <c r="G39" i="58"/>
  <c r="F39" i="58"/>
  <c r="T38" i="58"/>
  <c r="P38" i="58"/>
  <c r="O38" i="58"/>
  <c r="S38" i="58" s="1"/>
  <c r="N38" i="58"/>
  <c r="R38" i="58" s="1"/>
  <c r="M38" i="58"/>
  <c r="Q38" i="58" s="1"/>
  <c r="H38" i="58"/>
  <c r="G38" i="58"/>
  <c r="F38" i="58"/>
  <c r="T37" i="58"/>
  <c r="S37" i="58"/>
  <c r="R37" i="58"/>
  <c r="Q37" i="58"/>
  <c r="H37" i="58"/>
  <c r="G37" i="58"/>
  <c r="F37" i="58"/>
  <c r="Q36" i="58"/>
  <c r="P36" i="58"/>
  <c r="T36" i="58" s="1"/>
  <c r="O36" i="58"/>
  <c r="S36" i="58" s="1"/>
  <c r="N36" i="58"/>
  <c r="R36" i="58" s="1"/>
  <c r="M36" i="58"/>
  <c r="H36" i="58"/>
  <c r="G36" i="58"/>
  <c r="F36" i="58"/>
  <c r="T35" i="58"/>
  <c r="S35" i="58"/>
  <c r="P35" i="58"/>
  <c r="O35" i="58"/>
  <c r="N35" i="58"/>
  <c r="R35" i="58" s="1"/>
  <c r="M35" i="58"/>
  <c r="Q35" i="58" s="1"/>
  <c r="H35" i="58"/>
  <c r="G35" i="58"/>
  <c r="F35" i="58"/>
  <c r="T34" i="58"/>
  <c r="Q34" i="58"/>
  <c r="P34" i="58"/>
  <c r="O34" i="58"/>
  <c r="S34" i="58" s="1"/>
  <c r="N34" i="58"/>
  <c r="R34" i="58" s="1"/>
  <c r="M34" i="58"/>
  <c r="H34" i="58"/>
  <c r="G34" i="58"/>
  <c r="F34" i="58"/>
  <c r="S33" i="58"/>
  <c r="R33" i="58"/>
  <c r="P33" i="58"/>
  <c r="T33" i="58" s="1"/>
  <c r="O33" i="58"/>
  <c r="N33" i="58"/>
  <c r="M33" i="58"/>
  <c r="Q33" i="58" s="1"/>
  <c r="H33" i="58"/>
  <c r="G33" i="58"/>
  <c r="F33" i="58"/>
  <c r="P32" i="58"/>
  <c r="T32" i="58" s="1"/>
  <c r="O32" i="58"/>
  <c r="S32" i="58" s="1"/>
  <c r="N32" i="58"/>
  <c r="R32" i="58" s="1"/>
  <c r="M32" i="58"/>
  <c r="Q32" i="58" s="1"/>
  <c r="H32" i="58"/>
  <c r="G32" i="58"/>
  <c r="F32" i="58"/>
  <c r="T31" i="58"/>
  <c r="S31" i="58"/>
  <c r="R31" i="58"/>
  <c r="Q31" i="58"/>
  <c r="H31" i="58"/>
  <c r="G31" i="58"/>
  <c r="F31" i="58"/>
  <c r="R30" i="58"/>
  <c r="Q30" i="58"/>
  <c r="P30" i="58"/>
  <c r="T30" i="58" s="1"/>
  <c r="O30" i="58"/>
  <c r="S30" i="58" s="1"/>
  <c r="N30" i="58"/>
  <c r="M30" i="58"/>
  <c r="H30" i="58"/>
  <c r="G30" i="58"/>
  <c r="F30" i="58"/>
  <c r="S29" i="58"/>
  <c r="R29" i="58"/>
  <c r="P29" i="58"/>
  <c r="T29" i="58" s="1"/>
  <c r="O29" i="58"/>
  <c r="N29" i="58"/>
  <c r="M29" i="58"/>
  <c r="Q29" i="58" s="1"/>
  <c r="H29" i="58"/>
  <c r="G29" i="58"/>
  <c r="F29" i="58"/>
  <c r="T28" i="58"/>
  <c r="R28" i="58"/>
  <c r="Q28" i="58"/>
  <c r="P28" i="58"/>
  <c r="O28" i="58"/>
  <c r="S28" i="58" s="1"/>
  <c r="N28" i="58"/>
  <c r="M28" i="58"/>
  <c r="H28" i="58"/>
  <c r="G28" i="58"/>
  <c r="F28" i="58"/>
  <c r="T27" i="58"/>
  <c r="S27" i="58"/>
  <c r="Q27" i="58"/>
  <c r="P27" i="58"/>
  <c r="O27" i="58"/>
  <c r="N27" i="58"/>
  <c r="R27" i="58" s="1"/>
  <c r="M27" i="58"/>
  <c r="H27" i="58"/>
  <c r="G27" i="58"/>
  <c r="F27" i="58"/>
  <c r="T26" i="58"/>
  <c r="R26" i="58"/>
  <c r="P26" i="58"/>
  <c r="O26" i="58"/>
  <c r="S26" i="58" s="1"/>
  <c r="N26" i="58"/>
  <c r="M26" i="58"/>
  <c r="Q26" i="58" s="1"/>
  <c r="H26" i="58"/>
  <c r="G26" i="58"/>
  <c r="F26" i="58"/>
  <c r="S25" i="58"/>
  <c r="R25" i="58"/>
  <c r="Q25" i="58"/>
  <c r="P25" i="58"/>
  <c r="T25" i="58" s="1"/>
  <c r="O25" i="58"/>
  <c r="N25" i="58"/>
  <c r="M25" i="58"/>
  <c r="H25" i="58"/>
  <c r="G25" i="58"/>
  <c r="F25" i="58"/>
  <c r="T24" i="58"/>
  <c r="R24" i="58"/>
  <c r="P24" i="58"/>
  <c r="O24" i="58"/>
  <c r="S24" i="58" s="1"/>
  <c r="N24" i="58"/>
  <c r="M24" i="58"/>
  <c r="Q24" i="58" s="1"/>
  <c r="H24" i="58"/>
  <c r="G24" i="58"/>
  <c r="F24" i="58"/>
  <c r="S23" i="58"/>
  <c r="P23" i="58"/>
  <c r="T23" i="58" s="1"/>
  <c r="O23" i="58"/>
  <c r="N23" i="58"/>
  <c r="R23" i="58" s="1"/>
  <c r="M23" i="58"/>
  <c r="Q23" i="58" s="1"/>
  <c r="H23" i="58"/>
  <c r="G23" i="58"/>
  <c r="F23" i="58"/>
  <c r="T22" i="58"/>
  <c r="S22" i="58"/>
  <c r="R22" i="58"/>
  <c r="Q22" i="58"/>
  <c r="P22" i="58"/>
  <c r="O22" i="58"/>
  <c r="N22" i="58"/>
  <c r="M22" i="58"/>
  <c r="H22" i="58"/>
  <c r="G22" i="58"/>
  <c r="F22" i="58"/>
  <c r="S21" i="58"/>
  <c r="Q21" i="58"/>
  <c r="P21" i="58"/>
  <c r="T21" i="58" s="1"/>
  <c r="O21" i="58"/>
  <c r="N21" i="58"/>
  <c r="R21" i="58" s="1"/>
  <c r="M21" i="58"/>
  <c r="H21" i="58"/>
  <c r="G21" i="58"/>
  <c r="F21" i="58"/>
  <c r="T20" i="58"/>
  <c r="S20" i="58"/>
  <c r="R20" i="58"/>
  <c r="Q20" i="58"/>
  <c r="H20" i="58"/>
  <c r="G20" i="58"/>
  <c r="F20" i="58"/>
  <c r="T19" i="58"/>
  <c r="S19" i="58"/>
  <c r="R19" i="58"/>
  <c r="Q19" i="58"/>
  <c r="P19" i="58"/>
  <c r="O19" i="58"/>
  <c r="N19" i="58"/>
  <c r="M19" i="58"/>
  <c r="H19" i="58"/>
  <c r="G19" i="58"/>
  <c r="F19" i="58"/>
  <c r="T18" i="58"/>
  <c r="S18" i="58"/>
  <c r="R18" i="58"/>
  <c r="Q18" i="58"/>
  <c r="H18" i="58"/>
  <c r="G18" i="58"/>
  <c r="F18" i="58"/>
  <c r="T17" i="58"/>
  <c r="S17" i="58"/>
  <c r="P17" i="58"/>
  <c r="O17" i="58"/>
  <c r="N17" i="58"/>
  <c r="R17" i="58" s="1"/>
  <c r="M17" i="58"/>
  <c r="Q17" i="58" s="1"/>
  <c r="H17" i="58"/>
  <c r="G17" i="58"/>
  <c r="F17" i="58"/>
  <c r="T16" i="58"/>
  <c r="S16" i="58"/>
  <c r="R16" i="58"/>
  <c r="Q16" i="58"/>
  <c r="H16" i="58"/>
  <c r="G16" i="58"/>
  <c r="F16" i="58"/>
  <c r="T15" i="58"/>
  <c r="P15" i="58"/>
  <c r="O15" i="58"/>
  <c r="S15" i="58" s="1"/>
  <c r="N15" i="58"/>
  <c r="R15" i="58" s="1"/>
  <c r="M15" i="58"/>
  <c r="Q15" i="58" s="1"/>
  <c r="H15" i="58"/>
  <c r="G15" i="58"/>
  <c r="F15" i="58"/>
  <c r="T14" i="58"/>
  <c r="S14" i="58"/>
  <c r="R14" i="58"/>
  <c r="Q14" i="58"/>
  <c r="H14" i="58"/>
  <c r="G14" i="58"/>
  <c r="F14" i="58"/>
  <c r="R13" i="58"/>
  <c r="P13" i="58"/>
  <c r="T13" i="58" s="1"/>
  <c r="O13" i="58"/>
  <c r="S13" i="58" s="1"/>
  <c r="N13" i="58"/>
  <c r="M13" i="58"/>
  <c r="Q13" i="58" s="1"/>
  <c r="H13" i="58"/>
  <c r="G13" i="58"/>
  <c r="F13" i="58"/>
  <c r="T12" i="58"/>
  <c r="P12" i="58"/>
  <c r="O12" i="58"/>
  <c r="S12" i="58" s="1"/>
  <c r="N12" i="58"/>
  <c r="R12" i="58" s="1"/>
  <c r="M12" i="58"/>
  <c r="Q12" i="58" s="1"/>
  <c r="H12" i="58"/>
  <c r="G12" i="58"/>
  <c r="F12" i="58"/>
  <c r="T11" i="58"/>
  <c r="S11" i="58"/>
  <c r="Q11" i="58"/>
  <c r="P11" i="58"/>
  <c r="O11" i="58"/>
  <c r="N11" i="58"/>
  <c r="R11" i="58" s="1"/>
  <c r="M11" i="58"/>
  <c r="H11" i="58"/>
  <c r="G11" i="58"/>
  <c r="F11" i="58"/>
  <c r="T10" i="58"/>
  <c r="R10" i="58"/>
  <c r="P10" i="58"/>
  <c r="O10" i="58"/>
  <c r="S10" i="58" s="1"/>
  <c r="N10" i="58"/>
  <c r="M10" i="58"/>
  <c r="Q10" i="58" s="1"/>
  <c r="H10" i="58"/>
  <c r="G10" i="58"/>
  <c r="F10" i="58"/>
  <c r="P9" i="58"/>
  <c r="T9" i="58" s="1"/>
  <c r="O9" i="58"/>
  <c r="S9" i="58" s="1"/>
  <c r="N9" i="58"/>
  <c r="R9" i="58" s="1"/>
  <c r="M9" i="58"/>
  <c r="Q9" i="58" s="1"/>
  <c r="H9" i="58"/>
  <c r="G9" i="58"/>
  <c r="F9" i="58"/>
  <c r="T8" i="58"/>
  <c r="S8" i="58"/>
  <c r="R8" i="58"/>
  <c r="Q8" i="58"/>
  <c r="P8" i="58"/>
  <c r="O8" i="58"/>
  <c r="N8" i="58"/>
  <c r="M8" i="58"/>
  <c r="H8" i="58"/>
  <c r="G8" i="58"/>
  <c r="F8" i="58"/>
  <c r="Q7" i="58"/>
  <c r="P7" i="58"/>
  <c r="T7" i="58" s="1"/>
  <c r="O7" i="58"/>
  <c r="S7" i="58" s="1"/>
  <c r="N7" i="58"/>
  <c r="R7" i="58" s="1"/>
  <c r="M7" i="58"/>
  <c r="H7" i="58"/>
  <c r="G7" i="58"/>
  <c r="F7" i="58"/>
  <c r="R6" i="58"/>
  <c r="Q6" i="58"/>
  <c r="P6" i="58"/>
  <c r="T6" i="58" s="1"/>
  <c r="O6" i="58"/>
  <c r="S6" i="58" s="1"/>
  <c r="N6" i="58"/>
  <c r="M6" i="58"/>
  <c r="H6" i="58"/>
  <c r="G6" i="58"/>
  <c r="F6" i="58"/>
  <c r="S5" i="58"/>
  <c r="R5" i="58"/>
  <c r="P5" i="58"/>
  <c r="T5" i="58" s="1"/>
  <c r="O5" i="58"/>
  <c r="N5" i="58"/>
  <c r="M5" i="58"/>
  <c r="Q5" i="58" s="1"/>
  <c r="J5" i="58"/>
  <c r="J6" i="58" s="1"/>
  <c r="J7" i="58" s="1"/>
  <c r="J8" i="58" s="1"/>
  <c r="J9" i="58" s="1"/>
  <c r="J10" i="58" s="1"/>
  <c r="J11" i="58" s="1"/>
  <c r="J12" i="58" s="1"/>
  <c r="J13" i="58" s="1"/>
  <c r="J14" i="58" s="1"/>
  <c r="J15" i="58" s="1"/>
  <c r="J16" i="58" s="1"/>
  <c r="J17" i="58" s="1"/>
  <c r="J18" i="58" s="1"/>
  <c r="J19" i="58" s="1"/>
  <c r="J20" i="58" s="1"/>
  <c r="J21" i="58" s="1"/>
  <c r="J22" i="58" s="1"/>
  <c r="J23" i="58" s="1"/>
  <c r="J24" i="58" s="1"/>
  <c r="J25" i="58" s="1"/>
  <c r="J26" i="58" s="1"/>
  <c r="J27" i="58" s="1"/>
  <c r="J28" i="58" s="1"/>
  <c r="J29" i="58" s="1"/>
  <c r="J30" i="58" s="1"/>
  <c r="J31" i="58" s="1"/>
  <c r="J32" i="58" s="1"/>
  <c r="J33" i="58" s="1"/>
  <c r="J34" i="58" s="1"/>
  <c r="J35" i="58" s="1"/>
  <c r="J36" i="58" s="1"/>
  <c r="J37" i="58" s="1"/>
  <c r="J38" i="58" s="1"/>
  <c r="J39" i="58" s="1"/>
  <c r="J40" i="58" s="1"/>
  <c r="J41" i="58" s="1"/>
  <c r="J42" i="58" s="1"/>
  <c r="J43" i="58" s="1"/>
  <c r="J44" i="58" s="1"/>
  <c r="J45" i="58" s="1"/>
  <c r="J46" i="58" s="1"/>
  <c r="J47" i="58" s="1"/>
  <c r="J48" i="58" s="1"/>
  <c r="J49" i="58" s="1"/>
  <c r="J50" i="58" s="1"/>
  <c r="J51" i="58" s="1"/>
  <c r="J52" i="58" s="1"/>
  <c r="J53" i="58" s="1"/>
  <c r="J54" i="58" s="1"/>
  <c r="J55" i="58" s="1"/>
  <c r="J56" i="58" s="1"/>
  <c r="J57" i="58" s="1"/>
  <c r="J58" i="58" s="1"/>
  <c r="J59" i="58" s="1"/>
  <c r="J60" i="58" s="1"/>
  <c r="J61" i="58" s="1"/>
  <c r="J62" i="58" s="1"/>
  <c r="J63" i="58" s="1"/>
  <c r="J64" i="58" s="1"/>
  <c r="J65" i="58" s="1"/>
  <c r="J66" i="58" s="1"/>
  <c r="J67" i="58" s="1"/>
  <c r="J68" i="58" s="1"/>
  <c r="J69" i="58" s="1"/>
  <c r="J70" i="58" s="1"/>
  <c r="J71" i="58" s="1"/>
  <c r="J72" i="58" s="1"/>
  <c r="J73" i="58" s="1"/>
  <c r="J74" i="58" s="1"/>
  <c r="J75" i="58" s="1"/>
  <c r="J76" i="58" s="1"/>
  <c r="J77" i="58" s="1"/>
  <c r="J78" i="58" s="1"/>
  <c r="J79" i="58" s="1"/>
  <c r="J80" i="58" s="1"/>
  <c r="J81" i="58" s="1"/>
  <c r="J82" i="58" s="1"/>
  <c r="J83" i="58" s="1"/>
  <c r="J84" i="58" s="1"/>
  <c r="J85" i="58" s="1"/>
  <c r="J86" i="58" s="1"/>
  <c r="J87" i="58" s="1"/>
  <c r="J88" i="58" s="1"/>
  <c r="J89" i="58" s="1"/>
  <c r="J90" i="58" s="1"/>
  <c r="J91" i="58" s="1"/>
  <c r="J92" i="58" s="1"/>
  <c r="J93" i="58" s="1"/>
  <c r="J94" i="58" s="1"/>
  <c r="J95" i="58" s="1"/>
  <c r="J96" i="58" s="1"/>
  <c r="J97" i="58" s="1"/>
  <c r="J98" i="58" s="1"/>
  <c r="J99" i="58" s="1"/>
  <c r="J100" i="58" s="1"/>
  <c r="J101" i="58" s="1"/>
  <c r="J102" i="58" s="1"/>
  <c r="J103" i="58" s="1"/>
  <c r="J104" i="58" s="1"/>
  <c r="J105" i="58" s="1"/>
  <c r="J106" i="58" s="1"/>
  <c r="J107" i="58" s="1"/>
  <c r="J108" i="58" s="1"/>
  <c r="J109" i="58" s="1"/>
  <c r="J110" i="58" s="1"/>
  <c r="J111" i="58" s="1"/>
  <c r="J112" i="58" s="1"/>
  <c r="J113" i="58" s="1"/>
  <c r="J114" i="58" s="1"/>
  <c r="J115" i="58" s="1"/>
  <c r="J116" i="58" s="1"/>
  <c r="J117" i="58" s="1"/>
  <c r="J118" i="58" s="1"/>
  <c r="J119" i="58" s="1"/>
  <c r="J120" i="58" s="1"/>
  <c r="J121" i="58" s="1"/>
  <c r="J122" i="58" s="1"/>
  <c r="J123" i="58" s="1"/>
  <c r="J124" i="58" s="1"/>
  <c r="J125" i="58" s="1"/>
  <c r="J126" i="58" s="1"/>
  <c r="J127" i="58" s="1"/>
  <c r="J128" i="58" s="1"/>
  <c r="J129" i="58" s="1"/>
  <c r="J130" i="58" s="1"/>
  <c r="J131" i="58" s="1"/>
  <c r="J132" i="58" s="1"/>
  <c r="J133" i="58" s="1"/>
  <c r="J134" i="58" s="1"/>
  <c r="J135" i="58" s="1"/>
  <c r="J136" i="58" s="1"/>
  <c r="J137" i="58" s="1"/>
  <c r="J138" i="58" s="1"/>
  <c r="J139" i="58" s="1"/>
  <c r="J140" i="58" s="1"/>
  <c r="J141" i="58" s="1"/>
  <c r="J142" i="58" s="1"/>
  <c r="J143" i="58" s="1"/>
  <c r="J144" i="58" s="1"/>
  <c r="J145" i="58" s="1"/>
  <c r="J146" i="58" s="1"/>
  <c r="J147" i="58" s="1"/>
  <c r="J148" i="58" s="1"/>
  <c r="J149" i="58" s="1"/>
  <c r="J150" i="58" s="1"/>
  <c r="J151" i="58" s="1"/>
  <c r="J152" i="58" s="1"/>
  <c r="J153" i="58" s="1"/>
  <c r="J154" i="58" s="1"/>
  <c r="J155" i="58" s="1"/>
  <c r="J156" i="58" s="1"/>
  <c r="J157" i="58" s="1"/>
  <c r="J158" i="58" s="1"/>
  <c r="J159" i="58" s="1"/>
  <c r="J160" i="58" s="1"/>
  <c r="J161" i="58" s="1"/>
  <c r="J162" i="58" s="1"/>
  <c r="J163" i="58" s="1"/>
  <c r="J164" i="58" s="1"/>
  <c r="J165" i="58" s="1"/>
  <c r="J166" i="58" s="1"/>
  <c r="J167" i="58" s="1"/>
  <c r="J168" i="58" s="1"/>
  <c r="J169" i="58" s="1"/>
  <c r="J170" i="58" s="1"/>
  <c r="J171" i="58" s="1"/>
  <c r="J172" i="58" s="1"/>
  <c r="J173" i="58" s="1"/>
  <c r="J174" i="58" s="1"/>
  <c r="J175" i="58" s="1"/>
  <c r="J176" i="58" s="1"/>
  <c r="J177" i="58" s="1"/>
  <c r="J178" i="58" s="1"/>
  <c r="J179" i="58" s="1"/>
  <c r="J180" i="58" s="1"/>
  <c r="J181" i="58" s="1"/>
  <c r="J182" i="58" s="1"/>
  <c r="J183" i="58" s="1"/>
  <c r="J184" i="58" s="1"/>
  <c r="J185" i="58" s="1"/>
  <c r="J186" i="58" s="1"/>
  <c r="J187" i="58" s="1"/>
  <c r="J188" i="58" s="1"/>
  <c r="J189" i="58" s="1"/>
  <c r="J190" i="58" s="1"/>
  <c r="J191" i="58" s="1"/>
  <c r="J192" i="58" s="1"/>
  <c r="J193" i="58" s="1"/>
  <c r="J194" i="58" s="1"/>
  <c r="J195" i="58" s="1"/>
  <c r="J196" i="58" s="1"/>
  <c r="J197" i="58" s="1"/>
  <c r="J198" i="58" s="1"/>
  <c r="J199" i="58" s="1"/>
  <c r="J200" i="58" s="1"/>
  <c r="J201" i="58" s="1"/>
  <c r="J202" i="58" s="1"/>
  <c r="J203" i="58" s="1"/>
  <c r="J204" i="58" s="1"/>
  <c r="J205" i="58" s="1"/>
  <c r="J206" i="58" s="1"/>
  <c r="J207" i="58" s="1"/>
  <c r="J208" i="58" s="1"/>
  <c r="J209" i="58" s="1"/>
  <c r="J210" i="58" s="1"/>
  <c r="J211" i="58" s="1"/>
  <c r="J212" i="58" s="1"/>
  <c r="J213" i="58" s="1"/>
  <c r="J214" i="58" s="1"/>
  <c r="J215" i="58" s="1"/>
  <c r="J216" i="58" s="1"/>
  <c r="J217" i="58" s="1"/>
  <c r="J218" i="58" s="1"/>
  <c r="J219" i="58" s="1"/>
  <c r="J220" i="58" s="1"/>
  <c r="J221" i="58" s="1"/>
  <c r="J222" i="58" s="1"/>
  <c r="J223" i="58" s="1"/>
  <c r="J224" i="58" s="1"/>
  <c r="J225" i="58" s="1"/>
  <c r="J226" i="58" s="1"/>
  <c r="J227" i="58" s="1"/>
  <c r="J228" i="58" s="1"/>
  <c r="J229" i="58" s="1"/>
  <c r="J230" i="58" s="1"/>
  <c r="J231" i="58" s="1"/>
  <c r="J232" i="58" s="1"/>
  <c r="J233" i="58" s="1"/>
  <c r="J234" i="58" s="1"/>
  <c r="J235" i="58" s="1"/>
  <c r="J236" i="58" s="1"/>
  <c r="J237" i="58" s="1"/>
  <c r="J238" i="58" s="1"/>
  <c r="J239" i="58" s="1"/>
  <c r="J240" i="58" s="1"/>
  <c r="J241" i="58" s="1"/>
  <c r="J242" i="58" s="1"/>
  <c r="J243" i="58" s="1"/>
  <c r="J244" i="58" s="1"/>
  <c r="J245" i="58" s="1"/>
  <c r="J246" i="58" s="1"/>
  <c r="J247" i="58" s="1"/>
  <c r="J248" i="58" s="1"/>
  <c r="J249" i="58" s="1"/>
  <c r="J250" i="58" s="1"/>
  <c r="J251" i="58" s="1"/>
  <c r="J252" i="58" s="1"/>
  <c r="J253" i="58" s="1"/>
  <c r="J254" i="58" s="1"/>
  <c r="J255" i="58" s="1"/>
  <c r="J256" i="58" s="1"/>
  <c r="J257" i="58" s="1"/>
  <c r="J258" i="58" s="1"/>
  <c r="J259" i="58" s="1"/>
  <c r="J260" i="58" s="1"/>
  <c r="J261" i="58" s="1"/>
  <c r="J262" i="58" s="1"/>
  <c r="J263" i="58" s="1"/>
  <c r="J264" i="58" s="1"/>
  <c r="J265" i="58" s="1"/>
  <c r="J266" i="58" s="1"/>
  <c r="J267" i="58" s="1"/>
  <c r="J268" i="58" s="1"/>
  <c r="J269" i="58" s="1"/>
  <c r="J270" i="58" s="1"/>
  <c r="J271" i="58" s="1"/>
  <c r="J272" i="58" s="1"/>
  <c r="J273" i="58" s="1"/>
  <c r="J274" i="58" s="1"/>
  <c r="J275" i="58" s="1"/>
  <c r="J276" i="58" s="1"/>
  <c r="J277" i="58" s="1"/>
  <c r="J278" i="58" s="1"/>
  <c r="J279" i="58" s="1"/>
  <c r="J280" i="58" s="1"/>
  <c r="J281" i="58" s="1"/>
  <c r="J282" i="58" s="1"/>
  <c r="J283" i="58" s="1"/>
  <c r="J284" i="58" s="1"/>
  <c r="J285" i="58" s="1"/>
  <c r="J286" i="58" s="1"/>
  <c r="J287" i="58" s="1"/>
  <c r="J288" i="58" s="1"/>
  <c r="J289" i="58" s="1"/>
  <c r="J290" i="58" s="1"/>
  <c r="J291" i="58" s="1"/>
  <c r="J292" i="58" s="1"/>
  <c r="J293" i="58" s="1"/>
  <c r="J294" i="58" s="1"/>
  <c r="J295" i="58" s="1"/>
  <c r="J296" i="58" s="1"/>
  <c r="J297" i="58" s="1"/>
  <c r="J298" i="58" s="1"/>
  <c r="J299" i="58" s="1"/>
  <c r="J300" i="58" s="1"/>
  <c r="J301" i="58" s="1"/>
  <c r="J302" i="58" s="1"/>
  <c r="J303" i="58" s="1"/>
  <c r="J304" i="58" s="1"/>
  <c r="J305" i="58" s="1"/>
  <c r="J306" i="58" s="1"/>
  <c r="J307" i="58" s="1"/>
  <c r="J308" i="58" s="1"/>
  <c r="J309" i="58" s="1"/>
  <c r="J310" i="58" s="1"/>
  <c r="J311" i="58" s="1"/>
  <c r="J312" i="58" s="1"/>
  <c r="J313" i="58" s="1"/>
  <c r="J314" i="58" s="1"/>
  <c r="J315" i="58" s="1"/>
  <c r="J316" i="58" s="1"/>
  <c r="J317" i="58" s="1"/>
  <c r="J318" i="58" s="1"/>
  <c r="J319" i="58" s="1"/>
  <c r="J320" i="58" s="1"/>
  <c r="J321" i="58" s="1"/>
  <c r="J322" i="58" s="1"/>
  <c r="J323" i="58" s="1"/>
  <c r="J324" i="58" s="1"/>
  <c r="J325" i="58" s="1"/>
  <c r="J326" i="58" s="1"/>
  <c r="J327" i="58" s="1"/>
  <c r="J328" i="58" s="1"/>
  <c r="J329" i="58" s="1"/>
  <c r="J330" i="58" s="1"/>
  <c r="J331" i="58" s="1"/>
  <c r="J332" i="58" s="1"/>
  <c r="J333" i="58" s="1"/>
  <c r="J334" i="58" s="1"/>
  <c r="J335" i="58" s="1"/>
  <c r="J336" i="58" s="1"/>
  <c r="J337" i="58" s="1"/>
  <c r="J338" i="58" s="1"/>
  <c r="J339" i="58" s="1"/>
  <c r="J340" i="58" s="1"/>
  <c r="J341" i="58" s="1"/>
  <c r="J342" i="58" s="1"/>
  <c r="J343" i="58" s="1"/>
  <c r="J344" i="58" s="1"/>
  <c r="J345" i="58" s="1"/>
  <c r="J346" i="58" s="1"/>
  <c r="J347" i="58" s="1"/>
  <c r="J348" i="58" s="1"/>
  <c r="J349" i="58" s="1"/>
  <c r="J350" i="58" s="1"/>
  <c r="J351" i="58" s="1"/>
  <c r="J352" i="58" s="1"/>
  <c r="J353" i="58" s="1"/>
  <c r="J354" i="58" s="1"/>
  <c r="J355" i="58" s="1"/>
  <c r="J356" i="58" s="1"/>
  <c r="J357" i="58" s="1"/>
  <c r="J358" i="58" s="1"/>
  <c r="J359" i="58" s="1"/>
  <c r="J360" i="58" s="1"/>
  <c r="J361" i="58" s="1"/>
  <c r="J362" i="58" s="1"/>
  <c r="J363" i="58" s="1"/>
  <c r="J364" i="58" s="1"/>
  <c r="J365" i="58" s="1"/>
  <c r="J366" i="58" s="1"/>
  <c r="J367" i="58" s="1"/>
  <c r="J368" i="58" s="1"/>
  <c r="J369" i="58" s="1"/>
  <c r="J370" i="58" s="1"/>
  <c r="J371" i="58" s="1"/>
  <c r="J372" i="58" s="1"/>
  <c r="J373" i="58" s="1"/>
  <c r="J374" i="58" s="1"/>
  <c r="J375" i="58" s="1"/>
  <c r="J376" i="58" s="1"/>
  <c r="J377" i="58" s="1"/>
  <c r="J378" i="58" s="1"/>
  <c r="J379" i="58" s="1"/>
  <c r="J380" i="58" s="1"/>
  <c r="J381" i="58" s="1"/>
  <c r="J382" i="58" s="1"/>
  <c r="J383" i="58" s="1"/>
  <c r="J384" i="58" s="1"/>
  <c r="J385" i="58" s="1"/>
  <c r="J386" i="58" s="1"/>
  <c r="J387" i="58" s="1"/>
  <c r="J388" i="58" s="1"/>
  <c r="J389" i="58" s="1"/>
  <c r="J390" i="58" s="1"/>
  <c r="J391" i="58" s="1"/>
  <c r="J392" i="58" s="1"/>
  <c r="J393" i="58" s="1"/>
  <c r="J394" i="58" s="1"/>
  <c r="J395" i="58" s="1"/>
  <c r="J396" i="58" s="1"/>
  <c r="J397" i="58" s="1"/>
  <c r="J398" i="58" s="1"/>
  <c r="J399" i="58" s="1"/>
  <c r="J400" i="58" s="1"/>
  <c r="J401" i="58" s="1"/>
  <c r="J402" i="58" s="1"/>
  <c r="J403" i="58" s="1"/>
  <c r="J404" i="58" s="1"/>
  <c r="J405" i="58" s="1"/>
  <c r="J406" i="58" s="1"/>
  <c r="J407" i="58" s="1"/>
  <c r="J408" i="58" s="1"/>
  <c r="J409" i="58" s="1"/>
  <c r="J410" i="58" s="1"/>
  <c r="J411" i="58" s="1"/>
  <c r="J412" i="58" s="1"/>
  <c r="J413" i="58" s="1"/>
  <c r="J414" i="58" s="1"/>
  <c r="J415" i="58" s="1"/>
  <c r="J416" i="58" s="1"/>
  <c r="J417" i="58" s="1"/>
  <c r="J418" i="58" s="1"/>
  <c r="J419" i="58" s="1"/>
  <c r="J420" i="58" s="1"/>
  <c r="J421" i="58" s="1"/>
  <c r="J422" i="58" s="1"/>
  <c r="J423" i="58" s="1"/>
  <c r="J424" i="58" s="1"/>
  <c r="J425" i="58" s="1"/>
  <c r="J426" i="58" s="1"/>
  <c r="J427" i="58" s="1"/>
  <c r="J428" i="58" s="1"/>
  <c r="J429" i="58" s="1"/>
  <c r="J430" i="58" s="1"/>
  <c r="J431" i="58" s="1"/>
  <c r="J432" i="58" s="1"/>
  <c r="J433" i="58" s="1"/>
  <c r="J434" i="58" s="1"/>
  <c r="J435" i="58" s="1"/>
  <c r="J436" i="58" s="1"/>
  <c r="J437" i="58" s="1"/>
  <c r="J438" i="58" s="1"/>
  <c r="J439" i="58" s="1"/>
  <c r="J440" i="58" s="1"/>
  <c r="H5" i="58"/>
  <c r="G5" i="58"/>
  <c r="F5" i="58"/>
  <c r="T4" i="58"/>
  <c r="R4" i="58"/>
  <c r="Q4" i="58"/>
  <c r="P4" i="58"/>
  <c r="O4" i="58"/>
  <c r="S4" i="58" s="1"/>
  <c r="N4" i="58"/>
  <c r="M4" i="58"/>
  <c r="J4" i="58"/>
  <c r="H4" i="58"/>
  <c r="G4" i="58"/>
  <c r="F4" i="58"/>
  <c r="T3" i="58"/>
  <c r="S3" i="58"/>
  <c r="P3" i="58"/>
  <c r="O3" i="58"/>
  <c r="N3" i="58"/>
  <c r="R3" i="58" s="1"/>
  <c r="M3" i="58"/>
  <c r="Q3" i="58" s="1"/>
  <c r="J3" i="58"/>
  <c r="H3" i="58"/>
  <c r="G3" i="58"/>
  <c r="F3" i="58"/>
  <c r="R2" i="58"/>
  <c r="P2" i="58"/>
  <c r="T2" i="58" s="1"/>
  <c r="O2" i="58"/>
  <c r="S2" i="58" s="1"/>
  <c r="N2" i="58"/>
  <c r="M2" i="58"/>
  <c r="Q2" i="58" s="1"/>
  <c r="H2" i="58"/>
  <c r="G2" i="58"/>
  <c r="F2" i="58"/>
  <c r="F70" i="1"/>
  <c r="DG5" i="7" s="1"/>
  <c r="E70" i="1"/>
  <c r="C70" i="1"/>
  <c r="D48" i="1"/>
  <c r="E48" i="1" s="1"/>
  <c r="C48" i="1"/>
  <c r="AI2" i="7" s="1"/>
  <c r="C47" i="1"/>
  <c r="L20" i="33" s="1"/>
  <c r="G44" i="1"/>
  <c r="E44" i="1"/>
  <c r="D39" i="41" s="1"/>
  <c r="C44" i="1"/>
  <c r="AG2" i="7" s="1"/>
  <c r="C9" i="29"/>
  <c r="BI2" i="7" s="1"/>
  <c r="BI3" i="7" s="1"/>
  <c r="BI4" i="7" s="1"/>
  <c r="BI5" i="7" s="1"/>
  <c r="E64" i="47"/>
  <c r="C64" i="47"/>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V28" i="33"/>
  <c r="S28" i="33"/>
  <c r="W28" i="33" s="1"/>
  <c r="Q28" i="33"/>
  <c r="P28" i="33"/>
  <c r="O28" i="33"/>
  <c r="N28" i="33"/>
  <c r="R28" i="33" s="1"/>
  <c r="M28" i="33"/>
  <c r="X27" i="33"/>
  <c r="W27" i="33"/>
  <c r="P27" i="33"/>
  <c r="O27" i="33"/>
  <c r="N27" i="33"/>
  <c r="V27" i="33" s="1"/>
  <c r="M27" i="33"/>
  <c r="U27" i="33" s="1"/>
  <c r="W26" i="33"/>
  <c r="V26" i="33"/>
  <c r="P26" i="33"/>
  <c r="X26" i="33" s="1"/>
  <c r="O26" i="33"/>
  <c r="N26" i="33"/>
  <c r="M26" i="33"/>
  <c r="U26" i="33" s="1"/>
  <c r="X25" i="33"/>
  <c r="P25" i="33"/>
  <c r="T25" i="33" s="1"/>
  <c r="O25" i="33"/>
  <c r="S25" i="33" s="1"/>
  <c r="W25" i="33" s="1"/>
  <c r="N25" i="33"/>
  <c r="M25" i="33"/>
  <c r="U24" i="33"/>
  <c r="P24" i="33"/>
  <c r="X24" i="33" s="1"/>
  <c r="O24" i="33"/>
  <c r="W24" i="33" s="1"/>
  <c r="N24" i="33"/>
  <c r="V24" i="33" s="1"/>
  <c r="M24" i="33"/>
  <c r="P23" i="33"/>
  <c r="X23" i="33" s="1"/>
  <c r="O23" i="33"/>
  <c r="W23" i="33" s="1"/>
  <c r="N23" i="33"/>
  <c r="V23" i="33" s="1"/>
  <c r="M23" i="33"/>
  <c r="U23" i="33" s="1"/>
  <c r="L17" i="33"/>
  <c r="W15" i="33"/>
  <c r="U15" i="33"/>
  <c r="R15" i="33"/>
  <c r="T15" i="33" s="1"/>
  <c r="Q15" i="33"/>
  <c r="O15" i="33"/>
  <c r="N15" i="33"/>
  <c r="L15" i="33"/>
  <c r="K15" i="33"/>
  <c r="U14" i="33"/>
  <c r="W14" i="33" s="1"/>
  <c r="S14" i="33"/>
  <c r="R14" i="33"/>
  <c r="T14" i="33" s="1"/>
  <c r="O14" i="33"/>
  <c r="Q14" i="33" s="1"/>
  <c r="M14" i="33"/>
  <c r="L14" i="33"/>
  <c r="N14" i="33" s="1"/>
  <c r="V13" i="33"/>
  <c r="V14" i="33" s="1"/>
  <c r="U13" i="33"/>
  <c r="W13" i="33" s="1"/>
  <c r="T13" i="33"/>
  <c r="S13" i="33"/>
  <c r="R13" i="33"/>
  <c r="P13" i="33"/>
  <c r="P14" i="33" s="1"/>
  <c r="O13" i="33"/>
  <c r="M13" i="33"/>
  <c r="L13" i="33"/>
  <c r="K13" i="33"/>
  <c r="W12" i="33"/>
  <c r="V12" i="33"/>
  <c r="U12" i="33"/>
  <c r="S12" i="33"/>
  <c r="R12" i="33"/>
  <c r="T12" i="33" s="1"/>
  <c r="P12" i="33"/>
  <c r="W11" i="33"/>
  <c r="V11" i="33"/>
  <c r="U11" i="33"/>
  <c r="U10" i="33" s="1"/>
  <c r="W10" i="33" s="1"/>
  <c r="S11" i="33"/>
  <c r="R11" i="33"/>
  <c r="R10" i="33" s="1"/>
  <c r="T10" i="33" s="1"/>
  <c r="P11" i="33"/>
  <c r="O11" i="33"/>
  <c r="O10" i="33" s="1"/>
  <c r="Q10" i="33" s="1"/>
  <c r="N11" i="33"/>
  <c r="M11" i="33"/>
  <c r="M12" i="33" s="1"/>
  <c r="L11" i="33"/>
  <c r="K11" i="33"/>
  <c r="L10" i="33"/>
  <c r="N10" i="33" s="1"/>
  <c r="K10" i="33"/>
  <c r="W9" i="33"/>
  <c r="U9" i="33"/>
  <c r="R9" i="33"/>
  <c r="T9" i="33" s="1"/>
  <c r="Q9" i="33"/>
  <c r="O9" i="33"/>
  <c r="O8" i="33" s="1"/>
  <c r="Q8" i="33" s="1"/>
  <c r="N9" i="33"/>
  <c r="L9" i="33"/>
  <c r="K9" i="33"/>
  <c r="W8" i="33"/>
  <c r="V8" i="33"/>
  <c r="U8" i="33"/>
  <c r="S8" i="33"/>
  <c r="R8" i="33"/>
  <c r="T8" i="33" s="1"/>
  <c r="P8" i="33"/>
  <c r="N8" i="33"/>
  <c r="L8" i="33"/>
  <c r="W7" i="33"/>
  <c r="V7" i="33"/>
  <c r="U7" i="33"/>
  <c r="S7" i="33"/>
  <c r="R7" i="33"/>
  <c r="T7" i="33" s="1"/>
  <c r="P7" i="33"/>
  <c r="O7" i="33"/>
  <c r="M7" i="33"/>
  <c r="M8" i="33" s="1"/>
  <c r="L7" i="33"/>
  <c r="K7" i="33"/>
  <c r="V6" i="33"/>
  <c r="U6" i="33"/>
  <c r="W6" i="33" s="1"/>
  <c r="T6" i="33"/>
  <c r="S6" i="33"/>
  <c r="R6" i="33"/>
  <c r="V5" i="33"/>
  <c r="U5" i="33"/>
  <c r="U4" i="33" s="1"/>
  <c r="W4" i="33" s="1"/>
  <c r="S5" i="33"/>
  <c r="R5" i="33"/>
  <c r="T5" i="33" s="1"/>
  <c r="P5" i="33"/>
  <c r="P6" i="33" s="1"/>
  <c r="O5" i="33"/>
  <c r="O4" i="33" s="1"/>
  <c r="Q4" i="33" s="1"/>
  <c r="N5" i="33"/>
  <c r="M5" i="33"/>
  <c r="M6" i="33" s="1"/>
  <c r="L5" i="33"/>
  <c r="L4" i="33" s="1"/>
  <c r="N4" i="33" s="1"/>
  <c r="K5" i="33"/>
  <c r="R4" i="33"/>
  <c r="T4" i="33" s="1"/>
  <c r="K4" i="33"/>
  <c r="L1" i="33"/>
  <c r="DF5" i="7"/>
  <c r="DE5" i="7"/>
  <c r="DD5" i="7"/>
  <c r="DC5" i="7"/>
  <c r="DB5" i="7"/>
  <c r="BG5" i="7"/>
  <c r="BF5" i="7"/>
  <c r="BC5" i="7"/>
  <c r="BB5" i="7"/>
  <c r="AK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c r="B5" i="7"/>
  <c r="DG4" i="7"/>
  <c r="DF4" i="7"/>
  <c r="DE4" i="7"/>
  <c r="DD4" i="7"/>
  <c r="DC4" i="7"/>
  <c r="DB4" i="7"/>
  <c r="BG4" i="7"/>
  <c r="BF4" i="7"/>
  <c r="BE4" i="7"/>
  <c r="BE5" i="7" s="1"/>
  <c r="BB4" i="7"/>
  <c r="AK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s="1"/>
  <c r="B4" i="7"/>
  <c r="DG3" i="7"/>
  <c r="DF3" i="7"/>
  <c r="DE3" i="7"/>
  <c r="DD3" i="7"/>
  <c r="DC3" i="7"/>
  <c r="DB3" i="7"/>
  <c r="DA3" i="7"/>
  <c r="DA4" i="7" s="1"/>
  <c r="DA5" i="7" s="1"/>
  <c r="CD3" i="7"/>
  <c r="CD4" i="7" s="1"/>
  <c r="CD5" i="7" s="1"/>
  <c r="BJ3" i="7"/>
  <c r="BJ4" i="7" s="1"/>
  <c r="BJ5" i="7" s="1"/>
  <c r="BG3" i="7"/>
  <c r="BB3" i="7"/>
  <c r="AK3" i="7"/>
  <c r="AI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s="1"/>
  <c r="B3" i="7"/>
  <c r="DG2" i="7"/>
  <c r="DF2" i="7"/>
  <c r="DE2" i="7"/>
  <c r="DD2" i="7"/>
  <c r="DC2" i="7"/>
  <c r="DB2" i="7"/>
  <c r="DA2" i="7"/>
  <c r="BJ2" i="7"/>
  <c r="BH2" i="7"/>
  <c r="BH3" i="7" s="1"/>
  <c r="BH4" i="7" s="1"/>
  <c r="BH5" i="7" s="1"/>
  <c r="BG2" i="7"/>
  <c r="BF2" i="7"/>
  <c r="BF3" i="7" s="1"/>
  <c r="BE2" i="7"/>
  <c r="BE3" i="7" s="1"/>
  <c r="BD2" i="7"/>
  <c r="BD3" i="7" s="1"/>
  <c r="BD4" i="7" s="1"/>
  <c r="BD5" i="7" s="1"/>
  <c r="BC2" i="7"/>
  <c r="BC3" i="7" s="1"/>
  <c r="BC4" i="7" s="1"/>
  <c r="BB2" i="7"/>
  <c r="AK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s="1"/>
  <c r="B2" i="7"/>
  <c r="DN46" i="5"/>
  <c r="BM46" i="5"/>
  <c r="DN45" i="5"/>
  <c r="DB45" i="5"/>
  <c r="BM45" i="5"/>
  <c r="BA45" i="5"/>
  <c r="DP44" i="5"/>
  <c r="DP10" i="5" s="1"/>
  <c r="DN44" i="5"/>
  <c r="DQ44" i="5" s="1"/>
  <c r="BM44" i="5"/>
  <c r="DN43" i="5"/>
  <c r="BM43" i="5"/>
  <c r="DP42" i="5"/>
  <c r="DQ42" i="5" s="1"/>
  <c r="DN42" i="5"/>
  <c r="BM42" i="5"/>
  <c r="DP41" i="5"/>
  <c r="DP8" i="5" s="1"/>
  <c r="DN41" i="5"/>
  <c r="BM41" i="5"/>
  <c r="DN40" i="5"/>
  <c r="BM40" i="5"/>
  <c r="DH33" i="5"/>
  <c r="DG33" i="5"/>
  <c r="BG33" i="5"/>
  <c r="BF33" i="5"/>
  <c r="DH23" i="5"/>
  <c r="DH22" i="5" s="1"/>
  <c r="DG23" i="5"/>
  <c r="DG22" i="5" s="1"/>
  <c r="BG23" i="5"/>
  <c r="BG22" i="5" s="1"/>
  <c r="BF23" i="5"/>
  <c r="BF22" i="5" s="1"/>
  <c r="DH14" i="5"/>
  <c r="DG14" i="5"/>
  <c r="DD14" i="5"/>
  <c r="DC14" i="5"/>
  <c r="BG14" i="5"/>
  <c r="BF14" i="5"/>
  <c r="BB14" i="5"/>
  <c r="DM13" i="5"/>
  <c r="DL13" i="5"/>
  <c r="DK13" i="5"/>
  <c r="DE13" i="5"/>
  <c r="BK13" i="5"/>
  <c r="BJ13" i="5"/>
  <c r="BD13" i="5"/>
  <c r="G13" i="5"/>
  <c r="DM12" i="5"/>
  <c r="DL12" i="5"/>
  <c r="DK12" i="5"/>
  <c r="DE12" i="5"/>
  <c r="BK12" i="5"/>
  <c r="BJ12" i="5"/>
  <c r="BD12" i="5"/>
  <c r="DL11" i="5"/>
  <c r="DK11" i="5"/>
  <c r="BK11" i="5"/>
  <c r="BJ11" i="5"/>
  <c r="DL10" i="5"/>
  <c r="DK10" i="5"/>
  <c r="DE10" i="5"/>
  <c r="BK10" i="5"/>
  <c r="BJ10" i="5"/>
  <c r="BD10" i="5"/>
  <c r="H10" i="5"/>
  <c r="G10" i="5"/>
  <c r="C39" i="29" s="1"/>
  <c r="CZ2" i="7" s="1"/>
  <c r="CZ3" i="7" s="1"/>
  <c r="CZ4" i="7" s="1"/>
  <c r="CZ5" i="7" s="1"/>
  <c r="C10" i="5"/>
  <c r="DL9" i="5"/>
  <c r="DK9" i="5"/>
  <c r="DE9" i="5"/>
  <c r="BK9" i="5"/>
  <c r="BJ9" i="5"/>
  <c r="BD9" i="5"/>
  <c r="T9" i="5"/>
  <c r="T5" i="44" s="1"/>
  <c r="S9" i="5"/>
  <c r="R9" i="5"/>
  <c r="Q9" i="5"/>
  <c r="T6" i="44" s="1"/>
  <c r="H9" i="5"/>
  <c r="G9" i="5"/>
  <c r="C9" i="5"/>
  <c r="DL8" i="5"/>
  <c r="DK8" i="5"/>
  <c r="DE8" i="5"/>
  <c r="DE6" i="5" s="1"/>
  <c r="BK8" i="5"/>
  <c r="BJ8" i="5"/>
  <c r="BD8" i="5"/>
  <c r="T8" i="5"/>
  <c r="S5" i="44" s="1"/>
  <c r="S8" i="5"/>
  <c r="R8" i="5"/>
  <c r="Q8" i="5"/>
  <c r="S6" i="44" s="1"/>
  <c r="I8" i="5"/>
  <c r="E8" i="5"/>
  <c r="D8" i="5"/>
  <c r="DL7" i="5"/>
  <c r="DK7" i="5"/>
  <c r="DE7" i="5"/>
  <c r="BK7" i="5"/>
  <c r="BJ7" i="5"/>
  <c r="BD7" i="5"/>
  <c r="BD6" i="5" s="1"/>
  <c r="T7" i="5"/>
  <c r="R5" i="44" s="1"/>
  <c r="S7" i="5"/>
  <c r="R7" i="5"/>
  <c r="Q7" i="5"/>
  <c r="R6" i="44" s="1"/>
  <c r="I7" i="5"/>
  <c r="I10" i="5" s="1"/>
  <c r="P17" i="2" s="1"/>
  <c r="E7" i="5"/>
  <c r="E10" i="5" s="1"/>
  <c r="D7" i="5"/>
  <c r="DL6" i="5"/>
  <c r="DF6" i="5"/>
  <c r="DD6" i="5"/>
  <c r="DK6" i="5" s="1"/>
  <c r="DC6" i="5"/>
  <c r="DB6" i="5"/>
  <c r="BL6" i="5"/>
  <c r="BJ6" i="5"/>
  <c r="BE6" i="5"/>
  <c r="BK6" i="5" s="1"/>
  <c r="BC6" i="5"/>
  <c r="BC14" i="5" s="1"/>
  <c r="BB6" i="5"/>
  <c r="BA6" i="5"/>
  <c r="BL13" i="5" s="1"/>
  <c r="T6" i="5"/>
  <c r="Q5" i="44" s="1"/>
  <c r="S6" i="5"/>
  <c r="R6" i="5"/>
  <c r="Q6" i="5"/>
  <c r="Q6" i="44" s="1"/>
  <c r="I6" i="5"/>
  <c r="E6" i="5"/>
  <c r="D6" i="5"/>
  <c r="K80" i="4"/>
  <c r="I80" i="4"/>
  <c r="H80" i="4"/>
  <c r="G80" i="4"/>
  <c r="F80" i="4"/>
  <c r="E80" i="4"/>
  <c r="K79" i="4"/>
  <c r="I79" i="4"/>
  <c r="H79" i="4"/>
  <c r="F79" i="4"/>
  <c r="E79" i="4"/>
  <c r="K78" i="4"/>
  <c r="I78" i="4"/>
  <c r="H78" i="4"/>
  <c r="G78" i="4"/>
  <c r="F78" i="4"/>
  <c r="E78" i="4"/>
  <c r="J78" i="4" s="1"/>
  <c r="K77" i="4"/>
  <c r="I77" i="4"/>
  <c r="H77" i="4"/>
  <c r="G77" i="4"/>
  <c r="F77" i="4"/>
  <c r="E77" i="4"/>
  <c r="K76" i="4"/>
  <c r="I76" i="4"/>
  <c r="H76" i="4"/>
  <c r="G76" i="4"/>
  <c r="F76" i="4"/>
  <c r="E76" i="4"/>
  <c r="J76" i="4" s="1"/>
  <c r="L76" i="4" s="1"/>
  <c r="K75" i="4"/>
  <c r="J75" i="4"/>
  <c r="H75" i="4"/>
  <c r="F75" i="4"/>
  <c r="E75" i="4"/>
  <c r="K73" i="4"/>
  <c r="I73" i="4"/>
  <c r="H73" i="4"/>
  <c r="G73" i="4"/>
  <c r="F73" i="4"/>
  <c r="E73" i="4"/>
  <c r="K72" i="4"/>
  <c r="I72" i="4"/>
  <c r="H72" i="4"/>
  <c r="F72" i="4"/>
  <c r="E72" i="4"/>
  <c r="K71" i="4"/>
  <c r="I71" i="4"/>
  <c r="H71" i="4"/>
  <c r="G71" i="4"/>
  <c r="F71" i="4"/>
  <c r="E71" i="4"/>
  <c r="L70" i="4"/>
  <c r="AT30" i="31" s="1"/>
  <c r="AT31" i="31" s="1"/>
  <c r="K70" i="4"/>
  <c r="J70" i="4"/>
  <c r="I70" i="4"/>
  <c r="H70" i="4"/>
  <c r="G70" i="4"/>
  <c r="F70" i="4"/>
  <c r="E70" i="4"/>
  <c r="K69" i="4"/>
  <c r="I69" i="4"/>
  <c r="H69" i="4"/>
  <c r="G69" i="4"/>
  <c r="F69" i="4"/>
  <c r="E69" i="4"/>
  <c r="K68" i="4"/>
  <c r="J68" i="4"/>
  <c r="H68" i="4"/>
  <c r="F68" i="4"/>
  <c r="L68" i="4" s="1"/>
  <c r="AQ30" i="31" s="1"/>
  <c r="AQ31" i="31" s="1"/>
  <c r="E68" i="4"/>
  <c r="K66" i="4"/>
  <c r="I66" i="4"/>
  <c r="H66" i="4"/>
  <c r="G66" i="4"/>
  <c r="F66" i="4"/>
  <c r="E66" i="4"/>
  <c r="J66" i="4" s="1"/>
  <c r="K65" i="4"/>
  <c r="J65" i="4"/>
  <c r="I65" i="4"/>
  <c r="H65" i="4"/>
  <c r="F65" i="4"/>
  <c r="E65" i="4"/>
  <c r="L64" i="4"/>
  <c r="E7" i="36" s="1"/>
  <c r="K64" i="4"/>
  <c r="I64" i="4"/>
  <c r="H64" i="4"/>
  <c r="G64" i="4"/>
  <c r="F64" i="4"/>
  <c r="E64" i="4"/>
  <c r="J64" i="4" s="1"/>
  <c r="K63" i="4"/>
  <c r="I63" i="4"/>
  <c r="H63" i="4"/>
  <c r="G63" i="4"/>
  <c r="F63" i="4"/>
  <c r="E63" i="4"/>
  <c r="J63" i="4" s="1"/>
  <c r="L62" i="4"/>
  <c r="AV29" i="31" s="1"/>
  <c r="K62" i="4"/>
  <c r="I62" i="4"/>
  <c r="H62" i="4"/>
  <c r="G62" i="4"/>
  <c r="F62" i="4"/>
  <c r="E62" i="4"/>
  <c r="J62" i="4" s="1"/>
  <c r="K61" i="4"/>
  <c r="H61" i="4"/>
  <c r="F61" i="4"/>
  <c r="E61" i="4"/>
  <c r="I52" i="4"/>
  <c r="E52" i="4"/>
  <c r="L51" i="4"/>
  <c r="D25" i="29" s="1"/>
  <c r="CB2" i="7" s="1"/>
  <c r="CB3" i="7" s="1"/>
  <c r="CB4" i="7" s="1"/>
  <c r="CB5" i="7" s="1"/>
  <c r="J51" i="4"/>
  <c r="I51" i="4"/>
  <c r="E51" i="4"/>
  <c r="I50" i="4"/>
  <c r="E50" i="4"/>
  <c r="J49" i="4"/>
  <c r="L49" i="4" s="1"/>
  <c r="D27" i="29" s="1"/>
  <c r="CD2" i="7" s="1"/>
  <c r="I49" i="4"/>
  <c r="E49" i="4"/>
  <c r="I48" i="4"/>
  <c r="E48" i="4"/>
  <c r="J48" i="4" s="1"/>
  <c r="L47" i="4"/>
  <c r="D24" i="29" s="1"/>
  <c r="K47" i="4"/>
  <c r="J47" i="4"/>
  <c r="E47" i="4"/>
  <c r="R46" i="4"/>
  <c r="R45" i="4"/>
  <c r="K45" i="4"/>
  <c r="I45" i="4"/>
  <c r="H45" i="4"/>
  <c r="G45" i="4"/>
  <c r="F45" i="4"/>
  <c r="E45" i="4"/>
  <c r="R44" i="4"/>
  <c r="K44" i="4"/>
  <c r="J44" i="4"/>
  <c r="L44" i="4" s="1"/>
  <c r="C25" i="29" s="1"/>
  <c r="I44" i="4"/>
  <c r="H44" i="4"/>
  <c r="F44" i="4"/>
  <c r="E44" i="4"/>
  <c r="R43" i="4"/>
  <c r="K43" i="4"/>
  <c r="I43" i="4"/>
  <c r="H43" i="4"/>
  <c r="G43" i="4"/>
  <c r="F43" i="4"/>
  <c r="E43" i="4"/>
  <c r="R42" i="4"/>
  <c r="K42" i="4"/>
  <c r="I42" i="4"/>
  <c r="H42" i="4"/>
  <c r="G42" i="4"/>
  <c r="F42" i="4"/>
  <c r="E42" i="4"/>
  <c r="J42" i="4" s="1"/>
  <c r="L42" i="4" s="1"/>
  <c r="C27" i="29" s="1"/>
  <c r="L41" i="4"/>
  <c r="C29" i="29" s="1"/>
  <c r="K41" i="4"/>
  <c r="J41" i="4"/>
  <c r="I41" i="4"/>
  <c r="H41" i="4"/>
  <c r="G41" i="4"/>
  <c r="F41" i="4"/>
  <c r="E41" i="4"/>
  <c r="K40" i="4"/>
  <c r="L40" i="4" s="1"/>
  <c r="C24" i="29" s="1"/>
  <c r="J40" i="4"/>
  <c r="H40" i="4"/>
  <c r="F40" i="4"/>
  <c r="E40" i="4"/>
  <c r="K24" i="4"/>
  <c r="I24" i="4"/>
  <c r="H24" i="4"/>
  <c r="J24" i="4" s="1"/>
  <c r="G24" i="4"/>
  <c r="F24" i="4"/>
  <c r="E24" i="4"/>
  <c r="K23" i="4"/>
  <c r="L23" i="4" s="1"/>
  <c r="J23" i="4"/>
  <c r="I23" i="4"/>
  <c r="H23" i="4"/>
  <c r="F23" i="4"/>
  <c r="E23" i="4"/>
  <c r="K22" i="4"/>
  <c r="I22" i="4"/>
  <c r="H22" i="4"/>
  <c r="G22" i="4"/>
  <c r="F22" i="4"/>
  <c r="E22" i="4"/>
  <c r="K21" i="4"/>
  <c r="I21" i="4"/>
  <c r="H21" i="4"/>
  <c r="J21" i="4" s="1"/>
  <c r="L21" i="4" s="1"/>
  <c r="G21" i="4"/>
  <c r="F21" i="4"/>
  <c r="E21" i="4"/>
  <c r="K20" i="4"/>
  <c r="I20" i="4"/>
  <c r="H20" i="4"/>
  <c r="G20" i="4"/>
  <c r="F20" i="4"/>
  <c r="E20" i="4"/>
  <c r="L19" i="4"/>
  <c r="F6" i="1" s="1"/>
  <c r="K19" i="4"/>
  <c r="J19" i="4"/>
  <c r="H19" i="4"/>
  <c r="F19" i="4"/>
  <c r="E19" i="4"/>
  <c r="K17" i="4"/>
  <c r="I17" i="4"/>
  <c r="H17" i="4"/>
  <c r="G17" i="4"/>
  <c r="F17" i="4"/>
  <c r="J17" i="4" s="1"/>
  <c r="K16" i="4"/>
  <c r="L16" i="4" s="1"/>
  <c r="I16" i="4"/>
  <c r="H16" i="4"/>
  <c r="F16" i="4"/>
  <c r="E16" i="4"/>
  <c r="J16" i="4" s="1"/>
  <c r="Z15" i="4"/>
  <c r="Y15" i="4"/>
  <c r="K15" i="4"/>
  <c r="I15" i="4"/>
  <c r="H15" i="4"/>
  <c r="G15" i="4"/>
  <c r="F15" i="4"/>
  <c r="E15" i="4"/>
  <c r="K14" i="4"/>
  <c r="I14" i="4"/>
  <c r="H14" i="4"/>
  <c r="G14" i="4"/>
  <c r="F14" i="4"/>
  <c r="E14" i="4"/>
  <c r="K13" i="4"/>
  <c r="I13" i="4"/>
  <c r="H13" i="4"/>
  <c r="G13" i="4"/>
  <c r="F13" i="4"/>
  <c r="Z12" i="4"/>
  <c r="Y12" i="4"/>
  <c r="X12" i="4"/>
  <c r="X15" i="4" s="1"/>
  <c r="K12" i="4"/>
  <c r="H12" i="4"/>
  <c r="F12" i="4"/>
  <c r="E12" i="4"/>
  <c r="W10" i="4"/>
  <c r="K10" i="4"/>
  <c r="I10" i="4"/>
  <c r="H10" i="4"/>
  <c r="G10" i="4"/>
  <c r="F10" i="4"/>
  <c r="E10" i="4"/>
  <c r="Y9" i="4"/>
  <c r="K9" i="4"/>
  <c r="J9" i="4"/>
  <c r="I9" i="4"/>
  <c r="H9" i="4"/>
  <c r="F9" i="4"/>
  <c r="E9" i="4"/>
  <c r="L9" i="4" s="1"/>
  <c r="D7" i="1" s="1"/>
  <c r="Y8" i="4"/>
  <c r="K8" i="4"/>
  <c r="I8" i="4"/>
  <c r="H8" i="4"/>
  <c r="G8" i="4"/>
  <c r="F8" i="4"/>
  <c r="E8" i="4"/>
  <c r="Y7" i="4"/>
  <c r="K7" i="4"/>
  <c r="I7" i="4"/>
  <c r="H7" i="4"/>
  <c r="J7" i="4" s="1"/>
  <c r="L7" i="4" s="1"/>
  <c r="D9" i="1" s="1"/>
  <c r="G7" i="4"/>
  <c r="F7" i="4"/>
  <c r="E7" i="4"/>
  <c r="K6" i="4"/>
  <c r="I6" i="4"/>
  <c r="H6" i="4"/>
  <c r="G6" i="4"/>
  <c r="F6" i="4"/>
  <c r="J6" i="4" s="1"/>
  <c r="E6" i="4"/>
  <c r="L6" i="4" s="1"/>
  <c r="D11" i="1" s="1"/>
  <c r="L5" i="4"/>
  <c r="D6" i="1" s="1"/>
  <c r="G6" i="1" s="1"/>
  <c r="K5" i="4"/>
  <c r="J5" i="4"/>
  <c r="H5" i="4"/>
  <c r="F5" i="4"/>
  <c r="E5" i="4"/>
  <c r="D8" i="36"/>
  <c r="C8" i="36"/>
  <c r="D6" i="36"/>
  <c r="C5" i="36"/>
  <c r="D4" i="36"/>
  <c r="C4" i="36"/>
  <c r="K11" i="35"/>
  <c r="E11" i="35"/>
  <c r="C11" i="35"/>
  <c r="G10" i="35"/>
  <c r="E10" i="35"/>
  <c r="D10" i="35"/>
  <c r="J10" i="35" s="1"/>
  <c r="G9" i="35"/>
  <c r="E9" i="35"/>
  <c r="D9" i="35"/>
  <c r="J9" i="35" s="1"/>
  <c r="D8" i="35"/>
  <c r="E6" i="35"/>
  <c r="D6" i="35"/>
  <c r="G5" i="35"/>
  <c r="C5" i="35"/>
  <c r="B5" i="35"/>
  <c r="G1" i="35"/>
  <c r="F1" i="35"/>
  <c r="E1" i="35"/>
  <c r="D1" i="35"/>
  <c r="C1" i="35"/>
  <c r="B1" i="35"/>
  <c r="M31" i="31"/>
  <c r="M30" i="31"/>
  <c r="AO25" i="31"/>
  <c r="AH25" i="31"/>
  <c r="X25" i="31"/>
  <c r="W25" i="31"/>
  <c r="V25" i="31"/>
  <c r="U25" i="31"/>
  <c r="T25" i="31"/>
  <c r="S25" i="31"/>
  <c r="R25" i="31"/>
  <c r="Q25" i="31"/>
  <c r="G11" i="35" s="1"/>
  <c r="M11" i="35" s="1"/>
  <c r="P25" i="31"/>
  <c r="O25" i="31"/>
  <c r="N25" i="31"/>
  <c r="M25" i="31"/>
  <c r="F11" i="35" s="1"/>
  <c r="K25" i="31"/>
  <c r="J25" i="31"/>
  <c r="H25" i="31"/>
  <c r="G25" i="31"/>
  <c r="D5" i="36" s="1"/>
  <c r="F25" i="31"/>
  <c r="E25" i="31"/>
  <c r="D25" i="31"/>
  <c r="C25" i="31"/>
  <c r="C27" i="31" s="1"/>
  <c r="C5" i="31"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M27" i="31" s="1" a="1"/>
  <c r="M27" i="31" s="1"/>
  <c r="I15" i="31"/>
  <c r="AO14" i="31"/>
  <c r="AH14" i="31"/>
  <c r="Q14" i="31"/>
  <c r="N14" i="31"/>
  <c r="I14" i="31"/>
  <c r="AO13" i="31"/>
  <c r="AH13" i="31"/>
  <c r="Q13" i="31"/>
  <c r="N13" i="31"/>
  <c r="I13" i="31"/>
  <c r="AO12" i="31"/>
  <c r="AH12" i="31"/>
  <c r="Q12" i="31"/>
  <c r="L12" i="31"/>
  <c r="L25" i="31" s="1"/>
  <c r="I12" i="31"/>
  <c r="AO11" i="31"/>
  <c r="AH11" i="31"/>
  <c r="Q11" i="31"/>
  <c r="L11" i="31"/>
  <c r="I11" i="31"/>
  <c r="AO10" i="31"/>
  <c r="AH10" i="31"/>
  <c r="Q10" i="31"/>
  <c r="G8" i="35" s="1"/>
  <c r="L10" i="31"/>
  <c r="I6" i="36" s="1"/>
  <c r="I10" i="31"/>
  <c r="AO9" i="31"/>
  <c r="AH9" i="31"/>
  <c r="Q9" i="31"/>
  <c r="L9" i="31"/>
  <c r="I9" i="31"/>
  <c r="AO8" i="31"/>
  <c r="AH8" i="31"/>
  <c r="Q8" i="31"/>
  <c r="L8" i="31"/>
  <c r="I8" i="31"/>
  <c r="E8" i="31"/>
  <c r="E10" i="31" s="1"/>
  <c r="AO7" i="31"/>
  <c r="AH7" i="31"/>
  <c r="Q7" i="31"/>
  <c r="L7" i="31"/>
  <c r="I7" i="31"/>
  <c r="D5" i="35" s="1"/>
  <c r="E7" i="31"/>
  <c r="AO6" i="31"/>
  <c r="AH6" i="31"/>
  <c r="Q6" i="31"/>
  <c r="Q5" i="31" s="1"/>
  <c r="L6" i="31"/>
  <c r="L5" i="31" s="1"/>
  <c r="I6" i="31"/>
  <c r="AO5" i="31"/>
  <c r="AH5" i="31"/>
  <c r="AC5" i="31"/>
  <c r="AC6" i="31" s="1"/>
  <c r="AC7" i="31" s="1"/>
  <c r="AC8" i="31" s="1"/>
  <c r="AC9" i="31" s="1"/>
  <c r="AC10" i="31" s="1"/>
  <c r="AC11" i="31" s="1"/>
  <c r="AC12" i="31" s="1"/>
  <c r="AC13" i="31" s="1"/>
  <c r="E5" i="31"/>
  <c r="C3" i="35" s="1"/>
  <c r="AZ109" i="30"/>
  <c r="BA109" i="30" s="1"/>
  <c r="BB109" i="30" s="1"/>
  <c r="S52" i="30" s="1"/>
  <c r="AY109" i="30"/>
  <c r="BA108" i="30"/>
  <c r="AY108" i="30"/>
  <c r="AZ107" i="30"/>
  <c r="AY107" i="30"/>
  <c r="BA107" i="30" s="1"/>
  <c r="BB107" i="30" s="1"/>
  <c r="AY106" i="30"/>
  <c r="BA106" i="30" s="1"/>
  <c r="AY105" i="30"/>
  <c r="AZ104" i="30"/>
  <c r="BA104" i="30" s="1"/>
  <c r="AY104" i="30"/>
  <c r="AZ103" i="30"/>
  <c r="AY103" i="30"/>
  <c r="BA103" i="30" s="1"/>
  <c r="AZ102" i="30"/>
  <c r="BA102" i="30" s="1"/>
  <c r="AY102" i="30"/>
  <c r="AZ101" i="30"/>
  <c r="AY101" i="30"/>
  <c r="BA101" i="30" s="1"/>
  <c r="BB101" i="30" s="1"/>
  <c r="AZ100" i="30"/>
  <c r="AY100" i="30"/>
  <c r="BA100" i="30" s="1"/>
  <c r="BB100" i="30" s="1"/>
  <c r="H52" i="30" s="1"/>
  <c r="BD99" i="30"/>
  <c r="AZ99" i="30"/>
  <c r="AY99" i="30"/>
  <c r="BA99" i="30" s="1"/>
  <c r="BB99" i="30" s="1"/>
  <c r="L52" i="30" s="1"/>
  <c r="AZ87" i="30"/>
  <c r="AX87" i="30"/>
  <c r="AV87" i="30"/>
  <c r="AZ86" i="30"/>
  <c r="AX86" i="30"/>
  <c r="AX85" i="30"/>
  <c r="AZ85" i="30" s="1"/>
  <c r="AC85" i="30"/>
  <c r="AE85" i="30" s="1"/>
  <c r="B69" i="30" s="1"/>
  <c r="AV84" i="30"/>
  <c r="AX84" i="30" s="1"/>
  <c r="AZ84" i="30" s="1"/>
  <c r="AC84" i="30"/>
  <c r="AE84" i="30" s="1"/>
  <c r="B68" i="30" s="1"/>
  <c r="B12" i="31" s="1"/>
  <c r="AE83" i="30"/>
  <c r="B67" i="30" s="1"/>
  <c r="B11" i="31" s="1"/>
  <c r="AC83" i="30"/>
  <c r="AE82" i="30"/>
  <c r="B66" i="30" s="1"/>
  <c r="B10" i="31" s="1"/>
  <c r="AC82" i="30"/>
  <c r="AC81" i="30"/>
  <c r="AF79" i="30" s="1"/>
  <c r="AC80" i="30"/>
  <c r="AC79" i="30"/>
  <c r="AE79" i="30" s="1"/>
  <c r="B63" i="30" s="1"/>
  <c r="B7" i="31" s="1"/>
  <c r="AZ78" i="30"/>
  <c r="AY78" i="30"/>
  <c r="AE78" i="30"/>
  <c r="B62" i="30" s="1"/>
  <c r="B6" i="31" s="1"/>
  <c r="B5" i="31" s="1"/>
  <c r="AC78" i="30"/>
  <c r="AZ77" i="30"/>
  <c r="AY77" i="30"/>
  <c r="L77" i="30"/>
  <c r="AZ76" i="30"/>
  <c r="AY76" i="30"/>
  <c r="AZ75" i="30"/>
  <c r="AY75" i="30"/>
  <c r="T39" i="30" s="1"/>
  <c r="AZ74" i="30"/>
  <c r="AY74" i="30"/>
  <c r="AY73" i="30"/>
  <c r="D36" i="30" s="1"/>
  <c r="AX73" i="30"/>
  <c r="AZ73" i="30" s="1"/>
  <c r="AW73" i="30"/>
  <c r="L73" i="30"/>
  <c r="L72" i="30"/>
  <c r="R70" i="30"/>
  <c r="AG69" i="30"/>
  <c r="AF69" i="30"/>
  <c r="AA69" i="30"/>
  <c r="S69" i="30" s="1"/>
  <c r="W69" i="30"/>
  <c r="N69" i="30"/>
  <c r="L69" i="30"/>
  <c r="H69" i="30"/>
  <c r="S68" i="30"/>
  <c r="L68" i="30"/>
  <c r="S67" i="30"/>
  <c r="L67" i="30"/>
  <c r="S66" i="30"/>
  <c r="L66" i="30"/>
  <c r="L74" i="30" s="1"/>
  <c r="S65" i="30"/>
  <c r="L65" i="30"/>
  <c r="AC64" i="30"/>
  <c r="V64" i="30"/>
  <c r="W64" i="30" s="1"/>
  <c r="T64" i="30"/>
  <c r="S64" i="30"/>
  <c r="Q64" i="30"/>
  <c r="L64" i="30"/>
  <c r="J64" i="30"/>
  <c r="F64" i="30"/>
  <c r="AC63" i="30"/>
  <c r="W63" i="30"/>
  <c r="S63" i="30" s="1"/>
  <c r="V63" i="30"/>
  <c r="T63" i="30"/>
  <c r="L63" i="30"/>
  <c r="F63" i="30"/>
  <c r="AC62" i="30"/>
  <c r="W62" i="30"/>
  <c r="S62" i="30" s="1"/>
  <c r="T62" i="30"/>
  <c r="V62" i="30" s="1"/>
  <c r="Q62" i="30"/>
  <c r="L62" i="30"/>
  <c r="L71" i="30" s="1"/>
  <c r="J62" i="30"/>
  <c r="AC61" i="30"/>
  <c r="T61" i="30"/>
  <c r="F61" i="30"/>
  <c r="AC60" i="30"/>
  <c r="T60" i="30"/>
  <c r="J60" i="30"/>
  <c r="F60" i="30"/>
  <c r="AC59" i="30"/>
  <c r="T59" i="30"/>
  <c r="Q59" i="30"/>
  <c r="J59" i="30"/>
  <c r="F59" i="30"/>
  <c r="AC58" i="30"/>
  <c r="T58" i="30"/>
  <c r="F58" i="30"/>
  <c r="AC57" i="30"/>
  <c r="T57" i="30"/>
  <c r="F57" i="30"/>
  <c r="AC56" i="30"/>
  <c r="T56" i="30"/>
  <c r="Q56" i="30"/>
  <c r="J56" i="30"/>
  <c r="F56" i="30"/>
  <c r="AC55" i="30"/>
  <c r="T55" i="30"/>
  <c r="F55" i="30"/>
  <c r="AC54" i="30"/>
  <c r="T54" i="30"/>
  <c r="Q54" i="30"/>
  <c r="F54" i="30"/>
  <c r="AC53" i="30"/>
  <c r="F53" i="30"/>
  <c r="AC52" i="30"/>
  <c r="T52" i="30"/>
  <c r="F52" i="30"/>
  <c r="AC51" i="30"/>
  <c r="T51" i="30"/>
  <c r="Q51" i="30"/>
  <c r="J51" i="30"/>
  <c r="F51" i="30"/>
  <c r="AC50" i="30"/>
  <c r="T50" i="30"/>
  <c r="Q50" i="30"/>
  <c r="J50" i="30"/>
  <c r="F50" i="30"/>
  <c r="AC49" i="30"/>
  <c r="T49" i="30"/>
  <c r="F49" i="30"/>
  <c r="AC48" i="30"/>
  <c r="T48" i="30"/>
  <c r="J48" i="30"/>
  <c r="F48" i="30"/>
  <c r="AC47" i="30"/>
  <c r="T47" i="30"/>
  <c r="Q47" i="30"/>
  <c r="J47" i="30"/>
  <c r="F47" i="30"/>
  <c r="AC46" i="30"/>
  <c r="T46" i="30"/>
  <c r="F46" i="30"/>
  <c r="AC45" i="30"/>
  <c r="T45" i="30"/>
  <c r="F45" i="30"/>
  <c r="AC44" i="30"/>
  <c r="J44" i="30"/>
  <c r="F44" i="30"/>
  <c r="AC43" i="30"/>
  <c r="T43" i="30"/>
  <c r="F43" i="30"/>
  <c r="AC42" i="30"/>
  <c r="T42" i="30"/>
  <c r="J42" i="30"/>
  <c r="F42" i="30"/>
  <c r="AC41" i="30"/>
  <c r="T41" i="30"/>
  <c r="F41" i="30"/>
  <c r="AC40" i="30"/>
  <c r="T40" i="30"/>
  <c r="F40" i="30"/>
  <c r="AC39" i="30"/>
  <c r="F39" i="30"/>
  <c r="AC38" i="30"/>
  <c r="T38" i="30"/>
  <c r="Q38" i="30"/>
  <c r="F38" i="30"/>
  <c r="AC37" i="30"/>
  <c r="T37" i="30"/>
  <c r="Q37" i="30"/>
  <c r="J37" i="30"/>
  <c r="F37" i="30"/>
  <c r="AC36" i="30"/>
  <c r="T36" i="30"/>
  <c r="F36" i="30"/>
  <c r="AC35" i="30"/>
  <c r="T35" i="30"/>
  <c r="Q35" i="30"/>
  <c r="F35" i="30"/>
  <c r="D35" i="30"/>
  <c r="AC34" i="30"/>
  <c r="T34" i="30"/>
  <c r="Q34" i="30"/>
  <c r="F34" i="30"/>
  <c r="AC33" i="30"/>
  <c r="T33" i="30"/>
  <c r="F33" i="30"/>
  <c r="D33" i="30"/>
  <c r="AC32" i="30"/>
  <c r="J32" i="30"/>
  <c r="F32" i="30"/>
  <c r="D32" i="30"/>
  <c r="AC31" i="30"/>
  <c r="T31" i="30"/>
  <c r="F31" i="30"/>
  <c r="AC30" i="30"/>
  <c r="T30" i="30"/>
  <c r="J30" i="30"/>
  <c r="F30" i="30"/>
  <c r="AC29" i="30"/>
  <c r="T29" i="30"/>
  <c r="J29" i="30"/>
  <c r="F29" i="30"/>
  <c r="AC28" i="30"/>
  <c r="T28" i="30"/>
  <c r="F28" i="30"/>
  <c r="D28" i="30"/>
  <c r="AC27" i="30"/>
  <c r="T27" i="30"/>
  <c r="Q27" i="30"/>
  <c r="F27" i="30"/>
  <c r="D27" i="30"/>
  <c r="AC26" i="30"/>
  <c r="T26" i="30"/>
  <c r="Q26" i="30"/>
  <c r="F26" i="30"/>
  <c r="AC25" i="30"/>
  <c r="F25" i="30"/>
  <c r="AC24" i="30"/>
  <c r="T24" i="30"/>
  <c r="Q24" i="30"/>
  <c r="F24" i="30"/>
  <c r="AC23" i="30"/>
  <c r="T23" i="30"/>
  <c r="Q23" i="30"/>
  <c r="J23" i="30"/>
  <c r="F23" i="30"/>
  <c r="AC22" i="30"/>
  <c r="T22" i="30"/>
  <c r="F22" i="30"/>
  <c r="AC21" i="30"/>
  <c r="T21" i="30"/>
  <c r="J21" i="30"/>
  <c r="F21" i="30"/>
  <c r="AC20" i="30"/>
  <c r="T20" i="30"/>
  <c r="Q20" i="30"/>
  <c r="J20" i="30"/>
  <c r="F20" i="30"/>
  <c r="AC19" i="30"/>
  <c r="T19" i="30"/>
  <c r="F19" i="30"/>
  <c r="AC18" i="30"/>
  <c r="T18" i="30"/>
  <c r="J18" i="30"/>
  <c r="F18" i="30"/>
  <c r="AC17" i="30"/>
  <c r="T17" i="30"/>
  <c r="Q17" i="30"/>
  <c r="J17" i="30"/>
  <c r="F17" i="30"/>
  <c r="AC16" i="30"/>
  <c r="T16" i="30"/>
  <c r="F16" i="30"/>
  <c r="AC15" i="30"/>
  <c r="T15" i="30"/>
  <c r="Q15" i="30"/>
  <c r="F15" i="30"/>
  <c r="AC14" i="30"/>
  <c r="Q14" i="30"/>
  <c r="J14" i="30"/>
  <c r="F14" i="30"/>
  <c r="AC13" i="30"/>
  <c r="T13" i="30"/>
  <c r="F13" i="30"/>
  <c r="AC12" i="30"/>
  <c r="T12" i="30"/>
  <c r="J12" i="30"/>
  <c r="F12" i="30"/>
  <c r="AC11" i="30"/>
  <c r="T11" i="30"/>
  <c r="J11" i="30"/>
  <c r="F11" i="30"/>
  <c r="AC10" i="30"/>
  <c r="T10" i="30"/>
  <c r="Q10" i="30"/>
  <c r="F10" i="30"/>
  <c r="AC9" i="30"/>
  <c r="F9" i="30"/>
  <c r="AC8" i="30"/>
  <c r="T8" i="30"/>
  <c r="Q8" i="30"/>
  <c r="F8" i="30"/>
  <c r="AC7" i="30"/>
  <c r="T7" i="30"/>
  <c r="Q7" i="30"/>
  <c r="J7" i="30"/>
  <c r="F7" i="30"/>
  <c r="J113" i="28"/>
  <c r="J66" i="28" s="1"/>
  <c r="I113" i="28"/>
  <c r="H113" i="28"/>
  <c r="H112" i="28"/>
  <c r="I112" i="28" s="1"/>
  <c r="J112" i="28" s="1"/>
  <c r="L65" i="28" s="1"/>
  <c r="I111" i="28"/>
  <c r="J111" i="28" s="1"/>
  <c r="H111" i="28"/>
  <c r="H110" i="28"/>
  <c r="I110" i="28" s="1"/>
  <c r="J110" i="28" s="1"/>
  <c r="I109" i="28"/>
  <c r="J109" i="28" s="1"/>
  <c r="H109" i="28"/>
  <c r="J70" i="28"/>
  <c r="G70" i="28"/>
  <c r="J69" i="28"/>
  <c r="G69" i="28"/>
  <c r="J68" i="28"/>
  <c r="G68" i="28"/>
  <c r="J67" i="28"/>
  <c r="G67" i="28"/>
  <c r="G66" i="28"/>
  <c r="G65" i="28"/>
  <c r="G64" i="28"/>
  <c r="C4" i="3"/>
  <c r="G32" i="2"/>
  <c r="G31" i="2"/>
  <c r="G30" i="2"/>
  <c r="G29" i="2"/>
  <c r="G28" i="2"/>
  <c r="G27" i="2"/>
  <c r="G26" i="2"/>
  <c r="G25" i="2"/>
  <c r="G24" i="2"/>
  <c r="G23"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3" i="12" a="1"/>
  <c r="C29" i="26"/>
  <c r="B20" i="22" a="1"/>
  <c r="B22" i="12" a="1"/>
  <c r="B20" i="12" a="1"/>
  <c r="B22" i="44" a="1"/>
  <c r="B20" i="23" a="1"/>
  <c r="B21" i="22" a="1"/>
  <c r="B25" i="44" a="1"/>
  <c r="B17" i="44" a="1"/>
  <c r="B19" i="12" a="1"/>
  <c r="B24" i="8" a="1"/>
  <c r="B29" i="26" a="1"/>
  <c r="B11" i="18" a="1"/>
  <c r="B23" i="8" a="1"/>
  <c r="B20" i="10" a="1"/>
  <c r="B8" i="44" a="1"/>
  <c r="B24" i="44" a="1"/>
  <c r="B16" i="44" a="1"/>
  <c r="B19" i="8" a="1"/>
  <c r="B21" i="23" a="1"/>
  <c r="B22" i="22" a="1"/>
  <c r="B15" i="44" a="1"/>
  <c r="B12" i="18" a="1"/>
  <c r="B9" i="18" a="1"/>
  <c r="B29" i="38"/>
  <c r="B18" i="23" a="1"/>
  <c r="B23" i="44" a="1"/>
  <c r="B19" i="44" a="1"/>
  <c r="B7" i="44" a="1"/>
  <c r="B22" i="23" a="1"/>
  <c r="B20" i="8" a="1"/>
  <c r="B21" i="44" a="1"/>
  <c r="B24" i="12" a="1"/>
  <c r="B20" i="44" a="1"/>
  <c r="B22" i="8" a="1"/>
  <c r="B30" i="38" a="1"/>
  <c r="B26" i="44" a="1"/>
  <c r="B30" i="26" a="1"/>
  <c r="D8" i="43" a="1"/>
  <c r="B18" i="44" a="1"/>
  <c r="B18" i="22" a="1"/>
  <c r="B10" i="18" a="1"/>
  <c r="B24" i="8" l="1"/>
  <c r="B20" i="12"/>
  <c r="J4" i="12" s="1"/>
  <c r="B20" i="22"/>
  <c r="B21" i="22"/>
  <c r="B20" i="23"/>
  <c r="B22" i="8"/>
  <c r="D8" i="43"/>
  <c r="B24" i="12"/>
  <c r="B9" i="18"/>
  <c r="B12" i="18"/>
  <c r="B23" i="8"/>
  <c r="B22" i="22"/>
  <c r="B21" i="23"/>
  <c r="B19" i="8"/>
  <c r="I4" i="8" s="1"/>
  <c r="B11" i="18"/>
  <c r="B29" i="26"/>
  <c r="B19" i="12"/>
  <c r="I4" i="12" s="1"/>
  <c r="B22" i="12"/>
  <c r="B30" i="38"/>
  <c r="B20" i="44"/>
  <c r="B30" i="26"/>
  <c r="B21" i="44"/>
  <c r="B22" i="44"/>
  <c r="B20" i="10"/>
  <c r="I3" i="10" s="1"/>
  <c r="B15" i="44"/>
  <c r="B23" i="44"/>
  <c r="B18" i="23"/>
  <c r="J6" i="23" s="1"/>
  <c r="B16" i="44"/>
  <c r="B24" i="44"/>
  <c r="B8" i="44"/>
  <c r="B17" i="44"/>
  <c r="B25" i="44"/>
  <c r="B23" i="12"/>
  <c r="B10" i="18"/>
  <c r="B18" i="22"/>
  <c r="J6" i="22" s="1"/>
  <c r="B18" i="44"/>
  <c r="B26" i="44"/>
  <c r="B20" i="8"/>
  <c r="J4" i="8" s="1"/>
  <c r="B22" i="23"/>
  <c r="B7" i="44"/>
  <c r="B19" i="44"/>
  <c r="E59" i="41"/>
  <c r="AT3" i="7"/>
  <c r="I6" i="1"/>
  <c r="F24" i="29"/>
  <c r="BU2" i="7"/>
  <c r="BU3" i="7" s="1"/>
  <c r="BU4" i="7" s="1"/>
  <c r="BU5" i="7" s="1"/>
  <c r="N11" i="35"/>
  <c r="N10" i="35" s="1"/>
  <c r="N9" i="35" s="1"/>
  <c r="AL3" i="7"/>
  <c r="M6" i="1"/>
  <c r="H6" i="1"/>
  <c r="J11" i="1"/>
  <c r="G11" i="1"/>
  <c r="AQ2" i="7"/>
  <c r="C7" i="1"/>
  <c r="B8" i="3"/>
  <c r="F77" i="28"/>
  <c r="F72" i="28"/>
  <c r="F76" i="28"/>
  <c r="F75" i="28"/>
  <c r="F74" i="28"/>
  <c r="F73" i="28"/>
  <c r="F71" i="28"/>
  <c r="C10" i="31"/>
  <c r="C8" i="35"/>
  <c r="P16" i="2"/>
  <c r="O16" i="2"/>
  <c r="F7" i="1"/>
  <c r="C8" i="3"/>
  <c r="J7" i="1"/>
  <c r="E7" i="1"/>
  <c r="G7" i="1"/>
  <c r="AM2" i="7"/>
  <c r="F9" i="1"/>
  <c r="C6" i="3"/>
  <c r="BZ2" i="7"/>
  <c r="BZ3" i="7" s="1"/>
  <c r="BZ4" i="7" s="1"/>
  <c r="BZ5" i="7" s="1"/>
  <c r="B9" i="35"/>
  <c r="F27" i="29"/>
  <c r="CT2" i="7" s="1"/>
  <c r="CT3" i="7" s="1"/>
  <c r="CT4" i="7" s="1"/>
  <c r="CT5" i="7" s="1"/>
  <c r="BX2" i="7"/>
  <c r="BX3" i="7" s="1"/>
  <c r="BX4" i="7" s="1"/>
  <c r="BX5" i="7" s="1"/>
  <c r="CA2" i="7"/>
  <c r="CA3" i="7" s="1"/>
  <c r="CA4" i="7" s="1"/>
  <c r="CA5" i="7" s="1"/>
  <c r="AC14" i="31"/>
  <c r="AI13" i="31"/>
  <c r="AU13" i="31" s="1"/>
  <c r="G3" i="35"/>
  <c r="J9" i="1"/>
  <c r="G9" i="1"/>
  <c r="F25" i="29"/>
  <c r="CR2" i="7" s="1"/>
  <c r="CR3" i="7" s="1"/>
  <c r="CR4" i="7" s="1"/>
  <c r="CR5" i="7" s="1"/>
  <c r="BV2" i="7"/>
  <c r="BV3" i="7" s="1"/>
  <c r="BV4" i="7" s="1"/>
  <c r="BV5" i="7" s="1"/>
  <c r="F153" i="41"/>
  <c r="J156" i="41"/>
  <c r="L17" i="4"/>
  <c r="B9" i="3" s="1"/>
  <c r="Q5" i="33"/>
  <c r="K10" i="35"/>
  <c r="Q43" i="30"/>
  <c r="J40" i="30"/>
  <c r="J34" i="30"/>
  <c r="J26" i="30"/>
  <c r="Q13" i="30"/>
  <c r="J10" i="30"/>
  <c r="J63" i="30"/>
  <c r="J39" i="30"/>
  <c r="Q33" i="30"/>
  <c r="J9" i="30"/>
  <c r="Q55" i="30"/>
  <c r="Q52" i="30"/>
  <c r="Q46" i="30"/>
  <c r="J43" i="30"/>
  <c r="Q31" i="30"/>
  <c r="Q16" i="30"/>
  <c r="J13" i="30"/>
  <c r="Q42" i="30"/>
  <c r="J25" i="30"/>
  <c r="Q12" i="30"/>
  <c r="Q58" i="30"/>
  <c r="J55" i="30"/>
  <c r="Q49" i="30"/>
  <c r="J46" i="30"/>
  <c r="J31" i="30"/>
  <c r="Q19" i="30"/>
  <c r="J16" i="30"/>
  <c r="Q39" i="30"/>
  <c r="J28" i="30"/>
  <c r="Q63" i="30"/>
  <c r="Q61" i="30"/>
  <c r="J58" i="30"/>
  <c r="J52" i="30"/>
  <c r="J49" i="30"/>
  <c r="Q36" i="30"/>
  <c r="Q28" i="30"/>
  <c r="Q22" i="30"/>
  <c r="J19" i="30"/>
  <c r="J61" i="30"/>
  <c r="J36" i="30"/>
  <c r="Q25" i="30"/>
  <c r="J22" i="30"/>
  <c r="Q9" i="30"/>
  <c r="Q57" i="30"/>
  <c r="J54" i="30"/>
  <c r="Q48" i="30"/>
  <c r="J45" i="30"/>
  <c r="Q30" i="30"/>
  <c r="Q18" i="30"/>
  <c r="J15" i="30"/>
  <c r="Q41" i="30"/>
  <c r="J38" i="30"/>
  <c r="J35" i="30"/>
  <c r="J27" i="30"/>
  <c r="J24" i="30"/>
  <c r="Q11" i="30"/>
  <c r="J8" i="30"/>
  <c r="J12" i="4"/>
  <c r="L12" i="4" s="1"/>
  <c r="J61" i="4"/>
  <c r="L61" i="4" s="1"/>
  <c r="L12" i="33"/>
  <c r="N12" i="33" s="1"/>
  <c r="N13" i="33"/>
  <c r="AI4" i="7"/>
  <c r="F48" i="1"/>
  <c r="AI5" i="7" s="1"/>
  <c r="B8" i="35"/>
  <c r="J15" i="4"/>
  <c r="L15" i="4" s="1"/>
  <c r="L63" i="4"/>
  <c r="Q32" i="30"/>
  <c r="Q40" i="30"/>
  <c r="Q44" i="30"/>
  <c r="Q60" i="30"/>
  <c r="D27" i="31"/>
  <c r="J6" i="35"/>
  <c r="J43" i="4"/>
  <c r="L43" i="4" s="1"/>
  <c r="C28" i="29" s="1"/>
  <c r="Q11" i="33"/>
  <c r="O12" i="33"/>
  <c r="Q12" i="33" s="1"/>
  <c r="Q13" i="33"/>
  <c r="L48" i="4"/>
  <c r="D29" i="29" s="1"/>
  <c r="CF2" i="7" s="1"/>
  <c r="CF3" i="7" s="1"/>
  <c r="CF4" i="7" s="1"/>
  <c r="CF5" i="7" s="1"/>
  <c r="L75" i="30"/>
  <c r="BO44" i="5"/>
  <c r="BO41" i="5"/>
  <c r="BO40" i="5"/>
  <c r="BO7" i="5" s="1"/>
  <c r="DP11" i="5"/>
  <c r="M10" i="35"/>
  <c r="E9" i="5"/>
  <c r="K22" i="2"/>
  <c r="B4" i="35"/>
  <c r="H5" i="35" s="1"/>
  <c r="I9" i="5"/>
  <c r="DQ41" i="5"/>
  <c r="L6" i="33"/>
  <c r="N6" i="33" s="1"/>
  <c r="N7" i="33"/>
  <c r="Q7" i="33"/>
  <c r="O6" i="33"/>
  <c r="Q6" i="33" s="1"/>
  <c r="B3" i="35"/>
  <c r="D7" i="35"/>
  <c r="J7" i="35" s="1"/>
  <c r="M12" i="31"/>
  <c r="L64" i="28"/>
  <c r="J50" i="4"/>
  <c r="L50" i="4" s="1"/>
  <c r="D28" i="29" s="1"/>
  <c r="CE2" i="7" s="1"/>
  <c r="CE3" i="7" s="1"/>
  <c r="CE4" i="7" s="1"/>
  <c r="CE5" i="7" s="1"/>
  <c r="L76" i="30"/>
  <c r="W5" i="33"/>
  <c r="D29" i="30"/>
  <c r="D34" i="30"/>
  <c r="D31" i="30"/>
  <c r="D30" i="30"/>
  <c r="E7" i="35"/>
  <c r="K7" i="35" s="1"/>
  <c r="F27" i="31"/>
  <c r="F9" i="31" s="1"/>
  <c r="Q21" i="30"/>
  <c r="Q29" i="30"/>
  <c r="Q45" i="30"/>
  <c r="J53" i="30"/>
  <c r="J57" i="30"/>
  <c r="AE81" i="30"/>
  <c r="B65" i="30" s="1"/>
  <c r="B9" i="31" s="1"/>
  <c r="AE80" i="30"/>
  <c r="B64" i="30" s="1"/>
  <c r="B8" i="31" s="1"/>
  <c r="C7" i="31"/>
  <c r="I25" i="31"/>
  <c r="G6" i="35"/>
  <c r="M6" i="35" s="1"/>
  <c r="L24" i="4"/>
  <c r="L66" i="4"/>
  <c r="T11" i="33"/>
  <c r="Q25" i="33"/>
  <c r="U25" i="33" s="1"/>
  <c r="J33" i="30"/>
  <c r="J41" i="30"/>
  <c r="Q53" i="30"/>
  <c r="I5" i="31"/>
  <c r="D4" i="35"/>
  <c r="AU29" i="31"/>
  <c r="E4" i="35"/>
  <c r="J13" i="4"/>
  <c r="L13" i="4" s="1"/>
  <c r="B5" i="3" s="1"/>
  <c r="J45" i="4"/>
  <c r="L45" i="4" s="1"/>
  <c r="C26" i="29" s="1"/>
  <c r="L79" i="4"/>
  <c r="J79" i="4"/>
  <c r="D10" i="5"/>
  <c r="C38" i="29" s="1"/>
  <c r="D13" i="5"/>
  <c r="BO42" i="5"/>
  <c r="DP43" i="5"/>
  <c r="DP40" i="5"/>
  <c r="DP7" i="5" s="1"/>
  <c r="R25" i="33"/>
  <c r="V25" i="33" s="1"/>
  <c r="U28" i="33"/>
  <c r="C6" i="35"/>
  <c r="I6" i="35" s="1"/>
  <c r="E9" i="31"/>
  <c r="E12" i="31"/>
  <c r="C8" i="31"/>
  <c r="L78" i="4"/>
  <c r="I3" i="36"/>
  <c r="AG116" i="31"/>
  <c r="E3" i="35"/>
  <c r="J6" i="36"/>
  <c r="E27" i="29" s="1"/>
  <c r="CL2" i="7" s="1"/>
  <c r="CL3" i="7" s="1"/>
  <c r="CL4" i="7" s="1"/>
  <c r="CL5" i="7" s="1"/>
  <c r="J73" i="4"/>
  <c r="L73" i="4" s="1"/>
  <c r="AS30" i="31" s="1"/>
  <c r="G7" i="35"/>
  <c r="M7" i="35" s="1"/>
  <c r="J10" i="4"/>
  <c r="T7" i="44"/>
  <c r="T8" i="44"/>
  <c r="D47" i="1"/>
  <c r="L67" i="28"/>
  <c r="L66" i="28"/>
  <c r="L70" i="28"/>
  <c r="L69" i="28"/>
  <c r="L10" i="4"/>
  <c r="D8" i="1" s="1"/>
  <c r="L65" i="4"/>
  <c r="B25" i="31"/>
  <c r="K9" i="35"/>
  <c r="J6" i="1"/>
  <c r="J22" i="4"/>
  <c r="L22" i="4"/>
  <c r="AD5" i="31"/>
  <c r="AD6" i="31" s="1"/>
  <c r="AD7" i="31" s="1"/>
  <c r="AD8" i="31" s="1"/>
  <c r="AD9" i="31" s="1"/>
  <c r="AD10" i="31" s="1"/>
  <c r="AD11" i="31" s="1"/>
  <c r="AD12" i="31" s="1"/>
  <c r="AD13" i="31" s="1"/>
  <c r="E8" i="36"/>
  <c r="J71" i="4"/>
  <c r="L71" i="4" s="1"/>
  <c r="AU30" i="31" s="1"/>
  <c r="AU31" i="31" s="1"/>
  <c r="G4" i="35"/>
  <c r="O27" i="31"/>
  <c r="O5" i="31" s="1"/>
  <c r="AJ5" i="31" s="1"/>
  <c r="AV5" i="31" s="1"/>
  <c r="L14" i="4"/>
  <c r="J14" i="4"/>
  <c r="J20" i="4"/>
  <c r="L20" i="4" s="1"/>
  <c r="AL2" i="7"/>
  <c r="C7" i="36"/>
  <c r="L8" i="4"/>
  <c r="D10" i="1" s="1"/>
  <c r="J8" i="4"/>
  <c r="E8" i="35"/>
  <c r="M9" i="35"/>
  <c r="L52" i="4"/>
  <c r="D26" i="29" s="1"/>
  <c r="L68" i="28"/>
  <c r="E11" i="31"/>
  <c r="P27" i="31"/>
  <c r="E5" i="35"/>
  <c r="B10" i="35"/>
  <c r="H10" i="35" s="1"/>
  <c r="J52" i="4"/>
  <c r="L69" i="4"/>
  <c r="AV30" i="31" s="1"/>
  <c r="J69" i="4"/>
  <c r="J80" i="4"/>
  <c r="L80" i="4" s="1"/>
  <c r="R8" i="44"/>
  <c r="R7" i="44"/>
  <c r="BO43" i="5"/>
  <c r="T28" i="33"/>
  <c r="X28" i="33" s="1"/>
  <c r="E39" i="41"/>
  <c r="AG4" i="7"/>
  <c r="I44" i="1"/>
  <c r="AG5" i="7" s="1"/>
  <c r="C49" i="1"/>
  <c r="AH2" i="7"/>
  <c r="E153" i="41"/>
  <c r="I156" i="41"/>
  <c r="AX11" i="48"/>
  <c r="AG11" i="48"/>
  <c r="AV14" i="48"/>
  <c r="AC14" i="48"/>
  <c r="AU15" i="48"/>
  <c r="AA15" i="48"/>
  <c r="I16" i="48"/>
  <c r="AL16" i="48"/>
  <c r="AU16" i="48"/>
  <c r="AA16" i="48"/>
  <c r="I17" i="48"/>
  <c r="AL17" i="48"/>
  <c r="AU17" i="48"/>
  <c r="AA17" i="48"/>
  <c r="I18" i="48"/>
  <c r="AL18" i="48"/>
  <c r="AU18" i="48"/>
  <c r="AA18" i="48"/>
  <c r="I19" i="48"/>
  <c r="AL19" i="48"/>
  <c r="AU19" i="48"/>
  <c r="AA19" i="48"/>
  <c r="I20" i="48"/>
  <c r="AL20" i="48"/>
  <c r="AU20" i="48"/>
  <c r="AA20" i="48"/>
  <c r="I21" i="48"/>
  <c r="AL21" i="48"/>
  <c r="AU21" i="48"/>
  <c r="AA21" i="48"/>
  <c r="I22" i="48"/>
  <c r="AL22" i="48"/>
  <c r="AU22" i="48"/>
  <c r="AA22" i="48"/>
  <c r="I23" i="48"/>
  <c r="AL23" i="48"/>
  <c r="AU23" i="48"/>
  <c r="AA23" i="48"/>
  <c r="I24" i="48"/>
  <c r="AL24" i="48"/>
  <c r="AU24" i="48"/>
  <c r="AA24" i="48"/>
  <c r="I25" i="48"/>
  <c r="AL25" i="48"/>
  <c r="AU25" i="48"/>
  <c r="AA25" i="48"/>
  <c r="I26" i="48"/>
  <c r="AL27" i="48"/>
  <c r="AL26" i="48"/>
  <c r="AU27" i="48"/>
  <c r="AU26" i="48"/>
  <c r="AA26" i="48"/>
  <c r="D154" i="41"/>
  <c r="H157" i="41"/>
  <c r="C121" i="41"/>
  <c r="F132" i="41"/>
  <c r="E132" i="41"/>
  <c r="D132" i="41"/>
  <c r="C139" i="41"/>
  <c r="AX12" i="48"/>
  <c r="AG12" i="48"/>
  <c r="AV15" i="48"/>
  <c r="AC15" i="48"/>
  <c r="AV16" i="48"/>
  <c r="AC16" i="48"/>
  <c r="AV17" i="48"/>
  <c r="AC17" i="48"/>
  <c r="AV18" i="48"/>
  <c r="AC18" i="48"/>
  <c r="AV19" i="48"/>
  <c r="AC19" i="48"/>
  <c r="AV20" i="48"/>
  <c r="AC20" i="48"/>
  <c r="AV21" i="48"/>
  <c r="AC21" i="48"/>
  <c r="AV22" i="48"/>
  <c r="AC22" i="48"/>
  <c r="AV23" i="48"/>
  <c r="AC23" i="48"/>
  <c r="AV24" i="48"/>
  <c r="AC24" i="48"/>
  <c r="AV25" i="48"/>
  <c r="AC25" i="48"/>
  <c r="AV26" i="48"/>
  <c r="AC26" i="48"/>
  <c r="AN27" i="48"/>
  <c r="M27" i="48"/>
  <c r="AN29" i="48"/>
  <c r="M29" i="48"/>
  <c r="I157" i="41"/>
  <c r="E154" i="41"/>
  <c r="F194" i="41"/>
  <c r="AQ6" i="48"/>
  <c r="AX13" i="48"/>
  <c r="AG13" i="48"/>
  <c r="J157" i="41"/>
  <c r="F154" i="41"/>
  <c r="AX14" i="48"/>
  <c r="AG14" i="48"/>
  <c r="O28" i="48"/>
  <c r="AO28" i="48"/>
  <c r="J64" i="28"/>
  <c r="T14" i="30"/>
  <c r="T32" i="30"/>
  <c r="T44" i="30"/>
  <c r="T53" i="30"/>
  <c r="S7" i="44"/>
  <c r="S8" i="44"/>
  <c r="BL12" i="5"/>
  <c r="H177" i="41"/>
  <c r="D194" i="41"/>
  <c r="U7" i="48"/>
  <c r="AR7" i="48"/>
  <c r="AX15" i="48"/>
  <c r="AG15" i="48"/>
  <c r="AX16" i="48"/>
  <c r="AG16" i="48"/>
  <c r="AX17" i="48"/>
  <c r="AG17" i="48"/>
  <c r="AX18" i="48"/>
  <c r="AG18" i="48"/>
  <c r="AX19" i="48"/>
  <c r="AG19" i="48"/>
  <c r="AX20" i="48"/>
  <c r="AG20" i="48"/>
  <c r="AX21" i="48"/>
  <c r="AG21" i="48"/>
  <c r="AX22" i="48"/>
  <c r="AG22" i="48"/>
  <c r="AX23" i="48"/>
  <c r="AG23" i="48"/>
  <c r="AX24" i="48"/>
  <c r="AG24" i="48"/>
  <c r="AX25" i="48"/>
  <c r="AG25" i="48"/>
  <c r="AG26" i="48"/>
  <c r="AX27" i="48"/>
  <c r="AX26" i="48"/>
  <c r="F133" i="41"/>
  <c r="F140" i="41" s="1"/>
  <c r="U6" i="48"/>
  <c r="AR6" i="48"/>
  <c r="U8" i="48"/>
  <c r="AR8" i="48"/>
  <c r="U9" i="48"/>
  <c r="AR9" i="48"/>
  <c r="J65" i="28"/>
  <c r="D9" i="5"/>
  <c r="I7" i="48"/>
  <c r="AL7" i="48"/>
  <c r="AT7" i="48"/>
  <c r="Y7" i="48"/>
  <c r="U10" i="48"/>
  <c r="AR10" i="48"/>
  <c r="AI29" i="48"/>
  <c r="C29" i="48"/>
  <c r="I6" i="48"/>
  <c r="AL6" i="48"/>
  <c r="AT6" i="48"/>
  <c r="Y6" i="48"/>
  <c r="AU7" i="48"/>
  <c r="AA7" i="48"/>
  <c r="I8" i="48"/>
  <c r="AL8" i="48"/>
  <c r="AT8" i="48"/>
  <c r="Y8" i="48"/>
  <c r="U11" i="48"/>
  <c r="AR11" i="48"/>
  <c r="C27" i="48"/>
  <c r="AI27" i="48"/>
  <c r="AI28" i="48"/>
  <c r="C173" i="41"/>
  <c r="AU6" i="48"/>
  <c r="AA6" i="48"/>
  <c r="AV7" i="48"/>
  <c r="AC7" i="48"/>
  <c r="AU8" i="48"/>
  <c r="AA8" i="48"/>
  <c r="I9" i="48"/>
  <c r="AL9" i="48"/>
  <c r="AT9" i="48"/>
  <c r="Y9" i="48"/>
  <c r="U12" i="48"/>
  <c r="AR12" i="48"/>
  <c r="D195" i="41"/>
  <c r="Q177" i="41"/>
  <c r="AV6" i="48"/>
  <c r="AC6" i="48"/>
  <c r="AV8" i="48"/>
  <c r="AC8" i="48"/>
  <c r="AU9" i="48"/>
  <c r="AA9" i="48"/>
  <c r="I10" i="48"/>
  <c r="AL10" i="48"/>
  <c r="AT10" i="48"/>
  <c r="Y10" i="48"/>
  <c r="U13" i="48"/>
  <c r="AR13" i="48"/>
  <c r="T9" i="30"/>
  <c r="T25" i="30"/>
  <c r="F12" i="31"/>
  <c r="D173" i="41"/>
  <c r="AV9" i="48"/>
  <c r="AC9" i="48"/>
  <c r="AU10" i="48"/>
  <c r="AA10" i="48"/>
  <c r="I11" i="48"/>
  <c r="AL11" i="48"/>
  <c r="AT11" i="48"/>
  <c r="Y11" i="48"/>
  <c r="U14" i="48"/>
  <c r="AR14" i="48"/>
  <c r="E6" i="31"/>
  <c r="L75" i="4"/>
  <c r="F173" i="41"/>
  <c r="E173" i="41"/>
  <c r="AX7" i="48"/>
  <c r="AG7" i="48"/>
  <c r="AV10" i="48"/>
  <c r="AC10" i="48"/>
  <c r="AU11" i="48"/>
  <c r="AA11" i="48"/>
  <c r="I12" i="48"/>
  <c r="AL12" i="48"/>
  <c r="AT12" i="48"/>
  <c r="Y12" i="48"/>
  <c r="U15" i="48"/>
  <c r="AR15" i="48"/>
  <c r="U16" i="48"/>
  <c r="AR16" i="48"/>
  <c r="U17" i="48"/>
  <c r="AR17" i="48"/>
  <c r="U18" i="48"/>
  <c r="AR18" i="48"/>
  <c r="U19" i="48"/>
  <c r="AR19" i="48"/>
  <c r="U20" i="48"/>
  <c r="AR20" i="48"/>
  <c r="U21" i="48"/>
  <c r="AR21" i="48"/>
  <c r="U22" i="48"/>
  <c r="AR22" i="48"/>
  <c r="U23" i="48"/>
  <c r="AR23" i="48"/>
  <c r="U24" i="48"/>
  <c r="AR24" i="48"/>
  <c r="U25" i="48"/>
  <c r="AR25" i="48"/>
  <c r="U26" i="48"/>
  <c r="AR26" i="48"/>
  <c r="Q8" i="44"/>
  <c r="Q7" i="44"/>
  <c r="AX6" i="48"/>
  <c r="AG6" i="48"/>
  <c r="AX8" i="48"/>
  <c r="AG8" i="48"/>
  <c r="AV11" i="48"/>
  <c r="AC11" i="48"/>
  <c r="AU12" i="48"/>
  <c r="AA12" i="48"/>
  <c r="I13" i="48"/>
  <c r="AL13" i="48"/>
  <c r="AT13" i="48"/>
  <c r="Y13" i="48"/>
  <c r="L77" i="4"/>
  <c r="DQ40" i="5"/>
  <c r="J72" i="4"/>
  <c r="L72" i="4" s="1"/>
  <c r="AR30" i="31" s="1"/>
  <c r="AR31" i="31" s="1"/>
  <c r="J77" i="4"/>
  <c r="DM6" i="5"/>
  <c r="D153" i="41"/>
  <c r="H156" i="41"/>
  <c r="AX9" i="48"/>
  <c r="AG9" i="48"/>
  <c r="AV12" i="48"/>
  <c r="AC12" i="48"/>
  <c r="AU13" i="48"/>
  <c r="AA13" i="48"/>
  <c r="I14" i="48"/>
  <c r="AL14" i="48"/>
  <c r="AT14" i="48"/>
  <c r="Y14" i="48"/>
  <c r="AO31" i="48"/>
  <c r="O31" i="48"/>
  <c r="AX10" i="48"/>
  <c r="AG10" i="48"/>
  <c r="AV13" i="48"/>
  <c r="AC13" i="48"/>
  <c r="AU14" i="48"/>
  <c r="AA14" i="48"/>
  <c r="I15" i="48"/>
  <c r="AL15" i="48"/>
  <c r="AT15" i="48"/>
  <c r="Y15" i="48"/>
  <c r="AT16" i="48"/>
  <c r="Y16" i="48"/>
  <c r="AT17" i="48"/>
  <c r="Y17" i="48"/>
  <c r="AT18" i="48"/>
  <c r="Y18" i="48"/>
  <c r="AT19" i="48"/>
  <c r="Y19" i="48"/>
  <c r="AT20" i="48"/>
  <c r="Y20" i="48"/>
  <c r="AT21" i="48"/>
  <c r="Y21" i="48"/>
  <c r="AT22" i="48"/>
  <c r="Y22" i="48"/>
  <c r="AT23" i="48"/>
  <c r="Y23" i="48"/>
  <c r="AT24" i="48"/>
  <c r="Y24" i="48"/>
  <c r="AT25" i="48"/>
  <c r="Y25" i="48"/>
  <c r="AT26" i="48"/>
  <c r="Y26" i="48"/>
  <c r="D134" i="41"/>
  <c r="D141" i="41" s="1"/>
  <c r="I177" i="41"/>
  <c r="AT29" i="48"/>
  <c r="AV33" i="48"/>
  <c r="AC33" i="48"/>
  <c r="AX34" i="48"/>
  <c r="AG34" i="48"/>
  <c r="S37" i="48"/>
  <c r="AQ37" i="48"/>
  <c r="AS38" i="48"/>
  <c r="W38" i="48"/>
  <c r="AT39" i="48"/>
  <c r="Y39" i="48"/>
  <c r="AT40" i="48"/>
  <c r="Y40" i="48"/>
  <c r="AT41" i="48"/>
  <c r="Y41" i="48"/>
  <c r="AV43" i="48"/>
  <c r="AC43" i="48"/>
  <c r="AX47" i="48"/>
  <c r="AG47" i="48"/>
  <c r="AX49" i="48"/>
  <c r="AG49" i="48"/>
  <c r="AP52" i="48"/>
  <c r="Q52" i="48"/>
  <c r="S53" i="48"/>
  <c r="AQ53" i="48"/>
  <c r="AP54" i="48"/>
  <c r="Q54" i="48"/>
  <c r="AX55" i="48"/>
  <c r="AG55" i="48"/>
  <c r="AT65" i="48"/>
  <c r="Y65" i="48"/>
  <c r="AT66" i="48"/>
  <c r="Y66" i="48"/>
  <c r="C68" i="48"/>
  <c r="AI68" i="48"/>
  <c r="AS68" i="48"/>
  <c r="W68" i="48"/>
  <c r="C69" i="48"/>
  <c r="AI69" i="48"/>
  <c r="AS69" i="48"/>
  <c r="W69" i="48"/>
  <c r="C70" i="48"/>
  <c r="AI70" i="48"/>
  <c r="AS70" i="48"/>
  <c r="W70" i="48"/>
  <c r="C71" i="48"/>
  <c r="AI71" i="48"/>
  <c r="AS71" i="48"/>
  <c r="W71" i="48"/>
  <c r="C72" i="48"/>
  <c r="AI72" i="48"/>
  <c r="AS72" i="48"/>
  <c r="W72" i="48"/>
  <c r="AT73" i="48"/>
  <c r="Y73" i="48"/>
  <c r="AM82" i="48"/>
  <c r="K82" i="48"/>
  <c r="AG82" i="48"/>
  <c r="AX82" i="48"/>
  <c r="AV87" i="48"/>
  <c r="AC87" i="48"/>
  <c r="AW135" i="48"/>
  <c r="AE135" i="48"/>
  <c r="AN136" i="48"/>
  <c r="M136" i="48"/>
  <c r="S140" i="48"/>
  <c r="AQ140" i="48"/>
  <c r="AO142" i="48"/>
  <c r="O142" i="48"/>
  <c r="AM144" i="48"/>
  <c r="K144" i="48"/>
  <c r="AS147" i="48"/>
  <c r="W147" i="48"/>
  <c r="AS149" i="48"/>
  <c r="W149" i="48"/>
  <c r="AS151" i="48"/>
  <c r="W151" i="48"/>
  <c r="AS153" i="48"/>
  <c r="W153" i="48"/>
  <c r="AS155" i="48"/>
  <c r="W155" i="48"/>
  <c r="AS157" i="48"/>
  <c r="W157" i="48"/>
  <c r="AR159" i="48"/>
  <c r="U159" i="48"/>
  <c r="AP161" i="48"/>
  <c r="Q161" i="48"/>
  <c r="E162" i="48"/>
  <c r="AJ162" i="48"/>
  <c r="AN165" i="48"/>
  <c r="M165" i="48"/>
  <c r="AS166" i="48"/>
  <c r="W166" i="48"/>
  <c r="AR169" i="48"/>
  <c r="U169" i="48"/>
  <c r="S172" i="48"/>
  <c r="AQ172" i="48"/>
  <c r="G173" i="48"/>
  <c r="AK173" i="48"/>
  <c r="C177" i="48"/>
  <c r="AI177" i="48"/>
  <c r="E178" i="48"/>
  <c r="AJ178" i="48"/>
  <c r="C179" i="48"/>
  <c r="AI179" i="48"/>
  <c r="C180" i="48"/>
  <c r="AI180" i="48"/>
  <c r="C181" i="48"/>
  <c r="AI181" i="48"/>
  <c r="AI182" i="48"/>
  <c r="C182" i="48"/>
  <c r="E134" i="41"/>
  <c r="E141" i="41" s="1"/>
  <c r="J177" i="41"/>
  <c r="AS27" i="48"/>
  <c r="AW29" i="48"/>
  <c r="AV31" i="48"/>
  <c r="AC31" i="48"/>
  <c r="AM32" i="48"/>
  <c r="AV32" i="48"/>
  <c r="AC32" i="48"/>
  <c r="AO35" i="48"/>
  <c r="O35" i="48"/>
  <c r="AP36" i="48"/>
  <c r="Q36" i="48"/>
  <c r="C37" i="48"/>
  <c r="U37" i="48"/>
  <c r="AR37" i="48"/>
  <c r="AV42" i="48"/>
  <c r="AC42" i="48"/>
  <c r="AX46" i="48"/>
  <c r="AG46" i="48"/>
  <c r="AP49" i="48"/>
  <c r="Q49" i="48"/>
  <c r="AP51" i="48"/>
  <c r="Q51" i="48"/>
  <c r="S52" i="48"/>
  <c r="AQ52" i="48"/>
  <c r="C53" i="48"/>
  <c r="AI53" i="48"/>
  <c r="U53" i="48"/>
  <c r="AR53" i="48"/>
  <c r="S54" i="48"/>
  <c r="AQ54" i="48"/>
  <c r="AP55" i="48"/>
  <c r="Q55" i="48"/>
  <c r="AX56" i="48"/>
  <c r="AG56" i="48"/>
  <c r="AT67" i="48"/>
  <c r="Y67" i="48"/>
  <c r="I74" i="48"/>
  <c r="AL74" i="48"/>
  <c r="C79" i="48"/>
  <c r="AI79" i="48"/>
  <c r="G80" i="48"/>
  <c r="AK80" i="48"/>
  <c r="AT80" i="48"/>
  <c r="Y80" i="48"/>
  <c r="AN82" i="48"/>
  <c r="M82" i="48"/>
  <c r="I134" i="48"/>
  <c r="AL134" i="48"/>
  <c r="C122" i="41"/>
  <c r="F134" i="41"/>
  <c r="F141" i="41" s="1"/>
  <c r="O6" i="48"/>
  <c r="O7" i="48"/>
  <c r="O8" i="48"/>
  <c r="O9" i="48"/>
  <c r="O10" i="48"/>
  <c r="O11" i="48"/>
  <c r="O12" i="48"/>
  <c r="O13" i="48"/>
  <c r="O14" i="48"/>
  <c r="O15" i="48"/>
  <c r="O16" i="48"/>
  <c r="O17" i="48"/>
  <c r="O18" i="48"/>
  <c r="O19" i="48"/>
  <c r="O20" i="48"/>
  <c r="O21" i="48"/>
  <c r="O22" i="48"/>
  <c r="O23" i="48"/>
  <c r="O24" i="48"/>
  <c r="O25" i="48"/>
  <c r="O26" i="48"/>
  <c r="AJ27" i="48"/>
  <c r="W28" i="48"/>
  <c r="AK28" i="48"/>
  <c r="Y29" i="48"/>
  <c r="AG30" i="48"/>
  <c r="K31" i="48"/>
  <c r="AX33" i="48"/>
  <c r="AG33" i="48"/>
  <c r="AI36" i="48"/>
  <c r="S36" i="48"/>
  <c r="AQ36" i="48"/>
  <c r="AS37" i="48"/>
  <c r="W37" i="48"/>
  <c r="AT38" i="48"/>
  <c r="Y38" i="48"/>
  <c r="AX45" i="48"/>
  <c r="AG45" i="48"/>
  <c r="AP48" i="48"/>
  <c r="Q48" i="48"/>
  <c r="S49" i="48"/>
  <c r="AQ49" i="48"/>
  <c r="AP50" i="48"/>
  <c r="Q50" i="48"/>
  <c r="S51" i="48"/>
  <c r="AQ51" i="48"/>
  <c r="C52" i="48"/>
  <c r="AI52" i="48"/>
  <c r="U52" i="48"/>
  <c r="AR52" i="48"/>
  <c r="AS53" i="48"/>
  <c r="W53" i="48"/>
  <c r="C54" i="48"/>
  <c r="AI54" i="48"/>
  <c r="U54" i="48"/>
  <c r="AR54" i="48"/>
  <c r="S55" i="48"/>
  <c r="AQ55" i="48"/>
  <c r="AP56" i="48"/>
  <c r="Q56" i="48"/>
  <c r="AX57" i="48"/>
  <c r="AG57" i="48"/>
  <c r="AT68" i="48"/>
  <c r="Y68" i="48"/>
  <c r="AT69" i="48"/>
  <c r="Y69" i="48"/>
  <c r="AT70" i="48"/>
  <c r="Y70" i="48"/>
  <c r="AT71" i="48"/>
  <c r="Y71" i="48"/>
  <c r="AT72" i="48"/>
  <c r="Y72" i="48"/>
  <c r="AX76" i="48"/>
  <c r="AG76" i="48"/>
  <c r="AP77" i="48"/>
  <c r="Q77" i="48"/>
  <c r="AW77" i="48"/>
  <c r="AS79" i="48"/>
  <c r="W79" i="48"/>
  <c r="I80" i="48"/>
  <c r="AL80" i="48"/>
  <c r="I86" i="48"/>
  <c r="AL86" i="48"/>
  <c r="I129" i="48"/>
  <c r="AL129" i="48"/>
  <c r="E159" i="41"/>
  <c r="AL28" i="48"/>
  <c r="AI30" i="48"/>
  <c r="AP30" i="48"/>
  <c r="Q30" i="48"/>
  <c r="AO34" i="48"/>
  <c r="O34" i="48"/>
  <c r="AP35" i="48"/>
  <c r="Q35" i="48"/>
  <c r="U36" i="48"/>
  <c r="AR36" i="48"/>
  <c r="AX44" i="48"/>
  <c r="AG44" i="48"/>
  <c r="AP47" i="48"/>
  <c r="Q47" i="48"/>
  <c r="S48" i="48"/>
  <c r="AQ48" i="48"/>
  <c r="C49" i="48"/>
  <c r="AI49" i="48"/>
  <c r="U49" i="48"/>
  <c r="AR49" i="48"/>
  <c r="S50" i="48"/>
  <c r="AQ50" i="48"/>
  <c r="C51" i="48"/>
  <c r="AI51" i="48"/>
  <c r="U51" i="48"/>
  <c r="AR51" i="48"/>
  <c r="AS52" i="48"/>
  <c r="W52" i="48"/>
  <c r="AS54" i="48"/>
  <c r="W54" i="48"/>
  <c r="C55" i="48"/>
  <c r="AI55" i="48"/>
  <c r="U55" i="48"/>
  <c r="AR55" i="48"/>
  <c r="S56" i="48"/>
  <c r="AQ56" i="48"/>
  <c r="AP57" i="48"/>
  <c r="Q57" i="48"/>
  <c r="AX58" i="48"/>
  <c r="AG58" i="48"/>
  <c r="I66" i="48"/>
  <c r="AL66" i="48"/>
  <c r="I73" i="48"/>
  <c r="AL73" i="48"/>
  <c r="S77" i="48"/>
  <c r="AQ77" i="48"/>
  <c r="C78" i="48"/>
  <c r="AI78" i="48"/>
  <c r="AU126" i="48"/>
  <c r="AA126" i="48"/>
  <c r="F159" i="41"/>
  <c r="F195" i="41" s="1"/>
  <c r="AP26" i="48"/>
  <c r="AT27" i="48"/>
  <c r="C30" i="48"/>
  <c r="S30" i="48"/>
  <c r="AQ30" i="48"/>
  <c r="AL30" i="48"/>
  <c r="AX31" i="48"/>
  <c r="AG31" i="48"/>
  <c r="AX32" i="48"/>
  <c r="AG32" i="48"/>
  <c r="S35" i="48"/>
  <c r="AQ35" i="48"/>
  <c r="AS36" i="48"/>
  <c r="W36" i="48"/>
  <c r="AT37" i="48"/>
  <c r="Y37" i="48"/>
  <c r="AV39" i="48"/>
  <c r="AC39" i="48"/>
  <c r="AV40" i="48"/>
  <c r="AC40" i="48"/>
  <c r="AV41" i="48"/>
  <c r="AC41" i="48"/>
  <c r="AX43" i="48"/>
  <c r="AG43" i="48"/>
  <c r="AP46" i="48"/>
  <c r="Q46" i="48"/>
  <c r="S47" i="48"/>
  <c r="AQ47" i="48"/>
  <c r="C48" i="48"/>
  <c r="AI48" i="48"/>
  <c r="U48" i="48"/>
  <c r="AR48" i="48"/>
  <c r="AS49" i="48"/>
  <c r="W49" i="48"/>
  <c r="C50" i="48"/>
  <c r="AI50" i="48"/>
  <c r="U50" i="48"/>
  <c r="AR50" i="48"/>
  <c r="AS51" i="48"/>
  <c r="W51" i="48"/>
  <c r="AT53" i="48"/>
  <c r="Y53" i="48"/>
  <c r="AS55" i="48"/>
  <c r="W55" i="48"/>
  <c r="C56" i="48"/>
  <c r="AI56" i="48"/>
  <c r="U56" i="48"/>
  <c r="AR56" i="48"/>
  <c r="S57" i="48"/>
  <c r="AQ57" i="48"/>
  <c r="AP58" i="48"/>
  <c r="Q58" i="48"/>
  <c r="AX59" i="48"/>
  <c r="AG59" i="48"/>
  <c r="I67" i="48"/>
  <c r="AL67" i="48"/>
  <c r="AX75" i="48"/>
  <c r="AG75" i="48"/>
  <c r="AS78" i="48"/>
  <c r="W78" i="48"/>
  <c r="G79" i="48"/>
  <c r="AK79" i="48"/>
  <c r="AT79" i="48"/>
  <c r="Y79" i="48"/>
  <c r="AW81" i="48"/>
  <c r="AE81" i="48"/>
  <c r="G85" i="48"/>
  <c r="AK85" i="48"/>
  <c r="AT85" i="48"/>
  <c r="Y85" i="48"/>
  <c r="S125" i="48"/>
  <c r="AQ125" i="48"/>
  <c r="Q6" i="48"/>
  <c r="Q7" i="48"/>
  <c r="Q8" i="48"/>
  <c r="Q9" i="48"/>
  <c r="Q10" i="48"/>
  <c r="Q11" i="48"/>
  <c r="Q12" i="48"/>
  <c r="Q13" i="48"/>
  <c r="Q14" i="48"/>
  <c r="Q15" i="48"/>
  <c r="Q16" i="48"/>
  <c r="Q17" i="48"/>
  <c r="Q18" i="48"/>
  <c r="Q19" i="48"/>
  <c r="Q20" i="48"/>
  <c r="Q21" i="48"/>
  <c r="Q22" i="48"/>
  <c r="Q23" i="48"/>
  <c r="Q24" i="48"/>
  <c r="Q25" i="48"/>
  <c r="AM27" i="48"/>
  <c r="AM28" i="48"/>
  <c r="Y28" i="48"/>
  <c r="E30" i="48"/>
  <c r="AJ30" i="48"/>
  <c r="U30" i="48"/>
  <c r="AR30" i="48"/>
  <c r="AO30" i="48"/>
  <c r="AK31" i="48"/>
  <c r="AK32" i="48"/>
  <c r="AO33" i="48"/>
  <c r="O33" i="48"/>
  <c r="AW33" i="48"/>
  <c r="AP34" i="48"/>
  <c r="Q34" i="48"/>
  <c r="C35" i="48"/>
  <c r="U35" i="48"/>
  <c r="AR35" i="48"/>
  <c r="AX42" i="48"/>
  <c r="AG42" i="48"/>
  <c r="AP45" i="48"/>
  <c r="Q45" i="48"/>
  <c r="S46" i="48"/>
  <c r="AQ46" i="48"/>
  <c r="C47" i="48"/>
  <c r="AI47" i="48"/>
  <c r="U47" i="48"/>
  <c r="AR47" i="48"/>
  <c r="AS48" i="48"/>
  <c r="W48" i="48"/>
  <c r="AS50" i="48"/>
  <c r="W50" i="48"/>
  <c r="AT52" i="48"/>
  <c r="Y52" i="48"/>
  <c r="AT54" i="48"/>
  <c r="Y54" i="48"/>
  <c r="AS56" i="48"/>
  <c r="W56" i="48"/>
  <c r="C57" i="48"/>
  <c r="AI57" i="48"/>
  <c r="U57" i="48"/>
  <c r="AR57" i="48"/>
  <c r="S58" i="48"/>
  <c r="AQ58" i="48"/>
  <c r="AP59" i="48"/>
  <c r="Q59" i="48"/>
  <c r="AX60" i="48"/>
  <c r="AG60" i="48"/>
  <c r="I68" i="48"/>
  <c r="AL68" i="48"/>
  <c r="I69" i="48"/>
  <c r="AL69" i="48"/>
  <c r="I70" i="48"/>
  <c r="AL70" i="48"/>
  <c r="I71" i="48"/>
  <c r="AL71" i="48"/>
  <c r="I72" i="48"/>
  <c r="AL72" i="48"/>
  <c r="AX74" i="48"/>
  <c r="AG74" i="48"/>
  <c r="AP76" i="48"/>
  <c r="Q76" i="48"/>
  <c r="AW76" i="48"/>
  <c r="I79" i="48"/>
  <c r="AL79" i="48"/>
  <c r="Z3" i="50"/>
  <c r="Z4" i="50"/>
  <c r="Z5" i="50"/>
  <c r="Z6" i="50"/>
  <c r="Z7" i="50"/>
  <c r="Z8" i="50"/>
  <c r="Z9" i="50"/>
  <c r="Z10" i="50"/>
  <c r="Z11" i="50"/>
  <c r="Z12" i="50"/>
  <c r="AQ16" i="48"/>
  <c r="AQ17" i="48"/>
  <c r="AQ18" i="48"/>
  <c r="AQ19" i="48"/>
  <c r="AQ20" i="48"/>
  <c r="AQ21" i="48"/>
  <c r="AQ22" i="48"/>
  <c r="AQ23" i="48"/>
  <c r="AQ24" i="48"/>
  <c r="AQ25" i="48"/>
  <c r="AQ26" i="48"/>
  <c r="Y27" i="48"/>
  <c r="AV29" i="48"/>
  <c r="AC29" i="48"/>
  <c r="AS30" i="48"/>
  <c r="W30" i="48"/>
  <c r="AO32" i="48"/>
  <c r="O32" i="48"/>
  <c r="S34" i="48"/>
  <c r="AQ34" i="48"/>
  <c r="AS35" i="48"/>
  <c r="W35" i="48"/>
  <c r="AT36" i="48"/>
  <c r="Y36" i="48"/>
  <c r="AV38" i="48"/>
  <c r="AC38" i="48"/>
  <c r="AX41" i="48"/>
  <c r="AG41" i="48"/>
  <c r="AP44" i="48"/>
  <c r="Q44" i="48"/>
  <c r="S45" i="48"/>
  <c r="AQ45" i="48"/>
  <c r="C46" i="48"/>
  <c r="AI46" i="48"/>
  <c r="U46" i="48"/>
  <c r="AR46" i="48"/>
  <c r="AS47" i="48"/>
  <c r="W47" i="48"/>
  <c r="AT49" i="48"/>
  <c r="Y49" i="48"/>
  <c r="AT51" i="48"/>
  <c r="Y51" i="48"/>
  <c r="AT55" i="48"/>
  <c r="Y55" i="48"/>
  <c r="AS57" i="48"/>
  <c r="W57" i="48"/>
  <c r="C58" i="48"/>
  <c r="AI58" i="48"/>
  <c r="U58" i="48"/>
  <c r="AR58" i="48"/>
  <c r="S59" i="48"/>
  <c r="AQ59" i="48"/>
  <c r="AP60" i="48"/>
  <c r="Q60" i="48"/>
  <c r="AX61" i="48"/>
  <c r="AG61" i="48"/>
  <c r="S76" i="48"/>
  <c r="AQ76" i="48"/>
  <c r="C77" i="48"/>
  <c r="AI77" i="48"/>
  <c r="AS77" i="48"/>
  <c r="W77" i="48"/>
  <c r="G78" i="48"/>
  <c r="AK78" i="48"/>
  <c r="AT78" i="48"/>
  <c r="Y78" i="48"/>
  <c r="AT96" i="48"/>
  <c r="Y96" i="48"/>
  <c r="AV97" i="48"/>
  <c r="AC97" i="48"/>
  <c r="AN98" i="48"/>
  <c r="M98" i="48"/>
  <c r="AX98" i="48"/>
  <c r="AG98" i="48"/>
  <c r="AP99" i="48"/>
  <c r="Q99" i="48"/>
  <c r="AP106" i="48"/>
  <c r="Q106" i="48"/>
  <c r="U107" i="48"/>
  <c r="AR107" i="48"/>
  <c r="I110" i="48"/>
  <c r="AL110" i="48"/>
  <c r="AP114" i="48"/>
  <c r="Q114" i="48"/>
  <c r="U115" i="48"/>
  <c r="AR115" i="48"/>
  <c r="I117" i="48"/>
  <c r="AL117" i="48"/>
  <c r="AP120" i="48"/>
  <c r="Q120" i="48"/>
  <c r="C121" i="48"/>
  <c r="AI121" i="48"/>
  <c r="AT122" i="48"/>
  <c r="Y122" i="48"/>
  <c r="AA8" i="50"/>
  <c r="AA9" i="50"/>
  <c r="AA10" i="50"/>
  <c r="AA11" i="50"/>
  <c r="AA12" i="50"/>
  <c r="AA23" i="50"/>
  <c r="AA24" i="50"/>
  <c r="AA25" i="50"/>
  <c r="AA26" i="50"/>
  <c r="AA27" i="50"/>
  <c r="AA28" i="50"/>
  <c r="K28" i="48"/>
  <c r="AW28" i="48"/>
  <c r="AP31" i="48"/>
  <c r="Q31" i="48"/>
  <c r="AP33" i="48"/>
  <c r="Q33" i="48"/>
  <c r="C34" i="48"/>
  <c r="U34" i="48"/>
  <c r="AR34" i="48"/>
  <c r="AP43" i="48"/>
  <c r="Q43" i="48"/>
  <c r="S44" i="48"/>
  <c r="AQ44" i="48"/>
  <c r="C45" i="48"/>
  <c r="AI45" i="48"/>
  <c r="U45" i="48"/>
  <c r="AR45" i="48"/>
  <c r="AS46" i="48"/>
  <c r="W46" i="48"/>
  <c r="AT48" i="48"/>
  <c r="Y48" i="48"/>
  <c r="AT50" i="48"/>
  <c r="Y50" i="48"/>
  <c r="AT56" i="48"/>
  <c r="Y56" i="48"/>
  <c r="AS58" i="48"/>
  <c r="W58" i="48"/>
  <c r="C59" i="48"/>
  <c r="AI59" i="48"/>
  <c r="U59" i="48"/>
  <c r="AR59" i="48"/>
  <c r="S60" i="48"/>
  <c r="AQ60" i="48"/>
  <c r="AP61" i="48"/>
  <c r="Q61" i="48"/>
  <c r="AX62" i="48"/>
  <c r="AG62" i="48"/>
  <c r="AX73" i="48"/>
  <c r="AG73" i="48"/>
  <c r="AP75" i="48"/>
  <c r="Q75" i="48"/>
  <c r="I78" i="48"/>
  <c r="AL78" i="48"/>
  <c r="AP81" i="48"/>
  <c r="Q81" i="48"/>
  <c r="AS95" i="48"/>
  <c r="W95" i="48"/>
  <c r="S26" i="48"/>
  <c r="AN28" i="48"/>
  <c r="AT30" i="48"/>
  <c r="AI31" i="48"/>
  <c r="S31" i="48"/>
  <c r="AQ31" i="48"/>
  <c r="AP32" i="48"/>
  <c r="Q32" i="48"/>
  <c r="S33" i="48"/>
  <c r="AQ33" i="48"/>
  <c r="AS34" i="48"/>
  <c r="W34" i="48"/>
  <c r="AT35" i="48"/>
  <c r="Y35" i="48"/>
  <c r="AV37" i="48"/>
  <c r="AC37" i="48"/>
  <c r="AX38" i="48"/>
  <c r="AG38" i="48"/>
  <c r="AX39" i="48"/>
  <c r="AG39" i="48"/>
  <c r="AX40" i="48"/>
  <c r="AG40" i="48"/>
  <c r="AP42" i="48"/>
  <c r="Q42" i="48"/>
  <c r="S43" i="48"/>
  <c r="AQ43" i="48"/>
  <c r="C44" i="48"/>
  <c r="AI44" i="48"/>
  <c r="U44" i="48"/>
  <c r="AR44" i="48"/>
  <c r="AS45" i="48"/>
  <c r="W45" i="48"/>
  <c r="AT47" i="48"/>
  <c r="Y47" i="48"/>
  <c r="AT57" i="48"/>
  <c r="Y57" i="48"/>
  <c r="AS59" i="48"/>
  <c r="W59" i="48"/>
  <c r="C60" i="48"/>
  <c r="AI60" i="48"/>
  <c r="U60" i="48"/>
  <c r="AR60" i="48"/>
  <c r="S61" i="48"/>
  <c r="AQ61" i="48"/>
  <c r="AP62" i="48"/>
  <c r="Q62" i="48"/>
  <c r="AX63" i="48"/>
  <c r="AG63" i="48"/>
  <c r="S75" i="48"/>
  <c r="AQ75" i="48"/>
  <c r="AW75" i="48"/>
  <c r="AT77" i="48"/>
  <c r="Y77" i="48"/>
  <c r="AX80" i="48"/>
  <c r="AG80" i="48"/>
  <c r="AX81" i="48"/>
  <c r="AW26" i="48"/>
  <c r="AV27" i="48"/>
  <c r="C31" i="48"/>
  <c r="U31" i="48"/>
  <c r="AR31" i="48"/>
  <c r="AI32" i="48"/>
  <c r="S32" i="48"/>
  <c r="AQ32" i="48"/>
  <c r="C33" i="48"/>
  <c r="U33" i="48"/>
  <c r="AR33" i="48"/>
  <c r="AO39" i="48"/>
  <c r="O39" i="48"/>
  <c r="AO40" i="48"/>
  <c r="O40" i="48"/>
  <c r="AO41" i="48"/>
  <c r="O41" i="48"/>
  <c r="S42" i="48"/>
  <c r="AQ42" i="48"/>
  <c r="C43" i="48"/>
  <c r="AI43" i="48"/>
  <c r="U43" i="48"/>
  <c r="AR43" i="48"/>
  <c r="AS44" i="48"/>
  <c r="W44" i="48"/>
  <c r="AT46" i="48"/>
  <c r="Y46" i="48"/>
  <c r="AV52" i="48"/>
  <c r="AC52" i="48"/>
  <c r="AT58" i="48"/>
  <c r="Y58" i="48"/>
  <c r="AS60" i="48"/>
  <c r="W60" i="48"/>
  <c r="C61" i="48"/>
  <c r="AI61" i="48"/>
  <c r="U61" i="48"/>
  <c r="AR61" i="48"/>
  <c r="S62" i="48"/>
  <c r="AQ62" i="48"/>
  <c r="AP63" i="48"/>
  <c r="Q63" i="48"/>
  <c r="AX64" i="48"/>
  <c r="AG64" i="48"/>
  <c r="AX72" i="48"/>
  <c r="AG72" i="48"/>
  <c r="AP74" i="48"/>
  <c r="Q74" i="48"/>
  <c r="AW74" i="48"/>
  <c r="C76" i="48"/>
  <c r="AI76" i="48"/>
  <c r="AS76" i="48"/>
  <c r="W76" i="48"/>
  <c r="G77" i="48"/>
  <c r="AK77" i="48"/>
  <c r="AI82" i="48"/>
  <c r="W82" i="48"/>
  <c r="AS83" i="48"/>
  <c r="AS82" i="48"/>
  <c r="C140" i="41"/>
  <c r="AE6" i="48"/>
  <c r="AE7" i="48"/>
  <c r="AE8" i="48"/>
  <c r="AE9" i="48"/>
  <c r="AE10" i="48"/>
  <c r="AE11" i="48"/>
  <c r="AE12" i="48"/>
  <c r="AE13" i="48"/>
  <c r="AE14" i="48"/>
  <c r="AE15" i="48"/>
  <c r="AE16" i="48"/>
  <c r="AE17" i="48"/>
  <c r="AE18" i="48"/>
  <c r="AE19" i="48"/>
  <c r="AE20" i="48"/>
  <c r="AE21" i="48"/>
  <c r="AE22" i="48"/>
  <c r="AE23" i="48"/>
  <c r="AE24" i="48"/>
  <c r="AE25" i="48"/>
  <c r="AW27" i="48"/>
  <c r="M28" i="48"/>
  <c r="AP29" i="48"/>
  <c r="Q29" i="48"/>
  <c r="Y30" i="48"/>
  <c r="E31" i="48"/>
  <c r="AJ31" i="48"/>
  <c r="AS31" i="48"/>
  <c r="W31" i="48"/>
  <c r="U32" i="48"/>
  <c r="AR32" i="48"/>
  <c r="AS33" i="48"/>
  <c r="W33" i="48"/>
  <c r="AT34" i="48"/>
  <c r="Y34" i="48"/>
  <c r="AV36" i="48"/>
  <c r="AC36" i="48"/>
  <c r="AX37" i="48"/>
  <c r="AG37" i="48"/>
  <c r="C42" i="48"/>
  <c r="AI42" i="48"/>
  <c r="U42" i="48"/>
  <c r="AR42" i="48"/>
  <c r="AS43" i="48"/>
  <c r="W43" i="48"/>
  <c r="AT45" i="48"/>
  <c r="Y45" i="48"/>
  <c r="AV51" i="48"/>
  <c r="AC51" i="48"/>
  <c r="AT59" i="48"/>
  <c r="Y59" i="48"/>
  <c r="AS61" i="48"/>
  <c r="W61" i="48"/>
  <c r="C62" i="48"/>
  <c r="AI62" i="48"/>
  <c r="U62" i="48"/>
  <c r="AR62" i="48"/>
  <c r="S63" i="48"/>
  <c r="AQ63" i="48"/>
  <c r="AP64" i="48"/>
  <c r="Q64" i="48"/>
  <c r="AX65" i="48"/>
  <c r="AG65" i="48"/>
  <c r="AX66" i="48"/>
  <c r="AG66" i="48"/>
  <c r="S74" i="48"/>
  <c r="AQ74" i="48"/>
  <c r="C75" i="48"/>
  <c r="AI75" i="48"/>
  <c r="I77" i="48"/>
  <c r="AL77" i="48"/>
  <c r="AP80" i="48"/>
  <c r="Q80" i="48"/>
  <c r="AW80" i="48"/>
  <c r="AC27" i="48"/>
  <c r="S29" i="48"/>
  <c r="AQ29" i="48"/>
  <c r="AM30" i="48"/>
  <c r="AS32" i="48"/>
  <c r="W32" i="48"/>
  <c r="AO38" i="48"/>
  <c r="O38" i="48"/>
  <c r="AP39" i="48"/>
  <c r="Q39" i="48"/>
  <c r="AP40" i="48"/>
  <c r="Q40" i="48"/>
  <c r="AP41" i="48"/>
  <c r="Q41" i="48"/>
  <c r="AS42" i="48"/>
  <c r="W42" i="48"/>
  <c r="AT44" i="48"/>
  <c r="Y44" i="48"/>
  <c r="AV49" i="48"/>
  <c r="AV48" i="48"/>
  <c r="AC48" i="48"/>
  <c r="AV50" i="48"/>
  <c r="AC50" i="48"/>
  <c r="AT60" i="48"/>
  <c r="Y60" i="48"/>
  <c r="AS62" i="48"/>
  <c r="W62" i="48"/>
  <c r="C63" i="48"/>
  <c r="AI63" i="48"/>
  <c r="U63" i="48"/>
  <c r="AR63" i="48"/>
  <c r="S64" i="48"/>
  <c r="AQ64" i="48"/>
  <c r="AP65" i="48"/>
  <c r="Q65" i="48"/>
  <c r="AP66" i="48"/>
  <c r="Q66" i="48"/>
  <c r="AX67" i="48"/>
  <c r="AG67" i="48"/>
  <c r="AX68" i="48"/>
  <c r="AG68" i="48"/>
  <c r="AX69" i="48"/>
  <c r="AG69" i="48"/>
  <c r="AX70" i="48"/>
  <c r="AG70" i="48"/>
  <c r="AX71" i="48"/>
  <c r="AG71" i="48"/>
  <c r="AP73" i="48"/>
  <c r="Q73" i="48"/>
  <c r="AW73" i="48"/>
  <c r="U74" i="48"/>
  <c r="AR74" i="48"/>
  <c r="AS75" i="48"/>
  <c r="W75" i="48"/>
  <c r="AT76" i="48"/>
  <c r="Y76" i="48"/>
  <c r="AX79" i="48"/>
  <c r="AG79" i="48"/>
  <c r="C81" i="48"/>
  <c r="AI81" i="48"/>
  <c r="AU83" i="48"/>
  <c r="AU82" i="48"/>
  <c r="AA82" i="48"/>
  <c r="U29" i="48"/>
  <c r="AR29" i="48"/>
  <c r="AJ29" i="48"/>
  <c r="AT31" i="48"/>
  <c r="AT33" i="48"/>
  <c r="Y33" i="48"/>
  <c r="AV35" i="48"/>
  <c r="AC35" i="48"/>
  <c r="AX36" i="48"/>
  <c r="AG36" i="48"/>
  <c r="S39" i="48"/>
  <c r="AQ39" i="48"/>
  <c r="AI40" i="48"/>
  <c r="S40" i="48"/>
  <c r="AQ40" i="48"/>
  <c r="AI41" i="48"/>
  <c r="S41" i="48"/>
  <c r="AQ41" i="48"/>
  <c r="AT43" i="48"/>
  <c r="Y43" i="48"/>
  <c r="AV47" i="48"/>
  <c r="AC47" i="48"/>
  <c r="AT61" i="48"/>
  <c r="Y61" i="48"/>
  <c r="AS63" i="48"/>
  <c r="W63" i="48"/>
  <c r="C64" i="48"/>
  <c r="AI64" i="48"/>
  <c r="U64" i="48"/>
  <c r="AR64" i="48"/>
  <c r="S65" i="48"/>
  <c r="AQ65" i="48"/>
  <c r="S66" i="48"/>
  <c r="AQ66" i="48"/>
  <c r="AP67" i="48"/>
  <c r="Q67" i="48"/>
  <c r="S73" i="48"/>
  <c r="AQ73" i="48"/>
  <c r="C74" i="48"/>
  <c r="AI74" i="48"/>
  <c r="AS74" i="48"/>
  <c r="W74" i="48"/>
  <c r="G76" i="48"/>
  <c r="AK76" i="48"/>
  <c r="AS81" i="48"/>
  <c r="W81" i="48"/>
  <c r="D133" i="41"/>
  <c r="D140" i="41" s="1"/>
  <c r="AN26" i="48"/>
  <c r="AP27" i="48"/>
  <c r="Q27" i="48"/>
  <c r="AP28" i="48"/>
  <c r="Q28" i="48"/>
  <c r="AS29" i="48"/>
  <c r="AK29" i="48"/>
  <c r="Y31" i="48"/>
  <c r="AT32" i="48"/>
  <c r="Y32" i="48"/>
  <c r="AO37" i="48"/>
  <c r="O37" i="48"/>
  <c r="AW37" i="48"/>
  <c r="AP38" i="48"/>
  <c r="Q38" i="48"/>
  <c r="C39" i="48"/>
  <c r="U39" i="48"/>
  <c r="AR39" i="48"/>
  <c r="C40" i="48"/>
  <c r="U40" i="48"/>
  <c r="AR40" i="48"/>
  <c r="C41" i="48"/>
  <c r="U41" i="48"/>
  <c r="AR41" i="48"/>
  <c r="AT42" i="48"/>
  <c r="Y42" i="48"/>
  <c r="AV46" i="48"/>
  <c r="AC46" i="48"/>
  <c r="AX52" i="48"/>
  <c r="AG52" i="48"/>
  <c r="AT62" i="48"/>
  <c r="Y62" i="48"/>
  <c r="AS64" i="48"/>
  <c r="W64" i="48"/>
  <c r="C65" i="48"/>
  <c r="AI65" i="48"/>
  <c r="U65" i="48"/>
  <c r="AR65" i="48"/>
  <c r="U66" i="48"/>
  <c r="AR66" i="48"/>
  <c r="S67" i="48"/>
  <c r="AQ67" i="48"/>
  <c r="AP68" i="48"/>
  <c r="Q68" i="48"/>
  <c r="AP69" i="48"/>
  <c r="Q69" i="48"/>
  <c r="AP70" i="48"/>
  <c r="Q70" i="48"/>
  <c r="AP71" i="48"/>
  <c r="Q71" i="48"/>
  <c r="AP72" i="48"/>
  <c r="Q72" i="48"/>
  <c r="AW72" i="48"/>
  <c r="U73" i="48"/>
  <c r="AR73" i="48"/>
  <c r="AT75" i="48"/>
  <c r="Y75" i="48"/>
  <c r="I76" i="48"/>
  <c r="AL76" i="48"/>
  <c r="AX78" i="48"/>
  <c r="AG78" i="48"/>
  <c r="AP79" i="48"/>
  <c r="Q79" i="48"/>
  <c r="AW79" i="48"/>
  <c r="AK82" i="48"/>
  <c r="G82" i="48"/>
  <c r="AC82" i="48"/>
  <c r="AV82" i="48"/>
  <c r="AX89" i="48"/>
  <c r="AG89" i="48"/>
  <c r="AP91" i="48"/>
  <c r="Q91" i="48"/>
  <c r="E133" i="41"/>
  <c r="E140" i="41" s="1"/>
  <c r="S27" i="48"/>
  <c r="AQ27" i="48"/>
  <c r="S28" i="48"/>
  <c r="AQ28" i="48"/>
  <c r="AL29" i="48"/>
  <c r="AN30" i="48"/>
  <c r="AV30" i="48"/>
  <c r="AC30" i="48"/>
  <c r="AV34" i="48"/>
  <c r="AC34" i="48"/>
  <c r="AX35" i="48"/>
  <c r="AG35" i="48"/>
  <c r="AI38" i="48"/>
  <c r="S38" i="48"/>
  <c r="AQ38" i="48"/>
  <c r="AS39" i="48"/>
  <c r="W39" i="48"/>
  <c r="AS40" i="48"/>
  <c r="W40" i="48"/>
  <c r="AS41" i="48"/>
  <c r="W41" i="48"/>
  <c r="AV45" i="48"/>
  <c r="AC45" i="48"/>
  <c r="AX51" i="48"/>
  <c r="AG51" i="48"/>
  <c r="AX53" i="48"/>
  <c r="AG53" i="48"/>
  <c r="AT63" i="48"/>
  <c r="Y63" i="48"/>
  <c r="AS65" i="48"/>
  <c r="W65" i="48"/>
  <c r="C66" i="48"/>
  <c r="AI66" i="48"/>
  <c r="AS66" i="48"/>
  <c r="W66" i="48"/>
  <c r="U67" i="48"/>
  <c r="AR67" i="48"/>
  <c r="S68" i="48"/>
  <c r="AQ68" i="48"/>
  <c r="S69" i="48"/>
  <c r="AQ69" i="48"/>
  <c r="S70" i="48"/>
  <c r="AQ70" i="48"/>
  <c r="S71" i="48"/>
  <c r="AQ71" i="48"/>
  <c r="S72" i="48"/>
  <c r="AQ72" i="48"/>
  <c r="C73" i="48"/>
  <c r="AI73" i="48"/>
  <c r="AS73" i="48"/>
  <c r="W73" i="48"/>
  <c r="AT74" i="48"/>
  <c r="Y74" i="48"/>
  <c r="C80" i="48"/>
  <c r="AI80" i="48"/>
  <c r="G81" i="48"/>
  <c r="AK81" i="48"/>
  <c r="AT81" i="48"/>
  <c r="Y81" i="48"/>
  <c r="M26" i="48"/>
  <c r="W29" i="48"/>
  <c r="AO29" i="48"/>
  <c r="AO36" i="48"/>
  <c r="O36" i="48"/>
  <c r="AW36" i="48"/>
  <c r="AP37" i="48"/>
  <c r="Q37" i="48"/>
  <c r="C38" i="48"/>
  <c r="U38" i="48"/>
  <c r="AR38" i="48"/>
  <c r="AV44" i="48"/>
  <c r="AC44" i="48"/>
  <c r="AX48" i="48"/>
  <c r="AG48" i="48"/>
  <c r="AX50" i="48"/>
  <c r="AG50" i="48"/>
  <c r="AP53" i="48"/>
  <c r="Q53" i="48"/>
  <c r="AX54" i="48"/>
  <c r="AG54" i="48"/>
  <c r="AT64" i="48"/>
  <c r="Y64" i="48"/>
  <c r="C67" i="48"/>
  <c r="AI67" i="48"/>
  <c r="AS67" i="48"/>
  <c r="W67" i="48"/>
  <c r="U68" i="48"/>
  <c r="AR68" i="48"/>
  <c r="U69" i="48"/>
  <c r="AR69" i="48"/>
  <c r="U70" i="48"/>
  <c r="AR70" i="48"/>
  <c r="U71" i="48"/>
  <c r="AR71" i="48"/>
  <c r="U72" i="48"/>
  <c r="AR72" i="48"/>
  <c r="I75" i="48"/>
  <c r="AL75" i="48"/>
  <c r="AX77" i="48"/>
  <c r="AG77" i="48"/>
  <c r="AP78" i="48"/>
  <c r="Q78" i="48"/>
  <c r="AS80" i="48"/>
  <c r="W80" i="48"/>
  <c r="AL82" i="48"/>
  <c r="I81" i="48"/>
  <c r="AL81" i="48"/>
  <c r="AN88" i="48"/>
  <c r="M88" i="48"/>
  <c r="AV83" i="48"/>
  <c r="AC83" i="48"/>
  <c r="I84" i="48"/>
  <c r="AL84" i="48"/>
  <c r="AX88" i="48"/>
  <c r="AG88" i="48"/>
  <c r="AP90" i="48"/>
  <c r="Q90" i="48"/>
  <c r="U94" i="48"/>
  <c r="AR94" i="48"/>
  <c r="AU97" i="48"/>
  <c r="AU96" i="48"/>
  <c r="AA96" i="48"/>
  <c r="S99" i="48"/>
  <c r="AQ99" i="48"/>
  <c r="U100" i="48"/>
  <c r="AR100" i="48"/>
  <c r="AT101" i="48"/>
  <c r="Y101" i="48"/>
  <c r="AX104" i="48"/>
  <c r="AG104" i="48"/>
  <c r="S106" i="48"/>
  <c r="AQ106" i="48"/>
  <c r="AS107" i="48"/>
  <c r="W107" i="48"/>
  <c r="AT108" i="48"/>
  <c r="Y108" i="48"/>
  <c r="AX112" i="48"/>
  <c r="AG112" i="48"/>
  <c r="S114" i="48"/>
  <c r="AQ114" i="48"/>
  <c r="AS115" i="48"/>
  <c r="W115" i="48"/>
  <c r="S120" i="48"/>
  <c r="AQ120" i="48"/>
  <c r="AS121" i="48"/>
  <c r="W121" i="48"/>
  <c r="AX124" i="48"/>
  <c r="AG124" i="48"/>
  <c r="C128" i="48"/>
  <c r="AI128" i="48"/>
  <c r="AS128" i="48"/>
  <c r="W128" i="48"/>
  <c r="AP131" i="48"/>
  <c r="Q131" i="48"/>
  <c r="C132" i="48"/>
  <c r="AI132" i="48"/>
  <c r="AT133" i="48"/>
  <c r="Y133" i="48"/>
  <c r="AN135" i="48"/>
  <c r="M135" i="48"/>
  <c r="AN83" i="48"/>
  <c r="M83" i="48"/>
  <c r="I85" i="48"/>
  <c r="AL85" i="48"/>
  <c r="AV86" i="48"/>
  <c r="AC86" i="48"/>
  <c r="AN87" i="48"/>
  <c r="M87" i="48"/>
  <c r="AS88" i="48"/>
  <c r="AP89" i="48"/>
  <c r="Q89" i="48"/>
  <c r="U93" i="48"/>
  <c r="AR93" i="48"/>
  <c r="AS94" i="48"/>
  <c r="W94" i="48"/>
  <c r="AT95" i="48"/>
  <c r="Y95" i="48"/>
  <c r="I96" i="48"/>
  <c r="AL96" i="48"/>
  <c r="AV96" i="48"/>
  <c r="AC96" i="48"/>
  <c r="AN97" i="48"/>
  <c r="M97" i="48"/>
  <c r="U99" i="48"/>
  <c r="AR99" i="48"/>
  <c r="AS100" i="48"/>
  <c r="W100" i="48"/>
  <c r="I102" i="48"/>
  <c r="AL102" i="48"/>
  <c r="AP105" i="48"/>
  <c r="Q105" i="48"/>
  <c r="U106" i="48"/>
  <c r="AR106" i="48"/>
  <c r="I109" i="48"/>
  <c r="AL109" i="48"/>
  <c r="AP113" i="48"/>
  <c r="Q113" i="48"/>
  <c r="U114" i="48"/>
  <c r="AR114" i="48"/>
  <c r="I116" i="48"/>
  <c r="AL116" i="48"/>
  <c r="AP119" i="48"/>
  <c r="Q119" i="48"/>
  <c r="I122" i="48"/>
  <c r="AL122" i="48"/>
  <c r="I126" i="48"/>
  <c r="AL126" i="48"/>
  <c r="K129" i="48"/>
  <c r="AX130" i="48"/>
  <c r="AG130" i="48"/>
  <c r="S131" i="48"/>
  <c r="AQ131" i="48"/>
  <c r="AS132" i="48"/>
  <c r="W132" i="48"/>
  <c r="AX135" i="48"/>
  <c r="U137" i="48"/>
  <c r="AR137" i="48"/>
  <c r="AR138" i="48"/>
  <c r="M31" i="48"/>
  <c r="M32" i="48"/>
  <c r="AJ32" i="48"/>
  <c r="M33" i="48"/>
  <c r="AJ33" i="48"/>
  <c r="M34" i="48"/>
  <c r="AJ34" i="48"/>
  <c r="M35" i="48"/>
  <c r="AJ35" i="48"/>
  <c r="M36" i="48"/>
  <c r="AJ36" i="48"/>
  <c r="M37" i="48"/>
  <c r="AJ37" i="48"/>
  <c r="M38" i="48"/>
  <c r="AJ38" i="48"/>
  <c r="M39" i="48"/>
  <c r="AJ39" i="48"/>
  <c r="M40" i="48"/>
  <c r="AJ40" i="48"/>
  <c r="M41" i="48"/>
  <c r="AJ41" i="48"/>
  <c r="M42" i="48"/>
  <c r="AJ42" i="48"/>
  <c r="M43" i="48"/>
  <c r="AJ43" i="48"/>
  <c r="M44" i="48"/>
  <c r="AJ44" i="48"/>
  <c r="M45" i="48"/>
  <c r="AJ45" i="48"/>
  <c r="M46" i="48"/>
  <c r="AJ46" i="48"/>
  <c r="M47" i="48"/>
  <c r="AJ47" i="48"/>
  <c r="M48" i="48"/>
  <c r="AJ48" i="48"/>
  <c r="M49" i="48"/>
  <c r="AJ49" i="48"/>
  <c r="M50" i="48"/>
  <c r="AJ50" i="48"/>
  <c r="M51" i="48"/>
  <c r="AJ51" i="48"/>
  <c r="M52" i="48"/>
  <c r="AJ52" i="48"/>
  <c r="M53" i="48"/>
  <c r="AJ53" i="48"/>
  <c r="M54" i="48"/>
  <c r="AJ54" i="48"/>
  <c r="M55" i="48"/>
  <c r="AJ55" i="48"/>
  <c r="M56" i="48"/>
  <c r="AJ56" i="48"/>
  <c r="M57" i="48"/>
  <c r="AJ57" i="48"/>
  <c r="M58" i="48"/>
  <c r="AJ58" i="48"/>
  <c r="M59" i="48"/>
  <c r="AJ59" i="48"/>
  <c r="M60" i="48"/>
  <c r="AJ60" i="48"/>
  <c r="M61" i="48"/>
  <c r="AJ61" i="48"/>
  <c r="M62" i="48"/>
  <c r="AJ62" i="48"/>
  <c r="M63" i="48"/>
  <c r="AJ63" i="48"/>
  <c r="M64" i="48"/>
  <c r="AJ64" i="48"/>
  <c r="M65" i="48"/>
  <c r="AJ65" i="48"/>
  <c r="M66" i="48"/>
  <c r="M67" i="48"/>
  <c r="M68" i="48"/>
  <c r="M69" i="48"/>
  <c r="M70" i="48"/>
  <c r="M71" i="48"/>
  <c r="M72" i="48"/>
  <c r="M73" i="48"/>
  <c r="M74" i="48"/>
  <c r="M75" i="48"/>
  <c r="M76" i="48"/>
  <c r="M77" i="48"/>
  <c r="M78" i="48"/>
  <c r="M79" i="48"/>
  <c r="M80" i="48"/>
  <c r="M81" i="48"/>
  <c r="C82" i="48"/>
  <c r="O82" i="48"/>
  <c r="AV84" i="48"/>
  <c r="AC84" i="48"/>
  <c r="AX87" i="48"/>
  <c r="AG87" i="48"/>
  <c r="AP88" i="48"/>
  <c r="Q88" i="48"/>
  <c r="AW88" i="48"/>
  <c r="U92" i="48"/>
  <c r="AR92" i="48"/>
  <c r="AX97" i="48"/>
  <c r="AG97" i="48"/>
  <c r="AP98" i="48"/>
  <c r="Q98" i="48"/>
  <c r="AS99" i="48"/>
  <c r="W99" i="48"/>
  <c r="AN103" i="48"/>
  <c r="M103" i="48"/>
  <c r="AX103" i="48"/>
  <c r="AG103" i="48"/>
  <c r="S105" i="48"/>
  <c r="AQ105" i="48"/>
  <c r="AS106" i="48"/>
  <c r="W106" i="48"/>
  <c r="AT107" i="48"/>
  <c r="Y107" i="48"/>
  <c r="AX111" i="48"/>
  <c r="AG111" i="48"/>
  <c r="S113" i="48"/>
  <c r="AQ113" i="48"/>
  <c r="AS114" i="48"/>
  <c r="W114" i="48"/>
  <c r="AT115" i="48"/>
  <c r="Y115" i="48"/>
  <c r="AX118" i="48"/>
  <c r="AG118" i="48"/>
  <c r="S119" i="48"/>
  <c r="AQ119" i="48"/>
  <c r="AT121" i="48"/>
  <c r="Y121" i="48"/>
  <c r="AP124" i="48"/>
  <c r="Q124" i="48"/>
  <c r="C125" i="48"/>
  <c r="AI125" i="48"/>
  <c r="AS125" i="48"/>
  <c r="W125" i="48"/>
  <c r="AP127" i="48"/>
  <c r="Q127" i="48"/>
  <c r="AT128" i="48"/>
  <c r="Y128" i="48"/>
  <c r="I133" i="48"/>
  <c r="AL133" i="48"/>
  <c r="AV85" i="48"/>
  <c r="AC85" i="48"/>
  <c r="AN86" i="48"/>
  <c r="M86" i="48"/>
  <c r="U91" i="48"/>
  <c r="AR91" i="48"/>
  <c r="AT94" i="48"/>
  <c r="Y94" i="48"/>
  <c r="I95" i="48"/>
  <c r="AL95" i="48"/>
  <c r="S98" i="48"/>
  <c r="AQ98" i="48"/>
  <c r="AT100" i="48"/>
  <c r="Y100" i="48"/>
  <c r="AP104" i="48"/>
  <c r="Q104" i="48"/>
  <c r="U105" i="48"/>
  <c r="AR105" i="48"/>
  <c r="I108" i="48"/>
  <c r="AL108" i="48"/>
  <c r="AP112" i="48"/>
  <c r="Q112" i="48"/>
  <c r="U113" i="48"/>
  <c r="AR113" i="48"/>
  <c r="AU116" i="48"/>
  <c r="AU115" i="48"/>
  <c r="AA115" i="48"/>
  <c r="U119" i="48"/>
  <c r="AR119" i="48"/>
  <c r="AS120" i="48"/>
  <c r="W120" i="48"/>
  <c r="S124" i="48"/>
  <c r="AQ124" i="48"/>
  <c r="K126" i="48"/>
  <c r="S127" i="48"/>
  <c r="AQ127" i="48"/>
  <c r="AU128" i="48"/>
  <c r="AA128" i="48"/>
  <c r="AP130" i="48"/>
  <c r="Q130" i="48"/>
  <c r="C131" i="48"/>
  <c r="AI131" i="48"/>
  <c r="AT132" i="48"/>
  <c r="Y132" i="48"/>
  <c r="AL32" i="48"/>
  <c r="AL33" i="48"/>
  <c r="AL34" i="48"/>
  <c r="AL35" i="48"/>
  <c r="AL36" i="48"/>
  <c r="AL37" i="48"/>
  <c r="AL38" i="48"/>
  <c r="AL39" i="48"/>
  <c r="AL40" i="48"/>
  <c r="AL41" i="48"/>
  <c r="AL42" i="48"/>
  <c r="AL43" i="48"/>
  <c r="AL44" i="48"/>
  <c r="AL45" i="48"/>
  <c r="AL46" i="48"/>
  <c r="AL47" i="48"/>
  <c r="AL48" i="48"/>
  <c r="AL49" i="48"/>
  <c r="AL50" i="48"/>
  <c r="AL51" i="48"/>
  <c r="AL52" i="48"/>
  <c r="AL53" i="48"/>
  <c r="AL54" i="48"/>
  <c r="AL55" i="48"/>
  <c r="AL56" i="48"/>
  <c r="AL57" i="48"/>
  <c r="AL58" i="48"/>
  <c r="AL59" i="48"/>
  <c r="AL60" i="48"/>
  <c r="AL61" i="48"/>
  <c r="AL62" i="48"/>
  <c r="AL63" i="48"/>
  <c r="AL64" i="48"/>
  <c r="AL65" i="48"/>
  <c r="AW82" i="48"/>
  <c r="AX83" i="48"/>
  <c r="AG83" i="48"/>
  <c r="AN84" i="48"/>
  <c r="M84" i="48"/>
  <c r="AX86" i="48"/>
  <c r="AG86" i="48"/>
  <c r="AP87" i="48"/>
  <c r="Q87" i="48"/>
  <c r="AW87" i="48"/>
  <c r="U90" i="48"/>
  <c r="AR90" i="48"/>
  <c r="AT93" i="48"/>
  <c r="Y93" i="48"/>
  <c r="AX96" i="48"/>
  <c r="AG96" i="48"/>
  <c r="AP97" i="48"/>
  <c r="Q97" i="48"/>
  <c r="U98" i="48"/>
  <c r="AR98" i="48"/>
  <c r="AT99" i="48"/>
  <c r="Y99" i="48"/>
  <c r="I101" i="48"/>
  <c r="AL101" i="48"/>
  <c r="S104" i="48"/>
  <c r="AQ104" i="48"/>
  <c r="AS105" i="48"/>
  <c r="W105" i="48"/>
  <c r="AT106" i="48"/>
  <c r="Y106" i="48"/>
  <c r="AX110" i="48"/>
  <c r="AG110" i="48"/>
  <c r="S112" i="48"/>
  <c r="AQ112" i="48"/>
  <c r="AS113" i="48"/>
  <c r="W113" i="48"/>
  <c r="AT114" i="48"/>
  <c r="Y114" i="48"/>
  <c r="AX117" i="48"/>
  <c r="AG117" i="48"/>
  <c r="C119" i="48"/>
  <c r="AI119" i="48"/>
  <c r="AS119" i="48"/>
  <c r="W119" i="48"/>
  <c r="I121" i="48"/>
  <c r="AL121" i="48"/>
  <c r="AX123" i="48"/>
  <c r="AG123" i="48"/>
  <c r="AT125" i="48"/>
  <c r="Y125" i="48"/>
  <c r="AX126" i="48"/>
  <c r="AG126" i="48"/>
  <c r="AX129" i="48"/>
  <c r="AG129" i="48"/>
  <c r="S130" i="48"/>
  <c r="AQ130" i="48"/>
  <c r="AS131" i="48"/>
  <c r="W131" i="48"/>
  <c r="O42" i="48"/>
  <c r="O43" i="48"/>
  <c r="O44" i="48"/>
  <c r="O45" i="48"/>
  <c r="O46" i="48"/>
  <c r="O47" i="48"/>
  <c r="O48" i="48"/>
  <c r="O49" i="48"/>
  <c r="O50" i="48"/>
  <c r="O51" i="48"/>
  <c r="O52" i="48"/>
  <c r="O53" i="48"/>
  <c r="O54" i="48"/>
  <c r="O55" i="48"/>
  <c r="O56" i="48"/>
  <c r="O57" i="48"/>
  <c r="O58" i="48"/>
  <c r="O59" i="48"/>
  <c r="O60" i="48"/>
  <c r="O61" i="48"/>
  <c r="O62" i="48"/>
  <c r="O63" i="48"/>
  <c r="O64" i="48"/>
  <c r="O65" i="48"/>
  <c r="O66" i="48"/>
  <c r="O67" i="48"/>
  <c r="O68" i="48"/>
  <c r="O69" i="48"/>
  <c r="O70" i="48"/>
  <c r="O71" i="48"/>
  <c r="O72" i="48"/>
  <c r="O73" i="48"/>
  <c r="O74" i="48"/>
  <c r="O75" i="48"/>
  <c r="O76" i="48"/>
  <c r="O77" i="48"/>
  <c r="O78" i="48"/>
  <c r="O79" i="48"/>
  <c r="O80" i="48"/>
  <c r="O81" i="48"/>
  <c r="E82" i="48"/>
  <c r="AP83" i="48"/>
  <c r="Q83" i="48"/>
  <c r="AK83" i="48"/>
  <c r="AX84" i="48"/>
  <c r="AG84" i="48"/>
  <c r="AN85" i="48"/>
  <c r="M85" i="48"/>
  <c r="AS86" i="48"/>
  <c r="U89" i="48"/>
  <c r="AR89" i="48"/>
  <c r="AT92" i="48"/>
  <c r="Y92" i="48"/>
  <c r="I94" i="48"/>
  <c r="AL94" i="48"/>
  <c r="AV95" i="48"/>
  <c r="AC95" i="48"/>
  <c r="AN96" i="48"/>
  <c r="M96" i="48"/>
  <c r="AS98" i="48"/>
  <c r="W98" i="48"/>
  <c r="I100" i="48"/>
  <c r="AL100" i="48"/>
  <c r="AN102" i="48"/>
  <c r="M102" i="48"/>
  <c r="AX102" i="48"/>
  <c r="AG102" i="48"/>
  <c r="AP103" i="48"/>
  <c r="Q103" i="48"/>
  <c r="U104" i="48"/>
  <c r="AR104" i="48"/>
  <c r="I107" i="48"/>
  <c r="AL107" i="48"/>
  <c r="AP111" i="48"/>
  <c r="Q111" i="48"/>
  <c r="U112" i="48"/>
  <c r="AR112" i="48"/>
  <c r="I115" i="48"/>
  <c r="AL115" i="48"/>
  <c r="AP118" i="48"/>
  <c r="Q118" i="48"/>
  <c r="AT120" i="48"/>
  <c r="Y120" i="48"/>
  <c r="AU125" i="48"/>
  <c r="AA125" i="48"/>
  <c r="I128" i="48"/>
  <c r="AL128" i="48"/>
  <c r="I132" i="48"/>
  <c r="AL132" i="48"/>
  <c r="C136" i="48"/>
  <c r="AI136" i="48"/>
  <c r="AE82" i="48"/>
  <c r="AI83" i="48"/>
  <c r="AQ83" i="48"/>
  <c r="AO83" i="48"/>
  <c r="AK84" i="48"/>
  <c r="AO85" i="48"/>
  <c r="O85" i="48"/>
  <c r="AX85" i="48"/>
  <c r="AG85" i="48"/>
  <c r="AP86" i="48"/>
  <c r="Q86" i="48"/>
  <c r="AW86" i="48"/>
  <c r="U88" i="48"/>
  <c r="AR88" i="48"/>
  <c r="AT91" i="48"/>
  <c r="Y91" i="48"/>
  <c r="I93" i="48"/>
  <c r="AL93" i="48"/>
  <c r="S103" i="48"/>
  <c r="AQ103" i="48"/>
  <c r="AS104" i="48"/>
  <c r="W104" i="48"/>
  <c r="AT105" i="48"/>
  <c r="Y105" i="48"/>
  <c r="AX109" i="48"/>
  <c r="AG109" i="48"/>
  <c r="S111" i="48"/>
  <c r="AQ111" i="48"/>
  <c r="AS112" i="48"/>
  <c r="W112" i="48"/>
  <c r="AT113" i="48"/>
  <c r="Y113" i="48"/>
  <c r="AX116" i="48"/>
  <c r="AG116" i="48"/>
  <c r="S118" i="48"/>
  <c r="AQ118" i="48"/>
  <c r="AT119" i="48"/>
  <c r="Y119" i="48"/>
  <c r="AP123" i="48"/>
  <c r="Q123" i="48"/>
  <c r="C124" i="48"/>
  <c r="AI124" i="48"/>
  <c r="AS124" i="48"/>
  <c r="W124" i="48"/>
  <c r="C127" i="48"/>
  <c r="AI127" i="48"/>
  <c r="AS127" i="48"/>
  <c r="W127" i="48"/>
  <c r="AM128" i="48"/>
  <c r="AP129" i="48"/>
  <c r="Q129" i="48"/>
  <c r="C130" i="48"/>
  <c r="AI130" i="48"/>
  <c r="AT131" i="48"/>
  <c r="Y131" i="48"/>
  <c r="AP84" i="48"/>
  <c r="Q84" i="48"/>
  <c r="AO84" i="48"/>
  <c r="AS85" i="48"/>
  <c r="AT90" i="48"/>
  <c r="Y90" i="48"/>
  <c r="I92" i="48"/>
  <c r="AL92" i="48"/>
  <c r="AV94" i="48"/>
  <c r="AC94" i="48"/>
  <c r="AN95" i="48"/>
  <c r="M95" i="48"/>
  <c r="AT98" i="48"/>
  <c r="Y98" i="48"/>
  <c r="U103" i="48"/>
  <c r="AR103" i="48"/>
  <c r="I106" i="48"/>
  <c r="AL106" i="48"/>
  <c r="AP110" i="48"/>
  <c r="Q110" i="48"/>
  <c r="U111" i="48"/>
  <c r="AR111" i="48"/>
  <c r="I114" i="48"/>
  <c r="AL114" i="48"/>
  <c r="AP117" i="48"/>
  <c r="Q117" i="48"/>
  <c r="U118" i="48"/>
  <c r="AR118" i="48"/>
  <c r="I120" i="48"/>
  <c r="AL120" i="48"/>
  <c r="AX122" i="48"/>
  <c r="AG122" i="48"/>
  <c r="S123" i="48"/>
  <c r="AQ123" i="48"/>
  <c r="I125" i="48"/>
  <c r="AL125" i="48"/>
  <c r="S129" i="48"/>
  <c r="AQ129" i="48"/>
  <c r="AS130" i="48"/>
  <c r="W130" i="48"/>
  <c r="AP135" i="48"/>
  <c r="AP134" i="48"/>
  <c r="Q134" i="48"/>
  <c r="AX134" i="48"/>
  <c r="AR82" i="48"/>
  <c r="AP85" i="48"/>
  <c r="Q85" i="48"/>
  <c r="AW85" i="48"/>
  <c r="U87" i="48"/>
  <c r="AR87" i="48"/>
  <c r="E88" i="48"/>
  <c r="AJ88" i="48"/>
  <c r="AT89" i="48"/>
  <c r="Y89" i="48"/>
  <c r="I91" i="48"/>
  <c r="AL91" i="48"/>
  <c r="AV93" i="48"/>
  <c r="AC93" i="48"/>
  <c r="AX95" i="48"/>
  <c r="AG95" i="48"/>
  <c r="AP96" i="48"/>
  <c r="Q96" i="48"/>
  <c r="U97" i="48"/>
  <c r="AR97" i="48"/>
  <c r="I99" i="48"/>
  <c r="AL99" i="48"/>
  <c r="AN101" i="48"/>
  <c r="M101" i="48"/>
  <c r="AX101" i="48"/>
  <c r="AG101" i="48"/>
  <c r="AP102" i="48"/>
  <c r="Q102" i="48"/>
  <c r="AS103" i="48"/>
  <c r="W103" i="48"/>
  <c r="AT104" i="48"/>
  <c r="Y104" i="48"/>
  <c r="AX108" i="48"/>
  <c r="AG108" i="48"/>
  <c r="S110" i="48"/>
  <c r="AQ110" i="48"/>
  <c r="AS111" i="48"/>
  <c r="W111" i="48"/>
  <c r="AT112" i="48"/>
  <c r="Y112" i="48"/>
  <c r="AX115" i="48"/>
  <c r="AG115" i="48"/>
  <c r="S117" i="48"/>
  <c r="AQ117" i="48"/>
  <c r="AS118" i="48"/>
  <c r="W118" i="48"/>
  <c r="AT124" i="48"/>
  <c r="Y124" i="48"/>
  <c r="AP126" i="48"/>
  <c r="Q126" i="48"/>
  <c r="AT127" i="48"/>
  <c r="Y127" i="48"/>
  <c r="AX128" i="48"/>
  <c r="AG128" i="48"/>
  <c r="I131" i="48"/>
  <c r="AL131" i="48"/>
  <c r="AX133" i="48"/>
  <c r="AG133" i="48"/>
  <c r="S134" i="48"/>
  <c r="AQ134" i="48"/>
  <c r="AQ78" i="48"/>
  <c r="AQ79" i="48"/>
  <c r="AQ80" i="48"/>
  <c r="AQ81" i="48"/>
  <c r="U82" i="48"/>
  <c r="E83" i="48"/>
  <c r="AJ83" i="48"/>
  <c r="U83" i="48"/>
  <c r="AR83" i="48"/>
  <c r="AW84" i="48"/>
  <c r="AT88" i="48"/>
  <c r="Y88" i="48"/>
  <c r="I90" i="48"/>
  <c r="AL90" i="48"/>
  <c r="AV92" i="48"/>
  <c r="AC92" i="48"/>
  <c r="AN94" i="48"/>
  <c r="M94" i="48"/>
  <c r="AW95" i="48"/>
  <c r="AS97" i="48"/>
  <c r="W97" i="48"/>
  <c r="AN100" i="48"/>
  <c r="M100" i="48"/>
  <c r="S102" i="48"/>
  <c r="AQ102" i="48"/>
  <c r="I105" i="48"/>
  <c r="AL105" i="48"/>
  <c r="AP109" i="48"/>
  <c r="Q109" i="48"/>
  <c r="U110" i="48"/>
  <c r="AR110" i="48"/>
  <c r="I113" i="48"/>
  <c r="AL113" i="48"/>
  <c r="AP116" i="48"/>
  <c r="Q116" i="48"/>
  <c r="U117" i="48"/>
  <c r="AR117" i="48"/>
  <c r="I119" i="48"/>
  <c r="AL119" i="48"/>
  <c r="AP122" i="48"/>
  <c r="Q122" i="48"/>
  <c r="C123" i="48"/>
  <c r="AI123" i="48"/>
  <c r="K125" i="48"/>
  <c r="S126" i="48"/>
  <c r="AQ126" i="48"/>
  <c r="AU127" i="48"/>
  <c r="AA127" i="48"/>
  <c r="AT130" i="48"/>
  <c r="Y130" i="48"/>
  <c r="AC68" i="48"/>
  <c r="AC69" i="48"/>
  <c r="AC70" i="48"/>
  <c r="AC71" i="48"/>
  <c r="AC72" i="48"/>
  <c r="AC73" i="48"/>
  <c r="AC74" i="48"/>
  <c r="AC75" i="48"/>
  <c r="AR75" i="48"/>
  <c r="AC76" i="48"/>
  <c r="AR76" i="48"/>
  <c r="AC77" i="48"/>
  <c r="AR77" i="48"/>
  <c r="AC78" i="48"/>
  <c r="AR78" i="48"/>
  <c r="AC79" i="48"/>
  <c r="AR79" i="48"/>
  <c r="AC80" i="48"/>
  <c r="AR80" i="48"/>
  <c r="AC81" i="48"/>
  <c r="AR81" i="48"/>
  <c r="U86" i="48"/>
  <c r="AR86" i="48"/>
  <c r="E87" i="48"/>
  <c r="AJ87" i="48"/>
  <c r="I89" i="48"/>
  <c r="AL89" i="48"/>
  <c r="AV91" i="48"/>
  <c r="AC91" i="48"/>
  <c r="AN93" i="48"/>
  <c r="M93" i="48"/>
  <c r="AX94" i="48"/>
  <c r="AG94" i="48"/>
  <c r="AP95" i="48"/>
  <c r="Q95" i="48"/>
  <c r="U102" i="48"/>
  <c r="AR102" i="48"/>
  <c r="AT103" i="48"/>
  <c r="Y103" i="48"/>
  <c r="AX107" i="48"/>
  <c r="AG107" i="48"/>
  <c r="S109" i="48"/>
  <c r="AQ109" i="48"/>
  <c r="AS110" i="48"/>
  <c r="W110" i="48"/>
  <c r="AT111" i="48"/>
  <c r="Y111" i="48"/>
  <c r="S116" i="48"/>
  <c r="AQ116" i="48"/>
  <c r="AS117" i="48"/>
  <c r="W117" i="48"/>
  <c r="AT118" i="48"/>
  <c r="Y118" i="48"/>
  <c r="AX121" i="48"/>
  <c r="AG121" i="48"/>
  <c r="S122" i="48"/>
  <c r="AQ122" i="48"/>
  <c r="AS123" i="48"/>
  <c r="W123" i="48"/>
  <c r="AX125" i="48"/>
  <c r="AG125" i="48"/>
  <c r="C129" i="48"/>
  <c r="AI129" i="48"/>
  <c r="AS129" i="48"/>
  <c r="W129" i="48"/>
  <c r="AP133" i="48"/>
  <c r="Q133" i="48"/>
  <c r="C134" i="48"/>
  <c r="AI134" i="48"/>
  <c r="E135" i="48"/>
  <c r="AJ135" i="48"/>
  <c r="U84" i="48"/>
  <c r="AR84" i="48"/>
  <c r="AT87" i="48"/>
  <c r="Y87" i="48"/>
  <c r="I88" i="48"/>
  <c r="AL88" i="48"/>
  <c r="AV90" i="48"/>
  <c r="AC90" i="48"/>
  <c r="AN92" i="48"/>
  <c r="M92" i="48"/>
  <c r="AX93" i="48"/>
  <c r="AG93" i="48"/>
  <c r="AW94" i="48"/>
  <c r="AT97" i="48"/>
  <c r="Y97" i="48"/>
  <c r="I98" i="48"/>
  <c r="AL98" i="48"/>
  <c r="AV98" i="48"/>
  <c r="AX100" i="48"/>
  <c r="AG100" i="48"/>
  <c r="AP101" i="48"/>
  <c r="Q101" i="48"/>
  <c r="AS102" i="48"/>
  <c r="W102" i="48"/>
  <c r="I104" i="48"/>
  <c r="AL104" i="48"/>
  <c r="AP108" i="48"/>
  <c r="Q108" i="48"/>
  <c r="U109" i="48"/>
  <c r="AR109" i="48"/>
  <c r="I112" i="48"/>
  <c r="AL112" i="48"/>
  <c r="U116" i="48"/>
  <c r="AR116" i="48"/>
  <c r="I124" i="48"/>
  <c r="AL124" i="48"/>
  <c r="I127" i="48"/>
  <c r="AL127" i="48"/>
  <c r="I130" i="48"/>
  <c r="AL130" i="48"/>
  <c r="AX132" i="48"/>
  <c r="AG132" i="48"/>
  <c r="S133" i="48"/>
  <c r="AQ133" i="48"/>
  <c r="AS135" i="48"/>
  <c r="AS134" i="48"/>
  <c r="W134" i="48"/>
  <c r="AT83" i="48"/>
  <c r="Y83" i="48"/>
  <c r="U85" i="48"/>
  <c r="AR85" i="48"/>
  <c r="E86" i="48"/>
  <c r="AJ86" i="48"/>
  <c r="AV89" i="48"/>
  <c r="AC89" i="48"/>
  <c r="AN91" i="48"/>
  <c r="M91" i="48"/>
  <c r="AX92" i="48"/>
  <c r="AG92" i="48"/>
  <c r="AS93" i="48"/>
  <c r="AP94" i="48"/>
  <c r="Q94" i="48"/>
  <c r="U96" i="48"/>
  <c r="AR96" i="48"/>
  <c r="AN99" i="48"/>
  <c r="M99" i="48"/>
  <c r="AX99" i="48"/>
  <c r="AG99" i="48"/>
  <c r="AP100" i="48"/>
  <c r="Q100" i="48"/>
  <c r="S101" i="48"/>
  <c r="AQ101" i="48"/>
  <c r="AX106" i="48"/>
  <c r="AG106" i="48"/>
  <c r="S108" i="48"/>
  <c r="AQ108" i="48"/>
  <c r="AS109" i="48"/>
  <c r="W109" i="48"/>
  <c r="AT110" i="48"/>
  <c r="Y110" i="48"/>
  <c r="AX114" i="48"/>
  <c r="AG114" i="48"/>
  <c r="AS116" i="48"/>
  <c r="W116" i="48"/>
  <c r="AT117" i="48"/>
  <c r="Y117" i="48"/>
  <c r="AP121" i="48"/>
  <c r="Q121" i="48"/>
  <c r="C122" i="48"/>
  <c r="AI122" i="48"/>
  <c r="AT123" i="48"/>
  <c r="Y123" i="48"/>
  <c r="C126" i="48"/>
  <c r="AI126" i="48"/>
  <c r="AS126" i="48"/>
  <c r="W126" i="48"/>
  <c r="AM127" i="48"/>
  <c r="AP128" i="48"/>
  <c r="Q128" i="48"/>
  <c r="AT129" i="48"/>
  <c r="Y129" i="48"/>
  <c r="AM130" i="48"/>
  <c r="AT82" i="48"/>
  <c r="I83" i="48"/>
  <c r="AL83" i="48"/>
  <c r="E84" i="48"/>
  <c r="AJ84" i="48"/>
  <c r="AT86" i="48"/>
  <c r="Y86" i="48"/>
  <c r="I87" i="48"/>
  <c r="AL87" i="48"/>
  <c r="AV88" i="48"/>
  <c r="AC88" i="48"/>
  <c r="AN90" i="48"/>
  <c r="M90" i="48"/>
  <c r="AX91" i="48"/>
  <c r="AG91" i="48"/>
  <c r="AS92" i="48"/>
  <c r="AP93" i="48"/>
  <c r="Q93" i="48"/>
  <c r="AW93" i="48"/>
  <c r="AS96" i="48"/>
  <c r="W96" i="48"/>
  <c r="I97" i="48"/>
  <c r="AL97" i="48"/>
  <c r="AQ100" i="48"/>
  <c r="U101" i="48"/>
  <c r="AR101" i="48"/>
  <c r="AT102" i="48"/>
  <c r="Y102" i="48"/>
  <c r="AP107" i="48"/>
  <c r="Q107" i="48"/>
  <c r="U108" i="48"/>
  <c r="AR108" i="48"/>
  <c r="I111" i="48"/>
  <c r="AL111" i="48"/>
  <c r="AP115" i="48"/>
  <c r="Q115" i="48"/>
  <c r="I118" i="48"/>
  <c r="AL118" i="48"/>
  <c r="AX120" i="48"/>
  <c r="AG120" i="48"/>
  <c r="S121" i="48"/>
  <c r="AQ121" i="48"/>
  <c r="AS122" i="48"/>
  <c r="W122" i="48"/>
  <c r="K124" i="48"/>
  <c r="K127" i="48"/>
  <c r="S128" i="48"/>
  <c r="AQ128" i="48"/>
  <c r="AU129" i="48"/>
  <c r="AP132" i="48"/>
  <c r="Q132" i="48"/>
  <c r="C133" i="48"/>
  <c r="AI133" i="48"/>
  <c r="AT134" i="48"/>
  <c r="Y134" i="48"/>
  <c r="I135" i="48"/>
  <c r="AL135" i="48"/>
  <c r="Y82" i="48"/>
  <c r="AM83" i="48"/>
  <c r="AT84" i="48"/>
  <c r="Y84" i="48"/>
  <c r="AN89" i="48"/>
  <c r="M89" i="48"/>
  <c r="AX90" i="48"/>
  <c r="AG90" i="48"/>
  <c r="AS91" i="48"/>
  <c r="AP92" i="48"/>
  <c r="Q92" i="48"/>
  <c r="AW92" i="48"/>
  <c r="U95" i="48"/>
  <c r="AR95" i="48"/>
  <c r="AS101" i="48"/>
  <c r="W101" i="48"/>
  <c r="I103" i="48"/>
  <c r="AL103" i="48"/>
  <c r="AX105" i="48"/>
  <c r="AG105" i="48"/>
  <c r="S107" i="48"/>
  <c r="AQ107" i="48"/>
  <c r="AS108" i="48"/>
  <c r="W108" i="48"/>
  <c r="AT109" i="48"/>
  <c r="Y109" i="48"/>
  <c r="AX113" i="48"/>
  <c r="AG113" i="48"/>
  <c r="S115" i="48"/>
  <c r="AQ115" i="48"/>
  <c r="AT116" i="48"/>
  <c r="Y116" i="48"/>
  <c r="AX119" i="48"/>
  <c r="AG119" i="48"/>
  <c r="I123" i="48"/>
  <c r="AL123" i="48"/>
  <c r="AP125" i="48"/>
  <c r="Q125" i="48"/>
  <c r="AT126" i="48"/>
  <c r="Y126" i="48"/>
  <c r="AX127" i="48"/>
  <c r="AG127" i="48"/>
  <c r="AX131" i="48"/>
  <c r="AG131" i="48"/>
  <c r="S132" i="48"/>
  <c r="AQ132" i="48"/>
  <c r="AS133" i="48"/>
  <c r="W133" i="48"/>
  <c r="AQ135" i="48"/>
  <c r="AP136" i="48"/>
  <c r="AS137" i="48"/>
  <c r="W137" i="48"/>
  <c r="AM139" i="48"/>
  <c r="K139" i="48"/>
  <c r="AR140" i="48"/>
  <c r="U140" i="48"/>
  <c r="E141" i="48"/>
  <c r="AJ141" i="48"/>
  <c r="AP142" i="48"/>
  <c r="Q142" i="48"/>
  <c r="AN144" i="48"/>
  <c r="M144" i="48"/>
  <c r="AM158" i="48"/>
  <c r="K158" i="48"/>
  <c r="AS159" i="48"/>
  <c r="W159" i="48"/>
  <c r="S161" i="48"/>
  <c r="AQ161" i="48"/>
  <c r="G162" i="48"/>
  <c r="AK162" i="48"/>
  <c r="C164" i="48"/>
  <c r="AI164" i="48"/>
  <c r="AM167" i="48"/>
  <c r="K167" i="48"/>
  <c r="AS169" i="48"/>
  <c r="W169" i="48"/>
  <c r="AR172" i="48"/>
  <c r="U172" i="48"/>
  <c r="E177" i="48"/>
  <c r="AJ177" i="48"/>
  <c r="G178" i="48"/>
  <c r="AK178" i="48"/>
  <c r="E179" i="48"/>
  <c r="AJ179" i="48"/>
  <c r="E180" i="48"/>
  <c r="AJ180" i="48"/>
  <c r="E181" i="48"/>
  <c r="AJ181" i="48"/>
  <c r="AJ183" i="48"/>
  <c r="AJ182" i="48"/>
  <c r="E182" i="48"/>
  <c r="S135" i="48"/>
  <c r="E136" i="48"/>
  <c r="AJ136" i="48"/>
  <c r="AS136" i="48"/>
  <c r="AR136" i="48"/>
  <c r="AT137" i="48"/>
  <c r="Y137" i="48"/>
  <c r="G138" i="48"/>
  <c r="AK138" i="48"/>
  <c r="AN139" i="48"/>
  <c r="M139" i="48"/>
  <c r="AS140" i="48"/>
  <c r="W140" i="48"/>
  <c r="G141" i="48"/>
  <c r="AK141" i="48"/>
  <c r="S142" i="48"/>
  <c r="AQ142" i="48"/>
  <c r="AO144" i="48"/>
  <c r="O144" i="48"/>
  <c r="AM146" i="48"/>
  <c r="K146" i="48"/>
  <c r="AM148" i="48"/>
  <c r="K148" i="48"/>
  <c r="AM150" i="48"/>
  <c r="K150" i="48"/>
  <c r="AM152" i="48"/>
  <c r="K152" i="48"/>
  <c r="AM154" i="48"/>
  <c r="K154" i="48"/>
  <c r="AM156" i="48"/>
  <c r="K156" i="48"/>
  <c r="AN158" i="48"/>
  <c r="M158" i="48"/>
  <c r="AM160" i="48"/>
  <c r="K160" i="48"/>
  <c r="AR161" i="48"/>
  <c r="U161" i="48"/>
  <c r="AP163" i="48"/>
  <c r="Q163" i="48"/>
  <c r="E164" i="48"/>
  <c r="AJ164" i="48"/>
  <c r="AN167" i="48"/>
  <c r="C169" i="48"/>
  <c r="AI169" i="48"/>
  <c r="AM170" i="48"/>
  <c r="K170" i="48"/>
  <c r="AS173" i="48"/>
  <c r="AS172" i="48"/>
  <c r="W172" i="48"/>
  <c r="AP175" i="48"/>
  <c r="Q175" i="48"/>
  <c r="C176" i="48"/>
  <c r="AI176" i="48"/>
  <c r="G177" i="48"/>
  <c r="AK177" i="48"/>
  <c r="G179" i="48"/>
  <c r="AK179" i="48"/>
  <c r="G180" i="48"/>
  <c r="AK180" i="48"/>
  <c r="G181" i="48"/>
  <c r="AK181" i="48"/>
  <c r="AK182" i="48"/>
  <c r="G182" i="48"/>
  <c r="AJ85" i="48"/>
  <c r="AJ89" i="48"/>
  <c r="AJ90" i="48"/>
  <c r="AJ91" i="48"/>
  <c r="AJ92" i="48"/>
  <c r="AJ93" i="48"/>
  <c r="AJ94" i="48"/>
  <c r="AJ95" i="48"/>
  <c r="AJ96" i="48"/>
  <c r="AJ97" i="48"/>
  <c r="AJ98" i="48"/>
  <c r="AJ99" i="48"/>
  <c r="AJ100" i="48"/>
  <c r="AJ101" i="48"/>
  <c r="AJ102" i="48"/>
  <c r="AJ103" i="48"/>
  <c r="M104" i="48"/>
  <c r="AJ104" i="48"/>
  <c r="M105" i="48"/>
  <c r="AJ105" i="48"/>
  <c r="M106" i="48"/>
  <c r="AJ106" i="48"/>
  <c r="M107" i="48"/>
  <c r="AJ107" i="48"/>
  <c r="M108" i="48"/>
  <c r="AJ108" i="48"/>
  <c r="M109" i="48"/>
  <c r="AJ109" i="48"/>
  <c r="M110" i="48"/>
  <c r="AJ110" i="48"/>
  <c r="M111" i="48"/>
  <c r="AJ111" i="48"/>
  <c r="M112" i="48"/>
  <c r="AJ112" i="48"/>
  <c r="M113" i="48"/>
  <c r="AJ113" i="48"/>
  <c r="M114" i="48"/>
  <c r="AJ114" i="48"/>
  <c r="M115" i="48"/>
  <c r="AJ115" i="48"/>
  <c r="M116" i="48"/>
  <c r="AJ116" i="48"/>
  <c r="M117" i="48"/>
  <c r="AJ117" i="48"/>
  <c r="M118" i="48"/>
  <c r="AJ118" i="48"/>
  <c r="M119" i="48"/>
  <c r="AJ119" i="48"/>
  <c r="M120" i="48"/>
  <c r="AJ120" i="48"/>
  <c r="M121" i="48"/>
  <c r="AJ121" i="48"/>
  <c r="M122" i="48"/>
  <c r="AJ122" i="48"/>
  <c r="M123" i="48"/>
  <c r="AJ123" i="48"/>
  <c r="M124" i="48"/>
  <c r="AJ124" i="48"/>
  <c r="M125" i="48"/>
  <c r="AJ125" i="48"/>
  <c r="M126" i="48"/>
  <c r="AJ126" i="48"/>
  <c r="M127" i="48"/>
  <c r="AJ127" i="48"/>
  <c r="M128" i="48"/>
  <c r="AJ128" i="48"/>
  <c r="M129" i="48"/>
  <c r="AJ129" i="48"/>
  <c r="M130" i="48"/>
  <c r="AJ130" i="48"/>
  <c r="M131" i="48"/>
  <c r="AJ131" i="48"/>
  <c r="M132" i="48"/>
  <c r="AJ132" i="48"/>
  <c r="M133" i="48"/>
  <c r="AJ133" i="48"/>
  <c r="M134" i="48"/>
  <c r="AJ134" i="48"/>
  <c r="I138" i="48"/>
  <c r="AL138" i="48"/>
  <c r="AO139" i="48"/>
  <c r="O139" i="48"/>
  <c r="AR142" i="48"/>
  <c r="U142" i="48"/>
  <c r="E143" i="48"/>
  <c r="AJ143" i="48"/>
  <c r="AP144" i="48"/>
  <c r="Q144" i="48"/>
  <c r="AN146" i="48"/>
  <c r="M146" i="48"/>
  <c r="AN148" i="48"/>
  <c r="M148" i="48"/>
  <c r="AN150" i="48"/>
  <c r="M150" i="48"/>
  <c r="AN152" i="48"/>
  <c r="M152" i="48"/>
  <c r="AN154" i="48"/>
  <c r="M154" i="48"/>
  <c r="AN156" i="48"/>
  <c r="M156" i="48"/>
  <c r="AN160" i="48"/>
  <c r="M160" i="48"/>
  <c r="AS161" i="48"/>
  <c r="W161" i="48"/>
  <c r="S163" i="48"/>
  <c r="AQ163" i="48"/>
  <c r="G164" i="48"/>
  <c r="AK164" i="48"/>
  <c r="C166" i="48"/>
  <c r="AI166" i="48"/>
  <c r="AP168" i="48"/>
  <c r="Q168" i="48"/>
  <c r="E169" i="48"/>
  <c r="AJ169" i="48"/>
  <c r="C172" i="48"/>
  <c r="AI172" i="48"/>
  <c r="AM173" i="48"/>
  <c r="K173" i="48"/>
  <c r="S175" i="48"/>
  <c r="AQ175" i="48"/>
  <c r="E176" i="48"/>
  <c r="AJ176" i="48"/>
  <c r="AS179" i="48"/>
  <c r="W179" i="48"/>
  <c r="AS180" i="48"/>
  <c r="W180" i="48"/>
  <c r="AS181" i="48"/>
  <c r="W181" i="48"/>
  <c r="AL182" i="48"/>
  <c r="I182" i="48"/>
  <c r="AK86" i="48"/>
  <c r="AK87" i="48"/>
  <c r="AK88" i="48"/>
  <c r="AK89" i="48"/>
  <c r="AK90" i="48"/>
  <c r="AK91" i="48"/>
  <c r="AK92" i="48"/>
  <c r="AK93" i="48"/>
  <c r="AK94" i="48"/>
  <c r="AK95" i="48"/>
  <c r="AK96" i="48"/>
  <c r="AK97" i="48"/>
  <c r="AK98" i="48"/>
  <c r="AK99" i="48"/>
  <c r="AK100" i="48"/>
  <c r="AK101" i="48"/>
  <c r="AK102" i="48"/>
  <c r="AK103" i="48"/>
  <c r="AK104" i="48"/>
  <c r="AK105" i="48"/>
  <c r="AK106" i="48"/>
  <c r="AK107" i="48"/>
  <c r="AK108" i="48"/>
  <c r="AK109" i="48"/>
  <c r="AK110" i="48"/>
  <c r="AK111" i="48"/>
  <c r="AK112" i="48"/>
  <c r="AK113" i="48"/>
  <c r="AK114" i="48"/>
  <c r="AK115" i="48"/>
  <c r="AK116" i="48"/>
  <c r="AK117" i="48"/>
  <c r="AK118" i="48"/>
  <c r="AK119" i="48"/>
  <c r="AK120" i="48"/>
  <c r="AK121" i="48"/>
  <c r="AK122" i="48"/>
  <c r="AK123" i="48"/>
  <c r="AK124" i="48"/>
  <c r="AK125" i="48"/>
  <c r="AK126" i="48"/>
  <c r="AK127" i="48"/>
  <c r="AK128" i="48"/>
  <c r="AK129" i="48"/>
  <c r="AK130" i="48"/>
  <c r="AK131" i="48"/>
  <c r="AK132" i="48"/>
  <c r="AK133" i="48"/>
  <c r="AK134" i="48"/>
  <c r="G136" i="48"/>
  <c r="AK136" i="48"/>
  <c r="AP139" i="48"/>
  <c r="Q139" i="48"/>
  <c r="AS142" i="48"/>
  <c r="W142" i="48"/>
  <c r="G143" i="48"/>
  <c r="AK143" i="48"/>
  <c r="S144" i="48"/>
  <c r="AQ144" i="48"/>
  <c r="AO146" i="48"/>
  <c r="O146" i="48"/>
  <c r="AO148" i="48"/>
  <c r="O148" i="48"/>
  <c r="AO150" i="48"/>
  <c r="O150" i="48"/>
  <c r="AO152" i="48"/>
  <c r="O152" i="48"/>
  <c r="AO154" i="48"/>
  <c r="O154" i="48"/>
  <c r="AO156" i="48"/>
  <c r="O156" i="48"/>
  <c r="AM162" i="48"/>
  <c r="K162" i="48"/>
  <c r="AR163" i="48"/>
  <c r="U163" i="48"/>
  <c r="AP165" i="48"/>
  <c r="Q165" i="48"/>
  <c r="E166" i="48"/>
  <c r="AJ166" i="48"/>
  <c r="S168" i="48"/>
  <c r="AQ168" i="48"/>
  <c r="G169" i="48"/>
  <c r="AK169" i="48"/>
  <c r="AP171" i="48"/>
  <c r="Q171" i="48"/>
  <c r="E172" i="48"/>
  <c r="AJ172" i="48"/>
  <c r="AR176" i="48"/>
  <c r="AR175" i="48"/>
  <c r="U175" i="48"/>
  <c r="G176" i="48"/>
  <c r="AK176" i="48"/>
  <c r="AM178" i="48"/>
  <c r="K178" i="48"/>
  <c r="G135" i="48"/>
  <c r="AK135" i="48"/>
  <c r="AM138" i="48"/>
  <c r="K138" i="48"/>
  <c r="S139" i="48"/>
  <c r="AQ139" i="48"/>
  <c r="AM141" i="48"/>
  <c r="K141" i="48"/>
  <c r="AR144" i="48"/>
  <c r="U144" i="48"/>
  <c r="E145" i="48"/>
  <c r="AJ145" i="48"/>
  <c r="AP146" i="48"/>
  <c r="Q146" i="48"/>
  <c r="AP148" i="48"/>
  <c r="Q148" i="48"/>
  <c r="AP150" i="48"/>
  <c r="Q150" i="48"/>
  <c r="AP152" i="48"/>
  <c r="Q152" i="48"/>
  <c r="AP154" i="48"/>
  <c r="Q154" i="48"/>
  <c r="AP156" i="48"/>
  <c r="Q156" i="48"/>
  <c r="AN162" i="48"/>
  <c r="M162" i="48"/>
  <c r="AS163" i="48"/>
  <c r="W163" i="48"/>
  <c r="S165" i="48"/>
  <c r="AQ165" i="48"/>
  <c r="G166" i="48"/>
  <c r="AK166" i="48"/>
  <c r="AR168" i="48"/>
  <c r="U168" i="48"/>
  <c r="S171" i="48"/>
  <c r="AQ171" i="48"/>
  <c r="G172" i="48"/>
  <c r="AK172" i="48"/>
  <c r="AM177" i="48"/>
  <c r="K177" i="48"/>
  <c r="AM179" i="48"/>
  <c r="K179" i="48"/>
  <c r="AM180" i="48"/>
  <c r="K180" i="48"/>
  <c r="AM181" i="48"/>
  <c r="K181" i="48"/>
  <c r="O86" i="48"/>
  <c r="O87" i="48"/>
  <c r="O88" i="48"/>
  <c r="O89" i="48"/>
  <c r="O90" i="48"/>
  <c r="O91" i="48"/>
  <c r="O92" i="48"/>
  <c r="O93" i="48"/>
  <c r="O94" i="48"/>
  <c r="O95" i="48"/>
  <c r="O96" i="48"/>
  <c r="O97" i="48"/>
  <c r="O98" i="48"/>
  <c r="O99" i="48"/>
  <c r="O100" i="48"/>
  <c r="O101" i="48"/>
  <c r="O102" i="48"/>
  <c r="O103" i="48"/>
  <c r="O104" i="48"/>
  <c r="O105" i="48"/>
  <c r="O106" i="48"/>
  <c r="O107" i="48"/>
  <c r="O108" i="48"/>
  <c r="O109" i="48"/>
  <c r="O110" i="48"/>
  <c r="O111" i="48"/>
  <c r="O112" i="48"/>
  <c r="O113" i="48"/>
  <c r="O114" i="48"/>
  <c r="O115" i="48"/>
  <c r="O116" i="48"/>
  <c r="O117" i="48"/>
  <c r="O118" i="48"/>
  <c r="O119" i="48"/>
  <c r="O120" i="48"/>
  <c r="O121" i="48"/>
  <c r="O122" i="48"/>
  <c r="O123" i="48"/>
  <c r="O124" i="48"/>
  <c r="O125" i="48"/>
  <c r="O126" i="48"/>
  <c r="O127" i="48"/>
  <c r="O128" i="48"/>
  <c r="O129" i="48"/>
  <c r="O130" i="48"/>
  <c r="O131" i="48"/>
  <c r="O132" i="48"/>
  <c r="AM132" i="48"/>
  <c r="O133" i="48"/>
  <c r="O134" i="48"/>
  <c r="AI135" i="48"/>
  <c r="I136" i="48"/>
  <c r="AL136" i="48"/>
  <c r="AV137" i="48"/>
  <c r="AN138" i="48"/>
  <c r="M138" i="48"/>
  <c r="AR139" i="48"/>
  <c r="U139" i="48"/>
  <c r="AN141" i="48"/>
  <c r="M141" i="48"/>
  <c r="AS144" i="48"/>
  <c r="W144" i="48"/>
  <c r="G145" i="48"/>
  <c r="AK145" i="48"/>
  <c r="S146" i="48"/>
  <c r="AQ146" i="48"/>
  <c r="E147" i="48"/>
  <c r="AJ147" i="48"/>
  <c r="S148" i="48"/>
  <c r="AQ148" i="48"/>
  <c r="E149" i="48"/>
  <c r="AJ149" i="48"/>
  <c r="S150" i="48"/>
  <c r="AQ150" i="48"/>
  <c r="E151" i="48"/>
  <c r="AJ151" i="48"/>
  <c r="S152" i="48"/>
  <c r="AQ152" i="48"/>
  <c r="E153" i="48"/>
  <c r="AJ153" i="48"/>
  <c r="S154" i="48"/>
  <c r="AQ154" i="48"/>
  <c r="E155" i="48"/>
  <c r="AJ155" i="48"/>
  <c r="S156" i="48"/>
  <c r="AQ156" i="48"/>
  <c r="E157" i="48"/>
  <c r="AJ157" i="48"/>
  <c r="AP158" i="48"/>
  <c r="Q158" i="48"/>
  <c r="C161" i="48"/>
  <c r="AI161" i="48"/>
  <c r="AM164" i="48"/>
  <c r="K164" i="48"/>
  <c r="AR165" i="48"/>
  <c r="U165" i="48"/>
  <c r="AS168" i="48"/>
  <c r="W168" i="48"/>
  <c r="AR171" i="48"/>
  <c r="U171" i="48"/>
  <c r="AP174" i="48"/>
  <c r="Q174" i="48"/>
  <c r="C175" i="48"/>
  <c r="AI175" i="48"/>
  <c r="AT135" i="48"/>
  <c r="G137" i="48"/>
  <c r="AK137" i="48"/>
  <c r="AO138" i="48"/>
  <c r="O138" i="48"/>
  <c r="AS139" i="48"/>
  <c r="W139" i="48"/>
  <c r="AO141" i="48"/>
  <c r="O141" i="48"/>
  <c r="AM143" i="48"/>
  <c r="K143" i="48"/>
  <c r="AR146" i="48"/>
  <c r="U146" i="48"/>
  <c r="G147" i="48"/>
  <c r="AK147" i="48"/>
  <c r="AR148" i="48"/>
  <c r="U148" i="48"/>
  <c r="G149" i="48"/>
  <c r="AK149" i="48"/>
  <c r="AR150" i="48"/>
  <c r="U150" i="48"/>
  <c r="G151" i="48"/>
  <c r="AK151" i="48"/>
  <c r="AR152" i="48"/>
  <c r="U152" i="48"/>
  <c r="G153" i="48"/>
  <c r="AK153" i="48"/>
  <c r="AR154" i="48"/>
  <c r="U154" i="48"/>
  <c r="G155" i="48"/>
  <c r="AK155" i="48"/>
  <c r="AR156" i="48"/>
  <c r="U156" i="48"/>
  <c r="G157" i="48"/>
  <c r="AK157" i="48"/>
  <c r="S158" i="48"/>
  <c r="AQ158" i="48"/>
  <c r="E159" i="48"/>
  <c r="AJ159" i="48"/>
  <c r="AP160" i="48"/>
  <c r="Q160" i="48"/>
  <c r="E161" i="48"/>
  <c r="AJ161" i="48"/>
  <c r="AN164" i="48"/>
  <c r="M164" i="48"/>
  <c r="AS165" i="48"/>
  <c r="W165" i="48"/>
  <c r="C168" i="48"/>
  <c r="AI168" i="48"/>
  <c r="AM169" i="48"/>
  <c r="K169" i="48"/>
  <c r="AS171" i="48"/>
  <c r="W171" i="48"/>
  <c r="S174" i="48"/>
  <c r="AQ174" i="48"/>
  <c r="E175" i="48"/>
  <c r="AJ175" i="48"/>
  <c r="AM176" i="48"/>
  <c r="K176" i="48"/>
  <c r="AM135" i="48"/>
  <c r="AM136" i="48"/>
  <c r="K136" i="48"/>
  <c r="I137" i="48"/>
  <c r="AL137" i="48"/>
  <c r="AP138" i="48"/>
  <c r="Q138" i="48"/>
  <c r="AP141" i="48"/>
  <c r="Q141" i="48"/>
  <c r="AN143" i="48"/>
  <c r="M143" i="48"/>
  <c r="AS146" i="48"/>
  <c r="W146" i="48"/>
  <c r="AS148" i="48"/>
  <c r="W148" i="48"/>
  <c r="AS150" i="48"/>
  <c r="W150" i="48"/>
  <c r="AS152" i="48"/>
  <c r="W152" i="48"/>
  <c r="AS154" i="48"/>
  <c r="W154" i="48"/>
  <c r="AS156" i="48"/>
  <c r="W156" i="48"/>
  <c r="AR158" i="48"/>
  <c r="U158" i="48"/>
  <c r="G159" i="48"/>
  <c r="AK159" i="48"/>
  <c r="S160" i="48"/>
  <c r="AQ160" i="48"/>
  <c r="G161" i="48"/>
  <c r="AK161" i="48"/>
  <c r="C163" i="48"/>
  <c r="AI163" i="48"/>
  <c r="AM166" i="48"/>
  <c r="K166" i="48"/>
  <c r="AP167" i="48"/>
  <c r="Q167" i="48"/>
  <c r="E168" i="48"/>
  <c r="AJ168" i="48"/>
  <c r="C171" i="48"/>
  <c r="AI171" i="48"/>
  <c r="AM172" i="48"/>
  <c r="K172" i="48"/>
  <c r="AR174" i="48"/>
  <c r="U174" i="48"/>
  <c r="G175" i="48"/>
  <c r="AK175" i="48"/>
  <c r="AO135" i="48"/>
  <c r="S138" i="48"/>
  <c r="AQ138" i="48"/>
  <c r="G140" i="48"/>
  <c r="AK140" i="48"/>
  <c r="S141" i="48"/>
  <c r="AQ141" i="48"/>
  <c r="AO143" i="48"/>
  <c r="O143" i="48"/>
  <c r="AM145" i="48"/>
  <c r="K145" i="48"/>
  <c r="AS158" i="48"/>
  <c r="W158" i="48"/>
  <c r="AR160" i="48"/>
  <c r="U160" i="48"/>
  <c r="AP162" i="48"/>
  <c r="Q162" i="48"/>
  <c r="E163" i="48"/>
  <c r="AJ163" i="48"/>
  <c r="AN166" i="48"/>
  <c r="M166" i="48"/>
  <c r="S167" i="48"/>
  <c r="AQ167" i="48"/>
  <c r="G168" i="48"/>
  <c r="AK168" i="48"/>
  <c r="AP170" i="48"/>
  <c r="Q170" i="48"/>
  <c r="E171" i="48"/>
  <c r="AJ171" i="48"/>
  <c r="AV136" i="48"/>
  <c r="AM137" i="48"/>
  <c r="AR141" i="48"/>
  <c r="U141" i="48"/>
  <c r="E142" i="48"/>
  <c r="AJ142" i="48"/>
  <c r="AP143" i="48"/>
  <c r="Q143" i="48"/>
  <c r="AN145" i="48"/>
  <c r="M145" i="48"/>
  <c r="AM147" i="48"/>
  <c r="K147" i="48"/>
  <c r="AM149" i="48"/>
  <c r="K149" i="48"/>
  <c r="AM151" i="48"/>
  <c r="K151" i="48"/>
  <c r="AM153" i="48"/>
  <c r="K153" i="48"/>
  <c r="AM155" i="48"/>
  <c r="K155" i="48"/>
  <c r="AM157" i="48"/>
  <c r="K157" i="48"/>
  <c r="AS160" i="48"/>
  <c r="W160" i="48"/>
  <c r="S162" i="48"/>
  <c r="AQ162" i="48"/>
  <c r="G163" i="48"/>
  <c r="AK163" i="48"/>
  <c r="C165" i="48"/>
  <c r="AI165" i="48"/>
  <c r="AR167" i="48"/>
  <c r="U167" i="48"/>
  <c r="S170" i="48"/>
  <c r="AQ170" i="48"/>
  <c r="G171" i="48"/>
  <c r="AK171" i="48"/>
  <c r="AP173" i="48"/>
  <c r="Q173" i="48"/>
  <c r="C174" i="48"/>
  <c r="AI174" i="48"/>
  <c r="AC98" i="48"/>
  <c r="AC99" i="48"/>
  <c r="AC100" i="48"/>
  <c r="AC101" i="48"/>
  <c r="AC102" i="48"/>
  <c r="AC103" i="48"/>
  <c r="AC104" i="48"/>
  <c r="AC105" i="48"/>
  <c r="AC106" i="48"/>
  <c r="AC107" i="48"/>
  <c r="AC108" i="48"/>
  <c r="AC109" i="48"/>
  <c r="AC110" i="48"/>
  <c r="AC111" i="48"/>
  <c r="AC112" i="48"/>
  <c r="AC113" i="48"/>
  <c r="AC114" i="48"/>
  <c r="AC115" i="48"/>
  <c r="AC116" i="48"/>
  <c r="AC117" i="48"/>
  <c r="AC118" i="48"/>
  <c r="AC119" i="48"/>
  <c r="AC120" i="48"/>
  <c r="AR120" i="48"/>
  <c r="AC121" i="48"/>
  <c r="AR121" i="48"/>
  <c r="AC122" i="48"/>
  <c r="AR122" i="48"/>
  <c r="AC123" i="48"/>
  <c r="AR123" i="48"/>
  <c r="AC124" i="48"/>
  <c r="AR124" i="48"/>
  <c r="AC125" i="48"/>
  <c r="AR125" i="48"/>
  <c r="AC126" i="48"/>
  <c r="AR126" i="48"/>
  <c r="AC127" i="48"/>
  <c r="AR127" i="48"/>
  <c r="AC128" i="48"/>
  <c r="AR128" i="48"/>
  <c r="AC129" i="48"/>
  <c r="AR129" i="48"/>
  <c r="AC130" i="48"/>
  <c r="AR130" i="48"/>
  <c r="AC131" i="48"/>
  <c r="AR131" i="48"/>
  <c r="AC132" i="48"/>
  <c r="AR132" i="48"/>
  <c r="AC133" i="48"/>
  <c r="AR133" i="48"/>
  <c r="AC134" i="48"/>
  <c r="AR134" i="48"/>
  <c r="AR135" i="48"/>
  <c r="AS138" i="48"/>
  <c r="W138" i="48"/>
  <c r="AS141" i="48"/>
  <c r="W141" i="48"/>
  <c r="G142" i="48"/>
  <c r="AK142" i="48"/>
  <c r="S143" i="48"/>
  <c r="AQ143" i="48"/>
  <c r="AO145" i="48"/>
  <c r="O145" i="48"/>
  <c r="AN147" i="48"/>
  <c r="M147" i="48"/>
  <c r="AN149" i="48"/>
  <c r="M149" i="48"/>
  <c r="AN151" i="48"/>
  <c r="M151" i="48"/>
  <c r="AN153" i="48"/>
  <c r="M153" i="48"/>
  <c r="AN155" i="48"/>
  <c r="M155" i="48"/>
  <c r="AN157" i="48"/>
  <c r="M157" i="48"/>
  <c r="AM159" i="48"/>
  <c r="K159" i="48"/>
  <c r="AM161" i="48"/>
  <c r="K161" i="48"/>
  <c r="AR162" i="48"/>
  <c r="U162" i="48"/>
  <c r="AP164" i="48"/>
  <c r="Q164" i="48"/>
  <c r="E165" i="48"/>
  <c r="AJ165" i="48"/>
  <c r="AS167" i="48"/>
  <c r="W167" i="48"/>
  <c r="AR170" i="48"/>
  <c r="U170" i="48"/>
  <c r="S173" i="48"/>
  <c r="AQ173" i="48"/>
  <c r="E174" i="48"/>
  <c r="AJ174" i="48"/>
  <c r="AM175" i="48"/>
  <c r="K175" i="48"/>
  <c r="AO136" i="48"/>
  <c r="O136" i="48"/>
  <c r="AN137" i="48"/>
  <c r="M137" i="48"/>
  <c r="AM140" i="48"/>
  <c r="K140" i="48"/>
  <c r="AR143" i="48"/>
  <c r="U143" i="48"/>
  <c r="E144" i="48"/>
  <c r="AJ144" i="48"/>
  <c r="AP145" i="48"/>
  <c r="Q145" i="48"/>
  <c r="AO147" i="48"/>
  <c r="O147" i="48"/>
  <c r="AO149" i="48"/>
  <c r="O149" i="48"/>
  <c r="AO151" i="48"/>
  <c r="O151" i="48"/>
  <c r="AO153" i="48"/>
  <c r="O153" i="48"/>
  <c r="AO155" i="48"/>
  <c r="O155" i="48"/>
  <c r="AO158" i="48"/>
  <c r="AO157" i="48"/>
  <c r="O157" i="48"/>
  <c r="C158" i="48"/>
  <c r="AI158" i="48"/>
  <c r="AN159" i="48"/>
  <c r="M159" i="48"/>
  <c r="AN161" i="48"/>
  <c r="M161" i="48"/>
  <c r="AS162" i="48"/>
  <c r="W162" i="48"/>
  <c r="S164" i="48"/>
  <c r="AQ164" i="48"/>
  <c r="G165" i="48"/>
  <c r="AK165" i="48"/>
  <c r="C167" i="48"/>
  <c r="AI167" i="48"/>
  <c r="AM168" i="48"/>
  <c r="K168" i="48"/>
  <c r="AS170" i="48"/>
  <c r="W170" i="48"/>
  <c r="AR173" i="48"/>
  <c r="U173" i="48"/>
  <c r="G174" i="48"/>
  <c r="AK174" i="48"/>
  <c r="AP178" i="48"/>
  <c r="AP177" i="48"/>
  <c r="Q177" i="48"/>
  <c r="AE136" i="48"/>
  <c r="AW136" i="48"/>
  <c r="AO137" i="48"/>
  <c r="O137" i="48"/>
  <c r="AN140" i="48"/>
  <c r="M140" i="48"/>
  <c r="AS143" i="48"/>
  <c r="W143" i="48"/>
  <c r="G144" i="48"/>
  <c r="AK144" i="48"/>
  <c r="S145" i="48"/>
  <c r="AQ145" i="48"/>
  <c r="AP147" i="48"/>
  <c r="Q147" i="48"/>
  <c r="AP149" i="48"/>
  <c r="Q149" i="48"/>
  <c r="AP151" i="48"/>
  <c r="Q151" i="48"/>
  <c r="AP153" i="48"/>
  <c r="Q153" i="48"/>
  <c r="AP155" i="48"/>
  <c r="Q155" i="48"/>
  <c r="AP157" i="48"/>
  <c r="Q157" i="48"/>
  <c r="E158" i="48"/>
  <c r="AJ158" i="48"/>
  <c r="AO160" i="48"/>
  <c r="AO159" i="48"/>
  <c r="O159" i="48"/>
  <c r="C160" i="48"/>
  <c r="AI160" i="48"/>
  <c r="AM163" i="48"/>
  <c r="K163" i="48"/>
  <c r="AR164" i="48"/>
  <c r="U164" i="48"/>
  <c r="AP166" i="48"/>
  <c r="Q166" i="48"/>
  <c r="E167" i="48"/>
  <c r="AJ167" i="48"/>
  <c r="C170" i="48"/>
  <c r="AI170" i="48"/>
  <c r="AM171" i="48"/>
  <c r="K171" i="48"/>
  <c r="S177" i="48"/>
  <c r="AQ177" i="48"/>
  <c r="AE134" i="48"/>
  <c r="AV135" i="48"/>
  <c r="AP137" i="48"/>
  <c r="Q137" i="48"/>
  <c r="G139" i="48"/>
  <c r="AK139" i="48"/>
  <c r="AO140" i="48"/>
  <c r="O140" i="48"/>
  <c r="AM142" i="48"/>
  <c r="K142" i="48"/>
  <c r="AR145" i="48"/>
  <c r="U145" i="48"/>
  <c r="E146" i="48"/>
  <c r="AJ146" i="48"/>
  <c r="S147" i="48"/>
  <c r="AQ147" i="48"/>
  <c r="E148" i="48"/>
  <c r="AJ148" i="48"/>
  <c r="S149" i="48"/>
  <c r="AQ149" i="48"/>
  <c r="E150" i="48"/>
  <c r="AJ150" i="48"/>
  <c r="S151" i="48"/>
  <c r="AQ151" i="48"/>
  <c r="E152" i="48"/>
  <c r="AJ152" i="48"/>
  <c r="S153" i="48"/>
  <c r="AQ153" i="48"/>
  <c r="E154" i="48"/>
  <c r="AJ154" i="48"/>
  <c r="S155" i="48"/>
  <c r="AQ155" i="48"/>
  <c r="E156" i="48"/>
  <c r="AJ156" i="48"/>
  <c r="S157" i="48"/>
  <c r="AQ157" i="48"/>
  <c r="G158" i="48"/>
  <c r="AK158" i="48"/>
  <c r="AP159" i="48"/>
  <c r="Q159" i="48"/>
  <c r="E160" i="48"/>
  <c r="AJ160" i="48"/>
  <c r="AN163" i="48"/>
  <c r="M163" i="48"/>
  <c r="AS164" i="48"/>
  <c r="W164" i="48"/>
  <c r="S166" i="48"/>
  <c r="AQ166" i="48"/>
  <c r="G167" i="48"/>
  <c r="AK167" i="48"/>
  <c r="AP169" i="48"/>
  <c r="Q169" i="48"/>
  <c r="E170" i="48"/>
  <c r="AJ170" i="48"/>
  <c r="C173" i="48"/>
  <c r="AI173" i="48"/>
  <c r="AP176" i="48"/>
  <c r="Q176" i="48"/>
  <c r="S178" i="48"/>
  <c r="AQ178" i="48"/>
  <c r="AQ136" i="48"/>
  <c r="AX136" i="48"/>
  <c r="S137" i="48"/>
  <c r="AQ137" i="48"/>
  <c r="I139" i="48"/>
  <c r="AL139" i="48"/>
  <c r="AP140" i="48"/>
  <c r="Q140" i="48"/>
  <c r="AN142" i="48"/>
  <c r="M142" i="48"/>
  <c r="AS145" i="48"/>
  <c r="W145" i="48"/>
  <c r="G146" i="48"/>
  <c r="AK146" i="48"/>
  <c r="AR147" i="48"/>
  <c r="U147" i="48"/>
  <c r="G148" i="48"/>
  <c r="AK148" i="48"/>
  <c r="AR149" i="48"/>
  <c r="U149" i="48"/>
  <c r="G150" i="48"/>
  <c r="AK150" i="48"/>
  <c r="AR151" i="48"/>
  <c r="U151" i="48"/>
  <c r="G152" i="48"/>
  <c r="AK152" i="48"/>
  <c r="AR153" i="48"/>
  <c r="U153" i="48"/>
  <c r="G154" i="48"/>
  <c r="AK154" i="48"/>
  <c r="AR155" i="48"/>
  <c r="U155" i="48"/>
  <c r="G156" i="48"/>
  <c r="AK156" i="48"/>
  <c r="AR157" i="48"/>
  <c r="U157" i="48"/>
  <c r="S159" i="48"/>
  <c r="AQ159" i="48"/>
  <c r="G160" i="48"/>
  <c r="AK160" i="48"/>
  <c r="C162" i="48"/>
  <c r="AI162" i="48"/>
  <c r="AM165" i="48"/>
  <c r="K165" i="48"/>
  <c r="AR166" i="48"/>
  <c r="U166" i="48"/>
  <c r="S169" i="48"/>
  <c r="AQ169" i="48"/>
  <c r="G170" i="48"/>
  <c r="AK170" i="48"/>
  <c r="AP172" i="48"/>
  <c r="Q172" i="48"/>
  <c r="E173" i="48"/>
  <c r="AJ173" i="48"/>
  <c r="AM174" i="48"/>
  <c r="K174" i="48"/>
  <c r="S176" i="48"/>
  <c r="AQ176" i="48"/>
  <c r="C178" i="48"/>
  <c r="AI178" i="48"/>
  <c r="S179" i="48"/>
  <c r="AQ179" i="48"/>
  <c r="S180" i="48"/>
  <c r="AQ180" i="48"/>
  <c r="S181" i="48"/>
  <c r="AQ181" i="48"/>
  <c r="AV150" i="48"/>
  <c r="AV152" i="48"/>
  <c r="AN182" i="48"/>
  <c r="AK184" i="48"/>
  <c r="G184" i="48"/>
  <c r="Y184" i="48"/>
  <c r="AT184" i="48"/>
  <c r="AK185" i="48"/>
  <c r="Y185" i="48"/>
  <c r="AT185" i="48"/>
  <c r="Y186" i="48"/>
  <c r="AT186" i="48"/>
  <c r="Y187" i="48"/>
  <c r="AT187" i="48"/>
  <c r="Y188" i="48"/>
  <c r="AT188" i="48"/>
  <c r="Y189" i="48"/>
  <c r="AT189" i="48"/>
  <c r="AV192" i="48"/>
  <c r="AC192" i="48"/>
  <c r="AX193" i="48"/>
  <c r="AG193" i="48"/>
  <c r="AP194" i="48"/>
  <c r="Q194" i="48"/>
  <c r="C195" i="48"/>
  <c r="AI195" i="48"/>
  <c r="Y195" i="48"/>
  <c r="AT195" i="48"/>
  <c r="AP197" i="48"/>
  <c r="Q197" i="48"/>
  <c r="Y198" i="48"/>
  <c r="AT198" i="48"/>
  <c r="AV199" i="48"/>
  <c r="AC199" i="48"/>
  <c r="AJ200" i="48"/>
  <c r="S201" i="48"/>
  <c r="AQ201" i="48"/>
  <c r="AX203" i="48"/>
  <c r="AG203" i="48"/>
  <c r="AP204" i="48"/>
  <c r="Q204" i="48"/>
  <c r="AW205" i="48"/>
  <c r="AE205" i="48"/>
  <c r="U206" i="48"/>
  <c r="AR206" i="48"/>
  <c r="AW207" i="48"/>
  <c r="AE207" i="48"/>
  <c r="U208" i="48"/>
  <c r="AR208" i="48"/>
  <c r="AW209" i="48"/>
  <c r="AE209" i="48"/>
  <c r="AP210" i="48"/>
  <c r="Q210" i="48"/>
  <c r="U213" i="48"/>
  <c r="AR213" i="48"/>
  <c r="AV214" i="48"/>
  <c r="AC214" i="48"/>
  <c r="U215" i="48"/>
  <c r="AR216" i="48"/>
  <c r="AR215" i="48"/>
  <c r="AP218" i="48"/>
  <c r="Q218" i="48"/>
  <c r="AV220" i="48"/>
  <c r="AC220" i="48"/>
  <c r="AP221" i="48"/>
  <c r="Q221" i="48"/>
  <c r="C222" i="48"/>
  <c r="AI222" i="48"/>
  <c r="AV226" i="48"/>
  <c r="AC226" i="48"/>
  <c r="AP227" i="48"/>
  <c r="Q227" i="48"/>
  <c r="C228" i="48"/>
  <c r="AI228" i="48"/>
  <c r="AX230" i="48"/>
  <c r="AG230" i="48"/>
  <c r="AM233" i="48"/>
  <c r="K233" i="48"/>
  <c r="AX233" i="48"/>
  <c r="AG233" i="48"/>
  <c r="S234" i="48"/>
  <c r="AQ234" i="48"/>
  <c r="G235" i="48"/>
  <c r="AK236" i="48"/>
  <c r="AK235" i="48"/>
  <c r="K137" i="48"/>
  <c r="AW137" i="48"/>
  <c r="AW138" i="48"/>
  <c r="AW139" i="48"/>
  <c r="AW140" i="48"/>
  <c r="AW141" i="48"/>
  <c r="AW142" i="48"/>
  <c r="AW143" i="48"/>
  <c r="AW144" i="48"/>
  <c r="AW145" i="48"/>
  <c r="AW146" i="48"/>
  <c r="AW147" i="48"/>
  <c r="AW148" i="48"/>
  <c r="AW149" i="48"/>
  <c r="AW150" i="48"/>
  <c r="AW151" i="48"/>
  <c r="AW152" i="48"/>
  <c r="AW153" i="48"/>
  <c r="AW154" i="48"/>
  <c r="AW155" i="48"/>
  <c r="AW156" i="48"/>
  <c r="AW157" i="48"/>
  <c r="AW158" i="48"/>
  <c r="AW159" i="48"/>
  <c r="AW160" i="48"/>
  <c r="AW161" i="48"/>
  <c r="AW162" i="48"/>
  <c r="AW163" i="48"/>
  <c r="AW164" i="48"/>
  <c r="AW165" i="48"/>
  <c r="AW166" i="48"/>
  <c r="AW167" i="48"/>
  <c r="AW168" i="48"/>
  <c r="AW169" i="48"/>
  <c r="AW170" i="48"/>
  <c r="AW171" i="48"/>
  <c r="AW172" i="48"/>
  <c r="AW173" i="48"/>
  <c r="AW174" i="48"/>
  <c r="AW175" i="48"/>
  <c r="AW176" i="48"/>
  <c r="AW177" i="48"/>
  <c r="AW178" i="48"/>
  <c r="AW179" i="48"/>
  <c r="AW180" i="48"/>
  <c r="AW181" i="48"/>
  <c r="AL183" i="48"/>
  <c r="I183" i="48"/>
  <c r="AL190" i="48"/>
  <c r="AJ193" i="48"/>
  <c r="S194" i="48"/>
  <c r="AQ194" i="48"/>
  <c r="AV196" i="48"/>
  <c r="AC196" i="48"/>
  <c r="S197" i="48"/>
  <c r="AQ197" i="48"/>
  <c r="U201" i="48"/>
  <c r="AR201" i="48"/>
  <c r="AA202" i="48"/>
  <c r="AU202" i="48"/>
  <c r="AJ203" i="48"/>
  <c r="S204" i="48"/>
  <c r="AQ204" i="48"/>
  <c r="AX205" i="48"/>
  <c r="AG205" i="48"/>
  <c r="AX207" i="48"/>
  <c r="AG207" i="48"/>
  <c r="AX209" i="48"/>
  <c r="AG209" i="48"/>
  <c r="S210" i="48"/>
  <c r="AQ210" i="48"/>
  <c r="AA211" i="48"/>
  <c r="AU211" i="48"/>
  <c r="M212" i="48"/>
  <c r="C213" i="48"/>
  <c r="AI213" i="48"/>
  <c r="AW215" i="48"/>
  <c r="AW214" i="48"/>
  <c r="AE214" i="48"/>
  <c r="AN217" i="48"/>
  <c r="M217" i="48"/>
  <c r="AX217" i="48"/>
  <c r="AG217" i="48"/>
  <c r="S218" i="48"/>
  <c r="AQ218" i="48"/>
  <c r="AM220" i="48"/>
  <c r="K220" i="48"/>
  <c r="AW220" i="48"/>
  <c r="AE220" i="48"/>
  <c r="S221" i="48"/>
  <c r="AQ221" i="48"/>
  <c r="AV223" i="48"/>
  <c r="AC223" i="48"/>
  <c r="AP224" i="48"/>
  <c r="Q224" i="48"/>
  <c r="AM226" i="48"/>
  <c r="K226" i="48"/>
  <c r="AW226" i="48"/>
  <c r="AE226" i="48"/>
  <c r="S227" i="48"/>
  <c r="AQ227" i="48"/>
  <c r="AN233" i="48"/>
  <c r="M233" i="48"/>
  <c r="AL235" i="48"/>
  <c r="I235" i="48"/>
  <c r="AU235" i="48"/>
  <c r="AG136" i="48"/>
  <c r="AG137" i="48"/>
  <c r="AG138" i="48"/>
  <c r="AG139" i="48"/>
  <c r="AG140" i="48"/>
  <c r="AG141" i="48"/>
  <c r="AG142" i="48"/>
  <c r="AG143" i="48"/>
  <c r="AG144" i="48"/>
  <c r="AG145" i="48"/>
  <c r="AG146" i="48"/>
  <c r="AG147" i="48"/>
  <c r="AG148" i="48"/>
  <c r="AG149" i="48"/>
  <c r="AG150" i="48"/>
  <c r="AG151" i="48"/>
  <c r="AG152" i="48"/>
  <c r="AG153" i="48"/>
  <c r="AG154" i="48"/>
  <c r="AG155" i="48"/>
  <c r="AG156" i="48"/>
  <c r="AG157" i="48"/>
  <c r="AG158" i="48"/>
  <c r="AG159" i="48"/>
  <c r="AG160" i="48"/>
  <c r="AG161" i="48"/>
  <c r="AG162" i="48"/>
  <c r="AG163" i="48"/>
  <c r="AG164" i="48"/>
  <c r="AG165" i="48"/>
  <c r="AG166" i="48"/>
  <c r="AG167" i="48"/>
  <c r="AG168" i="48"/>
  <c r="AG169" i="48"/>
  <c r="AG170" i="48"/>
  <c r="AG171" i="48"/>
  <c r="AG172" i="48"/>
  <c r="AG173" i="48"/>
  <c r="AG174" i="48"/>
  <c r="AG175" i="48"/>
  <c r="AG176" i="48"/>
  <c r="AG177" i="48"/>
  <c r="AG178" i="48"/>
  <c r="AG179" i="48"/>
  <c r="AG180" i="48"/>
  <c r="AG181" i="48"/>
  <c r="M182" i="48"/>
  <c r="AV182" i="48"/>
  <c r="AL184" i="48"/>
  <c r="I184" i="48"/>
  <c r="AL185" i="48"/>
  <c r="I185" i="48"/>
  <c r="AL186" i="48"/>
  <c r="I186" i="48"/>
  <c r="AL187" i="48"/>
  <c r="I187" i="48"/>
  <c r="AL188" i="48"/>
  <c r="I188" i="48"/>
  <c r="AL189" i="48"/>
  <c r="I189" i="48"/>
  <c r="U194" i="48"/>
  <c r="AR194" i="48"/>
  <c r="AW196" i="48"/>
  <c r="AE196" i="48"/>
  <c r="U197" i="48"/>
  <c r="AR197" i="48"/>
  <c r="AN199" i="48"/>
  <c r="AP200" i="48"/>
  <c r="Q200" i="48"/>
  <c r="C201" i="48"/>
  <c r="AI201" i="48"/>
  <c r="AV202" i="48"/>
  <c r="AC202" i="48"/>
  <c r="U204" i="48"/>
  <c r="AR204" i="48"/>
  <c r="AM205" i="48"/>
  <c r="K205" i="48"/>
  <c r="AM207" i="48"/>
  <c r="K207" i="48"/>
  <c r="U210" i="48"/>
  <c r="AR210" i="48"/>
  <c r="AV211" i="48"/>
  <c r="AC211" i="48"/>
  <c r="E213" i="48"/>
  <c r="AJ214" i="48"/>
  <c r="AX214" i="48"/>
  <c r="AG214" i="48"/>
  <c r="AN220" i="48"/>
  <c r="M220" i="48"/>
  <c r="AX220" i="48"/>
  <c r="AG220" i="48"/>
  <c r="AM223" i="48"/>
  <c r="K223" i="48"/>
  <c r="AW223" i="48"/>
  <c r="AE223" i="48"/>
  <c r="S224" i="48"/>
  <c r="AQ224" i="48"/>
  <c r="AN226" i="48"/>
  <c r="M226" i="48"/>
  <c r="AX226" i="48"/>
  <c r="AG226" i="48"/>
  <c r="AM229" i="48"/>
  <c r="K229" i="48"/>
  <c r="AV229" i="48"/>
  <c r="AC229" i="48"/>
  <c r="AP230" i="48"/>
  <c r="Q230" i="48"/>
  <c r="AI137" i="48"/>
  <c r="AI138" i="48"/>
  <c r="AI139" i="48"/>
  <c r="AI140" i="48"/>
  <c r="AI141" i="48"/>
  <c r="AI142" i="48"/>
  <c r="AI143" i="48"/>
  <c r="AI144" i="48"/>
  <c r="AI145" i="48"/>
  <c r="AI146" i="48"/>
  <c r="AI147" i="48"/>
  <c r="AI148" i="48"/>
  <c r="AI149" i="48"/>
  <c r="AI150" i="48"/>
  <c r="AI151" i="48"/>
  <c r="AI152" i="48"/>
  <c r="AI153" i="48"/>
  <c r="AI154" i="48"/>
  <c r="AI155" i="48"/>
  <c r="AI156" i="48"/>
  <c r="AI157" i="48"/>
  <c r="AI159" i="48"/>
  <c r="W173" i="48"/>
  <c r="W175" i="48"/>
  <c r="W176" i="48"/>
  <c r="W177" i="48"/>
  <c r="W178" i="48"/>
  <c r="AM183" i="48"/>
  <c r="AV191" i="48"/>
  <c r="AC191" i="48"/>
  <c r="M192" i="48"/>
  <c r="AX192" i="48"/>
  <c r="AG192" i="48"/>
  <c r="AP193" i="48"/>
  <c r="Q193" i="48"/>
  <c r="C194" i="48"/>
  <c r="AI194" i="48"/>
  <c r="AN196" i="48"/>
  <c r="AX196" i="48"/>
  <c r="AG196" i="48"/>
  <c r="M199" i="48"/>
  <c r="AX199" i="48"/>
  <c r="AG199" i="48"/>
  <c r="S200" i="48"/>
  <c r="AQ200" i="48"/>
  <c r="AP203" i="48"/>
  <c r="Q203" i="48"/>
  <c r="C204" i="48"/>
  <c r="AI204" i="48"/>
  <c r="AN205" i="48"/>
  <c r="C206" i="48"/>
  <c r="AI206" i="48"/>
  <c r="Y206" i="48"/>
  <c r="AT206" i="48"/>
  <c r="AN207" i="48"/>
  <c r="C208" i="48"/>
  <c r="AI208" i="48"/>
  <c r="Y208" i="48"/>
  <c r="AT208" i="48"/>
  <c r="AN209" i="48"/>
  <c r="C210" i="48"/>
  <c r="AI210" i="48"/>
  <c r="Y213" i="48"/>
  <c r="AT213" i="48"/>
  <c r="C215" i="48"/>
  <c r="AI215" i="48"/>
  <c r="AV216" i="48"/>
  <c r="AC216" i="48"/>
  <c r="C218" i="48"/>
  <c r="AI218" i="48"/>
  <c r="AN223" i="48"/>
  <c r="M223" i="48"/>
  <c r="AX223" i="48"/>
  <c r="AG223" i="48"/>
  <c r="AN229" i="48"/>
  <c r="M229" i="48"/>
  <c r="AW229" i="48"/>
  <c r="AE229" i="48"/>
  <c r="S230" i="48"/>
  <c r="AQ230" i="48"/>
  <c r="C231" i="48"/>
  <c r="AI231" i="48"/>
  <c r="AA232" i="48"/>
  <c r="AU232" i="48"/>
  <c r="C234" i="48"/>
  <c r="AI234" i="48"/>
  <c r="AJ137" i="48"/>
  <c r="AJ138" i="48"/>
  <c r="AJ139" i="48"/>
  <c r="AJ140" i="48"/>
  <c r="AJ192" i="48"/>
  <c r="S193" i="48"/>
  <c r="AQ193" i="48"/>
  <c r="M196" i="48"/>
  <c r="AJ199" i="48"/>
  <c r="U200" i="48"/>
  <c r="AR200" i="48"/>
  <c r="Y201" i="48"/>
  <c r="AT201" i="48"/>
  <c r="S203" i="48"/>
  <c r="AQ203" i="48"/>
  <c r="M205" i="48"/>
  <c r="M207" i="48"/>
  <c r="M209" i="48"/>
  <c r="AP212" i="48"/>
  <c r="Q212" i="48"/>
  <c r="AM216" i="48"/>
  <c r="K216" i="48"/>
  <c r="AW217" i="48"/>
  <c r="AW216" i="48"/>
  <c r="AE216" i="48"/>
  <c r="AP217" i="48"/>
  <c r="Q217" i="48"/>
  <c r="AX229" i="48"/>
  <c r="AG229" i="48"/>
  <c r="AV232" i="48"/>
  <c r="AC232" i="48"/>
  <c r="AP233" i="48"/>
  <c r="Q233" i="48"/>
  <c r="U193" i="48"/>
  <c r="AR193" i="48"/>
  <c r="Y194" i="48"/>
  <c r="AT194" i="48"/>
  <c r="AV195" i="48"/>
  <c r="AC195" i="48"/>
  <c r="C197" i="48"/>
  <c r="AI197" i="48"/>
  <c r="Y197" i="48"/>
  <c r="AT197" i="48"/>
  <c r="AV198" i="48"/>
  <c r="AC198" i="48"/>
  <c r="C200" i="48"/>
  <c r="AI200" i="48"/>
  <c r="AM202" i="48"/>
  <c r="K202" i="48"/>
  <c r="AX202" i="48"/>
  <c r="AG202" i="48"/>
  <c r="U203" i="48"/>
  <c r="AR203" i="48"/>
  <c r="Y204" i="48"/>
  <c r="AT204" i="48"/>
  <c r="AA208" i="48"/>
  <c r="AU208" i="48"/>
  <c r="Y210" i="48"/>
  <c r="AT210" i="48"/>
  <c r="AX211" i="48"/>
  <c r="AG211" i="48"/>
  <c r="S212" i="48"/>
  <c r="AQ212" i="48"/>
  <c r="AA213" i="48"/>
  <c r="AU213" i="48"/>
  <c r="AN214" i="48"/>
  <c r="M214" i="48"/>
  <c r="AN216" i="48"/>
  <c r="M216" i="48"/>
  <c r="AX216" i="48"/>
  <c r="AG216" i="48"/>
  <c r="S217" i="48"/>
  <c r="AQ217" i="48"/>
  <c r="AV219" i="48"/>
  <c r="AC219" i="48"/>
  <c r="AP220" i="48"/>
  <c r="Q220" i="48"/>
  <c r="C221" i="48"/>
  <c r="AI221" i="48"/>
  <c r="AV225" i="48"/>
  <c r="AC225" i="48"/>
  <c r="AP226" i="48"/>
  <c r="Q226" i="48"/>
  <c r="C227" i="48"/>
  <c r="AI227" i="48"/>
  <c r="AW232" i="48"/>
  <c r="AE232" i="48"/>
  <c r="S233" i="48"/>
  <c r="AQ233" i="48"/>
  <c r="AL140" i="48"/>
  <c r="AL141" i="48"/>
  <c r="AL142" i="48"/>
  <c r="AL143" i="48"/>
  <c r="AL144" i="48"/>
  <c r="AL145" i="48"/>
  <c r="Y146" i="48"/>
  <c r="AL146" i="48"/>
  <c r="Y147" i="48"/>
  <c r="AL147" i="48"/>
  <c r="Y148" i="48"/>
  <c r="AL148" i="48"/>
  <c r="Y149" i="48"/>
  <c r="AL149" i="48"/>
  <c r="Y150" i="48"/>
  <c r="AL150" i="48"/>
  <c r="Y151" i="48"/>
  <c r="AL151" i="48"/>
  <c r="Y152" i="48"/>
  <c r="AL152" i="48"/>
  <c r="Y153" i="48"/>
  <c r="AL153" i="48"/>
  <c r="Y154" i="48"/>
  <c r="AL154" i="48"/>
  <c r="Y155" i="48"/>
  <c r="AL155" i="48"/>
  <c r="Y156" i="48"/>
  <c r="AL156" i="48"/>
  <c r="Y157" i="48"/>
  <c r="AL157" i="48"/>
  <c r="Y158" i="48"/>
  <c r="AL158" i="48"/>
  <c r="Y159" i="48"/>
  <c r="AL159" i="48"/>
  <c r="Y160" i="48"/>
  <c r="AL160" i="48"/>
  <c r="Y161" i="48"/>
  <c r="AL161" i="48"/>
  <c r="Y162" i="48"/>
  <c r="AL162" i="48"/>
  <c r="Y163" i="48"/>
  <c r="AL163" i="48"/>
  <c r="Y164" i="48"/>
  <c r="AL164" i="48"/>
  <c r="Y165" i="48"/>
  <c r="AL165" i="48"/>
  <c r="Y166" i="48"/>
  <c r="AL166" i="48"/>
  <c r="Y167" i="48"/>
  <c r="AL167" i="48"/>
  <c r="Y168" i="48"/>
  <c r="AL168" i="48"/>
  <c r="Y169" i="48"/>
  <c r="AL169" i="48"/>
  <c r="Y170" i="48"/>
  <c r="AL170" i="48"/>
  <c r="Y171" i="48"/>
  <c r="AL171" i="48"/>
  <c r="Y172" i="48"/>
  <c r="AL172" i="48"/>
  <c r="Y173" i="48"/>
  <c r="AL173" i="48"/>
  <c r="Y174" i="48"/>
  <c r="AL174" i="48"/>
  <c r="Y175" i="48"/>
  <c r="AL175" i="48"/>
  <c r="Y176" i="48"/>
  <c r="AL176" i="48"/>
  <c r="Y177" i="48"/>
  <c r="AL177" i="48"/>
  <c r="Y178" i="48"/>
  <c r="AL178" i="48"/>
  <c r="Y179" i="48"/>
  <c r="AL179" i="48"/>
  <c r="Y180" i="48"/>
  <c r="AL180" i="48"/>
  <c r="Y181" i="48"/>
  <c r="AL181" i="48"/>
  <c r="AP182" i="48"/>
  <c r="AN183" i="48"/>
  <c r="AN190" i="48"/>
  <c r="M191" i="48"/>
  <c r="AX191" i="48"/>
  <c r="AG191" i="48"/>
  <c r="AP192" i="48"/>
  <c r="Q192" i="48"/>
  <c r="C193" i="48"/>
  <c r="AI193" i="48"/>
  <c r="AM195" i="48"/>
  <c r="K195" i="48"/>
  <c r="AW199" i="48"/>
  <c r="AW198" i="48"/>
  <c r="AE198" i="48"/>
  <c r="AP199" i="48"/>
  <c r="Q199" i="48"/>
  <c r="AJ202" i="48"/>
  <c r="AV208" i="48"/>
  <c r="AC208" i="48"/>
  <c r="AN211" i="48"/>
  <c r="AJ211" i="48"/>
  <c r="U212" i="48"/>
  <c r="AR212" i="48"/>
  <c r="AV213" i="48"/>
  <c r="AC213" i="48"/>
  <c r="U217" i="48"/>
  <c r="AR218" i="48"/>
  <c r="AR217" i="48"/>
  <c r="AM219" i="48"/>
  <c r="K219" i="48"/>
  <c r="AW219" i="48"/>
  <c r="AE219" i="48"/>
  <c r="S220" i="48"/>
  <c r="AQ220" i="48"/>
  <c r="AV222" i="48"/>
  <c r="AC222" i="48"/>
  <c r="AP223" i="48"/>
  <c r="Q223" i="48"/>
  <c r="C224" i="48"/>
  <c r="AI224" i="48"/>
  <c r="AM225" i="48"/>
  <c r="K225" i="48"/>
  <c r="AW225" i="48"/>
  <c r="AE225" i="48"/>
  <c r="S226" i="48"/>
  <c r="AQ226" i="48"/>
  <c r="AV228" i="48"/>
  <c r="AC228" i="48"/>
  <c r="AP229" i="48"/>
  <c r="Q229" i="48"/>
  <c r="AM232" i="48"/>
  <c r="K232" i="48"/>
  <c r="AX232" i="48"/>
  <c r="AG232" i="48"/>
  <c r="AX182" i="48"/>
  <c r="AG182" i="48"/>
  <c r="AN185" i="48"/>
  <c r="AN186" i="48"/>
  <c r="AN187" i="48"/>
  <c r="AN188" i="48"/>
  <c r="AN189" i="48"/>
  <c r="S192" i="48"/>
  <c r="AQ192" i="48"/>
  <c r="AP196" i="48"/>
  <c r="Q196" i="48"/>
  <c r="AX198" i="48"/>
  <c r="AG198" i="48"/>
  <c r="S199" i="48"/>
  <c r="AQ199" i="48"/>
  <c r="Y200" i="48"/>
  <c r="AT200" i="48"/>
  <c r="AA204" i="48"/>
  <c r="AU204" i="48"/>
  <c r="AP205" i="48"/>
  <c r="Q205" i="48"/>
  <c r="AP207" i="48"/>
  <c r="Q207" i="48"/>
  <c r="AW208" i="48"/>
  <c r="AE208" i="48"/>
  <c r="AP209" i="48"/>
  <c r="Q209" i="48"/>
  <c r="AA210" i="48"/>
  <c r="AU210" i="48"/>
  <c r="C212" i="48"/>
  <c r="AI212" i="48"/>
  <c r="C217" i="48"/>
  <c r="AI217" i="48"/>
  <c r="AN219" i="48"/>
  <c r="M219" i="48"/>
  <c r="AX219" i="48"/>
  <c r="AG219" i="48"/>
  <c r="AM222" i="48"/>
  <c r="K222" i="48"/>
  <c r="AW222" i="48"/>
  <c r="AE222" i="48"/>
  <c r="S223" i="48"/>
  <c r="AQ223" i="48"/>
  <c r="AN225" i="48"/>
  <c r="M225" i="48"/>
  <c r="AX225" i="48"/>
  <c r="AG225" i="48"/>
  <c r="AM228" i="48"/>
  <c r="K228" i="48"/>
  <c r="AW228" i="48"/>
  <c r="AE228" i="48"/>
  <c r="S229" i="48"/>
  <c r="AQ229" i="48"/>
  <c r="C230" i="48"/>
  <c r="AI230" i="48"/>
  <c r="AN232" i="48"/>
  <c r="M232" i="48"/>
  <c r="AQ182" i="48"/>
  <c r="M184" i="48"/>
  <c r="M185" i="48"/>
  <c r="M186" i="48"/>
  <c r="M187" i="48"/>
  <c r="M188" i="48"/>
  <c r="M189" i="48"/>
  <c r="U192" i="48"/>
  <c r="AR192" i="48"/>
  <c r="Y193" i="48"/>
  <c r="AT193" i="48"/>
  <c r="M195" i="48"/>
  <c r="AX195" i="48"/>
  <c r="AG195" i="48"/>
  <c r="S196" i="48"/>
  <c r="AQ196" i="48"/>
  <c r="M198" i="48"/>
  <c r="U199" i="48"/>
  <c r="AR199" i="48"/>
  <c r="C203" i="48"/>
  <c r="AI203" i="48"/>
  <c r="Y203" i="48"/>
  <c r="AT203" i="48"/>
  <c r="AV204" i="48"/>
  <c r="AC204" i="48"/>
  <c r="S205" i="48"/>
  <c r="AQ205" i="48"/>
  <c r="AV206" i="48"/>
  <c r="AC206" i="48"/>
  <c r="S207" i="48"/>
  <c r="AQ207" i="48"/>
  <c r="AX208" i="48"/>
  <c r="AG208" i="48"/>
  <c r="S209" i="48"/>
  <c r="AQ209" i="48"/>
  <c r="AV210" i="48"/>
  <c r="AC210" i="48"/>
  <c r="AP214" i="48"/>
  <c r="Q214" i="48"/>
  <c r="AV215" i="48"/>
  <c r="AC215" i="48"/>
  <c r="AP216" i="48"/>
  <c r="Q216" i="48"/>
  <c r="AN222" i="48"/>
  <c r="M222" i="48"/>
  <c r="AX222" i="48"/>
  <c r="AG222" i="48"/>
  <c r="AN228" i="48"/>
  <c r="M228" i="48"/>
  <c r="AX228" i="48"/>
  <c r="AG228" i="48"/>
  <c r="AA234" i="48"/>
  <c r="AU234" i="48"/>
  <c r="AA140" i="48"/>
  <c r="AA141" i="48"/>
  <c r="AA142" i="48"/>
  <c r="AA143" i="48"/>
  <c r="AA144" i="48"/>
  <c r="AA145" i="48"/>
  <c r="AA146" i="48"/>
  <c r="AA147" i="48"/>
  <c r="AA148" i="48"/>
  <c r="AA149" i="48"/>
  <c r="AA150" i="48"/>
  <c r="AA151" i="48"/>
  <c r="AA152" i="48"/>
  <c r="AA153" i="48"/>
  <c r="AA154" i="48"/>
  <c r="AA155" i="48"/>
  <c r="AA156" i="48"/>
  <c r="AA157" i="48"/>
  <c r="AA158" i="48"/>
  <c r="AA159" i="48"/>
  <c r="AA160" i="48"/>
  <c r="AA161" i="48"/>
  <c r="AA162" i="48"/>
  <c r="AA163" i="48"/>
  <c r="AA164" i="48"/>
  <c r="AA165" i="48"/>
  <c r="AA166" i="48"/>
  <c r="AA167" i="48"/>
  <c r="AA168" i="48"/>
  <c r="AA169" i="48"/>
  <c r="AA170" i="48"/>
  <c r="AA171" i="48"/>
  <c r="AA172" i="48"/>
  <c r="AA173" i="48"/>
  <c r="AA174" i="48"/>
  <c r="AA175" i="48"/>
  <c r="AA176" i="48"/>
  <c r="AA177" i="48"/>
  <c r="AA178" i="48"/>
  <c r="AA179" i="48"/>
  <c r="AA180" i="48"/>
  <c r="AA181" i="48"/>
  <c r="AO181" i="48"/>
  <c r="S182" i="48"/>
  <c r="AM182" i="48"/>
  <c r="AX183" i="48"/>
  <c r="AG183" i="48"/>
  <c r="AX190" i="48"/>
  <c r="AG190" i="48"/>
  <c r="AP191" i="48"/>
  <c r="Q191" i="48"/>
  <c r="C192" i="48"/>
  <c r="AI192" i="48"/>
  <c r="AJ195" i="48"/>
  <c r="U196" i="48"/>
  <c r="AR196" i="48"/>
  <c r="C199" i="48"/>
  <c r="AI199" i="48"/>
  <c r="AV201" i="48"/>
  <c r="AC201" i="48"/>
  <c r="AW204" i="48"/>
  <c r="AE204" i="48"/>
  <c r="U205" i="48"/>
  <c r="AR205" i="48"/>
  <c r="AM206" i="48"/>
  <c r="K206" i="48"/>
  <c r="AW206" i="48"/>
  <c r="AE206" i="48"/>
  <c r="U207" i="48"/>
  <c r="AR207" i="48"/>
  <c r="AM208" i="48"/>
  <c r="K208" i="48"/>
  <c r="AJ208" i="48"/>
  <c r="U209" i="48"/>
  <c r="AR209" i="48"/>
  <c r="AW211" i="48"/>
  <c r="AW210" i="48"/>
  <c r="AE210" i="48"/>
  <c r="Y212" i="48"/>
  <c r="AT212" i="48"/>
  <c r="AX213" i="48"/>
  <c r="AG213" i="48"/>
  <c r="S214" i="48"/>
  <c r="AQ214" i="48"/>
  <c r="S216" i="48"/>
  <c r="AQ216" i="48"/>
  <c r="AA224" i="48"/>
  <c r="AU224" i="48"/>
  <c r="C233" i="48"/>
  <c r="AI233" i="48"/>
  <c r="AV234" i="48"/>
  <c r="AC234" i="48"/>
  <c r="AP183" i="48"/>
  <c r="Q183" i="48"/>
  <c r="AX184" i="48"/>
  <c r="AG184" i="48"/>
  <c r="AX185" i="48"/>
  <c r="AG185" i="48"/>
  <c r="AX186" i="48"/>
  <c r="AG186" i="48"/>
  <c r="AX187" i="48"/>
  <c r="AG187" i="48"/>
  <c r="AX188" i="48"/>
  <c r="AG188" i="48"/>
  <c r="AX189" i="48"/>
  <c r="AG189" i="48"/>
  <c r="AP190" i="48"/>
  <c r="Q190" i="48"/>
  <c r="S191" i="48"/>
  <c r="AQ191" i="48"/>
  <c r="AV194" i="48"/>
  <c r="AC194" i="48"/>
  <c r="C196" i="48"/>
  <c r="AI196" i="48"/>
  <c r="AV197" i="48"/>
  <c r="AC197" i="48"/>
  <c r="AP202" i="48"/>
  <c r="Q202" i="48"/>
  <c r="AX204" i="48"/>
  <c r="AG204" i="48"/>
  <c r="AX206" i="48"/>
  <c r="AG206" i="48"/>
  <c r="C209" i="48"/>
  <c r="AI209" i="48"/>
  <c r="AX210" i="48"/>
  <c r="AG210" i="48"/>
  <c r="AP211" i="48"/>
  <c r="Q211" i="48"/>
  <c r="AN213" i="48"/>
  <c r="AJ213" i="48"/>
  <c r="U214" i="48"/>
  <c r="AR214" i="48"/>
  <c r="AM215" i="48"/>
  <c r="K215" i="48"/>
  <c r="AP219" i="48"/>
  <c r="Q219" i="48"/>
  <c r="C220" i="48"/>
  <c r="AI220" i="48"/>
  <c r="AV224" i="48"/>
  <c r="AC224" i="48"/>
  <c r="AP225" i="48"/>
  <c r="Q225" i="48"/>
  <c r="C226" i="48"/>
  <c r="AI226" i="48"/>
  <c r="AM231" i="48"/>
  <c r="K231" i="48"/>
  <c r="AV231" i="48"/>
  <c r="AC231" i="48"/>
  <c r="AP232" i="48"/>
  <c r="Q232" i="48"/>
  <c r="AW235" i="48"/>
  <c r="AW234" i="48"/>
  <c r="AE234" i="48"/>
  <c r="W182" i="48"/>
  <c r="AS182" i="48"/>
  <c r="AR182" i="48"/>
  <c r="S183" i="48"/>
  <c r="AQ183" i="48"/>
  <c r="AP184" i="48"/>
  <c r="Q184" i="48"/>
  <c r="AJ184" i="48"/>
  <c r="AP185" i="48"/>
  <c r="Q185" i="48"/>
  <c r="AJ185" i="48"/>
  <c r="AP186" i="48"/>
  <c r="Q186" i="48"/>
  <c r="AJ186" i="48"/>
  <c r="AP187" i="48"/>
  <c r="Q187" i="48"/>
  <c r="AJ187" i="48"/>
  <c r="AP188" i="48"/>
  <c r="Q188" i="48"/>
  <c r="AJ188" i="48"/>
  <c r="AP189" i="48"/>
  <c r="Q189" i="48"/>
  <c r="AJ189" i="48"/>
  <c r="S190" i="48"/>
  <c r="AQ190" i="48"/>
  <c r="U191" i="48"/>
  <c r="AR191" i="48"/>
  <c r="Y192" i="48"/>
  <c r="AT192" i="48"/>
  <c r="AP195" i="48"/>
  <c r="Q195" i="48"/>
  <c r="AM197" i="48"/>
  <c r="K197" i="48"/>
  <c r="AW197" i="48"/>
  <c r="AE197" i="48"/>
  <c r="AP198" i="48"/>
  <c r="Q198" i="48"/>
  <c r="Y199" i="48"/>
  <c r="AT199" i="48"/>
  <c r="AN201" i="48"/>
  <c r="S202" i="48"/>
  <c r="AQ202" i="48"/>
  <c r="AJ204" i="48"/>
  <c r="M206" i="48"/>
  <c r="AJ206" i="48"/>
  <c r="M208" i="48"/>
  <c r="AJ210" i="48"/>
  <c r="S211" i="48"/>
  <c r="AQ211" i="48"/>
  <c r="AA212" i="48"/>
  <c r="AU212" i="48"/>
  <c r="M213" i="48"/>
  <c r="C214" i="48"/>
  <c r="AI214" i="48"/>
  <c r="AN215" i="48"/>
  <c r="M215" i="48"/>
  <c r="AX215" i="48"/>
  <c r="AG215" i="48"/>
  <c r="AV218" i="48"/>
  <c r="AC218" i="48"/>
  <c r="S219" i="48"/>
  <c r="AQ219" i="48"/>
  <c r="AV221" i="48"/>
  <c r="AC221" i="48"/>
  <c r="AP222" i="48"/>
  <c r="Q222" i="48"/>
  <c r="C223" i="48"/>
  <c r="AI223" i="48"/>
  <c r="AW224" i="48"/>
  <c r="AE224" i="48"/>
  <c r="S225" i="48"/>
  <c r="AQ225" i="48"/>
  <c r="AV227" i="48"/>
  <c r="AC227" i="48"/>
  <c r="AP228" i="48"/>
  <c r="Q228" i="48"/>
  <c r="C229" i="48"/>
  <c r="AI229" i="48"/>
  <c r="AN231" i="48"/>
  <c r="M231" i="48"/>
  <c r="AW231" i="48"/>
  <c r="AE231" i="48"/>
  <c r="S232" i="48"/>
  <c r="AQ232" i="48"/>
  <c r="AM234" i="48"/>
  <c r="K234" i="48"/>
  <c r="AX235" i="48"/>
  <c r="AX234" i="48"/>
  <c r="AG234" i="48"/>
  <c r="AQ235" i="48"/>
  <c r="AR183" i="48"/>
  <c r="S184" i="48"/>
  <c r="AQ184" i="48"/>
  <c r="AR184" i="48"/>
  <c r="S185" i="48"/>
  <c r="AQ185" i="48"/>
  <c r="S186" i="48"/>
  <c r="AQ186" i="48"/>
  <c r="S187" i="48"/>
  <c r="AQ187" i="48"/>
  <c r="S188" i="48"/>
  <c r="AQ188" i="48"/>
  <c r="S189" i="48"/>
  <c r="AQ189" i="48"/>
  <c r="U190" i="48"/>
  <c r="AR190" i="48"/>
  <c r="C191" i="48"/>
  <c r="AI191" i="48"/>
  <c r="S195" i="48"/>
  <c r="AQ195" i="48"/>
  <c r="Y196" i="48"/>
  <c r="AT196" i="48"/>
  <c r="AN197" i="48"/>
  <c r="AX197" i="48"/>
  <c r="AG197" i="48"/>
  <c r="S198" i="48"/>
  <c r="AQ198" i="48"/>
  <c r="AV200" i="48"/>
  <c r="AC200" i="48"/>
  <c r="AX201" i="48"/>
  <c r="AG201" i="48"/>
  <c r="U202" i="48"/>
  <c r="AR202" i="48"/>
  <c r="C205" i="48"/>
  <c r="AI205" i="48"/>
  <c r="Y205" i="48"/>
  <c r="AT205" i="48"/>
  <c r="C207" i="48"/>
  <c r="AI207" i="48"/>
  <c r="Y207" i="48"/>
  <c r="AT207" i="48"/>
  <c r="Y209" i="48"/>
  <c r="AT209" i="48"/>
  <c r="C211" i="48"/>
  <c r="AI211" i="48"/>
  <c r="U211" i="48"/>
  <c r="AR211" i="48"/>
  <c r="AV212" i="48"/>
  <c r="AC212" i="48"/>
  <c r="AW218" i="48"/>
  <c r="AE218" i="48"/>
  <c r="AM221" i="48"/>
  <c r="K221" i="48"/>
  <c r="AW221" i="48"/>
  <c r="AE221" i="48"/>
  <c r="S222" i="48"/>
  <c r="AQ222" i="48"/>
  <c r="AX224" i="48"/>
  <c r="AG224" i="48"/>
  <c r="AM227" i="48"/>
  <c r="K227" i="48"/>
  <c r="AW227" i="48"/>
  <c r="AE227" i="48"/>
  <c r="S228" i="48"/>
  <c r="AQ228" i="48"/>
  <c r="AX231" i="48"/>
  <c r="AG231" i="48"/>
  <c r="AN234" i="48"/>
  <c r="M234" i="48"/>
  <c r="Y182" i="48"/>
  <c r="AT182" i="48"/>
  <c r="C183" i="48"/>
  <c r="AI183" i="48"/>
  <c r="W183" i="48"/>
  <c r="AS183" i="48"/>
  <c r="U189" i="48"/>
  <c r="AR189" i="48"/>
  <c r="C190" i="48"/>
  <c r="AI190" i="48"/>
  <c r="AV193" i="48"/>
  <c r="AC193" i="48"/>
  <c r="M194" i="48"/>
  <c r="AX194" i="48"/>
  <c r="AG194" i="48"/>
  <c r="U195" i="48"/>
  <c r="AR195" i="48"/>
  <c r="M197" i="48"/>
  <c r="U198" i="48"/>
  <c r="AR198" i="48"/>
  <c r="AJ201" i="48"/>
  <c r="AV203" i="48"/>
  <c r="AC203" i="48"/>
  <c r="M204" i="48"/>
  <c r="M210" i="48"/>
  <c r="C216" i="48"/>
  <c r="AI216" i="48"/>
  <c r="AN218" i="48"/>
  <c r="M218" i="48"/>
  <c r="AX218" i="48"/>
  <c r="AG218" i="48"/>
  <c r="AN221" i="48"/>
  <c r="M221" i="48"/>
  <c r="AX221" i="48"/>
  <c r="AG221" i="48"/>
  <c r="AM224" i="48"/>
  <c r="K224" i="48"/>
  <c r="AN227" i="48"/>
  <c r="M227" i="48"/>
  <c r="AX227" i="48"/>
  <c r="AG227" i="48"/>
  <c r="AA233" i="48"/>
  <c r="AU233" i="48"/>
  <c r="C184" i="48"/>
  <c r="AI184" i="48"/>
  <c r="W184" i="48"/>
  <c r="AS184" i="48"/>
  <c r="C185" i="48"/>
  <c r="AI185" i="48"/>
  <c r="C186" i="48"/>
  <c r="AI186" i="48"/>
  <c r="C187" i="48"/>
  <c r="AI187" i="48"/>
  <c r="C188" i="48"/>
  <c r="AI188" i="48"/>
  <c r="C189" i="48"/>
  <c r="AI189" i="48"/>
  <c r="Y191" i="48"/>
  <c r="AT191" i="48"/>
  <c r="AJ194" i="48"/>
  <c r="C198" i="48"/>
  <c r="AI198" i="48"/>
  <c r="AN200" i="48"/>
  <c r="AM203" i="48"/>
  <c r="K203" i="48"/>
  <c r="AA205" i="48"/>
  <c r="AU205" i="48"/>
  <c r="AP206" i="48"/>
  <c r="Q206" i="48"/>
  <c r="AA207" i="48"/>
  <c r="AU207" i="48"/>
  <c r="AP208" i="48"/>
  <c r="Q208" i="48"/>
  <c r="AA209" i="48"/>
  <c r="AU209" i="48"/>
  <c r="AP213" i="48"/>
  <c r="Q213" i="48"/>
  <c r="AP215" i="48"/>
  <c r="Q215" i="48"/>
  <c r="AM217" i="48"/>
  <c r="AV217" i="48"/>
  <c r="AC217" i="48"/>
  <c r="AN224" i="48"/>
  <c r="M224" i="48"/>
  <c r="AM230" i="48"/>
  <c r="K230" i="48"/>
  <c r="AV230" i="48"/>
  <c r="AC230" i="48"/>
  <c r="AP231" i="48"/>
  <c r="Q231" i="48"/>
  <c r="AV233" i="48"/>
  <c r="AC233" i="48"/>
  <c r="C235" i="48"/>
  <c r="AI235" i="48"/>
  <c r="AU182" i="48"/>
  <c r="AK183" i="48"/>
  <c r="G183" i="48"/>
  <c r="Y183" i="48"/>
  <c r="AT183" i="48"/>
  <c r="Y190" i="48"/>
  <c r="AT190" i="48"/>
  <c r="AN193" i="48"/>
  <c r="AX200" i="48"/>
  <c r="AG200" i="48"/>
  <c r="AP201" i="48"/>
  <c r="Q201" i="48"/>
  <c r="C202" i="48"/>
  <c r="AI202" i="48"/>
  <c r="Y202" i="48"/>
  <c r="AT202" i="48"/>
  <c r="AN203" i="48"/>
  <c r="AV205" i="48"/>
  <c r="AC205" i="48"/>
  <c r="S206" i="48"/>
  <c r="AQ206" i="48"/>
  <c r="AV207" i="48"/>
  <c r="AC207" i="48"/>
  <c r="S208" i="48"/>
  <c r="AQ208" i="48"/>
  <c r="AV209" i="48"/>
  <c r="AC209" i="48"/>
  <c r="Y211" i="48"/>
  <c r="AT211" i="48"/>
  <c r="AX212" i="48"/>
  <c r="AG212" i="48"/>
  <c r="S213" i="48"/>
  <c r="AQ213" i="48"/>
  <c r="AA214" i="48"/>
  <c r="AU214" i="48"/>
  <c r="S215" i="48"/>
  <c r="AQ215" i="48"/>
  <c r="C219" i="48"/>
  <c r="AI219" i="48"/>
  <c r="C225" i="48"/>
  <c r="AI225" i="48"/>
  <c r="AN230" i="48"/>
  <c r="M230" i="48"/>
  <c r="AW230" i="48"/>
  <c r="AE230" i="48"/>
  <c r="S231" i="48"/>
  <c r="AQ231" i="48"/>
  <c r="C232" i="48"/>
  <c r="AI232" i="48"/>
  <c r="AW233" i="48"/>
  <c r="AE233" i="48"/>
  <c r="AP234" i="48"/>
  <c r="Q234" i="48"/>
  <c r="AJ235" i="48"/>
  <c r="E235" i="48"/>
  <c r="AS235" i="48"/>
  <c r="W235" i="48"/>
  <c r="G185" i="48"/>
  <c r="G186" i="48"/>
  <c r="G187" i="48"/>
  <c r="G188" i="48"/>
  <c r="G189" i="48"/>
  <c r="G190" i="48"/>
  <c r="G191" i="48"/>
  <c r="G192" i="48"/>
  <c r="G193" i="48"/>
  <c r="G194" i="48"/>
  <c r="G195" i="48"/>
  <c r="G196" i="48"/>
  <c r="G197" i="48"/>
  <c r="G198" i="48"/>
  <c r="G199" i="48"/>
  <c r="G200" i="48"/>
  <c r="G201" i="48"/>
  <c r="G202" i="48"/>
  <c r="G203" i="48"/>
  <c r="G204" i="48"/>
  <c r="G205" i="48"/>
  <c r="G206" i="48"/>
  <c r="G207" i="48"/>
  <c r="G208" i="48"/>
  <c r="G209" i="48"/>
  <c r="G210" i="48"/>
  <c r="G211" i="48"/>
  <c r="G212" i="48"/>
  <c r="G213" i="48"/>
  <c r="G214" i="48"/>
  <c r="G215" i="48"/>
  <c r="G216" i="48"/>
  <c r="G217" i="48"/>
  <c r="G218" i="48"/>
  <c r="G219" i="48"/>
  <c r="G220" i="48"/>
  <c r="G221" i="48"/>
  <c r="G222" i="48"/>
  <c r="G223" i="48"/>
  <c r="G224" i="48"/>
  <c r="G225" i="48"/>
  <c r="G226" i="48"/>
  <c r="G227" i="48"/>
  <c r="G228" i="48"/>
  <c r="G229" i="48"/>
  <c r="G230" i="48"/>
  <c r="G231" i="48"/>
  <c r="G232" i="48"/>
  <c r="G233" i="48"/>
  <c r="AJ239" i="48"/>
  <c r="E239" i="48"/>
  <c r="AV240" i="48"/>
  <c r="AC240" i="48"/>
  <c r="AJ243" i="48"/>
  <c r="E243" i="48"/>
  <c r="I244" i="48"/>
  <c r="AL244" i="48"/>
  <c r="U248" i="48"/>
  <c r="AR248" i="48"/>
  <c r="M251" i="48"/>
  <c r="AN251" i="48"/>
  <c r="AJ254" i="48"/>
  <c r="E254" i="48"/>
  <c r="AT255" i="48"/>
  <c r="Y255" i="48"/>
  <c r="AV256" i="48"/>
  <c r="AC256" i="48"/>
  <c r="AX257" i="48"/>
  <c r="AG257" i="48"/>
  <c r="AP258" i="48"/>
  <c r="Q258" i="48"/>
  <c r="M262" i="48"/>
  <c r="AN262" i="48"/>
  <c r="AJ265" i="48"/>
  <c r="E265" i="48"/>
  <c r="I266" i="48"/>
  <c r="AL266" i="48"/>
  <c r="U271" i="48"/>
  <c r="AR271" i="48"/>
  <c r="I272" i="48"/>
  <c r="AL272" i="48"/>
  <c r="AX274" i="48"/>
  <c r="AG274" i="48"/>
  <c r="U276" i="48"/>
  <c r="AR276" i="48"/>
  <c r="I277" i="48"/>
  <c r="AL277" i="48"/>
  <c r="AP278" i="48"/>
  <c r="Q278" i="48"/>
  <c r="AX280" i="48"/>
  <c r="AG280" i="48"/>
  <c r="AX282" i="48"/>
  <c r="AG282" i="48"/>
  <c r="AX284" i="48"/>
  <c r="AG284" i="48"/>
  <c r="AT285" i="48"/>
  <c r="Y285" i="48"/>
  <c r="M286" i="48"/>
  <c r="AN286" i="48"/>
  <c r="AN288" i="48"/>
  <c r="M288" i="48"/>
  <c r="U235" i="48"/>
  <c r="AR235" i="48"/>
  <c r="I236" i="48"/>
  <c r="AL236" i="48"/>
  <c r="AT236" i="48"/>
  <c r="Y236" i="48"/>
  <c r="U238" i="48"/>
  <c r="AR238" i="48"/>
  <c r="AT239" i="48"/>
  <c r="Y239" i="48"/>
  <c r="M245" i="48"/>
  <c r="AN245" i="48"/>
  <c r="AJ248" i="48"/>
  <c r="E248" i="48"/>
  <c r="AT249" i="48"/>
  <c r="Y249" i="48"/>
  <c r="AV250" i="48"/>
  <c r="AC250" i="48"/>
  <c r="AX251" i="48"/>
  <c r="AG251" i="48"/>
  <c r="AP252" i="48"/>
  <c r="Q252" i="48"/>
  <c r="I255" i="48"/>
  <c r="AL255" i="48"/>
  <c r="U259" i="48"/>
  <c r="AR259" i="48"/>
  <c r="AT260" i="48"/>
  <c r="Y260" i="48"/>
  <c r="AV261" i="48"/>
  <c r="AC261" i="48"/>
  <c r="AX262" i="48"/>
  <c r="AG262" i="48"/>
  <c r="AP263" i="48"/>
  <c r="Q263" i="48"/>
  <c r="M267" i="48"/>
  <c r="AN267" i="48"/>
  <c r="AX268" i="48"/>
  <c r="AG268" i="48"/>
  <c r="AP269" i="48"/>
  <c r="Q269" i="48"/>
  <c r="AJ271" i="48"/>
  <c r="E271" i="48"/>
  <c r="M273" i="48"/>
  <c r="AN273" i="48"/>
  <c r="AJ276" i="48"/>
  <c r="E276" i="48"/>
  <c r="AJ279" i="48"/>
  <c r="E279" i="48"/>
  <c r="AT279" i="48"/>
  <c r="Y279" i="48"/>
  <c r="M280" i="48"/>
  <c r="AN280" i="48"/>
  <c r="M282" i="48"/>
  <c r="AN282" i="48"/>
  <c r="M284" i="48"/>
  <c r="AN284" i="48"/>
  <c r="AU285" i="48"/>
  <c r="AA285" i="48"/>
  <c r="AO286" i="48"/>
  <c r="O286" i="48"/>
  <c r="AU287" i="48"/>
  <c r="AS185" i="48"/>
  <c r="AS186" i="48"/>
  <c r="AS187" i="48"/>
  <c r="AS188" i="48"/>
  <c r="AS189" i="48"/>
  <c r="AS190" i="48"/>
  <c r="AS191" i="48"/>
  <c r="AS192" i="48"/>
  <c r="AS193" i="48"/>
  <c r="AS194" i="48"/>
  <c r="AS195" i="48"/>
  <c r="AS196" i="48"/>
  <c r="AS197" i="48"/>
  <c r="AS198" i="48"/>
  <c r="AS199" i="48"/>
  <c r="AS200" i="48"/>
  <c r="AS201" i="48"/>
  <c r="AS202" i="48"/>
  <c r="AS203" i="48"/>
  <c r="AS204" i="48"/>
  <c r="AS205" i="48"/>
  <c r="AS206" i="48"/>
  <c r="AS207" i="48"/>
  <c r="AS208" i="48"/>
  <c r="AS209" i="48"/>
  <c r="AS210" i="48"/>
  <c r="AS211" i="48"/>
  <c r="AS212" i="48"/>
  <c r="AS213" i="48"/>
  <c r="AS214" i="48"/>
  <c r="AS215" i="48"/>
  <c r="AS216" i="48"/>
  <c r="AS217" i="48"/>
  <c r="AS218" i="48"/>
  <c r="AS219" i="48"/>
  <c r="AS220" i="48"/>
  <c r="AS221" i="48"/>
  <c r="AS222" i="48"/>
  <c r="AS223" i="48"/>
  <c r="AS224" i="48"/>
  <c r="AS225" i="48"/>
  <c r="AS226" i="48"/>
  <c r="AS227" i="48"/>
  <c r="AS228" i="48"/>
  <c r="AM235" i="48"/>
  <c r="AI237" i="48"/>
  <c r="AU239" i="48"/>
  <c r="AA239" i="48"/>
  <c r="M240" i="48"/>
  <c r="AN240" i="48"/>
  <c r="AP241" i="48"/>
  <c r="Q241" i="48"/>
  <c r="U242" i="48"/>
  <c r="AR242" i="48"/>
  <c r="AT243" i="48"/>
  <c r="Y243" i="48"/>
  <c r="AV244" i="48"/>
  <c r="AC244" i="48"/>
  <c r="AX245" i="48"/>
  <c r="AG245" i="48"/>
  <c r="AP246" i="48"/>
  <c r="Q246" i="48"/>
  <c r="I249" i="48"/>
  <c r="AL249" i="48"/>
  <c r="U253" i="48"/>
  <c r="AR253" i="48"/>
  <c r="AT254" i="48"/>
  <c r="Y254" i="48"/>
  <c r="M256" i="48"/>
  <c r="AN256" i="48"/>
  <c r="AJ259" i="48"/>
  <c r="E259" i="48"/>
  <c r="I260" i="48"/>
  <c r="AL260" i="48"/>
  <c r="U264" i="48"/>
  <c r="AR264" i="48"/>
  <c r="AT265" i="48"/>
  <c r="Y265" i="48"/>
  <c r="AV266" i="48"/>
  <c r="AC266" i="48"/>
  <c r="AP274" i="48"/>
  <c r="Q274" i="48"/>
  <c r="AU279" i="48"/>
  <c r="AA279" i="48"/>
  <c r="AO280" i="48"/>
  <c r="O280" i="48"/>
  <c r="AT281" i="48"/>
  <c r="Y281" i="48"/>
  <c r="AO282" i="48"/>
  <c r="O282" i="48"/>
  <c r="AT283" i="48"/>
  <c r="Y283" i="48"/>
  <c r="AO284" i="48"/>
  <c r="O284" i="48"/>
  <c r="AP286" i="48"/>
  <c r="Q286" i="48"/>
  <c r="I190" i="48"/>
  <c r="I191" i="48"/>
  <c r="I192" i="48"/>
  <c r="I193" i="48"/>
  <c r="I194" i="48"/>
  <c r="I195" i="48"/>
  <c r="I196" i="48"/>
  <c r="I197" i="48"/>
  <c r="I198" i="48"/>
  <c r="I199" i="48"/>
  <c r="I200" i="48"/>
  <c r="I201" i="48"/>
  <c r="I202" i="48"/>
  <c r="I203" i="48"/>
  <c r="I204" i="48"/>
  <c r="I205" i="48"/>
  <c r="I206" i="48"/>
  <c r="I207" i="48"/>
  <c r="I208" i="48"/>
  <c r="I209" i="48"/>
  <c r="I210" i="48"/>
  <c r="I211" i="48"/>
  <c r="I212" i="48"/>
  <c r="I213" i="48"/>
  <c r="I214" i="48"/>
  <c r="AT214" i="48"/>
  <c r="I215" i="48"/>
  <c r="AT215" i="48"/>
  <c r="I216" i="48"/>
  <c r="AT216" i="48"/>
  <c r="I217" i="48"/>
  <c r="AT217" i="48"/>
  <c r="I218" i="48"/>
  <c r="AT218" i="48"/>
  <c r="I219" i="48"/>
  <c r="AT219" i="48"/>
  <c r="I220" i="48"/>
  <c r="AT220" i="48"/>
  <c r="I221" i="48"/>
  <c r="AT221" i="48"/>
  <c r="I222" i="48"/>
  <c r="AT222" i="48"/>
  <c r="I223" i="48"/>
  <c r="AT223" i="48"/>
  <c r="I224" i="48"/>
  <c r="AT224" i="48"/>
  <c r="I225" i="48"/>
  <c r="AT225" i="48"/>
  <c r="I226" i="48"/>
  <c r="AT226" i="48"/>
  <c r="I227" i="48"/>
  <c r="AT227" i="48"/>
  <c r="I228" i="48"/>
  <c r="AT228" i="48"/>
  <c r="I229" i="48"/>
  <c r="AT229" i="48"/>
  <c r="I230" i="48"/>
  <c r="AT230" i="48"/>
  <c r="I231" i="48"/>
  <c r="AT231" i="48"/>
  <c r="I232" i="48"/>
  <c r="AT232" i="48"/>
  <c r="I233" i="48"/>
  <c r="AT233" i="48"/>
  <c r="I234" i="48"/>
  <c r="AT234" i="48"/>
  <c r="AO235" i="48"/>
  <c r="U237" i="48"/>
  <c r="AR237" i="48"/>
  <c r="AJ238" i="48"/>
  <c r="E238" i="48"/>
  <c r="I239" i="48"/>
  <c r="AL239" i="48"/>
  <c r="AX240" i="48"/>
  <c r="AG240" i="48"/>
  <c r="I243" i="48"/>
  <c r="AL243" i="48"/>
  <c r="U247" i="48"/>
  <c r="AR247" i="48"/>
  <c r="AT248" i="48"/>
  <c r="Y248" i="48"/>
  <c r="M250" i="48"/>
  <c r="AN250" i="48"/>
  <c r="AJ253" i="48"/>
  <c r="E253" i="48"/>
  <c r="I254" i="48"/>
  <c r="AL254" i="48"/>
  <c r="AV255" i="48"/>
  <c r="AC255" i="48"/>
  <c r="AX256" i="48"/>
  <c r="AG256" i="48"/>
  <c r="AP257" i="48"/>
  <c r="Q257" i="48"/>
  <c r="M261" i="48"/>
  <c r="AN261" i="48"/>
  <c r="AJ264" i="48"/>
  <c r="E264" i="48"/>
  <c r="I265" i="48"/>
  <c r="AL265" i="48"/>
  <c r="AX267" i="48"/>
  <c r="AG267" i="48"/>
  <c r="AP268" i="48"/>
  <c r="Q268" i="48"/>
  <c r="U270" i="48"/>
  <c r="AR270" i="48"/>
  <c r="AT271" i="48"/>
  <c r="Y271" i="48"/>
  <c r="AX273" i="48"/>
  <c r="AG273" i="48"/>
  <c r="U275" i="48"/>
  <c r="AR275" i="48"/>
  <c r="AT276" i="48"/>
  <c r="Y276" i="48"/>
  <c r="AP280" i="48"/>
  <c r="Q280" i="48"/>
  <c r="AJ281" i="48"/>
  <c r="E281" i="48"/>
  <c r="AU281" i="48"/>
  <c r="AA281" i="48"/>
  <c r="AP282" i="48"/>
  <c r="Q282" i="48"/>
  <c r="AJ283" i="48"/>
  <c r="E283" i="48"/>
  <c r="AU283" i="48"/>
  <c r="AA283" i="48"/>
  <c r="AP284" i="48"/>
  <c r="Q284" i="48"/>
  <c r="AJ285" i="48"/>
  <c r="E285" i="48"/>
  <c r="AV287" i="48"/>
  <c r="AC287" i="48"/>
  <c r="AE194" i="48"/>
  <c r="AE211" i="48"/>
  <c r="AE212" i="48"/>
  <c r="AT238" i="48"/>
  <c r="Y238" i="48"/>
  <c r="AV239" i="48"/>
  <c r="AC239" i="48"/>
  <c r="AJ242" i="48"/>
  <c r="E242" i="48"/>
  <c r="M244" i="48"/>
  <c r="AN244" i="48"/>
  <c r="AJ247" i="48"/>
  <c r="E247" i="48"/>
  <c r="I248" i="48"/>
  <c r="AL248" i="48"/>
  <c r="AV249" i="48"/>
  <c r="AC249" i="48"/>
  <c r="AX250" i="48"/>
  <c r="AG250" i="48"/>
  <c r="AP251" i="48"/>
  <c r="Q251" i="48"/>
  <c r="U258" i="48"/>
  <c r="AR258" i="48"/>
  <c r="AT259" i="48"/>
  <c r="Y259" i="48"/>
  <c r="AV260" i="48"/>
  <c r="AC260" i="48"/>
  <c r="AX261" i="48"/>
  <c r="AG261" i="48"/>
  <c r="AP262" i="48"/>
  <c r="Q262" i="48"/>
  <c r="M266" i="48"/>
  <c r="AN266" i="48"/>
  <c r="AJ270" i="48"/>
  <c r="E270" i="48"/>
  <c r="I271" i="48"/>
  <c r="AL271" i="48"/>
  <c r="M272" i="48"/>
  <c r="AN272" i="48"/>
  <c r="AJ275" i="48"/>
  <c r="E275" i="48"/>
  <c r="I276" i="48"/>
  <c r="AL276" i="48"/>
  <c r="M277" i="48"/>
  <c r="AN277" i="48"/>
  <c r="AX277" i="48"/>
  <c r="AG277" i="48"/>
  <c r="U278" i="48"/>
  <c r="AR278" i="48"/>
  <c r="I279" i="48"/>
  <c r="AL279" i="48"/>
  <c r="K235" i="48"/>
  <c r="AT235" i="48"/>
  <c r="Y235" i="48"/>
  <c r="M236" i="48"/>
  <c r="AN236" i="48"/>
  <c r="AV236" i="48"/>
  <c r="AC236" i="48"/>
  <c r="AJ237" i="48"/>
  <c r="E237" i="48"/>
  <c r="AU238" i="48"/>
  <c r="AA238" i="48"/>
  <c r="AW239" i="48"/>
  <c r="AT242" i="48"/>
  <c r="Y242" i="48"/>
  <c r="AV243" i="48"/>
  <c r="AC243" i="48"/>
  <c r="AX244" i="48"/>
  <c r="AG244" i="48"/>
  <c r="AP245" i="48"/>
  <c r="Q245" i="48"/>
  <c r="U252" i="48"/>
  <c r="AR252" i="48"/>
  <c r="AT253" i="48"/>
  <c r="Y253" i="48"/>
  <c r="AV254" i="48"/>
  <c r="M255" i="48"/>
  <c r="AN255" i="48"/>
  <c r="AJ258" i="48"/>
  <c r="E258" i="48"/>
  <c r="I259" i="48"/>
  <c r="AL259" i="48"/>
  <c r="U263" i="48"/>
  <c r="AR263" i="48"/>
  <c r="AT264" i="48"/>
  <c r="Y264" i="48"/>
  <c r="AV265" i="48"/>
  <c r="AC265" i="48"/>
  <c r="AX266" i="48"/>
  <c r="AG266" i="48"/>
  <c r="AP267" i="48"/>
  <c r="Q267" i="48"/>
  <c r="U269" i="48"/>
  <c r="AR269" i="48"/>
  <c r="AP273" i="48"/>
  <c r="Q273" i="48"/>
  <c r="AO277" i="48"/>
  <c r="O277" i="48"/>
  <c r="AL287" i="48"/>
  <c r="I287" i="48"/>
  <c r="AN235" i="48"/>
  <c r="G237" i="48"/>
  <c r="AK238" i="48"/>
  <c r="AT237" i="48"/>
  <c r="Y237" i="48"/>
  <c r="I238" i="48"/>
  <c r="AL238" i="48"/>
  <c r="M239" i="48"/>
  <c r="AN239" i="48"/>
  <c r="AP240" i="48"/>
  <c r="Q240" i="48"/>
  <c r="U241" i="48"/>
  <c r="AR241" i="48"/>
  <c r="U246" i="48"/>
  <c r="AR246" i="48"/>
  <c r="AT247" i="48"/>
  <c r="Y247" i="48"/>
  <c r="AV248" i="48"/>
  <c r="M249" i="48"/>
  <c r="AN249" i="48"/>
  <c r="AJ252" i="48"/>
  <c r="E252" i="48"/>
  <c r="I253" i="48"/>
  <c r="AL253" i="48"/>
  <c r="AX255" i="48"/>
  <c r="AG255" i="48"/>
  <c r="AP256" i="48"/>
  <c r="Q256" i="48"/>
  <c r="M260" i="48"/>
  <c r="AN260" i="48"/>
  <c r="AJ263" i="48"/>
  <c r="E263" i="48"/>
  <c r="I264" i="48"/>
  <c r="AL264" i="48"/>
  <c r="AJ269" i="48"/>
  <c r="E269" i="48"/>
  <c r="AT270" i="48"/>
  <c r="Y270" i="48"/>
  <c r="AX272" i="48"/>
  <c r="AG272" i="48"/>
  <c r="U274" i="48"/>
  <c r="AR274" i="48"/>
  <c r="AT275" i="48"/>
  <c r="Y275" i="48"/>
  <c r="AP277" i="48"/>
  <c r="Q277" i="48"/>
  <c r="I281" i="48"/>
  <c r="AL281" i="48"/>
  <c r="I283" i="48"/>
  <c r="AL283" i="48"/>
  <c r="I285" i="48"/>
  <c r="AL285" i="48"/>
  <c r="AX285" i="48"/>
  <c r="AG285" i="48"/>
  <c r="U286" i="48"/>
  <c r="AR286" i="48"/>
  <c r="AU237" i="48"/>
  <c r="AA237" i="48"/>
  <c r="AV238" i="48"/>
  <c r="AC238" i="48"/>
  <c r="AX239" i="48"/>
  <c r="AG239" i="48"/>
  <c r="I242" i="48"/>
  <c r="AL242" i="48"/>
  <c r="M243" i="48"/>
  <c r="AN243" i="48"/>
  <c r="AJ246" i="48"/>
  <c r="E246" i="48"/>
  <c r="I247" i="48"/>
  <c r="AL247" i="48"/>
  <c r="AX249" i="48"/>
  <c r="AG249" i="48"/>
  <c r="AP250" i="48"/>
  <c r="Q250" i="48"/>
  <c r="M254" i="48"/>
  <c r="AN254" i="48"/>
  <c r="U257" i="48"/>
  <c r="AR257" i="48"/>
  <c r="AT258" i="48"/>
  <c r="Y258" i="48"/>
  <c r="AV259" i="48"/>
  <c r="AC259" i="48"/>
  <c r="AX260" i="48"/>
  <c r="AG260" i="48"/>
  <c r="AP261" i="48"/>
  <c r="Q261" i="48"/>
  <c r="M265" i="48"/>
  <c r="AN265" i="48"/>
  <c r="U268" i="48"/>
  <c r="AR268" i="48"/>
  <c r="I270" i="48"/>
  <c r="AL270" i="48"/>
  <c r="AJ274" i="48"/>
  <c r="E274" i="48"/>
  <c r="I275" i="48"/>
  <c r="AL275" i="48"/>
  <c r="AJ278" i="48"/>
  <c r="E278" i="48"/>
  <c r="AT278" i="48"/>
  <c r="Y278" i="48"/>
  <c r="AX279" i="48"/>
  <c r="AG279" i="48"/>
  <c r="U280" i="48"/>
  <c r="AR280" i="48"/>
  <c r="U282" i="48"/>
  <c r="AR282" i="48"/>
  <c r="U284" i="48"/>
  <c r="AR284" i="48"/>
  <c r="K285" i="48"/>
  <c r="AM285" i="48"/>
  <c r="W286" i="48"/>
  <c r="AS286" i="48"/>
  <c r="I237" i="48"/>
  <c r="AL237" i="48"/>
  <c r="AW238" i="48"/>
  <c r="AE238" i="48"/>
  <c r="AJ241" i="48"/>
  <c r="E241" i="48"/>
  <c r="AV242" i="48"/>
  <c r="AC242" i="48"/>
  <c r="AX243" i="48"/>
  <c r="AG243" i="48"/>
  <c r="AP244" i="48"/>
  <c r="Q244" i="48"/>
  <c r="M248" i="48"/>
  <c r="AN248" i="48"/>
  <c r="U251" i="48"/>
  <c r="AR251" i="48"/>
  <c r="AT252" i="48"/>
  <c r="Y252" i="48"/>
  <c r="AV253" i="48"/>
  <c r="AC253" i="48"/>
  <c r="AJ257" i="48"/>
  <c r="E257" i="48"/>
  <c r="I258" i="48"/>
  <c r="AL258" i="48"/>
  <c r="U262" i="48"/>
  <c r="AR262" i="48"/>
  <c r="AT263" i="48"/>
  <c r="Y263" i="48"/>
  <c r="AV264" i="48"/>
  <c r="AC264" i="48"/>
  <c r="AX265" i="48"/>
  <c r="AG265" i="48"/>
  <c r="AP266" i="48"/>
  <c r="Q266" i="48"/>
  <c r="AJ268" i="48"/>
  <c r="E268" i="48"/>
  <c r="AT269" i="48"/>
  <c r="Y269" i="48"/>
  <c r="M271" i="48"/>
  <c r="AN271" i="48"/>
  <c r="AP272" i="48"/>
  <c r="Q272" i="48"/>
  <c r="M276" i="48"/>
  <c r="AN276" i="48"/>
  <c r="M279" i="48"/>
  <c r="AN279" i="48"/>
  <c r="AX281" i="48"/>
  <c r="AG281" i="48"/>
  <c r="AX283" i="48"/>
  <c r="AG283" i="48"/>
  <c r="M285" i="48"/>
  <c r="AN285" i="48"/>
  <c r="AT286" i="48"/>
  <c r="Y286" i="48"/>
  <c r="AN287" i="48"/>
  <c r="M287" i="48"/>
  <c r="AV235" i="48"/>
  <c r="AC235" i="48"/>
  <c r="AV237" i="48"/>
  <c r="AC237" i="48"/>
  <c r="M238" i="48"/>
  <c r="AN238" i="48"/>
  <c r="AT241" i="48"/>
  <c r="Y241" i="48"/>
  <c r="U245" i="48"/>
  <c r="AR245" i="48"/>
  <c r="AT246" i="48"/>
  <c r="Y246" i="48"/>
  <c r="AV247" i="48"/>
  <c r="AC247" i="48"/>
  <c r="AJ251" i="48"/>
  <c r="E251" i="48"/>
  <c r="I252" i="48"/>
  <c r="AL252" i="48"/>
  <c r="AX254" i="48"/>
  <c r="AG254" i="48"/>
  <c r="AP255" i="48"/>
  <c r="Q255" i="48"/>
  <c r="M259" i="48"/>
  <c r="AN259" i="48"/>
  <c r="AJ262" i="48"/>
  <c r="E262" i="48"/>
  <c r="I263" i="48"/>
  <c r="AL263" i="48"/>
  <c r="U267" i="48"/>
  <c r="AR267" i="48"/>
  <c r="I269" i="48"/>
  <c r="AL269" i="48"/>
  <c r="U273" i="48"/>
  <c r="AR273" i="48"/>
  <c r="AT274" i="48"/>
  <c r="Y274" i="48"/>
  <c r="AO279" i="48"/>
  <c r="O279" i="48"/>
  <c r="M281" i="48"/>
  <c r="AN281" i="48"/>
  <c r="M283" i="48"/>
  <c r="AN283" i="48"/>
  <c r="AO285" i="48"/>
  <c r="O285" i="48"/>
  <c r="AU286" i="48"/>
  <c r="AA286" i="48"/>
  <c r="AO287" i="48"/>
  <c r="O287" i="48"/>
  <c r="AI236" i="48"/>
  <c r="Q236" i="48"/>
  <c r="AX236" i="48"/>
  <c r="AG236" i="48"/>
  <c r="AW237" i="48"/>
  <c r="AE237" i="48"/>
  <c r="AO238" i="48"/>
  <c r="AX238" i="48"/>
  <c r="AG238" i="48"/>
  <c r="AP239" i="48"/>
  <c r="Q239" i="48"/>
  <c r="U240" i="48"/>
  <c r="AR240" i="48"/>
  <c r="AU241" i="48"/>
  <c r="M242" i="48"/>
  <c r="AN242" i="48"/>
  <c r="AJ245" i="48"/>
  <c r="E245" i="48"/>
  <c r="I246" i="48"/>
  <c r="AL246" i="48"/>
  <c r="AX248" i="48"/>
  <c r="AG248" i="48"/>
  <c r="AP249" i="48"/>
  <c r="Q249" i="48"/>
  <c r="M253" i="48"/>
  <c r="AN253" i="48"/>
  <c r="U256" i="48"/>
  <c r="AR256" i="48"/>
  <c r="AT257" i="48"/>
  <c r="Y257" i="48"/>
  <c r="AV258" i="48"/>
  <c r="AC258" i="48"/>
  <c r="AX259" i="48"/>
  <c r="AG259" i="48"/>
  <c r="AP260" i="48"/>
  <c r="Q260" i="48"/>
  <c r="M264" i="48"/>
  <c r="AN264" i="48"/>
  <c r="AJ267" i="48"/>
  <c r="E267" i="48"/>
  <c r="AT268" i="48"/>
  <c r="Y268" i="48"/>
  <c r="AX271" i="48"/>
  <c r="AG271" i="48"/>
  <c r="AJ273" i="48"/>
  <c r="E273" i="48"/>
  <c r="I274" i="48"/>
  <c r="AL274" i="48"/>
  <c r="AX276" i="48"/>
  <c r="AG276" i="48"/>
  <c r="U277" i="48"/>
  <c r="AR277" i="48"/>
  <c r="I278" i="48"/>
  <c r="AL278" i="48"/>
  <c r="AP279" i="48"/>
  <c r="Q279" i="48"/>
  <c r="AJ280" i="48"/>
  <c r="E280" i="48"/>
  <c r="AT280" i="48"/>
  <c r="Y280" i="48"/>
  <c r="AO281" i="48"/>
  <c r="O281" i="48"/>
  <c r="AT282" i="48"/>
  <c r="Y282" i="48"/>
  <c r="AO283" i="48"/>
  <c r="O283" i="48"/>
  <c r="AT284" i="48"/>
  <c r="Y284" i="48"/>
  <c r="AP285" i="48"/>
  <c r="Q285" i="48"/>
  <c r="AP287" i="48"/>
  <c r="Q287" i="48"/>
  <c r="AQ236" i="48"/>
  <c r="M237" i="48"/>
  <c r="AN237" i="48"/>
  <c r="AM238" i="48"/>
  <c r="I241" i="48"/>
  <c r="AL241" i="48"/>
  <c r="AX242" i="48"/>
  <c r="AG242" i="48"/>
  <c r="AP243" i="48"/>
  <c r="Q243" i="48"/>
  <c r="M247" i="48"/>
  <c r="AN247" i="48"/>
  <c r="U250" i="48"/>
  <c r="AR250" i="48"/>
  <c r="AT251" i="48"/>
  <c r="Y251" i="48"/>
  <c r="AV252" i="48"/>
  <c r="AC252" i="48"/>
  <c r="AX253" i="48"/>
  <c r="AG253" i="48"/>
  <c r="AP254" i="48"/>
  <c r="Q254" i="48"/>
  <c r="AJ256" i="48"/>
  <c r="E256" i="48"/>
  <c r="I257" i="48"/>
  <c r="AL257" i="48"/>
  <c r="U261" i="48"/>
  <c r="AR261" i="48"/>
  <c r="AT262" i="48"/>
  <c r="Y262" i="48"/>
  <c r="AV263" i="48"/>
  <c r="AC263" i="48"/>
  <c r="AX264" i="48"/>
  <c r="AG264" i="48"/>
  <c r="AP265" i="48"/>
  <c r="Q265" i="48"/>
  <c r="I268" i="48"/>
  <c r="AL268" i="48"/>
  <c r="M270" i="48"/>
  <c r="AN270" i="48"/>
  <c r="M275" i="48"/>
  <c r="AN275" i="48"/>
  <c r="AU280" i="48"/>
  <c r="AA280" i="48"/>
  <c r="AP281" i="48"/>
  <c r="Q281" i="48"/>
  <c r="AJ282" i="48"/>
  <c r="E282" i="48"/>
  <c r="AU282" i="48"/>
  <c r="AA282" i="48"/>
  <c r="AP283" i="48"/>
  <c r="Q283" i="48"/>
  <c r="AJ284" i="48"/>
  <c r="E284" i="48"/>
  <c r="AU284" i="48"/>
  <c r="AA284" i="48"/>
  <c r="O183" i="48"/>
  <c r="O184" i="48"/>
  <c r="AM184" i="48"/>
  <c r="O185" i="48"/>
  <c r="O186" i="48"/>
  <c r="O187" i="48"/>
  <c r="O188" i="48"/>
  <c r="O189" i="48"/>
  <c r="O190" i="48"/>
  <c r="O191" i="48"/>
  <c r="O192" i="48"/>
  <c r="O193" i="48"/>
  <c r="O194" i="48"/>
  <c r="O195" i="48"/>
  <c r="O196" i="48"/>
  <c r="O197" i="48"/>
  <c r="O198" i="48"/>
  <c r="O199" i="48"/>
  <c r="O200" i="48"/>
  <c r="O201" i="48"/>
  <c r="O202" i="48"/>
  <c r="O203" i="48"/>
  <c r="O204" i="48"/>
  <c r="O205" i="48"/>
  <c r="O206" i="48"/>
  <c r="O207" i="48"/>
  <c r="O208" i="48"/>
  <c r="O209" i="48"/>
  <c r="O210" i="48"/>
  <c r="O211" i="48"/>
  <c r="O212" i="48"/>
  <c r="O213" i="48"/>
  <c r="O214" i="48"/>
  <c r="O215" i="48"/>
  <c r="O216" i="48"/>
  <c r="O217" i="48"/>
  <c r="O218" i="48"/>
  <c r="O219" i="48"/>
  <c r="O220" i="48"/>
  <c r="O221" i="48"/>
  <c r="O222" i="48"/>
  <c r="O223" i="48"/>
  <c r="O224" i="48"/>
  <c r="O225" i="48"/>
  <c r="O226" i="48"/>
  <c r="O227" i="48"/>
  <c r="O229" i="48"/>
  <c r="O230" i="48"/>
  <c r="O231" i="48"/>
  <c r="O232" i="48"/>
  <c r="O233" i="48"/>
  <c r="O234" i="48"/>
  <c r="C236" i="48"/>
  <c r="AO237" i="48"/>
  <c r="AX237" i="48"/>
  <c r="AG237" i="48"/>
  <c r="AJ240" i="48"/>
  <c r="E240" i="48"/>
  <c r="AV241" i="48"/>
  <c r="AC241" i="48"/>
  <c r="U244" i="48"/>
  <c r="AR244" i="48"/>
  <c r="AT245" i="48"/>
  <c r="Y245" i="48"/>
  <c r="AV246" i="48"/>
  <c r="AC246" i="48"/>
  <c r="AX247" i="48"/>
  <c r="AG247" i="48"/>
  <c r="AP248" i="48"/>
  <c r="Q248" i="48"/>
  <c r="AJ250" i="48"/>
  <c r="E250" i="48"/>
  <c r="I251" i="48"/>
  <c r="AL251" i="48"/>
  <c r="M258" i="48"/>
  <c r="AN258" i="48"/>
  <c r="AJ261" i="48"/>
  <c r="E261" i="48"/>
  <c r="I262" i="48"/>
  <c r="AL262" i="48"/>
  <c r="U266" i="48"/>
  <c r="AR266" i="48"/>
  <c r="AT267" i="48"/>
  <c r="Y267" i="48"/>
  <c r="AP271" i="48"/>
  <c r="Q271" i="48"/>
  <c r="U272" i="48"/>
  <c r="AR272" i="48"/>
  <c r="AT273" i="48"/>
  <c r="Y273" i="48"/>
  <c r="AP276" i="48"/>
  <c r="Q276" i="48"/>
  <c r="AJ236" i="48"/>
  <c r="E236" i="48"/>
  <c r="S236" i="48"/>
  <c r="AK237" i="48"/>
  <c r="AP238" i="48"/>
  <c r="Q238" i="48"/>
  <c r="AT240" i="48"/>
  <c r="Y240" i="48"/>
  <c r="AJ244" i="48"/>
  <c r="E244" i="48"/>
  <c r="I245" i="48"/>
  <c r="AL245" i="48"/>
  <c r="M252" i="48"/>
  <c r="AN252" i="48"/>
  <c r="U255" i="48"/>
  <c r="AR255" i="48"/>
  <c r="AT256" i="48"/>
  <c r="Y256" i="48"/>
  <c r="AV257" i="48"/>
  <c r="AC257" i="48"/>
  <c r="AX258" i="48"/>
  <c r="AG258" i="48"/>
  <c r="AP259" i="48"/>
  <c r="Q259" i="48"/>
  <c r="M263" i="48"/>
  <c r="AN263" i="48"/>
  <c r="AJ266" i="48"/>
  <c r="E266" i="48"/>
  <c r="I267" i="48"/>
  <c r="AL267" i="48"/>
  <c r="M269" i="48"/>
  <c r="AN269" i="48"/>
  <c r="AX270" i="48"/>
  <c r="AG270" i="48"/>
  <c r="AJ272" i="48"/>
  <c r="E272" i="48"/>
  <c r="I273" i="48"/>
  <c r="AL273" i="48"/>
  <c r="AX275" i="48"/>
  <c r="AG275" i="48"/>
  <c r="AJ277" i="48"/>
  <c r="E277" i="48"/>
  <c r="AT277" i="48"/>
  <c r="Y277" i="48"/>
  <c r="I280" i="48"/>
  <c r="AL280" i="48"/>
  <c r="I286" i="48"/>
  <c r="AL286" i="48"/>
  <c r="U236" i="48"/>
  <c r="AR236" i="48"/>
  <c r="O237" i="48"/>
  <c r="AM237" i="48"/>
  <c r="U239" i="48"/>
  <c r="AR239" i="48"/>
  <c r="AU240" i="48"/>
  <c r="AA240" i="48"/>
  <c r="M241" i="48"/>
  <c r="AN241" i="48"/>
  <c r="AP242" i="48"/>
  <c r="Q242" i="48"/>
  <c r="M246" i="48"/>
  <c r="AN246" i="48"/>
  <c r="U249" i="48"/>
  <c r="AR249" i="48"/>
  <c r="AT250" i="48"/>
  <c r="Y250" i="48"/>
  <c r="AV251" i="48"/>
  <c r="AC251" i="48"/>
  <c r="AX252" i="48"/>
  <c r="AG252" i="48"/>
  <c r="AP253" i="48"/>
  <c r="Q253" i="48"/>
  <c r="AJ255" i="48"/>
  <c r="E255" i="48"/>
  <c r="I256" i="48"/>
  <c r="AL256" i="48"/>
  <c r="U260" i="48"/>
  <c r="AR260" i="48"/>
  <c r="AT261" i="48"/>
  <c r="Y261" i="48"/>
  <c r="AV262" i="48"/>
  <c r="AC262" i="48"/>
  <c r="AX263" i="48"/>
  <c r="AG263" i="48"/>
  <c r="AP264" i="48"/>
  <c r="Q264" i="48"/>
  <c r="M274" i="48"/>
  <c r="AN274" i="48"/>
  <c r="M278" i="48"/>
  <c r="AN278" i="48"/>
  <c r="AX278" i="48"/>
  <c r="AG278" i="48"/>
  <c r="U279" i="48"/>
  <c r="AR279" i="48"/>
  <c r="I282" i="48"/>
  <c r="AL282" i="48"/>
  <c r="I284" i="48"/>
  <c r="AL284" i="48"/>
  <c r="U285" i="48"/>
  <c r="AR285" i="48"/>
  <c r="AX286" i="48"/>
  <c r="AG286" i="48"/>
  <c r="U287" i="48"/>
  <c r="AR287" i="48"/>
  <c r="AS236" i="48"/>
  <c r="AP237" i="48"/>
  <c r="Q237" i="48"/>
  <c r="AS237" i="48"/>
  <c r="I240" i="48"/>
  <c r="AL240" i="48"/>
  <c r="AX241" i="48"/>
  <c r="AG241" i="48"/>
  <c r="U243" i="48"/>
  <c r="AR243" i="48"/>
  <c r="AT244" i="48"/>
  <c r="Y244" i="48"/>
  <c r="AV245" i="48"/>
  <c r="AC245" i="48"/>
  <c r="AX246" i="48"/>
  <c r="AG246" i="48"/>
  <c r="AP247" i="48"/>
  <c r="Q247" i="48"/>
  <c r="AJ249" i="48"/>
  <c r="E249" i="48"/>
  <c r="I250" i="48"/>
  <c r="AL250" i="48"/>
  <c r="U254" i="48"/>
  <c r="AR254" i="48"/>
  <c r="M257" i="48"/>
  <c r="AN257" i="48"/>
  <c r="AJ260" i="48"/>
  <c r="E260" i="48"/>
  <c r="I261" i="48"/>
  <c r="AL261" i="48"/>
  <c r="U265" i="48"/>
  <c r="AR265" i="48"/>
  <c r="AT266" i="48"/>
  <c r="Y266" i="48"/>
  <c r="AV267" i="48"/>
  <c r="M268" i="48"/>
  <c r="AN268" i="48"/>
  <c r="AX269" i="48"/>
  <c r="AG269" i="48"/>
  <c r="AP270" i="48"/>
  <c r="Q270" i="48"/>
  <c r="AT272" i="48"/>
  <c r="Y272" i="48"/>
  <c r="AP275" i="48"/>
  <c r="Q275" i="48"/>
  <c r="AO278" i="48"/>
  <c r="O278" i="48"/>
  <c r="U281" i="48"/>
  <c r="AR281" i="48"/>
  <c r="U283" i="48"/>
  <c r="AR283" i="48"/>
  <c r="W285" i="48"/>
  <c r="AS285" i="48"/>
  <c r="AS287" i="48"/>
  <c r="W287" i="48"/>
  <c r="AK239" i="48"/>
  <c r="AK240" i="48"/>
  <c r="AK241" i="48"/>
  <c r="AK242" i="48"/>
  <c r="AK243" i="48"/>
  <c r="AK244" i="48"/>
  <c r="AK245" i="48"/>
  <c r="AK246" i="48"/>
  <c r="AK247" i="48"/>
  <c r="AK248" i="48"/>
  <c r="AK249" i="48"/>
  <c r="AK250" i="48"/>
  <c r="AK251" i="48"/>
  <c r="AK252" i="48"/>
  <c r="AK253" i="48"/>
  <c r="AK254" i="48"/>
  <c r="AK255" i="48"/>
  <c r="AK256" i="48"/>
  <c r="AK257" i="48"/>
  <c r="AK258" i="48"/>
  <c r="AK259" i="48"/>
  <c r="AK260" i="48"/>
  <c r="AK261" i="48"/>
  <c r="AK262" i="48"/>
  <c r="AK263" i="48"/>
  <c r="AK264" i="48"/>
  <c r="AK265" i="48"/>
  <c r="AK266" i="48"/>
  <c r="AK267" i="48"/>
  <c r="AK268" i="48"/>
  <c r="AK269" i="48"/>
  <c r="AK270" i="48"/>
  <c r="AK271" i="48"/>
  <c r="C272" i="48"/>
  <c r="AK272" i="48"/>
  <c r="AK273" i="48"/>
  <c r="AK274" i="48"/>
  <c r="AK275" i="48"/>
  <c r="AK276" i="48"/>
  <c r="C277" i="48"/>
  <c r="AK277" i="48"/>
  <c r="C278" i="48"/>
  <c r="AK278" i="48"/>
  <c r="C279" i="48"/>
  <c r="AK279" i="48"/>
  <c r="C280" i="48"/>
  <c r="AK280" i="48"/>
  <c r="C281" i="48"/>
  <c r="AK281" i="48"/>
  <c r="C282" i="48"/>
  <c r="AK282" i="48"/>
  <c r="C283" i="48"/>
  <c r="AK283" i="48"/>
  <c r="C284" i="48"/>
  <c r="AK284" i="48"/>
  <c r="C285" i="48"/>
  <c r="AK285" i="48"/>
  <c r="C286" i="48"/>
  <c r="AK286" i="48"/>
  <c r="C287" i="48"/>
  <c r="AW287" i="48"/>
  <c r="AU288" i="48"/>
  <c r="AT290" i="48"/>
  <c r="Y290" i="48"/>
  <c r="AP292" i="48"/>
  <c r="Q292" i="48"/>
  <c r="E293" i="48"/>
  <c r="AJ293" i="48"/>
  <c r="AX294" i="48"/>
  <c r="AG294" i="48"/>
  <c r="U295" i="48"/>
  <c r="AR295" i="48"/>
  <c r="I296" i="48"/>
  <c r="AL296" i="48"/>
  <c r="AV296" i="48"/>
  <c r="AC296" i="48"/>
  <c r="AX299" i="48"/>
  <c r="AG299" i="48"/>
  <c r="U300" i="48"/>
  <c r="AR300" i="48"/>
  <c r="AN303" i="48"/>
  <c r="M303" i="48"/>
  <c r="AN307" i="48"/>
  <c r="M307" i="48"/>
  <c r="U308" i="48"/>
  <c r="AR308" i="48"/>
  <c r="G311" i="48"/>
  <c r="AK311" i="48"/>
  <c r="AX312" i="48"/>
  <c r="AG312" i="48"/>
  <c r="AX316" i="48"/>
  <c r="AG316" i="48"/>
  <c r="AP325" i="48"/>
  <c r="Q325" i="48"/>
  <c r="E326" i="48"/>
  <c r="AJ326" i="48"/>
  <c r="AO327" i="48"/>
  <c r="O327" i="48"/>
  <c r="E328" i="48"/>
  <c r="AJ328" i="48"/>
  <c r="I330" i="48"/>
  <c r="AL330" i="48"/>
  <c r="AE330" i="48"/>
  <c r="AW330" i="48"/>
  <c r="I336" i="48"/>
  <c r="AL336" i="48"/>
  <c r="I338" i="48"/>
  <c r="AL338" i="48"/>
  <c r="AJ287" i="48"/>
  <c r="AX287" i="48"/>
  <c r="AP288" i="48"/>
  <c r="Q288" i="48"/>
  <c r="U289" i="48"/>
  <c r="AR289" i="48"/>
  <c r="AN291" i="48"/>
  <c r="M291" i="48"/>
  <c r="G293" i="48"/>
  <c r="AK293" i="48"/>
  <c r="AP297" i="48"/>
  <c r="Q297" i="48"/>
  <c r="E298" i="48"/>
  <c r="AJ298" i="48"/>
  <c r="AT298" i="48"/>
  <c r="Y298" i="48"/>
  <c r="AN299" i="48"/>
  <c r="M299" i="48"/>
  <c r="AX301" i="48"/>
  <c r="AG301" i="48"/>
  <c r="AT302" i="48"/>
  <c r="Y302" i="48"/>
  <c r="AO303" i="48"/>
  <c r="O303" i="48"/>
  <c r="AT306" i="48"/>
  <c r="Y306" i="48"/>
  <c r="AX307" i="48"/>
  <c r="AG307" i="48"/>
  <c r="I311" i="48"/>
  <c r="AL311" i="48"/>
  <c r="AN314" i="48"/>
  <c r="M314" i="48"/>
  <c r="AN316" i="48"/>
  <c r="M316" i="48"/>
  <c r="E320" i="48"/>
  <c r="AJ320" i="48"/>
  <c r="AN321" i="48"/>
  <c r="M321" i="48"/>
  <c r="AP322" i="48"/>
  <c r="Q322" i="48"/>
  <c r="AV324" i="48"/>
  <c r="AC324" i="48"/>
  <c r="G326" i="48"/>
  <c r="AK326" i="48"/>
  <c r="AV326" i="48"/>
  <c r="AC326" i="48"/>
  <c r="AP327" i="48"/>
  <c r="Q327" i="48"/>
  <c r="G328" i="48"/>
  <c r="AK328" i="48"/>
  <c r="AV328" i="48"/>
  <c r="AC328" i="48"/>
  <c r="AX330" i="48"/>
  <c r="AG330" i="48"/>
  <c r="U331" i="48"/>
  <c r="AR331" i="48"/>
  <c r="AE332" i="48"/>
  <c r="AW332" i="48"/>
  <c r="AS333" i="48"/>
  <c r="W333" i="48"/>
  <c r="AE334" i="48"/>
  <c r="AW334" i="48"/>
  <c r="AR339" i="48"/>
  <c r="U339" i="48"/>
  <c r="AM281" i="48"/>
  <c r="AM282" i="48"/>
  <c r="AM283" i="48"/>
  <c r="AM284" i="48"/>
  <c r="AM286" i="48"/>
  <c r="AA287" i="48"/>
  <c r="C288" i="48"/>
  <c r="AI288" i="48"/>
  <c r="S288" i="48"/>
  <c r="AQ288" i="48"/>
  <c r="AX291" i="48"/>
  <c r="AG291" i="48"/>
  <c r="I293" i="48"/>
  <c r="AL293" i="48"/>
  <c r="AV293" i="48"/>
  <c r="AC293" i="48"/>
  <c r="AO300" i="48"/>
  <c r="AO299" i="48"/>
  <c r="O299" i="48"/>
  <c r="AN301" i="48"/>
  <c r="M301" i="48"/>
  <c r="AP303" i="48"/>
  <c r="Q303" i="48"/>
  <c r="E304" i="48"/>
  <c r="AJ304" i="48"/>
  <c r="AV304" i="48"/>
  <c r="AC304" i="48"/>
  <c r="AP305" i="48"/>
  <c r="Q305" i="48"/>
  <c r="E306" i="48"/>
  <c r="AJ306" i="48"/>
  <c r="AN309" i="48"/>
  <c r="M309" i="48"/>
  <c r="U310" i="48"/>
  <c r="AR310" i="48"/>
  <c r="AV311" i="48"/>
  <c r="AC311" i="48"/>
  <c r="AP312" i="48"/>
  <c r="Q312" i="48"/>
  <c r="AT313" i="48"/>
  <c r="Y313" i="48"/>
  <c r="AX314" i="48"/>
  <c r="AG314" i="48"/>
  <c r="AT315" i="48"/>
  <c r="Y315" i="48"/>
  <c r="AO316" i="48"/>
  <c r="O316" i="48"/>
  <c r="AT317" i="48"/>
  <c r="Y317" i="48"/>
  <c r="U319" i="48"/>
  <c r="AR319" i="48"/>
  <c r="G320" i="48"/>
  <c r="AK320" i="48"/>
  <c r="E323" i="48"/>
  <c r="AJ323" i="48"/>
  <c r="I326" i="48"/>
  <c r="AL326" i="48"/>
  <c r="I328" i="48"/>
  <c r="AL328" i="48"/>
  <c r="U329" i="48"/>
  <c r="AR329" i="48"/>
  <c r="AS331" i="48"/>
  <c r="W331" i="48"/>
  <c r="AX332" i="48"/>
  <c r="AG332" i="48"/>
  <c r="AX334" i="48"/>
  <c r="AG334" i="48"/>
  <c r="AE336" i="48"/>
  <c r="AW336" i="48"/>
  <c r="AE338" i="48"/>
  <c r="AW338" i="48"/>
  <c r="E286" i="48"/>
  <c r="E287" i="48"/>
  <c r="E289" i="48"/>
  <c r="AJ289" i="48"/>
  <c r="I290" i="48"/>
  <c r="AL290" i="48"/>
  <c r="AV290" i="48"/>
  <c r="AC290" i="48"/>
  <c r="U292" i="48"/>
  <c r="AR292" i="48"/>
  <c r="AP294" i="48"/>
  <c r="Q294" i="48"/>
  <c r="E295" i="48"/>
  <c r="AJ295" i="48"/>
  <c r="AT295" i="48"/>
  <c r="Y295" i="48"/>
  <c r="AN296" i="48"/>
  <c r="M296" i="48"/>
  <c r="AP299" i="48"/>
  <c r="Q299" i="48"/>
  <c r="E300" i="48"/>
  <c r="AJ300" i="48"/>
  <c r="AT300" i="48"/>
  <c r="Y300" i="48"/>
  <c r="AO301" i="48"/>
  <c r="O301" i="48"/>
  <c r="G304" i="48"/>
  <c r="AK304" i="48"/>
  <c r="G306" i="48"/>
  <c r="AK306" i="48"/>
  <c r="AT308" i="48"/>
  <c r="Y308" i="48"/>
  <c r="AX309" i="48"/>
  <c r="AG309" i="48"/>
  <c r="E313" i="48"/>
  <c r="AJ313" i="48"/>
  <c r="AP316" i="48"/>
  <c r="Q316" i="48"/>
  <c r="AN318" i="48"/>
  <c r="M318" i="48"/>
  <c r="AX318" i="48"/>
  <c r="AG318" i="48"/>
  <c r="I320" i="48"/>
  <c r="AL320" i="48"/>
  <c r="AV320" i="48"/>
  <c r="AC320" i="48"/>
  <c r="AX321" i="48"/>
  <c r="AG321" i="48"/>
  <c r="G323" i="48"/>
  <c r="AK323" i="48"/>
  <c r="AN324" i="48"/>
  <c r="M324" i="48"/>
  <c r="U325" i="48"/>
  <c r="AR325" i="48"/>
  <c r="AS329" i="48"/>
  <c r="W329" i="48"/>
  <c r="AN332" i="48"/>
  <c r="M332" i="48"/>
  <c r="C333" i="48"/>
  <c r="AI333" i="48"/>
  <c r="AN334" i="48"/>
  <c r="M334" i="48"/>
  <c r="AS335" i="48"/>
  <c r="W335" i="48"/>
  <c r="AX336" i="48"/>
  <c r="AG336" i="48"/>
  <c r="AS337" i="48"/>
  <c r="W337" i="48"/>
  <c r="AX338" i="48"/>
  <c r="AG338" i="48"/>
  <c r="AA241" i="48"/>
  <c r="AA242" i="48"/>
  <c r="AA243" i="48"/>
  <c r="AA244" i="48"/>
  <c r="AA245" i="48"/>
  <c r="AA246" i="48"/>
  <c r="AA247" i="48"/>
  <c r="AA248" i="48"/>
  <c r="AA249" i="48"/>
  <c r="AA250" i="48"/>
  <c r="AA251" i="48"/>
  <c r="AA252" i="48"/>
  <c r="AA253" i="48"/>
  <c r="AA254" i="48"/>
  <c r="AA255" i="48"/>
  <c r="AA256" i="48"/>
  <c r="AA257" i="48"/>
  <c r="AA258" i="48"/>
  <c r="AA259" i="48"/>
  <c r="AA260" i="48"/>
  <c r="AA261" i="48"/>
  <c r="AA262" i="48"/>
  <c r="AA263" i="48"/>
  <c r="AA264" i="48"/>
  <c r="AA265" i="48"/>
  <c r="AA266" i="48"/>
  <c r="AA267" i="48"/>
  <c r="AA268" i="48"/>
  <c r="AA269" i="48"/>
  <c r="AA270" i="48"/>
  <c r="AA271" i="48"/>
  <c r="AA272" i="48"/>
  <c r="AA273" i="48"/>
  <c r="AA274" i="48"/>
  <c r="AA275" i="48"/>
  <c r="AA276" i="48"/>
  <c r="AA277" i="48"/>
  <c r="AA278" i="48"/>
  <c r="AK287" i="48"/>
  <c r="E288" i="48"/>
  <c r="AJ288" i="48"/>
  <c r="U288" i="48"/>
  <c r="AR288" i="48"/>
  <c r="AK289" i="48"/>
  <c r="AT289" i="48"/>
  <c r="Y289" i="48"/>
  <c r="AX296" i="48"/>
  <c r="AG296" i="48"/>
  <c r="U297" i="48"/>
  <c r="AR297" i="48"/>
  <c r="I298" i="48"/>
  <c r="AL298" i="48"/>
  <c r="AV298" i="48"/>
  <c r="AC298" i="48"/>
  <c r="AP301" i="48"/>
  <c r="Q301" i="48"/>
  <c r="E302" i="48"/>
  <c r="AJ302" i="48"/>
  <c r="AV302" i="48"/>
  <c r="AC302" i="48"/>
  <c r="I304" i="48"/>
  <c r="AL304" i="48"/>
  <c r="I306" i="48"/>
  <c r="AL306" i="48"/>
  <c r="AV306" i="48"/>
  <c r="AC306" i="48"/>
  <c r="AP307" i="48"/>
  <c r="Q307" i="48"/>
  <c r="E308" i="48"/>
  <c r="AJ308" i="48"/>
  <c r="AN311" i="48"/>
  <c r="M311" i="48"/>
  <c r="G313" i="48"/>
  <c r="AK313" i="48"/>
  <c r="E317" i="48"/>
  <c r="AJ317" i="48"/>
  <c r="AO318" i="48"/>
  <c r="O318" i="48"/>
  <c r="U322" i="48"/>
  <c r="AR322" i="48"/>
  <c r="I323" i="48"/>
  <c r="AL323" i="48"/>
  <c r="AX324" i="48"/>
  <c r="AG324" i="48"/>
  <c r="AS325" i="48"/>
  <c r="W325" i="48"/>
  <c r="AX326" i="48"/>
  <c r="AG326" i="48"/>
  <c r="U327" i="48"/>
  <c r="AR327" i="48"/>
  <c r="AX328" i="48"/>
  <c r="AG328" i="48"/>
  <c r="AN330" i="48"/>
  <c r="M330" i="48"/>
  <c r="AO332" i="48"/>
  <c r="O332" i="48"/>
  <c r="E333" i="48"/>
  <c r="AJ333" i="48"/>
  <c r="AO334" i="48"/>
  <c r="O334" i="48"/>
  <c r="AN336" i="48"/>
  <c r="M336" i="48"/>
  <c r="AN338" i="48"/>
  <c r="M338" i="48"/>
  <c r="AK288" i="48"/>
  <c r="AS288" i="48"/>
  <c r="W288" i="48"/>
  <c r="AU289" i="48"/>
  <c r="AA289" i="48"/>
  <c r="AP291" i="48"/>
  <c r="Q291" i="48"/>
  <c r="E292" i="48"/>
  <c r="AJ292" i="48"/>
  <c r="AN293" i="48"/>
  <c r="M293" i="48"/>
  <c r="G302" i="48"/>
  <c r="AK302" i="48"/>
  <c r="U303" i="48"/>
  <c r="AR303" i="48"/>
  <c r="U305" i="48"/>
  <c r="AR305" i="48"/>
  <c r="G308" i="48"/>
  <c r="AK308" i="48"/>
  <c r="AT310" i="48"/>
  <c r="Y310" i="48"/>
  <c r="U312" i="48"/>
  <c r="AR312" i="48"/>
  <c r="I313" i="48"/>
  <c r="AL313" i="48"/>
  <c r="AV313" i="48"/>
  <c r="AC313" i="48"/>
  <c r="AP314" i="48"/>
  <c r="Q314" i="48"/>
  <c r="E315" i="48"/>
  <c r="AJ315" i="48"/>
  <c r="AV315" i="48"/>
  <c r="AC315" i="48"/>
  <c r="G317" i="48"/>
  <c r="AK317" i="48"/>
  <c r="AV317" i="48"/>
  <c r="AC317" i="48"/>
  <c r="AP318" i="48"/>
  <c r="Q318" i="48"/>
  <c r="AP321" i="48"/>
  <c r="Q321" i="48"/>
  <c r="AS327" i="48"/>
  <c r="W327" i="48"/>
  <c r="AO330" i="48"/>
  <c r="O330" i="48"/>
  <c r="E331" i="48"/>
  <c r="AJ331" i="48"/>
  <c r="AP332" i="48"/>
  <c r="Q332" i="48"/>
  <c r="G333" i="48"/>
  <c r="AK333" i="48"/>
  <c r="AP334" i="48"/>
  <c r="Q334" i="48"/>
  <c r="AO336" i="48"/>
  <c r="O336" i="48"/>
  <c r="AO338" i="48"/>
  <c r="O338" i="48"/>
  <c r="AT339" i="48"/>
  <c r="Y339" i="48"/>
  <c r="G287" i="48"/>
  <c r="AN290" i="48"/>
  <c r="M290" i="48"/>
  <c r="AT292" i="48"/>
  <c r="Y292" i="48"/>
  <c r="AX293" i="48"/>
  <c r="AG293" i="48"/>
  <c r="U294" i="48"/>
  <c r="AR294" i="48"/>
  <c r="I295" i="48"/>
  <c r="AL295" i="48"/>
  <c r="AV295" i="48"/>
  <c r="AC295" i="48"/>
  <c r="U299" i="48"/>
  <c r="AR299" i="48"/>
  <c r="I300" i="48"/>
  <c r="AL300" i="48"/>
  <c r="AV300" i="48"/>
  <c r="AC300" i="48"/>
  <c r="I302" i="48"/>
  <c r="AL302" i="48"/>
  <c r="AX304" i="48"/>
  <c r="AG304" i="48"/>
  <c r="I308" i="48"/>
  <c r="AL308" i="48"/>
  <c r="AV308" i="48"/>
  <c r="AC308" i="48"/>
  <c r="AP309" i="48"/>
  <c r="Q309" i="48"/>
  <c r="E310" i="48"/>
  <c r="AJ310" i="48"/>
  <c r="AX311" i="48"/>
  <c r="AG311" i="48"/>
  <c r="G315" i="48"/>
  <c r="AK315" i="48"/>
  <c r="U316" i="48"/>
  <c r="AR316" i="48"/>
  <c r="I317" i="48"/>
  <c r="AL317" i="48"/>
  <c r="AV323" i="48"/>
  <c r="AC323" i="48"/>
  <c r="AN326" i="48"/>
  <c r="M326" i="48"/>
  <c r="AN328" i="48"/>
  <c r="M328" i="48"/>
  <c r="C329" i="48"/>
  <c r="AI329" i="48"/>
  <c r="AP330" i="48"/>
  <c r="Q330" i="48"/>
  <c r="G331" i="48"/>
  <c r="AK331" i="48"/>
  <c r="I333" i="48"/>
  <c r="AL333" i="48"/>
  <c r="E335" i="48"/>
  <c r="AJ335" i="48"/>
  <c r="AP336" i="48"/>
  <c r="Q336" i="48"/>
  <c r="E337" i="48"/>
  <c r="AJ337" i="48"/>
  <c r="AP338" i="48"/>
  <c r="Q338" i="48"/>
  <c r="AJ339" i="48"/>
  <c r="E339" i="48"/>
  <c r="AC248" i="48"/>
  <c r="AC254" i="48"/>
  <c r="AC267" i="48"/>
  <c r="AC268" i="48"/>
  <c r="AC269" i="48"/>
  <c r="AC270" i="48"/>
  <c r="AC271" i="48"/>
  <c r="AC272" i="48"/>
  <c r="AC273" i="48"/>
  <c r="AC274" i="48"/>
  <c r="AC275" i="48"/>
  <c r="AC276" i="48"/>
  <c r="AC277" i="48"/>
  <c r="AC278" i="48"/>
  <c r="AC279" i="48"/>
  <c r="AC280" i="48"/>
  <c r="AC281" i="48"/>
  <c r="AC282" i="48"/>
  <c r="AC283" i="48"/>
  <c r="AC284" i="48"/>
  <c r="AC285" i="48"/>
  <c r="AE287" i="48"/>
  <c r="G288" i="48"/>
  <c r="AT288" i="48"/>
  <c r="Y288" i="48"/>
  <c r="I289" i="48"/>
  <c r="AL289" i="48"/>
  <c r="AV289" i="48"/>
  <c r="AC289" i="48"/>
  <c r="AX290" i="48"/>
  <c r="AG290" i="48"/>
  <c r="AP296" i="48"/>
  <c r="Q296" i="48"/>
  <c r="E297" i="48"/>
  <c r="AJ297" i="48"/>
  <c r="AT297" i="48"/>
  <c r="Y297" i="48"/>
  <c r="AN298" i="48"/>
  <c r="M298" i="48"/>
  <c r="U301" i="48"/>
  <c r="AR301" i="48"/>
  <c r="AN304" i="48"/>
  <c r="M304" i="48"/>
  <c r="AN306" i="48"/>
  <c r="M306" i="48"/>
  <c r="U307" i="48"/>
  <c r="AR307" i="48"/>
  <c r="G310" i="48"/>
  <c r="AK310" i="48"/>
  <c r="I315" i="48"/>
  <c r="AL315" i="48"/>
  <c r="E319" i="48"/>
  <c r="AJ319" i="48"/>
  <c r="AN320" i="48"/>
  <c r="M320" i="48"/>
  <c r="AX320" i="48"/>
  <c r="AG320" i="48"/>
  <c r="E322" i="48"/>
  <c r="AJ322" i="48"/>
  <c r="AP324" i="48"/>
  <c r="Q324" i="48"/>
  <c r="AO326" i="48"/>
  <c r="O326" i="48"/>
  <c r="AO328" i="48"/>
  <c r="O328" i="48"/>
  <c r="E329" i="48"/>
  <c r="AJ329" i="48"/>
  <c r="AV331" i="48"/>
  <c r="G335" i="48"/>
  <c r="AK335" i="48"/>
  <c r="G337" i="48"/>
  <c r="AK337" i="48"/>
  <c r="AK339" i="48"/>
  <c r="G339" i="48"/>
  <c r="AS239" i="48"/>
  <c r="AS240" i="48"/>
  <c r="AS241" i="48"/>
  <c r="AS242" i="48"/>
  <c r="AS243" i="48"/>
  <c r="AS244" i="48"/>
  <c r="AS245" i="48"/>
  <c r="AS246" i="48"/>
  <c r="AS247" i="48"/>
  <c r="AS248" i="48"/>
  <c r="AS249" i="48"/>
  <c r="AS250" i="48"/>
  <c r="AS251" i="48"/>
  <c r="AS252" i="48"/>
  <c r="AS253" i="48"/>
  <c r="AS254" i="48"/>
  <c r="AS255" i="48"/>
  <c r="AS256" i="48"/>
  <c r="AS257" i="48"/>
  <c r="AS258" i="48"/>
  <c r="AS259" i="48"/>
  <c r="AS260" i="48"/>
  <c r="AS261" i="48"/>
  <c r="AS262" i="48"/>
  <c r="AS263" i="48"/>
  <c r="AS264" i="48"/>
  <c r="AS265" i="48"/>
  <c r="AS266" i="48"/>
  <c r="AS267" i="48"/>
  <c r="AS268" i="48"/>
  <c r="AS269" i="48"/>
  <c r="AS270" i="48"/>
  <c r="AS271" i="48"/>
  <c r="AS272" i="48"/>
  <c r="AS273" i="48"/>
  <c r="AS274" i="48"/>
  <c r="AS275" i="48"/>
  <c r="AS276" i="48"/>
  <c r="AS277" i="48"/>
  <c r="AS278" i="48"/>
  <c r="AS279" i="48"/>
  <c r="AS280" i="48"/>
  <c r="AS281" i="48"/>
  <c r="AS282" i="48"/>
  <c r="AS283" i="48"/>
  <c r="AS284" i="48"/>
  <c r="I288" i="48"/>
  <c r="AL288" i="48"/>
  <c r="AM290" i="48"/>
  <c r="K289" i="48"/>
  <c r="U291" i="48"/>
  <c r="AR291" i="48"/>
  <c r="AX298" i="48"/>
  <c r="AG298" i="48"/>
  <c r="AX302" i="48"/>
  <c r="AG302" i="48"/>
  <c r="AT303" i="48"/>
  <c r="Y303" i="48"/>
  <c r="AO304" i="48"/>
  <c r="O304" i="48"/>
  <c r="AT305" i="48"/>
  <c r="Y305" i="48"/>
  <c r="AX306" i="48"/>
  <c r="AG306" i="48"/>
  <c r="I310" i="48"/>
  <c r="AL310" i="48"/>
  <c r="AV310" i="48"/>
  <c r="AC310" i="48"/>
  <c r="AP311" i="48"/>
  <c r="Q311" i="48"/>
  <c r="AN313" i="48"/>
  <c r="M313" i="48"/>
  <c r="U314" i="48"/>
  <c r="AR314" i="48"/>
  <c r="U318" i="48"/>
  <c r="AR318" i="48"/>
  <c r="G319" i="48"/>
  <c r="AK319" i="48"/>
  <c r="AO321" i="48"/>
  <c r="AO320" i="48"/>
  <c r="O320" i="48"/>
  <c r="U321" i="48"/>
  <c r="AR321" i="48"/>
  <c r="G322" i="48"/>
  <c r="AK322" i="48"/>
  <c r="AN323" i="48"/>
  <c r="M323" i="48"/>
  <c r="E325" i="48"/>
  <c r="AJ325" i="48"/>
  <c r="AP326" i="48"/>
  <c r="Q326" i="48"/>
  <c r="E327" i="48"/>
  <c r="AJ327" i="48"/>
  <c r="AP328" i="48"/>
  <c r="Q328" i="48"/>
  <c r="G329" i="48"/>
  <c r="AK329" i="48"/>
  <c r="AV329" i="48"/>
  <c r="AC329" i="48"/>
  <c r="AE333" i="48"/>
  <c r="AW333" i="48"/>
  <c r="I335" i="48"/>
  <c r="AL335" i="48"/>
  <c r="I337" i="48"/>
  <c r="AL337" i="48"/>
  <c r="AL339" i="48"/>
  <c r="I339" i="48"/>
  <c r="I292" i="48"/>
  <c r="AL292" i="48"/>
  <c r="AV292" i="48"/>
  <c r="AC292" i="48"/>
  <c r="AP293" i="48"/>
  <c r="Q293" i="48"/>
  <c r="E294" i="48"/>
  <c r="AJ294" i="48"/>
  <c r="AT294" i="48"/>
  <c r="Y294" i="48"/>
  <c r="AN295" i="48"/>
  <c r="M295" i="48"/>
  <c r="AT299" i="48"/>
  <c r="Y299" i="48"/>
  <c r="AN300" i="48"/>
  <c r="M300" i="48"/>
  <c r="AN302" i="48"/>
  <c r="M302" i="48"/>
  <c r="AP304" i="48"/>
  <c r="Q304" i="48"/>
  <c r="E305" i="48"/>
  <c r="AJ305" i="48"/>
  <c r="AN308" i="48"/>
  <c r="M308" i="48"/>
  <c r="U309" i="48"/>
  <c r="AR309" i="48"/>
  <c r="E312" i="48"/>
  <c r="AJ312" i="48"/>
  <c r="AX313" i="48"/>
  <c r="AG313" i="48"/>
  <c r="AX315" i="48"/>
  <c r="AG315" i="48"/>
  <c r="AT316" i="48"/>
  <c r="Y316" i="48"/>
  <c r="AX317" i="48"/>
  <c r="AG317" i="48"/>
  <c r="I319" i="48"/>
  <c r="AL319" i="48"/>
  <c r="AV319" i="48"/>
  <c r="AC319" i="48"/>
  <c r="AP320" i="48"/>
  <c r="Q320" i="48"/>
  <c r="I322" i="48"/>
  <c r="AL322" i="48"/>
  <c r="AX323" i="48"/>
  <c r="AG323" i="48"/>
  <c r="G325" i="48"/>
  <c r="AK325" i="48"/>
  <c r="AV325" i="48"/>
  <c r="AC325" i="48"/>
  <c r="G327" i="48"/>
  <c r="AK327" i="48"/>
  <c r="I329" i="48"/>
  <c r="AL329" i="48"/>
  <c r="AE329" i="48"/>
  <c r="AW329" i="48"/>
  <c r="U330" i="48"/>
  <c r="AR330" i="48"/>
  <c r="AE331" i="48"/>
  <c r="AW331" i="48"/>
  <c r="AX333" i="48"/>
  <c r="AG333" i="48"/>
  <c r="AE239" i="48"/>
  <c r="AE240" i="48"/>
  <c r="AE241" i="48"/>
  <c r="AE242" i="48"/>
  <c r="AE243" i="48"/>
  <c r="AE244" i="48"/>
  <c r="AE245" i="48"/>
  <c r="AE246" i="48"/>
  <c r="AE247" i="48"/>
  <c r="AE248" i="48"/>
  <c r="AE249" i="48"/>
  <c r="AE250" i="48"/>
  <c r="AE251" i="48"/>
  <c r="AE252" i="48"/>
  <c r="AE253" i="48"/>
  <c r="AE254" i="48"/>
  <c r="AE255" i="48"/>
  <c r="AE256" i="48"/>
  <c r="AE257" i="48"/>
  <c r="AE258" i="48"/>
  <c r="AE259" i="48"/>
  <c r="AE260" i="48"/>
  <c r="AE261" i="48"/>
  <c r="AE262" i="48"/>
  <c r="AE263" i="48"/>
  <c r="AE264" i="48"/>
  <c r="AE265" i="48"/>
  <c r="AE266" i="48"/>
  <c r="AE267" i="48"/>
  <c r="AE268" i="48"/>
  <c r="AE269" i="48"/>
  <c r="AE270" i="48"/>
  <c r="AE271" i="48"/>
  <c r="AE272" i="48"/>
  <c r="AE273" i="48"/>
  <c r="AE274" i="48"/>
  <c r="AE275" i="48"/>
  <c r="AE276" i="48"/>
  <c r="AE277" i="48"/>
  <c r="AE278" i="48"/>
  <c r="AE279" i="48"/>
  <c r="AE280" i="48"/>
  <c r="AE281" i="48"/>
  <c r="AE282" i="48"/>
  <c r="AE283" i="48"/>
  <c r="AE284" i="48"/>
  <c r="AE285" i="48"/>
  <c r="AE286" i="48"/>
  <c r="AV288" i="48"/>
  <c r="AC288" i="48"/>
  <c r="AN289" i="48"/>
  <c r="M289" i="48"/>
  <c r="AP290" i="48"/>
  <c r="Q290" i="48"/>
  <c r="E291" i="48"/>
  <c r="AJ291" i="48"/>
  <c r="AX295" i="48"/>
  <c r="AG295" i="48"/>
  <c r="U296" i="48"/>
  <c r="AR296" i="48"/>
  <c r="I297" i="48"/>
  <c r="AL297" i="48"/>
  <c r="AV297" i="48"/>
  <c r="AC297" i="48"/>
  <c r="AX300" i="48"/>
  <c r="AG300" i="48"/>
  <c r="AT301" i="48"/>
  <c r="Y301" i="48"/>
  <c r="AO302" i="48"/>
  <c r="O302" i="48"/>
  <c r="G305" i="48"/>
  <c r="AK305" i="48"/>
  <c r="AT307" i="48"/>
  <c r="Y307" i="48"/>
  <c r="AX308" i="48"/>
  <c r="AG308" i="48"/>
  <c r="G312" i="48"/>
  <c r="AK312" i="48"/>
  <c r="AN315" i="48"/>
  <c r="M315" i="48"/>
  <c r="AN317" i="48"/>
  <c r="M317" i="48"/>
  <c r="U324" i="48"/>
  <c r="AR324" i="48"/>
  <c r="I325" i="48"/>
  <c r="AL325" i="48"/>
  <c r="AV327" i="48"/>
  <c r="AC327" i="48"/>
  <c r="AX329" i="48"/>
  <c r="AG329" i="48"/>
  <c r="AS330" i="48"/>
  <c r="W330" i="48"/>
  <c r="AX331" i="48"/>
  <c r="AG331" i="48"/>
  <c r="AS332" i="48"/>
  <c r="W332" i="48"/>
  <c r="AN333" i="48"/>
  <c r="M333" i="48"/>
  <c r="AS334" i="48"/>
  <c r="W334" i="48"/>
  <c r="AE335" i="48"/>
  <c r="AW335" i="48"/>
  <c r="AE337" i="48"/>
  <c r="AW337" i="48"/>
  <c r="AV272" i="48"/>
  <c r="AM287" i="48"/>
  <c r="AX289" i="48"/>
  <c r="AG289" i="48"/>
  <c r="AT291" i="48"/>
  <c r="Y291" i="48"/>
  <c r="AP298" i="48"/>
  <c r="Q298" i="48"/>
  <c r="E299" i="48"/>
  <c r="AJ299" i="48"/>
  <c r="AP302" i="48"/>
  <c r="Q302" i="48"/>
  <c r="E303" i="48"/>
  <c r="AJ303" i="48"/>
  <c r="AV303" i="48"/>
  <c r="AC303" i="48"/>
  <c r="I305" i="48"/>
  <c r="AL305" i="48"/>
  <c r="AV305" i="48"/>
  <c r="AC305" i="48"/>
  <c r="AP306" i="48"/>
  <c r="Q306" i="48"/>
  <c r="E307" i="48"/>
  <c r="AJ307" i="48"/>
  <c r="AN310" i="48"/>
  <c r="M310" i="48"/>
  <c r="U311" i="48"/>
  <c r="AR311" i="48"/>
  <c r="I312" i="48"/>
  <c r="AL312" i="48"/>
  <c r="AT314" i="48"/>
  <c r="Y314" i="48"/>
  <c r="AO315" i="48"/>
  <c r="O315" i="48"/>
  <c r="AO317" i="48"/>
  <c r="O317" i="48"/>
  <c r="AT318" i="48"/>
  <c r="E321" i="48"/>
  <c r="AJ321" i="48"/>
  <c r="AV322" i="48"/>
  <c r="AC322" i="48"/>
  <c r="U326" i="48"/>
  <c r="AR326" i="48"/>
  <c r="U328" i="48"/>
  <c r="AR328" i="48"/>
  <c r="AO333" i="48"/>
  <c r="O333" i="48"/>
  <c r="AX335" i="48"/>
  <c r="AG335" i="48"/>
  <c r="AS336" i="48"/>
  <c r="W336" i="48"/>
  <c r="AX337" i="48"/>
  <c r="AG337" i="48"/>
  <c r="AS338" i="48"/>
  <c r="AS339" i="48"/>
  <c r="W338" i="48"/>
  <c r="AM289" i="48"/>
  <c r="AN292" i="48"/>
  <c r="M292" i="48"/>
  <c r="U293" i="48"/>
  <c r="AR293" i="48"/>
  <c r="I294" i="48"/>
  <c r="AL294" i="48"/>
  <c r="AV294" i="48"/>
  <c r="AC294" i="48"/>
  <c r="AV299" i="48"/>
  <c r="AC299" i="48"/>
  <c r="G303" i="48"/>
  <c r="AK303" i="48"/>
  <c r="U304" i="48"/>
  <c r="AR304" i="48"/>
  <c r="G307" i="48"/>
  <c r="AK307" i="48"/>
  <c r="AT309" i="48"/>
  <c r="Y309" i="48"/>
  <c r="AX310" i="48"/>
  <c r="AG310" i="48"/>
  <c r="AV312" i="48"/>
  <c r="AC312" i="48"/>
  <c r="AP313" i="48"/>
  <c r="Q313" i="48"/>
  <c r="E314" i="48"/>
  <c r="AJ314" i="48"/>
  <c r="AP315" i="48"/>
  <c r="Q315" i="48"/>
  <c r="E316" i="48"/>
  <c r="AJ316" i="48"/>
  <c r="AV316" i="48"/>
  <c r="AC316" i="48"/>
  <c r="AP317" i="48"/>
  <c r="Q317" i="48"/>
  <c r="U320" i="48"/>
  <c r="AR320" i="48"/>
  <c r="G321" i="48"/>
  <c r="AK321" i="48"/>
  <c r="AP323" i="48"/>
  <c r="Q323" i="48"/>
  <c r="AX325" i="48"/>
  <c r="AG325" i="48"/>
  <c r="AS326" i="48"/>
  <c r="W326" i="48"/>
  <c r="AS328" i="48"/>
  <c r="W328" i="48"/>
  <c r="AN331" i="48"/>
  <c r="M331" i="48"/>
  <c r="C332" i="48"/>
  <c r="AI332" i="48"/>
  <c r="AP333" i="48"/>
  <c r="Q333" i="48"/>
  <c r="AN335" i="48"/>
  <c r="M335" i="48"/>
  <c r="AN337" i="48"/>
  <c r="M337" i="48"/>
  <c r="AN339" i="48"/>
  <c r="M339" i="48"/>
  <c r="U290" i="48"/>
  <c r="AR290" i="48"/>
  <c r="AX292" i="48"/>
  <c r="AG292" i="48"/>
  <c r="AP295" i="48"/>
  <c r="Q295" i="48"/>
  <c r="E296" i="48"/>
  <c r="AJ296" i="48"/>
  <c r="AT296" i="48"/>
  <c r="Y296" i="48"/>
  <c r="AN297" i="48"/>
  <c r="M297" i="48"/>
  <c r="AP300" i="48"/>
  <c r="Q300" i="48"/>
  <c r="E301" i="48"/>
  <c r="AJ301" i="48"/>
  <c r="AV301" i="48"/>
  <c r="AC301" i="48"/>
  <c r="I303" i="48"/>
  <c r="AL303" i="48"/>
  <c r="I307" i="48"/>
  <c r="AL307" i="48"/>
  <c r="AV307" i="48"/>
  <c r="AC307" i="48"/>
  <c r="AP308" i="48"/>
  <c r="Q308" i="48"/>
  <c r="E309" i="48"/>
  <c r="AJ309" i="48"/>
  <c r="G314" i="48"/>
  <c r="AK314" i="48"/>
  <c r="G316" i="48"/>
  <c r="AK316" i="48"/>
  <c r="E318" i="48"/>
  <c r="AJ318" i="48"/>
  <c r="AN319" i="48"/>
  <c r="M319" i="48"/>
  <c r="AX319" i="48"/>
  <c r="AG319" i="48"/>
  <c r="I321" i="48"/>
  <c r="AL321" i="48"/>
  <c r="AN322" i="48"/>
  <c r="M322" i="48"/>
  <c r="E324" i="48"/>
  <c r="AJ324" i="48"/>
  <c r="AX327" i="48"/>
  <c r="AG327" i="48"/>
  <c r="AN329" i="48"/>
  <c r="M329" i="48"/>
  <c r="AO331" i="48"/>
  <c r="O331" i="48"/>
  <c r="E332" i="48"/>
  <c r="AJ332" i="48"/>
  <c r="E334" i="48"/>
  <c r="AJ334" i="48"/>
  <c r="AO335" i="48"/>
  <c r="O335" i="48"/>
  <c r="AO337" i="48"/>
  <c r="O337" i="48"/>
  <c r="O339" i="48"/>
  <c r="AO339" i="48"/>
  <c r="AT287" i="48"/>
  <c r="AO288" i="48"/>
  <c r="AX288" i="48"/>
  <c r="AG288" i="48"/>
  <c r="AP289" i="48"/>
  <c r="Q289" i="48"/>
  <c r="I291" i="48"/>
  <c r="AL291" i="48"/>
  <c r="AV291" i="48"/>
  <c r="AC291" i="48"/>
  <c r="AX297" i="48"/>
  <c r="AG297" i="48"/>
  <c r="U298" i="48"/>
  <c r="AR298" i="48"/>
  <c r="I299" i="48"/>
  <c r="AL299" i="48"/>
  <c r="G301" i="48"/>
  <c r="AK301" i="48"/>
  <c r="U302" i="48"/>
  <c r="AR302" i="48"/>
  <c r="AN305" i="48"/>
  <c r="M305" i="48"/>
  <c r="U306" i="48"/>
  <c r="AR306" i="48"/>
  <c r="G309" i="48"/>
  <c r="AK309" i="48"/>
  <c r="AT311" i="48"/>
  <c r="AN312" i="48"/>
  <c r="M312" i="48"/>
  <c r="I314" i="48"/>
  <c r="AL314" i="48"/>
  <c r="AV314" i="48"/>
  <c r="AC314" i="48"/>
  <c r="I316" i="48"/>
  <c r="AL316" i="48"/>
  <c r="G318" i="48"/>
  <c r="AK318" i="48"/>
  <c r="AO319" i="48"/>
  <c r="O319" i="48"/>
  <c r="AX322" i="48"/>
  <c r="AG322" i="48"/>
  <c r="G324" i="48"/>
  <c r="AK324" i="48"/>
  <c r="AN325" i="48"/>
  <c r="M325" i="48"/>
  <c r="AO329" i="48"/>
  <c r="O329" i="48"/>
  <c r="E330" i="48"/>
  <c r="AJ330" i="48"/>
  <c r="AP331" i="48"/>
  <c r="Q331" i="48"/>
  <c r="G332" i="48"/>
  <c r="AK332" i="48"/>
  <c r="G334" i="48"/>
  <c r="AK334" i="48"/>
  <c r="AP335" i="48"/>
  <c r="Q335" i="48"/>
  <c r="E336" i="48"/>
  <c r="AJ336" i="48"/>
  <c r="AP337" i="48"/>
  <c r="Q337" i="48"/>
  <c r="E338" i="48"/>
  <c r="AJ338" i="48"/>
  <c r="AP339" i="48"/>
  <c r="Q339" i="48"/>
  <c r="Y287" i="48"/>
  <c r="E290" i="48"/>
  <c r="AJ290" i="48"/>
  <c r="AT293" i="48"/>
  <c r="Y293" i="48"/>
  <c r="AN294" i="48"/>
  <c r="M294" i="48"/>
  <c r="I301" i="48"/>
  <c r="AL301" i="48"/>
  <c r="AX303" i="48"/>
  <c r="AG303" i="48"/>
  <c r="AT304" i="48"/>
  <c r="Y304" i="48"/>
  <c r="AO305" i="48"/>
  <c r="AX305" i="48"/>
  <c r="AG305" i="48"/>
  <c r="I309" i="48"/>
  <c r="AL309" i="48"/>
  <c r="AV309" i="48"/>
  <c r="AC309" i="48"/>
  <c r="AP310" i="48"/>
  <c r="Q310" i="48"/>
  <c r="E311" i="48"/>
  <c r="AJ311" i="48"/>
  <c r="U313" i="48"/>
  <c r="AR313" i="48"/>
  <c r="U315" i="48"/>
  <c r="AR315" i="48"/>
  <c r="U317" i="48"/>
  <c r="AR317" i="48"/>
  <c r="I318" i="48"/>
  <c r="AL318" i="48"/>
  <c r="AV318" i="48"/>
  <c r="AC318" i="48"/>
  <c r="AP319" i="48"/>
  <c r="Q319" i="48"/>
  <c r="AV321" i="48"/>
  <c r="AC321" i="48"/>
  <c r="U323" i="48"/>
  <c r="AR323" i="48"/>
  <c r="I324" i="48"/>
  <c r="AL324" i="48"/>
  <c r="AO325" i="48"/>
  <c r="O325" i="48"/>
  <c r="AN327" i="48"/>
  <c r="M327" i="48"/>
  <c r="C328" i="48"/>
  <c r="AI328" i="48"/>
  <c r="AP329" i="48"/>
  <c r="Q329" i="48"/>
  <c r="G330" i="48"/>
  <c r="AK330" i="48"/>
  <c r="AV330" i="48"/>
  <c r="AC330" i="48"/>
  <c r="I332" i="48"/>
  <c r="AL332" i="48"/>
  <c r="I334" i="48"/>
  <c r="AL334" i="48"/>
  <c r="G336" i="48"/>
  <c r="AK336" i="48"/>
  <c r="G338" i="48"/>
  <c r="AK338" i="48"/>
  <c r="K290" i="48"/>
  <c r="K291" i="48"/>
  <c r="K292" i="48"/>
  <c r="K294" i="48"/>
  <c r="K295" i="48"/>
  <c r="K296" i="48"/>
  <c r="K297" i="48"/>
  <c r="K298" i="48"/>
  <c r="K299" i="48"/>
  <c r="K300" i="48"/>
  <c r="K301" i="48"/>
  <c r="K302" i="48"/>
  <c r="K303" i="48"/>
  <c r="K304" i="48"/>
  <c r="K305" i="48"/>
  <c r="K306" i="48"/>
  <c r="K307" i="48"/>
  <c r="K308" i="48"/>
  <c r="K309" i="48"/>
  <c r="K310" i="48"/>
  <c r="K311" i="48"/>
  <c r="K312" i="48"/>
  <c r="K313" i="48"/>
  <c r="K314" i="48"/>
  <c r="AW323" i="48"/>
  <c r="AW324" i="48"/>
  <c r="AW325" i="48"/>
  <c r="AW326" i="48"/>
  <c r="AW327" i="48"/>
  <c r="AW328" i="48"/>
  <c r="AC340" i="48"/>
  <c r="AV340" i="48"/>
  <c r="AN341" i="48"/>
  <c r="M341" i="48"/>
  <c r="AR343" i="48"/>
  <c r="U343" i="48"/>
  <c r="AN345" i="48"/>
  <c r="M345" i="48"/>
  <c r="AP346" i="48"/>
  <c r="Q346" i="48"/>
  <c r="I348" i="48"/>
  <c r="AL348" i="48"/>
  <c r="AN349" i="48"/>
  <c r="M349" i="48"/>
  <c r="AP350" i="48"/>
  <c r="Q350" i="48"/>
  <c r="E355" i="48"/>
  <c r="AJ355" i="48"/>
  <c r="I356" i="48"/>
  <c r="AL356" i="48"/>
  <c r="AN357" i="48"/>
  <c r="M357" i="48"/>
  <c r="AP358" i="48"/>
  <c r="Q358" i="48"/>
  <c r="I360" i="48"/>
  <c r="AL360" i="48"/>
  <c r="AN361" i="48"/>
  <c r="M361" i="48"/>
  <c r="AP362" i="48"/>
  <c r="Q362" i="48"/>
  <c r="AR363" i="48"/>
  <c r="U363" i="48"/>
  <c r="AR367" i="48"/>
  <c r="U367" i="48"/>
  <c r="AC368" i="48"/>
  <c r="AV368" i="48"/>
  <c r="AM370" i="48"/>
  <c r="K370" i="48"/>
  <c r="AT373" i="48"/>
  <c r="Y373" i="48"/>
  <c r="E375" i="48"/>
  <c r="AJ375" i="48"/>
  <c r="AT375" i="48"/>
  <c r="Y375" i="48"/>
  <c r="E377" i="48"/>
  <c r="AJ377" i="48"/>
  <c r="AT377" i="48"/>
  <c r="Y377" i="48"/>
  <c r="AM380" i="48"/>
  <c r="K380" i="48"/>
  <c r="AX380" i="48"/>
  <c r="AG380" i="48"/>
  <c r="AM382" i="48"/>
  <c r="K382" i="48"/>
  <c r="AX382" i="48"/>
  <c r="AG382" i="48"/>
  <c r="I384" i="48"/>
  <c r="AL384" i="48"/>
  <c r="AC386" i="48"/>
  <c r="AV386" i="48"/>
  <c r="AP387" i="48"/>
  <c r="Q387" i="48"/>
  <c r="AM389" i="48"/>
  <c r="K389" i="48"/>
  <c r="AC391" i="48"/>
  <c r="AV392" i="48"/>
  <c r="AV391" i="48"/>
  <c r="AN340" i="48"/>
  <c r="M340" i="48"/>
  <c r="AO341" i="48"/>
  <c r="AX341" i="48"/>
  <c r="AG341" i="48"/>
  <c r="AP342" i="48"/>
  <c r="Q342" i="48"/>
  <c r="I344" i="48"/>
  <c r="AL344" i="48"/>
  <c r="AX345" i="48"/>
  <c r="AG345" i="48"/>
  <c r="E347" i="48"/>
  <c r="AJ347" i="48"/>
  <c r="AX349" i="48"/>
  <c r="AG349" i="48"/>
  <c r="E351" i="48"/>
  <c r="AJ351" i="48"/>
  <c r="AT351" i="48"/>
  <c r="Y351" i="48"/>
  <c r="AX357" i="48"/>
  <c r="AG357" i="48"/>
  <c r="E359" i="48"/>
  <c r="AJ359" i="48"/>
  <c r="AX361" i="48"/>
  <c r="AG361" i="48"/>
  <c r="E363" i="48"/>
  <c r="AJ363" i="48"/>
  <c r="I364" i="48"/>
  <c r="AL364" i="48"/>
  <c r="AN365" i="48"/>
  <c r="M365" i="48"/>
  <c r="AX365" i="48"/>
  <c r="AG365" i="48"/>
  <c r="AP366" i="48"/>
  <c r="Q366" i="48"/>
  <c r="E367" i="48"/>
  <c r="AJ367" i="48"/>
  <c r="I368" i="48"/>
  <c r="AL368" i="48"/>
  <c r="AR369" i="48"/>
  <c r="U369" i="48"/>
  <c r="AN370" i="48"/>
  <c r="M370" i="48"/>
  <c r="AX370" i="48"/>
  <c r="AG370" i="48"/>
  <c r="AP374" i="48"/>
  <c r="Q374" i="48"/>
  <c r="AP376" i="48"/>
  <c r="Q376" i="48"/>
  <c r="AN380" i="48"/>
  <c r="M380" i="48"/>
  <c r="AN382" i="48"/>
  <c r="M382" i="48"/>
  <c r="AM384" i="48"/>
  <c r="K384" i="48"/>
  <c r="AR385" i="48"/>
  <c r="U385" i="48"/>
  <c r="E388" i="48"/>
  <c r="AJ388" i="48"/>
  <c r="AT388" i="48"/>
  <c r="Y388" i="48"/>
  <c r="AN389" i="48"/>
  <c r="M389" i="48"/>
  <c r="W289" i="48"/>
  <c r="AI289" i="48"/>
  <c r="W290" i="48"/>
  <c r="AI290" i="48"/>
  <c r="W291" i="48"/>
  <c r="AI291" i="48"/>
  <c r="W292" i="48"/>
  <c r="AI292" i="48"/>
  <c r="W293" i="48"/>
  <c r="AI293" i="48"/>
  <c r="W294" i="48"/>
  <c r="AI294" i="48"/>
  <c r="W295" i="48"/>
  <c r="AI295" i="48"/>
  <c r="W296" i="48"/>
  <c r="AI296" i="48"/>
  <c r="W297" i="48"/>
  <c r="AI297" i="48"/>
  <c r="W298" i="48"/>
  <c r="AI298" i="48"/>
  <c r="W299" i="48"/>
  <c r="AI299" i="48"/>
  <c r="W300" i="48"/>
  <c r="AI300" i="48"/>
  <c r="W301" i="48"/>
  <c r="AI301" i="48"/>
  <c r="W302" i="48"/>
  <c r="AI302" i="48"/>
  <c r="W303" i="48"/>
  <c r="AI303" i="48"/>
  <c r="W304" i="48"/>
  <c r="AI304" i="48"/>
  <c r="W305" i="48"/>
  <c r="AI305" i="48"/>
  <c r="W306" i="48"/>
  <c r="AI306" i="48"/>
  <c r="W307" i="48"/>
  <c r="AI307" i="48"/>
  <c r="W308" i="48"/>
  <c r="AI308" i="48"/>
  <c r="W309" i="48"/>
  <c r="AI309" i="48"/>
  <c r="W310" i="48"/>
  <c r="AI310" i="48"/>
  <c r="W311" i="48"/>
  <c r="AI311" i="48"/>
  <c r="W312" i="48"/>
  <c r="AI312" i="48"/>
  <c r="W313" i="48"/>
  <c r="AI313" i="48"/>
  <c r="W314" i="48"/>
  <c r="AI314" i="48"/>
  <c r="W315" i="48"/>
  <c r="AI315" i="48"/>
  <c r="W316" i="48"/>
  <c r="AI316" i="48"/>
  <c r="W317" i="48"/>
  <c r="AI317" i="48"/>
  <c r="W318" i="48"/>
  <c r="AI318" i="48"/>
  <c r="W319" i="48"/>
  <c r="AI319" i="48"/>
  <c r="W320" i="48"/>
  <c r="AI320" i="48"/>
  <c r="W321" i="48"/>
  <c r="AI321" i="48"/>
  <c r="W322" i="48"/>
  <c r="AI322" i="48"/>
  <c r="W323" i="48"/>
  <c r="AI323" i="48"/>
  <c r="W324" i="48"/>
  <c r="AI324" i="48"/>
  <c r="AI325" i="48"/>
  <c r="AI326" i="48"/>
  <c r="AI327" i="48"/>
  <c r="AI330" i="48"/>
  <c r="AI331" i="48"/>
  <c r="AI334" i="48"/>
  <c r="AI335" i="48"/>
  <c r="AI336" i="48"/>
  <c r="AI337" i="48"/>
  <c r="AI338" i="48"/>
  <c r="AQ339" i="48"/>
  <c r="AO340" i="48"/>
  <c r="E343" i="48"/>
  <c r="AJ343" i="48"/>
  <c r="AC344" i="48"/>
  <c r="AV344" i="48"/>
  <c r="AC348" i="48"/>
  <c r="AV348" i="48"/>
  <c r="AX352" i="48"/>
  <c r="AG352" i="48"/>
  <c r="AP353" i="48"/>
  <c r="Q353" i="48"/>
  <c r="AC356" i="48"/>
  <c r="AV356" i="48"/>
  <c r="AC360" i="48"/>
  <c r="AV360" i="48"/>
  <c r="AC364" i="48"/>
  <c r="AV364" i="48"/>
  <c r="AM368" i="48"/>
  <c r="K368" i="48"/>
  <c r="AT371" i="48"/>
  <c r="Y371" i="48"/>
  <c r="E373" i="48"/>
  <c r="AJ373" i="48"/>
  <c r="E379" i="48"/>
  <c r="AJ379" i="48"/>
  <c r="AT379" i="48"/>
  <c r="Y379" i="48"/>
  <c r="AN384" i="48"/>
  <c r="M384" i="48"/>
  <c r="I386" i="48"/>
  <c r="AL386" i="48"/>
  <c r="AU388" i="48"/>
  <c r="AA388" i="48"/>
  <c r="AR390" i="48"/>
  <c r="U390" i="48"/>
  <c r="AX340" i="48"/>
  <c r="AG340" i="48"/>
  <c r="AT343" i="48"/>
  <c r="Y343" i="48"/>
  <c r="AT347" i="48"/>
  <c r="Y347" i="48"/>
  <c r="AN352" i="48"/>
  <c r="M352" i="48"/>
  <c r="E354" i="48"/>
  <c r="AJ354" i="48"/>
  <c r="AT355" i="48"/>
  <c r="Y355" i="48"/>
  <c r="AT359" i="48"/>
  <c r="Y359" i="48"/>
  <c r="AT363" i="48"/>
  <c r="Y363" i="48"/>
  <c r="AT367" i="48"/>
  <c r="Y367" i="48"/>
  <c r="AN368" i="48"/>
  <c r="M368" i="48"/>
  <c r="AX368" i="48"/>
  <c r="AG368" i="48"/>
  <c r="AP372" i="48"/>
  <c r="Q372" i="48"/>
  <c r="G373" i="48"/>
  <c r="AK373" i="48"/>
  <c r="AC373" i="48"/>
  <c r="AV373" i="48"/>
  <c r="AC375" i="48"/>
  <c r="AV375" i="48"/>
  <c r="AC377" i="48"/>
  <c r="AV377" i="48"/>
  <c r="AP378" i="48"/>
  <c r="Q378" i="48"/>
  <c r="E381" i="48"/>
  <c r="AJ381" i="48"/>
  <c r="AT381" i="48"/>
  <c r="Y381" i="48"/>
  <c r="E383" i="48"/>
  <c r="AJ383" i="48"/>
  <c r="AT383" i="48"/>
  <c r="Y383" i="48"/>
  <c r="AM386" i="48"/>
  <c r="K386" i="48"/>
  <c r="AR387" i="48"/>
  <c r="U387" i="48"/>
  <c r="AC388" i="48"/>
  <c r="AV388" i="48"/>
  <c r="AS390" i="48"/>
  <c r="W390" i="48"/>
  <c r="I391" i="48"/>
  <c r="AL391" i="48"/>
  <c r="AX391" i="48"/>
  <c r="AG391" i="48"/>
  <c r="AK294" i="48"/>
  <c r="AK295" i="48"/>
  <c r="AK296" i="48"/>
  <c r="AK297" i="48"/>
  <c r="AK298" i="48"/>
  <c r="AK299" i="48"/>
  <c r="AK300" i="48"/>
  <c r="C339" i="48"/>
  <c r="O340" i="48"/>
  <c r="AP341" i="48"/>
  <c r="Q341" i="48"/>
  <c r="AR342" i="48"/>
  <c r="U342" i="48"/>
  <c r="AU343" i="48"/>
  <c r="AA343" i="48"/>
  <c r="AP345" i="48"/>
  <c r="Q345" i="48"/>
  <c r="I347" i="48"/>
  <c r="AL347" i="48"/>
  <c r="AN348" i="48"/>
  <c r="M348" i="48"/>
  <c r="AP349" i="48"/>
  <c r="Q349" i="48"/>
  <c r="I351" i="48"/>
  <c r="AL351" i="48"/>
  <c r="AC351" i="48"/>
  <c r="AV351" i="48"/>
  <c r="AO353" i="48"/>
  <c r="AO352" i="48"/>
  <c r="O352" i="48"/>
  <c r="I355" i="48"/>
  <c r="AL355" i="48"/>
  <c r="AN356" i="48"/>
  <c r="M356" i="48"/>
  <c r="AP357" i="48"/>
  <c r="Q357" i="48"/>
  <c r="I359" i="48"/>
  <c r="AL359" i="48"/>
  <c r="AN360" i="48"/>
  <c r="M360" i="48"/>
  <c r="AP361" i="48"/>
  <c r="Q361" i="48"/>
  <c r="AR366" i="48"/>
  <c r="U366" i="48"/>
  <c r="AT369" i="48"/>
  <c r="Y369" i="48"/>
  <c r="E371" i="48"/>
  <c r="AJ371" i="48"/>
  <c r="I373" i="48"/>
  <c r="AL373" i="48"/>
  <c r="AR374" i="48"/>
  <c r="U374" i="48"/>
  <c r="I375" i="48"/>
  <c r="AL375" i="48"/>
  <c r="AR376" i="48"/>
  <c r="U376" i="48"/>
  <c r="I377" i="48"/>
  <c r="AL377" i="48"/>
  <c r="AP380" i="48"/>
  <c r="Q380" i="48"/>
  <c r="AU381" i="48"/>
  <c r="AA381" i="48"/>
  <c r="AP382" i="48"/>
  <c r="Q382" i="48"/>
  <c r="AU383" i="48"/>
  <c r="AA383" i="48"/>
  <c r="AN386" i="48"/>
  <c r="M386" i="48"/>
  <c r="AP389" i="48"/>
  <c r="Q389" i="48"/>
  <c r="AT390" i="48"/>
  <c r="Y390" i="48"/>
  <c r="AM391" i="48"/>
  <c r="K391" i="48"/>
  <c r="Y311" i="48"/>
  <c r="Y312" i="48"/>
  <c r="Y318" i="48"/>
  <c r="Y319" i="48"/>
  <c r="Y320" i="48"/>
  <c r="Y321" i="48"/>
  <c r="Y322" i="48"/>
  <c r="Y323" i="48"/>
  <c r="Y324" i="48"/>
  <c r="Y325" i="48"/>
  <c r="Y326" i="48"/>
  <c r="Y327" i="48"/>
  <c r="AL327" i="48"/>
  <c r="Y328" i="48"/>
  <c r="Y329" i="48"/>
  <c r="Y330" i="48"/>
  <c r="Y331" i="48"/>
  <c r="AL331" i="48"/>
  <c r="Y332" i="48"/>
  <c r="Y333" i="48"/>
  <c r="Y334" i="48"/>
  <c r="Y335" i="48"/>
  <c r="Y336" i="48"/>
  <c r="Y337" i="48"/>
  <c r="Y338" i="48"/>
  <c r="AW339" i="48"/>
  <c r="AP340" i="48"/>
  <c r="Q340" i="48"/>
  <c r="AS340" i="48"/>
  <c r="AQ341" i="48"/>
  <c r="AS342" i="48"/>
  <c r="I343" i="48"/>
  <c r="AL343" i="48"/>
  <c r="AN344" i="48"/>
  <c r="M344" i="48"/>
  <c r="AX344" i="48"/>
  <c r="AG344" i="48"/>
  <c r="E346" i="48"/>
  <c r="AJ346" i="48"/>
  <c r="AX348" i="48"/>
  <c r="AG348" i="48"/>
  <c r="E350" i="48"/>
  <c r="AJ350" i="48"/>
  <c r="AP352" i="48"/>
  <c r="Q352" i="48"/>
  <c r="AX356" i="48"/>
  <c r="AG356" i="48"/>
  <c r="E358" i="48"/>
  <c r="AJ358" i="48"/>
  <c r="AX360" i="48"/>
  <c r="AG360" i="48"/>
  <c r="E362" i="48"/>
  <c r="AJ362" i="48"/>
  <c r="I363" i="48"/>
  <c r="AL363" i="48"/>
  <c r="AN364" i="48"/>
  <c r="M364" i="48"/>
  <c r="AX364" i="48"/>
  <c r="AG364" i="48"/>
  <c r="AP365" i="48"/>
  <c r="Q365" i="48"/>
  <c r="E366" i="48"/>
  <c r="AJ366" i="48"/>
  <c r="I367" i="48"/>
  <c r="AL367" i="48"/>
  <c r="AP370" i="48"/>
  <c r="Q370" i="48"/>
  <c r="G371" i="48"/>
  <c r="AK371" i="48"/>
  <c r="AC371" i="48"/>
  <c r="AV371" i="48"/>
  <c r="AM373" i="48"/>
  <c r="K373" i="48"/>
  <c r="AM375" i="48"/>
  <c r="K375" i="48"/>
  <c r="AM377" i="48"/>
  <c r="K377" i="48"/>
  <c r="AC379" i="48"/>
  <c r="AV379" i="48"/>
  <c r="AC381" i="48"/>
  <c r="AV381" i="48"/>
  <c r="AC383" i="48"/>
  <c r="AV383" i="48"/>
  <c r="AP384" i="48"/>
  <c r="Q384" i="48"/>
  <c r="E385" i="48"/>
  <c r="AJ385" i="48"/>
  <c r="AT385" i="48"/>
  <c r="Y385" i="48"/>
  <c r="I388" i="48"/>
  <c r="AL388" i="48"/>
  <c r="AU390" i="48"/>
  <c r="AA390" i="48"/>
  <c r="AN391" i="48"/>
  <c r="M391" i="48"/>
  <c r="AM304" i="48"/>
  <c r="AI340" i="48"/>
  <c r="AQ340" i="48"/>
  <c r="AW340" i="48"/>
  <c r="E342" i="48"/>
  <c r="AJ342" i="48"/>
  <c r="AC343" i="48"/>
  <c r="AV343" i="48"/>
  <c r="AC347" i="48"/>
  <c r="AV347" i="48"/>
  <c r="E353" i="48"/>
  <c r="AJ353" i="48"/>
  <c r="AT354" i="48"/>
  <c r="Y354" i="48"/>
  <c r="AC355" i="48"/>
  <c r="AV355" i="48"/>
  <c r="AC359" i="48"/>
  <c r="AV359" i="48"/>
  <c r="AC363" i="48"/>
  <c r="AV363" i="48"/>
  <c r="AC367" i="48"/>
  <c r="AV367" i="48"/>
  <c r="E369" i="48"/>
  <c r="AJ369" i="48"/>
  <c r="I371" i="48"/>
  <c r="AL371" i="48"/>
  <c r="AR372" i="48"/>
  <c r="U372" i="48"/>
  <c r="AN373" i="48"/>
  <c r="M373" i="48"/>
  <c r="AX373" i="48"/>
  <c r="AG373" i="48"/>
  <c r="AN375" i="48"/>
  <c r="M375" i="48"/>
  <c r="AX375" i="48"/>
  <c r="AG375" i="48"/>
  <c r="AN377" i="48"/>
  <c r="M377" i="48"/>
  <c r="AX377" i="48"/>
  <c r="AG377" i="48"/>
  <c r="AR378" i="48"/>
  <c r="U378" i="48"/>
  <c r="I379" i="48"/>
  <c r="AL379" i="48"/>
  <c r="AU385" i="48"/>
  <c r="AA385" i="48"/>
  <c r="AM388" i="48"/>
  <c r="K388" i="48"/>
  <c r="E390" i="48"/>
  <c r="AJ390" i="48"/>
  <c r="AC390" i="48"/>
  <c r="AV390" i="48"/>
  <c r="AV339" i="48"/>
  <c r="AT342" i="48"/>
  <c r="Y342" i="48"/>
  <c r="AR345" i="48"/>
  <c r="AT346" i="48"/>
  <c r="Y346" i="48"/>
  <c r="AT350" i="48"/>
  <c r="Y350" i="48"/>
  <c r="AX351" i="48"/>
  <c r="AG351" i="48"/>
  <c r="I354" i="48"/>
  <c r="AL354" i="48"/>
  <c r="AT358" i="48"/>
  <c r="Y358" i="48"/>
  <c r="AT362" i="48"/>
  <c r="Y362" i="48"/>
  <c r="AT366" i="48"/>
  <c r="Y366" i="48"/>
  <c r="AP368" i="48"/>
  <c r="Q368" i="48"/>
  <c r="G369" i="48"/>
  <c r="AK369" i="48"/>
  <c r="AC369" i="48"/>
  <c r="AV369" i="48"/>
  <c r="AM371" i="48"/>
  <c r="K371" i="48"/>
  <c r="AT374" i="48"/>
  <c r="Y374" i="48"/>
  <c r="AT376" i="48"/>
  <c r="Y376" i="48"/>
  <c r="AM379" i="48"/>
  <c r="K379" i="48"/>
  <c r="AR380" i="48"/>
  <c r="U380" i="48"/>
  <c r="I381" i="48"/>
  <c r="AL381" i="48"/>
  <c r="AR382" i="48"/>
  <c r="U382" i="48"/>
  <c r="I383" i="48"/>
  <c r="AL383" i="48"/>
  <c r="AC385" i="48"/>
  <c r="AV385" i="48"/>
  <c r="AP386" i="48"/>
  <c r="Q386" i="48"/>
  <c r="E387" i="48"/>
  <c r="AJ387" i="48"/>
  <c r="AT387" i="48"/>
  <c r="Y387" i="48"/>
  <c r="AN388" i="48"/>
  <c r="M388" i="48"/>
  <c r="AR389" i="48"/>
  <c r="U389" i="48"/>
  <c r="AA290" i="48"/>
  <c r="AA291" i="48"/>
  <c r="AA292" i="48"/>
  <c r="AA293" i="48"/>
  <c r="AA294" i="48"/>
  <c r="AA295" i="48"/>
  <c r="AA296" i="48"/>
  <c r="AA297" i="48"/>
  <c r="AA298" i="48"/>
  <c r="AA299" i="48"/>
  <c r="AA300" i="48"/>
  <c r="AA301" i="48"/>
  <c r="AA302" i="48"/>
  <c r="AA303" i="48"/>
  <c r="AA304" i="48"/>
  <c r="AA305" i="48"/>
  <c r="AA306" i="48"/>
  <c r="AA307" i="48"/>
  <c r="AA308" i="48"/>
  <c r="AA309" i="48"/>
  <c r="AA310" i="48"/>
  <c r="AA311" i="48"/>
  <c r="AA312" i="48"/>
  <c r="AA313" i="48"/>
  <c r="AA314" i="48"/>
  <c r="AA315" i="48"/>
  <c r="AA316" i="48"/>
  <c r="AA317" i="48"/>
  <c r="AA318" i="48"/>
  <c r="AA319" i="48"/>
  <c r="AA320" i="48"/>
  <c r="AA321" i="48"/>
  <c r="AA322" i="48"/>
  <c r="AA323" i="48"/>
  <c r="AA324" i="48"/>
  <c r="AA325" i="48"/>
  <c r="AA326" i="48"/>
  <c r="AA327" i="48"/>
  <c r="AA328" i="48"/>
  <c r="AA329" i="48"/>
  <c r="AA330" i="48"/>
  <c r="AA331" i="48"/>
  <c r="AA332" i="48"/>
  <c r="AA333" i="48"/>
  <c r="AA334" i="48"/>
  <c r="AA335" i="48"/>
  <c r="AA336" i="48"/>
  <c r="AA337" i="48"/>
  <c r="AA338" i="48"/>
  <c r="C340" i="48"/>
  <c r="S340" i="48"/>
  <c r="AR341" i="48"/>
  <c r="U341" i="48"/>
  <c r="AU342" i="48"/>
  <c r="AA342" i="48"/>
  <c r="I346" i="48"/>
  <c r="AL346" i="48"/>
  <c r="AN347" i="48"/>
  <c r="M347" i="48"/>
  <c r="AP348" i="48"/>
  <c r="Q348" i="48"/>
  <c r="I350" i="48"/>
  <c r="AL350" i="48"/>
  <c r="AN351" i="48"/>
  <c r="M351" i="48"/>
  <c r="AN355" i="48"/>
  <c r="M355" i="48"/>
  <c r="AP356" i="48"/>
  <c r="Q356" i="48"/>
  <c r="I358" i="48"/>
  <c r="AL358" i="48"/>
  <c r="AN359" i="48"/>
  <c r="M359" i="48"/>
  <c r="AP360" i="48"/>
  <c r="Q360" i="48"/>
  <c r="I362" i="48"/>
  <c r="AL362" i="48"/>
  <c r="AR365" i="48"/>
  <c r="U365" i="48"/>
  <c r="I369" i="48"/>
  <c r="AL369" i="48"/>
  <c r="AR370" i="48"/>
  <c r="U370" i="48"/>
  <c r="AN371" i="48"/>
  <c r="M371" i="48"/>
  <c r="AX371" i="48"/>
  <c r="AG371" i="48"/>
  <c r="AN379" i="48"/>
  <c r="M379" i="48"/>
  <c r="AX379" i="48"/>
  <c r="AG379" i="48"/>
  <c r="AM381" i="48"/>
  <c r="K381" i="48"/>
  <c r="AX381" i="48"/>
  <c r="AG381" i="48"/>
  <c r="AM383" i="48"/>
  <c r="K383" i="48"/>
  <c r="AX383" i="48"/>
  <c r="AR384" i="48"/>
  <c r="U384" i="48"/>
  <c r="AU387" i="48"/>
  <c r="AA387" i="48"/>
  <c r="E340" i="48"/>
  <c r="AJ340" i="48"/>
  <c r="AR340" i="48"/>
  <c r="U340" i="48"/>
  <c r="E341" i="48"/>
  <c r="AJ341" i="48"/>
  <c r="AS341" i="48"/>
  <c r="W341" i="48"/>
  <c r="I342" i="48"/>
  <c r="AL342" i="48"/>
  <c r="AN343" i="48"/>
  <c r="M343" i="48"/>
  <c r="AX343" i="48"/>
  <c r="AG343" i="48"/>
  <c r="AP344" i="48"/>
  <c r="Q344" i="48"/>
  <c r="E345" i="48"/>
  <c r="AJ345" i="48"/>
  <c r="AX347" i="48"/>
  <c r="AG347" i="48"/>
  <c r="E349" i="48"/>
  <c r="AJ349" i="48"/>
  <c r="AO351" i="48"/>
  <c r="O351" i="48"/>
  <c r="AT353" i="48"/>
  <c r="Y353" i="48"/>
  <c r="AC354" i="48"/>
  <c r="AV354" i="48"/>
  <c r="AX355" i="48"/>
  <c r="AG355" i="48"/>
  <c r="E357" i="48"/>
  <c r="AJ357" i="48"/>
  <c r="AX359" i="48"/>
  <c r="AG359" i="48"/>
  <c r="E361" i="48"/>
  <c r="AJ361" i="48"/>
  <c r="AN363" i="48"/>
  <c r="M363" i="48"/>
  <c r="AX363" i="48"/>
  <c r="AG363" i="48"/>
  <c r="AP364" i="48"/>
  <c r="Q364" i="48"/>
  <c r="E365" i="48"/>
  <c r="AJ365" i="48"/>
  <c r="I366" i="48"/>
  <c r="AL366" i="48"/>
  <c r="AN367" i="48"/>
  <c r="M367" i="48"/>
  <c r="AX367" i="48"/>
  <c r="AG367" i="48"/>
  <c r="AM369" i="48"/>
  <c r="K369" i="48"/>
  <c r="AT372" i="48"/>
  <c r="Y372" i="48"/>
  <c r="E374" i="48"/>
  <c r="AJ374" i="48"/>
  <c r="E376" i="48"/>
  <c r="AJ376" i="48"/>
  <c r="E378" i="48"/>
  <c r="AJ378" i="48"/>
  <c r="AT378" i="48"/>
  <c r="Y378" i="48"/>
  <c r="AN381" i="48"/>
  <c r="M381" i="48"/>
  <c r="AN383" i="48"/>
  <c r="M383" i="48"/>
  <c r="I385" i="48"/>
  <c r="AL385" i="48"/>
  <c r="AC387" i="48"/>
  <c r="AV387" i="48"/>
  <c r="AQ289" i="48"/>
  <c r="AQ290" i="48"/>
  <c r="AQ291" i="48"/>
  <c r="AQ292" i="48"/>
  <c r="AQ293" i="48"/>
  <c r="AQ294" i="48"/>
  <c r="AQ295" i="48"/>
  <c r="AQ296" i="48"/>
  <c r="AQ297" i="48"/>
  <c r="AQ298" i="48"/>
  <c r="AQ299" i="48"/>
  <c r="AQ300" i="48"/>
  <c r="AQ301" i="48"/>
  <c r="AQ302" i="48"/>
  <c r="AQ303" i="48"/>
  <c r="AQ304" i="48"/>
  <c r="AQ305" i="48"/>
  <c r="AQ306" i="48"/>
  <c r="AQ307" i="48"/>
  <c r="AQ308" i="48"/>
  <c r="AQ309" i="48"/>
  <c r="AQ310" i="48"/>
  <c r="AQ311" i="48"/>
  <c r="AQ312" i="48"/>
  <c r="AQ313" i="48"/>
  <c r="AQ314" i="48"/>
  <c r="AQ315" i="48"/>
  <c r="AQ316" i="48"/>
  <c r="AQ317" i="48"/>
  <c r="AQ318" i="48"/>
  <c r="AQ319" i="48"/>
  <c r="AQ320" i="48"/>
  <c r="AQ321" i="48"/>
  <c r="AQ322" i="48"/>
  <c r="AQ323" i="48"/>
  <c r="AQ324" i="48"/>
  <c r="AQ325" i="48"/>
  <c r="AQ326" i="48"/>
  <c r="AQ327" i="48"/>
  <c r="AQ328" i="48"/>
  <c r="AQ329" i="48"/>
  <c r="AQ330" i="48"/>
  <c r="AQ331" i="48"/>
  <c r="AQ332" i="48"/>
  <c r="AQ333" i="48"/>
  <c r="AQ334" i="48"/>
  <c r="AQ335" i="48"/>
  <c r="AQ336" i="48"/>
  <c r="AQ337" i="48"/>
  <c r="AQ338" i="48"/>
  <c r="AK340" i="48"/>
  <c r="AC342" i="48"/>
  <c r="AV342" i="48"/>
  <c r="AC346" i="48"/>
  <c r="AV346" i="48"/>
  <c r="AC350" i="48"/>
  <c r="AV350" i="48"/>
  <c r="AP351" i="48"/>
  <c r="Q351" i="48"/>
  <c r="I353" i="48"/>
  <c r="AL353" i="48"/>
  <c r="AC358" i="48"/>
  <c r="AV358" i="48"/>
  <c r="AC362" i="48"/>
  <c r="AV362" i="48"/>
  <c r="AC366" i="48"/>
  <c r="AV366" i="48"/>
  <c r="AR368" i="48"/>
  <c r="U368" i="48"/>
  <c r="AN369" i="48"/>
  <c r="M369" i="48"/>
  <c r="AX369" i="48"/>
  <c r="AG369" i="48"/>
  <c r="AP373" i="48"/>
  <c r="Q373" i="48"/>
  <c r="G374" i="48"/>
  <c r="AK374" i="48"/>
  <c r="AC374" i="48"/>
  <c r="AV374" i="48"/>
  <c r="AP375" i="48"/>
  <c r="Q375" i="48"/>
  <c r="G376" i="48"/>
  <c r="AK376" i="48"/>
  <c r="AC376" i="48"/>
  <c r="AV376" i="48"/>
  <c r="AP377" i="48"/>
  <c r="Q377" i="48"/>
  <c r="AT380" i="48"/>
  <c r="Y380" i="48"/>
  <c r="AM385" i="48"/>
  <c r="K385" i="48"/>
  <c r="AR386" i="48"/>
  <c r="U386" i="48"/>
  <c r="AP388" i="48"/>
  <c r="Q388" i="48"/>
  <c r="I390" i="48"/>
  <c r="AL390" i="48"/>
  <c r="AC331" i="48"/>
  <c r="AC332" i="48"/>
  <c r="AR332" i="48"/>
  <c r="AC333" i="48"/>
  <c r="AR333" i="48"/>
  <c r="AC334" i="48"/>
  <c r="AR334" i="48"/>
  <c r="AC335" i="48"/>
  <c r="AR335" i="48"/>
  <c r="AC336" i="48"/>
  <c r="AR336" i="48"/>
  <c r="AC337" i="48"/>
  <c r="AR337" i="48"/>
  <c r="AC338" i="48"/>
  <c r="AR338" i="48"/>
  <c r="AT341" i="48"/>
  <c r="Y341" i="48"/>
  <c r="AT345" i="48"/>
  <c r="Y345" i="48"/>
  <c r="AT349" i="48"/>
  <c r="Y349" i="48"/>
  <c r="E352" i="48"/>
  <c r="AJ352" i="48"/>
  <c r="AN354" i="48"/>
  <c r="M354" i="48"/>
  <c r="AT357" i="48"/>
  <c r="Y357" i="48"/>
  <c r="AT361" i="48"/>
  <c r="Y361" i="48"/>
  <c r="AT365" i="48"/>
  <c r="Y365" i="48"/>
  <c r="AT370" i="48"/>
  <c r="Y370" i="48"/>
  <c r="E372" i="48"/>
  <c r="AJ372" i="48"/>
  <c r="I374" i="48"/>
  <c r="AL374" i="48"/>
  <c r="I376" i="48"/>
  <c r="AL376" i="48"/>
  <c r="E380" i="48"/>
  <c r="AJ380" i="48"/>
  <c r="E382" i="48"/>
  <c r="AJ382" i="48"/>
  <c r="AT382" i="48"/>
  <c r="Y382" i="48"/>
  <c r="AN385" i="48"/>
  <c r="M385" i="48"/>
  <c r="I387" i="48"/>
  <c r="AL387" i="48"/>
  <c r="E389" i="48"/>
  <c r="AJ389" i="48"/>
  <c r="AT389" i="48"/>
  <c r="Y389" i="48"/>
  <c r="AM390" i="48"/>
  <c r="K390" i="48"/>
  <c r="AX339" i="48"/>
  <c r="AG339" i="48"/>
  <c r="G340" i="48"/>
  <c r="AT340" i="48"/>
  <c r="Y340" i="48"/>
  <c r="I341" i="48"/>
  <c r="AL341" i="48"/>
  <c r="AU341" i="48"/>
  <c r="AA341" i="48"/>
  <c r="AR344" i="48"/>
  <c r="U344" i="48"/>
  <c r="I345" i="48"/>
  <c r="AL345" i="48"/>
  <c r="AN346" i="48"/>
  <c r="M346" i="48"/>
  <c r="AP347" i="48"/>
  <c r="Q347" i="48"/>
  <c r="I349" i="48"/>
  <c r="AL349" i="48"/>
  <c r="AN350" i="48"/>
  <c r="M350" i="48"/>
  <c r="AT352" i="48"/>
  <c r="Y352" i="48"/>
  <c r="AC353" i="48"/>
  <c r="AV353" i="48"/>
  <c r="AX354" i="48"/>
  <c r="AG354" i="48"/>
  <c r="AP355" i="48"/>
  <c r="Q355" i="48"/>
  <c r="I357" i="48"/>
  <c r="AL357" i="48"/>
  <c r="AN358" i="48"/>
  <c r="M358" i="48"/>
  <c r="AP359" i="48"/>
  <c r="Q359" i="48"/>
  <c r="I361" i="48"/>
  <c r="AL361" i="48"/>
  <c r="AN362" i="48"/>
  <c r="M362" i="48"/>
  <c r="AR364" i="48"/>
  <c r="U364" i="48"/>
  <c r="AP371" i="48"/>
  <c r="Q371" i="48"/>
  <c r="G372" i="48"/>
  <c r="AK372" i="48"/>
  <c r="AC372" i="48"/>
  <c r="AV372" i="48"/>
  <c r="AM374" i="48"/>
  <c r="K374" i="48"/>
  <c r="AM376" i="48"/>
  <c r="K376" i="48"/>
  <c r="AC378" i="48"/>
  <c r="AV378" i="48"/>
  <c r="AP379" i="48"/>
  <c r="Q379" i="48"/>
  <c r="AP381" i="48"/>
  <c r="Q381" i="48"/>
  <c r="AU382" i="48"/>
  <c r="AA382" i="48"/>
  <c r="AP383" i="48"/>
  <c r="Q383" i="48"/>
  <c r="E384" i="48"/>
  <c r="AJ384" i="48"/>
  <c r="AT384" i="48"/>
  <c r="Y384" i="48"/>
  <c r="AM387" i="48"/>
  <c r="K387" i="48"/>
  <c r="AU389" i="48"/>
  <c r="AA389" i="48"/>
  <c r="AN390" i="48"/>
  <c r="M390" i="48"/>
  <c r="AR391" i="48"/>
  <c r="U391" i="48"/>
  <c r="I340" i="48"/>
  <c r="AL340" i="48"/>
  <c r="AN342" i="48"/>
  <c r="M342" i="48"/>
  <c r="AX342" i="48"/>
  <c r="AG342" i="48"/>
  <c r="AP343" i="48"/>
  <c r="Q343" i="48"/>
  <c r="AX346" i="48"/>
  <c r="AG346" i="48"/>
  <c r="E348" i="48"/>
  <c r="AJ348" i="48"/>
  <c r="AX350" i="48"/>
  <c r="AG350" i="48"/>
  <c r="E356" i="48"/>
  <c r="AJ356" i="48"/>
  <c r="AX358" i="48"/>
  <c r="AG358" i="48"/>
  <c r="E360" i="48"/>
  <c r="AJ360" i="48"/>
  <c r="AX362" i="48"/>
  <c r="AG362" i="48"/>
  <c r="AP363" i="48"/>
  <c r="Q363" i="48"/>
  <c r="E364" i="48"/>
  <c r="AJ364" i="48"/>
  <c r="I365" i="48"/>
  <c r="AL365" i="48"/>
  <c r="AN366" i="48"/>
  <c r="M366" i="48"/>
  <c r="AX366" i="48"/>
  <c r="AG366" i="48"/>
  <c r="AP367" i="48"/>
  <c r="Q367" i="48"/>
  <c r="E368" i="48"/>
  <c r="AJ368" i="48"/>
  <c r="AT368" i="48"/>
  <c r="Y368" i="48"/>
  <c r="E370" i="48"/>
  <c r="AJ370" i="48"/>
  <c r="I372" i="48"/>
  <c r="AL372" i="48"/>
  <c r="AR373" i="48"/>
  <c r="U373" i="48"/>
  <c r="AN374" i="48"/>
  <c r="M374" i="48"/>
  <c r="AX374" i="48"/>
  <c r="AG374" i="48"/>
  <c r="AR375" i="48"/>
  <c r="U375" i="48"/>
  <c r="AN376" i="48"/>
  <c r="M376" i="48"/>
  <c r="AX376" i="48"/>
  <c r="AG376" i="48"/>
  <c r="AR377" i="48"/>
  <c r="U377" i="48"/>
  <c r="I378" i="48"/>
  <c r="AL378" i="48"/>
  <c r="AC380" i="48"/>
  <c r="AV380" i="48"/>
  <c r="AC382" i="48"/>
  <c r="AV382" i="48"/>
  <c r="AU384" i="48"/>
  <c r="AA384" i="48"/>
  <c r="AN387" i="48"/>
  <c r="M387" i="48"/>
  <c r="AR388" i="48"/>
  <c r="U388" i="48"/>
  <c r="AC389" i="48"/>
  <c r="AV389" i="48"/>
  <c r="AS391" i="48"/>
  <c r="W391" i="48"/>
  <c r="AC341" i="48"/>
  <c r="AV341" i="48"/>
  <c r="E344" i="48"/>
  <c r="AJ344" i="48"/>
  <c r="AC345" i="48"/>
  <c r="AV345" i="48"/>
  <c r="AC349" i="48"/>
  <c r="AV349" i="48"/>
  <c r="AN353" i="48"/>
  <c r="M353" i="48"/>
  <c r="AC357" i="48"/>
  <c r="AV357" i="48"/>
  <c r="AC361" i="48"/>
  <c r="AV361" i="48"/>
  <c r="AC365" i="48"/>
  <c r="AV365" i="48"/>
  <c r="AP369" i="48"/>
  <c r="Q369" i="48"/>
  <c r="G370" i="48"/>
  <c r="AK370" i="48"/>
  <c r="AC370" i="48"/>
  <c r="AV370" i="48"/>
  <c r="AM372" i="48"/>
  <c r="K372" i="48"/>
  <c r="AM378" i="48"/>
  <c r="K378" i="48"/>
  <c r="AC384" i="48"/>
  <c r="AV384" i="48"/>
  <c r="AP385" i="48"/>
  <c r="Q385" i="48"/>
  <c r="E386" i="48"/>
  <c r="AJ386" i="48"/>
  <c r="AT386" i="48"/>
  <c r="Y386" i="48"/>
  <c r="AT391" i="48"/>
  <c r="Y391" i="48"/>
  <c r="AA340" i="48"/>
  <c r="AT344" i="48"/>
  <c r="Y344" i="48"/>
  <c r="AT348" i="48"/>
  <c r="Y348" i="48"/>
  <c r="I352" i="48"/>
  <c r="AL352" i="48"/>
  <c r="AC352" i="48"/>
  <c r="AV352" i="48"/>
  <c r="AX353" i="48"/>
  <c r="AG353" i="48"/>
  <c r="AP354" i="48"/>
  <c r="Q354" i="48"/>
  <c r="AT356" i="48"/>
  <c r="Y356" i="48"/>
  <c r="AT360" i="48"/>
  <c r="Y360" i="48"/>
  <c r="AT364" i="48"/>
  <c r="Y364" i="48"/>
  <c r="I370" i="48"/>
  <c r="AL370" i="48"/>
  <c r="AR371" i="48"/>
  <c r="U371" i="48"/>
  <c r="AN372" i="48"/>
  <c r="M372" i="48"/>
  <c r="AX372" i="48"/>
  <c r="AG372" i="48"/>
  <c r="AN378" i="48"/>
  <c r="M378" i="48"/>
  <c r="AX378" i="48"/>
  <c r="AG378" i="48"/>
  <c r="AR379" i="48"/>
  <c r="U379" i="48"/>
  <c r="I380" i="48"/>
  <c r="AL380" i="48"/>
  <c r="AR381" i="48"/>
  <c r="U381" i="48"/>
  <c r="I382" i="48"/>
  <c r="AL382" i="48"/>
  <c r="AR383" i="48"/>
  <c r="U383" i="48"/>
  <c r="AU386" i="48"/>
  <c r="AA386" i="48"/>
  <c r="I389" i="48"/>
  <c r="AL389" i="48"/>
  <c r="AP390" i="48"/>
  <c r="Q390" i="48"/>
  <c r="E391" i="48"/>
  <c r="AJ391" i="48"/>
  <c r="AU391" i="48"/>
  <c r="AA391" i="48"/>
  <c r="U345" i="48"/>
  <c r="U346" i="48"/>
  <c r="U347" i="48"/>
  <c r="U348" i="48"/>
  <c r="U349" i="48"/>
  <c r="U350" i="48"/>
  <c r="U351" i="48"/>
  <c r="U352" i="48"/>
  <c r="U353" i="48"/>
  <c r="U354" i="48"/>
  <c r="U355" i="48"/>
  <c r="U356" i="48"/>
  <c r="U357" i="48"/>
  <c r="U358" i="48"/>
  <c r="U359" i="48"/>
  <c r="U360" i="48"/>
  <c r="U361" i="48"/>
  <c r="U362" i="48"/>
  <c r="E393" i="48"/>
  <c r="AJ393" i="48"/>
  <c r="K395" i="48"/>
  <c r="AM395" i="48"/>
  <c r="AO397" i="48"/>
  <c r="O397" i="48"/>
  <c r="AV398" i="48"/>
  <c r="AC398" i="48"/>
  <c r="K400" i="48"/>
  <c r="AM400" i="48"/>
  <c r="AT401" i="48"/>
  <c r="Y401" i="48"/>
  <c r="E403" i="48"/>
  <c r="AJ403" i="48"/>
  <c r="AV403" i="48"/>
  <c r="AC403" i="48"/>
  <c r="K405" i="48"/>
  <c r="AM405" i="48"/>
  <c r="I407" i="48"/>
  <c r="AL407" i="48"/>
  <c r="I409" i="48"/>
  <c r="AL409" i="48"/>
  <c r="U410" i="48"/>
  <c r="AR410" i="48"/>
  <c r="AN411" i="48"/>
  <c r="M411" i="48"/>
  <c r="U412" i="48"/>
  <c r="AR412" i="48"/>
  <c r="AN413" i="48"/>
  <c r="M413" i="48"/>
  <c r="U414" i="48"/>
  <c r="AR414" i="48"/>
  <c r="AN415" i="48"/>
  <c r="M415" i="48"/>
  <c r="I417" i="48"/>
  <c r="AL417" i="48"/>
  <c r="AV417" i="48"/>
  <c r="AC417" i="48"/>
  <c r="K419" i="48"/>
  <c r="AM419" i="48"/>
  <c r="AS420" i="48"/>
  <c r="W420" i="48"/>
  <c r="AO421" i="48"/>
  <c r="O421" i="48"/>
  <c r="G424" i="48"/>
  <c r="AK424" i="48"/>
  <c r="U425" i="48"/>
  <c r="AR425" i="48"/>
  <c r="AO426" i="48"/>
  <c r="O426" i="48"/>
  <c r="AU427" i="48"/>
  <c r="AA427" i="48"/>
  <c r="K429" i="48"/>
  <c r="AM429" i="48"/>
  <c r="AT430" i="48"/>
  <c r="Y430" i="48"/>
  <c r="E432" i="48"/>
  <c r="AJ432" i="48"/>
  <c r="AN434" i="48"/>
  <c r="M434" i="48"/>
  <c r="AS435" i="48"/>
  <c r="W435" i="48"/>
  <c r="AU437" i="48"/>
  <c r="AA437" i="48"/>
  <c r="AS440" i="48"/>
  <c r="W440" i="48"/>
  <c r="AO441" i="48"/>
  <c r="O441" i="48"/>
  <c r="E442" i="48"/>
  <c r="AJ442" i="48"/>
  <c r="G444" i="48"/>
  <c r="AK444" i="48"/>
  <c r="AV444" i="48"/>
  <c r="AC444" i="48"/>
  <c r="AK446" i="48"/>
  <c r="G446" i="48"/>
  <c r="AW341" i="48"/>
  <c r="AW342" i="48"/>
  <c r="AW343" i="48"/>
  <c r="AW344" i="48"/>
  <c r="AW345" i="48"/>
  <c r="AW346" i="48"/>
  <c r="AW347" i="48"/>
  <c r="AW348" i="48"/>
  <c r="AW349" i="48"/>
  <c r="AW350" i="48"/>
  <c r="AW351" i="48"/>
  <c r="AW352" i="48"/>
  <c r="AW353" i="48"/>
  <c r="AW354" i="48"/>
  <c r="AW355" i="48"/>
  <c r="AW356" i="48"/>
  <c r="AW357" i="48"/>
  <c r="AW358" i="48"/>
  <c r="AW359" i="48"/>
  <c r="AW360" i="48"/>
  <c r="AW361" i="48"/>
  <c r="AW362" i="48"/>
  <c r="AW363" i="48"/>
  <c r="AW364" i="48"/>
  <c r="AW365" i="48"/>
  <c r="AW366" i="48"/>
  <c r="AW367" i="48"/>
  <c r="AW368" i="48"/>
  <c r="AW369" i="48"/>
  <c r="AW370" i="48"/>
  <c r="AW371" i="48"/>
  <c r="AW372" i="48"/>
  <c r="AW373" i="48"/>
  <c r="AW374" i="48"/>
  <c r="AW375" i="48"/>
  <c r="AW376" i="48"/>
  <c r="AW377" i="48"/>
  <c r="AW378" i="48"/>
  <c r="AW379" i="48"/>
  <c r="AW380" i="48"/>
  <c r="AW381" i="48"/>
  <c r="AW382" i="48"/>
  <c r="AW383" i="48"/>
  <c r="AW384" i="48"/>
  <c r="AW385" i="48"/>
  <c r="AW386" i="48"/>
  <c r="AK392" i="48"/>
  <c r="AS393" i="48"/>
  <c r="W392" i="48"/>
  <c r="G393" i="48"/>
  <c r="AK393" i="48"/>
  <c r="AV393" i="48"/>
  <c r="AC393" i="48"/>
  <c r="AN395" i="48"/>
  <c r="M395" i="48"/>
  <c r="AT396" i="48"/>
  <c r="Y396" i="48"/>
  <c r="E398" i="48"/>
  <c r="AJ398" i="48"/>
  <c r="AN400" i="48"/>
  <c r="M400" i="48"/>
  <c r="AU401" i="48"/>
  <c r="AA401" i="48"/>
  <c r="G403" i="48"/>
  <c r="AK403" i="48"/>
  <c r="AN405" i="48"/>
  <c r="M405" i="48"/>
  <c r="K407" i="48"/>
  <c r="AM407" i="48"/>
  <c r="K409" i="48"/>
  <c r="AM409" i="48"/>
  <c r="AO413" i="48"/>
  <c r="O413" i="48"/>
  <c r="AO415" i="48"/>
  <c r="O415" i="48"/>
  <c r="K417" i="48"/>
  <c r="AM417" i="48"/>
  <c r="AN419" i="48"/>
  <c r="M419" i="48"/>
  <c r="AU422" i="48"/>
  <c r="AA422" i="48"/>
  <c r="I424" i="48"/>
  <c r="AL424" i="48"/>
  <c r="AS425" i="48"/>
  <c r="W425" i="48"/>
  <c r="E427" i="48"/>
  <c r="AJ427" i="48"/>
  <c r="AV427" i="48"/>
  <c r="AC427" i="48"/>
  <c r="AN429" i="48"/>
  <c r="M429" i="48"/>
  <c r="AU430" i="48"/>
  <c r="AA430" i="48"/>
  <c r="G432" i="48"/>
  <c r="AK432" i="48"/>
  <c r="U433" i="48"/>
  <c r="AR433" i="48"/>
  <c r="AT435" i="48"/>
  <c r="Y435" i="48"/>
  <c r="E437" i="48"/>
  <c r="AJ437" i="48"/>
  <c r="AV437" i="48"/>
  <c r="AC437" i="48"/>
  <c r="S438" i="48"/>
  <c r="AQ438" i="48"/>
  <c r="G442" i="48"/>
  <c r="AK442" i="48"/>
  <c r="AU442" i="48"/>
  <c r="AA442" i="48"/>
  <c r="AG383" i="48"/>
  <c r="AG384" i="48"/>
  <c r="AG385" i="48"/>
  <c r="AG386" i="48"/>
  <c r="AG387" i="48"/>
  <c r="AG388" i="48"/>
  <c r="AG389" i="48"/>
  <c r="AG390" i="48"/>
  <c r="I393" i="48"/>
  <c r="AL393" i="48"/>
  <c r="U394" i="48"/>
  <c r="AR394" i="48"/>
  <c r="AO395" i="48"/>
  <c r="O395" i="48"/>
  <c r="AU396" i="48"/>
  <c r="AA396" i="48"/>
  <c r="G398" i="48"/>
  <c r="AK398" i="48"/>
  <c r="U399" i="48"/>
  <c r="AR399" i="48"/>
  <c r="AO400" i="48"/>
  <c r="O400" i="48"/>
  <c r="AV401" i="48"/>
  <c r="AC401" i="48"/>
  <c r="I403" i="48"/>
  <c r="AL403" i="48"/>
  <c r="U404" i="48"/>
  <c r="AR404" i="48"/>
  <c r="AN407" i="48"/>
  <c r="M407" i="48"/>
  <c r="AN409" i="48"/>
  <c r="M409" i="48"/>
  <c r="AN417" i="48"/>
  <c r="M417" i="48"/>
  <c r="U418" i="48"/>
  <c r="AR418" i="48"/>
  <c r="AO419" i="48"/>
  <c r="O419" i="48"/>
  <c r="E422" i="48"/>
  <c r="AJ422" i="48"/>
  <c r="AV422" i="48"/>
  <c r="AC422" i="48"/>
  <c r="K424" i="48"/>
  <c r="AM424" i="48"/>
  <c r="AT425" i="48"/>
  <c r="Y425" i="48"/>
  <c r="G427" i="48"/>
  <c r="AK427" i="48"/>
  <c r="U428" i="48"/>
  <c r="AR428" i="48"/>
  <c r="AO429" i="48"/>
  <c r="O429" i="48"/>
  <c r="E430" i="48"/>
  <c r="AJ430" i="48"/>
  <c r="AV430" i="48"/>
  <c r="AC430" i="48"/>
  <c r="I432" i="48"/>
  <c r="AL432" i="48"/>
  <c r="AS433" i="48"/>
  <c r="W433" i="48"/>
  <c r="AU435" i="48"/>
  <c r="AA435" i="48"/>
  <c r="G437" i="48"/>
  <c r="AK437" i="48"/>
  <c r="U438" i="48"/>
  <c r="AR438" i="48"/>
  <c r="K439" i="48"/>
  <c r="AM439" i="48"/>
  <c r="AV442" i="48"/>
  <c r="AC442" i="48"/>
  <c r="S445" i="48"/>
  <c r="AQ445" i="48"/>
  <c r="AI341" i="48"/>
  <c r="W342" i="48"/>
  <c r="W343" i="48"/>
  <c r="W344" i="48"/>
  <c r="W345" i="48"/>
  <c r="AI345" i="48"/>
  <c r="W346" i="48"/>
  <c r="AI346" i="48"/>
  <c r="W347" i="48"/>
  <c r="AI347" i="48"/>
  <c r="W348" i="48"/>
  <c r="AI348" i="48"/>
  <c r="W349" i="48"/>
  <c r="AI349" i="48"/>
  <c r="W350" i="48"/>
  <c r="AI350" i="48"/>
  <c r="W351" i="48"/>
  <c r="AI351" i="48"/>
  <c r="W352" i="48"/>
  <c r="AI352" i="48"/>
  <c r="W353" i="48"/>
  <c r="AI353" i="48"/>
  <c r="W354" i="48"/>
  <c r="AI354" i="48"/>
  <c r="W355" i="48"/>
  <c r="AI355" i="48"/>
  <c r="W356" i="48"/>
  <c r="AI356" i="48"/>
  <c r="W357" i="48"/>
  <c r="AI357" i="48"/>
  <c r="W358" i="48"/>
  <c r="AI358" i="48"/>
  <c r="W359" i="48"/>
  <c r="AI359" i="48"/>
  <c r="W360" i="48"/>
  <c r="AI360" i="48"/>
  <c r="W361" i="48"/>
  <c r="AI361" i="48"/>
  <c r="W362" i="48"/>
  <c r="AI362" i="48"/>
  <c r="W363" i="48"/>
  <c r="AI363" i="48"/>
  <c r="W364" i="48"/>
  <c r="AI364" i="48"/>
  <c r="W365" i="48"/>
  <c r="AI365" i="48"/>
  <c r="W366" i="48"/>
  <c r="AI366" i="48"/>
  <c r="W367" i="48"/>
  <c r="AI367" i="48"/>
  <c r="W368" i="48"/>
  <c r="AI368" i="48"/>
  <c r="W369" i="48"/>
  <c r="AI369" i="48"/>
  <c r="W370" i="48"/>
  <c r="AI370" i="48"/>
  <c r="W371" i="48"/>
  <c r="AI371" i="48"/>
  <c r="W372" i="48"/>
  <c r="AI372" i="48"/>
  <c r="W373" i="48"/>
  <c r="AI373" i="48"/>
  <c r="W374" i="48"/>
  <c r="AI374" i="48"/>
  <c r="W375" i="48"/>
  <c r="AI375" i="48"/>
  <c r="W376" i="48"/>
  <c r="AI376" i="48"/>
  <c r="W377" i="48"/>
  <c r="AI377" i="48"/>
  <c r="W378" i="48"/>
  <c r="AI378" i="48"/>
  <c r="W379" i="48"/>
  <c r="AI379" i="48"/>
  <c r="W380" i="48"/>
  <c r="AI380" i="48"/>
  <c r="AI381" i="48"/>
  <c r="AI382" i="48"/>
  <c r="AI383" i="48"/>
  <c r="AI384" i="48"/>
  <c r="AI385" i="48"/>
  <c r="AI386" i="48"/>
  <c r="AI387" i="48"/>
  <c r="AI388" i="48"/>
  <c r="AI389" i="48"/>
  <c r="AT392" i="48"/>
  <c r="Y392" i="48"/>
  <c r="K393" i="48"/>
  <c r="AM393" i="48"/>
  <c r="AS394" i="48"/>
  <c r="W394" i="48"/>
  <c r="E396" i="48"/>
  <c r="AJ396" i="48"/>
  <c r="AV396" i="48"/>
  <c r="AC396" i="48"/>
  <c r="I398" i="48"/>
  <c r="AL398" i="48"/>
  <c r="AS399" i="48"/>
  <c r="W399" i="48"/>
  <c r="E401" i="48"/>
  <c r="AJ401" i="48"/>
  <c r="K403" i="48"/>
  <c r="AM403" i="48"/>
  <c r="AS404" i="48"/>
  <c r="W404" i="48"/>
  <c r="AO407" i="48"/>
  <c r="O407" i="48"/>
  <c r="AO409" i="48"/>
  <c r="O409" i="48"/>
  <c r="AT410" i="48"/>
  <c r="Y410" i="48"/>
  <c r="AT412" i="48"/>
  <c r="Y412" i="48"/>
  <c r="E414" i="48"/>
  <c r="AJ414" i="48"/>
  <c r="AT414" i="48"/>
  <c r="Y414" i="48"/>
  <c r="AO417" i="48"/>
  <c r="O417" i="48"/>
  <c r="AS418" i="48"/>
  <c r="W418" i="48"/>
  <c r="AU420" i="48"/>
  <c r="AA420" i="48"/>
  <c r="G422" i="48"/>
  <c r="AK422" i="48"/>
  <c r="AN424" i="48"/>
  <c r="M424" i="48"/>
  <c r="AU425" i="48"/>
  <c r="AA425" i="48"/>
  <c r="I427" i="48"/>
  <c r="AL427" i="48"/>
  <c r="AS428" i="48"/>
  <c r="W428" i="48"/>
  <c r="G430" i="48"/>
  <c r="AK430" i="48"/>
  <c r="K432" i="48"/>
  <c r="AM432" i="48"/>
  <c r="AT433" i="48"/>
  <c r="Y433" i="48"/>
  <c r="E435" i="48"/>
  <c r="AJ435" i="48"/>
  <c r="AV435" i="48"/>
  <c r="AC435" i="48"/>
  <c r="AS438" i="48"/>
  <c r="W438" i="48"/>
  <c r="AN439" i="48"/>
  <c r="M439" i="48"/>
  <c r="C440" i="48"/>
  <c r="AI440" i="48"/>
  <c r="AU440" i="48"/>
  <c r="AA440" i="48"/>
  <c r="S443" i="48"/>
  <c r="AQ443" i="48"/>
  <c r="K444" i="48"/>
  <c r="AM444" i="48"/>
  <c r="U445" i="48"/>
  <c r="AR445" i="48"/>
  <c r="K446" i="48"/>
  <c r="AM446" i="48"/>
  <c r="I392" i="48"/>
  <c r="AL392" i="48"/>
  <c r="AU392" i="48"/>
  <c r="AA392" i="48"/>
  <c r="AN393" i="48"/>
  <c r="M393" i="48"/>
  <c r="AX393" i="48"/>
  <c r="AT394" i="48"/>
  <c r="Y394" i="48"/>
  <c r="G396" i="48"/>
  <c r="AK396" i="48"/>
  <c r="K398" i="48"/>
  <c r="AM398" i="48"/>
  <c r="AT399" i="48"/>
  <c r="Y399" i="48"/>
  <c r="G401" i="48"/>
  <c r="AK401" i="48"/>
  <c r="U402" i="48"/>
  <c r="AR402" i="48"/>
  <c r="AN403" i="48"/>
  <c r="M403" i="48"/>
  <c r="AT404" i="48"/>
  <c r="Y404" i="48"/>
  <c r="AU410" i="48"/>
  <c r="AA410" i="48"/>
  <c r="AU412" i="48"/>
  <c r="AA412" i="48"/>
  <c r="G414" i="48"/>
  <c r="AK414" i="48"/>
  <c r="AU414" i="48"/>
  <c r="AA414" i="48"/>
  <c r="AT418" i="48"/>
  <c r="Y418" i="48"/>
  <c r="E420" i="48"/>
  <c r="AJ420" i="48"/>
  <c r="AV420" i="48"/>
  <c r="AC420" i="48"/>
  <c r="I422" i="48"/>
  <c r="AL422" i="48"/>
  <c r="U423" i="48"/>
  <c r="AR423" i="48"/>
  <c r="AO424" i="48"/>
  <c r="O424" i="48"/>
  <c r="AV425" i="48"/>
  <c r="AC425" i="48"/>
  <c r="K427" i="48"/>
  <c r="AM427" i="48"/>
  <c r="AT428" i="48"/>
  <c r="Y428" i="48"/>
  <c r="I430" i="48"/>
  <c r="AL430" i="48"/>
  <c r="AN432" i="48"/>
  <c r="M432" i="48"/>
  <c r="AU433" i="48"/>
  <c r="AA433" i="48"/>
  <c r="G435" i="48"/>
  <c r="AK435" i="48"/>
  <c r="AO439" i="48"/>
  <c r="O439" i="48"/>
  <c r="E440" i="48"/>
  <c r="AJ440" i="48"/>
  <c r="AV440" i="48"/>
  <c r="AC440" i="48"/>
  <c r="K442" i="48"/>
  <c r="AM442" i="48"/>
  <c r="U443" i="48"/>
  <c r="AR443" i="48"/>
  <c r="AN444" i="48"/>
  <c r="M444" i="48"/>
  <c r="AS445" i="48"/>
  <c r="W445" i="48"/>
  <c r="AK341" i="48"/>
  <c r="AK342" i="48"/>
  <c r="AK343" i="48"/>
  <c r="AK344" i="48"/>
  <c r="AK345" i="48"/>
  <c r="AK346" i="48"/>
  <c r="AK347" i="48"/>
  <c r="AK348" i="48"/>
  <c r="AK349" i="48"/>
  <c r="AK350" i="48"/>
  <c r="AK351" i="48"/>
  <c r="AK356" i="48"/>
  <c r="AK357" i="48"/>
  <c r="AK358" i="48"/>
  <c r="AK359" i="48"/>
  <c r="AK360" i="48"/>
  <c r="AK361" i="48"/>
  <c r="AK362" i="48"/>
  <c r="AO393" i="48"/>
  <c r="O393" i="48"/>
  <c r="I396" i="48"/>
  <c r="AL396" i="48"/>
  <c r="AN398" i="48"/>
  <c r="M398" i="48"/>
  <c r="AU399" i="48"/>
  <c r="AA399" i="48"/>
  <c r="I401" i="48"/>
  <c r="AL401" i="48"/>
  <c r="AO403" i="48"/>
  <c r="O403" i="48"/>
  <c r="AU404" i="48"/>
  <c r="AA404" i="48"/>
  <c r="E406" i="48"/>
  <c r="AJ406" i="48"/>
  <c r="AT406" i="48"/>
  <c r="Y406" i="48"/>
  <c r="E408" i="48"/>
  <c r="AJ408" i="48"/>
  <c r="AT408" i="48"/>
  <c r="Y408" i="48"/>
  <c r="E410" i="48"/>
  <c r="AJ410" i="48"/>
  <c r="AV410" i="48"/>
  <c r="AC410" i="48"/>
  <c r="E412" i="48"/>
  <c r="AJ412" i="48"/>
  <c r="AV412" i="48"/>
  <c r="AC412" i="48"/>
  <c r="I414" i="48"/>
  <c r="AL414" i="48"/>
  <c r="AV414" i="48"/>
  <c r="AC414" i="48"/>
  <c r="E416" i="48"/>
  <c r="AJ416" i="48"/>
  <c r="AT416" i="48"/>
  <c r="Y416" i="48"/>
  <c r="AU418" i="48"/>
  <c r="AA418" i="48"/>
  <c r="G420" i="48"/>
  <c r="AK420" i="48"/>
  <c r="K422" i="48"/>
  <c r="AM422" i="48"/>
  <c r="AS423" i="48"/>
  <c r="W423" i="48"/>
  <c r="E425" i="48"/>
  <c r="AJ425" i="48"/>
  <c r="AN427" i="48"/>
  <c r="M427" i="48"/>
  <c r="AU428" i="48"/>
  <c r="AA428" i="48"/>
  <c r="K430" i="48"/>
  <c r="AM430" i="48"/>
  <c r="U431" i="48"/>
  <c r="AR431" i="48"/>
  <c r="AO432" i="48"/>
  <c r="O432" i="48"/>
  <c r="E433" i="48"/>
  <c r="AJ433" i="48"/>
  <c r="AV433" i="48"/>
  <c r="AC433" i="48"/>
  <c r="I435" i="48"/>
  <c r="AL435" i="48"/>
  <c r="K437" i="48"/>
  <c r="AM437" i="48"/>
  <c r="G440" i="48"/>
  <c r="AK440" i="48"/>
  <c r="U441" i="48"/>
  <c r="AR441" i="48"/>
  <c r="AN442" i="48"/>
  <c r="M442" i="48"/>
  <c r="AS443" i="48"/>
  <c r="W443" i="48"/>
  <c r="AO391" i="48"/>
  <c r="K392" i="48"/>
  <c r="AP393" i="48"/>
  <c r="C394" i="48"/>
  <c r="AI394" i="48"/>
  <c r="K396" i="48"/>
  <c r="AM396" i="48"/>
  <c r="U397" i="48"/>
  <c r="AR397" i="48"/>
  <c r="AO398" i="48"/>
  <c r="O398" i="48"/>
  <c r="AV399" i="48"/>
  <c r="AC399" i="48"/>
  <c r="K401" i="48"/>
  <c r="AM401" i="48"/>
  <c r="AV404" i="48"/>
  <c r="AC404" i="48"/>
  <c r="G406" i="48"/>
  <c r="AK406" i="48"/>
  <c r="AU406" i="48"/>
  <c r="AA406" i="48"/>
  <c r="G408" i="48"/>
  <c r="AK408" i="48"/>
  <c r="AU408" i="48"/>
  <c r="AA408" i="48"/>
  <c r="G410" i="48"/>
  <c r="AK410" i="48"/>
  <c r="G412" i="48"/>
  <c r="AK412" i="48"/>
  <c r="K414" i="48"/>
  <c r="AM414" i="48"/>
  <c r="G416" i="48"/>
  <c r="AK416" i="48"/>
  <c r="AU416" i="48"/>
  <c r="AA416" i="48"/>
  <c r="AV418" i="48"/>
  <c r="AC418" i="48"/>
  <c r="I420" i="48"/>
  <c r="AL420" i="48"/>
  <c r="U421" i="48"/>
  <c r="AR421" i="48"/>
  <c r="AN422" i="48"/>
  <c r="M422" i="48"/>
  <c r="AT423" i="48"/>
  <c r="Y423" i="48"/>
  <c r="G425" i="48"/>
  <c r="AK425" i="48"/>
  <c r="U426" i="48"/>
  <c r="AR426" i="48"/>
  <c r="AO427" i="48"/>
  <c r="O427" i="48"/>
  <c r="AV428" i="48"/>
  <c r="AC428" i="48"/>
  <c r="AN430" i="48"/>
  <c r="M430" i="48"/>
  <c r="AS431" i="48"/>
  <c r="W431" i="48"/>
  <c r="G433" i="48"/>
  <c r="AK433" i="48"/>
  <c r="K435" i="48"/>
  <c r="AM435" i="48"/>
  <c r="U436" i="48"/>
  <c r="AR436" i="48"/>
  <c r="AN437" i="48"/>
  <c r="M437" i="48"/>
  <c r="AU438" i="48"/>
  <c r="AA438" i="48"/>
  <c r="AS441" i="48"/>
  <c r="W441" i="48"/>
  <c r="AO442" i="48"/>
  <c r="C445" i="48"/>
  <c r="AI445" i="48"/>
  <c r="O380" i="48"/>
  <c r="O381" i="48"/>
  <c r="O382" i="48"/>
  <c r="O383" i="48"/>
  <c r="O384" i="48"/>
  <c r="O385" i="48"/>
  <c r="O386" i="48"/>
  <c r="O387" i="48"/>
  <c r="O388" i="48"/>
  <c r="O389" i="48"/>
  <c r="O390" i="48"/>
  <c r="AP391" i="48"/>
  <c r="AN392" i="48"/>
  <c r="M392" i="48"/>
  <c r="AW392" i="48"/>
  <c r="AE392" i="48"/>
  <c r="E394" i="48"/>
  <c r="AJ394" i="48"/>
  <c r="AV394" i="48"/>
  <c r="AC394" i="48"/>
  <c r="AN397" i="48"/>
  <c r="AN396" i="48"/>
  <c r="M396" i="48"/>
  <c r="AS397" i="48"/>
  <c r="W397" i="48"/>
  <c r="E399" i="48"/>
  <c r="AJ399" i="48"/>
  <c r="AN401" i="48"/>
  <c r="M401" i="48"/>
  <c r="AT402" i="48"/>
  <c r="Y402" i="48"/>
  <c r="E404" i="48"/>
  <c r="AJ404" i="48"/>
  <c r="I406" i="48"/>
  <c r="AL406" i="48"/>
  <c r="AV406" i="48"/>
  <c r="AC406" i="48"/>
  <c r="I408" i="48"/>
  <c r="AL408" i="48"/>
  <c r="AV408" i="48"/>
  <c r="AC408" i="48"/>
  <c r="I410" i="48"/>
  <c r="AL410" i="48"/>
  <c r="I412" i="48"/>
  <c r="AL412" i="48"/>
  <c r="U413" i="48"/>
  <c r="AR413" i="48"/>
  <c r="AN414" i="48"/>
  <c r="M414" i="48"/>
  <c r="AR415" i="48"/>
  <c r="I416" i="48"/>
  <c r="AL416" i="48"/>
  <c r="AV416" i="48"/>
  <c r="AC416" i="48"/>
  <c r="E418" i="48"/>
  <c r="AJ418" i="48"/>
  <c r="K420" i="48"/>
  <c r="AM420" i="48"/>
  <c r="AS421" i="48"/>
  <c r="W421" i="48"/>
  <c r="AO422" i="48"/>
  <c r="O422" i="48"/>
  <c r="AU423" i="48"/>
  <c r="AA423" i="48"/>
  <c r="I425" i="48"/>
  <c r="AL425" i="48"/>
  <c r="AS427" i="48"/>
  <c r="AS426" i="48"/>
  <c r="W426" i="48"/>
  <c r="U429" i="48"/>
  <c r="AR430" i="48"/>
  <c r="AR429" i="48"/>
  <c r="AO430" i="48"/>
  <c r="O430" i="48"/>
  <c r="AT431" i="48"/>
  <c r="Y431" i="48"/>
  <c r="I433" i="48"/>
  <c r="AL433" i="48"/>
  <c r="AN435" i="48"/>
  <c r="M435" i="48"/>
  <c r="AS436" i="48"/>
  <c r="W436" i="48"/>
  <c r="AV438" i="48"/>
  <c r="AC438" i="48"/>
  <c r="C443" i="48"/>
  <c r="AI443" i="48"/>
  <c r="E445" i="48"/>
  <c r="AJ445" i="48"/>
  <c r="AU445" i="48"/>
  <c r="AA445" i="48"/>
  <c r="AQ391" i="48"/>
  <c r="AO392" i="48"/>
  <c r="G394" i="48"/>
  <c r="AK394" i="48"/>
  <c r="U395" i="48"/>
  <c r="AR395" i="48"/>
  <c r="AO396" i="48"/>
  <c r="O396" i="48"/>
  <c r="AT397" i="48"/>
  <c r="Y397" i="48"/>
  <c r="G399" i="48"/>
  <c r="AK399" i="48"/>
  <c r="U400" i="48"/>
  <c r="AR400" i="48"/>
  <c r="AO401" i="48"/>
  <c r="O401" i="48"/>
  <c r="AU402" i="48"/>
  <c r="AA402" i="48"/>
  <c r="G404" i="48"/>
  <c r="AK404" i="48"/>
  <c r="K406" i="48"/>
  <c r="AM406" i="48"/>
  <c r="K408" i="48"/>
  <c r="AM408" i="48"/>
  <c r="K410" i="48"/>
  <c r="AM410" i="48"/>
  <c r="K412" i="48"/>
  <c r="AM412" i="48"/>
  <c r="K416" i="48"/>
  <c r="AM416" i="48"/>
  <c r="G418" i="48"/>
  <c r="AK418" i="48"/>
  <c r="U419" i="48"/>
  <c r="AR419" i="48"/>
  <c r="AN420" i="48"/>
  <c r="M420" i="48"/>
  <c r="AV423" i="48"/>
  <c r="AC423" i="48"/>
  <c r="K425" i="48"/>
  <c r="AM425" i="48"/>
  <c r="AT426" i="48"/>
  <c r="Y426" i="48"/>
  <c r="E428" i="48"/>
  <c r="AJ428" i="48"/>
  <c r="AS429" i="48"/>
  <c r="W429" i="48"/>
  <c r="AU431" i="48"/>
  <c r="AA431" i="48"/>
  <c r="K433" i="48"/>
  <c r="AM433" i="48"/>
  <c r="U434" i="48"/>
  <c r="AR434" i="48"/>
  <c r="AT436" i="48"/>
  <c r="Y436" i="48"/>
  <c r="E438" i="48"/>
  <c r="AJ438" i="48"/>
  <c r="K440" i="48"/>
  <c r="AM440" i="48"/>
  <c r="E443" i="48"/>
  <c r="AJ443" i="48"/>
  <c r="AU443" i="48"/>
  <c r="AA443" i="48"/>
  <c r="G445" i="48"/>
  <c r="AK445" i="48"/>
  <c r="AV445" i="48"/>
  <c r="AC445" i="48"/>
  <c r="AA344" i="48"/>
  <c r="AA345" i="48"/>
  <c r="AA346" i="48"/>
  <c r="AA347" i="48"/>
  <c r="AA348" i="48"/>
  <c r="AA349" i="48"/>
  <c r="AA350" i="48"/>
  <c r="AA351" i="48"/>
  <c r="AA352" i="48"/>
  <c r="AA353" i="48"/>
  <c r="AA354" i="48"/>
  <c r="AO354" i="48"/>
  <c r="AA355" i="48"/>
  <c r="AA356" i="48"/>
  <c r="AA357" i="48"/>
  <c r="AA358" i="48"/>
  <c r="AA359" i="48"/>
  <c r="AO359" i="48"/>
  <c r="AA360" i="48"/>
  <c r="AA361" i="48"/>
  <c r="AA362" i="48"/>
  <c r="AA363" i="48"/>
  <c r="AA364" i="48"/>
  <c r="AA365" i="48"/>
  <c r="AA366" i="48"/>
  <c r="AA367" i="48"/>
  <c r="AA368" i="48"/>
  <c r="AA369" i="48"/>
  <c r="AA370" i="48"/>
  <c r="AA371" i="48"/>
  <c r="AA372" i="48"/>
  <c r="AA373" i="48"/>
  <c r="AA374" i="48"/>
  <c r="AA375" i="48"/>
  <c r="AA376" i="48"/>
  <c r="AA377" i="48"/>
  <c r="AA378" i="48"/>
  <c r="AA379" i="48"/>
  <c r="AA380" i="48"/>
  <c r="AK391" i="48"/>
  <c r="O392" i="48"/>
  <c r="AX392" i="48"/>
  <c r="AG392" i="48"/>
  <c r="I394" i="48"/>
  <c r="AL394" i="48"/>
  <c r="AS396" i="48"/>
  <c r="AS395" i="48"/>
  <c r="W395" i="48"/>
  <c r="AU397" i="48"/>
  <c r="AA397" i="48"/>
  <c r="I399" i="48"/>
  <c r="AL399" i="48"/>
  <c r="AS400" i="48"/>
  <c r="W400" i="48"/>
  <c r="E402" i="48"/>
  <c r="AJ402" i="48"/>
  <c r="AV402" i="48"/>
  <c r="AC402" i="48"/>
  <c r="I404" i="48"/>
  <c r="AL404" i="48"/>
  <c r="AN406" i="48"/>
  <c r="M406" i="48"/>
  <c r="U407" i="48"/>
  <c r="AR407" i="48"/>
  <c r="AN408" i="48"/>
  <c r="M408" i="48"/>
  <c r="U409" i="48"/>
  <c r="AR409" i="48"/>
  <c r="AN410" i="48"/>
  <c r="M410" i="48"/>
  <c r="U411" i="48"/>
  <c r="AR411" i="48"/>
  <c r="AN412" i="48"/>
  <c r="M412" i="48"/>
  <c r="AN416" i="48"/>
  <c r="M416" i="48"/>
  <c r="I418" i="48"/>
  <c r="AL418" i="48"/>
  <c r="AS419" i="48"/>
  <c r="W419" i="48"/>
  <c r="AO420" i="48"/>
  <c r="O420" i="48"/>
  <c r="E423" i="48"/>
  <c r="AJ423" i="48"/>
  <c r="AN425" i="48"/>
  <c r="M425" i="48"/>
  <c r="AU426" i="48"/>
  <c r="AA426" i="48"/>
  <c r="G428" i="48"/>
  <c r="AK428" i="48"/>
  <c r="AT429" i="48"/>
  <c r="Y429" i="48"/>
  <c r="E431" i="48"/>
  <c r="AJ431" i="48"/>
  <c r="AV431" i="48"/>
  <c r="AC431" i="48"/>
  <c r="AN433" i="48"/>
  <c r="M433" i="48"/>
  <c r="AS434" i="48"/>
  <c r="W434" i="48"/>
  <c r="AU436" i="48"/>
  <c r="AA436" i="48"/>
  <c r="G438" i="48"/>
  <c r="AK438" i="48"/>
  <c r="U439" i="48"/>
  <c r="AR439" i="48"/>
  <c r="AN440" i="48"/>
  <c r="M440" i="48"/>
  <c r="C441" i="48"/>
  <c r="AI441" i="48"/>
  <c r="AU441" i="48"/>
  <c r="AA441" i="48"/>
  <c r="G443" i="48"/>
  <c r="AK443" i="48"/>
  <c r="AV443" i="48"/>
  <c r="AC443" i="48"/>
  <c r="AP392" i="48"/>
  <c r="Q392" i="48"/>
  <c r="K394" i="48"/>
  <c r="AM394" i="48"/>
  <c r="AT395" i="48"/>
  <c r="Y395" i="48"/>
  <c r="E397" i="48"/>
  <c r="AJ397" i="48"/>
  <c r="AV397" i="48"/>
  <c r="AC397" i="48"/>
  <c r="K399" i="48"/>
  <c r="AM399" i="48"/>
  <c r="AT400" i="48"/>
  <c r="Y400" i="48"/>
  <c r="G402" i="48"/>
  <c r="AK402" i="48"/>
  <c r="K404" i="48"/>
  <c r="AM404" i="48"/>
  <c r="U405" i="48"/>
  <c r="AR405" i="48"/>
  <c r="AO406" i="48"/>
  <c r="O406" i="48"/>
  <c r="AO408" i="48"/>
  <c r="O408" i="48"/>
  <c r="AO410" i="48"/>
  <c r="O410" i="48"/>
  <c r="AO412" i="48"/>
  <c r="O412" i="48"/>
  <c r="AT413" i="48"/>
  <c r="Y413" i="48"/>
  <c r="AO416" i="48"/>
  <c r="O416" i="48"/>
  <c r="K418" i="48"/>
  <c r="AM418" i="48"/>
  <c r="AU421" i="48"/>
  <c r="AA421" i="48"/>
  <c r="G423" i="48"/>
  <c r="AK423" i="48"/>
  <c r="U424" i="48"/>
  <c r="AR424" i="48"/>
  <c r="AO425" i="48"/>
  <c r="O425" i="48"/>
  <c r="AV426" i="48"/>
  <c r="AC426" i="48"/>
  <c r="I428" i="48"/>
  <c r="AL428" i="48"/>
  <c r="AU429" i="48"/>
  <c r="AA429" i="48"/>
  <c r="G431" i="48"/>
  <c r="AK431" i="48"/>
  <c r="U432" i="48"/>
  <c r="AR432" i="48"/>
  <c r="AT434" i="48"/>
  <c r="Y434" i="48"/>
  <c r="E436" i="48"/>
  <c r="AJ436" i="48"/>
  <c r="AV436" i="48"/>
  <c r="AC436" i="48"/>
  <c r="AS439" i="48"/>
  <c r="W439" i="48"/>
  <c r="AO440" i="48"/>
  <c r="O440" i="48"/>
  <c r="E441" i="48"/>
  <c r="AJ441" i="48"/>
  <c r="AV441" i="48"/>
  <c r="AC441" i="48"/>
  <c r="S444" i="48"/>
  <c r="AQ444" i="48"/>
  <c r="AQ342" i="48"/>
  <c r="AQ343" i="48"/>
  <c r="AQ344" i="48"/>
  <c r="AQ345" i="48"/>
  <c r="AQ346" i="48"/>
  <c r="AQ347" i="48"/>
  <c r="AQ348" i="48"/>
  <c r="AQ349" i="48"/>
  <c r="AQ350" i="48"/>
  <c r="AQ351" i="48"/>
  <c r="AQ352" i="48"/>
  <c r="AQ353" i="48"/>
  <c r="AQ354" i="48"/>
  <c r="AQ355" i="48"/>
  <c r="AQ356" i="48"/>
  <c r="AQ357" i="48"/>
  <c r="AQ358" i="48"/>
  <c r="AQ359" i="48"/>
  <c r="AQ360" i="48"/>
  <c r="AQ361" i="48"/>
  <c r="AQ362" i="48"/>
  <c r="AQ363" i="48"/>
  <c r="AQ364" i="48"/>
  <c r="AQ365" i="48"/>
  <c r="AQ366" i="48"/>
  <c r="AQ367" i="48"/>
  <c r="AQ368" i="48"/>
  <c r="AQ369" i="48"/>
  <c r="AQ370" i="48"/>
  <c r="AQ371" i="48"/>
  <c r="AQ372" i="48"/>
  <c r="AQ373" i="48"/>
  <c r="AQ374" i="48"/>
  <c r="AQ375" i="48"/>
  <c r="AQ376" i="48"/>
  <c r="AQ377" i="48"/>
  <c r="AQ378" i="48"/>
  <c r="AQ379" i="48"/>
  <c r="AQ380" i="48"/>
  <c r="AQ381" i="48"/>
  <c r="AQ382" i="48"/>
  <c r="AQ383" i="48"/>
  <c r="AQ384" i="48"/>
  <c r="AQ385" i="48"/>
  <c r="AQ386" i="48"/>
  <c r="AQ387" i="48"/>
  <c r="AQ388" i="48"/>
  <c r="AQ389" i="48"/>
  <c r="AQ390" i="48"/>
  <c r="U393" i="48"/>
  <c r="AR393" i="48"/>
  <c r="AN394" i="48"/>
  <c r="M394" i="48"/>
  <c r="AU395" i="48"/>
  <c r="AA395" i="48"/>
  <c r="G397" i="48"/>
  <c r="AK397" i="48"/>
  <c r="AN399" i="48"/>
  <c r="M399" i="48"/>
  <c r="AU400" i="48"/>
  <c r="AA400" i="48"/>
  <c r="I402" i="48"/>
  <c r="AL402" i="48"/>
  <c r="U403" i="48"/>
  <c r="AR403" i="48"/>
  <c r="AN404" i="48"/>
  <c r="M404" i="48"/>
  <c r="AS406" i="48"/>
  <c r="AS405" i="48"/>
  <c r="W405" i="48"/>
  <c r="AU413" i="48"/>
  <c r="AA413" i="48"/>
  <c r="AN418" i="48"/>
  <c r="M418" i="48"/>
  <c r="E421" i="48"/>
  <c r="AJ421" i="48"/>
  <c r="AV421" i="48"/>
  <c r="AC421" i="48"/>
  <c r="I423" i="48"/>
  <c r="AL423" i="48"/>
  <c r="AS424" i="48"/>
  <c r="W424" i="48"/>
  <c r="E426" i="48"/>
  <c r="AJ426" i="48"/>
  <c r="K428" i="48"/>
  <c r="AM428" i="48"/>
  <c r="AV429" i="48"/>
  <c r="AC429" i="48"/>
  <c r="I431" i="48"/>
  <c r="AL431" i="48"/>
  <c r="AS432" i="48"/>
  <c r="W432" i="48"/>
  <c r="AU434" i="48"/>
  <c r="AA434" i="48"/>
  <c r="G436" i="48"/>
  <c r="AK436" i="48"/>
  <c r="G441" i="48"/>
  <c r="AK441" i="48"/>
  <c r="U444" i="48"/>
  <c r="AR444" i="48"/>
  <c r="K445" i="48"/>
  <c r="AM445" i="48"/>
  <c r="AW391" i="48"/>
  <c r="AQ392" i="48"/>
  <c r="AS392" i="48"/>
  <c r="AO394" i="48"/>
  <c r="O394" i="48"/>
  <c r="C395" i="48"/>
  <c r="AI395" i="48"/>
  <c r="AV395" i="48"/>
  <c r="AC395" i="48"/>
  <c r="I397" i="48"/>
  <c r="AL397" i="48"/>
  <c r="U398" i="48"/>
  <c r="AR398" i="48"/>
  <c r="AO399" i="48"/>
  <c r="O399" i="48"/>
  <c r="AV400" i="48"/>
  <c r="AC400" i="48"/>
  <c r="K402" i="48"/>
  <c r="AM402" i="48"/>
  <c r="AO404" i="48"/>
  <c r="O404" i="48"/>
  <c r="AT405" i="48"/>
  <c r="Y405" i="48"/>
  <c r="AT407" i="48"/>
  <c r="Y407" i="48"/>
  <c r="AT409" i="48"/>
  <c r="Y409" i="48"/>
  <c r="E411" i="48"/>
  <c r="AJ411" i="48"/>
  <c r="AT411" i="48"/>
  <c r="Y411" i="48"/>
  <c r="E413" i="48"/>
  <c r="AJ413" i="48"/>
  <c r="AV413" i="48"/>
  <c r="AC413" i="48"/>
  <c r="E415" i="48"/>
  <c r="AJ415" i="48"/>
  <c r="AT415" i="48"/>
  <c r="Y415" i="48"/>
  <c r="AO418" i="48"/>
  <c r="O418" i="48"/>
  <c r="AU419" i="48"/>
  <c r="AA419" i="48"/>
  <c r="G421" i="48"/>
  <c r="AK421" i="48"/>
  <c r="K423" i="48"/>
  <c r="AM423" i="48"/>
  <c r="AT424" i="48"/>
  <c r="Y424" i="48"/>
  <c r="G426" i="48"/>
  <c r="AK426" i="48"/>
  <c r="U427" i="48"/>
  <c r="AR427" i="48"/>
  <c r="AN428" i="48"/>
  <c r="M428" i="48"/>
  <c r="K431" i="48"/>
  <c r="AM431" i="48"/>
  <c r="AT432" i="48"/>
  <c r="Y432" i="48"/>
  <c r="E434" i="48"/>
  <c r="AJ434" i="48"/>
  <c r="AV434" i="48"/>
  <c r="AC434" i="48"/>
  <c r="I436" i="48"/>
  <c r="AL436" i="48"/>
  <c r="S437" i="48"/>
  <c r="AQ437" i="48"/>
  <c r="K438" i="48"/>
  <c r="AM438" i="48"/>
  <c r="K443" i="48"/>
  <c r="AM443" i="48"/>
  <c r="AS444" i="48"/>
  <c r="W444" i="48"/>
  <c r="AN445" i="48"/>
  <c r="M445" i="48"/>
  <c r="C392" i="48"/>
  <c r="AI392" i="48"/>
  <c r="E395" i="48"/>
  <c r="AJ395" i="48"/>
  <c r="K397" i="48"/>
  <c r="AM397" i="48"/>
  <c r="AS398" i="48"/>
  <c r="W398" i="48"/>
  <c r="E400" i="48"/>
  <c r="AJ400" i="48"/>
  <c r="AN402" i="48"/>
  <c r="M402" i="48"/>
  <c r="E405" i="48"/>
  <c r="AJ405" i="48"/>
  <c r="AU405" i="48"/>
  <c r="AA405" i="48"/>
  <c r="AU407" i="48"/>
  <c r="AA407" i="48"/>
  <c r="AU409" i="48"/>
  <c r="AA409" i="48"/>
  <c r="G411" i="48"/>
  <c r="AK411" i="48"/>
  <c r="AU411" i="48"/>
  <c r="AA411" i="48"/>
  <c r="G413" i="48"/>
  <c r="AK413" i="48"/>
  <c r="G415" i="48"/>
  <c r="AK415" i="48"/>
  <c r="AU415" i="48"/>
  <c r="AA415" i="48"/>
  <c r="E419" i="48"/>
  <c r="AJ419" i="48"/>
  <c r="AV419" i="48"/>
  <c r="AC419" i="48"/>
  <c r="I421" i="48"/>
  <c r="AL421" i="48"/>
  <c r="U422" i="48"/>
  <c r="AR422" i="48"/>
  <c r="AN423" i="48"/>
  <c r="M423" i="48"/>
  <c r="AU424" i="48"/>
  <c r="AA424" i="48"/>
  <c r="I426" i="48"/>
  <c r="AL426" i="48"/>
  <c r="AO428" i="48"/>
  <c r="O428" i="48"/>
  <c r="E429" i="48"/>
  <c r="AJ429" i="48"/>
  <c r="AN431" i="48"/>
  <c r="M431" i="48"/>
  <c r="AU432" i="48"/>
  <c r="AA432" i="48"/>
  <c r="G434" i="48"/>
  <c r="AK434" i="48"/>
  <c r="K436" i="48"/>
  <c r="AM436" i="48"/>
  <c r="U437" i="48"/>
  <c r="AR437" i="48"/>
  <c r="AN438" i="48"/>
  <c r="M438" i="48"/>
  <c r="AU439" i="48"/>
  <c r="AA439" i="48"/>
  <c r="U442" i="48"/>
  <c r="AR442" i="48"/>
  <c r="AN443" i="48"/>
  <c r="M443" i="48"/>
  <c r="S392" i="48"/>
  <c r="AT393" i="48"/>
  <c r="Y393" i="48"/>
  <c r="G395" i="48"/>
  <c r="AK395" i="48"/>
  <c r="U396" i="48"/>
  <c r="AR396" i="48"/>
  <c r="AT398" i="48"/>
  <c r="Y398" i="48"/>
  <c r="G400" i="48"/>
  <c r="AK400" i="48"/>
  <c r="U401" i="48"/>
  <c r="AR401" i="48"/>
  <c r="AO402" i="48"/>
  <c r="O402" i="48"/>
  <c r="AT403" i="48"/>
  <c r="Y403" i="48"/>
  <c r="G405" i="48"/>
  <c r="AK405" i="48"/>
  <c r="AV405" i="48"/>
  <c r="AC405" i="48"/>
  <c r="E407" i="48"/>
  <c r="AJ407" i="48"/>
  <c r="AV407" i="48"/>
  <c r="AC407" i="48"/>
  <c r="E409" i="48"/>
  <c r="AJ409" i="48"/>
  <c r="AV409" i="48"/>
  <c r="AC409" i="48"/>
  <c r="I411" i="48"/>
  <c r="AL411" i="48"/>
  <c r="AV411" i="48"/>
  <c r="AC411" i="48"/>
  <c r="I413" i="48"/>
  <c r="AL413" i="48"/>
  <c r="I415" i="48"/>
  <c r="AL415" i="48"/>
  <c r="AV415" i="48"/>
  <c r="AC415" i="48"/>
  <c r="E417" i="48"/>
  <c r="AJ417" i="48"/>
  <c r="AT417" i="48"/>
  <c r="Y417" i="48"/>
  <c r="G419" i="48"/>
  <c r="AK419" i="48"/>
  <c r="K421" i="48"/>
  <c r="AM421" i="48"/>
  <c r="AS422" i="48"/>
  <c r="W422" i="48"/>
  <c r="AO423" i="48"/>
  <c r="O423" i="48"/>
  <c r="AV424" i="48"/>
  <c r="AC424" i="48"/>
  <c r="K426" i="48"/>
  <c r="AM426" i="48"/>
  <c r="G429" i="48"/>
  <c r="AK429" i="48"/>
  <c r="AO431" i="48"/>
  <c r="AV432" i="48"/>
  <c r="AC432" i="48"/>
  <c r="I434" i="48"/>
  <c r="AL434" i="48"/>
  <c r="AN436" i="48"/>
  <c r="M436" i="48"/>
  <c r="AS437" i="48"/>
  <c r="W437" i="48"/>
  <c r="AO438" i="48"/>
  <c r="O438" i="48"/>
  <c r="E439" i="48"/>
  <c r="AJ439" i="48"/>
  <c r="AV439" i="48"/>
  <c r="AC439" i="48"/>
  <c r="K441" i="48"/>
  <c r="AM441" i="48"/>
  <c r="AS442" i="48"/>
  <c r="W442" i="48"/>
  <c r="C444" i="48"/>
  <c r="AI444" i="48"/>
  <c r="AI446" i="48"/>
  <c r="C446" i="48"/>
  <c r="AR446" i="48"/>
  <c r="U446" i="48"/>
  <c r="AJ392" i="48"/>
  <c r="AR392" i="48"/>
  <c r="I395" i="48"/>
  <c r="AL395" i="48"/>
  <c r="AU398" i="48"/>
  <c r="AA398" i="48"/>
  <c r="I400" i="48"/>
  <c r="AL400" i="48"/>
  <c r="AS402" i="48"/>
  <c r="AS401" i="48"/>
  <c r="W401" i="48"/>
  <c r="AU403" i="48"/>
  <c r="AA403" i="48"/>
  <c r="I405" i="48"/>
  <c r="AL405" i="48"/>
  <c r="G407" i="48"/>
  <c r="AK407" i="48"/>
  <c r="G409" i="48"/>
  <c r="AK409" i="48"/>
  <c r="K411" i="48"/>
  <c r="AM411" i="48"/>
  <c r="K413" i="48"/>
  <c r="AM413" i="48"/>
  <c r="K415" i="48"/>
  <c r="AM415" i="48"/>
  <c r="G417" i="48"/>
  <c r="AK417" i="48"/>
  <c r="AU417" i="48"/>
  <c r="AA417" i="48"/>
  <c r="I419" i="48"/>
  <c r="AL419" i="48"/>
  <c r="U420" i="48"/>
  <c r="AR420" i="48"/>
  <c r="AN421" i="48"/>
  <c r="M421" i="48"/>
  <c r="E424" i="48"/>
  <c r="AJ424" i="48"/>
  <c r="AN426" i="48"/>
  <c r="M426" i="48"/>
  <c r="AT427" i="48"/>
  <c r="Y427" i="48"/>
  <c r="I429" i="48"/>
  <c r="AL429" i="48"/>
  <c r="AS430" i="48"/>
  <c r="W430" i="48"/>
  <c r="K434" i="48"/>
  <c r="AM434" i="48"/>
  <c r="U435" i="48"/>
  <c r="AR435" i="48"/>
  <c r="AT437" i="48"/>
  <c r="Y437" i="48"/>
  <c r="G439" i="48"/>
  <c r="AK439" i="48"/>
  <c r="U440" i="48"/>
  <c r="AR440" i="48"/>
  <c r="AN441" i="48"/>
  <c r="M441" i="48"/>
  <c r="C442" i="48"/>
  <c r="AI442" i="48"/>
  <c r="E444" i="48"/>
  <c r="AJ444" i="48"/>
  <c r="AU444" i="48"/>
  <c r="AA444" i="48"/>
  <c r="AJ446" i="48"/>
  <c r="E446" i="48"/>
  <c r="AG393" i="48"/>
  <c r="AG394" i="48"/>
  <c r="AG395" i="48"/>
  <c r="AG396" i="48"/>
  <c r="AG397" i="48"/>
  <c r="AG398" i="48"/>
  <c r="AG399" i="48"/>
  <c r="AG400" i="48"/>
  <c r="AG401" i="48"/>
  <c r="AG402" i="48"/>
  <c r="AG403" i="48"/>
  <c r="AG404" i="48"/>
  <c r="AG405" i="48"/>
  <c r="AG406" i="48"/>
  <c r="AG407" i="48"/>
  <c r="AG408" i="48"/>
  <c r="AG409" i="48"/>
  <c r="AG410" i="48"/>
  <c r="AG411" i="48"/>
  <c r="AG412" i="48"/>
  <c r="AG413" i="48"/>
  <c r="AG414" i="48"/>
  <c r="AG415" i="48"/>
  <c r="AG416" i="48"/>
  <c r="AG417" i="48"/>
  <c r="AG418" i="48"/>
  <c r="AG419" i="48"/>
  <c r="AG420" i="48"/>
  <c r="AG421" i="48"/>
  <c r="AG422" i="48"/>
  <c r="AG423" i="48"/>
  <c r="AG424" i="48"/>
  <c r="AG425" i="48"/>
  <c r="AG426" i="48"/>
  <c r="AG427" i="48"/>
  <c r="AG428" i="48"/>
  <c r="AG429" i="48"/>
  <c r="AG430" i="48"/>
  <c r="AG431" i="48"/>
  <c r="AG432" i="48"/>
  <c r="AG433" i="48"/>
  <c r="AG434" i="48"/>
  <c r="AG435" i="48"/>
  <c r="AG436" i="48"/>
  <c r="AG437" i="48"/>
  <c r="AG438" i="48"/>
  <c r="AG439" i="48"/>
  <c r="AG440" i="48"/>
  <c r="AG441" i="48"/>
  <c r="AG442" i="48"/>
  <c r="AG443" i="48"/>
  <c r="AG444" i="48"/>
  <c r="AG445" i="48"/>
  <c r="AN446" i="48"/>
  <c r="AU446" i="48"/>
  <c r="AM447" i="48"/>
  <c r="AS448" i="48"/>
  <c r="AK451" i="48"/>
  <c r="G451" i="48"/>
  <c r="AX453" i="48"/>
  <c r="AG453" i="48"/>
  <c r="AK455" i="48"/>
  <c r="G455" i="48"/>
  <c r="AX457" i="48"/>
  <c r="AG457" i="48"/>
  <c r="AJ460" i="48"/>
  <c r="E460" i="48"/>
  <c r="AL461" i="48"/>
  <c r="I461" i="48"/>
  <c r="AX464" i="48"/>
  <c r="AG464" i="48"/>
  <c r="AJ466" i="48"/>
  <c r="E466" i="48"/>
  <c r="C469" i="48"/>
  <c r="AI469" i="48"/>
  <c r="AL470" i="48"/>
  <c r="I470" i="48"/>
  <c r="AI393" i="48"/>
  <c r="AI396" i="48"/>
  <c r="AI397" i="48"/>
  <c r="AI398" i="48"/>
  <c r="AI399" i="48"/>
  <c r="AI400" i="48"/>
  <c r="AI401" i="48"/>
  <c r="W402" i="48"/>
  <c r="AI402" i="48"/>
  <c r="AI403" i="48"/>
  <c r="AI404" i="48"/>
  <c r="AI405" i="48"/>
  <c r="W406" i="48"/>
  <c r="AI406" i="48"/>
  <c r="W407" i="48"/>
  <c r="AI407" i="48"/>
  <c r="W408" i="48"/>
  <c r="AI408" i="48"/>
  <c r="W409" i="48"/>
  <c r="AI409" i="48"/>
  <c r="W410" i="48"/>
  <c r="AI410" i="48"/>
  <c r="W411" i="48"/>
  <c r="AI411" i="48"/>
  <c r="W412" i="48"/>
  <c r="AI412" i="48"/>
  <c r="W413" i="48"/>
  <c r="AI413" i="48"/>
  <c r="W414" i="48"/>
  <c r="AI414" i="48"/>
  <c r="W415" i="48"/>
  <c r="AI415" i="48"/>
  <c r="W416" i="48"/>
  <c r="AI416" i="48"/>
  <c r="AI417" i="48"/>
  <c r="AI418" i="48"/>
  <c r="AI419" i="48"/>
  <c r="AI420" i="48"/>
  <c r="AI421" i="48"/>
  <c r="AI422" i="48"/>
  <c r="AI423" i="48"/>
  <c r="AI424" i="48"/>
  <c r="AI425" i="48"/>
  <c r="AI426" i="48"/>
  <c r="AI427" i="48"/>
  <c r="AI428" i="48"/>
  <c r="AI429" i="48"/>
  <c r="AI430" i="48"/>
  <c r="AI431" i="48"/>
  <c r="AI432" i="48"/>
  <c r="AI433" i="48"/>
  <c r="AI434" i="48"/>
  <c r="AI435" i="48"/>
  <c r="AI436" i="48"/>
  <c r="AI437" i="48"/>
  <c r="AI438" i="48"/>
  <c r="AI439" i="48"/>
  <c r="Y446" i="48"/>
  <c r="AT446" i="48"/>
  <c r="AQ447" i="48"/>
  <c r="AP447" i="48"/>
  <c r="AI450" i="48"/>
  <c r="AL451" i="48"/>
  <c r="I451" i="48"/>
  <c r="Y451" i="48"/>
  <c r="AT451" i="48"/>
  <c r="M452" i="48"/>
  <c r="AN452" i="48"/>
  <c r="AL455" i="48"/>
  <c r="I455" i="48"/>
  <c r="Y455" i="48"/>
  <c r="AT455" i="48"/>
  <c r="M456" i="48"/>
  <c r="AN456" i="48"/>
  <c r="C459" i="48"/>
  <c r="AI459" i="48"/>
  <c r="AK460" i="48"/>
  <c r="G460" i="48"/>
  <c r="U460" i="48"/>
  <c r="AR460" i="48"/>
  <c r="AK466" i="48"/>
  <c r="G466" i="48"/>
  <c r="Y466" i="48"/>
  <c r="AT466" i="48"/>
  <c r="AJ469" i="48"/>
  <c r="E469" i="48"/>
  <c r="Y470" i="48"/>
  <c r="AT470" i="48"/>
  <c r="AI447" i="48"/>
  <c r="AS447" i="48"/>
  <c r="C449" i="48"/>
  <c r="C450" i="48"/>
  <c r="U450" i="48"/>
  <c r="AR450" i="48"/>
  <c r="AW452" i="48"/>
  <c r="AE452" i="48"/>
  <c r="C454" i="48"/>
  <c r="AI454" i="48"/>
  <c r="U454" i="48"/>
  <c r="AR454" i="48"/>
  <c r="AJ459" i="48"/>
  <c r="E459" i="48"/>
  <c r="AL460" i="48"/>
  <c r="I460" i="48"/>
  <c r="Y461" i="48"/>
  <c r="AT461" i="48"/>
  <c r="C465" i="48"/>
  <c r="AI465" i="48"/>
  <c r="AL466" i="48"/>
  <c r="I466" i="48"/>
  <c r="AK469" i="48"/>
  <c r="G469" i="48"/>
  <c r="Y469" i="48"/>
  <c r="AT469" i="48"/>
  <c r="AU470" i="48"/>
  <c r="AA470" i="48"/>
  <c r="AO446" i="48"/>
  <c r="AJ449" i="48"/>
  <c r="E449" i="48"/>
  <c r="AJ450" i="48"/>
  <c r="E450" i="48"/>
  <c r="AJ454" i="48"/>
  <c r="E454" i="48"/>
  <c r="C458" i="48"/>
  <c r="AI458" i="48"/>
  <c r="AK459" i="48"/>
  <c r="G459" i="48"/>
  <c r="U459" i="48"/>
  <c r="AR459" i="48"/>
  <c r="AX463" i="48"/>
  <c r="AG463" i="48"/>
  <c r="AJ465" i="48"/>
  <c r="E465" i="48"/>
  <c r="U465" i="48"/>
  <c r="AR465" i="48"/>
  <c r="AX467" i="48"/>
  <c r="AG467" i="48"/>
  <c r="S468" i="48"/>
  <c r="AQ468" i="48"/>
  <c r="AL469" i="48"/>
  <c r="I469" i="48"/>
  <c r="Y419" i="48"/>
  <c r="Y420" i="48"/>
  <c r="Y421" i="48"/>
  <c r="Y422" i="48"/>
  <c r="AL437" i="48"/>
  <c r="Y438" i="48"/>
  <c r="AL438" i="48"/>
  <c r="Y439" i="48"/>
  <c r="AL439" i="48"/>
  <c r="Y440" i="48"/>
  <c r="AL440" i="48"/>
  <c r="Y441" i="48"/>
  <c r="AL441" i="48"/>
  <c r="Y442" i="48"/>
  <c r="AL442" i="48"/>
  <c r="Y443" i="48"/>
  <c r="AL443" i="48"/>
  <c r="Y444" i="48"/>
  <c r="AL444" i="48"/>
  <c r="Y445" i="48"/>
  <c r="AL445" i="48"/>
  <c r="AJ447" i="48"/>
  <c r="E447" i="48"/>
  <c r="U447" i="48"/>
  <c r="AR447" i="48"/>
  <c r="C448" i="48"/>
  <c r="U448" i="48"/>
  <c r="AR448" i="48"/>
  <c r="U449" i="48"/>
  <c r="AR449" i="48"/>
  <c r="AK450" i="48"/>
  <c r="G450" i="48"/>
  <c r="AX452" i="48"/>
  <c r="AG452" i="48"/>
  <c r="AK454" i="48"/>
  <c r="G454" i="48"/>
  <c r="AX456" i="48"/>
  <c r="AG456" i="48"/>
  <c r="AJ458" i="48"/>
  <c r="E458" i="48"/>
  <c r="AL459" i="48"/>
  <c r="I459" i="48"/>
  <c r="Y460" i="48"/>
  <c r="AT460" i="48"/>
  <c r="AK465" i="48"/>
  <c r="G465" i="48"/>
  <c r="U468" i="48"/>
  <c r="AR468" i="48"/>
  <c r="AX471" i="48"/>
  <c r="AG471" i="48"/>
  <c r="AV446" i="48"/>
  <c r="AC446" i="48"/>
  <c r="AJ448" i="48"/>
  <c r="E448" i="48"/>
  <c r="AL449" i="48"/>
  <c r="I449" i="48"/>
  <c r="AL450" i="48"/>
  <c r="I450" i="48"/>
  <c r="Y450" i="48"/>
  <c r="AT450" i="48"/>
  <c r="M451" i="48"/>
  <c r="AN451" i="48"/>
  <c r="AL454" i="48"/>
  <c r="I454" i="48"/>
  <c r="Y454" i="48"/>
  <c r="AT454" i="48"/>
  <c r="M455" i="48"/>
  <c r="AN455" i="48"/>
  <c r="AK458" i="48"/>
  <c r="G458" i="48"/>
  <c r="U458" i="48"/>
  <c r="AR458" i="48"/>
  <c r="C464" i="48"/>
  <c r="AI464" i="48"/>
  <c r="AL465" i="48"/>
  <c r="I465" i="48"/>
  <c r="C468" i="48"/>
  <c r="AI468" i="48"/>
  <c r="AL447" i="48"/>
  <c r="I447" i="48"/>
  <c r="AW451" i="48"/>
  <c r="AE451" i="48"/>
  <c r="C453" i="48"/>
  <c r="AI453" i="48"/>
  <c r="U453" i="48"/>
  <c r="AR453" i="48"/>
  <c r="C457" i="48"/>
  <c r="AI457" i="48"/>
  <c r="U457" i="48"/>
  <c r="AR457" i="48"/>
  <c r="AL458" i="48"/>
  <c r="I458" i="48"/>
  <c r="Y459" i="48"/>
  <c r="AT459" i="48"/>
  <c r="AX462" i="48"/>
  <c r="AG462" i="48"/>
  <c r="AJ464" i="48"/>
  <c r="E464" i="48"/>
  <c r="U464" i="48"/>
  <c r="AR464" i="48"/>
  <c r="Y465" i="48"/>
  <c r="AT465" i="48"/>
  <c r="AJ468" i="48"/>
  <c r="E468" i="48"/>
  <c r="AA393" i="48"/>
  <c r="AA394" i="48"/>
  <c r="Y447" i="48"/>
  <c r="AT447" i="48"/>
  <c r="AL448" i="48"/>
  <c r="I448" i="48"/>
  <c r="Y448" i="48"/>
  <c r="AT448" i="48"/>
  <c r="Y449" i="48"/>
  <c r="AT449" i="48"/>
  <c r="AJ453" i="48"/>
  <c r="E453" i="48"/>
  <c r="AJ457" i="48"/>
  <c r="E457" i="48"/>
  <c r="AK464" i="48"/>
  <c r="G464" i="48"/>
  <c r="AK468" i="48"/>
  <c r="G468" i="48"/>
  <c r="Y468" i="48"/>
  <c r="AT468" i="48"/>
  <c r="AX470" i="48"/>
  <c r="AG470" i="48"/>
  <c r="Q393" i="48"/>
  <c r="Q394" i="48"/>
  <c r="Q395" i="48"/>
  <c r="Q396" i="48"/>
  <c r="Q397" i="48"/>
  <c r="Q398" i="48"/>
  <c r="Q399" i="48"/>
  <c r="Q400" i="48"/>
  <c r="Q401" i="48"/>
  <c r="Q402" i="48"/>
  <c r="Q403" i="48"/>
  <c r="Q404" i="48"/>
  <c r="Q405" i="48"/>
  <c r="Q406" i="48"/>
  <c r="Q407" i="48"/>
  <c r="Q408" i="48"/>
  <c r="Q409" i="48"/>
  <c r="Q410" i="48"/>
  <c r="Q411" i="48"/>
  <c r="Q412" i="48"/>
  <c r="Q413" i="48"/>
  <c r="Q414" i="48"/>
  <c r="Q415" i="48"/>
  <c r="Q416" i="48"/>
  <c r="Q417" i="48"/>
  <c r="Q418" i="48"/>
  <c r="Q419" i="48"/>
  <c r="Q420" i="48"/>
  <c r="Q421" i="48"/>
  <c r="Q422" i="48"/>
  <c r="Q423" i="48"/>
  <c r="Q424" i="48"/>
  <c r="Q425" i="48"/>
  <c r="Q426" i="48"/>
  <c r="Q427" i="48"/>
  <c r="Q428" i="48"/>
  <c r="Q429" i="48"/>
  <c r="Q430" i="48"/>
  <c r="Q431" i="48"/>
  <c r="Q432" i="48"/>
  <c r="Q433" i="48"/>
  <c r="Q434" i="48"/>
  <c r="Q435" i="48"/>
  <c r="Q436" i="48"/>
  <c r="Q437" i="48"/>
  <c r="Q438" i="48"/>
  <c r="Q439" i="48"/>
  <c r="Q440" i="48"/>
  <c r="Q441" i="48"/>
  <c r="Q442" i="48"/>
  <c r="Q443" i="48"/>
  <c r="Q444" i="48"/>
  <c r="Q445" i="48"/>
  <c r="Q446" i="48"/>
  <c r="AU447" i="48"/>
  <c r="AA447" i="48"/>
  <c r="AU448" i="48"/>
  <c r="AX451" i="48"/>
  <c r="AG451" i="48"/>
  <c r="AK453" i="48"/>
  <c r="G453" i="48"/>
  <c r="AX455" i="48"/>
  <c r="AG455" i="48"/>
  <c r="AK457" i="48"/>
  <c r="G457" i="48"/>
  <c r="Y458" i="48"/>
  <c r="AT458" i="48"/>
  <c r="C463" i="48"/>
  <c r="AI463" i="48"/>
  <c r="AL464" i="48"/>
  <c r="I464" i="48"/>
  <c r="AX466" i="48"/>
  <c r="AG466" i="48"/>
  <c r="S467" i="48"/>
  <c r="AQ467" i="48"/>
  <c r="AL468" i="48"/>
  <c r="I468" i="48"/>
  <c r="AQ428" i="48"/>
  <c r="AQ429" i="48"/>
  <c r="AQ430" i="48"/>
  <c r="AQ431" i="48"/>
  <c r="AQ432" i="48"/>
  <c r="AQ433" i="48"/>
  <c r="AQ434" i="48"/>
  <c r="AQ435" i="48"/>
  <c r="AQ436" i="48"/>
  <c r="AQ439" i="48"/>
  <c r="AQ440" i="48"/>
  <c r="AQ441" i="48"/>
  <c r="AQ442" i="48"/>
  <c r="AQ446" i="48"/>
  <c r="M450" i="48"/>
  <c r="AN450" i="48"/>
  <c r="AL453" i="48"/>
  <c r="I453" i="48"/>
  <c r="Y453" i="48"/>
  <c r="AT453" i="48"/>
  <c r="M454" i="48"/>
  <c r="AN454" i="48"/>
  <c r="AL457" i="48"/>
  <c r="I457" i="48"/>
  <c r="Y457" i="48"/>
  <c r="AT457" i="48"/>
  <c r="AX461" i="48"/>
  <c r="AG461" i="48"/>
  <c r="AJ463" i="48"/>
  <c r="E463" i="48"/>
  <c r="U463" i="48"/>
  <c r="AR463" i="48"/>
  <c r="Y464" i="48"/>
  <c r="AT464" i="48"/>
  <c r="U467" i="48"/>
  <c r="AR467" i="48"/>
  <c r="AX469" i="48"/>
  <c r="AG469" i="48"/>
  <c r="AJ472" i="48"/>
  <c r="E472" i="48"/>
  <c r="AL446" i="48"/>
  <c r="AX446" i="48"/>
  <c r="AG446" i="48"/>
  <c r="M447" i="48"/>
  <c r="AN447" i="48"/>
  <c r="AV447" i="48"/>
  <c r="AC447" i="48"/>
  <c r="AV448" i="48"/>
  <c r="AO450" i="48"/>
  <c r="O450" i="48"/>
  <c r="AW450" i="48"/>
  <c r="AE450" i="48"/>
  <c r="C452" i="48"/>
  <c r="AI452" i="48"/>
  <c r="U452" i="48"/>
  <c r="AR452" i="48"/>
  <c r="AW454" i="48"/>
  <c r="C456" i="48"/>
  <c r="AI456" i="48"/>
  <c r="U456" i="48"/>
  <c r="AR456" i="48"/>
  <c r="AK463" i="48"/>
  <c r="G463" i="48"/>
  <c r="C467" i="48"/>
  <c r="AI467" i="48"/>
  <c r="AK472" i="48"/>
  <c r="G472" i="48"/>
  <c r="W472" i="48"/>
  <c r="AS472" i="48"/>
  <c r="S446" i="48"/>
  <c r="AO447" i="48"/>
  <c r="M448" i="48"/>
  <c r="AN448" i="48"/>
  <c r="AJ452" i="48"/>
  <c r="E452" i="48"/>
  <c r="AJ456" i="48"/>
  <c r="E456" i="48"/>
  <c r="AX460" i="48"/>
  <c r="AG460" i="48"/>
  <c r="C462" i="48"/>
  <c r="AI462" i="48"/>
  <c r="AL463" i="48"/>
  <c r="I463" i="48"/>
  <c r="AJ467" i="48"/>
  <c r="E467" i="48"/>
  <c r="AI470" i="48"/>
  <c r="AQ470" i="48"/>
  <c r="U471" i="48"/>
  <c r="AR471" i="48"/>
  <c r="AL472" i="48"/>
  <c r="I472" i="48"/>
  <c r="I446" i="48"/>
  <c r="AW447" i="48"/>
  <c r="AE447" i="48"/>
  <c r="AO448" i="48"/>
  <c r="O448" i="48"/>
  <c r="AW448" i="48"/>
  <c r="AE448" i="48"/>
  <c r="AO449" i="48"/>
  <c r="O449" i="48"/>
  <c r="AW449" i="48"/>
  <c r="AE449" i="48"/>
  <c r="AX450" i="48"/>
  <c r="AG450" i="48"/>
  <c r="AK452" i="48"/>
  <c r="G452" i="48"/>
  <c r="AX454" i="48"/>
  <c r="AG454" i="48"/>
  <c r="AK456" i="48"/>
  <c r="G456" i="48"/>
  <c r="AJ462" i="48"/>
  <c r="E462" i="48"/>
  <c r="U462" i="48"/>
  <c r="AR462" i="48"/>
  <c r="Y463" i="48"/>
  <c r="AT463" i="48"/>
  <c r="AK467" i="48"/>
  <c r="G467" i="48"/>
  <c r="Y467" i="48"/>
  <c r="AT467" i="48"/>
  <c r="AJ471" i="48"/>
  <c r="E471" i="48"/>
  <c r="AE393" i="48"/>
  <c r="AE394" i="48"/>
  <c r="AE395" i="48"/>
  <c r="AE396" i="48"/>
  <c r="AE397" i="48"/>
  <c r="AE398" i="48"/>
  <c r="AE399" i="48"/>
  <c r="AE400" i="48"/>
  <c r="AE401" i="48"/>
  <c r="AE402" i="48"/>
  <c r="AE403" i="48"/>
  <c r="AE404" i="48"/>
  <c r="AE405" i="48"/>
  <c r="AE406" i="48"/>
  <c r="AE407" i="48"/>
  <c r="AE408" i="48"/>
  <c r="AE409" i="48"/>
  <c r="AE410" i="48"/>
  <c r="AE411" i="48"/>
  <c r="AE412" i="48"/>
  <c r="AE413" i="48"/>
  <c r="AE414" i="48"/>
  <c r="AE415" i="48"/>
  <c r="AE416" i="48"/>
  <c r="AE417" i="48"/>
  <c r="AE418" i="48"/>
  <c r="AE419" i="48"/>
  <c r="AE420" i="48"/>
  <c r="AE421" i="48"/>
  <c r="AE422" i="48"/>
  <c r="AE423" i="48"/>
  <c r="AE424" i="48"/>
  <c r="AE425" i="48"/>
  <c r="AE426" i="48"/>
  <c r="AE427" i="48"/>
  <c r="AE428" i="48"/>
  <c r="AE429" i="48"/>
  <c r="AE430" i="48"/>
  <c r="AE431" i="48"/>
  <c r="AE432" i="48"/>
  <c r="AE433" i="48"/>
  <c r="AE434" i="48"/>
  <c r="AE435" i="48"/>
  <c r="AE436" i="48"/>
  <c r="AE437" i="48"/>
  <c r="AE438" i="48"/>
  <c r="AE439" i="48"/>
  <c r="AE440" i="48"/>
  <c r="AE441" i="48"/>
  <c r="AE442" i="48"/>
  <c r="AE443" i="48"/>
  <c r="AL452" i="48"/>
  <c r="I452" i="48"/>
  <c r="Y452" i="48"/>
  <c r="AT452" i="48"/>
  <c r="M453" i="48"/>
  <c r="AN453" i="48"/>
  <c r="AL456" i="48"/>
  <c r="I456" i="48"/>
  <c r="Y456" i="48"/>
  <c r="AT456" i="48"/>
  <c r="M457" i="48"/>
  <c r="AN457" i="48"/>
  <c r="AX459" i="48"/>
  <c r="AG459" i="48"/>
  <c r="C461" i="48"/>
  <c r="AI461" i="48"/>
  <c r="AK462" i="48"/>
  <c r="G462" i="48"/>
  <c r="AX465" i="48"/>
  <c r="AG465" i="48"/>
  <c r="S466" i="48"/>
  <c r="AQ466" i="48"/>
  <c r="AL467" i="48"/>
  <c r="I467" i="48"/>
  <c r="AK471" i="48"/>
  <c r="G471" i="48"/>
  <c r="AX447" i="48"/>
  <c r="AG447" i="48"/>
  <c r="AX448" i="48"/>
  <c r="AG448" i="48"/>
  <c r="AX449" i="48"/>
  <c r="AG449" i="48"/>
  <c r="C451" i="48"/>
  <c r="AI451" i="48"/>
  <c r="U451" i="48"/>
  <c r="AR451" i="48"/>
  <c r="AW453" i="48"/>
  <c r="AE453" i="48"/>
  <c r="C455" i="48"/>
  <c r="AI455" i="48"/>
  <c r="U455" i="48"/>
  <c r="AR455" i="48"/>
  <c r="AJ461" i="48"/>
  <c r="E461" i="48"/>
  <c r="AL462" i="48"/>
  <c r="I462" i="48"/>
  <c r="U466" i="48"/>
  <c r="AR466" i="48"/>
  <c r="AX468" i="48"/>
  <c r="AG468" i="48"/>
  <c r="S469" i="48"/>
  <c r="AQ469" i="48"/>
  <c r="AJ470" i="48"/>
  <c r="E470" i="48"/>
  <c r="U470" i="48"/>
  <c r="AR470" i="48"/>
  <c r="AL471" i="48"/>
  <c r="I471" i="48"/>
  <c r="Y471" i="48"/>
  <c r="AT471" i="48"/>
  <c r="AS446" i="48"/>
  <c r="AK447" i="48"/>
  <c r="AK448" i="48"/>
  <c r="AK449" i="48"/>
  <c r="AJ451" i="48"/>
  <c r="E451" i="48"/>
  <c r="AJ455" i="48"/>
  <c r="E455" i="48"/>
  <c r="AX458" i="48"/>
  <c r="AG458" i="48"/>
  <c r="C460" i="48"/>
  <c r="AI460" i="48"/>
  <c r="AK461" i="48"/>
  <c r="G461" i="48"/>
  <c r="U461" i="48"/>
  <c r="AR461" i="48"/>
  <c r="Y462" i="48"/>
  <c r="AT462" i="48"/>
  <c r="C466" i="48"/>
  <c r="AI466" i="48"/>
  <c r="U469" i="48"/>
  <c r="AR469" i="48"/>
  <c r="AK470" i="48"/>
  <c r="G470" i="48"/>
  <c r="AU471" i="48"/>
  <c r="AA471" i="48"/>
  <c r="O451" i="48"/>
  <c r="O452" i="48"/>
  <c r="O453" i="48"/>
  <c r="O454" i="48"/>
  <c r="O455" i="48"/>
  <c r="O456" i="48"/>
  <c r="O457" i="48"/>
  <c r="O458" i="48"/>
  <c r="O459" i="48"/>
  <c r="O460" i="48"/>
  <c r="O461" i="48"/>
  <c r="O462" i="48"/>
  <c r="O463" i="48"/>
  <c r="O464" i="48"/>
  <c r="O465" i="48"/>
  <c r="O466" i="48"/>
  <c r="O467" i="48"/>
  <c r="O468" i="48"/>
  <c r="O469" i="48"/>
  <c r="O470" i="48"/>
  <c r="O471" i="48"/>
  <c r="AM471" i="48"/>
  <c r="AW473" i="48"/>
  <c r="AP474" i="48"/>
  <c r="E476" i="48"/>
  <c r="AJ476" i="48"/>
  <c r="U476" i="48"/>
  <c r="AR476" i="48"/>
  <c r="AN477" i="48"/>
  <c r="AM479" i="48"/>
  <c r="K479" i="48"/>
  <c r="AQ480" i="48"/>
  <c r="S480" i="48"/>
  <c r="AM481" i="48"/>
  <c r="K481" i="48"/>
  <c r="AQ482" i="48"/>
  <c r="S482" i="48"/>
  <c r="AM483" i="48"/>
  <c r="K483" i="48"/>
  <c r="AP484" i="48"/>
  <c r="Q484" i="48"/>
  <c r="AM485" i="48"/>
  <c r="K485" i="48"/>
  <c r="C488" i="48"/>
  <c r="AI488" i="48"/>
  <c r="AP490" i="48"/>
  <c r="AP489" i="48"/>
  <c r="Q489" i="48"/>
  <c r="AL490" i="48"/>
  <c r="I490" i="48"/>
  <c r="E492" i="48"/>
  <c r="AJ492" i="48"/>
  <c r="AQ494" i="48"/>
  <c r="S494" i="48"/>
  <c r="C495" i="48"/>
  <c r="AI495" i="48"/>
  <c r="AM499" i="48"/>
  <c r="K499" i="48"/>
  <c r="AO500" i="48"/>
  <c r="O500" i="48"/>
  <c r="AQ501" i="48"/>
  <c r="S501" i="48"/>
  <c r="AN462" i="48"/>
  <c r="AN463" i="48"/>
  <c r="AN464" i="48"/>
  <c r="AN465" i="48"/>
  <c r="AN466" i="48"/>
  <c r="AN467" i="48"/>
  <c r="AN468" i="48"/>
  <c r="AN469" i="48"/>
  <c r="AN470" i="48"/>
  <c r="AN471" i="48"/>
  <c r="AO473" i="48"/>
  <c r="AX474" i="48"/>
  <c r="G476" i="48"/>
  <c r="AK476" i="48"/>
  <c r="W476" i="48"/>
  <c r="AS476" i="48"/>
  <c r="AQ484" i="48"/>
  <c r="S484" i="48"/>
  <c r="AX485" i="48"/>
  <c r="AG485" i="48"/>
  <c r="W486" i="48"/>
  <c r="AS486" i="48"/>
  <c r="E488" i="48"/>
  <c r="AJ488" i="48"/>
  <c r="AQ489" i="48"/>
  <c r="S489" i="48"/>
  <c r="AM490" i="48"/>
  <c r="K490" i="48"/>
  <c r="G492" i="48"/>
  <c r="AK492" i="48"/>
  <c r="U494" i="48"/>
  <c r="AR494" i="48"/>
  <c r="E495" i="48"/>
  <c r="AJ495" i="48"/>
  <c r="AQ497" i="48"/>
  <c r="S497" i="48"/>
  <c r="C498" i="48"/>
  <c r="AI498" i="48"/>
  <c r="C502" i="48"/>
  <c r="AI502" i="48"/>
  <c r="AA502" i="48"/>
  <c r="AU502" i="48"/>
  <c r="AA448" i="48"/>
  <c r="AA449" i="48"/>
  <c r="AA450" i="48"/>
  <c r="AA451" i="48"/>
  <c r="AA452" i="48"/>
  <c r="AA453" i="48"/>
  <c r="AA454" i="48"/>
  <c r="AA455" i="48"/>
  <c r="AA456" i="48"/>
  <c r="AA457" i="48"/>
  <c r="AA458" i="48"/>
  <c r="AA459" i="48"/>
  <c r="AA460" i="48"/>
  <c r="AA461" i="48"/>
  <c r="AA462" i="48"/>
  <c r="AA463" i="48"/>
  <c r="AA464" i="48"/>
  <c r="AA465" i="48"/>
  <c r="AA466" i="48"/>
  <c r="AA467" i="48"/>
  <c r="AA468" i="48"/>
  <c r="AA469" i="48"/>
  <c r="C475" i="48"/>
  <c r="AI475" i="48"/>
  <c r="U475" i="48"/>
  <c r="AR475" i="48"/>
  <c r="AL476" i="48"/>
  <c r="I476" i="48"/>
  <c r="Y476" i="48"/>
  <c r="AT476" i="48"/>
  <c r="AX477" i="48"/>
  <c r="AG477" i="48"/>
  <c r="AX481" i="48"/>
  <c r="AG481" i="48"/>
  <c r="U484" i="48"/>
  <c r="AR484" i="48"/>
  <c r="C486" i="48"/>
  <c r="AI486" i="48"/>
  <c r="Y486" i="48"/>
  <c r="AT486" i="48"/>
  <c r="G488" i="48"/>
  <c r="AK488" i="48"/>
  <c r="U489" i="48"/>
  <c r="AR489" i="48"/>
  <c r="AQ491" i="48"/>
  <c r="S491" i="48"/>
  <c r="AL492" i="48"/>
  <c r="I492" i="48"/>
  <c r="W494" i="48"/>
  <c r="AS494" i="48"/>
  <c r="G495" i="48"/>
  <c r="AK495" i="48"/>
  <c r="AO496" i="48"/>
  <c r="O496" i="48"/>
  <c r="U497" i="48"/>
  <c r="AR497" i="48"/>
  <c r="E498" i="48"/>
  <c r="AJ498" i="48"/>
  <c r="E502" i="48"/>
  <c r="AJ502" i="48"/>
  <c r="E475" i="48"/>
  <c r="AJ475" i="48"/>
  <c r="W475" i="48"/>
  <c r="AS475" i="48"/>
  <c r="C478" i="48"/>
  <c r="AI478" i="48"/>
  <c r="W478" i="48"/>
  <c r="AS478" i="48"/>
  <c r="W480" i="48"/>
  <c r="AS480" i="48"/>
  <c r="C482" i="48"/>
  <c r="AI482" i="48"/>
  <c r="W482" i="48"/>
  <c r="AS482" i="48"/>
  <c r="W484" i="48"/>
  <c r="AS484" i="48"/>
  <c r="E486" i="48"/>
  <c r="AJ486" i="48"/>
  <c r="AL488" i="48"/>
  <c r="I488" i="48"/>
  <c r="W489" i="48"/>
  <c r="AS489" i="48"/>
  <c r="U491" i="48"/>
  <c r="AR491" i="48"/>
  <c r="AM492" i="48"/>
  <c r="K492" i="48"/>
  <c r="AL495" i="48"/>
  <c r="I495" i="48"/>
  <c r="W497" i="48"/>
  <c r="AS497" i="48"/>
  <c r="G498" i="48"/>
  <c r="AK498" i="48"/>
  <c r="AO499" i="48"/>
  <c r="O499" i="48"/>
  <c r="G502" i="48"/>
  <c r="AK502" i="48"/>
  <c r="AQ472" i="48"/>
  <c r="AG472" i="48"/>
  <c r="AP473" i="48"/>
  <c r="G475" i="48"/>
  <c r="AK475" i="48"/>
  <c r="Y475" i="48"/>
  <c r="AT475" i="48"/>
  <c r="E478" i="48"/>
  <c r="AJ478" i="48"/>
  <c r="Y478" i="48"/>
  <c r="AT478" i="48"/>
  <c r="AX479" i="48"/>
  <c r="AG479" i="48"/>
  <c r="Y480" i="48"/>
  <c r="AT480" i="48"/>
  <c r="E482" i="48"/>
  <c r="AJ482" i="48"/>
  <c r="Y482" i="48"/>
  <c r="AT482" i="48"/>
  <c r="AX483" i="48"/>
  <c r="AG483" i="48"/>
  <c r="Y484" i="48"/>
  <c r="AT484" i="48"/>
  <c r="G486" i="48"/>
  <c r="AK486" i="48"/>
  <c r="AP487" i="48"/>
  <c r="Q487" i="48"/>
  <c r="AM488" i="48"/>
  <c r="K488" i="48"/>
  <c r="AX490" i="48"/>
  <c r="AG490" i="48"/>
  <c r="W491" i="48"/>
  <c r="AS491" i="48"/>
  <c r="AM495" i="48"/>
  <c r="K495" i="48"/>
  <c r="AL498" i="48"/>
  <c r="I498" i="48"/>
  <c r="AQ500" i="48"/>
  <c r="S500" i="48"/>
  <c r="W501" i="48"/>
  <c r="AS501" i="48"/>
  <c r="AL502" i="48"/>
  <c r="I502" i="48"/>
  <c r="AC448" i="48"/>
  <c r="AC449" i="48"/>
  <c r="AC450" i="48"/>
  <c r="AC451" i="48"/>
  <c r="AC452" i="48"/>
  <c r="AC453" i="48"/>
  <c r="AC454" i="48"/>
  <c r="AC455" i="48"/>
  <c r="AC456" i="48"/>
  <c r="AC457" i="48"/>
  <c r="AC458" i="48"/>
  <c r="AC459" i="48"/>
  <c r="AC460" i="48"/>
  <c r="AC461" i="48"/>
  <c r="AC462" i="48"/>
  <c r="AC463" i="48"/>
  <c r="AC464" i="48"/>
  <c r="AC465" i="48"/>
  <c r="AC466" i="48"/>
  <c r="AC467" i="48"/>
  <c r="AC468" i="48"/>
  <c r="AC469" i="48"/>
  <c r="AC470" i="48"/>
  <c r="AC471" i="48"/>
  <c r="AM472" i="48"/>
  <c r="AX473" i="48"/>
  <c r="U474" i="48"/>
  <c r="AR474" i="48"/>
  <c r="AL475" i="48"/>
  <c r="I475" i="48"/>
  <c r="AV476" i="48"/>
  <c r="AC476" i="48"/>
  <c r="AP477" i="48"/>
  <c r="Q477" i="48"/>
  <c r="G478" i="48"/>
  <c r="AK478" i="48"/>
  <c r="C480" i="48"/>
  <c r="AI480" i="48"/>
  <c r="G482" i="48"/>
  <c r="AK482" i="48"/>
  <c r="AL486" i="48"/>
  <c r="I486" i="48"/>
  <c r="AQ487" i="48"/>
  <c r="S487" i="48"/>
  <c r="AX488" i="48"/>
  <c r="AG488" i="48"/>
  <c r="C491" i="48"/>
  <c r="AI491" i="48"/>
  <c r="C494" i="48"/>
  <c r="AI494" i="48"/>
  <c r="AM498" i="48"/>
  <c r="K498" i="48"/>
  <c r="C501" i="48"/>
  <c r="AI501" i="48"/>
  <c r="AM502" i="48"/>
  <c r="K502" i="48"/>
  <c r="C474" i="48"/>
  <c r="AI474" i="48"/>
  <c r="W474" i="48"/>
  <c r="AS474" i="48"/>
  <c r="AM476" i="48"/>
  <c r="AM475" i="48"/>
  <c r="K475" i="48"/>
  <c r="AN476" i="48"/>
  <c r="M476" i="48"/>
  <c r="AL478" i="48"/>
  <c r="I478" i="48"/>
  <c r="E480" i="48"/>
  <c r="AJ480" i="48"/>
  <c r="AP482" i="48"/>
  <c r="AP481" i="48"/>
  <c r="Q481" i="48"/>
  <c r="AL482" i="48"/>
  <c r="I482" i="48"/>
  <c r="C484" i="48"/>
  <c r="AI484" i="48"/>
  <c r="AP485" i="48"/>
  <c r="Q485" i="48"/>
  <c r="AM486" i="48"/>
  <c r="K486" i="48"/>
  <c r="U487" i="48"/>
  <c r="AR487" i="48"/>
  <c r="C489" i="48"/>
  <c r="AI489" i="48"/>
  <c r="E491" i="48"/>
  <c r="AJ491" i="48"/>
  <c r="AQ493" i="48"/>
  <c r="S493" i="48"/>
  <c r="E494" i="48"/>
  <c r="AJ494" i="48"/>
  <c r="AQ496" i="48"/>
  <c r="S496" i="48"/>
  <c r="C497" i="48"/>
  <c r="AI497" i="48"/>
  <c r="E501" i="48"/>
  <c r="AJ501" i="48"/>
  <c r="U472" i="48"/>
  <c r="AR472" i="48"/>
  <c r="E474" i="48"/>
  <c r="AJ474" i="48"/>
  <c r="Y474" i="48"/>
  <c r="AT474" i="48"/>
  <c r="AN475" i="48"/>
  <c r="M475" i="48"/>
  <c r="AV475" i="48"/>
  <c r="AC475" i="48"/>
  <c r="AM478" i="48"/>
  <c r="K478" i="48"/>
  <c r="G480" i="48"/>
  <c r="AK480" i="48"/>
  <c r="AQ481" i="48"/>
  <c r="S481" i="48"/>
  <c r="AM482" i="48"/>
  <c r="K482" i="48"/>
  <c r="E484" i="48"/>
  <c r="AJ484" i="48"/>
  <c r="AQ485" i="48"/>
  <c r="S485" i="48"/>
  <c r="W487" i="48"/>
  <c r="AS487" i="48"/>
  <c r="E489" i="48"/>
  <c r="AJ489" i="48"/>
  <c r="G491" i="48"/>
  <c r="AK491" i="48"/>
  <c r="AX493" i="48"/>
  <c r="AX492" i="48"/>
  <c r="AG492" i="48"/>
  <c r="U493" i="48"/>
  <c r="AR493" i="48"/>
  <c r="G494" i="48"/>
  <c r="AK494" i="48"/>
  <c r="AO495" i="48"/>
  <c r="O495" i="48"/>
  <c r="U496" i="48"/>
  <c r="AR496" i="48"/>
  <c r="E497" i="48"/>
  <c r="AJ497" i="48"/>
  <c r="AQ499" i="48"/>
  <c r="S499" i="48"/>
  <c r="G501" i="48"/>
  <c r="AK501" i="48"/>
  <c r="AA501" i="48"/>
  <c r="AU501" i="48"/>
  <c r="AE454" i="48"/>
  <c r="AE455" i="48"/>
  <c r="AE456" i="48"/>
  <c r="AE457" i="48"/>
  <c r="AE458" i="48"/>
  <c r="AE459" i="48"/>
  <c r="AE460" i="48"/>
  <c r="AE461" i="48"/>
  <c r="AE462" i="48"/>
  <c r="AE463" i="48"/>
  <c r="AE464" i="48"/>
  <c r="AE465" i="48"/>
  <c r="AE466" i="48"/>
  <c r="AE467" i="48"/>
  <c r="AE468" i="48"/>
  <c r="AE469" i="48"/>
  <c r="AE470" i="48"/>
  <c r="AE471" i="48"/>
  <c r="AW472" i="48"/>
  <c r="G474" i="48"/>
  <c r="AK474" i="48"/>
  <c r="AL480" i="48"/>
  <c r="I480" i="48"/>
  <c r="G484" i="48"/>
  <c r="AK484" i="48"/>
  <c r="U485" i="48"/>
  <c r="AR485" i="48"/>
  <c r="Y487" i="48"/>
  <c r="AT487" i="48"/>
  <c r="G489" i="48"/>
  <c r="AK489" i="48"/>
  <c r="AL491" i="48"/>
  <c r="I491" i="48"/>
  <c r="W493" i="48"/>
  <c r="AS493" i="48"/>
  <c r="AL494" i="48"/>
  <c r="I494" i="48"/>
  <c r="W496" i="48"/>
  <c r="AS496" i="48"/>
  <c r="G497" i="48"/>
  <c r="AK497" i="48"/>
  <c r="AO498" i="48"/>
  <c r="O498" i="48"/>
  <c r="W500" i="48"/>
  <c r="AS500" i="48"/>
  <c r="AL501" i="48"/>
  <c r="I501" i="48"/>
  <c r="AO502" i="48"/>
  <c r="O502" i="48"/>
  <c r="U473" i="48"/>
  <c r="AR473" i="48"/>
  <c r="AL474" i="48"/>
  <c r="I474" i="48"/>
  <c r="AX476" i="48"/>
  <c r="AG476" i="48"/>
  <c r="U477" i="48"/>
  <c r="AR477" i="48"/>
  <c r="AQ479" i="48"/>
  <c r="S479" i="48"/>
  <c r="AM480" i="48"/>
  <c r="K480" i="48"/>
  <c r="AQ483" i="48"/>
  <c r="S483" i="48"/>
  <c r="AL484" i="48"/>
  <c r="I484" i="48"/>
  <c r="W485" i="48"/>
  <c r="AS485" i="48"/>
  <c r="AX486" i="48"/>
  <c r="AG486" i="48"/>
  <c r="AL489" i="48"/>
  <c r="I489" i="48"/>
  <c r="AM491" i="48"/>
  <c r="K491" i="48"/>
  <c r="C493" i="48"/>
  <c r="AI493" i="48"/>
  <c r="AM494" i="48"/>
  <c r="K494" i="48"/>
  <c r="AL497" i="48"/>
  <c r="I497" i="48"/>
  <c r="C500" i="48"/>
  <c r="AI500" i="48"/>
  <c r="AM501" i="48"/>
  <c r="K501" i="48"/>
  <c r="C473" i="48"/>
  <c r="AI473" i="48"/>
  <c r="W473" i="48"/>
  <c r="AS473" i="48"/>
  <c r="AM474" i="48"/>
  <c r="K474" i="48"/>
  <c r="AV474" i="48"/>
  <c r="AC474" i="48"/>
  <c r="AP476" i="48"/>
  <c r="W477" i="48"/>
  <c r="AS477" i="48"/>
  <c r="W481" i="48"/>
  <c r="AS481" i="48"/>
  <c r="AM484" i="48"/>
  <c r="K484" i="48"/>
  <c r="Y485" i="48"/>
  <c r="AT485" i="48"/>
  <c r="C487" i="48"/>
  <c r="AI487" i="48"/>
  <c r="AP488" i="48"/>
  <c r="Q488" i="48"/>
  <c r="AM489" i="48"/>
  <c r="K489" i="48"/>
  <c r="AQ490" i="48"/>
  <c r="S490" i="48"/>
  <c r="E493" i="48"/>
  <c r="AJ493" i="48"/>
  <c r="AM497" i="48"/>
  <c r="K497" i="48"/>
  <c r="E500" i="48"/>
  <c r="AJ500" i="48"/>
  <c r="AN472" i="48"/>
  <c r="Y472" i="48"/>
  <c r="AT472" i="48"/>
  <c r="E473" i="48"/>
  <c r="AJ473" i="48"/>
  <c r="Y473" i="48"/>
  <c r="AT473" i="48"/>
  <c r="AN474" i="48"/>
  <c r="M474" i="48"/>
  <c r="C477" i="48"/>
  <c r="AI477" i="48"/>
  <c r="Y477" i="48"/>
  <c r="AT477" i="48"/>
  <c r="AX478" i="48"/>
  <c r="AG478" i="48"/>
  <c r="AX480" i="48"/>
  <c r="AG480" i="48"/>
  <c r="Y481" i="48"/>
  <c r="AT481" i="48"/>
  <c r="AX482" i="48"/>
  <c r="AG482" i="48"/>
  <c r="AX484" i="48"/>
  <c r="AG484" i="48"/>
  <c r="E487" i="48"/>
  <c r="AJ487" i="48"/>
  <c r="AQ488" i="48"/>
  <c r="S488" i="48"/>
  <c r="U490" i="48"/>
  <c r="AR490" i="48"/>
  <c r="G493" i="48"/>
  <c r="AK493" i="48"/>
  <c r="AQ495" i="48"/>
  <c r="S495" i="48"/>
  <c r="C496" i="48"/>
  <c r="AI496" i="48"/>
  <c r="W499" i="48"/>
  <c r="AS499" i="48"/>
  <c r="G500" i="48"/>
  <c r="AK500" i="48"/>
  <c r="AA500" i="48"/>
  <c r="AU500" i="48"/>
  <c r="AI503" i="48"/>
  <c r="C503" i="48"/>
  <c r="AI472" i="48"/>
  <c r="G473" i="48"/>
  <c r="AK473" i="48"/>
  <c r="E477" i="48"/>
  <c r="AJ477" i="48"/>
  <c r="C479" i="48"/>
  <c r="AI479" i="48"/>
  <c r="W479" i="48"/>
  <c r="AS479" i="48"/>
  <c r="C481" i="48"/>
  <c r="AI481" i="48"/>
  <c r="C483" i="48"/>
  <c r="AI483" i="48"/>
  <c r="W483" i="48"/>
  <c r="AS483" i="48"/>
  <c r="C485" i="48"/>
  <c r="AI485" i="48"/>
  <c r="AP486" i="48"/>
  <c r="Q486" i="48"/>
  <c r="G487" i="48"/>
  <c r="AK487" i="48"/>
  <c r="U488" i="48"/>
  <c r="AR488" i="48"/>
  <c r="AX489" i="48"/>
  <c r="AG489" i="48"/>
  <c r="W490" i="48"/>
  <c r="AS490" i="48"/>
  <c r="AQ492" i="48"/>
  <c r="S492" i="48"/>
  <c r="AL493" i="48"/>
  <c r="I493" i="48"/>
  <c r="AO494" i="48"/>
  <c r="O494" i="48"/>
  <c r="U495" i="48"/>
  <c r="AR495" i="48"/>
  <c r="E496" i="48"/>
  <c r="AJ496" i="48"/>
  <c r="AQ498" i="48"/>
  <c r="S498" i="48"/>
  <c r="C499" i="48"/>
  <c r="AI499" i="48"/>
  <c r="AL500" i="48"/>
  <c r="I500" i="48"/>
  <c r="AO501" i="48"/>
  <c r="O501" i="48"/>
  <c r="AQ502" i="48"/>
  <c r="S502" i="48"/>
  <c r="AJ503" i="48"/>
  <c r="E503" i="48"/>
  <c r="AT503" i="48"/>
  <c r="Y503" i="48"/>
  <c r="M472" i="48"/>
  <c r="AA472" i="48"/>
  <c r="AU472" i="48"/>
  <c r="AL473" i="48"/>
  <c r="I473" i="48"/>
  <c r="G477" i="48"/>
  <c r="AK477" i="48"/>
  <c r="AP479" i="48"/>
  <c r="AP478" i="48"/>
  <c r="Q478" i="48"/>
  <c r="E479" i="48"/>
  <c r="AJ479" i="48"/>
  <c r="Y479" i="48"/>
  <c r="AT479" i="48"/>
  <c r="E481" i="48"/>
  <c r="AJ481" i="48"/>
  <c r="E483" i="48"/>
  <c r="AJ483" i="48"/>
  <c r="Y483" i="48"/>
  <c r="AT483" i="48"/>
  <c r="E485" i="48"/>
  <c r="AJ485" i="48"/>
  <c r="AQ486" i="48"/>
  <c r="S486" i="48"/>
  <c r="AL487" i="48"/>
  <c r="I487" i="48"/>
  <c r="W488" i="48"/>
  <c r="AS488" i="48"/>
  <c r="C490" i="48"/>
  <c r="AI490" i="48"/>
  <c r="Y490" i="48"/>
  <c r="AT490" i="48"/>
  <c r="AX491" i="48"/>
  <c r="AG491" i="48"/>
  <c r="U492" i="48"/>
  <c r="AR492" i="48"/>
  <c r="AM493" i="48"/>
  <c r="K493" i="48"/>
  <c r="W495" i="48"/>
  <c r="AS495" i="48"/>
  <c r="G496" i="48"/>
  <c r="AK496" i="48"/>
  <c r="AO497" i="48"/>
  <c r="O497" i="48"/>
  <c r="U498" i="48"/>
  <c r="AR498" i="48"/>
  <c r="E499" i="48"/>
  <c r="AJ499" i="48"/>
  <c r="AM500" i="48"/>
  <c r="K500" i="48"/>
  <c r="U502" i="48"/>
  <c r="AR502" i="48"/>
  <c r="AK503" i="48"/>
  <c r="G503" i="48"/>
  <c r="AO472" i="48"/>
  <c r="AM473" i="48"/>
  <c r="K473" i="48"/>
  <c r="AV473" i="48"/>
  <c r="AC473" i="48"/>
  <c r="AX475" i="48"/>
  <c r="AL477" i="48"/>
  <c r="I477" i="48"/>
  <c r="G479" i="48"/>
  <c r="AK479" i="48"/>
  <c r="G481" i="48"/>
  <c r="AK481" i="48"/>
  <c r="G483" i="48"/>
  <c r="AK483" i="48"/>
  <c r="G485" i="48"/>
  <c r="AK485" i="48"/>
  <c r="AM487" i="48"/>
  <c r="K487" i="48"/>
  <c r="Y488" i="48"/>
  <c r="AT488" i="48"/>
  <c r="E490" i="48"/>
  <c r="AJ490" i="48"/>
  <c r="W492" i="48"/>
  <c r="AS492" i="48"/>
  <c r="AL496" i="48"/>
  <c r="I496" i="48"/>
  <c r="W498" i="48"/>
  <c r="AS498" i="48"/>
  <c r="G499" i="48"/>
  <c r="AK499" i="48"/>
  <c r="W502" i="48"/>
  <c r="AS503" i="48"/>
  <c r="AS502" i="48"/>
  <c r="AL503" i="48"/>
  <c r="I503" i="48"/>
  <c r="AV472" i="48"/>
  <c r="AC472" i="48"/>
  <c r="AN473" i="48"/>
  <c r="M473" i="48"/>
  <c r="C476" i="48"/>
  <c r="AI476" i="48"/>
  <c r="AM477" i="48"/>
  <c r="K477" i="48"/>
  <c r="AL479" i="48"/>
  <c r="I479" i="48"/>
  <c r="AP480" i="48"/>
  <c r="Q480" i="48"/>
  <c r="AL481" i="48"/>
  <c r="I481" i="48"/>
  <c r="AL483" i="48"/>
  <c r="I483" i="48"/>
  <c r="AL485" i="48"/>
  <c r="I485" i="48"/>
  <c r="AX487" i="48"/>
  <c r="AG487" i="48"/>
  <c r="G490" i="48"/>
  <c r="AK490" i="48"/>
  <c r="C492" i="48"/>
  <c r="AI492" i="48"/>
  <c r="AM496" i="48"/>
  <c r="K496" i="48"/>
  <c r="AL499" i="48"/>
  <c r="I499" i="48"/>
  <c r="K503" i="48"/>
  <c r="AM503" i="48"/>
  <c r="AC477" i="48"/>
  <c r="AC478" i="48"/>
  <c r="AR478" i="48"/>
  <c r="AC479" i="48"/>
  <c r="AR479" i="48"/>
  <c r="AC480" i="48"/>
  <c r="AR480" i="48"/>
  <c r="AC481" i="48"/>
  <c r="AR481" i="48"/>
  <c r="AC482" i="48"/>
  <c r="AR482" i="48"/>
  <c r="AC483" i="48"/>
  <c r="AR483" i="48"/>
  <c r="AC484" i="48"/>
  <c r="AC485" i="48"/>
  <c r="AC486" i="48"/>
  <c r="AC487" i="48"/>
  <c r="AC488" i="48"/>
  <c r="AC489" i="48"/>
  <c r="AC490" i="48"/>
  <c r="AC491" i="48"/>
  <c r="AC492" i="48"/>
  <c r="AC493" i="48"/>
  <c r="AC494" i="48"/>
  <c r="AC495" i="48"/>
  <c r="AC496" i="48"/>
  <c r="AC497" i="48"/>
  <c r="AC498" i="48"/>
  <c r="AC499" i="48"/>
  <c r="AC500" i="48"/>
  <c r="AC501" i="48"/>
  <c r="AC502" i="48"/>
  <c r="AO506" i="48"/>
  <c r="O506" i="48"/>
  <c r="AX506" i="48"/>
  <c r="AG506" i="48"/>
  <c r="AN508" i="48"/>
  <c r="M508" i="48"/>
  <c r="AT509" i="48"/>
  <c r="Y509" i="48"/>
  <c r="E511" i="48"/>
  <c r="AJ511" i="48"/>
  <c r="AT511" i="48"/>
  <c r="Y511" i="48"/>
  <c r="E513" i="48"/>
  <c r="AJ513" i="48"/>
  <c r="I515" i="48"/>
  <c r="AL515" i="48"/>
  <c r="AR516" i="48"/>
  <c r="U516" i="48"/>
  <c r="G518" i="48"/>
  <c r="AK518" i="48"/>
  <c r="AT519" i="48"/>
  <c r="Y519" i="48"/>
  <c r="I521" i="48"/>
  <c r="AL521" i="48"/>
  <c r="AP523" i="48"/>
  <c r="Q523" i="48"/>
  <c r="AS525" i="48"/>
  <c r="W525" i="48"/>
  <c r="AN528" i="48"/>
  <c r="M528" i="48"/>
  <c r="AR529" i="48"/>
  <c r="U529" i="48"/>
  <c r="E530" i="48"/>
  <c r="AJ530" i="48"/>
  <c r="AV531" i="48"/>
  <c r="AC531" i="48"/>
  <c r="AR503" i="48"/>
  <c r="U503" i="48"/>
  <c r="AR504" i="48"/>
  <c r="U504" i="48"/>
  <c r="I505" i="48"/>
  <c r="AL505" i="48"/>
  <c r="C509" i="48"/>
  <c r="AI509" i="48"/>
  <c r="G511" i="48"/>
  <c r="AK511" i="48"/>
  <c r="G513" i="48"/>
  <c r="AK513" i="48"/>
  <c r="AC513" i="48"/>
  <c r="AV513" i="48"/>
  <c r="S514" i="48"/>
  <c r="AQ514" i="48"/>
  <c r="AS516" i="48"/>
  <c r="W516" i="48"/>
  <c r="I518" i="48"/>
  <c r="AL518" i="48"/>
  <c r="AP520" i="48"/>
  <c r="Q520" i="48"/>
  <c r="AX521" i="48"/>
  <c r="AG521" i="48"/>
  <c r="S523" i="48"/>
  <c r="AQ523" i="48"/>
  <c r="I524" i="48"/>
  <c r="AL524" i="48"/>
  <c r="AT525" i="48"/>
  <c r="Y525" i="48"/>
  <c r="AN526" i="48"/>
  <c r="M526" i="48"/>
  <c r="C527" i="48"/>
  <c r="AI527" i="48"/>
  <c r="AS529" i="48"/>
  <c r="W529" i="48"/>
  <c r="AE531" i="48"/>
  <c r="AW531" i="48"/>
  <c r="AT489" i="48"/>
  <c r="AT491" i="48"/>
  <c r="AT492" i="48"/>
  <c r="AT493" i="48"/>
  <c r="AT494" i="48"/>
  <c r="AT495" i="48"/>
  <c r="AT496" i="48"/>
  <c r="AT497" i="48"/>
  <c r="AT498" i="48"/>
  <c r="AT499" i="48"/>
  <c r="AT500" i="48"/>
  <c r="AT501" i="48"/>
  <c r="AT502" i="48"/>
  <c r="AI504" i="48"/>
  <c r="AC505" i="48"/>
  <c r="AV505" i="48"/>
  <c r="C507" i="48"/>
  <c r="AI507" i="48"/>
  <c r="AT507" i="48"/>
  <c r="Y507" i="48"/>
  <c r="E509" i="48"/>
  <c r="AJ509" i="48"/>
  <c r="I511" i="48"/>
  <c r="AL511" i="48"/>
  <c r="I513" i="48"/>
  <c r="AL513" i="48"/>
  <c r="AR514" i="48"/>
  <c r="U514" i="48"/>
  <c r="AX515" i="48"/>
  <c r="AG515" i="48"/>
  <c r="AT516" i="48"/>
  <c r="Y516" i="48"/>
  <c r="AX518" i="48"/>
  <c r="AG518" i="48"/>
  <c r="S520" i="48"/>
  <c r="AQ520" i="48"/>
  <c r="C522" i="48"/>
  <c r="AI522" i="48"/>
  <c r="AR523" i="48"/>
  <c r="U523" i="48"/>
  <c r="E527" i="48"/>
  <c r="AJ527" i="48"/>
  <c r="AI529" i="48"/>
  <c r="AT529" i="48"/>
  <c r="Y529" i="48"/>
  <c r="AN531" i="48"/>
  <c r="M531" i="48"/>
  <c r="AE473" i="48"/>
  <c r="AU473" i="48"/>
  <c r="AE474" i="48"/>
  <c r="AU474" i="48"/>
  <c r="AE475" i="48"/>
  <c r="AU475" i="48"/>
  <c r="AE476" i="48"/>
  <c r="AU476" i="48"/>
  <c r="AE477" i="48"/>
  <c r="AU477" i="48"/>
  <c r="AE478" i="48"/>
  <c r="AU478" i="48"/>
  <c r="AE479" i="48"/>
  <c r="AU479" i="48"/>
  <c r="AE480" i="48"/>
  <c r="AU480" i="48"/>
  <c r="AE481" i="48"/>
  <c r="AU481" i="48"/>
  <c r="AE482" i="48"/>
  <c r="AU482" i="48"/>
  <c r="AE483" i="48"/>
  <c r="AU483" i="48"/>
  <c r="AE484" i="48"/>
  <c r="AU484" i="48"/>
  <c r="AE485" i="48"/>
  <c r="AU485" i="48"/>
  <c r="AE486" i="48"/>
  <c r="AU486" i="48"/>
  <c r="AE487" i="48"/>
  <c r="AU487" i="48"/>
  <c r="AE488" i="48"/>
  <c r="AU488" i="48"/>
  <c r="AE489" i="48"/>
  <c r="AU489" i="48"/>
  <c r="AE490" i="48"/>
  <c r="AU490" i="48"/>
  <c r="AE491" i="48"/>
  <c r="AU491" i="48"/>
  <c r="AE492" i="48"/>
  <c r="AU492" i="48"/>
  <c r="AE493" i="48"/>
  <c r="AU493" i="48"/>
  <c r="AE494" i="48"/>
  <c r="AU494" i="48"/>
  <c r="AE495" i="48"/>
  <c r="AU495" i="48"/>
  <c r="AE496" i="48"/>
  <c r="AU496" i="48"/>
  <c r="AE497" i="48"/>
  <c r="AU497" i="48"/>
  <c r="AE498" i="48"/>
  <c r="AU498" i="48"/>
  <c r="AE499" i="48"/>
  <c r="AU499" i="48"/>
  <c r="AE500" i="48"/>
  <c r="AE501" i="48"/>
  <c r="AE502" i="48"/>
  <c r="AW505" i="48"/>
  <c r="AE505" i="48"/>
  <c r="E507" i="48"/>
  <c r="AJ507" i="48"/>
  <c r="G509" i="48"/>
  <c r="AK509" i="48"/>
  <c r="AC509" i="48"/>
  <c r="AV509" i="48"/>
  <c r="S510" i="48"/>
  <c r="AQ510" i="48"/>
  <c r="AC511" i="48"/>
  <c r="AV511" i="48"/>
  <c r="S512" i="48"/>
  <c r="AQ512" i="48"/>
  <c r="AN515" i="48"/>
  <c r="M515" i="48"/>
  <c r="C519" i="48"/>
  <c r="AI519" i="48"/>
  <c r="AR520" i="48"/>
  <c r="U520" i="48"/>
  <c r="AN521" i="48"/>
  <c r="M521" i="48"/>
  <c r="E522" i="48"/>
  <c r="AJ522" i="48"/>
  <c r="AS523" i="48"/>
  <c r="W523" i="48"/>
  <c r="AP528" i="48"/>
  <c r="Q528" i="48"/>
  <c r="I530" i="48"/>
  <c r="AL530" i="48"/>
  <c r="E504" i="48"/>
  <c r="AJ504" i="48"/>
  <c r="AT504" i="48"/>
  <c r="Y504" i="48"/>
  <c r="AN505" i="48"/>
  <c r="M505" i="48"/>
  <c r="G507" i="48"/>
  <c r="AK507" i="48"/>
  <c r="I509" i="48"/>
  <c r="AL509" i="48"/>
  <c r="AR510" i="48"/>
  <c r="U510" i="48"/>
  <c r="AR512" i="48"/>
  <c r="U512" i="48"/>
  <c r="AX513" i="48"/>
  <c r="AG513" i="48"/>
  <c r="C516" i="48"/>
  <c r="AI516" i="48"/>
  <c r="S517" i="48"/>
  <c r="AQ517" i="48"/>
  <c r="AN518" i="48"/>
  <c r="M518" i="48"/>
  <c r="E519" i="48"/>
  <c r="AJ519" i="48"/>
  <c r="AS520" i="48"/>
  <c r="W520" i="48"/>
  <c r="G522" i="48"/>
  <c r="AK522" i="48"/>
  <c r="AT523" i="48"/>
  <c r="Y523" i="48"/>
  <c r="AN524" i="48"/>
  <c r="M524" i="48"/>
  <c r="C525" i="48"/>
  <c r="AI525" i="48"/>
  <c r="AP526" i="48"/>
  <c r="Q526" i="48"/>
  <c r="S528" i="48"/>
  <c r="AQ528" i="48"/>
  <c r="U532" i="48"/>
  <c r="AR532" i="48"/>
  <c r="AO505" i="48"/>
  <c r="O505" i="48"/>
  <c r="AX505" i="48"/>
  <c r="AG505" i="48"/>
  <c r="I507" i="48"/>
  <c r="AL507" i="48"/>
  <c r="AC507" i="48"/>
  <c r="AV507" i="48"/>
  <c r="S508" i="48"/>
  <c r="AQ508" i="48"/>
  <c r="AN511" i="48"/>
  <c r="M511" i="48"/>
  <c r="AN513" i="48"/>
  <c r="M513" i="48"/>
  <c r="AT514" i="48"/>
  <c r="Y514" i="48"/>
  <c r="E516" i="48"/>
  <c r="AJ516" i="48"/>
  <c r="AC516" i="48"/>
  <c r="AV516" i="48"/>
  <c r="AR517" i="48"/>
  <c r="U517" i="48"/>
  <c r="G519" i="48"/>
  <c r="AK519" i="48"/>
  <c r="AT520" i="48"/>
  <c r="Y520" i="48"/>
  <c r="I522" i="48"/>
  <c r="AL522" i="48"/>
  <c r="E525" i="48"/>
  <c r="AJ525" i="48"/>
  <c r="S526" i="48"/>
  <c r="AQ526" i="48"/>
  <c r="I527" i="48"/>
  <c r="AL527" i="48"/>
  <c r="AR528" i="48"/>
  <c r="U528" i="48"/>
  <c r="E529" i="48"/>
  <c r="AJ529" i="48"/>
  <c r="Q531" i="48"/>
  <c r="AP531" i="48"/>
  <c r="AN503" i="48"/>
  <c r="I504" i="48"/>
  <c r="AL504" i="48"/>
  <c r="AW507" i="48"/>
  <c r="AE507" i="48"/>
  <c r="AR508" i="48"/>
  <c r="U508" i="48"/>
  <c r="AX509" i="48"/>
  <c r="AG509" i="48"/>
  <c r="AX511" i="48"/>
  <c r="AG511" i="48"/>
  <c r="C514" i="48"/>
  <c r="AI514" i="48"/>
  <c r="G516" i="48"/>
  <c r="AK516" i="48"/>
  <c r="AS517" i="48"/>
  <c r="W517" i="48"/>
  <c r="I519" i="48"/>
  <c r="AL519" i="48"/>
  <c r="AP521" i="48"/>
  <c r="Q521" i="48"/>
  <c r="AX522" i="48"/>
  <c r="AG522" i="48"/>
  <c r="G525" i="48"/>
  <c r="AK526" i="48"/>
  <c r="AK525" i="48"/>
  <c r="AR526" i="48"/>
  <c r="U526" i="48"/>
  <c r="AS528" i="48"/>
  <c r="W528" i="48"/>
  <c r="AN530" i="48"/>
  <c r="M530" i="48"/>
  <c r="S531" i="48"/>
  <c r="AQ531" i="48"/>
  <c r="AA503" i="48"/>
  <c r="AU503" i="48"/>
  <c r="AM504" i="48"/>
  <c r="AC504" i="48"/>
  <c r="AV504" i="48"/>
  <c r="AR506" i="48"/>
  <c r="U506" i="48"/>
  <c r="AN509" i="48"/>
  <c r="M509" i="48"/>
  <c r="AT510" i="48"/>
  <c r="Y510" i="48"/>
  <c r="AT512" i="48"/>
  <c r="Y512" i="48"/>
  <c r="E514" i="48"/>
  <c r="AJ514" i="48"/>
  <c r="I516" i="48"/>
  <c r="AL516" i="48"/>
  <c r="AT517" i="48"/>
  <c r="Y517" i="48"/>
  <c r="AP518" i="48"/>
  <c r="Q518" i="48"/>
  <c r="AX519" i="48"/>
  <c r="AG519" i="48"/>
  <c r="S521" i="48"/>
  <c r="AQ521" i="48"/>
  <c r="C523" i="48"/>
  <c r="AI523" i="48"/>
  <c r="AP524" i="48"/>
  <c r="Q524" i="48"/>
  <c r="I525" i="48"/>
  <c r="AL525" i="48"/>
  <c r="AS526" i="48"/>
  <c r="W526" i="48"/>
  <c r="AT528" i="48"/>
  <c r="Y528" i="48"/>
  <c r="U531" i="48"/>
  <c r="AR531" i="48"/>
  <c r="M477" i="48"/>
  <c r="M478" i="48"/>
  <c r="M479" i="48"/>
  <c r="M480" i="48"/>
  <c r="M481" i="48"/>
  <c r="M482" i="48"/>
  <c r="M483" i="48"/>
  <c r="M484" i="48"/>
  <c r="M485" i="48"/>
  <c r="M486" i="48"/>
  <c r="M487" i="48"/>
  <c r="M488" i="48"/>
  <c r="M489" i="48"/>
  <c r="M490" i="48"/>
  <c r="M491" i="48"/>
  <c r="M492" i="48"/>
  <c r="M493" i="48"/>
  <c r="M494" i="48"/>
  <c r="M495" i="48"/>
  <c r="M496" i="48"/>
  <c r="M497" i="48"/>
  <c r="M498" i="48"/>
  <c r="M499" i="48"/>
  <c r="M500" i="48"/>
  <c r="M501" i="48"/>
  <c r="M502" i="48"/>
  <c r="M503" i="48"/>
  <c r="AW504" i="48"/>
  <c r="AE504" i="48"/>
  <c r="AN507" i="48"/>
  <c r="M507" i="48"/>
  <c r="AX507" i="48"/>
  <c r="AG507" i="48"/>
  <c r="C510" i="48"/>
  <c r="AI510" i="48"/>
  <c r="C512" i="48"/>
  <c r="AI512" i="48"/>
  <c r="G514" i="48"/>
  <c r="AK514" i="48"/>
  <c r="AC514" i="48"/>
  <c r="AV514" i="48"/>
  <c r="S515" i="48"/>
  <c r="AQ515" i="48"/>
  <c r="AX516" i="48"/>
  <c r="AG516" i="48"/>
  <c r="S518" i="48"/>
  <c r="AQ518" i="48"/>
  <c r="C520" i="48"/>
  <c r="AI520" i="48"/>
  <c r="AR521" i="48"/>
  <c r="U521" i="48"/>
  <c r="AN522" i="48"/>
  <c r="M522" i="48"/>
  <c r="E523" i="48"/>
  <c r="AJ523" i="48"/>
  <c r="S524" i="48"/>
  <c r="AQ524" i="48"/>
  <c r="AT526" i="48"/>
  <c r="Y526" i="48"/>
  <c r="AN527" i="48"/>
  <c r="M527" i="48"/>
  <c r="I529" i="48"/>
  <c r="AL529" i="48"/>
  <c r="AO503" i="48"/>
  <c r="AC503" i="48"/>
  <c r="AV503" i="48"/>
  <c r="AN504" i="48"/>
  <c r="M504" i="48"/>
  <c r="C506" i="48"/>
  <c r="AO507" i="48"/>
  <c r="AT508" i="48"/>
  <c r="Y508" i="48"/>
  <c r="E510" i="48"/>
  <c r="AJ510" i="48"/>
  <c r="E512" i="48"/>
  <c r="AJ512" i="48"/>
  <c r="I514" i="48"/>
  <c r="AL514" i="48"/>
  <c r="AR515" i="48"/>
  <c r="U515" i="48"/>
  <c r="C517" i="48"/>
  <c r="AI517" i="48"/>
  <c r="AR518" i="48"/>
  <c r="U518" i="48"/>
  <c r="AN519" i="48"/>
  <c r="M519" i="48"/>
  <c r="E520" i="48"/>
  <c r="AJ520" i="48"/>
  <c r="AS521" i="48"/>
  <c r="W521" i="48"/>
  <c r="G523" i="48"/>
  <c r="AK524" i="48"/>
  <c r="AK523" i="48"/>
  <c r="AR524" i="48"/>
  <c r="U524" i="48"/>
  <c r="C528" i="48"/>
  <c r="AI528" i="48"/>
  <c r="AP530" i="48"/>
  <c r="Q530" i="48"/>
  <c r="AW503" i="48"/>
  <c r="AO504" i="48"/>
  <c r="O504" i="48"/>
  <c r="AX504" i="48"/>
  <c r="AG504" i="48"/>
  <c r="E506" i="48"/>
  <c r="AJ506" i="48"/>
  <c r="AT506" i="48"/>
  <c r="Y506" i="48"/>
  <c r="C508" i="48"/>
  <c r="AI508" i="48"/>
  <c r="G510" i="48"/>
  <c r="AK510" i="48"/>
  <c r="AC510" i="48"/>
  <c r="AV510" i="48"/>
  <c r="AQ511" i="48"/>
  <c r="G512" i="48"/>
  <c r="AK512" i="48"/>
  <c r="AC512" i="48"/>
  <c r="AV512" i="48"/>
  <c r="S513" i="48"/>
  <c r="AQ513" i="48"/>
  <c r="AN516" i="48"/>
  <c r="M516" i="48"/>
  <c r="E517" i="48"/>
  <c r="AJ517" i="48"/>
  <c r="AC517" i="48"/>
  <c r="AV517" i="48"/>
  <c r="AS518" i="48"/>
  <c r="W518" i="48"/>
  <c r="G520" i="48"/>
  <c r="AK520" i="48"/>
  <c r="AT521" i="48"/>
  <c r="Y521" i="48"/>
  <c r="I523" i="48"/>
  <c r="AL523" i="48"/>
  <c r="AS524" i="48"/>
  <c r="W524" i="48"/>
  <c r="AN525" i="48"/>
  <c r="M525" i="48"/>
  <c r="C526" i="48"/>
  <c r="AI526" i="48"/>
  <c r="E528" i="48"/>
  <c r="AJ528" i="48"/>
  <c r="S530" i="48"/>
  <c r="AQ530" i="48"/>
  <c r="O503" i="48"/>
  <c r="AK504" i="48"/>
  <c r="G506" i="48"/>
  <c r="AK506" i="48"/>
  <c r="E508" i="48"/>
  <c r="AJ508" i="48"/>
  <c r="I510" i="48"/>
  <c r="AL510" i="48"/>
  <c r="I512" i="48"/>
  <c r="AL512" i="48"/>
  <c r="AR513" i="48"/>
  <c r="U513" i="48"/>
  <c r="AX514" i="48"/>
  <c r="AG514" i="48"/>
  <c r="G517" i="48"/>
  <c r="AK517" i="48"/>
  <c r="AT518" i="48"/>
  <c r="Y518" i="48"/>
  <c r="I520" i="48"/>
  <c r="AL520" i="48"/>
  <c r="AP522" i="48"/>
  <c r="Q522" i="48"/>
  <c r="AX523" i="48"/>
  <c r="AT524" i="48"/>
  <c r="Y524" i="48"/>
  <c r="E526" i="48"/>
  <c r="AJ526" i="48"/>
  <c r="AP527" i="48"/>
  <c r="Q527" i="48"/>
  <c r="AN529" i="48"/>
  <c r="M529" i="48"/>
  <c r="AR530" i="48"/>
  <c r="U530" i="48"/>
  <c r="AP503" i="48"/>
  <c r="Q503" i="48"/>
  <c r="AP504" i="48"/>
  <c r="AR505" i="48"/>
  <c r="U505" i="48"/>
  <c r="I506" i="48"/>
  <c r="AL506" i="48"/>
  <c r="G508" i="48"/>
  <c r="AK508" i="48"/>
  <c r="AC508" i="48"/>
  <c r="AV508" i="48"/>
  <c r="S509" i="48"/>
  <c r="AQ509" i="48"/>
  <c r="AN514" i="48"/>
  <c r="M514" i="48"/>
  <c r="AT515" i="48"/>
  <c r="Y515" i="48"/>
  <c r="I517" i="48"/>
  <c r="AL517" i="48"/>
  <c r="AP519" i="48"/>
  <c r="Q519" i="48"/>
  <c r="AX520" i="48"/>
  <c r="AG520" i="48"/>
  <c r="S522" i="48"/>
  <c r="AQ522" i="48"/>
  <c r="S527" i="48"/>
  <c r="AQ527" i="48"/>
  <c r="AS530" i="48"/>
  <c r="W530" i="48"/>
  <c r="E531" i="48"/>
  <c r="AJ531" i="48"/>
  <c r="AX503" i="48"/>
  <c r="AG503" i="48"/>
  <c r="AI505" i="48"/>
  <c r="AC506" i="48"/>
  <c r="AV506" i="48"/>
  <c r="I508" i="48"/>
  <c r="AL508" i="48"/>
  <c r="AW508" i="48"/>
  <c r="AR509" i="48"/>
  <c r="U509" i="48"/>
  <c r="AX510" i="48"/>
  <c r="AG510" i="48"/>
  <c r="AR511" i="48"/>
  <c r="U511" i="48"/>
  <c r="AX512" i="48"/>
  <c r="AG512" i="48"/>
  <c r="C515" i="48"/>
  <c r="AI515" i="48"/>
  <c r="AX517" i="48"/>
  <c r="AG517" i="48"/>
  <c r="S519" i="48"/>
  <c r="AQ519" i="48"/>
  <c r="C521" i="48"/>
  <c r="AI521" i="48"/>
  <c r="AR522" i="48"/>
  <c r="U522" i="48"/>
  <c r="AN523" i="48"/>
  <c r="M523" i="48"/>
  <c r="C524" i="48"/>
  <c r="AI524" i="48"/>
  <c r="AP525" i="48"/>
  <c r="Q525" i="48"/>
  <c r="AR527" i="48"/>
  <c r="U527" i="48"/>
  <c r="I528" i="48"/>
  <c r="AL528" i="48"/>
  <c r="AT530" i="48"/>
  <c r="Y530" i="48"/>
  <c r="AQ503" i="48"/>
  <c r="AQ504" i="48"/>
  <c r="AW506" i="48"/>
  <c r="AE506" i="48"/>
  <c r="AN510" i="48"/>
  <c r="M510" i="48"/>
  <c r="AN512" i="48"/>
  <c r="M512" i="48"/>
  <c r="AT513" i="48"/>
  <c r="Y513" i="48"/>
  <c r="E515" i="48"/>
  <c r="AJ515" i="48"/>
  <c r="C518" i="48"/>
  <c r="AI518" i="48"/>
  <c r="AR519" i="48"/>
  <c r="U519" i="48"/>
  <c r="AN520" i="48"/>
  <c r="M520" i="48"/>
  <c r="E521" i="48"/>
  <c r="AJ521" i="48"/>
  <c r="AS522" i="48"/>
  <c r="W522" i="48"/>
  <c r="E524" i="48"/>
  <c r="AJ524" i="48"/>
  <c r="S525" i="48"/>
  <c r="AQ525" i="48"/>
  <c r="I526" i="48"/>
  <c r="AL526" i="48"/>
  <c r="AS527" i="48"/>
  <c r="W527" i="48"/>
  <c r="AP529" i="48"/>
  <c r="Q529" i="48"/>
  <c r="E505" i="48"/>
  <c r="AJ505" i="48"/>
  <c r="AT505" i="48"/>
  <c r="Y505" i="48"/>
  <c r="AN506" i="48"/>
  <c r="M506" i="48"/>
  <c r="AR507" i="48"/>
  <c r="U507" i="48"/>
  <c r="AX508" i="48"/>
  <c r="AG508" i="48"/>
  <c r="C511" i="48"/>
  <c r="AI511" i="48"/>
  <c r="C513" i="48"/>
  <c r="AI513" i="48"/>
  <c r="G515" i="48"/>
  <c r="AK515" i="48"/>
  <c r="AC515" i="48"/>
  <c r="AV515" i="48"/>
  <c r="S516" i="48"/>
  <c r="AQ516" i="48"/>
  <c r="AN517" i="48"/>
  <c r="M517" i="48"/>
  <c r="E518" i="48"/>
  <c r="AJ518" i="48"/>
  <c r="AS519" i="48"/>
  <c r="W519" i="48"/>
  <c r="G521" i="48"/>
  <c r="AK521" i="48"/>
  <c r="AT522" i="48"/>
  <c r="Y522" i="48"/>
  <c r="AR525" i="48"/>
  <c r="U525" i="48"/>
  <c r="AT527" i="48"/>
  <c r="Y527" i="48"/>
  <c r="S529" i="48"/>
  <c r="AQ529" i="48"/>
  <c r="I531" i="48"/>
  <c r="AL531" i="48"/>
  <c r="AU504" i="48"/>
  <c r="AU505" i="48"/>
  <c r="AU506" i="48"/>
  <c r="AU507" i="48"/>
  <c r="AE508" i="48"/>
  <c r="AU508" i="48"/>
  <c r="AE509" i="48"/>
  <c r="AU509" i="48"/>
  <c r="AE510" i="48"/>
  <c r="AU510" i="48"/>
  <c r="AE511" i="48"/>
  <c r="AU511" i="48"/>
  <c r="AE512" i="48"/>
  <c r="AU512" i="48"/>
  <c r="AE513" i="48"/>
  <c r="AU513" i="48"/>
  <c r="AE514" i="48"/>
  <c r="AU514" i="48"/>
  <c r="AE515" i="48"/>
  <c r="AU515" i="48"/>
  <c r="AE516" i="48"/>
  <c r="AU516" i="48"/>
  <c r="AE517" i="48"/>
  <c r="AU517" i="48"/>
  <c r="AE518" i="48"/>
  <c r="AU518" i="48"/>
  <c r="AE519" i="48"/>
  <c r="AU519" i="48"/>
  <c r="AE520" i="48"/>
  <c r="AU520" i="48"/>
  <c r="AE521" i="48"/>
  <c r="AU521" i="48"/>
  <c r="AE522" i="48"/>
  <c r="AU522" i="48"/>
  <c r="AE523" i="48"/>
  <c r="AU523" i="48"/>
  <c r="AE524" i="48"/>
  <c r="AU524" i="48"/>
  <c r="AE525" i="48"/>
  <c r="AU525" i="48"/>
  <c r="AE526" i="48"/>
  <c r="AU526" i="48"/>
  <c r="AE527" i="48"/>
  <c r="AE528" i="48"/>
  <c r="AE529" i="48"/>
  <c r="E532" i="48"/>
  <c r="AJ532" i="48"/>
  <c r="AS532" i="48"/>
  <c r="E534" i="48"/>
  <c r="AJ534" i="48"/>
  <c r="AK537" i="48"/>
  <c r="G537" i="48"/>
  <c r="AU537" i="48"/>
  <c r="AA537" i="48"/>
  <c r="O538" i="48"/>
  <c r="AO538" i="48"/>
  <c r="C539" i="48"/>
  <c r="AI539" i="48"/>
  <c r="AX540" i="48"/>
  <c r="AG540" i="48"/>
  <c r="AX542" i="48"/>
  <c r="AG542" i="48"/>
  <c r="AK546" i="48"/>
  <c r="G546" i="48"/>
  <c r="AX547" i="48"/>
  <c r="AG547" i="48"/>
  <c r="AL549" i="48"/>
  <c r="I549" i="48"/>
  <c r="AP556" i="48"/>
  <c r="AP555" i="48"/>
  <c r="Q555" i="48"/>
  <c r="AV518" i="48"/>
  <c r="AV519" i="48"/>
  <c r="AV520" i="48"/>
  <c r="AV521" i="48"/>
  <c r="AV522" i="48"/>
  <c r="AV523" i="48"/>
  <c r="AV524" i="48"/>
  <c r="AV525" i="48"/>
  <c r="AV526" i="48"/>
  <c r="AV527" i="48"/>
  <c r="AV528" i="48"/>
  <c r="AV529" i="48"/>
  <c r="AV530" i="48"/>
  <c r="AK532" i="48"/>
  <c r="U533" i="48"/>
  <c r="AR533" i="48"/>
  <c r="AK534" i="48"/>
  <c r="G534" i="48"/>
  <c r="AO535" i="48"/>
  <c r="AX535" i="48"/>
  <c r="AG535" i="48"/>
  <c r="U536" i="48"/>
  <c r="AR536" i="48"/>
  <c r="AL537" i="48"/>
  <c r="I537" i="48"/>
  <c r="AP538" i="48"/>
  <c r="Q538" i="48"/>
  <c r="E539" i="48"/>
  <c r="AJ539" i="48"/>
  <c r="Y539" i="48"/>
  <c r="AT539" i="48"/>
  <c r="O540" i="48"/>
  <c r="AO540" i="48"/>
  <c r="C541" i="48"/>
  <c r="AI541" i="48"/>
  <c r="AN544" i="48"/>
  <c r="AL546" i="48"/>
  <c r="I546" i="48"/>
  <c r="AV549" i="48"/>
  <c r="AC549" i="48"/>
  <c r="AX550" i="48"/>
  <c r="AG550" i="48"/>
  <c r="U551" i="48"/>
  <c r="AR551" i="48"/>
  <c r="U553" i="48"/>
  <c r="AR553" i="48"/>
  <c r="AL556" i="48"/>
  <c r="I556" i="48"/>
  <c r="K504" i="48"/>
  <c r="K505" i="48"/>
  <c r="K506" i="48"/>
  <c r="K507" i="48"/>
  <c r="K508" i="48"/>
  <c r="K509" i="48"/>
  <c r="K510" i="48"/>
  <c r="K511" i="48"/>
  <c r="K512" i="48"/>
  <c r="K513" i="48"/>
  <c r="K514" i="48"/>
  <c r="K515" i="48"/>
  <c r="K516" i="48"/>
  <c r="K517" i="48"/>
  <c r="K518" i="48"/>
  <c r="K519" i="48"/>
  <c r="K520" i="48"/>
  <c r="K521" i="48"/>
  <c r="K522" i="48"/>
  <c r="K523" i="48"/>
  <c r="K524" i="48"/>
  <c r="K525" i="48"/>
  <c r="K526" i="48"/>
  <c r="K527" i="48"/>
  <c r="K528" i="48"/>
  <c r="K529" i="48"/>
  <c r="K530" i="48"/>
  <c r="K531" i="48"/>
  <c r="AW532" i="48"/>
  <c r="W533" i="48"/>
  <c r="AS533" i="48"/>
  <c r="AL534" i="48"/>
  <c r="I534" i="48"/>
  <c r="AV534" i="48"/>
  <c r="AC534" i="48"/>
  <c r="O535" i="48"/>
  <c r="AM535" i="48"/>
  <c r="AV537" i="48"/>
  <c r="AC537" i="48"/>
  <c r="AK539" i="48"/>
  <c r="G539" i="48"/>
  <c r="AP540" i="48"/>
  <c r="Q540" i="48"/>
  <c r="E541" i="48"/>
  <c r="AJ541" i="48"/>
  <c r="O542" i="48"/>
  <c r="AO542" i="48"/>
  <c r="Y543" i="48"/>
  <c r="AT543" i="48"/>
  <c r="U545" i="48"/>
  <c r="AR545" i="48"/>
  <c r="AV546" i="48"/>
  <c r="AC546" i="48"/>
  <c r="Y548" i="48"/>
  <c r="AT548" i="48"/>
  <c r="W551" i="48"/>
  <c r="AS551" i="48"/>
  <c r="AN552" i="48"/>
  <c r="M552" i="48"/>
  <c r="AX552" i="48"/>
  <c r="AG552" i="48"/>
  <c r="W553" i="48"/>
  <c r="AS553" i="48"/>
  <c r="AN554" i="48"/>
  <c r="AG523" i="48"/>
  <c r="AG524" i="48"/>
  <c r="AG525" i="48"/>
  <c r="AG526" i="48"/>
  <c r="AG527" i="48"/>
  <c r="AG528" i="48"/>
  <c r="AG529" i="48"/>
  <c r="AG530" i="48"/>
  <c r="W531" i="48"/>
  <c r="AK531" i="48"/>
  <c r="G532" i="48"/>
  <c r="C533" i="48"/>
  <c r="AI533" i="48"/>
  <c r="AP535" i="48"/>
  <c r="Q535" i="48"/>
  <c r="AU535" i="48"/>
  <c r="AL539" i="48"/>
  <c r="I539" i="48"/>
  <c r="AK541" i="48"/>
  <c r="G541" i="48"/>
  <c r="AP542" i="48"/>
  <c r="Q542" i="48"/>
  <c r="E543" i="48"/>
  <c r="AJ543" i="48"/>
  <c r="AX544" i="48"/>
  <c r="AG544" i="48"/>
  <c r="AP547" i="48"/>
  <c r="Q547" i="48"/>
  <c r="E548" i="48"/>
  <c r="AJ548" i="48"/>
  <c r="AN549" i="48"/>
  <c r="AP550" i="48"/>
  <c r="Q550" i="48"/>
  <c r="Y551" i="48"/>
  <c r="AT551" i="48"/>
  <c r="Y553" i="48"/>
  <c r="AT553" i="48"/>
  <c r="AX554" i="48"/>
  <c r="AG554" i="48"/>
  <c r="U555" i="48"/>
  <c r="AR555" i="48"/>
  <c r="AL532" i="48"/>
  <c r="E533" i="48"/>
  <c r="AJ533" i="48"/>
  <c r="C536" i="48"/>
  <c r="AI536" i="48"/>
  <c r="U538" i="48"/>
  <c r="AR538" i="48"/>
  <c r="AV539" i="48"/>
  <c r="AC539" i="48"/>
  <c r="AL541" i="48"/>
  <c r="I541" i="48"/>
  <c r="AV541" i="48"/>
  <c r="AC541" i="48"/>
  <c r="AK543" i="48"/>
  <c r="G543" i="48"/>
  <c r="AN546" i="48"/>
  <c r="AK548" i="48"/>
  <c r="G548" i="48"/>
  <c r="W555" i="48"/>
  <c r="AS555" i="48"/>
  <c r="AN556" i="48"/>
  <c r="M556" i="48"/>
  <c r="I532" i="48"/>
  <c r="AK533" i="48"/>
  <c r="AN534" i="48"/>
  <c r="M534" i="48"/>
  <c r="E536" i="48"/>
  <c r="AJ536" i="48"/>
  <c r="U540" i="48"/>
  <c r="AR540" i="48"/>
  <c r="AL543" i="48"/>
  <c r="I543" i="48"/>
  <c r="AV543" i="48"/>
  <c r="AC543" i="48"/>
  <c r="Y545" i="48"/>
  <c r="AT545" i="48"/>
  <c r="AL548" i="48"/>
  <c r="I548" i="48"/>
  <c r="AV548" i="48"/>
  <c r="AX549" i="48"/>
  <c r="AG549" i="48"/>
  <c r="E551" i="48"/>
  <c r="AJ551" i="48"/>
  <c r="E553" i="48"/>
  <c r="AJ553" i="48"/>
  <c r="Y555" i="48"/>
  <c r="AT555" i="48"/>
  <c r="AK527" i="48"/>
  <c r="AK528" i="48"/>
  <c r="AK529" i="48"/>
  <c r="AK530" i="48"/>
  <c r="AO531" i="48"/>
  <c r="Y532" i="48"/>
  <c r="AT532" i="48"/>
  <c r="AX534" i="48"/>
  <c r="AG534" i="48"/>
  <c r="U535" i="48"/>
  <c r="AR535" i="48"/>
  <c r="AK536" i="48"/>
  <c r="G536" i="48"/>
  <c r="AU536" i="48"/>
  <c r="AA536" i="48"/>
  <c r="AX537" i="48"/>
  <c r="AG537" i="48"/>
  <c r="U542" i="48"/>
  <c r="AR542" i="48"/>
  <c r="AP544" i="48"/>
  <c r="Q544" i="48"/>
  <c r="E545" i="48"/>
  <c r="AJ545" i="48"/>
  <c r="AX546" i="48"/>
  <c r="AG546" i="48"/>
  <c r="U547" i="48"/>
  <c r="AR547" i="48"/>
  <c r="U550" i="48"/>
  <c r="AR550" i="48"/>
  <c r="AK551" i="48"/>
  <c r="G551" i="48"/>
  <c r="AV551" i="48"/>
  <c r="AC551" i="48"/>
  <c r="AP552" i="48"/>
  <c r="Q552" i="48"/>
  <c r="AK553" i="48"/>
  <c r="G553" i="48"/>
  <c r="AV553" i="48"/>
  <c r="AC553" i="48"/>
  <c r="E555" i="48"/>
  <c r="AJ555" i="48"/>
  <c r="AJ556" i="48"/>
  <c r="AL533" i="48"/>
  <c r="I533" i="48"/>
  <c r="O534" i="48"/>
  <c r="AM534" i="48"/>
  <c r="AL536" i="48"/>
  <c r="I536" i="48"/>
  <c r="O537" i="48"/>
  <c r="AM537" i="48"/>
  <c r="AK545" i="48"/>
  <c r="G545" i="48"/>
  <c r="AL551" i="48"/>
  <c r="I551" i="48"/>
  <c r="AL553" i="48"/>
  <c r="I553" i="48"/>
  <c r="AP554" i="48"/>
  <c r="Q554" i="48"/>
  <c r="AK555" i="48"/>
  <c r="G555" i="48"/>
  <c r="O507" i="48"/>
  <c r="O508" i="48"/>
  <c r="O509" i="48"/>
  <c r="O510" i="48"/>
  <c r="O511" i="48"/>
  <c r="O512" i="48"/>
  <c r="O513" i="48"/>
  <c r="O514" i="48"/>
  <c r="O515" i="48"/>
  <c r="O516" i="48"/>
  <c r="O517" i="48"/>
  <c r="O518" i="48"/>
  <c r="O519" i="48"/>
  <c r="O520" i="48"/>
  <c r="O521" i="48"/>
  <c r="O522" i="48"/>
  <c r="O523" i="48"/>
  <c r="O524" i="48"/>
  <c r="O525" i="48"/>
  <c r="O526" i="48"/>
  <c r="O527" i="48"/>
  <c r="O528" i="48"/>
  <c r="O529" i="48"/>
  <c r="O530" i="48"/>
  <c r="K532" i="48"/>
  <c r="AV533" i="48"/>
  <c r="AC533" i="48"/>
  <c r="AP534" i="48"/>
  <c r="Q534" i="48"/>
  <c r="AU534" i="48"/>
  <c r="AV536" i="48"/>
  <c r="AC536" i="48"/>
  <c r="AP537" i="48"/>
  <c r="Q537" i="48"/>
  <c r="C538" i="48"/>
  <c r="AI538" i="48"/>
  <c r="AO539" i="48"/>
  <c r="AX539" i="48"/>
  <c r="AG539" i="48"/>
  <c r="AX541" i="48"/>
  <c r="AG541" i="48"/>
  <c r="AN543" i="48"/>
  <c r="M543" i="48"/>
  <c r="AL545" i="48"/>
  <c r="I545" i="48"/>
  <c r="AV545" i="48"/>
  <c r="AC545" i="48"/>
  <c r="AN548" i="48"/>
  <c r="M548" i="48"/>
  <c r="AP549" i="48"/>
  <c r="Q549" i="48"/>
  <c r="AL555" i="48"/>
  <c r="I555" i="48"/>
  <c r="AV555" i="48"/>
  <c r="AC555" i="48"/>
  <c r="AN532" i="48"/>
  <c r="C535" i="48"/>
  <c r="AI535" i="48"/>
  <c r="E538" i="48"/>
  <c r="AJ538" i="48"/>
  <c r="AU538" i="48"/>
  <c r="C540" i="48"/>
  <c r="AI540" i="48"/>
  <c r="O541" i="48"/>
  <c r="AO541" i="48"/>
  <c r="Y542" i="48"/>
  <c r="AT542" i="48"/>
  <c r="AX543" i="48"/>
  <c r="AG543" i="48"/>
  <c r="U544" i="48"/>
  <c r="AR544" i="48"/>
  <c r="AP546" i="48"/>
  <c r="Q546" i="48"/>
  <c r="E547" i="48"/>
  <c r="AJ547" i="48"/>
  <c r="Y547" i="48"/>
  <c r="AT547" i="48"/>
  <c r="E550" i="48"/>
  <c r="AJ550" i="48"/>
  <c r="Y550" i="48"/>
  <c r="AT550" i="48"/>
  <c r="U552" i="48"/>
  <c r="AR552" i="48"/>
  <c r="AV532" i="48"/>
  <c r="AC532" i="48"/>
  <c r="E535" i="48"/>
  <c r="AJ535" i="48"/>
  <c r="AK538" i="48"/>
  <c r="G538" i="48"/>
  <c r="E540" i="48"/>
  <c r="AJ540" i="48"/>
  <c r="AP541" i="48"/>
  <c r="Q541" i="48"/>
  <c r="AK547" i="48"/>
  <c r="G547" i="48"/>
  <c r="AX548" i="48"/>
  <c r="AG548" i="48"/>
  <c r="AK550" i="48"/>
  <c r="G550" i="48"/>
  <c r="AN551" i="48"/>
  <c r="M551" i="48"/>
  <c r="AX551" i="48"/>
  <c r="AG551" i="48"/>
  <c r="W552" i="48"/>
  <c r="AS552" i="48"/>
  <c r="AN553" i="48"/>
  <c r="M553" i="48"/>
  <c r="AX553" i="48"/>
  <c r="AG553" i="48"/>
  <c r="U554" i="48"/>
  <c r="AR554" i="48"/>
  <c r="AI557" i="48"/>
  <c r="C557" i="48"/>
  <c r="Q504" i="48"/>
  <c r="Q505" i="48"/>
  <c r="Q506" i="48"/>
  <c r="Q507" i="48"/>
  <c r="Q508" i="48"/>
  <c r="Q509" i="48"/>
  <c r="Q510" i="48"/>
  <c r="Q511" i="48"/>
  <c r="Q512" i="48"/>
  <c r="Q513" i="48"/>
  <c r="Q514" i="48"/>
  <c r="Q515" i="48"/>
  <c r="Q516" i="48"/>
  <c r="Q517" i="48"/>
  <c r="AN533" i="48"/>
  <c r="M533" i="48"/>
  <c r="U534" i="48"/>
  <c r="AR534" i="48"/>
  <c r="AK535" i="48"/>
  <c r="G535" i="48"/>
  <c r="U537" i="48"/>
  <c r="AR537" i="48"/>
  <c r="AL538" i="48"/>
  <c r="I538" i="48"/>
  <c r="AV538" i="48"/>
  <c r="AC538" i="48"/>
  <c r="AP539" i="48"/>
  <c r="Q539" i="48"/>
  <c r="AK540" i="48"/>
  <c r="G540" i="48"/>
  <c r="E542" i="48"/>
  <c r="AJ542" i="48"/>
  <c r="AN545" i="48"/>
  <c r="M545" i="48"/>
  <c r="AL547" i="48"/>
  <c r="I547" i="48"/>
  <c r="U549" i="48"/>
  <c r="AR549" i="48"/>
  <c r="AL550" i="48"/>
  <c r="I550" i="48"/>
  <c r="Y552" i="48"/>
  <c r="AT552" i="48"/>
  <c r="W554" i="48"/>
  <c r="AS554" i="48"/>
  <c r="AO532" i="48"/>
  <c r="AO533" i="48"/>
  <c r="AX533" i="48"/>
  <c r="AG533" i="48"/>
  <c r="AL535" i="48"/>
  <c r="I535" i="48"/>
  <c r="AO536" i="48"/>
  <c r="AX536" i="48"/>
  <c r="AG536" i="48"/>
  <c r="AL540" i="48"/>
  <c r="I540" i="48"/>
  <c r="AV540" i="48"/>
  <c r="AC540" i="48"/>
  <c r="AK542" i="48"/>
  <c r="G542" i="48"/>
  <c r="AV542" i="48"/>
  <c r="AC542" i="48"/>
  <c r="AP543" i="48"/>
  <c r="Q543" i="48"/>
  <c r="E544" i="48"/>
  <c r="AJ544" i="48"/>
  <c r="Y544" i="48"/>
  <c r="AT544" i="48"/>
  <c r="AX545" i="48"/>
  <c r="AG545" i="48"/>
  <c r="U546" i="48"/>
  <c r="AR546" i="48"/>
  <c r="AV547" i="48"/>
  <c r="AC547" i="48"/>
  <c r="AP548" i="48"/>
  <c r="Q548" i="48"/>
  <c r="AV550" i="48"/>
  <c r="Y554" i="48"/>
  <c r="AT554" i="48"/>
  <c r="AX556" i="48"/>
  <c r="AG555" i="48"/>
  <c r="AX555" i="48"/>
  <c r="W557" i="48"/>
  <c r="AS557" i="48"/>
  <c r="I558" i="48"/>
  <c r="AL558" i="48"/>
  <c r="O532" i="48"/>
  <c r="AE532" i="48"/>
  <c r="O533" i="48"/>
  <c r="AV535" i="48"/>
  <c r="AC535" i="48"/>
  <c r="O536" i="48"/>
  <c r="AM536" i="48"/>
  <c r="U541" i="48"/>
  <c r="AR541" i="48"/>
  <c r="AL542" i="48"/>
  <c r="I542" i="48"/>
  <c r="AK544" i="48"/>
  <c r="G544" i="48"/>
  <c r="E552" i="48"/>
  <c r="AJ552" i="48"/>
  <c r="E554" i="48"/>
  <c r="AJ554" i="48"/>
  <c r="I559" i="48"/>
  <c r="AL559" i="48"/>
  <c r="C532" i="48"/>
  <c r="AI532" i="48"/>
  <c r="AP532" i="48"/>
  <c r="Q532" i="48"/>
  <c r="AX532" i="48"/>
  <c r="AG532" i="48"/>
  <c r="AP533" i="48"/>
  <c r="Q533" i="48"/>
  <c r="AU533" i="48"/>
  <c r="AP536" i="48"/>
  <c r="Q536" i="48"/>
  <c r="C537" i="48"/>
  <c r="AI537" i="48"/>
  <c r="U539" i="48"/>
  <c r="AR539" i="48"/>
  <c r="AL544" i="48"/>
  <c r="I544" i="48"/>
  <c r="E549" i="48"/>
  <c r="AJ549" i="48"/>
  <c r="Y549" i="48"/>
  <c r="AT549" i="48"/>
  <c r="AP551" i="48"/>
  <c r="Q551" i="48"/>
  <c r="AK552" i="48"/>
  <c r="G552" i="48"/>
  <c r="AV552" i="48"/>
  <c r="AC552" i="48"/>
  <c r="AP553" i="48"/>
  <c r="Q553" i="48"/>
  <c r="AK554" i="48"/>
  <c r="G554" i="48"/>
  <c r="AS556" i="48"/>
  <c r="W556" i="48"/>
  <c r="I557" i="48"/>
  <c r="AL557" i="48"/>
  <c r="AQ532" i="48"/>
  <c r="C534" i="48"/>
  <c r="AI534" i="48"/>
  <c r="AN535" i="48"/>
  <c r="E537" i="48"/>
  <c r="AJ537" i="48"/>
  <c r="AX538" i="48"/>
  <c r="AG538" i="48"/>
  <c r="U543" i="48"/>
  <c r="AR543" i="48"/>
  <c r="AV544" i="48"/>
  <c r="AC544" i="48"/>
  <c r="AP545" i="48"/>
  <c r="Q545" i="48"/>
  <c r="E546" i="48"/>
  <c r="AJ546" i="48"/>
  <c r="Y546" i="48"/>
  <c r="AT546" i="48"/>
  <c r="U548" i="48"/>
  <c r="AR548" i="48"/>
  <c r="AK549" i="48"/>
  <c r="G549" i="48"/>
  <c r="AL552" i="48"/>
  <c r="I552" i="48"/>
  <c r="AL554" i="48"/>
  <c r="I554" i="48"/>
  <c r="AV554" i="48"/>
  <c r="AC554" i="48"/>
  <c r="AA538" i="48"/>
  <c r="AA539" i="48"/>
  <c r="AA540" i="48"/>
  <c r="AA541" i="48"/>
  <c r="AA542" i="48"/>
  <c r="AA543" i="48"/>
  <c r="AA544" i="48"/>
  <c r="AA545" i="48"/>
  <c r="AA546" i="48"/>
  <c r="AA547" i="48"/>
  <c r="AA548" i="48"/>
  <c r="AA549" i="48"/>
  <c r="AA550" i="48"/>
  <c r="AA551" i="48"/>
  <c r="AA552" i="48"/>
  <c r="AA553" i="48"/>
  <c r="AA554" i="48"/>
  <c r="AA555" i="48"/>
  <c r="S556" i="48"/>
  <c r="S557" i="48"/>
  <c r="AJ557" i="48"/>
  <c r="AN558" i="48"/>
  <c r="AT558" i="48"/>
  <c r="Y558" i="48"/>
  <c r="G564" i="48"/>
  <c r="AK564" i="48"/>
  <c r="AP568" i="48"/>
  <c r="Q568" i="48"/>
  <c r="S569" i="48"/>
  <c r="AQ569" i="48"/>
  <c r="AI570" i="48"/>
  <c r="C570" i="48"/>
  <c r="AP574" i="48"/>
  <c r="Q574" i="48"/>
  <c r="AI575" i="48"/>
  <c r="C575" i="48"/>
  <c r="AV576" i="48"/>
  <c r="AC576" i="48"/>
  <c r="W578" i="48"/>
  <c r="AS578" i="48"/>
  <c r="AG580" i="48"/>
  <c r="AX580" i="48"/>
  <c r="AI556" i="48"/>
  <c r="AX558" i="48"/>
  <c r="AX559" i="48"/>
  <c r="AG559" i="48"/>
  <c r="AX562" i="48"/>
  <c r="AG562" i="48"/>
  <c r="I564" i="48"/>
  <c r="AL564" i="48"/>
  <c r="AP567" i="48"/>
  <c r="Q567" i="48"/>
  <c r="S568" i="48"/>
  <c r="AQ568" i="48"/>
  <c r="U569" i="48"/>
  <c r="AR569" i="48"/>
  <c r="AV572" i="48"/>
  <c r="AC572" i="48"/>
  <c r="S574" i="48"/>
  <c r="AQ574" i="48"/>
  <c r="K576" i="48"/>
  <c r="AM576" i="48"/>
  <c r="AI578" i="48"/>
  <c r="C578" i="48"/>
  <c r="AV579" i="48"/>
  <c r="AC579" i="48"/>
  <c r="G533" i="48"/>
  <c r="AQ533" i="48"/>
  <c r="AQ534" i="48"/>
  <c r="AQ535" i="48"/>
  <c r="AQ536" i="48"/>
  <c r="AQ537" i="48"/>
  <c r="AQ538" i="48"/>
  <c r="AQ539" i="48"/>
  <c r="AQ540" i="48"/>
  <c r="AQ541" i="48"/>
  <c r="AQ542" i="48"/>
  <c r="AQ543" i="48"/>
  <c r="AQ544" i="48"/>
  <c r="AQ545" i="48"/>
  <c r="AQ546" i="48"/>
  <c r="AQ547" i="48"/>
  <c r="AQ548" i="48"/>
  <c r="AQ549" i="48"/>
  <c r="AQ550" i="48"/>
  <c r="AQ551" i="48"/>
  <c r="AQ552" i="48"/>
  <c r="AQ553" i="48"/>
  <c r="AQ554" i="48"/>
  <c r="AQ555" i="48"/>
  <c r="AU558" i="48"/>
  <c r="AA558" i="48"/>
  <c r="AI559" i="48"/>
  <c r="C559" i="48"/>
  <c r="AQ559" i="48"/>
  <c r="AJ559" i="48"/>
  <c r="W563" i="48"/>
  <c r="AS563" i="48"/>
  <c r="K564" i="48"/>
  <c r="AM564" i="48"/>
  <c r="AP566" i="48"/>
  <c r="Q566" i="48"/>
  <c r="S567" i="48"/>
  <c r="AQ567" i="48"/>
  <c r="U568" i="48"/>
  <c r="AR568" i="48"/>
  <c r="W569" i="48"/>
  <c r="AS569" i="48"/>
  <c r="G571" i="48"/>
  <c r="AK571" i="48"/>
  <c r="K572" i="48"/>
  <c r="AM572" i="48"/>
  <c r="U574" i="48"/>
  <c r="AR574" i="48"/>
  <c r="AP577" i="48"/>
  <c r="Q577" i="48"/>
  <c r="K579" i="48"/>
  <c r="AM579" i="48"/>
  <c r="AU582" i="48"/>
  <c r="AA582" i="48"/>
  <c r="G587" i="48"/>
  <c r="AK587" i="48"/>
  <c r="AC548" i="48"/>
  <c r="AC550" i="48"/>
  <c r="AK556" i="48"/>
  <c r="AO558" i="48"/>
  <c r="S559" i="48"/>
  <c r="AM559" i="48"/>
  <c r="AI563" i="48"/>
  <c r="C563" i="48"/>
  <c r="AP565" i="48"/>
  <c r="Q565" i="48"/>
  <c r="S566" i="48"/>
  <c r="AQ566" i="48"/>
  <c r="U567" i="48"/>
  <c r="AR567" i="48"/>
  <c r="W568" i="48"/>
  <c r="AS568" i="48"/>
  <c r="AI569" i="48"/>
  <c r="C569" i="48"/>
  <c r="G570" i="48"/>
  <c r="AK570" i="48"/>
  <c r="W574" i="48"/>
  <c r="AS574" i="48"/>
  <c r="G575" i="48"/>
  <c r="AK575" i="48"/>
  <c r="S577" i="48"/>
  <c r="AQ577" i="48"/>
  <c r="Q580" i="48"/>
  <c r="AP580" i="48"/>
  <c r="AX584" i="48"/>
  <c r="AG584" i="48"/>
  <c r="AS534" i="48"/>
  <c r="AS535" i="48"/>
  <c r="AS536" i="48"/>
  <c r="AS537" i="48"/>
  <c r="AS538" i="48"/>
  <c r="AS539" i="48"/>
  <c r="AS540" i="48"/>
  <c r="AS541" i="48"/>
  <c r="AS542" i="48"/>
  <c r="AS543" i="48"/>
  <c r="AS544" i="48"/>
  <c r="AS545" i="48"/>
  <c r="AS546" i="48"/>
  <c r="AS547" i="48"/>
  <c r="AS548" i="48"/>
  <c r="AS549" i="48"/>
  <c r="AS550" i="48"/>
  <c r="AM556" i="48"/>
  <c r="AR557" i="48"/>
  <c r="AV558" i="48"/>
  <c r="G559" i="48"/>
  <c r="AK559" i="48"/>
  <c r="AP562" i="48"/>
  <c r="Q562" i="48"/>
  <c r="S565" i="48"/>
  <c r="AQ565" i="48"/>
  <c r="U566" i="48"/>
  <c r="AR566" i="48"/>
  <c r="W567" i="48"/>
  <c r="AS567" i="48"/>
  <c r="AI568" i="48"/>
  <c r="C568" i="48"/>
  <c r="AV571" i="48"/>
  <c r="AC571" i="48"/>
  <c r="AP573" i="48"/>
  <c r="Q573" i="48"/>
  <c r="AI574" i="48"/>
  <c r="C574" i="48"/>
  <c r="U577" i="48"/>
  <c r="AR577" i="48"/>
  <c r="G578" i="48"/>
  <c r="AK578" i="48"/>
  <c r="S580" i="48"/>
  <c r="AQ580" i="48"/>
  <c r="AK581" i="48"/>
  <c r="G581" i="48"/>
  <c r="AX583" i="48"/>
  <c r="AT533" i="48"/>
  <c r="AT534" i="48"/>
  <c r="AT535" i="48"/>
  <c r="AT536" i="48"/>
  <c r="AT537" i="48"/>
  <c r="AT538" i="48"/>
  <c r="AT540" i="48"/>
  <c r="AT541" i="48"/>
  <c r="AN557" i="48"/>
  <c r="AT557" i="48"/>
  <c r="Y557" i="48"/>
  <c r="AX560" i="48"/>
  <c r="AG560" i="48"/>
  <c r="S562" i="48"/>
  <c r="AQ562" i="48"/>
  <c r="AU563" i="48"/>
  <c r="AA563" i="48"/>
  <c r="U565" i="48"/>
  <c r="AR565" i="48"/>
  <c r="W566" i="48"/>
  <c r="AS566" i="48"/>
  <c r="AI567" i="48"/>
  <c r="C567" i="48"/>
  <c r="AV570" i="48"/>
  <c r="K571" i="48"/>
  <c r="AM571" i="48"/>
  <c r="S573" i="48"/>
  <c r="AQ573" i="48"/>
  <c r="AV575" i="48"/>
  <c r="AC575" i="48"/>
  <c r="W577" i="48"/>
  <c r="AS577" i="48"/>
  <c r="AR580" i="48"/>
  <c r="AP583" i="48"/>
  <c r="Q583" i="48"/>
  <c r="G586" i="48"/>
  <c r="AK586" i="48"/>
  <c r="AT556" i="48"/>
  <c r="Y556" i="48"/>
  <c r="AS559" i="48"/>
  <c r="G563" i="48"/>
  <c r="AK563" i="48"/>
  <c r="W565" i="48"/>
  <c r="AS565" i="48"/>
  <c r="AI566" i="48"/>
  <c r="C566" i="48"/>
  <c r="G569" i="48"/>
  <c r="AK569" i="48"/>
  <c r="K570" i="48"/>
  <c r="AM570" i="48"/>
  <c r="U573" i="48"/>
  <c r="AR573" i="48"/>
  <c r="K575" i="48"/>
  <c r="AM575" i="48"/>
  <c r="AI577" i="48"/>
  <c r="C577" i="48"/>
  <c r="AV578" i="48"/>
  <c r="AC578" i="48"/>
  <c r="AG582" i="48"/>
  <c r="AX582" i="48"/>
  <c r="AR556" i="48"/>
  <c r="M557" i="48"/>
  <c r="AU557" i="48"/>
  <c r="AA557" i="48"/>
  <c r="AX557" i="48"/>
  <c r="AW559" i="48"/>
  <c r="AX561" i="48"/>
  <c r="AG561" i="48"/>
  <c r="I563" i="48"/>
  <c r="AL563" i="48"/>
  <c r="G568" i="48"/>
  <c r="AK568" i="48"/>
  <c r="W573" i="48"/>
  <c r="AS573" i="48"/>
  <c r="G574" i="48"/>
  <c r="AK574" i="48"/>
  <c r="AP576" i="48"/>
  <c r="Q576" i="48"/>
  <c r="K578" i="48"/>
  <c r="AM578" i="48"/>
  <c r="AI580" i="48"/>
  <c r="C580" i="48"/>
  <c r="AM581" i="48"/>
  <c r="AU581" i="48"/>
  <c r="AA581" i="48"/>
  <c r="K537" i="48"/>
  <c r="K538" i="48"/>
  <c r="K539" i="48"/>
  <c r="K540" i="48"/>
  <c r="K541" i="48"/>
  <c r="K542" i="48"/>
  <c r="K543" i="48"/>
  <c r="K544" i="48"/>
  <c r="K545" i="48"/>
  <c r="K546" i="48"/>
  <c r="K547" i="48"/>
  <c r="K548" i="48"/>
  <c r="K549" i="48"/>
  <c r="K550" i="48"/>
  <c r="K551" i="48"/>
  <c r="K552" i="48"/>
  <c r="K554" i="48"/>
  <c r="K555" i="48"/>
  <c r="AO556" i="48"/>
  <c r="AU556" i="48"/>
  <c r="AA556" i="48"/>
  <c r="AO557" i="48"/>
  <c r="AI558" i="48"/>
  <c r="C558" i="48"/>
  <c r="AT559" i="48"/>
  <c r="Y559" i="48"/>
  <c r="AI560" i="48"/>
  <c r="C560" i="48"/>
  <c r="S560" i="48"/>
  <c r="AQ560" i="48"/>
  <c r="W562" i="48"/>
  <c r="AS562" i="48"/>
  <c r="K563" i="48"/>
  <c r="AM563" i="48"/>
  <c r="AP564" i="48"/>
  <c r="Q564" i="48"/>
  <c r="AI565" i="48"/>
  <c r="C565" i="48"/>
  <c r="G567" i="48"/>
  <c r="AK567" i="48"/>
  <c r="AV569" i="48"/>
  <c r="AC569" i="48"/>
  <c r="AP572" i="48"/>
  <c r="Q572" i="48"/>
  <c r="AI573" i="48"/>
  <c r="C573" i="48"/>
  <c r="S576" i="48"/>
  <c r="AQ576" i="48"/>
  <c r="AP579" i="48"/>
  <c r="Q579" i="48"/>
  <c r="AS580" i="48"/>
  <c r="W580" i="48"/>
  <c r="AQ558" i="48"/>
  <c r="E560" i="48"/>
  <c r="AJ560" i="48"/>
  <c r="S561" i="48"/>
  <c r="AQ561" i="48"/>
  <c r="S564" i="48"/>
  <c r="AQ564" i="48"/>
  <c r="AU565" i="48"/>
  <c r="G566" i="48"/>
  <c r="AK566" i="48"/>
  <c r="K569" i="48"/>
  <c r="AM569" i="48"/>
  <c r="S572" i="48"/>
  <c r="AQ572" i="48"/>
  <c r="AV574" i="48"/>
  <c r="AC574" i="48"/>
  <c r="U576" i="48"/>
  <c r="AR576" i="48"/>
  <c r="G577" i="48"/>
  <c r="AK577" i="48"/>
  <c r="S579" i="48"/>
  <c r="AQ579" i="48"/>
  <c r="AI542" i="48"/>
  <c r="AI543" i="48"/>
  <c r="AI544" i="48"/>
  <c r="AI545" i="48"/>
  <c r="AI546" i="48"/>
  <c r="AI547" i="48"/>
  <c r="AI548" i="48"/>
  <c r="AI549" i="48"/>
  <c r="AI550" i="48"/>
  <c r="AI551" i="48"/>
  <c r="AI552" i="48"/>
  <c r="AI553" i="48"/>
  <c r="AI554" i="48"/>
  <c r="AI555" i="48"/>
  <c r="O556" i="48"/>
  <c r="AV556" i="48"/>
  <c r="O557" i="48"/>
  <c r="AU559" i="48"/>
  <c r="AA559" i="48"/>
  <c r="G560" i="48"/>
  <c r="AK560" i="48"/>
  <c r="AI561" i="48"/>
  <c r="C561" i="48"/>
  <c r="AI562" i="48"/>
  <c r="C562" i="48"/>
  <c r="U564" i="48"/>
  <c r="AR564" i="48"/>
  <c r="K568" i="48"/>
  <c r="AM568" i="48"/>
  <c r="U572" i="48"/>
  <c r="AR572" i="48"/>
  <c r="K574" i="48"/>
  <c r="AM574" i="48"/>
  <c r="W576" i="48"/>
  <c r="AS576" i="48"/>
  <c r="U579" i="48"/>
  <c r="AR579" i="48"/>
  <c r="AK580" i="48"/>
  <c r="G580" i="48"/>
  <c r="AP582" i="48"/>
  <c r="Q582" i="48"/>
  <c r="AS583" i="48"/>
  <c r="W583" i="48"/>
  <c r="M535" i="48"/>
  <c r="M536" i="48"/>
  <c r="M537" i="48"/>
  <c r="M538" i="48"/>
  <c r="M539" i="48"/>
  <c r="M540" i="48"/>
  <c r="M541" i="48"/>
  <c r="M542" i="48"/>
  <c r="M544" i="48"/>
  <c r="M546" i="48"/>
  <c r="M547" i="48"/>
  <c r="M549" i="48"/>
  <c r="M550" i="48"/>
  <c r="M554" i="48"/>
  <c r="M555" i="48"/>
  <c r="AC557" i="48"/>
  <c r="G558" i="48"/>
  <c r="S558" i="48"/>
  <c r="AJ558" i="48"/>
  <c r="M559" i="48"/>
  <c r="I560" i="48"/>
  <c r="AL560" i="48"/>
  <c r="W560" i="48"/>
  <c r="AS560" i="48"/>
  <c r="E561" i="48"/>
  <c r="AJ561" i="48"/>
  <c r="E562" i="48"/>
  <c r="AJ563" i="48"/>
  <c r="AJ562" i="48"/>
  <c r="AU562" i="48"/>
  <c r="AA562" i="48"/>
  <c r="AX564" i="48"/>
  <c r="AX563" i="48"/>
  <c r="AG563" i="48"/>
  <c r="W564" i="48"/>
  <c r="AS564" i="48"/>
  <c r="G565" i="48"/>
  <c r="AK565" i="48"/>
  <c r="K567" i="48"/>
  <c r="AM567" i="48"/>
  <c r="AP571" i="48"/>
  <c r="Q571" i="48"/>
  <c r="W572" i="48"/>
  <c r="AS572" i="48"/>
  <c r="G573" i="48"/>
  <c r="AK573" i="48"/>
  <c r="AI576" i="48"/>
  <c r="C576" i="48"/>
  <c r="AV577" i="48"/>
  <c r="AC577" i="48"/>
  <c r="W579" i="48"/>
  <c r="AS579" i="48"/>
  <c r="AG581" i="48"/>
  <c r="AX581" i="48"/>
  <c r="AC556" i="48"/>
  <c r="AM558" i="48"/>
  <c r="AV559" i="48"/>
  <c r="G561" i="48"/>
  <c r="AK561" i="48"/>
  <c r="W561" i="48"/>
  <c r="AS561" i="48"/>
  <c r="G562" i="48"/>
  <c r="AK562" i="48"/>
  <c r="I565" i="48"/>
  <c r="AL565" i="48"/>
  <c r="K566" i="48"/>
  <c r="AM566" i="48"/>
  <c r="AP570" i="48"/>
  <c r="Q570" i="48"/>
  <c r="S571" i="48"/>
  <c r="AQ571" i="48"/>
  <c r="AI572" i="48"/>
  <c r="C572" i="48"/>
  <c r="AP575" i="48"/>
  <c r="Q575" i="48"/>
  <c r="K577" i="48"/>
  <c r="AM577" i="48"/>
  <c r="AI579" i="48"/>
  <c r="C579" i="48"/>
  <c r="G583" i="48"/>
  <c r="AK583" i="48"/>
  <c r="G584" i="48"/>
  <c r="AK584" i="48"/>
  <c r="AT560" i="48"/>
  <c r="Y560" i="48"/>
  <c r="I561" i="48"/>
  <c r="AL561" i="48"/>
  <c r="I562" i="48"/>
  <c r="AL562" i="48"/>
  <c r="AI564" i="48"/>
  <c r="C564" i="48"/>
  <c r="K565" i="48"/>
  <c r="AM565" i="48"/>
  <c r="S570" i="48"/>
  <c r="AQ570" i="48"/>
  <c r="U571" i="48"/>
  <c r="AR571" i="48"/>
  <c r="AV573" i="48"/>
  <c r="AC573" i="48"/>
  <c r="S575" i="48"/>
  <c r="AQ575" i="48"/>
  <c r="AP578" i="48"/>
  <c r="Q578" i="48"/>
  <c r="AM580" i="48"/>
  <c r="K580" i="48"/>
  <c r="AC580" i="48"/>
  <c r="AV580" i="48"/>
  <c r="K562" i="48"/>
  <c r="AM562" i="48"/>
  <c r="AP563" i="48"/>
  <c r="Q563" i="48"/>
  <c r="AU564" i="48"/>
  <c r="AA564" i="48"/>
  <c r="U570" i="48"/>
  <c r="AR570" i="48"/>
  <c r="W571" i="48"/>
  <c r="AS571" i="48"/>
  <c r="K573" i="48"/>
  <c r="AM573" i="48"/>
  <c r="U575" i="48"/>
  <c r="AR575" i="48"/>
  <c r="G576" i="48"/>
  <c r="AK576" i="48"/>
  <c r="S578" i="48"/>
  <c r="AQ578" i="48"/>
  <c r="AK557" i="48"/>
  <c r="AS558" i="48"/>
  <c r="AN560" i="48"/>
  <c r="AU560" i="48"/>
  <c r="AA560" i="48"/>
  <c r="K561" i="48"/>
  <c r="S563" i="48"/>
  <c r="AQ563" i="48"/>
  <c r="AP569" i="48"/>
  <c r="Q569" i="48"/>
  <c r="W570" i="48"/>
  <c r="AS570" i="48"/>
  <c r="AI571" i="48"/>
  <c r="C571" i="48"/>
  <c r="G572" i="48"/>
  <c r="AK572" i="48"/>
  <c r="W575" i="48"/>
  <c r="AS575" i="48"/>
  <c r="U578" i="48"/>
  <c r="AR578" i="48"/>
  <c r="G579" i="48"/>
  <c r="AK579" i="48"/>
  <c r="S581" i="48"/>
  <c r="AQ581" i="48"/>
  <c r="AS582" i="48"/>
  <c r="W582" i="48"/>
  <c r="G588" i="48"/>
  <c r="AK588" i="48"/>
  <c r="AT580" i="48"/>
  <c r="Y580" i="48"/>
  <c r="AS581" i="48"/>
  <c r="W581" i="48"/>
  <c r="AO581" i="48"/>
  <c r="E585" i="48"/>
  <c r="AJ585" i="48"/>
  <c r="Q586" i="48"/>
  <c r="AX591" i="48"/>
  <c r="AG591" i="48"/>
  <c r="AP592" i="48"/>
  <c r="Q592" i="48"/>
  <c r="AX596" i="48"/>
  <c r="AG596" i="48"/>
  <c r="AT598" i="48"/>
  <c r="Y598" i="48"/>
  <c r="AE599" i="48"/>
  <c r="AW599" i="48"/>
  <c r="S600" i="48"/>
  <c r="AQ600" i="48"/>
  <c r="AU606" i="48"/>
  <c r="AA606" i="48"/>
  <c r="AW608" i="48"/>
  <c r="AE608" i="48"/>
  <c r="AW609" i="48"/>
  <c r="AE609" i="48"/>
  <c r="AU620" i="48"/>
  <c r="AA620" i="48"/>
  <c r="AO580" i="48"/>
  <c r="K581" i="48"/>
  <c r="AP581" i="48"/>
  <c r="C583" i="48"/>
  <c r="AI583" i="48"/>
  <c r="G585" i="48"/>
  <c r="AK585" i="48"/>
  <c r="AW585" i="48"/>
  <c r="S586" i="48"/>
  <c r="AQ586" i="48"/>
  <c r="AE590" i="48"/>
  <c r="AW590" i="48"/>
  <c r="S592" i="48"/>
  <c r="AQ592" i="48"/>
  <c r="C593" i="48"/>
  <c r="AI593" i="48"/>
  <c r="AM595" i="48"/>
  <c r="K595" i="48"/>
  <c r="AX599" i="48"/>
  <c r="AG599" i="48"/>
  <c r="AT601" i="48"/>
  <c r="Y601" i="48"/>
  <c r="AW607" i="48"/>
  <c r="AE607" i="48"/>
  <c r="Y561" i="48"/>
  <c r="Y562" i="48"/>
  <c r="Y563" i="48"/>
  <c r="Y564" i="48"/>
  <c r="Y565" i="48"/>
  <c r="Y566" i="48"/>
  <c r="AL566" i="48"/>
  <c r="Y567" i="48"/>
  <c r="AL567" i="48"/>
  <c r="Y568" i="48"/>
  <c r="AL568" i="48"/>
  <c r="Y569" i="48"/>
  <c r="AL569" i="48"/>
  <c r="Y570" i="48"/>
  <c r="AL570" i="48"/>
  <c r="Y571" i="48"/>
  <c r="AL571" i="48"/>
  <c r="Y572" i="48"/>
  <c r="AL572" i="48"/>
  <c r="Y573" i="48"/>
  <c r="AL573" i="48"/>
  <c r="Y574" i="48"/>
  <c r="AL574" i="48"/>
  <c r="Y575" i="48"/>
  <c r="AL575" i="48"/>
  <c r="Y576" i="48"/>
  <c r="AL576" i="48"/>
  <c r="Y577" i="48"/>
  <c r="AL577" i="48"/>
  <c r="Y578" i="48"/>
  <c r="AL578" i="48"/>
  <c r="Y579" i="48"/>
  <c r="AL579" i="48"/>
  <c r="AT581" i="48"/>
  <c r="Y581" i="48"/>
  <c r="AJ583" i="48"/>
  <c r="S583" i="48"/>
  <c r="AQ583" i="48"/>
  <c r="AS585" i="48"/>
  <c r="W585" i="48"/>
  <c r="C586" i="48"/>
  <c r="AI586" i="48"/>
  <c r="AX587" i="48"/>
  <c r="AG587" i="48"/>
  <c r="AV588" i="48"/>
  <c r="AC588" i="48"/>
  <c r="AX590" i="48"/>
  <c r="AG590" i="48"/>
  <c r="AP591" i="48"/>
  <c r="Q591" i="48"/>
  <c r="E593" i="48"/>
  <c r="AJ593" i="48"/>
  <c r="C597" i="48"/>
  <c r="AI597" i="48"/>
  <c r="AP603" i="48"/>
  <c r="Q603" i="48"/>
  <c r="AJ604" i="48"/>
  <c r="E604" i="48"/>
  <c r="AJ613" i="48"/>
  <c r="E613" i="48"/>
  <c r="AW627" i="48"/>
  <c r="AE627" i="48"/>
  <c r="O562" i="48"/>
  <c r="O563" i="48"/>
  <c r="O564" i="48"/>
  <c r="O565" i="48"/>
  <c r="O566" i="48"/>
  <c r="O567" i="48"/>
  <c r="O568" i="48"/>
  <c r="O569" i="48"/>
  <c r="O570" i="48"/>
  <c r="O571" i="48"/>
  <c r="O572" i="48"/>
  <c r="O573" i="48"/>
  <c r="O574" i="48"/>
  <c r="O575" i="48"/>
  <c r="O576" i="48"/>
  <c r="O577" i="48"/>
  <c r="O578" i="48"/>
  <c r="O579" i="48"/>
  <c r="AV581" i="48"/>
  <c r="E583" i="48"/>
  <c r="AG583" i="48"/>
  <c r="AN584" i="48"/>
  <c r="M584" i="48"/>
  <c r="AA584" i="48"/>
  <c r="E586" i="48"/>
  <c r="AJ586" i="48"/>
  <c r="Q587" i="48"/>
  <c r="AM587" i="48"/>
  <c r="AE589" i="48"/>
  <c r="AW589" i="48"/>
  <c r="AM590" i="48"/>
  <c r="S591" i="48"/>
  <c r="AQ591" i="48"/>
  <c r="AE595" i="48"/>
  <c r="AW595" i="48"/>
  <c r="AP596" i="48"/>
  <c r="Q596" i="48"/>
  <c r="E597" i="48"/>
  <c r="AJ597" i="48"/>
  <c r="AM598" i="48"/>
  <c r="K598" i="48"/>
  <c r="C600" i="48"/>
  <c r="AI600" i="48"/>
  <c r="W604" i="48"/>
  <c r="AS604" i="48"/>
  <c r="AJ618" i="48"/>
  <c r="E618" i="48"/>
  <c r="AW625" i="48"/>
  <c r="AE625" i="48"/>
  <c r="E580" i="48"/>
  <c r="AA580" i="48"/>
  <c r="M581" i="48"/>
  <c r="AW581" i="48"/>
  <c r="AC582" i="48"/>
  <c r="AM583" i="48"/>
  <c r="AW586" i="48"/>
  <c r="S587" i="48"/>
  <c r="AQ587" i="48"/>
  <c r="AE588" i="48"/>
  <c r="AW588" i="48"/>
  <c r="AX589" i="48"/>
  <c r="AG589" i="48"/>
  <c r="AP590" i="48"/>
  <c r="Q590" i="48"/>
  <c r="C592" i="48"/>
  <c r="AI592" i="48"/>
  <c r="AM594" i="48"/>
  <c r="K594" i="48"/>
  <c r="AX595" i="48"/>
  <c r="AG595" i="48"/>
  <c r="S596" i="48"/>
  <c r="AQ596" i="48"/>
  <c r="AP599" i="48"/>
  <c r="Q599" i="48"/>
  <c r="E600" i="48"/>
  <c r="AJ600" i="48"/>
  <c r="AM601" i="48"/>
  <c r="K601" i="48"/>
  <c r="AE602" i="48"/>
  <c r="AW602" i="48"/>
  <c r="AE605" i="48"/>
  <c r="AW605" i="48"/>
  <c r="AA561" i="48"/>
  <c r="AS586" i="48"/>
  <c r="W586" i="48"/>
  <c r="C587" i="48"/>
  <c r="AI587" i="48"/>
  <c r="AX588" i="48"/>
  <c r="AG588" i="48"/>
  <c r="AM589" i="48"/>
  <c r="S590" i="48"/>
  <c r="AQ590" i="48"/>
  <c r="E592" i="48"/>
  <c r="AJ592" i="48"/>
  <c r="AT597" i="48"/>
  <c r="Y597" i="48"/>
  <c r="AE598" i="48"/>
  <c r="AW598" i="48"/>
  <c r="S599" i="48"/>
  <c r="AQ599" i="48"/>
  <c r="U603" i="48"/>
  <c r="AR603" i="48"/>
  <c r="AW580" i="48"/>
  <c r="C582" i="48"/>
  <c r="AI582" i="48"/>
  <c r="I583" i="48"/>
  <c r="AL583" i="48"/>
  <c r="E587" i="48"/>
  <c r="AJ587" i="48"/>
  <c r="AM588" i="48"/>
  <c r="AP589" i="48"/>
  <c r="Q589" i="48"/>
  <c r="C591" i="48"/>
  <c r="AI591" i="48"/>
  <c r="AX598" i="48"/>
  <c r="AG598" i="48"/>
  <c r="AT600" i="48"/>
  <c r="Y600" i="48"/>
  <c r="AW601" i="48"/>
  <c r="AE601" i="48"/>
  <c r="W603" i="48"/>
  <c r="AS603" i="48"/>
  <c r="AU604" i="48"/>
  <c r="AA604" i="48"/>
  <c r="AJ608" i="48"/>
  <c r="E608" i="48"/>
  <c r="AJ609" i="48"/>
  <c r="E609" i="48"/>
  <c r="AJ610" i="48"/>
  <c r="E610" i="48"/>
  <c r="AJ611" i="48"/>
  <c r="E611" i="48"/>
  <c r="AJ617" i="48"/>
  <c r="E617" i="48"/>
  <c r="AJ582" i="48"/>
  <c r="S582" i="48"/>
  <c r="AQ582" i="48"/>
  <c r="AW587" i="48"/>
  <c r="S588" i="48"/>
  <c r="AQ588" i="48"/>
  <c r="S589" i="48"/>
  <c r="AQ589" i="48"/>
  <c r="E591" i="48"/>
  <c r="AJ591" i="48"/>
  <c r="AM593" i="48"/>
  <c r="K593" i="48"/>
  <c r="AE594" i="48"/>
  <c r="AW594" i="48"/>
  <c r="AP595" i="48"/>
  <c r="Q595" i="48"/>
  <c r="C596" i="48"/>
  <c r="AI596" i="48"/>
  <c r="AG601" i="48"/>
  <c r="AX601" i="48"/>
  <c r="AJ603" i="48"/>
  <c r="E603" i="48"/>
  <c r="AU613" i="48"/>
  <c r="AA613" i="48"/>
  <c r="AU618" i="48"/>
  <c r="AA618" i="48"/>
  <c r="AC560" i="48"/>
  <c r="AL580" i="48"/>
  <c r="C581" i="48"/>
  <c r="AI581" i="48"/>
  <c r="E582" i="48"/>
  <c r="AS587" i="48"/>
  <c r="W587" i="48"/>
  <c r="C588" i="48"/>
  <c r="AI588" i="48"/>
  <c r="C590" i="48"/>
  <c r="AI590" i="48"/>
  <c r="AX594" i="48"/>
  <c r="AG594" i="48"/>
  <c r="S595" i="48"/>
  <c r="AQ595" i="48"/>
  <c r="E596" i="48"/>
  <c r="AJ596" i="48"/>
  <c r="AM597" i="48"/>
  <c r="K597" i="48"/>
  <c r="C599" i="48"/>
  <c r="AI599" i="48"/>
  <c r="AE604" i="48"/>
  <c r="AW604" i="48"/>
  <c r="AJ606" i="48"/>
  <c r="E606" i="48"/>
  <c r="AL622" i="48"/>
  <c r="I622" i="48"/>
  <c r="G582" i="48"/>
  <c r="AK582" i="48"/>
  <c r="AM582" i="48"/>
  <c r="K583" i="48"/>
  <c r="S584" i="48"/>
  <c r="AQ584" i="48"/>
  <c r="AV585" i="48"/>
  <c r="AC585" i="48"/>
  <c r="E588" i="48"/>
  <c r="AJ588" i="48"/>
  <c r="E590" i="48"/>
  <c r="AJ590" i="48"/>
  <c r="AP598" i="48"/>
  <c r="Q598" i="48"/>
  <c r="E599" i="48"/>
  <c r="AJ599" i="48"/>
  <c r="AM600" i="48"/>
  <c r="K600" i="48"/>
  <c r="AJ616" i="48"/>
  <c r="E616" i="48"/>
  <c r="I580" i="48"/>
  <c r="E581" i="48"/>
  <c r="AN582" i="48"/>
  <c r="AN583" i="48"/>
  <c r="M583" i="48"/>
  <c r="AU583" i="48"/>
  <c r="AO584" i="48"/>
  <c r="C589" i="48"/>
  <c r="AI589" i="48"/>
  <c r="AM592" i="48"/>
  <c r="K592" i="48"/>
  <c r="AE593" i="48"/>
  <c r="AW593" i="48"/>
  <c r="AP594" i="48"/>
  <c r="Q594" i="48"/>
  <c r="AT596" i="48"/>
  <c r="Y596" i="48"/>
  <c r="AE597" i="48"/>
  <c r="AW597" i="48"/>
  <c r="S598" i="48"/>
  <c r="AQ598" i="48"/>
  <c r="AP602" i="48"/>
  <c r="Q601" i="48"/>
  <c r="AP601" i="48"/>
  <c r="AU612" i="48"/>
  <c r="AA612" i="48"/>
  <c r="AE561" i="48"/>
  <c r="AE562" i="48"/>
  <c r="AE563" i="48"/>
  <c r="AE564" i="48"/>
  <c r="AE565" i="48"/>
  <c r="AE566" i="48"/>
  <c r="AE567" i="48"/>
  <c r="AE568" i="48"/>
  <c r="AE569" i="48"/>
  <c r="AE570" i="48"/>
  <c r="AE571" i="48"/>
  <c r="AE572" i="48"/>
  <c r="AE573" i="48"/>
  <c r="AE574" i="48"/>
  <c r="AE575" i="48"/>
  <c r="AE576" i="48"/>
  <c r="AE577" i="48"/>
  <c r="AE578" i="48"/>
  <c r="AE579" i="48"/>
  <c r="I582" i="48"/>
  <c r="AL582" i="48"/>
  <c r="C584" i="48"/>
  <c r="AI584" i="48"/>
  <c r="AP584" i="48"/>
  <c r="AA586" i="48"/>
  <c r="AS588" i="48"/>
  <c r="W588" i="48"/>
  <c r="E589" i="48"/>
  <c r="AJ589" i="48"/>
  <c r="AS589" i="48"/>
  <c r="AU591" i="48"/>
  <c r="AA591" i="48"/>
  <c r="AX593" i="48"/>
  <c r="AG593" i="48"/>
  <c r="S594" i="48"/>
  <c r="AQ594" i="48"/>
  <c r="C595" i="48"/>
  <c r="AI595" i="48"/>
  <c r="AX597" i="48"/>
  <c r="AG597" i="48"/>
  <c r="AT599" i="48"/>
  <c r="Y599" i="48"/>
  <c r="AE600" i="48"/>
  <c r="AW600" i="48"/>
  <c r="S601" i="48"/>
  <c r="AQ601" i="48"/>
  <c r="AJ602" i="48"/>
  <c r="E602" i="48"/>
  <c r="AJ605" i="48"/>
  <c r="E605" i="48"/>
  <c r="AU617" i="48"/>
  <c r="AA617" i="48"/>
  <c r="E584" i="48"/>
  <c r="AJ584" i="48"/>
  <c r="AX585" i="48"/>
  <c r="AG585" i="48"/>
  <c r="AV586" i="48"/>
  <c r="AC586" i="48"/>
  <c r="AU587" i="48"/>
  <c r="G589" i="48"/>
  <c r="AK589" i="48"/>
  <c r="E595" i="48"/>
  <c r="AJ595" i="48"/>
  <c r="AX600" i="48"/>
  <c r="AG600" i="48"/>
  <c r="AE603" i="48"/>
  <c r="AW603" i="48"/>
  <c r="AU610" i="48"/>
  <c r="AA610" i="48"/>
  <c r="AU611" i="48"/>
  <c r="AA611" i="48"/>
  <c r="E625" i="48"/>
  <c r="AJ625" i="48"/>
  <c r="AT582" i="48"/>
  <c r="AS584" i="48"/>
  <c r="W584" i="48"/>
  <c r="AV584" i="48"/>
  <c r="AU590" i="48"/>
  <c r="AA590" i="48"/>
  <c r="AE592" i="48"/>
  <c r="AW592" i="48"/>
  <c r="AP593" i="48"/>
  <c r="Q593" i="48"/>
  <c r="AM596" i="48"/>
  <c r="K596" i="48"/>
  <c r="C598" i="48"/>
  <c r="AI598" i="48"/>
  <c r="AT602" i="48"/>
  <c r="W605" i="48"/>
  <c r="AS605" i="48"/>
  <c r="AJ615" i="48"/>
  <c r="E615" i="48"/>
  <c r="AU622" i="48"/>
  <c r="AU621" i="48"/>
  <c r="AA621" i="48"/>
  <c r="AI623" i="48"/>
  <c r="C623" i="48"/>
  <c r="AI624" i="48"/>
  <c r="AG575" i="48"/>
  <c r="AG576" i="48"/>
  <c r="AG577" i="48"/>
  <c r="AG578" i="48"/>
  <c r="AG579" i="48"/>
  <c r="I581" i="48"/>
  <c r="AL581" i="48"/>
  <c r="AW584" i="48"/>
  <c r="S585" i="48"/>
  <c r="AQ585" i="48"/>
  <c r="AX592" i="48"/>
  <c r="AG592" i="48"/>
  <c r="S593" i="48"/>
  <c r="AQ593" i="48"/>
  <c r="C594" i="48"/>
  <c r="AI594" i="48"/>
  <c r="AT595" i="48"/>
  <c r="Y595" i="48"/>
  <c r="AP597" i="48"/>
  <c r="Q597" i="48"/>
  <c r="E598" i="48"/>
  <c r="AJ598" i="48"/>
  <c r="AM599" i="48"/>
  <c r="K599" i="48"/>
  <c r="C601" i="48"/>
  <c r="AI601" i="48"/>
  <c r="AU608" i="48"/>
  <c r="AA608" i="48"/>
  <c r="AU609" i="48"/>
  <c r="AA609" i="48"/>
  <c r="AU616" i="48"/>
  <c r="AA616" i="48"/>
  <c r="I584" i="48"/>
  <c r="AL584" i="48"/>
  <c r="C585" i="48"/>
  <c r="AI585" i="48"/>
  <c r="AX586" i="48"/>
  <c r="AG586" i="48"/>
  <c r="AV587" i="48"/>
  <c r="AC587" i="48"/>
  <c r="AU589" i="48"/>
  <c r="AA589" i="48"/>
  <c r="AE591" i="48"/>
  <c r="AW591" i="48"/>
  <c r="E594" i="48"/>
  <c r="AJ594" i="48"/>
  <c r="AE596" i="48"/>
  <c r="AW596" i="48"/>
  <c r="S597" i="48"/>
  <c r="AQ597" i="48"/>
  <c r="AP600" i="48"/>
  <c r="Q600" i="48"/>
  <c r="E601" i="48"/>
  <c r="AJ601" i="48"/>
  <c r="AU607" i="48"/>
  <c r="AA607" i="48"/>
  <c r="AQ602" i="48"/>
  <c r="AX605" i="48"/>
  <c r="AV606" i="48"/>
  <c r="AC606" i="48"/>
  <c r="AX611" i="48"/>
  <c r="AG611" i="48"/>
  <c r="AV612" i="48"/>
  <c r="AC612" i="48"/>
  <c r="AU614" i="48"/>
  <c r="AA614" i="48"/>
  <c r="AU615" i="48"/>
  <c r="AA615" i="48"/>
  <c r="W617" i="48"/>
  <c r="AS617" i="48"/>
  <c r="W620" i="48"/>
  <c r="AS620" i="48"/>
  <c r="AV622" i="48"/>
  <c r="AC622" i="48"/>
  <c r="AO624" i="48"/>
  <c r="O624" i="48"/>
  <c r="AT629" i="48"/>
  <c r="AN636" i="48"/>
  <c r="M636" i="48"/>
  <c r="C602" i="48"/>
  <c r="AI602" i="48"/>
  <c r="AS602" i="48"/>
  <c r="K603" i="48"/>
  <c r="AQ603" i="48"/>
  <c r="AT604" i="48"/>
  <c r="AU605" i="48"/>
  <c r="AA605" i="48"/>
  <c r="C606" i="48"/>
  <c r="AI606" i="48"/>
  <c r="O606" i="48"/>
  <c r="AW606" i="48"/>
  <c r="AE606" i="48"/>
  <c r="C608" i="48"/>
  <c r="AI608" i="48"/>
  <c r="AP608" i="48"/>
  <c r="Q608" i="48"/>
  <c r="AX608" i="48"/>
  <c r="AG608" i="48"/>
  <c r="AP611" i="48"/>
  <c r="Q611" i="48"/>
  <c r="AO612" i="48"/>
  <c r="AW612" i="48"/>
  <c r="AE612" i="48"/>
  <c r="AV613" i="48"/>
  <c r="AC613" i="48"/>
  <c r="W619" i="48"/>
  <c r="AS619" i="48"/>
  <c r="AL621" i="48"/>
  <c r="I621" i="48"/>
  <c r="K622" i="48"/>
  <c r="AM622" i="48"/>
  <c r="AN626" i="48"/>
  <c r="M626" i="48"/>
  <c r="AN627" i="48"/>
  <c r="M627" i="48"/>
  <c r="W589" i="48"/>
  <c r="W590" i="48"/>
  <c r="W591" i="48"/>
  <c r="W592" i="48"/>
  <c r="W593" i="48"/>
  <c r="W594" i="48"/>
  <c r="W595" i="48"/>
  <c r="W596" i="48"/>
  <c r="W597" i="48"/>
  <c r="W598" i="48"/>
  <c r="W599" i="48"/>
  <c r="W600" i="48"/>
  <c r="W601" i="48"/>
  <c r="O602" i="48"/>
  <c r="AA602" i="48"/>
  <c r="Y603" i="48"/>
  <c r="K604" i="48"/>
  <c r="M605" i="48"/>
  <c r="AP606" i="48"/>
  <c r="Q606" i="48"/>
  <c r="I607" i="48"/>
  <c r="AL608" i="48"/>
  <c r="U610" i="48"/>
  <c r="AR610" i="48"/>
  <c r="O612" i="48"/>
  <c r="AX612" i="48"/>
  <c r="AG612" i="48"/>
  <c r="AO613" i="48"/>
  <c r="AW613" i="48"/>
  <c r="AE613" i="48"/>
  <c r="AV614" i="48"/>
  <c r="AC614" i="48"/>
  <c r="AV615" i="48"/>
  <c r="AC615" i="48"/>
  <c r="W618" i="48"/>
  <c r="AS618" i="48"/>
  <c r="AL620" i="48"/>
  <c r="I620" i="48"/>
  <c r="AN622" i="48"/>
  <c r="M622" i="48"/>
  <c r="AQ629" i="48"/>
  <c r="S629" i="48"/>
  <c r="AN635" i="48"/>
  <c r="M635" i="48"/>
  <c r="M585" i="48"/>
  <c r="M586" i="48"/>
  <c r="M587" i="48"/>
  <c r="M588" i="48"/>
  <c r="M589" i="48"/>
  <c r="M590" i="48"/>
  <c r="M591" i="48"/>
  <c r="M592" i="48"/>
  <c r="M593" i="48"/>
  <c r="M594" i="48"/>
  <c r="M595" i="48"/>
  <c r="M596" i="48"/>
  <c r="M597" i="48"/>
  <c r="M598" i="48"/>
  <c r="M599" i="48"/>
  <c r="M600" i="48"/>
  <c r="M601" i="48"/>
  <c r="AV602" i="48"/>
  <c r="AC602" i="48"/>
  <c r="AX604" i="48"/>
  <c r="AO605" i="48"/>
  <c r="AV605" i="48"/>
  <c r="AC605" i="48"/>
  <c r="AX606" i="48"/>
  <c r="AG606" i="48"/>
  <c r="C611" i="48"/>
  <c r="AI611" i="48"/>
  <c r="AP612" i="48"/>
  <c r="Q612" i="48"/>
  <c r="AL612" i="48"/>
  <c r="AX613" i="48"/>
  <c r="AG613" i="48"/>
  <c r="AW614" i="48"/>
  <c r="AE614" i="48"/>
  <c r="AW615" i="48"/>
  <c r="AE615" i="48"/>
  <c r="AL619" i="48"/>
  <c r="I619" i="48"/>
  <c r="AX622" i="48"/>
  <c r="AX623" i="48"/>
  <c r="AG622" i="48"/>
  <c r="AK590" i="48"/>
  <c r="AK591" i="48"/>
  <c r="AK592" i="48"/>
  <c r="AK593" i="48"/>
  <c r="AK594" i="48"/>
  <c r="AK595" i="48"/>
  <c r="AK596" i="48"/>
  <c r="AK597" i="48"/>
  <c r="AK598" i="48"/>
  <c r="AK599" i="48"/>
  <c r="AK600" i="48"/>
  <c r="AL601" i="48"/>
  <c r="AU603" i="48"/>
  <c r="C605" i="48"/>
  <c r="AI605" i="48"/>
  <c r="O605" i="48"/>
  <c r="AV609" i="48"/>
  <c r="AC609" i="48"/>
  <c r="AP613" i="48"/>
  <c r="Q613" i="48"/>
  <c r="O614" i="48"/>
  <c r="AX614" i="48"/>
  <c r="AG614" i="48"/>
  <c r="AO615" i="48"/>
  <c r="AX615" i="48"/>
  <c r="AG615" i="48"/>
  <c r="AV616" i="48"/>
  <c r="AC616" i="48"/>
  <c r="AL618" i="48"/>
  <c r="I618" i="48"/>
  <c r="AU619" i="48"/>
  <c r="AA619" i="48"/>
  <c r="AV621" i="48"/>
  <c r="AC621" i="48"/>
  <c r="AR623" i="48"/>
  <c r="S624" i="48"/>
  <c r="AQ625" i="48"/>
  <c r="AQ624" i="48"/>
  <c r="C629" i="48"/>
  <c r="AI630" i="48"/>
  <c r="AI629" i="48"/>
  <c r="Y582" i="48"/>
  <c r="Y583" i="48"/>
  <c r="Y584" i="48"/>
  <c r="Y585" i="48"/>
  <c r="AL585" i="48"/>
  <c r="Y586" i="48"/>
  <c r="AL586" i="48"/>
  <c r="Y587" i="48"/>
  <c r="AL587" i="48"/>
  <c r="Y588" i="48"/>
  <c r="AL588" i="48"/>
  <c r="Y589" i="48"/>
  <c r="AL589" i="48"/>
  <c r="Y590" i="48"/>
  <c r="AL590" i="48"/>
  <c r="Y591" i="48"/>
  <c r="AL591" i="48"/>
  <c r="Y592" i="48"/>
  <c r="AL592" i="48"/>
  <c r="Y593" i="48"/>
  <c r="AL593" i="48"/>
  <c r="Y594" i="48"/>
  <c r="AL594" i="48"/>
  <c r="AL595" i="48"/>
  <c r="AL596" i="48"/>
  <c r="AL597" i="48"/>
  <c r="AL598" i="48"/>
  <c r="AL599" i="48"/>
  <c r="AL600" i="48"/>
  <c r="AX602" i="48"/>
  <c r="M604" i="48"/>
  <c r="AP605" i="48"/>
  <c r="Q605" i="48"/>
  <c r="AS608" i="48"/>
  <c r="AO609" i="48"/>
  <c r="I610" i="48"/>
  <c r="C612" i="48"/>
  <c r="AI612" i="48"/>
  <c r="AP614" i="48"/>
  <c r="Q614" i="48"/>
  <c r="AL614" i="48"/>
  <c r="O615" i="48"/>
  <c r="AL615" i="48"/>
  <c r="AW616" i="48"/>
  <c r="AE616" i="48"/>
  <c r="AV620" i="48"/>
  <c r="AC620" i="48"/>
  <c r="AW621" i="48"/>
  <c r="AE621" i="48"/>
  <c r="U624" i="48"/>
  <c r="AR624" i="48"/>
  <c r="C603" i="48"/>
  <c r="AI603" i="48"/>
  <c r="AV603" i="48"/>
  <c r="AC603" i="48"/>
  <c r="AX603" i="48"/>
  <c r="AV604" i="48"/>
  <c r="AC604" i="48"/>
  <c r="AN606" i="48"/>
  <c r="U608" i="48"/>
  <c r="AR608" i="48"/>
  <c r="U611" i="48"/>
  <c r="AR611" i="48"/>
  <c r="AJ612" i="48"/>
  <c r="AP615" i="48"/>
  <c r="Q615" i="48"/>
  <c r="AX616" i="48"/>
  <c r="AG616" i="48"/>
  <c r="AV617" i="48"/>
  <c r="AC617" i="48"/>
  <c r="AV619" i="48"/>
  <c r="AC619" i="48"/>
  <c r="AW620" i="48"/>
  <c r="AE620" i="48"/>
  <c r="AS624" i="48"/>
  <c r="W624" i="48"/>
  <c r="AN633" i="48"/>
  <c r="M633" i="48"/>
  <c r="C604" i="48"/>
  <c r="AI604" i="48"/>
  <c r="O604" i="48"/>
  <c r="U606" i="48"/>
  <c r="AR606" i="48"/>
  <c r="AV607" i="48"/>
  <c r="AC607" i="48"/>
  <c r="C609" i="48"/>
  <c r="AI609" i="48"/>
  <c r="AP609" i="48"/>
  <c r="Q609" i="48"/>
  <c r="AX609" i="48"/>
  <c r="AG609" i="48"/>
  <c r="AK611" i="48"/>
  <c r="G611" i="48"/>
  <c r="C613" i="48"/>
  <c r="AI613" i="48"/>
  <c r="O616" i="48"/>
  <c r="AL616" i="48"/>
  <c r="AW617" i="48"/>
  <c r="AE617" i="48"/>
  <c r="AV618" i="48"/>
  <c r="AC618" i="48"/>
  <c r="AW619" i="48"/>
  <c r="AE619" i="48"/>
  <c r="AX620" i="48"/>
  <c r="AG620" i="48"/>
  <c r="AX621" i="48"/>
  <c r="AO621" i="48"/>
  <c r="E623" i="48"/>
  <c r="AJ623" i="48"/>
  <c r="AT624" i="48"/>
  <c r="Y624" i="48"/>
  <c r="AA592" i="48"/>
  <c r="AA593" i="48"/>
  <c r="AA594" i="48"/>
  <c r="AA595" i="48"/>
  <c r="AA596" i="48"/>
  <c r="AA597" i="48"/>
  <c r="AA598" i="48"/>
  <c r="AA599" i="48"/>
  <c r="AA600" i="48"/>
  <c r="AK601" i="48"/>
  <c r="AA601" i="48"/>
  <c r="G602" i="48"/>
  <c r="AP604" i="48"/>
  <c r="Q604" i="48"/>
  <c r="AS606" i="48"/>
  <c r="AO607" i="48"/>
  <c r="W611" i="48"/>
  <c r="AS611" i="48"/>
  <c r="E612" i="48"/>
  <c r="U612" i="48"/>
  <c r="AR612" i="48"/>
  <c r="C614" i="48"/>
  <c r="AI614" i="48"/>
  <c r="AP616" i="48"/>
  <c r="Q616" i="48"/>
  <c r="AO617" i="48"/>
  <c r="AX617" i="48"/>
  <c r="AG617" i="48"/>
  <c r="AW618" i="48"/>
  <c r="AE618" i="48"/>
  <c r="AX619" i="48"/>
  <c r="AG619" i="48"/>
  <c r="E624" i="48"/>
  <c r="AJ624" i="48"/>
  <c r="U602" i="48"/>
  <c r="AR602" i="48"/>
  <c r="AK612" i="48"/>
  <c r="G612" i="48"/>
  <c r="AJ614" i="48"/>
  <c r="C615" i="48"/>
  <c r="AI615" i="48"/>
  <c r="C616" i="48"/>
  <c r="AI616" i="48"/>
  <c r="O617" i="48"/>
  <c r="AL617" i="48"/>
  <c r="AX618" i="48"/>
  <c r="AG618" i="48"/>
  <c r="O620" i="48"/>
  <c r="AR622" i="48"/>
  <c r="U622" i="48"/>
  <c r="AS625" i="48"/>
  <c r="AN631" i="48"/>
  <c r="M631" i="48"/>
  <c r="G601" i="48"/>
  <c r="I602" i="48"/>
  <c r="AK603" i="48"/>
  <c r="U605" i="48"/>
  <c r="AR605" i="48"/>
  <c r="AM605" i="48"/>
  <c r="C607" i="48"/>
  <c r="AI607" i="48"/>
  <c r="AP607" i="48"/>
  <c r="Q607" i="48"/>
  <c r="AX607" i="48"/>
  <c r="AG607" i="48"/>
  <c r="AV610" i="48"/>
  <c r="AC610" i="48"/>
  <c r="W612" i="48"/>
  <c r="AS612" i="48"/>
  <c r="AP617" i="48"/>
  <c r="Q617" i="48"/>
  <c r="AO618" i="48"/>
  <c r="O619" i="48"/>
  <c r="AP620" i="48"/>
  <c r="Q620" i="48"/>
  <c r="AP621" i="48"/>
  <c r="AL623" i="48"/>
  <c r="AA623" i="48"/>
  <c r="AU623" i="48"/>
  <c r="AL625" i="48"/>
  <c r="AT625" i="48"/>
  <c r="Y625" i="48"/>
  <c r="AT626" i="48"/>
  <c r="Y628" i="48"/>
  <c r="AC589" i="48"/>
  <c r="AC590" i="48"/>
  <c r="AC591" i="48"/>
  <c r="AC592" i="48"/>
  <c r="AC593" i="48"/>
  <c r="AC594" i="48"/>
  <c r="AC595" i="48"/>
  <c r="AC596" i="48"/>
  <c r="AC597" i="48"/>
  <c r="AC598" i="48"/>
  <c r="AC599" i="48"/>
  <c r="AC600" i="48"/>
  <c r="AC601" i="48"/>
  <c r="S603" i="48"/>
  <c r="AJ607" i="48"/>
  <c r="AS609" i="48"/>
  <c r="AW610" i="48"/>
  <c r="AE610" i="48"/>
  <c r="AK613" i="48"/>
  <c r="G613" i="48"/>
  <c r="W613" i="48"/>
  <c r="AS613" i="48"/>
  <c r="E614" i="48"/>
  <c r="C617" i="48"/>
  <c r="AI617" i="48"/>
  <c r="O618" i="48"/>
  <c r="AP619" i="48"/>
  <c r="Q619" i="48"/>
  <c r="C621" i="48"/>
  <c r="AI621" i="48"/>
  <c r="C622" i="48"/>
  <c r="AI622" i="48"/>
  <c r="AM602" i="48"/>
  <c r="G603" i="48"/>
  <c r="U609" i="48"/>
  <c r="AR609" i="48"/>
  <c r="O610" i="48"/>
  <c r="AK614" i="48"/>
  <c r="G614" i="48"/>
  <c r="W614" i="48"/>
  <c r="AS614" i="48"/>
  <c r="W615" i="48"/>
  <c r="AS615" i="48"/>
  <c r="AP618" i="48"/>
  <c r="Q618" i="48"/>
  <c r="C620" i="48"/>
  <c r="AI620" i="48"/>
  <c r="E622" i="48"/>
  <c r="AJ622" i="48"/>
  <c r="K623" i="48"/>
  <c r="AM623" i="48"/>
  <c r="I624" i="48"/>
  <c r="AL628" i="48"/>
  <c r="I628" i="48"/>
  <c r="AL603" i="48"/>
  <c r="G604" i="48"/>
  <c r="U604" i="48"/>
  <c r="AR604" i="48"/>
  <c r="E607" i="48"/>
  <c r="C610" i="48"/>
  <c r="AI610" i="48"/>
  <c r="AP610" i="48"/>
  <c r="Q610" i="48"/>
  <c r="AX610" i="48"/>
  <c r="AG610" i="48"/>
  <c r="AK615" i="48"/>
  <c r="G615" i="48"/>
  <c r="AK616" i="48"/>
  <c r="C618" i="48"/>
  <c r="AI618" i="48"/>
  <c r="C619" i="48"/>
  <c r="AI619" i="48"/>
  <c r="AJ620" i="48"/>
  <c r="E621" i="48"/>
  <c r="AT622" i="48"/>
  <c r="Y622" i="48"/>
  <c r="AT623" i="48"/>
  <c r="AN623" i="48"/>
  <c r="M623" i="48"/>
  <c r="K624" i="48"/>
  <c r="AM624" i="48"/>
  <c r="AN629" i="48"/>
  <c r="M629" i="48"/>
  <c r="S607" i="48"/>
  <c r="AV608" i="48"/>
  <c r="AC608" i="48"/>
  <c r="AV611" i="48"/>
  <c r="AC611" i="48"/>
  <c r="W616" i="48"/>
  <c r="AS616" i="48"/>
  <c r="AJ619" i="48"/>
  <c r="E620" i="48"/>
  <c r="AN625" i="48"/>
  <c r="M625" i="48"/>
  <c r="AW628" i="48"/>
  <c r="AE628" i="48"/>
  <c r="U607" i="48"/>
  <c r="AR607" i="48"/>
  <c r="AS607" i="48"/>
  <c r="AO608" i="48"/>
  <c r="AO611" i="48"/>
  <c r="AW611" i="48"/>
  <c r="AE611" i="48"/>
  <c r="E619" i="48"/>
  <c r="W621" i="48"/>
  <c r="AS622" i="48"/>
  <c r="AS621" i="48"/>
  <c r="AW623" i="48"/>
  <c r="AE623" i="48"/>
  <c r="AN624" i="48"/>
  <c r="M624" i="48"/>
  <c r="AN628" i="48"/>
  <c r="M628" i="48"/>
  <c r="AN637" i="48"/>
  <c r="M637" i="48"/>
  <c r="AP632" i="48"/>
  <c r="Q632" i="48"/>
  <c r="AO636" i="48"/>
  <c r="O636" i="48"/>
  <c r="AC637" i="48"/>
  <c r="AV637" i="48"/>
  <c r="G640" i="48"/>
  <c r="AK640" i="48"/>
  <c r="W640" i="48"/>
  <c r="AS640" i="48"/>
  <c r="AL641" i="48"/>
  <c r="I641" i="48"/>
  <c r="AU644" i="48"/>
  <c r="AA644" i="48"/>
  <c r="Q646" i="48"/>
  <c r="AP646" i="48"/>
  <c r="AS649" i="48"/>
  <c r="W649" i="48"/>
  <c r="AC652" i="48"/>
  <c r="AV652" i="48"/>
  <c r="AK657" i="48"/>
  <c r="G657" i="48"/>
  <c r="AJ665" i="48"/>
  <c r="E665" i="48"/>
  <c r="AW637" i="48"/>
  <c r="AE637" i="48"/>
  <c r="I639" i="48"/>
  <c r="AL640" i="48"/>
  <c r="Y640" i="48"/>
  <c r="AT640" i="48"/>
  <c r="AP645" i="48"/>
  <c r="Q645" i="48"/>
  <c r="AP653" i="48"/>
  <c r="Q653" i="48"/>
  <c r="AP654" i="48"/>
  <c r="AC662" i="48"/>
  <c r="AV662" i="48"/>
  <c r="AR673" i="48"/>
  <c r="U673" i="48"/>
  <c r="AI683" i="48"/>
  <c r="C683" i="48"/>
  <c r="AQ621" i="48"/>
  <c r="AV623" i="48"/>
  <c r="E626" i="48"/>
  <c r="AJ626" i="48"/>
  <c r="AR626" i="48"/>
  <c r="U626" i="48"/>
  <c r="AO627" i="48"/>
  <c r="O627" i="48"/>
  <c r="E629" i="48"/>
  <c r="AJ629" i="48"/>
  <c r="AR629" i="48"/>
  <c r="U629" i="48"/>
  <c r="AT631" i="48"/>
  <c r="AO637" i="48"/>
  <c r="O637" i="48"/>
  <c r="AN638" i="48"/>
  <c r="M638" i="48"/>
  <c r="AC638" i="48"/>
  <c r="AV638" i="48"/>
  <c r="I640" i="48"/>
  <c r="AC641" i="48"/>
  <c r="AV641" i="48"/>
  <c r="AN642" i="48"/>
  <c r="M642" i="48"/>
  <c r="AC642" i="48"/>
  <c r="AV642" i="48"/>
  <c r="AG645" i="48"/>
  <c r="AX645" i="48"/>
  <c r="AV646" i="48"/>
  <c r="AM662" i="48"/>
  <c r="K662" i="48"/>
  <c r="AM663" i="48"/>
  <c r="AR621" i="48"/>
  <c r="AS623" i="48"/>
  <c r="AS626" i="48"/>
  <c r="AP627" i="48"/>
  <c r="Q627" i="48"/>
  <c r="AR630" i="48"/>
  <c r="U630" i="48"/>
  <c r="AR633" i="48"/>
  <c r="U633" i="48"/>
  <c r="AT635" i="48"/>
  <c r="AI636" i="48"/>
  <c r="AW638" i="48"/>
  <c r="AE638" i="48"/>
  <c r="AN641" i="48"/>
  <c r="M641" i="48"/>
  <c r="AW641" i="48"/>
  <c r="AE641" i="48"/>
  <c r="AW642" i="48"/>
  <c r="AU643" i="48"/>
  <c r="AA643" i="48"/>
  <c r="AE644" i="48"/>
  <c r="AW644" i="48"/>
  <c r="AW645" i="48"/>
  <c r="AP647" i="48"/>
  <c r="AV658" i="48"/>
  <c r="AC658" i="48"/>
  <c r="AV659" i="48"/>
  <c r="AC659" i="48"/>
  <c r="U672" i="48"/>
  <c r="AR672" i="48"/>
  <c r="I687" i="48"/>
  <c r="AL687" i="48"/>
  <c r="AL688" i="48"/>
  <c r="AQ615" i="48"/>
  <c r="AQ616" i="48"/>
  <c r="AQ617" i="48"/>
  <c r="AQ618" i="48"/>
  <c r="AQ619" i="48"/>
  <c r="AQ620" i="48"/>
  <c r="AC628" i="48"/>
  <c r="AV628" i="48"/>
  <c r="AR631" i="48"/>
  <c r="U631" i="48"/>
  <c r="AR632" i="48"/>
  <c r="U632" i="48"/>
  <c r="AR634" i="48"/>
  <c r="U634" i="48"/>
  <c r="AO638" i="48"/>
  <c r="O638" i="48"/>
  <c r="AN639" i="48"/>
  <c r="M639" i="48"/>
  <c r="AC639" i="48"/>
  <c r="AV639" i="48"/>
  <c r="AC640" i="48"/>
  <c r="AV640" i="48"/>
  <c r="O642" i="48"/>
  <c r="AO642" i="48"/>
  <c r="AX644" i="48"/>
  <c r="AG644" i="48"/>
  <c r="AS648" i="48"/>
  <c r="W648" i="48"/>
  <c r="M650" i="48"/>
  <c r="AN650" i="48"/>
  <c r="AU650" i="48"/>
  <c r="AA650" i="48"/>
  <c r="AC651" i="48"/>
  <c r="AV651" i="48"/>
  <c r="AK681" i="48"/>
  <c r="G681" i="48"/>
  <c r="AR613" i="48"/>
  <c r="AR614" i="48"/>
  <c r="AR615" i="48"/>
  <c r="AR616" i="48"/>
  <c r="AR617" i="48"/>
  <c r="AR618" i="48"/>
  <c r="AR619" i="48"/>
  <c r="AR620" i="48"/>
  <c r="AT621" i="48"/>
  <c r="AR625" i="48"/>
  <c r="U625" i="48"/>
  <c r="G626" i="48"/>
  <c r="W626" i="48"/>
  <c r="AI627" i="48"/>
  <c r="G629" i="48"/>
  <c r="W629" i="48"/>
  <c r="AS630" i="48"/>
  <c r="AS633" i="48"/>
  <c r="AR635" i="48"/>
  <c r="U635" i="48"/>
  <c r="AT636" i="48"/>
  <c r="AI637" i="48"/>
  <c r="AW639" i="48"/>
  <c r="AE639" i="48"/>
  <c r="AN640" i="48"/>
  <c r="M640" i="48"/>
  <c r="AW640" i="48"/>
  <c r="AE640" i="48"/>
  <c r="AO641" i="48"/>
  <c r="O641" i="48"/>
  <c r="AN644" i="48"/>
  <c r="M658" i="48"/>
  <c r="AN658" i="48"/>
  <c r="O659" i="48"/>
  <c r="AO659" i="48"/>
  <c r="AS668" i="48"/>
  <c r="W668" i="48"/>
  <c r="AU675" i="48"/>
  <c r="AA675" i="48"/>
  <c r="I625" i="48"/>
  <c r="S627" i="48"/>
  <c r="AL629" i="48"/>
  <c r="G630" i="48"/>
  <c r="AK630" i="48"/>
  <c r="AS632" i="48"/>
  <c r="G634" i="48"/>
  <c r="AK634" i="48"/>
  <c r="AO639" i="48"/>
  <c r="O639" i="48"/>
  <c r="AE643" i="48"/>
  <c r="AW643" i="48"/>
  <c r="W646" i="48"/>
  <c r="AS646" i="48"/>
  <c r="AC649" i="48"/>
  <c r="AV649" i="48"/>
  <c r="AG651" i="48"/>
  <c r="AX652" i="48"/>
  <c r="AX651" i="48"/>
  <c r="M656" i="48"/>
  <c r="AN656" i="48"/>
  <c r="AN657" i="48"/>
  <c r="AV656" i="48"/>
  <c r="AC656" i="48"/>
  <c r="AV684" i="48"/>
  <c r="AC684" i="48"/>
  <c r="AC696" i="48"/>
  <c r="AV696" i="48"/>
  <c r="AR627" i="48"/>
  <c r="U627" i="48"/>
  <c r="AO628" i="48"/>
  <c r="O628" i="48"/>
  <c r="G631" i="48"/>
  <c r="AK631" i="48"/>
  <c r="G633" i="48"/>
  <c r="AK633" i="48"/>
  <c r="G635" i="48"/>
  <c r="AK635" i="48"/>
  <c r="AR636" i="48"/>
  <c r="U636" i="48"/>
  <c r="AI638" i="48"/>
  <c r="AO640" i="48"/>
  <c r="O640" i="48"/>
  <c r="AK647" i="48"/>
  <c r="G647" i="48"/>
  <c r="AJ648" i="48"/>
  <c r="E648" i="48"/>
  <c r="AC655" i="48"/>
  <c r="AV655" i="48"/>
  <c r="AA661" i="48"/>
  <c r="AU661" i="48"/>
  <c r="AW693" i="48"/>
  <c r="AE693" i="48"/>
  <c r="AO622" i="48"/>
  <c r="AP622" i="48"/>
  <c r="AV624" i="48"/>
  <c r="W625" i="48"/>
  <c r="AM626" i="48"/>
  <c r="E627" i="48"/>
  <c r="AJ627" i="48"/>
  <c r="AP629" i="48"/>
  <c r="AP628" i="48"/>
  <c r="Q628" i="48"/>
  <c r="I630" i="48"/>
  <c r="AL631" i="48"/>
  <c r="G632" i="48"/>
  <c r="AK632" i="48"/>
  <c r="I634" i="48"/>
  <c r="AL635" i="48"/>
  <c r="W635" i="48"/>
  <c r="AL642" i="48"/>
  <c r="AO643" i="48"/>
  <c r="AG643" i="48"/>
  <c r="AX643" i="48"/>
  <c r="Q644" i="48"/>
  <c r="AP644" i="48"/>
  <c r="AX649" i="48"/>
  <c r="AG649" i="48"/>
  <c r="AG650" i="48"/>
  <c r="AX650" i="48"/>
  <c r="AM661" i="48"/>
  <c r="K661" i="48"/>
  <c r="AU663" i="48"/>
  <c r="AA663" i="48"/>
  <c r="M675" i="48"/>
  <c r="AN675" i="48"/>
  <c r="AN676" i="48"/>
  <c r="K691" i="48"/>
  <c r="AM691" i="48"/>
  <c r="AQ622" i="48"/>
  <c r="I623" i="48"/>
  <c r="AM625" i="48"/>
  <c r="AT627" i="48"/>
  <c r="I631" i="48"/>
  <c r="AL632" i="48"/>
  <c r="I633" i="48"/>
  <c r="I635" i="48"/>
  <c r="G636" i="48"/>
  <c r="AK636" i="48"/>
  <c r="AS636" i="48"/>
  <c r="AR637" i="48"/>
  <c r="U637" i="48"/>
  <c r="AT638" i="48"/>
  <c r="M649" i="48"/>
  <c r="AN649" i="48"/>
  <c r="AP651" i="48"/>
  <c r="Q651" i="48"/>
  <c r="AP652" i="48"/>
  <c r="M655" i="48"/>
  <c r="AN655" i="48"/>
  <c r="C660" i="48"/>
  <c r="AI660" i="48"/>
  <c r="AC626" i="48"/>
  <c r="AV626" i="48"/>
  <c r="AK627" i="48"/>
  <c r="AI628" i="48"/>
  <c r="AC629" i="48"/>
  <c r="AV629" i="48"/>
  <c r="AC630" i="48"/>
  <c r="AV630" i="48"/>
  <c r="AC633" i="48"/>
  <c r="AV633" i="48"/>
  <c r="AT639" i="48"/>
  <c r="AK645" i="48"/>
  <c r="G645" i="48"/>
  <c r="M654" i="48"/>
  <c r="AN654" i="48"/>
  <c r="AN621" i="48"/>
  <c r="AW624" i="48"/>
  <c r="AU624" i="48"/>
  <c r="AW626" i="48"/>
  <c r="AE626" i="48"/>
  <c r="AW629" i="48"/>
  <c r="AE629" i="48"/>
  <c r="AN630" i="48"/>
  <c r="M630" i="48"/>
  <c r="AW630" i="48"/>
  <c r="AE630" i="48"/>
  <c r="AC631" i="48"/>
  <c r="AV631" i="48"/>
  <c r="AC632" i="48"/>
  <c r="AV632" i="48"/>
  <c r="AW633" i="48"/>
  <c r="AE633" i="48"/>
  <c r="AN634" i="48"/>
  <c r="M634" i="48"/>
  <c r="AC634" i="48"/>
  <c r="AV634" i="48"/>
  <c r="I636" i="48"/>
  <c r="G637" i="48"/>
  <c r="AK637" i="48"/>
  <c r="AR638" i="48"/>
  <c r="U638" i="48"/>
  <c r="C639" i="48"/>
  <c r="AI639" i="48"/>
  <c r="M647" i="48"/>
  <c r="AN647" i="48"/>
  <c r="Q649" i="48"/>
  <c r="AP650" i="48"/>
  <c r="AV650" i="48"/>
  <c r="S666" i="48"/>
  <c r="AQ666" i="48"/>
  <c r="AO625" i="48"/>
  <c r="AA625" i="48"/>
  <c r="AU625" i="48"/>
  <c r="AO626" i="48"/>
  <c r="O626" i="48"/>
  <c r="AR628" i="48"/>
  <c r="U628" i="48"/>
  <c r="AO629" i="48"/>
  <c r="O629" i="48"/>
  <c r="AW631" i="48"/>
  <c r="AE631" i="48"/>
  <c r="AW632" i="48"/>
  <c r="AE632" i="48"/>
  <c r="AW634" i="48"/>
  <c r="AE634" i="48"/>
  <c r="AC635" i="48"/>
  <c r="AV635" i="48"/>
  <c r="AL637" i="48"/>
  <c r="W637" i="48"/>
  <c r="AR641" i="48"/>
  <c r="AQ644" i="48"/>
  <c r="S643" i="48"/>
  <c r="AQ643" i="48"/>
  <c r="AR644" i="48"/>
  <c r="U644" i="48"/>
  <c r="U688" i="48"/>
  <c r="AR688" i="48"/>
  <c r="M621" i="48"/>
  <c r="AW622" i="48"/>
  <c r="AE624" i="48"/>
  <c r="E628" i="48"/>
  <c r="AJ628" i="48"/>
  <c r="AO630" i="48"/>
  <c r="O630" i="48"/>
  <c r="AN632" i="48"/>
  <c r="M632" i="48"/>
  <c r="AO634" i="48"/>
  <c r="O634" i="48"/>
  <c r="AW635" i="48"/>
  <c r="AE635" i="48"/>
  <c r="G638" i="48"/>
  <c r="AK638" i="48"/>
  <c r="AS638" i="48"/>
  <c r="AR639" i="48"/>
  <c r="U639" i="48"/>
  <c r="AS642" i="48"/>
  <c r="W642" i="48"/>
  <c r="AS643" i="48"/>
  <c r="AE646" i="48"/>
  <c r="AW647" i="48"/>
  <c r="AW646" i="48"/>
  <c r="AX648" i="48"/>
  <c r="AG648" i="48"/>
  <c r="I660" i="48"/>
  <c r="AL660" i="48"/>
  <c r="AA660" i="48"/>
  <c r="AU660" i="48"/>
  <c r="O625" i="48"/>
  <c r="AV625" i="48"/>
  <c r="AP626" i="48"/>
  <c r="Q626" i="48"/>
  <c r="AO631" i="48"/>
  <c r="O631" i="48"/>
  <c r="AO633" i="48"/>
  <c r="O633" i="48"/>
  <c r="AO635" i="48"/>
  <c r="O635" i="48"/>
  <c r="AC636" i="48"/>
  <c r="AV636" i="48"/>
  <c r="W638" i="48"/>
  <c r="AR640" i="48"/>
  <c r="U640" i="48"/>
  <c r="W641" i="48"/>
  <c r="AS641" i="48"/>
  <c r="AK642" i="48"/>
  <c r="G642" i="48"/>
  <c r="AT642" i="48"/>
  <c r="AR643" i="48"/>
  <c r="U643" i="48"/>
  <c r="M646" i="48"/>
  <c r="AN646" i="48"/>
  <c r="AN648" i="48"/>
  <c r="AE622" i="48"/>
  <c r="AC627" i="48"/>
  <c r="AV627" i="48"/>
  <c r="AO632" i="48"/>
  <c r="O632" i="48"/>
  <c r="AP634" i="48"/>
  <c r="AP633" i="48"/>
  <c r="Q633" i="48"/>
  <c r="AI633" i="48"/>
  <c r="AW636" i="48"/>
  <c r="AE636" i="48"/>
  <c r="G639" i="48"/>
  <c r="AK639" i="48"/>
  <c r="G641" i="48"/>
  <c r="AK641" i="48"/>
  <c r="Y641" i="48"/>
  <c r="AT641" i="48"/>
  <c r="AK644" i="48"/>
  <c r="G644" i="48"/>
  <c r="AT644" i="48"/>
  <c r="Y644" i="48"/>
  <c r="AT645" i="48"/>
  <c r="M645" i="48"/>
  <c r="AN645" i="48"/>
  <c r="Q648" i="48"/>
  <c r="AP648" i="48"/>
  <c r="AS651" i="48"/>
  <c r="W651" i="48"/>
  <c r="AW653" i="48"/>
  <c r="AE653" i="48"/>
  <c r="AO663" i="48"/>
  <c r="O663" i="48"/>
  <c r="AO664" i="48"/>
  <c r="AQ684" i="48"/>
  <c r="S684" i="48"/>
  <c r="S630" i="48"/>
  <c r="S631" i="48"/>
  <c r="AX642" i="48"/>
  <c r="AO646" i="48"/>
  <c r="AM650" i="48"/>
  <c r="AW651" i="48"/>
  <c r="O655" i="48"/>
  <c r="AO655" i="48"/>
  <c r="AX656" i="48"/>
  <c r="AI657" i="48"/>
  <c r="O658" i="48"/>
  <c r="AO658" i="48"/>
  <c r="C661" i="48"/>
  <c r="AI661" i="48"/>
  <c r="AR661" i="48"/>
  <c r="AG666" i="48"/>
  <c r="AX667" i="48"/>
  <c r="AX666" i="48"/>
  <c r="AI672" i="48"/>
  <c r="AN677" i="48"/>
  <c r="M677" i="48"/>
  <c r="AW677" i="48"/>
  <c r="AE677" i="48"/>
  <c r="AO678" i="48"/>
  <c r="O678" i="48"/>
  <c r="AO679" i="48"/>
  <c r="AW678" i="48"/>
  <c r="AE678" i="48"/>
  <c r="AT679" i="48"/>
  <c r="AT681" i="48"/>
  <c r="AR642" i="48"/>
  <c r="AV645" i="48"/>
  <c r="AK648" i="48"/>
  <c r="AK649" i="48"/>
  <c r="AR649" i="48"/>
  <c r="AS650" i="48"/>
  <c r="AM653" i="48"/>
  <c r="K653" i="48"/>
  <c r="AW655" i="48"/>
  <c r="AE655" i="48"/>
  <c r="AW658" i="48"/>
  <c r="AE658" i="48"/>
  <c r="AL659" i="48"/>
  <c r="I659" i="48"/>
  <c r="E660" i="48"/>
  <c r="AJ660" i="48"/>
  <c r="AR660" i="48"/>
  <c r="U660" i="48"/>
  <c r="E661" i="48"/>
  <c r="AJ661" i="48"/>
  <c r="G662" i="48"/>
  <c r="AK662" i="48"/>
  <c r="AG665" i="48"/>
  <c r="AX665" i="48"/>
  <c r="AG674" i="48"/>
  <c r="AX674" i="48"/>
  <c r="AE675" i="48"/>
  <c r="AW676" i="48"/>
  <c r="AP676" i="48"/>
  <c r="Q676" i="48"/>
  <c r="AO688" i="48"/>
  <c r="O688" i="48"/>
  <c r="S689" i="48"/>
  <c r="AQ689" i="48"/>
  <c r="AT692" i="48"/>
  <c r="Y692" i="48"/>
  <c r="AT693" i="48"/>
  <c r="W694" i="48"/>
  <c r="AS694" i="48"/>
  <c r="AS695" i="48"/>
  <c r="AJ699" i="48"/>
  <c r="AJ700" i="48"/>
  <c r="C702" i="48"/>
  <c r="AI702" i="48"/>
  <c r="AI703" i="48"/>
  <c r="AK704" i="48"/>
  <c r="G704" i="48"/>
  <c r="AT704" i="48"/>
  <c r="Y704" i="48"/>
  <c r="AU626" i="48"/>
  <c r="AU627" i="48"/>
  <c r="AU628" i="48"/>
  <c r="AU629" i="48"/>
  <c r="AU630" i="48"/>
  <c r="AU631" i="48"/>
  <c r="AU632" i="48"/>
  <c r="AU633" i="48"/>
  <c r="AU634" i="48"/>
  <c r="AU635" i="48"/>
  <c r="AU636" i="48"/>
  <c r="AU637" i="48"/>
  <c r="AU638" i="48"/>
  <c r="AU639" i="48"/>
  <c r="AU640" i="48"/>
  <c r="AI644" i="48"/>
  <c r="AM647" i="48"/>
  <c r="I650" i="48"/>
  <c r="AI652" i="48"/>
  <c r="AU653" i="48"/>
  <c r="AA653" i="48"/>
  <c r="AL656" i="48"/>
  <c r="I656" i="48"/>
  <c r="AM659" i="48"/>
  <c r="K659" i="48"/>
  <c r="W660" i="48"/>
  <c r="AS660" i="48"/>
  <c r="AS661" i="48"/>
  <c r="W661" i="48"/>
  <c r="AT662" i="48"/>
  <c r="Y662" i="48"/>
  <c r="G663" i="48"/>
  <c r="AK663" i="48"/>
  <c r="W663" i="48"/>
  <c r="AJ664" i="48"/>
  <c r="Q667" i="48"/>
  <c r="AP668" i="48"/>
  <c r="C668" i="48"/>
  <c r="AI668" i="48"/>
  <c r="AQ668" i="48"/>
  <c r="S668" i="48"/>
  <c r="AX671" i="48"/>
  <c r="AG671" i="48"/>
  <c r="C673" i="48"/>
  <c r="AI674" i="48"/>
  <c r="AI673" i="48"/>
  <c r="AG675" i="48"/>
  <c r="AX675" i="48"/>
  <c r="AI682" i="48"/>
  <c r="C682" i="48"/>
  <c r="AP686" i="48"/>
  <c r="Q686" i="48"/>
  <c r="Q688" i="48"/>
  <c r="AP688" i="48"/>
  <c r="G691" i="48"/>
  <c r="AK691" i="48"/>
  <c r="W697" i="48"/>
  <c r="AS697" i="48"/>
  <c r="AS698" i="48"/>
  <c r="E699" i="48"/>
  <c r="U641" i="48"/>
  <c r="U642" i="48"/>
  <c r="AJ643" i="48"/>
  <c r="AT643" i="48"/>
  <c r="AL644" i="48"/>
  <c r="E645" i="48"/>
  <c r="W647" i="48"/>
  <c r="G648" i="48"/>
  <c r="U648" i="48"/>
  <c r="AI648" i="48"/>
  <c r="G649" i="48"/>
  <c r="U649" i="48"/>
  <c r="AM649" i="48"/>
  <c r="W650" i="48"/>
  <c r="AU651" i="48"/>
  <c r="AA651" i="48"/>
  <c r="AR652" i="48"/>
  <c r="AN652" i="48"/>
  <c r="E654" i="48"/>
  <c r="Q655" i="48"/>
  <c r="AM656" i="48"/>
  <c r="K656" i="48"/>
  <c r="Q658" i="48"/>
  <c r="AU659" i="48"/>
  <c r="AA659" i="48"/>
  <c r="G661" i="48"/>
  <c r="AK661" i="48"/>
  <c r="AT661" i="48"/>
  <c r="Y661" i="48"/>
  <c r="AU662" i="48"/>
  <c r="AA662" i="48"/>
  <c r="AT663" i="48"/>
  <c r="E664" i="48"/>
  <c r="C665" i="48"/>
  <c r="AI665" i="48"/>
  <c r="AP665" i="48"/>
  <c r="Q665" i="48"/>
  <c r="AT665" i="48"/>
  <c r="S667" i="48"/>
  <c r="AQ667" i="48"/>
  <c r="AI669" i="48"/>
  <c r="AQ669" i="48"/>
  <c r="AG673" i="48"/>
  <c r="AP677" i="48"/>
  <c r="AL679" i="48"/>
  <c r="AT680" i="48"/>
  <c r="Y680" i="48"/>
  <c r="E681" i="48"/>
  <c r="AJ681" i="48"/>
  <c r="Y681" i="48"/>
  <c r="AQ685" i="48"/>
  <c r="AQ686" i="48"/>
  <c r="U689" i="48"/>
  <c r="AR689" i="48"/>
  <c r="I693" i="48"/>
  <c r="AL693" i="48"/>
  <c r="AA693" i="48"/>
  <c r="G694" i="48"/>
  <c r="AK694" i="48"/>
  <c r="AA695" i="48"/>
  <c r="AU696" i="48"/>
  <c r="AU695" i="48"/>
  <c r="K626" i="48"/>
  <c r="K627" i="48"/>
  <c r="K628" i="48"/>
  <c r="K629" i="48"/>
  <c r="K630" i="48"/>
  <c r="K631" i="48"/>
  <c r="K632" i="48"/>
  <c r="K633" i="48"/>
  <c r="K634" i="48"/>
  <c r="K635" i="48"/>
  <c r="K636" i="48"/>
  <c r="K637" i="48"/>
  <c r="K638" i="48"/>
  <c r="K639" i="48"/>
  <c r="K640" i="48"/>
  <c r="K641" i="48"/>
  <c r="K642" i="48"/>
  <c r="AI642" i="48"/>
  <c r="K644" i="48"/>
  <c r="W644" i="48"/>
  <c r="AA646" i="48"/>
  <c r="AT646" i="48"/>
  <c r="AO647" i="48"/>
  <c r="AL648" i="48"/>
  <c r="AM648" i="48"/>
  <c r="AL649" i="48"/>
  <c r="O651" i="48"/>
  <c r="AO651" i="48"/>
  <c r="AJ652" i="48"/>
  <c r="O653" i="48"/>
  <c r="AO653" i="48"/>
  <c r="W654" i="48"/>
  <c r="AV654" i="48"/>
  <c r="AG655" i="48"/>
  <c r="AU656" i="48"/>
  <c r="AA656" i="48"/>
  <c r="E657" i="48"/>
  <c r="AS657" i="48"/>
  <c r="G660" i="48"/>
  <c r="AL661" i="48"/>
  <c r="AL662" i="48"/>
  <c r="I661" i="48"/>
  <c r="I663" i="48"/>
  <c r="Y663" i="48"/>
  <c r="AK664" i="48"/>
  <c r="G664" i="48"/>
  <c r="W664" i="48"/>
  <c r="AS664" i="48"/>
  <c r="AQ665" i="48"/>
  <c r="S665" i="48"/>
  <c r="AV665" i="48"/>
  <c r="AI667" i="48"/>
  <c r="AK668" i="48"/>
  <c r="U668" i="48"/>
  <c r="C669" i="48"/>
  <c r="AX670" i="48"/>
  <c r="AQ672" i="48"/>
  <c r="S672" i="48"/>
  <c r="Q677" i="48"/>
  <c r="AU679" i="48"/>
  <c r="AA679" i="48"/>
  <c r="AI686" i="48"/>
  <c r="C686" i="48"/>
  <c r="AP687" i="48"/>
  <c r="C689" i="48"/>
  <c r="AI689" i="48"/>
  <c r="K693" i="48"/>
  <c r="AM693" i="48"/>
  <c r="AM694" i="48"/>
  <c r="AL695" i="48"/>
  <c r="I695" i="48"/>
  <c r="AK702" i="48"/>
  <c r="G702" i="48"/>
  <c r="AI640" i="48"/>
  <c r="AI641" i="48"/>
  <c r="AK643" i="48"/>
  <c r="AO644" i="48"/>
  <c r="AR645" i="48"/>
  <c r="AJ646" i="48"/>
  <c r="AO648" i="48"/>
  <c r="AS652" i="48"/>
  <c r="AL654" i="48"/>
  <c r="I654" i="48"/>
  <c r="O656" i="48"/>
  <c r="AO656" i="48"/>
  <c r="AW659" i="48"/>
  <c r="AE659" i="48"/>
  <c r="AM660" i="48"/>
  <c r="K660" i="48"/>
  <c r="AC660" i="48"/>
  <c r="AV660" i="48"/>
  <c r="AC661" i="48"/>
  <c r="AV661" i="48"/>
  <c r="AN662" i="48"/>
  <c r="M662" i="48"/>
  <c r="AR665" i="48"/>
  <c r="U665" i="48"/>
  <c r="AR666" i="48"/>
  <c r="AI666" i="48"/>
  <c r="C666" i="48"/>
  <c r="W667" i="48"/>
  <c r="AS667" i="48"/>
  <c r="I668" i="48"/>
  <c r="AL668" i="48"/>
  <c r="G669" i="48"/>
  <c r="AK669" i="48"/>
  <c r="AQ670" i="48"/>
  <c r="S670" i="48"/>
  <c r="AR675" i="48"/>
  <c r="AR676" i="48"/>
  <c r="U675" i="48"/>
  <c r="AW675" i="48"/>
  <c r="K679" i="48"/>
  <c r="AM679" i="48"/>
  <c r="AM680" i="48"/>
  <c r="I680" i="48"/>
  <c r="AL680" i="48"/>
  <c r="AS683" i="48"/>
  <c r="W683" i="48"/>
  <c r="E684" i="48"/>
  <c r="AJ684" i="48"/>
  <c r="E686" i="48"/>
  <c r="AJ686" i="48"/>
  <c r="O693" i="48"/>
  <c r="AO693" i="48"/>
  <c r="AO694" i="48"/>
  <c r="AL696" i="48"/>
  <c r="Y698" i="48"/>
  <c r="AT698" i="48"/>
  <c r="AT700" i="48"/>
  <c r="Y700" i="48"/>
  <c r="AN704" i="48"/>
  <c r="M704" i="48"/>
  <c r="AJ630" i="48"/>
  <c r="AJ631" i="48"/>
  <c r="AJ632" i="48"/>
  <c r="AJ633" i="48"/>
  <c r="AJ634" i="48"/>
  <c r="AJ635" i="48"/>
  <c r="AJ636" i="48"/>
  <c r="AJ637" i="48"/>
  <c r="AJ638" i="48"/>
  <c r="AJ639" i="48"/>
  <c r="AJ640" i="48"/>
  <c r="AJ641" i="48"/>
  <c r="AX646" i="48"/>
  <c r="AO650" i="48"/>
  <c r="G652" i="48"/>
  <c r="W652" i="48"/>
  <c r="AM654" i="48"/>
  <c r="K654" i="48"/>
  <c r="AW656" i="48"/>
  <c r="AE656" i="48"/>
  <c r="AL657" i="48"/>
  <c r="I657" i="48"/>
  <c r="AN660" i="48"/>
  <c r="AW662" i="48"/>
  <c r="AE661" i="48"/>
  <c r="Y664" i="48"/>
  <c r="AJ667" i="48"/>
  <c r="E667" i="48"/>
  <c r="AJ668" i="48"/>
  <c r="AT667" i="48"/>
  <c r="Y667" i="48"/>
  <c r="AM668" i="48"/>
  <c r="K668" i="48"/>
  <c r="AS669" i="48"/>
  <c r="W669" i="48"/>
  <c r="AI670" i="48"/>
  <c r="AS671" i="48"/>
  <c r="AJ672" i="48"/>
  <c r="E672" i="48"/>
  <c r="C677" i="48"/>
  <c r="AL678" i="48"/>
  <c r="AN679" i="48"/>
  <c r="M679" i="48"/>
  <c r="AV680" i="48"/>
  <c r="AC680" i="48"/>
  <c r="I681" i="48"/>
  <c r="AL681" i="48"/>
  <c r="AV681" i="48"/>
  <c r="AC681" i="48"/>
  <c r="AW696" i="48"/>
  <c r="AE696" i="48"/>
  <c r="AL701" i="48"/>
  <c r="I700" i="48"/>
  <c r="AT701" i="48"/>
  <c r="Y701" i="48"/>
  <c r="G643" i="48"/>
  <c r="U645" i="48"/>
  <c r="AI645" i="48"/>
  <c r="E646" i="48"/>
  <c r="AA647" i="48"/>
  <c r="AQ648" i="48"/>
  <c r="AG653" i="48"/>
  <c r="AU654" i="48"/>
  <c r="AA654" i="48"/>
  <c r="AJ655" i="48"/>
  <c r="AM657" i="48"/>
  <c r="K657" i="48"/>
  <c r="AJ658" i="48"/>
  <c r="Q659" i="48"/>
  <c r="AW660" i="48"/>
  <c r="AE660" i="48"/>
  <c r="AO662" i="48"/>
  <c r="O662" i="48"/>
  <c r="AN663" i="48"/>
  <c r="AN664" i="48"/>
  <c r="M663" i="48"/>
  <c r="AU664" i="48"/>
  <c r="AK667" i="48"/>
  <c r="G667" i="48"/>
  <c r="AU668" i="48"/>
  <c r="AU667" i="48"/>
  <c r="AA667" i="48"/>
  <c r="AJ676" i="48"/>
  <c r="E676" i="48"/>
  <c r="AS679" i="48"/>
  <c r="AS678" i="48"/>
  <c r="AP678" i="48"/>
  <c r="E685" i="48"/>
  <c r="AJ685" i="48"/>
  <c r="AT687" i="48"/>
  <c r="Y687" i="48"/>
  <c r="AL690" i="48"/>
  <c r="I690" i="48"/>
  <c r="M702" i="48"/>
  <c r="AN703" i="48"/>
  <c r="AN702" i="48"/>
  <c r="AJ642" i="48"/>
  <c r="AK646" i="48"/>
  <c r="AV647" i="48"/>
  <c r="AW649" i="48"/>
  <c r="AI653" i="48"/>
  <c r="AU657" i="48"/>
  <c r="AA657" i="48"/>
  <c r="AX663" i="48"/>
  <c r="AA664" i="48"/>
  <c r="G666" i="48"/>
  <c r="W666" i="48"/>
  <c r="I667" i="48"/>
  <c r="AL667" i="48"/>
  <c r="AC667" i="48"/>
  <c r="AV667" i="48"/>
  <c r="AJ670" i="48"/>
  <c r="AJ671" i="48"/>
  <c r="E670" i="48"/>
  <c r="W670" i="48"/>
  <c r="AS670" i="48"/>
  <c r="AA672" i="48"/>
  <c r="AU672" i="48"/>
  <c r="I673" i="48"/>
  <c r="AT674" i="48"/>
  <c r="Y674" i="48"/>
  <c r="W678" i="48"/>
  <c r="AW680" i="48"/>
  <c r="AE680" i="48"/>
  <c r="AN681" i="48"/>
  <c r="M681" i="48"/>
  <c r="AN682" i="48"/>
  <c r="M682" i="48"/>
  <c r="AK685" i="48"/>
  <c r="G685" i="48"/>
  <c r="AK686" i="48"/>
  <c r="AU687" i="48"/>
  <c r="AU688" i="48"/>
  <c r="AA687" i="48"/>
  <c r="Q692" i="48"/>
  <c r="AP692" i="48"/>
  <c r="AX695" i="48"/>
  <c r="AX694" i="48"/>
  <c r="AG694" i="48"/>
  <c r="AC699" i="48"/>
  <c r="AV699" i="48"/>
  <c r="I643" i="48"/>
  <c r="AM645" i="48"/>
  <c r="AR646" i="48"/>
  <c r="AJ647" i="48"/>
  <c r="AU648" i="48"/>
  <c r="AV648" i="48"/>
  <c r="AO649" i="48"/>
  <c r="AU649" i="48"/>
  <c r="AA649" i="48"/>
  <c r="AJ651" i="48"/>
  <c r="AI651" i="48"/>
  <c r="AM652" i="48"/>
  <c r="K652" i="48"/>
  <c r="AR653" i="48"/>
  <c r="AN653" i="48"/>
  <c r="O654" i="48"/>
  <c r="AO654" i="48"/>
  <c r="W655" i="48"/>
  <c r="AV657" i="48"/>
  <c r="AC657" i="48"/>
  <c r="AK658" i="48"/>
  <c r="W658" i="48"/>
  <c r="AI659" i="48"/>
  <c r="AO660" i="48"/>
  <c r="O660" i="48"/>
  <c r="AG660" i="48"/>
  <c r="AX660" i="48"/>
  <c r="AN661" i="48"/>
  <c r="AI662" i="48"/>
  <c r="AC664" i="48"/>
  <c r="AV664" i="48"/>
  <c r="AT666" i="48"/>
  <c r="Y666" i="48"/>
  <c r="AU669" i="48"/>
  <c r="AA669" i="48"/>
  <c r="AK671" i="48"/>
  <c r="AK670" i="48"/>
  <c r="G670" i="48"/>
  <c r="Y671" i="48"/>
  <c r="AT671" i="48"/>
  <c r="AT672" i="48"/>
  <c r="AV672" i="48"/>
  <c r="AC672" i="48"/>
  <c r="AV673" i="48"/>
  <c r="AM673" i="48"/>
  <c r="K673" i="48"/>
  <c r="AT675" i="48"/>
  <c r="Y675" i="48"/>
  <c r="AT677" i="48"/>
  <c r="Y677" i="48"/>
  <c r="Y678" i="48"/>
  <c r="AT678" i="48"/>
  <c r="AP691" i="48"/>
  <c r="Q691" i="48"/>
  <c r="AP694" i="48"/>
  <c r="Q694" i="48"/>
  <c r="AP695" i="48"/>
  <c r="AX697" i="48"/>
  <c r="AX698" i="48"/>
  <c r="AG697" i="48"/>
  <c r="M699" i="48"/>
  <c r="AN699" i="48"/>
  <c r="E642" i="48"/>
  <c r="AA642" i="48"/>
  <c r="AI643" i="48"/>
  <c r="W645" i="48"/>
  <c r="G646" i="48"/>
  <c r="AW648" i="48"/>
  <c r="O649" i="48"/>
  <c r="E651" i="48"/>
  <c r="AN651" i="48"/>
  <c r="AU652" i="48"/>
  <c r="AA652" i="48"/>
  <c r="AJ653" i="48"/>
  <c r="AW654" i="48"/>
  <c r="AE654" i="48"/>
  <c r="G655" i="48"/>
  <c r="AI656" i="48"/>
  <c r="O657" i="48"/>
  <c r="AO657" i="48"/>
  <c r="G658" i="48"/>
  <c r="AN659" i="48"/>
  <c r="Q661" i="48"/>
  <c r="AP661" i="48"/>
  <c r="AO661" i="48"/>
  <c r="AJ662" i="48"/>
  <c r="Q663" i="48"/>
  <c r="AP663" i="48"/>
  <c r="AW664" i="48"/>
  <c r="AA666" i="48"/>
  <c r="AU666" i="48"/>
  <c r="K667" i="48"/>
  <c r="AL675" i="48"/>
  <c r="I675" i="48"/>
  <c r="AO696" i="48"/>
  <c r="O696" i="48"/>
  <c r="AO697" i="48"/>
  <c r="AW698" i="48"/>
  <c r="AE698" i="48"/>
  <c r="AV700" i="48"/>
  <c r="AC700" i="48"/>
  <c r="Q702" i="48"/>
  <c r="AP702" i="48"/>
  <c r="E644" i="48"/>
  <c r="AV644" i="48"/>
  <c r="AO645" i="48"/>
  <c r="U646" i="48"/>
  <c r="AI646" i="48"/>
  <c r="E647" i="48"/>
  <c r="AA648" i="48"/>
  <c r="AK651" i="48"/>
  <c r="U651" i="48"/>
  <c r="E653" i="48"/>
  <c r="U653" i="48"/>
  <c r="AQ653" i="48"/>
  <c r="AL655" i="48"/>
  <c r="I655" i="48"/>
  <c r="AW657" i="48"/>
  <c r="AE657" i="48"/>
  <c r="AL658" i="48"/>
  <c r="I658" i="48"/>
  <c r="AP660" i="48"/>
  <c r="AQ662" i="48"/>
  <c r="AQ663" i="48"/>
  <c r="AJ663" i="48"/>
  <c r="AA665" i="48"/>
  <c r="AU665" i="48"/>
  <c r="AU670" i="48"/>
  <c r="AA670" i="48"/>
  <c r="K675" i="48"/>
  <c r="AM675" i="48"/>
  <c r="AU676" i="48"/>
  <c r="S679" i="48"/>
  <c r="AQ680" i="48"/>
  <c r="AQ679" i="48"/>
  <c r="O682" i="48"/>
  <c r="AW682" i="48"/>
  <c r="AE682" i="48"/>
  <c r="AC683" i="48"/>
  <c r="AI690" i="48"/>
  <c r="AQ691" i="48"/>
  <c r="S691" i="48"/>
  <c r="M701" i="48"/>
  <c r="AN701" i="48"/>
  <c r="AJ650" i="48"/>
  <c r="AQ651" i="48"/>
  <c r="O652" i="48"/>
  <c r="AO652" i="48"/>
  <c r="AK653" i="48"/>
  <c r="AS653" i="48"/>
  <c r="AM655" i="48"/>
  <c r="K655" i="48"/>
  <c r="AM658" i="48"/>
  <c r="K658" i="48"/>
  <c r="AJ659" i="48"/>
  <c r="AQ659" i="48"/>
  <c r="AQ660" i="48"/>
  <c r="AW661" i="48"/>
  <c r="AL663" i="48"/>
  <c r="AV666" i="48"/>
  <c r="AC666" i="48"/>
  <c r="AC670" i="48"/>
  <c r="AV670" i="48"/>
  <c r="AP680" i="48"/>
  <c r="Q680" i="48"/>
  <c r="AP682" i="48"/>
  <c r="Q682" i="48"/>
  <c r="AW685" i="48"/>
  <c r="AE685" i="48"/>
  <c r="AW701" i="48"/>
  <c r="AW702" i="48"/>
  <c r="AE701" i="48"/>
  <c r="AN643" i="48"/>
  <c r="AU645" i="48"/>
  <c r="AM646" i="48"/>
  <c r="AR647" i="48"/>
  <c r="E650" i="48"/>
  <c r="AR650" i="48"/>
  <c r="AL651" i="48"/>
  <c r="AW652" i="48"/>
  <c r="AE652" i="48"/>
  <c r="G653" i="48"/>
  <c r="AV653" i="48"/>
  <c r="AU655" i="48"/>
  <c r="AA655" i="48"/>
  <c r="AJ656" i="48"/>
  <c r="AQ656" i="48"/>
  <c r="AU658" i="48"/>
  <c r="AA658" i="48"/>
  <c r="E659" i="48"/>
  <c r="AS659" i="48"/>
  <c r="AT660" i="48"/>
  <c r="AX661" i="48"/>
  <c r="AR662" i="48"/>
  <c r="AX662" i="48"/>
  <c r="AN667" i="48"/>
  <c r="AN666" i="48"/>
  <c r="O669" i="48"/>
  <c r="AO670" i="48"/>
  <c r="AW670" i="48"/>
  <c r="AW671" i="48"/>
  <c r="K671" i="48"/>
  <c r="AM671" i="48"/>
  <c r="M672" i="48"/>
  <c r="AN673" i="48"/>
  <c r="AN672" i="48"/>
  <c r="AX672" i="48"/>
  <c r="AG672" i="48"/>
  <c r="AA676" i="48"/>
  <c r="AW684" i="48"/>
  <c r="AE684" i="48"/>
  <c r="AR703" i="48"/>
  <c r="U703" i="48"/>
  <c r="AJ649" i="48"/>
  <c r="AK650" i="48"/>
  <c r="AI650" i="48"/>
  <c r="AL653" i="48"/>
  <c r="AI654" i="48"/>
  <c r="AS656" i="48"/>
  <c r="AK659" i="48"/>
  <c r="AI663" i="48"/>
  <c r="AR663" i="48"/>
  <c r="U663" i="48"/>
  <c r="AV663" i="48"/>
  <c r="AN671" i="48"/>
  <c r="M671" i="48"/>
  <c r="K677" i="48"/>
  <c r="AM677" i="48"/>
  <c r="AO683" i="48"/>
  <c r="O683" i="48"/>
  <c r="AW686" i="48"/>
  <c r="AE686" i="48"/>
  <c r="AP690" i="48"/>
  <c r="Q690" i="48"/>
  <c r="AR690" i="48"/>
  <c r="W693" i="48"/>
  <c r="AS693" i="48"/>
  <c r="AI696" i="48"/>
  <c r="C696" i="48"/>
  <c r="AI697" i="48"/>
  <c r="AI698" i="48"/>
  <c r="C698" i="48"/>
  <c r="AS675" i="48"/>
  <c r="AV682" i="48"/>
  <c r="AO686" i="48"/>
  <c r="AQ688" i="48"/>
  <c r="S688" i="48"/>
  <c r="AN689" i="48"/>
  <c r="AW692" i="48"/>
  <c r="AE692" i="48"/>
  <c r="AN693" i="48"/>
  <c r="M693" i="48"/>
  <c r="AV693" i="48"/>
  <c r="AC693" i="48"/>
  <c r="AV694" i="48"/>
  <c r="AK705" i="48"/>
  <c r="G705" i="48"/>
  <c r="AQ664" i="48"/>
  <c r="AL665" i="48"/>
  <c r="I669" i="48"/>
  <c r="AL669" i="48"/>
  <c r="AQ671" i="48"/>
  <c r="AM672" i="48"/>
  <c r="AR674" i="48"/>
  <c r="AJ677" i="48"/>
  <c r="AQ683" i="48"/>
  <c r="AJ688" i="48"/>
  <c r="E688" i="48"/>
  <c r="AS688" i="48"/>
  <c r="W688" i="48"/>
  <c r="AJ689" i="48"/>
  <c r="AU689" i="48"/>
  <c r="AQ690" i="48"/>
  <c r="S690" i="48"/>
  <c r="AS690" i="48"/>
  <c r="K696" i="48"/>
  <c r="AM696" i="48"/>
  <c r="AP698" i="48"/>
  <c r="Q698" i="48"/>
  <c r="AR698" i="48"/>
  <c r="O699" i="48"/>
  <c r="AO699" i="48"/>
  <c r="AP700" i="48"/>
  <c r="Q701" i="48"/>
  <c r="AP701" i="48"/>
  <c r="AP703" i="48"/>
  <c r="Q703" i="48"/>
  <c r="G672" i="48"/>
  <c r="AK672" i="48"/>
  <c r="AS673" i="48"/>
  <c r="W673" i="48"/>
  <c r="AK673" i="48"/>
  <c r="AM674" i="48"/>
  <c r="K674" i="48"/>
  <c r="AS674" i="48"/>
  <c r="AI676" i="48"/>
  <c r="AR683" i="48"/>
  <c r="AO684" i="48"/>
  <c r="AL685" i="48"/>
  <c r="AT685" i="48"/>
  <c r="Y685" i="48"/>
  <c r="AV689" i="48"/>
  <c r="AV691" i="48"/>
  <c r="AQ693" i="48"/>
  <c r="AQ692" i="48"/>
  <c r="AW699" i="48"/>
  <c r="AQ700" i="48"/>
  <c r="AQ701" i="48"/>
  <c r="S701" i="48"/>
  <c r="AG703" i="48"/>
  <c r="AR659" i="48"/>
  <c r="AM665" i="48"/>
  <c r="AR671" i="48"/>
  <c r="AP672" i="48"/>
  <c r="C676" i="48"/>
  <c r="AQ676" i="48"/>
  <c r="S676" i="48"/>
  <c r="C680" i="48"/>
  <c r="K681" i="48"/>
  <c r="AM681" i="48"/>
  <c r="AA685" i="48"/>
  <c r="AU685" i="48"/>
  <c r="AN687" i="48"/>
  <c r="AN688" i="48"/>
  <c r="M687" i="48"/>
  <c r="AS691" i="48"/>
  <c r="AX691" i="48"/>
  <c r="M696" i="48"/>
  <c r="AN696" i="48"/>
  <c r="AP699" i="48"/>
  <c r="K700" i="48"/>
  <c r="AM700" i="48"/>
  <c r="AO701" i="48"/>
  <c r="AM704" i="48"/>
  <c r="K704" i="48"/>
  <c r="AP666" i="48"/>
  <c r="AT668" i="48"/>
  <c r="Y668" i="48"/>
  <c r="K669" i="48"/>
  <c r="AJ669" i="48"/>
  <c r="U671" i="48"/>
  <c r="AT673" i="48"/>
  <c r="AO673" i="48"/>
  <c r="AA674" i="48"/>
  <c r="AX677" i="48"/>
  <c r="AX676" i="48"/>
  <c r="K678" i="48"/>
  <c r="AM678" i="48"/>
  <c r="AW679" i="48"/>
  <c r="AE679" i="48"/>
  <c r="E682" i="48"/>
  <c r="AJ682" i="48"/>
  <c r="AT683" i="48"/>
  <c r="U686" i="48"/>
  <c r="W691" i="48"/>
  <c r="C692" i="48"/>
  <c r="AI692" i="48"/>
  <c r="AG699" i="48"/>
  <c r="AX699" i="48"/>
  <c r="AR701" i="48"/>
  <c r="U701" i="48"/>
  <c r="AR702" i="48"/>
  <c r="U702" i="48"/>
  <c r="AC704" i="48"/>
  <c r="AV704" i="48"/>
  <c r="AN705" i="48"/>
  <c r="AR664" i="48"/>
  <c r="AS665" i="48"/>
  <c r="AW666" i="48"/>
  <c r="AE666" i="48"/>
  <c r="AT669" i="48"/>
  <c r="Y669" i="48"/>
  <c r="I670" i="48"/>
  <c r="AL670" i="48"/>
  <c r="I671" i="48"/>
  <c r="AL671" i="48"/>
  <c r="AS672" i="48"/>
  <c r="AN678" i="48"/>
  <c r="M678" i="48"/>
  <c r="G682" i="48"/>
  <c r="AK683" i="48"/>
  <c r="AK682" i="48"/>
  <c r="AN685" i="48"/>
  <c r="M685" i="48"/>
  <c r="AV685" i="48"/>
  <c r="W686" i="48"/>
  <c r="AS686" i="48"/>
  <c r="AL686" i="48"/>
  <c r="AJ692" i="48"/>
  <c r="AJ693" i="48"/>
  <c r="U692" i="48"/>
  <c r="AR692" i="48"/>
  <c r="AR693" i="48"/>
  <c r="AK695" i="48"/>
  <c r="G695" i="48"/>
  <c r="AG696" i="48"/>
  <c r="AX696" i="48"/>
  <c r="K697" i="48"/>
  <c r="AM697" i="48"/>
  <c r="AI699" i="48"/>
  <c r="C699" i="48"/>
  <c r="AS702" i="48"/>
  <c r="W702" i="48"/>
  <c r="AW704" i="48"/>
  <c r="AW705" i="48"/>
  <c r="AE704" i="48"/>
  <c r="M705" i="48"/>
  <c r="AT670" i="48"/>
  <c r="Y670" i="48"/>
  <c r="AU673" i="48"/>
  <c r="AV678" i="48"/>
  <c r="AC678" i="48"/>
  <c r="AW681" i="48"/>
  <c r="AE681" i="48"/>
  <c r="AN683" i="48"/>
  <c r="M683" i="48"/>
  <c r="C684" i="48"/>
  <c r="AI684" i="48"/>
  <c r="AC685" i="48"/>
  <c r="K689" i="48"/>
  <c r="AM689" i="48"/>
  <c r="AL691" i="48"/>
  <c r="E692" i="48"/>
  <c r="AI693" i="48"/>
  <c r="C693" i="48"/>
  <c r="M694" i="48"/>
  <c r="AW694" i="48"/>
  <c r="AT695" i="48"/>
  <c r="S699" i="48"/>
  <c r="E701" i="48"/>
  <c r="AJ702" i="48"/>
  <c r="E702" i="48"/>
  <c r="AT702" i="48"/>
  <c r="AW667" i="48"/>
  <c r="AE667" i="48"/>
  <c r="I682" i="48"/>
  <c r="AL682" i="48"/>
  <c r="W682" i="48"/>
  <c r="AS682" i="48"/>
  <c r="Q696" i="48"/>
  <c r="AP697" i="48"/>
  <c r="AR699" i="48"/>
  <c r="U699" i="48"/>
  <c r="AJ704" i="48"/>
  <c r="E703" i="48"/>
  <c r="Q705" i="48"/>
  <c r="AP705" i="48"/>
  <c r="AL666" i="48"/>
  <c r="I666" i="48"/>
  <c r="AN670" i="48"/>
  <c r="M670" i="48"/>
  <c r="AI675" i="48"/>
  <c r="AL676" i="48"/>
  <c r="W676" i="48"/>
  <c r="E679" i="48"/>
  <c r="AJ679" i="48"/>
  <c r="AW683" i="48"/>
  <c r="AE683" i="48"/>
  <c r="AT684" i="48"/>
  <c r="K686" i="48"/>
  <c r="AM686" i="48"/>
  <c r="AU686" i="48"/>
  <c r="AW688" i="48"/>
  <c r="AE688" i="48"/>
  <c r="AO689" i="48"/>
  <c r="O689" i="48"/>
  <c r="AO690" i="48"/>
  <c r="AW690" i="48"/>
  <c r="AE690" i="48"/>
  <c r="AV695" i="48"/>
  <c r="AC695" i="48"/>
  <c r="AU705" i="48"/>
  <c r="AU671" i="48"/>
  <c r="AJ673" i="48"/>
  <c r="E673" i="48"/>
  <c r="AJ675" i="48"/>
  <c r="I676" i="48"/>
  <c r="AU677" i="48"/>
  <c r="AA677" i="48"/>
  <c r="AI678" i="48"/>
  <c r="AP683" i="48"/>
  <c r="C687" i="48"/>
  <c r="AI687" i="48"/>
  <c r="AR687" i="48"/>
  <c r="U687" i="48"/>
  <c r="K690" i="48"/>
  <c r="AM690" i="48"/>
  <c r="W696" i="48"/>
  <c r="AS696" i="48"/>
  <c r="K698" i="48"/>
  <c r="AM698" i="48"/>
  <c r="I702" i="48"/>
  <c r="AT703" i="48"/>
  <c r="Y703" i="48"/>
  <c r="AX703" i="48"/>
  <c r="AU704" i="48"/>
  <c r="AV705" i="48"/>
  <c r="AJ666" i="48"/>
  <c r="AW672" i="48"/>
  <c r="AE672" i="48"/>
  <c r="AM676" i="48"/>
  <c r="K676" i="48"/>
  <c r="AN680" i="48"/>
  <c r="AU682" i="48"/>
  <c r="W684" i="48"/>
  <c r="AS684" i="48"/>
  <c r="AS687" i="48"/>
  <c r="AM687" i="48"/>
  <c r="AX688" i="48"/>
  <c r="AG688" i="48"/>
  <c r="M690" i="48"/>
  <c r="AN690" i="48"/>
  <c r="AT696" i="48"/>
  <c r="AM701" i="48"/>
  <c r="K701" i="48"/>
  <c r="AM702" i="48"/>
  <c r="K702" i="48"/>
  <c r="C705" i="48"/>
  <c r="AI705" i="48"/>
  <c r="AX705" i="48"/>
  <c r="AV671" i="48"/>
  <c r="AC671" i="48"/>
  <c r="C681" i="48"/>
  <c r="AI681" i="48"/>
  <c r="AK689" i="48"/>
  <c r="AN692" i="48"/>
  <c r="M692" i="48"/>
  <c r="AR700" i="48"/>
  <c r="E705" i="48"/>
  <c r="AJ705" i="48"/>
  <c r="U705" i="48"/>
  <c r="AW674" i="48"/>
  <c r="G676" i="48"/>
  <c r="AK676" i="48"/>
  <c r="AV677" i="48"/>
  <c r="AP681" i="48"/>
  <c r="Q681" i="48"/>
  <c r="AI688" i="48"/>
  <c r="G692" i="48"/>
  <c r="AK692" i="48"/>
  <c r="AN695" i="48"/>
  <c r="AN700" i="48"/>
  <c r="M700" i="48"/>
  <c r="AM705" i="48"/>
  <c r="AR669" i="48"/>
  <c r="S674" i="48"/>
  <c r="AI679" i="48"/>
  <c r="AV679" i="48"/>
  <c r="AS685" i="48"/>
  <c r="AT686" i="48"/>
  <c r="C688" i="48"/>
  <c r="AK688" i="48"/>
  <c r="O691" i="48"/>
  <c r="AW691" i="48"/>
  <c r="AP693" i="48"/>
  <c r="M695" i="48"/>
  <c r="AJ696" i="48"/>
  <c r="AJ697" i="48"/>
  <c r="AR696" i="48"/>
  <c r="U696" i="48"/>
  <c r="AT697" i="48"/>
  <c r="AG701" i="48"/>
  <c r="AX701" i="48"/>
  <c r="AK703" i="48"/>
  <c r="K705" i="48"/>
  <c r="AP675" i="48"/>
  <c r="Y694" i="48"/>
  <c r="AT694" i="48"/>
  <c r="AC697" i="48"/>
  <c r="AV697" i="48"/>
  <c r="AK701" i="48"/>
  <c r="AX702" i="48"/>
  <c r="AM703" i="48"/>
  <c r="K703" i="48"/>
  <c r="C704" i="48"/>
  <c r="AI704" i="48"/>
  <c r="Q675" i="48"/>
  <c r="AT676" i="48"/>
  <c r="AM683" i="48"/>
  <c r="AN684" i="48"/>
  <c r="AR684" i="48"/>
  <c r="AU690" i="48"/>
  <c r="AU694" i="48"/>
  <c r="AA694" i="48"/>
  <c r="AX700" i="48"/>
  <c r="AG702" i="48"/>
  <c r="AK674" i="48"/>
  <c r="AQ675" i="48"/>
  <c r="U677" i="48"/>
  <c r="AR677" i="48"/>
  <c r="AJ680" i="48"/>
  <c r="AU684" i="48"/>
  <c r="AA684" i="48"/>
  <c r="K688" i="48"/>
  <c r="AM688" i="48"/>
  <c r="AA690" i="48"/>
  <c r="AR691" i="48"/>
  <c r="AV692" i="48"/>
  <c r="S702" i="48"/>
  <c r="AQ703" i="48"/>
  <c r="AQ702" i="48"/>
  <c r="S705" i="48"/>
  <c r="AQ705" i="48"/>
  <c r="AA10" i="18"/>
  <c r="AQ673" i="48"/>
  <c r="AU683" i="48"/>
  <c r="AW689" i="48"/>
  <c r="AL694" i="48"/>
  <c r="AL697" i="48"/>
  <c r="I697" i="48"/>
  <c r="AU698" i="48"/>
  <c r="AA698" i="48"/>
  <c r="AS703" i="48"/>
  <c r="W703" i="48"/>
  <c r="AU680" i="48"/>
  <c r="AV690" i="48"/>
  <c r="AC690" i="48"/>
  <c r="E691" i="48"/>
  <c r="AJ691" i="48"/>
  <c r="AQ698" i="48"/>
  <c r="U14" i="22"/>
  <c r="M14" i="22" s="1"/>
  <c r="S11" i="22"/>
  <c r="K11" i="22" s="1"/>
  <c r="T14" i="22"/>
  <c r="L14" i="22" s="1"/>
  <c r="V9" i="22"/>
  <c r="S17" i="22"/>
  <c r="K17" i="22" s="1"/>
  <c r="U15" i="22"/>
  <c r="M15" i="22" s="1"/>
  <c r="S12" i="22"/>
  <c r="K12" i="22" s="1"/>
  <c r="S15" i="22"/>
  <c r="K15" i="22" s="1"/>
  <c r="U10" i="22"/>
  <c r="M10" i="22" s="1"/>
  <c r="T17" i="22"/>
  <c r="L17" i="22" s="1"/>
  <c r="V15" i="22"/>
  <c r="T13" i="22"/>
  <c r="L13" i="22" s="1"/>
  <c r="V17" i="22"/>
  <c r="N17" i="22" s="1"/>
  <c r="V8" i="22"/>
  <c r="N8" i="22" s="1"/>
  <c r="V16" i="22"/>
  <c r="V11" i="22"/>
  <c r="U9" i="22"/>
  <c r="M9" i="22" s="1"/>
  <c r="S10" i="22"/>
  <c r="K10" i="22" s="1"/>
  <c r="T15" i="22"/>
  <c r="L15" i="22" s="1"/>
  <c r="V12" i="22"/>
  <c r="N12" i="22" s="1"/>
  <c r="U12" i="22"/>
  <c r="M12" i="22" s="1"/>
  <c r="T12" i="22"/>
  <c r="L12" i="22" s="1"/>
  <c r="T11" i="22"/>
  <c r="L11" i="22" s="1"/>
  <c r="U8" i="22"/>
  <c r="M8" i="22" s="1"/>
  <c r="T8" i="22"/>
  <c r="L8" i="22" s="1"/>
  <c r="R17" i="26"/>
  <c r="J17" i="26" s="1"/>
  <c r="R9" i="26"/>
  <c r="J9" i="26" s="1"/>
  <c r="R13" i="26"/>
  <c r="J13" i="26" s="1"/>
  <c r="V8" i="18"/>
  <c r="I8" i="18" s="1"/>
  <c r="T9" i="22"/>
  <c r="L9" i="22" s="1"/>
  <c r="U13" i="23"/>
  <c r="M13" i="23" s="1"/>
  <c r="S10" i="23"/>
  <c r="K10" i="23" s="1"/>
  <c r="T13" i="23"/>
  <c r="L13" i="23" s="1"/>
  <c r="V8" i="23"/>
  <c r="N8" i="23" s="1"/>
  <c r="U14" i="23"/>
  <c r="M14" i="23" s="1"/>
  <c r="S11" i="23"/>
  <c r="K11" i="23" s="1"/>
  <c r="S14" i="23"/>
  <c r="K14" i="23" s="1"/>
  <c r="U9" i="23"/>
  <c r="M9" i="23" s="1"/>
  <c r="V12" i="23"/>
  <c r="N12" i="23" s="1"/>
  <c r="V10" i="23"/>
  <c r="V15" i="23"/>
  <c r="N15" i="23" s="1"/>
  <c r="V13" i="23"/>
  <c r="N13" i="23" s="1"/>
  <c r="T11" i="23"/>
  <c r="L11" i="23" s="1"/>
  <c r="V17" i="23"/>
  <c r="N17" i="23" s="1"/>
  <c r="S15" i="23"/>
  <c r="K15" i="23" s="1"/>
  <c r="V16" i="23"/>
  <c r="T14" i="23"/>
  <c r="L14" i="23" s="1"/>
  <c r="S12" i="23"/>
  <c r="K12" i="23" s="1"/>
  <c r="V9" i="23"/>
  <c r="N9" i="23" s="1"/>
  <c r="U16" i="23"/>
  <c r="M16" i="23" s="1"/>
  <c r="S8" i="23"/>
  <c r="K8" i="23" s="1"/>
  <c r="T16" i="23"/>
  <c r="L16" i="23" s="1"/>
  <c r="S13" i="23"/>
  <c r="K13" i="23" s="1"/>
  <c r="S16" i="23"/>
  <c r="K16" i="23" s="1"/>
  <c r="U10" i="23"/>
  <c r="M10" i="23" s="1"/>
  <c r="T10" i="23"/>
  <c r="L10" i="23" s="1"/>
  <c r="U17" i="23"/>
  <c r="M17" i="23" s="1"/>
  <c r="V14" i="23"/>
  <c r="N14" i="23" s="1"/>
  <c r="X8" i="18"/>
  <c r="K8" i="18" s="1"/>
  <c r="T10" i="22"/>
  <c r="L10" i="22" s="1"/>
  <c r="S14" i="22"/>
  <c r="K14" i="22" s="1"/>
  <c r="U12" i="23"/>
  <c r="M12" i="23" s="1"/>
  <c r="Y2" i="18"/>
  <c r="Z11" i="18"/>
  <c r="S9" i="23"/>
  <c r="K9" i="23" s="1"/>
  <c r="T17" i="23"/>
  <c r="L17" i="23" s="1"/>
  <c r="Q6" i="10"/>
  <c r="P6" i="10"/>
  <c r="O6" i="10"/>
  <c r="AC2" i="18"/>
  <c r="AA11" i="18"/>
  <c r="AA12" i="18" s="1"/>
  <c r="T9" i="23"/>
  <c r="L9" i="23" s="1"/>
  <c r="R6" i="10"/>
  <c r="W3" i="18"/>
  <c r="U11" i="22"/>
  <c r="M11" i="22" s="1"/>
  <c r="S16" i="22"/>
  <c r="K16" i="22" s="1"/>
  <c r="AU678" i="48"/>
  <c r="AT689" i="48"/>
  <c r="AW695" i="48"/>
  <c r="AR697" i="48"/>
  <c r="AU700" i="48"/>
  <c r="AV701" i="48"/>
  <c r="T16" i="22"/>
  <c r="L16" i="22" s="1"/>
  <c r="C5" i="25"/>
  <c r="S12" i="26"/>
  <c r="K12" i="26" s="1"/>
  <c r="S13" i="26"/>
  <c r="K13" i="26" s="1"/>
  <c r="S16" i="26"/>
  <c r="K16" i="26" s="1"/>
  <c r="S14" i="26"/>
  <c r="S17" i="26"/>
  <c r="K17" i="26" s="1"/>
  <c r="U7" i="26"/>
  <c r="S11" i="26"/>
  <c r="K11" i="26" s="1"/>
  <c r="S10" i="26"/>
  <c r="K10" i="26" s="1"/>
  <c r="S15" i="26"/>
  <c r="K15" i="26" s="1"/>
  <c r="S8" i="26"/>
  <c r="K8" i="26" s="1"/>
  <c r="N10" i="23"/>
  <c r="N16" i="23"/>
  <c r="D5" i="25"/>
  <c r="W24" i="18"/>
  <c r="W20" i="18"/>
  <c r="J20" i="18" s="1"/>
  <c r="Y11" i="18"/>
  <c r="W7" i="18"/>
  <c r="J7" i="18" s="1"/>
  <c r="Y3" i="18"/>
  <c r="V24" i="18"/>
  <c r="V20" i="18"/>
  <c r="I20" i="18" s="1"/>
  <c r="X11" i="18"/>
  <c r="V7" i="18"/>
  <c r="I7" i="18" s="1"/>
  <c r="X3" i="18"/>
  <c r="X10" i="18" s="1"/>
  <c r="K10" i="18" s="1"/>
  <c r="Z21" i="18"/>
  <c r="N21" i="18" s="1"/>
  <c r="AB2" i="18"/>
  <c r="AB9" i="18" s="1"/>
  <c r="Q9" i="18" s="1"/>
  <c r="W21" i="18"/>
  <c r="J21" i="18" s="1"/>
  <c r="AC8" i="18"/>
  <c r="Z2" i="18"/>
  <c r="AC11" i="18"/>
  <c r="Y8" i="18"/>
  <c r="M8" i="18" s="1"/>
  <c r="AA2" i="18"/>
  <c r="AA9" i="18" s="1"/>
  <c r="W11" i="18"/>
  <c r="AC3" i="18"/>
  <c r="AC10" i="18" s="1"/>
  <c r="V21" i="18"/>
  <c r="I21" i="18" s="1"/>
  <c r="AC7" i="18"/>
  <c r="Z3" i="18"/>
  <c r="Y20" i="18"/>
  <c r="M20" i="18" s="1"/>
  <c r="Z8" i="18"/>
  <c r="N8" i="18" s="1"/>
  <c r="X2" i="18"/>
  <c r="X9" i="18" s="1"/>
  <c r="K9" i="18" s="1"/>
  <c r="AB11" i="18"/>
  <c r="Y21" i="18"/>
  <c r="M21" i="18" s="1"/>
  <c r="Y7" i="18"/>
  <c r="M7" i="18" s="1"/>
  <c r="X7" i="18"/>
  <c r="K7" i="18" s="1"/>
  <c r="Z24" i="18"/>
  <c r="AD8" i="18"/>
  <c r="Y24" i="18"/>
  <c r="AD11" i="18"/>
  <c r="AB8" i="18"/>
  <c r="Q8" i="18" s="1"/>
  <c r="V3" i="18"/>
  <c r="AD2" i="18"/>
  <c r="AD9" i="18" s="1"/>
  <c r="S9" i="18" s="1"/>
  <c r="U17" i="22"/>
  <c r="M17" i="22" s="1"/>
  <c r="N11" i="23"/>
  <c r="S9" i="26"/>
  <c r="K9" i="26" s="1"/>
  <c r="S13" i="22"/>
  <c r="K13" i="22" s="1"/>
  <c r="U11" i="23"/>
  <c r="M11" i="23" s="1"/>
  <c r="H11" i="38"/>
  <c r="H38" i="38"/>
  <c r="AJ687" i="48"/>
  <c r="AL704" i="48"/>
  <c r="AL703" i="48"/>
  <c r="I703" i="48"/>
  <c r="D6" i="25"/>
  <c r="J23" i="27"/>
  <c r="N16" i="22"/>
  <c r="N11" i="22"/>
  <c r="N9" i="22"/>
  <c r="N14" i="22"/>
  <c r="K692" i="48"/>
  <c r="AM692" i="48"/>
  <c r="AN698" i="48"/>
  <c r="AU701" i="48"/>
  <c r="AS705" i="48"/>
  <c r="P8" i="12"/>
  <c r="J8" i="12" s="1"/>
  <c r="P12" i="12"/>
  <c r="J12" i="12" s="1"/>
  <c r="N15" i="22"/>
  <c r="R22" i="25"/>
  <c r="L22" i="25" s="1"/>
  <c r="R23" i="25"/>
  <c r="L23" i="25" s="1"/>
  <c r="R21" i="25"/>
  <c r="L21" i="25" s="1"/>
  <c r="S24" i="25"/>
  <c r="AN686" i="48"/>
  <c r="AS692" i="48"/>
  <c r="AI694" i="48"/>
  <c r="AM695" i="48"/>
  <c r="AW697" i="48"/>
  <c r="AE697" i="48"/>
  <c r="AW700" i="48"/>
  <c r="AE700" i="48"/>
  <c r="AO705" i="48"/>
  <c r="AW687" i="48"/>
  <c r="W692" i="48"/>
  <c r="O702" i="48"/>
  <c r="AO702" i="48"/>
  <c r="AR704" i="48"/>
  <c r="W705" i="48"/>
  <c r="N10" i="22"/>
  <c r="P14" i="12"/>
  <c r="J14" i="12" s="1"/>
  <c r="P6" i="12"/>
  <c r="J6" i="12" s="1"/>
  <c r="O14" i="12"/>
  <c r="I14" i="12" s="1"/>
  <c r="O6" i="12"/>
  <c r="I6" i="12" s="1"/>
  <c r="P13" i="12"/>
  <c r="J13" i="12" s="1"/>
  <c r="P10" i="12"/>
  <c r="J10" i="12" s="1"/>
  <c r="O8" i="12"/>
  <c r="I8" i="12" s="1"/>
  <c r="O12" i="12"/>
  <c r="I12" i="12" s="1"/>
  <c r="O7" i="12"/>
  <c r="I7" i="12" s="1"/>
  <c r="N13" i="22"/>
  <c r="AS701" i="48"/>
  <c r="L7" i="25"/>
  <c r="D7" i="25" s="1"/>
  <c r="O8" i="8"/>
  <c r="I8" i="8" s="1"/>
  <c r="P13" i="8"/>
  <c r="J13" i="8" s="1"/>
  <c r="O15" i="8"/>
  <c r="I15" i="8" s="1"/>
  <c r="O7" i="8"/>
  <c r="I7" i="8" s="1"/>
  <c r="O12" i="8"/>
  <c r="I12" i="8" s="1"/>
  <c r="P10" i="8"/>
  <c r="J10" i="8" s="1"/>
  <c r="S14" i="38"/>
  <c r="K14" i="38" s="1"/>
  <c r="S15" i="38"/>
  <c r="K15" i="38" s="1"/>
  <c r="S10" i="38"/>
  <c r="K10" i="38" s="1"/>
  <c r="S8" i="38"/>
  <c r="K8" i="38" s="1"/>
  <c r="S16" i="38"/>
  <c r="K16" i="38" s="1"/>
  <c r="S11" i="38"/>
  <c r="K11" i="38" s="1"/>
  <c r="S17" i="38"/>
  <c r="K17" i="38" s="1"/>
  <c r="S12" i="38"/>
  <c r="K12" i="38" s="1"/>
  <c r="S9" i="38"/>
  <c r="K9" i="38" s="1"/>
  <c r="H41" i="38"/>
  <c r="H14" i="38"/>
  <c r="R12" i="26"/>
  <c r="J12" i="26" s="1"/>
  <c r="K21" i="25"/>
  <c r="K14" i="26"/>
  <c r="H42" i="38"/>
  <c r="H15" i="38"/>
  <c r="J24" i="27"/>
  <c r="J10" i="27"/>
  <c r="J47" i="27"/>
  <c r="N47" i="27" s="1"/>
  <c r="J12" i="27"/>
  <c r="H13" i="38"/>
  <c r="H40" i="38"/>
  <c r="J33" i="27"/>
  <c r="T9" i="26"/>
  <c r="L9" i="26" s="1"/>
  <c r="R14" i="26"/>
  <c r="J14" i="26" s="1"/>
  <c r="T17" i="26"/>
  <c r="L17" i="26" s="1"/>
  <c r="Q8" i="38"/>
  <c r="I8" i="38" s="1"/>
  <c r="J10" i="38"/>
  <c r="T11" i="38"/>
  <c r="L11" i="38" s="1"/>
  <c r="S41" i="38"/>
  <c r="K41" i="38" s="1"/>
  <c r="W10" i="27"/>
  <c r="L10" i="27" s="1"/>
  <c r="W12" i="27"/>
  <c r="L12" i="27" s="1"/>
  <c r="M12" i="27" s="1"/>
  <c r="W24" i="27"/>
  <c r="L24" i="27" s="1"/>
  <c r="M24" i="27" s="1"/>
  <c r="N24" i="27" s="1"/>
  <c r="W33" i="27"/>
  <c r="L33" i="27" s="1"/>
  <c r="M33" i="27" s="1"/>
  <c r="N33" i="27" s="1"/>
  <c r="T45" i="27"/>
  <c r="I45" i="27" s="1"/>
  <c r="J45" i="27" s="1"/>
  <c r="Q13" i="38"/>
  <c r="I13" i="38" s="1"/>
  <c r="W45" i="27"/>
  <c r="L45" i="27" s="1"/>
  <c r="M45" i="27" s="1"/>
  <c r="R11" i="26"/>
  <c r="J11" i="26" s="1"/>
  <c r="T16" i="38"/>
  <c r="L16" i="38" s="1"/>
  <c r="S36" i="38"/>
  <c r="K36" i="38" s="1"/>
  <c r="S44" i="38"/>
  <c r="K44" i="38" s="1"/>
  <c r="W22" i="27"/>
  <c r="L22" i="27" s="1"/>
  <c r="M22" i="27" s="1"/>
  <c r="W31" i="27"/>
  <c r="L31" i="27" s="1"/>
  <c r="M31" i="27" s="1"/>
  <c r="T43" i="27"/>
  <c r="I43" i="27" s="1"/>
  <c r="J43" i="27" s="1"/>
  <c r="F4" i="40"/>
  <c r="W43" i="27"/>
  <c r="L43" i="27" s="1"/>
  <c r="M43" i="27" s="1"/>
  <c r="N43" i="27" s="1"/>
  <c r="T63" i="44"/>
  <c r="Q23" i="25"/>
  <c r="K23" i="25" s="1"/>
  <c r="R16" i="26"/>
  <c r="J16" i="26" s="1"/>
  <c r="H9" i="38"/>
  <c r="T13" i="38"/>
  <c r="L13" i="38" s="1"/>
  <c r="H17" i="38"/>
  <c r="S39" i="38"/>
  <c r="K39" i="38" s="1"/>
  <c r="I4" i="40"/>
  <c r="T41" i="27"/>
  <c r="I41" i="27" s="1"/>
  <c r="J41" i="27" s="1"/>
  <c r="R8" i="26"/>
  <c r="J8" i="26" s="1"/>
  <c r="Q15" i="38"/>
  <c r="I15" i="38" s="1"/>
  <c r="W41" i="27"/>
  <c r="L41" i="27" s="1"/>
  <c r="M41" i="27" s="1"/>
  <c r="N41" i="27" s="1"/>
  <c r="T48" i="27"/>
  <c r="I48" i="27" s="1"/>
  <c r="J48" i="27" s="1"/>
  <c r="S42" i="38"/>
  <c r="K42" i="38" s="1"/>
  <c r="W48" i="27"/>
  <c r="L48" i="27" s="1"/>
  <c r="M48" i="27" s="1"/>
  <c r="Q12" i="38"/>
  <c r="I12" i="38" s="1"/>
  <c r="T9" i="27"/>
  <c r="I9" i="27" s="1"/>
  <c r="M11" i="27" s="1"/>
  <c r="N11" i="27" s="1"/>
  <c r="T11" i="27"/>
  <c r="I11" i="27" s="1"/>
  <c r="J11" i="27" s="1"/>
  <c r="T46" i="27"/>
  <c r="I46" i="27" s="1"/>
  <c r="J46" i="27" s="1"/>
  <c r="R10" i="26"/>
  <c r="J10" i="26" s="1"/>
  <c r="T13" i="26"/>
  <c r="L13" i="26" s="1"/>
  <c r="R12" i="38"/>
  <c r="J12" i="38" s="1"/>
  <c r="T15" i="38"/>
  <c r="L15" i="38" s="1"/>
  <c r="S37" i="38"/>
  <c r="K37" i="38" s="1"/>
  <c r="W9" i="27"/>
  <c r="L9" i="27" s="1"/>
  <c r="T32" i="27"/>
  <c r="I32" i="27" s="1"/>
  <c r="J32" i="27" s="1"/>
  <c r="W46" i="27"/>
  <c r="L46" i="27" s="1"/>
  <c r="M46" i="27" s="1"/>
  <c r="W23" i="27"/>
  <c r="L23" i="27" s="1"/>
  <c r="M23" i="27" s="1"/>
  <c r="N23" i="27" s="1"/>
  <c r="W32" i="27"/>
  <c r="L32" i="27" s="1"/>
  <c r="M32" i="27" s="1"/>
  <c r="N32" i="27" s="1"/>
  <c r="T44" i="27"/>
  <c r="I44" i="27" s="1"/>
  <c r="J44" i="27" s="1"/>
  <c r="R15" i="26"/>
  <c r="J15" i="26" s="1"/>
  <c r="T12" i="38"/>
  <c r="L12" i="38" s="1"/>
  <c r="S40" i="38"/>
  <c r="K40" i="38" s="1"/>
  <c r="T30" i="27"/>
  <c r="I30" i="27" s="1"/>
  <c r="W44" i="27"/>
  <c r="L44" i="27" s="1"/>
  <c r="M44" i="27" s="1"/>
  <c r="N44" i="27" s="1"/>
  <c r="W30" i="27"/>
  <c r="L30" i="27" s="1"/>
  <c r="T42" i="27"/>
  <c r="I42" i="27" s="1"/>
  <c r="J42" i="27" s="1"/>
  <c r="T9" i="38"/>
  <c r="L9" i="38" s="1"/>
  <c r="T17" i="38"/>
  <c r="L17" i="38" s="1"/>
  <c r="S35" i="38"/>
  <c r="K35" i="38" s="1"/>
  <c r="S43" i="38"/>
  <c r="K43" i="38" s="1"/>
  <c r="W42" i="27"/>
  <c r="L42" i="27" s="1"/>
  <c r="M42" i="27" s="1"/>
  <c r="D11" i="43" a="1"/>
  <c r="D9" i="43" a="1"/>
  <c r="D9" i="43" l="1"/>
  <c r="D11" i="43"/>
  <c r="B7" i="3"/>
  <c r="C10" i="1"/>
  <c r="F26" i="29"/>
  <c r="BW2" i="7"/>
  <c r="BW3" i="7" s="1"/>
  <c r="BW4" i="7" s="1"/>
  <c r="BW5" i="7" s="1"/>
  <c r="C5" i="3"/>
  <c r="F11" i="1"/>
  <c r="E3" i="36"/>
  <c r="AQ29" i="31"/>
  <c r="Y5" i="31"/>
  <c r="C6" i="1"/>
  <c r="B4" i="3"/>
  <c r="F28" i="29"/>
  <c r="CU2" i="7" s="1"/>
  <c r="CU3" i="7" s="1"/>
  <c r="CU4" i="7" s="1"/>
  <c r="CU5" i="7" s="1"/>
  <c r="BY2" i="7"/>
  <c r="BY3" i="7" s="1"/>
  <c r="BY4" i="7" s="1"/>
  <c r="BY5" i="7" s="1"/>
  <c r="CY2" i="7"/>
  <c r="CY3" i="7" s="1"/>
  <c r="CY4" i="7" s="1"/>
  <c r="CY5" i="7" s="1"/>
  <c r="C40" i="29"/>
  <c r="E60" i="41"/>
  <c r="I7" i="1"/>
  <c r="AU3" i="7"/>
  <c r="D6" i="31"/>
  <c r="C6" i="31"/>
  <c r="C4" i="35"/>
  <c r="D8" i="31"/>
  <c r="D5" i="31"/>
  <c r="F59" i="41"/>
  <c r="L6" i="1"/>
  <c r="AT4" i="7"/>
  <c r="W12" i="18"/>
  <c r="J12" i="18" s="1"/>
  <c r="J11" i="18"/>
  <c r="AC12" i="18"/>
  <c r="R11" i="18"/>
  <c r="O11" i="18"/>
  <c r="N24" i="18"/>
  <c r="Z25" i="18"/>
  <c r="N25" i="18" s="1"/>
  <c r="Z9" i="18"/>
  <c r="N9" i="18" s="1"/>
  <c r="Z22" i="18"/>
  <c r="N22" i="18" s="1"/>
  <c r="P14" i="10"/>
  <c r="J14" i="10" s="1"/>
  <c r="P15" i="10"/>
  <c r="J15" i="10" s="1"/>
  <c r="P13" i="10"/>
  <c r="J13" i="10" s="1"/>
  <c r="P11" i="10"/>
  <c r="J11" i="10" s="1"/>
  <c r="P9" i="10"/>
  <c r="J9" i="10" s="1"/>
  <c r="P12" i="10"/>
  <c r="J12" i="10" s="1"/>
  <c r="P16" i="10"/>
  <c r="J16" i="10" s="1"/>
  <c r="P10" i="10"/>
  <c r="J10" i="10" s="1"/>
  <c r="P7" i="10"/>
  <c r="J7" i="10" s="1"/>
  <c r="P8" i="10"/>
  <c r="J8" i="10" s="1"/>
  <c r="J31" i="27"/>
  <c r="R8" i="18"/>
  <c r="O8" i="18"/>
  <c r="Q14" i="10"/>
  <c r="K14" i="10" s="1"/>
  <c r="Q15" i="10"/>
  <c r="K15" i="10" s="1"/>
  <c r="Q7" i="10"/>
  <c r="K7" i="10" s="1"/>
  <c r="Q10" i="10"/>
  <c r="K10" i="10" s="1"/>
  <c r="Q8" i="10"/>
  <c r="K8" i="10" s="1"/>
  <c r="Q9" i="10"/>
  <c r="K9" i="10" s="1"/>
  <c r="Q13" i="10"/>
  <c r="K13" i="10" s="1"/>
  <c r="Q16" i="10"/>
  <c r="K16" i="10" s="1"/>
  <c r="Q11" i="10"/>
  <c r="K11" i="10" s="1"/>
  <c r="Q12" i="10"/>
  <c r="K12" i="10" s="1"/>
  <c r="J10" i="1"/>
  <c r="G10" i="1"/>
  <c r="AP2" i="7"/>
  <c r="F7" i="31"/>
  <c r="F11" i="31"/>
  <c r="F10" i="31"/>
  <c r="F8" i="31"/>
  <c r="F29" i="29"/>
  <c r="CV2" i="7" s="1"/>
  <c r="CV3" i="7" s="1"/>
  <c r="CV4" i="7" s="1"/>
  <c r="CV5" i="7" s="1"/>
  <c r="H11" i="1"/>
  <c r="M11" i="1"/>
  <c r="AQ3" i="7"/>
  <c r="O9" i="31"/>
  <c r="AJ9" i="31" s="1"/>
  <c r="AV9" i="31" s="1"/>
  <c r="D10" i="31"/>
  <c r="N31" i="27"/>
  <c r="N42" i="27"/>
  <c r="S8" i="18"/>
  <c r="AD10" i="18"/>
  <c r="S10" i="18" s="1"/>
  <c r="O11" i="10"/>
  <c r="I11" i="10" s="1"/>
  <c r="O12" i="10"/>
  <c r="I12" i="10" s="1"/>
  <c r="O15" i="10"/>
  <c r="I15" i="10" s="1"/>
  <c r="O7" i="10"/>
  <c r="I7" i="10" s="1"/>
  <c r="O16" i="10"/>
  <c r="I16" i="10" s="1"/>
  <c r="O13" i="10"/>
  <c r="I13" i="10" s="1"/>
  <c r="O10" i="10"/>
  <c r="I10" i="10" s="1"/>
  <c r="O14" i="10"/>
  <c r="I14" i="10" s="1"/>
  <c r="O8" i="10"/>
  <c r="I8" i="10" s="1"/>
  <c r="O9" i="10"/>
  <c r="I9" i="10" s="1"/>
  <c r="N45" i="27"/>
  <c r="AD14" i="31"/>
  <c r="AJ13" i="31"/>
  <c r="AV13" i="31" s="1"/>
  <c r="AP13" i="31"/>
  <c r="D49" i="1"/>
  <c r="E47" i="1"/>
  <c r="AH3" i="7"/>
  <c r="AQ4" i="7"/>
  <c r="K6" i="35"/>
  <c r="K5" i="35"/>
  <c r="C7" i="3"/>
  <c r="F10" i="1"/>
  <c r="AS29" i="31"/>
  <c r="E5" i="36"/>
  <c r="AA5" i="31"/>
  <c r="AA6" i="31" s="1"/>
  <c r="AA7" i="31" s="1"/>
  <c r="AA8" i="31" s="1"/>
  <c r="AA9" i="31" s="1"/>
  <c r="AA10" i="31" s="1"/>
  <c r="AA11" i="31" s="1"/>
  <c r="AA12" i="31" s="1"/>
  <c r="AA13" i="31" s="1"/>
  <c r="BP41" i="5"/>
  <c r="BO8" i="5"/>
  <c r="H4" i="36"/>
  <c r="Q33" i="44"/>
  <c r="N67" i="33"/>
  <c r="R67" i="33" s="1"/>
  <c r="H158" i="41"/>
  <c r="P10" i="31"/>
  <c r="P7" i="31"/>
  <c r="AP7" i="31" s="1"/>
  <c r="P6" i="31"/>
  <c r="AP6" i="31" s="1"/>
  <c r="P12" i="31"/>
  <c r="AP12" i="31" s="1"/>
  <c r="D12" i="31"/>
  <c r="C10" i="35"/>
  <c r="C12" i="31"/>
  <c r="F8" i="1"/>
  <c r="C9" i="3"/>
  <c r="BO10" i="5"/>
  <c r="BP44" i="5"/>
  <c r="P5" i="31"/>
  <c r="AP5" i="31" s="1"/>
  <c r="E62" i="41"/>
  <c r="AW3" i="7"/>
  <c r="I9" i="1"/>
  <c r="AL5" i="7"/>
  <c r="N6" i="1"/>
  <c r="D7" i="31"/>
  <c r="C9" i="31"/>
  <c r="C7" i="35"/>
  <c r="I7" i="35" s="1"/>
  <c r="D9" i="31"/>
  <c r="W9" i="18"/>
  <c r="J9" i="18" s="1"/>
  <c r="I39" i="44"/>
  <c r="AJ2" i="7"/>
  <c r="C9" i="35"/>
  <c r="I9" i="35" s="1"/>
  <c r="D11" i="31"/>
  <c r="C11" i="31"/>
  <c r="K4" i="35"/>
  <c r="AC15" i="31"/>
  <c r="AI14" i="31"/>
  <c r="AU14" i="31" s="1"/>
  <c r="Y9" i="18"/>
  <c r="M9" i="18" s="1"/>
  <c r="Y22" i="18"/>
  <c r="M22" i="18" s="1"/>
  <c r="N12" i="27"/>
  <c r="X12" i="18"/>
  <c r="K12" i="18" s="1"/>
  <c r="K11" i="18"/>
  <c r="M10" i="27"/>
  <c r="N10" i="27" s="1"/>
  <c r="Z23" i="18"/>
  <c r="N23" i="18" s="1"/>
  <c r="Z10" i="18"/>
  <c r="N10" i="18" s="1"/>
  <c r="W22" i="18"/>
  <c r="J22" i="18" s="1"/>
  <c r="AL4" i="7"/>
  <c r="K6" i="1"/>
  <c r="P9" i="31"/>
  <c r="AP9" i="31" s="1"/>
  <c r="H27" i="31"/>
  <c r="D11" i="35"/>
  <c r="J11" i="35" s="1"/>
  <c r="G27" i="31"/>
  <c r="AT29" i="31"/>
  <c r="AB5" i="31"/>
  <c r="E6" i="36"/>
  <c r="AM3" i="7"/>
  <c r="H7" i="1"/>
  <c r="M7" i="1"/>
  <c r="C142" i="41"/>
  <c r="C9" i="1"/>
  <c r="B6" i="3"/>
  <c r="P34" i="44"/>
  <c r="Z8" i="44"/>
  <c r="M68" i="33"/>
  <c r="Q68" i="33" s="1"/>
  <c r="N8" i="35"/>
  <c r="Q11" i="18"/>
  <c r="AB12" i="18"/>
  <c r="Q12" i="18" s="1"/>
  <c r="V25" i="18"/>
  <c r="I25" i="18" s="1"/>
  <c r="I24" i="18"/>
  <c r="N48" i="27"/>
  <c r="J22" i="27"/>
  <c r="Y10" i="18"/>
  <c r="M10" i="18" s="1"/>
  <c r="Y23" i="18"/>
  <c r="M23" i="18" s="1"/>
  <c r="U15" i="26"/>
  <c r="M15" i="26" s="1"/>
  <c r="U8" i="26"/>
  <c r="M8" i="26" s="1"/>
  <c r="U16" i="26"/>
  <c r="M16" i="26" s="1"/>
  <c r="U11" i="26"/>
  <c r="M11" i="26" s="1"/>
  <c r="U17" i="26"/>
  <c r="M17" i="26" s="1"/>
  <c r="U9" i="26"/>
  <c r="M9" i="26" s="1"/>
  <c r="U10" i="26"/>
  <c r="M10" i="26" s="1"/>
  <c r="U14" i="26"/>
  <c r="M14" i="26" s="1"/>
  <c r="U12" i="26"/>
  <c r="M12" i="26" s="1"/>
  <c r="U13" i="26"/>
  <c r="M13" i="26" s="1"/>
  <c r="W10" i="18"/>
  <c r="J10" i="18" s="1"/>
  <c r="W23" i="18"/>
  <c r="J23" i="18" s="1"/>
  <c r="V9" i="18"/>
  <c r="I9" i="18" s="1"/>
  <c r="D139" i="41"/>
  <c r="D135" i="41"/>
  <c r="D142" i="41" s="1"/>
  <c r="CC2" i="7"/>
  <c r="CC3" i="7" s="1"/>
  <c r="CC4" i="7" s="1"/>
  <c r="CC5" i="7" s="1"/>
  <c r="O7" i="31"/>
  <c r="AJ7" i="31" s="1"/>
  <c r="AV7" i="31" s="1"/>
  <c r="O10" i="31"/>
  <c r="O12" i="31"/>
  <c r="AJ12" i="31" s="1"/>
  <c r="AV12" i="31" s="1"/>
  <c r="B11" i="35"/>
  <c r="H11" i="35" s="1"/>
  <c r="D3" i="36"/>
  <c r="J3" i="36" s="1"/>
  <c r="B6" i="35"/>
  <c r="H6" i="35" s="1"/>
  <c r="K7" i="1"/>
  <c r="O68" i="33" s="1"/>
  <c r="S68" i="33" s="1"/>
  <c r="AM4" i="7"/>
  <c r="J5" i="35"/>
  <c r="N11" i="18"/>
  <c r="Z12" i="18"/>
  <c r="N12" i="18" s="1"/>
  <c r="R7" i="18"/>
  <c r="O7" i="18"/>
  <c r="V10" i="18"/>
  <c r="I10" i="18" s="1"/>
  <c r="V23" i="18"/>
  <c r="I23" i="18" s="1"/>
  <c r="R10" i="18"/>
  <c r="O10" i="18"/>
  <c r="R9" i="10"/>
  <c r="L9" i="10" s="1"/>
  <c r="R10" i="10"/>
  <c r="L10" i="10" s="1"/>
  <c r="R14" i="10"/>
  <c r="L14" i="10" s="1"/>
  <c r="R11" i="10"/>
  <c r="L11" i="10" s="1"/>
  <c r="R13" i="10"/>
  <c r="L13" i="10" s="1"/>
  <c r="R7" i="10"/>
  <c r="L7" i="10" s="1"/>
  <c r="R16" i="10"/>
  <c r="L16" i="10" s="1"/>
  <c r="R8" i="10"/>
  <c r="L8" i="10" s="1"/>
  <c r="R15" i="10"/>
  <c r="L15" i="10" s="1"/>
  <c r="R12" i="10"/>
  <c r="L12" i="10" s="1"/>
  <c r="V22" i="18"/>
  <c r="I22" i="18" s="1"/>
  <c r="H178" i="41"/>
  <c r="P177" i="41"/>
  <c r="E139" i="41"/>
  <c r="E135" i="41"/>
  <c r="E142" i="41" s="1"/>
  <c r="AR29" i="31"/>
  <c r="Z5" i="31"/>
  <c r="E4" i="36"/>
  <c r="F4" i="36" s="1" a="1"/>
  <c r="F4" i="36" s="1"/>
  <c r="C16" i="29" s="1"/>
  <c r="BL2" i="7" s="1"/>
  <c r="BL3" i="7" s="1"/>
  <c r="BL4" i="7" s="1"/>
  <c r="BL5" i="7" s="1"/>
  <c r="D3" i="35"/>
  <c r="J4" i="35" s="1"/>
  <c r="G5" i="31"/>
  <c r="AM5" i="31" s="1"/>
  <c r="H5" i="31"/>
  <c r="F5" i="31"/>
  <c r="B7" i="35"/>
  <c r="H4" i="35"/>
  <c r="P8" i="31"/>
  <c r="AP8" i="31" s="1"/>
  <c r="P178" i="41"/>
  <c r="P180" i="41" s="1"/>
  <c r="I178" i="41"/>
  <c r="H164" i="41" s="1"/>
  <c r="F139" i="41"/>
  <c r="F135" i="41"/>
  <c r="F142" i="41" s="1"/>
  <c r="BP43" i="5"/>
  <c r="BO9" i="5"/>
  <c r="BM6" i="5" s="1"/>
  <c r="AN2" i="7"/>
  <c r="AO2" i="7"/>
  <c r="J8" i="1"/>
  <c r="G8" i="1"/>
  <c r="DP9" i="5"/>
  <c r="DN6" i="5" s="1"/>
  <c r="DQ43" i="5"/>
  <c r="DP45" i="5" s="1"/>
  <c r="F6" i="31"/>
  <c r="BP40" i="5"/>
  <c r="CQ2" i="7"/>
  <c r="CQ3" i="7" s="1"/>
  <c r="CQ4" i="7" s="1"/>
  <c r="CQ5" i="7" s="1"/>
  <c r="J178" i="41"/>
  <c r="H170" i="41" s="1"/>
  <c r="O6" i="31"/>
  <c r="AJ6" i="31" s="1"/>
  <c r="AV6" i="31" s="1"/>
  <c r="BO11" i="5"/>
  <c r="BP42" i="5"/>
  <c r="O11" i="31"/>
  <c r="AJ11" i="31" s="1"/>
  <c r="AV11" i="31" s="1"/>
  <c r="M8" i="35"/>
  <c r="Y12" i="18"/>
  <c r="M12" i="18" s="1"/>
  <c r="M11" i="18"/>
  <c r="N22" i="27"/>
  <c r="S22" i="25"/>
  <c r="M22" i="25" s="1"/>
  <c r="S21" i="25"/>
  <c r="M21" i="25" s="1"/>
  <c r="S23" i="25"/>
  <c r="M23" i="25" s="1"/>
  <c r="AD12" i="18"/>
  <c r="S12" i="18" s="1"/>
  <c r="S11" i="18"/>
  <c r="N46" i="27"/>
  <c r="Y25" i="18"/>
  <c r="M25" i="18" s="1"/>
  <c r="M24" i="18"/>
  <c r="W25" i="18"/>
  <c r="J25" i="18" s="1"/>
  <c r="J24" i="18"/>
  <c r="AC9" i="18"/>
  <c r="AB10" i="18"/>
  <c r="Q10" i="18" s="1"/>
  <c r="Q178" i="41"/>
  <c r="Q180" i="41" s="1"/>
  <c r="H184" i="41" s="1"/>
  <c r="E195" i="41"/>
  <c r="K8" i="35"/>
  <c r="M4" i="35"/>
  <c r="M5" i="35"/>
  <c r="AI12" i="31"/>
  <c r="AU12" i="31" s="1"/>
  <c r="M11" i="31"/>
  <c r="F10" i="35"/>
  <c r="N12" i="31"/>
  <c r="O8" i="31"/>
  <c r="AJ8" i="31" s="1"/>
  <c r="AV8" i="31" s="1"/>
  <c r="J8" i="35"/>
  <c r="P11" i="31"/>
  <c r="AP11" i="31" s="1"/>
  <c r="M9" i="1"/>
  <c r="H9" i="1"/>
  <c r="H9" i="35"/>
  <c r="D60" i="41"/>
  <c r="AU2" i="7"/>
  <c r="D12" i="43" a="1"/>
  <c r="D10" i="43" a="1"/>
  <c r="D13" i="43" a="1"/>
  <c r="D12" i="43" l="1"/>
  <c r="D13" i="43"/>
  <c r="D10" i="43"/>
  <c r="Q34" i="44"/>
  <c r="N68" i="33"/>
  <c r="R68" i="33" s="1"/>
  <c r="E63" i="41"/>
  <c r="I10" i="1"/>
  <c r="AX3" i="7"/>
  <c r="F7" i="36" a="1"/>
  <c r="F7" i="36" s="1"/>
  <c r="C19" i="29" s="1"/>
  <c r="BO2" i="7" s="1"/>
  <c r="BO3" i="7" s="1"/>
  <c r="BO4" i="7" s="1"/>
  <c r="BO5" i="7" s="1"/>
  <c r="AG115" i="31"/>
  <c r="I4" i="36"/>
  <c r="J4" i="36" s="1"/>
  <c r="G59" i="41"/>
  <c r="AT5" i="7"/>
  <c r="AL7" i="31"/>
  <c r="AO3" i="7"/>
  <c r="AN3" i="7"/>
  <c r="M8" i="1"/>
  <c r="H8" i="1"/>
  <c r="AN4" i="7"/>
  <c r="AO4" i="7"/>
  <c r="H7" i="35"/>
  <c r="AG5" i="31"/>
  <c r="AS5" i="31" s="1"/>
  <c r="F6" i="36" a="1"/>
  <c r="F6" i="36" s="1"/>
  <c r="C18" i="29" s="1"/>
  <c r="BN2" i="7" s="1"/>
  <c r="BN3" i="7" s="1"/>
  <c r="BN4" i="7" s="1"/>
  <c r="BN5" i="7" s="1"/>
  <c r="G6" i="36" a="1"/>
  <c r="G6" i="36" s="1"/>
  <c r="D18" i="29" s="1"/>
  <c r="BR2" i="7" s="1"/>
  <c r="BR3" i="7" s="1"/>
  <c r="BR4" i="7" s="1"/>
  <c r="BR5" i="7" s="1"/>
  <c r="P67" i="33"/>
  <c r="T67" i="33" s="1"/>
  <c r="D59" i="41"/>
  <c r="AT2" i="7"/>
  <c r="E6" i="1"/>
  <c r="AB6" i="31"/>
  <c r="AN5" i="31"/>
  <c r="AT5" i="31" s="1"/>
  <c r="I8" i="36"/>
  <c r="AP10" i="31"/>
  <c r="AQ5" i="7"/>
  <c r="AL5" i="31"/>
  <c r="Y6" i="31"/>
  <c r="AK5" i="31"/>
  <c r="AQ5" i="31" s="1"/>
  <c r="Q38" i="44"/>
  <c r="N72" i="33"/>
  <c r="R72" i="33" s="1"/>
  <c r="G7" i="31"/>
  <c r="AM7" i="31" s="1"/>
  <c r="G10" i="31"/>
  <c r="G8" i="31"/>
  <c r="AM8" i="31" s="1"/>
  <c r="G6" i="31"/>
  <c r="AM6" i="31" s="1"/>
  <c r="G11" i="31"/>
  <c r="AM11" i="31" s="1"/>
  <c r="G9" i="31"/>
  <c r="AM9" i="31" s="1"/>
  <c r="G12" i="31"/>
  <c r="AM12" i="31" s="1"/>
  <c r="F62" i="41"/>
  <c r="AW4" i="7"/>
  <c r="L9" i="1"/>
  <c r="I4" i="35"/>
  <c r="I5" i="35"/>
  <c r="F3" i="36" a="1"/>
  <c r="F3" i="36" s="1"/>
  <c r="C15" i="29" s="1"/>
  <c r="AI15" i="31"/>
  <c r="AU15" i="31" s="1"/>
  <c r="AC16" i="31"/>
  <c r="G8" i="36" a="1"/>
  <c r="G8" i="36" s="1"/>
  <c r="D20" i="29" s="1"/>
  <c r="BT2" i="7" s="1"/>
  <c r="BT3" i="7" s="1"/>
  <c r="BT4" i="7" s="1"/>
  <c r="BT5" i="7" s="1"/>
  <c r="AF6" i="31"/>
  <c r="E64" i="41"/>
  <c r="C11" i="1"/>
  <c r="AY3" i="7"/>
  <c r="I11" i="1"/>
  <c r="Q36" i="44"/>
  <c r="N70" i="33"/>
  <c r="R70" i="33" s="1"/>
  <c r="H7" i="36"/>
  <c r="J7" i="36" s="1"/>
  <c r="E28" i="29" s="1"/>
  <c r="CM2" i="7" s="1"/>
  <c r="CM3" i="7" s="1"/>
  <c r="CM4" i="7" s="1"/>
  <c r="CM5" i="7" s="1"/>
  <c r="N7" i="35"/>
  <c r="N6" i="35" s="1"/>
  <c r="N5" i="35" s="1"/>
  <c r="N4" i="35" s="1"/>
  <c r="N3" i="35" s="1"/>
  <c r="H8" i="31"/>
  <c r="H10" i="31"/>
  <c r="H5" i="36" s="1"/>
  <c r="H11" i="31"/>
  <c r="H6" i="31"/>
  <c r="AG6" i="31" s="1"/>
  <c r="AS6" i="31" s="1"/>
  <c r="H12" i="31"/>
  <c r="AG12" i="31" s="1"/>
  <c r="AS12" i="31" s="1"/>
  <c r="H9" i="31"/>
  <c r="AG9" i="31" s="1"/>
  <c r="AS9" i="31" s="1"/>
  <c r="H7" i="31"/>
  <c r="AG7" i="31" s="1"/>
  <c r="AS7" i="31" s="1"/>
  <c r="I8" i="35"/>
  <c r="AG8" i="31"/>
  <c r="AS8" i="31" s="1"/>
  <c r="O67" i="33"/>
  <c r="S67" i="33" s="1"/>
  <c r="AG11" i="31"/>
  <c r="AS11" i="31" s="1"/>
  <c r="AU4" i="7"/>
  <c r="F60" i="41"/>
  <c r="L7" i="1"/>
  <c r="CS2" i="7"/>
  <c r="CS3" i="7" s="1"/>
  <c r="CS4" i="7" s="1"/>
  <c r="CS5" i="7" s="1"/>
  <c r="N9" i="1"/>
  <c r="P70" i="33" s="1"/>
  <c r="T70" i="33" s="1"/>
  <c r="F47" i="1"/>
  <c r="AH4" i="7"/>
  <c r="E49" i="1"/>
  <c r="AJ4" i="7" s="1"/>
  <c r="D63" i="41"/>
  <c r="AX2" i="7"/>
  <c r="R9" i="18"/>
  <c r="O9" i="18"/>
  <c r="E24" i="29"/>
  <c r="CI2" i="7" s="1"/>
  <c r="CI3" i="7" s="1"/>
  <c r="CI4" i="7" s="1"/>
  <c r="CI5" i="7" s="1"/>
  <c r="H8" i="36"/>
  <c r="J8" i="36" s="1"/>
  <c r="E29" i="29" s="1"/>
  <c r="CN2" i="7" s="1"/>
  <c r="CN3" i="7" s="1"/>
  <c r="CN4" i="7" s="1"/>
  <c r="CN5" i="7" s="1"/>
  <c r="AJ10" i="31"/>
  <c r="AV10" i="31" s="1"/>
  <c r="J39" i="44"/>
  <c r="AJ3" i="7"/>
  <c r="E10" i="1"/>
  <c r="K9" i="1"/>
  <c r="O70" i="33" s="1"/>
  <c r="S70" i="33" s="1"/>
  <c r="Z6" i="31"/>
  <c r="Z7" i="31" s="1"/>
  <c r="AF5" i="31"/>
  <c r="BO45" i="5"/>
  <c r="E61" i="41"/>
  <c r="I8" i="1"/>
  <c r="K8" i="1" s="1"/>
  <c r="AV3" i="7"/>
  <c r="C8" i="1"/>
  <c r="AM13" i="31"/>
  <c r="AA14" i="31"/>
  <c r="AG13" i="31"/>
  <c r="AS13" i="31" s="1"/>
  <c r="R12" i="18"/>
  <c r="O12" i="18"/>
  <c r="F8" i="36" a="1"/>
  <c r="F8" i="36" s="1"/>
  <c r="C20" i="29" s="1"/>
  <c r="BP2" i="7" s="1"/>
  <c r="BP3" i="7" s="1"/>
  <c r="BP4" i="7" s="1"/>
  <c r="BP5" i="7" s="1"/>
  <c r="N7" i="1"/>
  <c r="P68" i="33" s="1"/>
  <c r="T68" i="33" s="1"/>
  <c r="AM5" i="7"/>
  <c r="L11" i="35"/>
  <c r="AW2" i="7"/>
  <c r="D62" i="41"/>
  <c r="E9" i="1"/>
  <c r="G5" i="36" a="1"/>
  <c r="G5" i="36" s="1"/>
  <c r="D17" i="29" s="1"/>
  <c r="F12" i="1" s="1"/>
  <c r="F5" i="36" a="1"/>
  <c r="F5" i="36" s="1"/>
  <c r="C17" i="29" s="1"/>
  <c r="BM2" i="7" s="1"/>
  <c r="BM3" i="7" s="1"/>
  <c r="BM4" i="7" s="1"/>
  <c r="BM5" i="7" s="1"/>
  <c r="G7" i="36" a="1"/>
  <c r="G7" i="36" s="1"/>
  <c r="D19" i="29" s="1"/>
  <c r="BS2" i="7" s="1"/>
  <c r="BS3" i="7" s="1"/>
  <c r="BS4" i="7" s="1"/>
  <c r="BS5" i="7" s="1"/>
  <c r="AP3" i="7"/>
  <c r="H10" i="1"/>
  <c r="M10" i="1"/>
  <c r="M78" i="10"/>
  <c r="AI11" i="31"/>
  <c r="AU11" i="31" s="1"/>
  <c r="F9" i="35"/>
  <c r="L10" i="35" s="1"/>
  <c r="M10" i="31"/>
  <c r="N11" i="31"/>
  <c r="H8" i="35"/>
  <c r="I10" i="35"/>
  <c r="I11" i="35"/>
  <c r="AP14" i="31"/>
  <c r="AD15" i="31"/>
  <c r="AJ14" i="31"/>
  <c r="AV14" i="31" s="1"/>
  <c r="K10" i="1"/>
  <c r="O71" i="33" s="1"/>
  <c r="S71" i="33" s="1"/>
  <c r="AP4" i="7"/>
  <c r="E25" i="29" l="1"/>
  <c r="CJ2" i="7" s="1"/>
  <c r="CJ3" i="7" s="1"/>
  <c r="CJ4" i="7" s="1"/>
  <c r="CJ5" i="7" s="1"/>
  <c r="E65" i="41"/>
  <c r="AZ3" i="7"/>
  <c r="O69" i="33"/>
  <c r="S69" i="33" s="1"/>
  <c r="F30" i="29"/>
  <c r="CW2" i="7" s="1"/>
  <c r="CW3" i="7" s="1"/>
  <c r="CW4" i="7" s="1"/>
  <c r="CW5" i="7" s="1"/>
  <c r="AP5" i="7"/>
  <c r="AC17" i="31"/>
  <c r="AI16" i="31"/>
  <c r="AU16" i="31" s="1"/>
  <c r="Q37" i="44"/>
  <c r="N71" i="33"/>
  <c r="R71" i="33" s="1"/>
  <c r="AU5" i="7"/>
  <c r="G60" i="41"/>
  <c r="BK2" i="7"/>
  <c r="BK3" i="7" s="1"/>
  <c r="BK4" i="7" s="1"/>
  <c r="BK5" i="7" s="1"/>
  <c r="D31" i="29"/>
  <c r="CH2" i="7" s="1"/>
  <c r="CH3" i="7" s="1"/>
  <c r="CH4" i="7" s="1"/>
  <c r="CH5" i="7" s="1"/>
  <c r="G13" i="1"/>
  <c r="AS3" i="7" s="1"/>
  <c r="D13" i="1"/>
  <c r="AS2" i="7" s="1"/>
  <c r="F13" i="1"/>
  <c r="J13" i="1"/>
  <c r="AS4" i="7" s="1"/>
  <c r="F31" i="29"/>
  <c r="CX2" i="7" s="1"/>
  <c r="CX3" i="7" s="1"/>
  <c r="CX4" i="7" s="1"/>
  <c r="CX5" i="7" s="1"/>
  <c r="H13" i="1"/>
  <c r="N74" i="33" s="1"/>
  <c r="R74" i="33" s="1"/>
  <c r="M13" i="1"/>
  <c r="AS5" i="7" s="1"/>
  <c r="I13" i="1"/>
  <c r="AG14" i="31"/>
  <c r="AA15" i="31"/>
  <c r="AM14" i="31"/>
  <c r="Y7" i="31"/>
  <c r="AK6" i="31"/>
  <c r="AQ6" i="31" s="1"/>
  <c r="Z7" i="44"/>
  <c r="P37" i="44"/>
  <c r="M71" i="33"/>
  <c r="Q71" i="33" s="1"/>
  <c r="G62" i="41"/>
  <c r="AW5" i="7"/>
  <c r="J12" i="1"/>
  <c r="AR4" i="7" s="1"/>
  <c r="AJ15" i="31"/>
  <c r="AV15" i="31" s="1"/>
  <c r="AD16" i="31"/>
  <c r="AP15" i="31"/>
  <c r="F63" i="41"/>
  <c r="AX4" i="7"/>
  <c r="L10" i="1"/>
  <c r="AG10" i="31"/>
  <c r="AS10" i="31" s="1"/>
  <c r="AH34" i="31"/>
  <c r="BQ2" i="7"/>
  <c r="BQ3" i="7" s="1"/>
  <c r="BQ4" i="7" s="1"/>
  <c r="BQ5" i="7" s="1"/>
  <c r="D30" i="29"/>
  <c r="CG2" i="7" s="1"/>
  <c r="CG3" i="7" s="1"/>
  <c r="CG4" i="7" s="1"/>
  <c r="CG5" i="7" s="1"/>
  <c r="D12" i="1"/>
  <c r="AR2" i="7" s="1"/>
  <c r="Q35" i="44"/>
  <c r="N69" i="33"/>
  <c r="R69" i="33" s="1"/>
  <c r="H12" i="1"/>
  <c r="N73" i="33" s="1"/>
  <c r="R73" i="33" s="1"/>
  <c r="L11" i="1"/>
  <c r="F64" i="41"/>
  <c r="AY4" i="7"/>
  <c r="K11" i="1"/>
  <c r="O72" i="33" s="1"/>
  <c r="S72" i="33" s="1"/>
  <c r="AB7" i="31"/>
  <c r="AN6" i="31"/>
  <c r="AT6" i="31" s="1"/>
  <c r="G12" i="1"/>
  <c r="AR3" i="7" s="1"/>
  <c r="D61" i="41"/>
  <c r="AV2" i="7"/>
  <c r="C12" i="1"/>
  <c r="E8" i="1"/>
  <c r="F61" i="41"/>
  <c r="L8" i="1"/>
  <c r="I12" i="1"/>
  <c r="AV4" i="7"/>
  <c r="AR5" i="31"/>
  <c r="AH33" i="31"/>
  <c r="Z5" i="44"/>
  <c r="P33" i="44"/>
  <c r="M67" i="33"/>
  <c r="Q67" i="33" s="1"/>
  <c r="E13" i="1"/>
  <c r="M74" i="33" s="1"/>
  <c r="Q74" i="33" s="1"/>
  <c r="AO5" i="7"/>
  <c r="N8" i="1"/>
  <c r="M12" i="1"/>
  <c r="AR5" i="7" s="1"/>
  <c r="AN5" i="7"/>
  <c r="Z4" i="44"/>
  <c r="P36" i="44"/>
  <c r="M70" i="33"/>
  <c r="Q70" i="33" s="1"/>
  <c r="F8" i="35"/>
  <c r="AI10" i="31"/>
  <c r="AU10" i="31" s="1"/>
  <c r="M9" i="31"/>
  <c r="N10" i="31"/>
  <c r="Z8" i="31"/>
  <c r="AF7" i="31"/>
  <c r="AL6" i="31"/>
  <c r="AR6" i="31" s="1"/>
  <c r="D64" i="41"/>
  <c r="AY2" i="7"/>
  <c r="E11" i="1"/>
  <c r="L9" i="35"/>
  <c r="AH5" i="7"/>
  <c r="F49" i="1"/>
  <c r="AJ5" i="7" s="1"/>
  <c r="I5" i="36"/>
  <c r="J5" i="36" s="1"/>
  <c r="AM10" i="31"/>
  <c r="C13" i="1"/>
  <c r="J9" i="36" l="1"/>
  <c r="E30" i="29" s="1"/>
  <c r="CO2" i="7" s="1"/>
  <c r="CO3" i="7" s="1"/>
  <c r="CO4" i="7" s="1"/>
  <c r="CO5" i="7" s="1"/>
  <c r="E26" i="29"/>
  <c r="CK2" i="7" s="1"/>
  <c r="CK3" i="7" s="1"/>
  <c r="CK4" i="7" s="1"/>
  <c r="CK5" i="7" s="1"/>
  <c r="J10" i="36"/>
  <c r="E31" i="29" s="1"/>
  <c r="CP2" i="7" s="1"/>
  <c r="CP3" i="7" s="1"/>
  <c r="CP4" i="7" s="1"/>
  <c r="CP5" i="7" s="1"/>
  <c r="D65" i="41"/>
  <c r="AZ2" i="7"/>
  <c r="AG15" i="31"/>
  <c r="AS15" i="31" s="1"/>
  <c r="AM15" i="31"/>
  <c r="AA16" i="31"/>
  <c r="Y8" i="31"/>
  <c r="AK7" i="31"/>
  <c r="AQ7" i="31" s="1"/>
  <c r="P69" i="33"/>
  <c r="T69" i="33" s="1"/>
  <c r="N12" i="1"/>
  <c r="P73" i="33" s="1"/>
  <c r="T73" i="33" s="1"/>
  <c r="G63" i="41"/>
  <c r="AX5" i="7"/>
  <c r="AS14" i="31"/>
  <c r="P38" i="44"/>
  <c r="Z3" i="44"/>
  <c r="M72" i="33"/>
  <c r="Q72" i="33" s="1"/>
  <c r="F66" i="41"/>
  <c r="L13" i="1"/>
  <c r="BA4" i="7"/>
  <c r="AI17" i="31"/>
  <c r="AU17" i="31" s="1"/>
  <c r="AC18" i="31"/>
  <c r="AB8" i="31"/>
  <c r="AN7" i="31"/>
  <c r="AT7" i="31" s="1"/>
  <c r="N10" i="1"/>
  <c r="P71" i="33" s="1"/>
  <c r="T71" i="33" s="1"/>
  <c r="AP16" i="31"/>
  <c r="AD17" i="31"/>
  <c r="AJ16" i="31"/>
  <c r="AV16" i="31" s="1"/>
  <c r="AR7" i="31"/>
  <c r="AH35" i="31"/>
  <c r="Z9" i="31"/>
  <c r="AF8" i="31"/>
  <c r="AL8" i="31"/>
  <c r="AY5" i="7"/>
  <c r="G64" i="41"/>
  <c r="N11" i="1"/>
  <c r="P72" i="33" s="1"/>
  <c r="T72" i="33" s="1"/>
  <c r="E66" i="41"/>
  <c r="BA3" i="7"/>
  <c r="K13" i="1"/>
  <c r="O74" i="33" s="1"/>
  <c r="S74" i="33" s="1"/>
  <c r="K12" i="1"/>
  <c r="O73" i="33" s="1"/>
  <c r="S73" i="33" s="1"/>
  <c r="F7" i="35"/>
  <c r="M8" i="31"/>
  <c r="AI9" i="31"/>
  <c r="AU9" i="31" s="1"/>
  <c r="N9" i="31"/>
  <c r="F65" i="41"/>
  <c r="L12" i="1"/>
  <c r="AZ4" i="7"/>
  <c r="G61" i="41"/>
  <c r="AV5" i="7"/>
  <c r="BA2" i="7"/>
  <c r="D66" i="41"/>
  <c r="Z6" i="44"/>
  <c r="P35" i="44"/>
  <c r="E12" i="1"/>
  <c r="M73" i="33" s="1"/>
  <c r="Q73" i="33" s="1"/>
  <c r="M69" i="33"/>
  <c r="Q69" i="33" s="1"/>
  <c r="G65" i="41" l="1"/>
  <c r="AZ5" i="7"/>
  <c r="AP17" i="31"/>
  <c r="AJ17" i="31"/>
  <c r="AV17" i="31" s="1"/>
  <c r="AD18" i="31"/>
  <c r="N8" i="31"/>
  <c r="AI8" i="31"/>
  <c r="AU8" i="31" s="1"/>
  <c r="M7" i="31"/>
  <c r="F6" i="35"/>
  <c r="L7" i="35"/>
  <c r="Y9" i="31"/>
  <c r="AK8" i="31"/>
  <c r="AQ8" i="31" s="1"/>
  <c r="AB9" i="31"/>
  <c r="AN8" i="31"/>
  <c r="AT8" i="31" s="1"/>
  <c r="AA17" i="31"/>
  <c r="AM16" i="31"/>
  <c r="AG16" i="31"/>
  <c r="AI18" i="31"/>
  <c r="AU18" i="31" s="1"/>
  <c r="AC19" i="31"/>
  <c r="G66" i="41"/>
  <c r="BA5" i="7"/>
  <c r="N13" i="1"/>
  <c r="P74" i="33" s="1"/>
  <c r="T74" i="33" s="1"/>
  <c r="L8" i="35"/>
  <c r="AR8" i="31"/>
  <c r="AH36" i="31"/>
  <c r="Z10" i="31"/>
  <c r="AL9" i="31"/>
  <c r="AF9" i="31"/>
  <c r="AG17" i="31" l="1"/>
  <c r="AM17" i="31"/>
  <c r="AA18" i="31"/>
  <c r="AB10" i="31"/>
  <c r="AN9" i="31"/>
  <c r="AT9" i="31" s="1"/>
  <c r="AR9" i="31"/>
  <c r="AH37" i="31"/>
  <c r="Y10" i="31"/>
  <c r="AK9" i="31"/>
  <c r="AQ9" i="31" s="1"/>
  <c r="Z11" i="31"/>
  <c r="AF10" i="31"/>
  <c r="AL10" i="31"/>
  <c r="F5" i="35"/>
  <c r="M6" i="31"/>
  <c r="AI7" i="31"/>
  <c r="AU7" i="31" s="1"/>
  <c r="N7" i="31"/>
  <c r="AJ18" i="31"/>
  <c r="AV18" i="31" s="1"/>
  <c r="AP18" i="31"/>
  <c r="AD19" i="31"/>
  <c r="AC20" i="31"/>
  <c r="AI19" i="31"/>
  <c r="AU19" i="31" s="1"/>
  <c r="AS16" i="31"/>
  <c r="M5" i="31" l="1"/>
  <c r="N6" i="31"/>
  <c r="F4" i="35"/>
  <c r="AI6" i="31"/>
  <c r="AU6" i="31" s="1"/>
  <c r="L5" i="35"/>
  <c r="L6" i="35"/>
  <c r="AR10" i="31"/>
  <c r="AH38" i="31"/>
  <c r="Z12" i="31"/>
  <c r="AF11" i="31"/>
  <c r="AL11" i="31"/>
  <c r="Y11" i="31"/>
  <c r="AK10" i="31"/>
  <c r="AQ10" i="31" s="1"/>
  <c r="AI20" i="31"/>
  <c r="AU20" i="31" s="1"/>
  <c r="AC21" i="31"/>
  <c r="AD20" i="31"/>
  <c r="AP19" i="31"/>
  <c r="AJ19" i="31"/>
  <c r="AV19" i="31" s="1"/>
  <c r="AB11" i="31"/>
  <c r="AN10" i="31"/>
  <c r="AT10" i="31" s="1"/>
  <c r="AM18" i="31"/>
  <c r="AA19" i="31"/>
  <c r="AG18" i="31"/>
  <c r="AS18" i="31" s="1"/>
  <c r="AS17" i="31"/>
  <c r="AD21" i="31" l="1"/>
  <c r="AP20" i="31"/>
  <c r="AJ20" i="31"/>
  <c r="AV20" i="31" s="1"/>
  <c r="AC22" i="31"/>
  <c r="AI21" i="31"/>
  <c r="AU21" i="31" s="1"/>
  <c r="Y12" i="31"/>
  <c r="AK11" i="31"/>
  <c r="AQ11" i="31" s="1"/>
  <c r="AH39" i="31"/>
  <c r="AR11" i="31"/>
  <c r="Z13" i="31"/>
  <c r="AL12" i="31"/>
  <c r="AF12" i="31"/>
  <c r="AA20" i="31"/>
  <c r="AM19" i="31"/>
  <c r="AG19" i="31"/>
  <c r="AN11" i="31"/>
  <c r="AT11" i="31" s="1"/>
  <c r="AB12" i="31"/>
  <c r="AI5" i="31"/>
  <c r="AU5" i="31" s="1"/>
  <c r="F3" i="35"/>
  <c r="L4" i="35" s="1"/>
  <c r="N5" i="31"/>
  <c r="Y13" i="31" l="1"/>
  <c r="AK12" i="31"/>
  <c r="AQ12" i="31" s="1"/>
  <c r="AH40" i="31"/>
  <c r="AR12" i="31"/>
  <c r="AC23" i="31"/>
  <c r="AI22" i="31"/>
  <c r="AU22" i="31" s="1"/>
  <c r="AG20" i="31"/>
  <c r="AS20" i="31" s="1"/>
  <c r="AM20" i="31"/>
  <c r="AA21" i="31"/>
  <c r="AL13" i="31"/>
  <c r="Z14" i="31"/>
  <c r="AF13" i="31"/>
  <c r="AR13" i="31" s="1"/>
  <c r="AS19" i="31"/>
  <c r="AB13" i="31"/>
  <c r="AN12" i="31"/>
  <c r="AT12" i="31" s="1"/>
  <c r="AD22" i="31"/>
  <c r="AJ21" i="31"/>
  <c r="AV21" i="31" s="1"/>
  <c r="AP21" i="31"/>
  <c r="AP22" i="31" l="1"/>
  <c r="AJ22" i="31"/>
  <c r="AV22" i="31" s="1"/>
  <c r="AD23" i="31"/>
  <c r="Z15" i="31"/>
  <c r="AF14" i="31"/>
  <c r="AL14" i="31"/>
  <c r="AN13" i="31"/>
  <c r="AT13" i="31" s="1"/>
  <c r="AB14" i="31"/>
  <c r="AM21" i="31"/>
  <c r="AA22" i="31"/>
  <c r="AG21" i="31"/>
  <c r="AS21" i="31" s="1"/>
  <c r="AI23" i="31"/>
  <c r="AU23" i="31" s="1"/>
  <c r="AC24" i="31"/>
  <c r="Y14" i="31"/>
  <c r="AK13" i="31"/>
  <c r="AQ13" i="31" s="1"/>
  <c r="AK14" i="31" l="1"/>
  <c r="AQ14" i="31" s="1"/>
  <c r="Y15" i="31"/>
  <c r="AI24" i="31"/>
  <c r="AU24" i="31" s="1"/>
  <c r="AC25" i="31"/>
  <c r="AI25" i="31" s="1"/>
  <c r="AM22" i="31"/>
  <c r="AG22" i="31"/>
  <c r="AS22" i="31" s="1"/>
  <c r="AA23" i="31"/>
  <c r="AN14" i="31"/>
  <c r="AT14" i="31" s="1"/>
  <c r="AB15" i="31"/>
  <c r="AR14" i="31"/>
  <c r="Z16" i="31"/>
  <c r="AF15" i="31"/>
  <c r="AR15" i="31" s="1"/>
  <c r="AL15" i="31"/>
  <c r="AJ23" i="31"/>
  <c r="AV23" i="31" s="1"/>
  <c r="AP23" i="31"/>
  <c r="AD24" i="31"/>
  <c r="AP24" i="31" l="1"/>
  <c r="AJ24" i="31"/>
  <c r="AV24" i="31" s="1"/>
  <c r="AD25" i="31"/>
  <c r="AG23" i="31"/>
  <c r="AM23" i="31"/>
  <c r="AA24" i="31"/>
  <c r="AL16" i="31"/>
  <c r="AF16" i="31"/>
  <c r="AR16" i="31" s="1"/>
  <c r="Z17" i="31"/>
  <c r="AN15" i="31"/>
  <c r="AT15" i="31" s="1"/>
  <c r="AB16" i="31"/>
  <c r="AU25" i="31"/>
  <c r="AK15" i="31"/>
  <c r="AQ15" i="31" s="1"/>
  <c r="Y16" i="31"/>
  <c r="Y17" i="31" l="1"/>
  <c r="AK16" i="31"/>
  <c r="AQ16" i="31" s="1"/>
  <c r="AN16" i="31"/>
  <c r="AT16" i="31" s="1"/>
  <c r="AB17" i="31"/>
  <c r="AA25" i="31"/>
  <c r="AM24" i="31"/>
  <c r="AG24" i="31"/>
  <c r="AS24" i="31" s="1"/>
  <c r="AF17" i="31"/>
  <c r="AL17" i="31"/>
  <c r="Z18" i="31"/>
  <c r="AS23" i="31"/>
  <c r="AJ25" i="31"/>
  <c r="M32" i="31"/>
  <c r="M33" i="31" s="1"/>
  <c r="AP25" i="31"/>
  <c r="AV25" i="31" l="1"/>
  <c r="AL18" i="31"/>
  <c r="Z19" i="31"/>
  <c r="AF18" i="31"/>
  <c r="AR18" i="31" s="1"/>
  <c r="AR17" i="31"/>
  <c r="AM25" i="31"/>
  <c r="AG25" i="31"/>
  <c r="AB18" i="31"/>
  <c r="AN17" i="31"/>
  <c r="AT17" i="31" s="1"/>
  <c r="AK17" i="31"/>
  <c r="AQ17" i="31" s="1"/>
  <c r="Y18" i="31"/>
  <c r="AK18" i="31" l="1"/>
  <c r="AQ18" i="31" s="1"/>
  <c r="Y19" i="31"/>
  <c r="AB19" i="31"/>
  <c r="AN18" i="31"/>
  <c r="AT18" i="31" s="1"/>
  <c r="AS25" i="31"/>
  <c r="AL19" i="31"/>
  <c r="AF19" i="31"/>
  <c r="AR19" i="31" s="1"/>
  <c r="Z20" i="31"/>
  <c r="AN19" i="31" l="1"/>
  <c r="AT19" i="31" s="1"/>
  <c r="AB20" i="31"/>
  <c r="AF20" i="31"/>
  <c r="AL20" i="31"/>
  <c r="AG114" i="31"/>
  <c r="Z21" i="31"/>
  <c r="AK19" i="31"/>
  <c r="AQ19" i="31" s="1"/>
  <c r="Y20" i="31"/>
  <c r="AK20" i="31" l="1"/>
  <c r="AQ20" i="31" s="1"/>
  <c r="Y21" i="31"/>
  <c r="AL21" i="31"/>
  <c r="Z22" i="31"/>
  <c r="AF21" i="31"/>
  <c r="AN20" i="31"/>
  <c r="AT20" i="31" s="1"/>
  <c r="AB21" i="31"/>
  <c r="AR20" i="31"/>
  <c r="AN21" i="31" l="1"/>
  <c r="AT21" i="31" s="1"/>
  <c r="AB22" i="31"/>
  <c r="Z23" i="31"/>
  <c r="AL22" i="31"/>
  <c r="AF22" i="31"/>
  <c r="AR22" i="31" s="1"/>
  <c r="Y22" i="31"/>
  <c r="AK21" i="31"/>
  <c r="AQ21" i="31" s="1"/>
  <c r="AR21" i="31"/>
  <c r="AK22" i="31" l="1"/>
  <c r="AQ22" i="31" s="1"/>
  <c r="Y23" i="31"/>
  <c r="Z24" i="31"/>
  <c r="AF23" i="31"/>
  <c r="AR23" i="31" s="1"/>
  <c r="AL23" i="31"/>
  <c r="AN22" i="31"/>
  <c r="AT22" i="31" s="1"/>
  <c r="AB23" i="31"/>
  <c r="AN23" i="31" l="1"/>
  <c r="AT23" i="31" s="1"/>
  <c r="AB24" i="31"/>
  <c r="AL24" i="31"/>
  <c r="Z25" i="31"/>
  <c r="AF24" i="31"/>
  <c r="AR24" i="31" s="1"/>
  <c r="AK23" i="31"/>
  <c r="AQ23" i="31" s="1"/>
  <c r="Y24" i="31"/>
  <c r="Y25" i="31" l="1"/>
  <c r="AK25" i="31" s="1"/>
  <c r="AQ25" i="31" s="1"/>
  <c r="AK24" i="31"/>
  <c r="AQ24" i="31" s="1"/>
  <c r="AF25" i="31"/>
  <c r="AL25" i="31"/>
  <c r="AB25" i="31"/>
  <c r="AN25" i="31" s="1"/>
  <c r="AN24" i="31"/>
  <c r="AT24" i="31" s="1"/>
  <c r="AR42" i="31" l="1"/>
  <c r="AR25" i="31"/>
  <c r="AQ42" i="31"/>
  <c r="AH41" i="31"/>
  <c r="AT42" i="31"/>
  <c r="AU42" i="31"/>
  <c r="AV42" i="31"/>
  <c r="AS42" i="31"/>
  <c r="AR38" i="31"/>
  <c r="AT25" i="31"/>
  <c r="AQ38" i="31"/>
  <c r="AS38" i="31"/>
  <c r="AT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F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F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F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F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F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F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F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F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6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<sst xmlns="http://schemas.openxmlformats.org/spreadsheetml/2006/main" count="36915" uniqueCount="9844">
  <si>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</si>
  <si>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</si>
  <si>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</si>
  <si>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</si>
  <si>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</si>
  <si>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</si>
  <si>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</si>
  <si>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</si>
  <si>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</si>
  <si>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</si>
  <si>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</si>
  <si>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</si>
  <si>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</si>
  <si>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</si>
  <si>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</si>
  <si>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</si>
  <si>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</si>
  <si>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</si>
  <si>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</si>
  <si>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</si>
  <si>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</si>
  <si>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</si>
  <si>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</si>
  <si>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</si>
  <si>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</si>
  <si>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</si>
  <si>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</si>
  <si>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</si>
  <si>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</si>
  <si>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</si>
  <si>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</si>
  <si>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</si>
  <si>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</si>
  <si>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</si>
  <si>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</si>
  <si>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</si>
  <si>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</si>
  <si>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</si>
  <si>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</si>
  <si>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</si>
  <si>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</si>
  <si>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</si>
  <si>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</si>
  <si>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</si>
  <si>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</si>
  <si>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</si>
  <si>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</si>
  <si>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</si>
  <si>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</si>
  <si>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</si>
  <si>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</si>
  <si>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</si>
  <si>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</si>
  <si>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</si>
  <si>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</si>
  <si>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</si>
  <si>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</si>
  <si>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</si>
  <si>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</si>
  <si>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</si>
  <si>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</si>
  <si>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</si>
  <si>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</si>
  <si>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</si>
  <si>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</si>
  <si>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</si>
  <si>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</si>
  <si>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</si>
  <si>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</si>
  <si>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</si>
  <si>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</si>
  <si>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</si>
  <si>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</si>
  <si>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</si>
  <si>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</si>
  <si>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</si>
  <si>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</si>
  <si>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</si>
  <si>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</si>
  <si>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</si>
  <si>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</si>
  <si>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</si>
  <si>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</si>
  <si>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</si>
  <si>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</si>
  <si>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</si>
  <si>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</si>
  <si>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</si>
  <si>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</si>
  <si>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</si>
  <si>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</si>
  <si>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</si>
  <si>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</si>
  <si>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</si>
  <si>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</si>
  <si>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</si>
  <si>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</si>
  <si>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</si>
  <si>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</si>
  <si>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</si>
  <si>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</si>
  <si>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</si>
  <si>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</si>
  <si>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</si>
  <si>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</si>
  <si>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</si>
  <si>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</si>
  <si>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</si>
  <si>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</si>
  <si>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</si>
  <si>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</si>
  <si>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</si>
  <si>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</si>
  <si>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</si>
  <si>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</si>
  <si>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</si>
  <si>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</si>
  <si>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</si>
  <si>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</si>
  <si>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</si>
  <si>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</si>
  <si>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</si>
  <si>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</si>
  <si>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</si>
  <si>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</si>
  <si>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</si>
  <si>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</si>
  <si>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</si>
  <si>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</si>
  <si>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</si>
  <si>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</si>
  <si>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</si>
  <si>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</si>
  <si>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</si>
  <si>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</si>
  <si>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</si>
  <si>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</si>
  <si>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</si>
  <si>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</si>
  <si>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</si>
  <si>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</si>
  <si>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</si>
  <si>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</si>
  <si>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</si>
  <si>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</si>
  <si>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</si>
  <si>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</si>
  <si>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</si>
  <si>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</si>
  <si>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</si>
  <si>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</si>
  <si>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</si>
  <si>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</si>
  <si>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</si>
  <si>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</si>
  <si>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</si>
  <si>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</si>
  <si>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</si>
  <si>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</si>
  <si>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</si>
  <si>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</si>
  <si>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</si>
  <si>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</si>
  <si>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</si>
  <si>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</si>
  <si>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</si>
  <si>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</si>
  <si>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</si>
  <si>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</si>
  <si>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</si>
  <si>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</si>
  <si>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</si>
  <si>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</si>
  <si>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</si>
  <si>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</si>
  <si>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</si>
  <si>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</si>
  <si>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</si>
  <si>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</si>
  <si>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</si>
  <si>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</si>
  <si>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</si>
  <si>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</si>
  <si>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</si>
  <si>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</si>
  <si>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</si>
  <si>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</si>
  <si>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</si>
  <si>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</si>
  <si>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</si>
  <si>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</si>
  <si>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</si>
  <si>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</si>
  <si>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</si>
  <si>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</si>
  <si>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</si>
  <si>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</si>
  <si>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</si>
  <si>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</si>
  <si>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</si>
  <si>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</si>
  <si>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</si>
  <si>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</si>
  <si>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</si>
  <si>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</si>
  <si>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</si>
  <si>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</si>
  <si>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</si>
  <si>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</si>
  <si>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</si>
  <si>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</si>
  <si>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</si>
  <si>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</si>
  <si>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</si>
  <si>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</si>
  <si>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</si>
  <si>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</si>
  <si>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</si>
  <si>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</si>
  <si>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</si>
  <si>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</si>
  <si>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</si>
  <si>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</si>
  <si>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</si>
  <si>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</si>
  <si>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</si>
  <si>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</si>
  <si>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</si>
  <si>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</si>
  <si>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</si>
  <si>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</si>
  <si>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</si>
  <si>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</si>
  <si>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</si>
  <si>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</si>
  <si>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</si>
  <si>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</si>
  <si>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</si>
  <si>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</si>
  <si>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</si>
  <si>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</si>
  <si>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</si>
  <si>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</si>
  <si>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</si>
  <si>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</si>
  <si>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</si>
  <si>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</si>
  <si>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</si>
  <si>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</si>
  <si>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</si>
  <si>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</si>
  <si>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</si>
  <si>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</si>
  <si>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</si>
  <si>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</si>
  <si>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</si>
  <si>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</si>
  <si>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</si>
  <si>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</si>
  <si>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</si>
  <si>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</si>
  <si>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</si>
  <si>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</si>
  <si>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</si>
  <si>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</si>
  <si>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</si>
  <si>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</si>
  <si>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</si>
  <si>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</si>
  <si>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</si>
  <si>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</si>
  <si>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</si>
  <si>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</si>
  <si>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</si>
  <si>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</si>
  <si>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</si>
  <si>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</si>
  <si>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</si>
  <si>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</si>
  <si>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</si>
  <si>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</si>
  <si>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</si>
  <si>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</si>
  <si>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</si>
  <si>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</si>
  <si>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</si>
  <si>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</si>
  <si>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</si>
  <si>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</si>
  <si>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</si>
  <si>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</si>
  <si>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</si>
  <si>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</si>
  <si>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</si>
  <si>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</si>
  <si>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</si>
  <si>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</si>
  <si>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</si>
  <si>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</si>
  <si>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</si>
  <si>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</si>
  <si>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</si>
  <si>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</si>
  <si>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</si>
  <si>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</si>
  <si>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</si>
  <si>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</si>
  <si>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</si>
  <si>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</si>
  <si>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</si>
  <si>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</si>
  <si>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</si>
  <si>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</si>
  <si>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</si>
  <si>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</si>
  <si>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</si>
  <si>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</si>
  <si>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</si>
  <si>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</si>
  <si>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</si>
  <si>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</si>
  <si>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</si>
  <si>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</si>
  <si>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</si>
  <si>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</si>
  <si>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</si>
  <si>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</si>
  <si>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</si>
  <si>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</si>
  <si>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</si>
  <si>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</si>
  <si>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</si>
  <si>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</si>
  <si>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</si>
  <si>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</si>
  <si>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</si>
  <si>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</si>
  <si>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</si>
  <si>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</si>
  <si>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</si>
  <si>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</si>
  <si>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</si>
  <si>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</si>
  <si>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</si>
  <si>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</si>
  <si>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</si>
  <si>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</si>
  <si>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</si>
  <si>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</si>
  <si>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</si>
  <si>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</si>
  <si>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</si>
  <si>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</si>
  <si>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</si>
  <si>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</si>
  <si>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</si>
  <si>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</si>
  <si>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</si>
  <si>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</si>
  <si>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</si>
  <si>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</si>
  <si>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</si>
  <si>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</si>
  <si>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</si>
  <si>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</si>
  <si>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</si>
  <si>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</si>
  <si>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</si>
  <si>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</si>
  <si>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</si>
  <si>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</si>
  <si>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</si>
  <si>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</si>
  <si>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</si>
  <si>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</si>
  <si>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</si>
  <si>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</si>
  <si>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</si>
  <si>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</si>
  <si>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</si>
  <si>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</si>
  <si>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</si>
  <si>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</si>
  <si>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</si>
  <si>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</si>
  <si>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</si>
  <si>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</si>
  <si>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</si>
  <si>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</si>
  <si>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</si>
  <si>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</si>
  <si>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</si>
  <si>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</si>
  <si>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</si>
  <si>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</si>
  <si>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</si>
  <si>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</si>
  <si>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</si>
  <si>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</si>
  <si>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</si>
  <si>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</si>
  <si>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</si>
  <si>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</si>
  <si>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</si>
  <si>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</si>
  <si>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</si>
  <si>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</si>
  <si>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</si>
  <si>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</si>
  <si>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</si>
  <si>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</si>
  <si>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</si>
  <si>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</si>
  <si>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</si>
  <si>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</si>
  <si>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</si>
  <si>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</si>
  <si>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</si>
  <si>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</si>
  <si>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</si>
  <si>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</si>
  <si>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</si>
  <si>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</si>
  <si>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</si>
  <si>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</si>
  <si>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</si>
  <si>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</si>
  <si>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</si>
  <si>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</si>
  <si>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</si>
  <si>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</si>
  <si>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</si>
  <si>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</si>
  <si>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</si>
  <si>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</si>
  <si>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</si>
  <si>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</si>
  <si>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</si>
  <si>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</si>
  <si>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</si>
  <si>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</si>
  <si>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</si>
  <si>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</si>
  <si>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</si>
  <si>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</si>
  <si>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</si>
  <si>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</si>
  <si>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</si>
  <si>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</si>
  <si>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</si>
  <si>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</si>
  <si>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</si>
  <si>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</si>
  <si>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</si>
  <si>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</si>
  <si>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</si>
  <si>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</si>
  <si>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</si>
  <si>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</si>
  <si>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</si>
  <si>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</si>
  <si>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</si>
  <si>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</si>
  <si>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</si>
  <si>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</si>
  <si>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</si>
  <si>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</si>
  <si>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</si>
  <si>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</si>
  <si>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</si>
  <si>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</si>
  <si>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</si>
  <si>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</si>
  <si>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</si>
  <si>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</si>
  <si>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</si>
  <si>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</si>
  <si>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</si>
  <si>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</si>
  <si>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</si>
  <si>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</si>
  <si>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</si>
  <si>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</si>
  <si>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</si>
  <si>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</si>
  <si>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</si>
  <si>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</si>
  <si>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</si>
  <si>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</si>
  <si>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</si>
  <si>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</si>
  <si>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</si>
  <si>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</si>
  <si>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</si>
  <si>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</si>
  <si>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</si>
  <si>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</si>
  <si>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</si>
  <si>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</si>
  <si>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</si>
  <si>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</si>
  <si>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</si>
  <si>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</si>
  <si>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</si>
  <si>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</si>
  <si>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</si>
  <si>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</si>
  <si>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</si>
  <si>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</si>
  <si>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</si>
  <si>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</si>
  <si>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</si>
  <si>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</si>
  <si>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</si>
  <si>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</si>
  <si>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</si>
  <si>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</si>
  <si>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</si>
  <si>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</si>
  <si>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</si>
  <si>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</si>
  <si>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</si>
  <si>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</si>
  <si>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</si>
  <si>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</si>
  <si>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</si>
  <si>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</si>
  <si>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</si>
  <si>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</si>
  <si>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</si>
  <si>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</si>
  <si>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</si>
  <si>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</si>
  <si>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</si>
  <si>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</si>
  <si>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</si>
  <si>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</si>
  <si>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</si>
  <si>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</si>
  <si>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</si>
  <si>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</si>
  <si>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</si>
  <si>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</si>
  <si>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</si>
  <si>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</si>
  <si>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</si>
  <si>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</si>
  <si>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</si>
  <si>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</si>
  <si>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</si>
  <si>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</si>
  <si>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</si>
  <si>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</si>
  <si>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</si>
  <si>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</si>
  <si>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</si>
  <si>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</si>
  <si>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</si>
  <si>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</si>
  <si>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</si>
  <si>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</si>
  <si>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</si>
  <si>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</si>
  <si>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</si>
  <si>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</si>
  <si>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</si>
  <si>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</si>
  <si>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</si>
  <si>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</si>
  <si>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</si>
  <si>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</si>
  <si>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</si>
  <si>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</si>
  <si>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</si>
  <si>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</si>
  <si>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</si>
  <si>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</si>
  <si>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</si>
  <si>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</si>
  <si>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</si>
  <si>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</si>
  <si>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</si>
  <si>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</si>
  <si>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</si>
  <si>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</si>
  <si>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</si>
  <si>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</si>
  <si>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</si>
  <si>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</si>
  <si>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</si>
  <si>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</si>
  <si>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</si>
  <si>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</si>
  <si>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</si>
  <si>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</si>
  <si>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</si>
  <si>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</si>
  <si>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</si>
  <si>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</si>
  <si>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</si>
  <si>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</si>
  <si>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</si>
  <si>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</si>
  <si>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</si>
  <si>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</si>
  <si>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</si>
  <si>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</si>
  <si>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</si>
  <si>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</si>
  <si>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</si>
  <si>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</si>
  <si>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</si>
  <si>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</si>
  <si>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</si>
  <si>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</si>
  <si>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</si>
  <si>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</si>
  <si>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</si>
  <si>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</si>
  <si>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</si>
  <si>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</si>
  <si>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</si>
  <si>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</si>
  <si>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</si>
  <si>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</si>
  <si>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</si>
  <si>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</si>
  <si>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</si>
  <si>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</si>
  <si>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</si>
  <si>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</si>
  <si>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</si>
  <si>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</si>
  <si>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</si>
  <si>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</si>
  <si>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</si>
  <si>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</si>
  <si>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</si>
  <si>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</si>
  <si>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</si>
  <si>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</si>
  <si>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</si>
  <si>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</si>
  <si>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</si>
  <si>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</si>
  <si>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</si>
  <si>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</si>
  <si>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</si>
  <si>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</si>
  <si>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</si>
  <si>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</si>
  <si>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</si>
  <si>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</si>
  <si>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</si>
  <si>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</si>
  <si>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</si>
  <si>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</si>
  <si>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</si>
  <si>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</si>
  <si>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</si>
  <si>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</si>
  <si>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</si>
  <si>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</si>
  <si>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</si>
  <si>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</si>
  <si>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</si>
  <si>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</si>
  <si>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</si>
  <si>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</si>
  <si>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</si>
  <si>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</si>
  <si>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</si>
  <si>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</si>
  <si>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</si>
  <si>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</si>
  <si>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</si>
  <si>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</si>
  <si>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</si>
  <si>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</si>
  <si>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</si>
  <si>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</si>
  <si>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</si>
  <si>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</si>
  <si>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</si>
  <si>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</si>
  <si>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</si>
  <si>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</si>
  <si>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</si>
  <si>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</si>
  <si>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</si>
  <si>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</si>
  <si>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</si>
  <si>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</si>
  <si>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</si>
  <si>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</si>
  <si>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</si>
  <si>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</si>
  <si>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</si>
  <si>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</si>
  <si>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</si>
  <si>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</si>
  <si>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</si>
  <si>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</si>
  <si>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</si>
  <si>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</si>
  <si>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</si>
  <si>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</si>
  <si>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</si>
  <si>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</si>
  <si>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</si>
  <si>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</si>
  <si>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</si>
  <si>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</si>
  <si>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</si>
  <si>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</si>
  <si>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</si>
  <si>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</si>
  <si>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</si>
  <si>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</si>
  <si>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</si>
  <si>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</si>
  <si>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</si>
  <si>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</si>
  <si>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</si>
  <si>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</si>
  <si>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</si>
  <si>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</si>
  <si>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</si>
  <si>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</si>
  <si>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</si>
  <si>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</si>
  <si>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</si>
  <si>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</si>
  <si>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</si>
  <si>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</si>
  <si>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</si>
  <si>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</si>
  <si>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</si>
  <si>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</si>
  <si>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</si>
  <si>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</si>
  <si>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</si>
  <si>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</si>
  <si>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</si>
  <si>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</si>
  <si>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</si>
  <si>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</si>
  <si>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</si>
  <si>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</si>
  <si>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</si>
  <si>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</si>
  <si>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</si>
  <si>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</si>
  <si>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</si>
  <si>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</si>
  <si>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</si>
  <si>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</si>
  <si>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</si>
  <si>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</si>
  <si>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</si>
  <si>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</si>
  <si>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</si>
  <si>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</si>
  <si>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</si>
  <si>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</si>
  <si>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</si>
  <si>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</si>
  <si>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</si>
  <si>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</si>
  <si>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</si>
  <si>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</si>
  <si>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</si>
  <si>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</si>
  <si>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</si>
  <si>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</si>
  <si>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</si>
  <si>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</si>
  <si>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</si>
  <si>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</si>
  <si>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</si>
  <si>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</si>
  <si>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</si>
  <si>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</si>
  <si>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</si>
  <si>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</si>
  <si>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</si>
  <si>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</si>
  <si>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</si>
  <si>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</si>
  <si>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</si>
  <si>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</si>
  <si>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</si>
  <si>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</si>
  <si>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</si>
  <si>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</si>
  <si>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</si>
  <si>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</si>
  <si>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</si>
  <si>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</si>
  <si>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</si>
  <si>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</si>
  <si>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</si>
  <si>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</si>
  <si>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</si>
  <si>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</si>
  <si>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</si>
  <si>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</si>
  <si>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</si>
  <si>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</si>
  <si>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</si>
  <si>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</si>
  <si>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</si>
  <si>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</si>
  <si>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</si>
  <si>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</si>
  <si>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</si>
  <si>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</si>
  <si>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</si>
  <si>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</si>
  <si>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</si>
  <si>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</si>
  <si>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</si>
  <si>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</si>
  <si>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</si>
  <si>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</si>
  <si>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</si>
  <si>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</si>
  <si>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</si>
  <si>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</si>
  <si>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</si>
  <si>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</si>
  <si>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</si>
  <si>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</si>
  <si>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</si>
  <si>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</si>
  <si>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</si>
  <si>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</si>
  <si>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</si>
  <si>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</si>
  <si>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</si>
  <si>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</si>
  <si>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</si>
  <si>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</si>
  <si>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</si>
  <si>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</si>
  <si>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</si>
  <si>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</si>
  <si>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</si>
  <si>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</si>
  <si>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</si>
  <si>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</si>
  <si>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</si>
  <si>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</si>
  <si>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</si>
  <si>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</si>
  <si>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</si>
  <si>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</si>
  <si>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</si>
  <si>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</si>
  <si>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</si>
  <si>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</si>
  <si>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</si>
  <si>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</si>
  <si>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</si>
  <si>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</si>
  <si>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</si>
  <si>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</si>
  <si>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</si>
  <si>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</si>
  <si>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</si>
  <si>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</si>
  <si>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</si>
  <si>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</si>
  <si>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</si>
  <si>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</si>
  <si>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</si>
  <si>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</si>
  <si>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</si>
  <si>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</si>
  <si>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</si>
  <si>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</si>
  <si>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</si>
  <si>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</si>
  <si>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</si>
  <si>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</si>
  <si>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</si>
  <si>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</si>
  <si>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</si>
  <si>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</si>
  <si>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</si>
  <si>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</si>
  <si>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</si>
  <si>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</si>
  <si>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</si>
  <si>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</si>
  <si>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</si>
  <si>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</si>
  <si>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</si>
  <si>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</si>
  <si>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</si>
  <si>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</si>
  <si>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</si>
  <si>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</si>
  <si>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</si>
  <si>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</si>
  <si>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</si>
  <si>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</si>
  <si>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</si>
  <si>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</si>
  <si>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</si>
  <si>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</si>
  <si>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</si>
  <si>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</si>
  <si>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</si>
  <si>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</si>
  <si>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</si>
  <si>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</si>
  <si>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</si>
  <si>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</si>
  <si>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</si>
  <si>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</si>
  <si>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</si>
  <si>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</si>
  <si>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</si>
  <si>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</si>
  <si>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</si>
  <si>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</si>
  <si>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</si>
  <si>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</si>
  <si>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</si>
  <si>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</si>
  <si>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</si>
  <si>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</si>
  <si>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</si>
  <si>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</si>
  <si>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</si>
  <si>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</si>
  <si>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</si>
  <si>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</si>
  <si>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</si>
  <si>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</si>
  <si>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</si>
  <si>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</si>
  <si>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</si>
  <si>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</si>
  <si>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</si>
  <si>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</si>
  <si>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</si>
  <si>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</si>
  <si>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</si>
  <si>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</si>
  <si>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</si>
  <si>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</si>
  <si>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</si>
  <si>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</si>
  <si>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</si>
  <si>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</si>
  <si>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</si>
  <si>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</si>
  <si>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</si>
  <si>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</si>
  <si>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</si>
  <si>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</si>
  <si>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</si>
  <si>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</si>
  <si>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</si>
  <si>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</si>
  <si>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</si>
  <si>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</si>
  <si>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</si>
  <si>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</si>
  <si>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</si>
  <si>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</si>
  <si>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</si>
  <si>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</si>
  <si>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</si>
  <si>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</si>
  <si>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</si>
  <si>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</si>
  <si>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</si>
  <si>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</si>
  <si>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</si>
  <si>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</si>
  <si>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</si>
  <si>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</si>
  <si>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</si>
  <si>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</si>
  <si>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</si>
  <si>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</si>
  <si>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</si>
  <si>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</si>
  <si>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</si>
  <si>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</si>
  <si>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</si>
  <si>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</si>
  <si>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</si>
  <si>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</si>
  <si>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</si>
  <si>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</si>
  <si>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</si>
  <si>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</si>
  <si>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</si>
  <si>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</si>
  <si>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</si>
  <si>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</si>
  <si>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</si>
  <si>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</si>
  <si>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</si>
  <si>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</si>
  <si>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</si>
  <si>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</si>
  <si>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</si>
  <si>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</si>
  <si>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</si>
  <si>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</si>
  <si>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</si>
  <si>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</si>
  <si>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</si>
  <si>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</si>
  <si>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</si>
  <si>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</si>
  <si>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</si>
  <si>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</si>
  <si>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</si>
  <si>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</si>
  <si>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</si>
  <si>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</si>
  <si>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</si>
  <si>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</si>
  <si>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</si>
  <si>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</si>
  <si>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</si>
  <si>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</si>
  <si>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</si>
  <si>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</si>
  <si>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</si>
  <si>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</si>
  <si>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</si>
  <si>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</si>
  <si>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</si>
  <si>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</si>
  <si>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</si>
  <si>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</si>
  <si>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</si>
  <si>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</si>
  <si>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</si>
  <si>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</si>
  <si>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</si>
  <si>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</si>
  <si>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</si>
  <si>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</si>
  <si>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</si>
  <si>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</si>
  <si>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</si>
  <si>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</si>
  <si>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</si>
  <si>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</si>
  <si>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</si>
  <si>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</si>
  <si>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</si>
  <si>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</si>
  <si>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</si>
  <si>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</si>
  <si>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</si>
  <si>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</si>
  <si>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</si>
  <si>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</si>
  <si>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</si>
  <si>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</si>
  <si>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</si>
  <si>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</si>
  <si>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</si>
  <si>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</si>
  <si>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</si>
  <si>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</si>
  <si>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</si>
  <si>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</si>
  <si>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</si>
  <si>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</si>
  <si>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</si>
  <si>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</si>
  <si>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</si>
  <si>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</si>
  <si>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</si>
  <si>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</si>
  <si>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</si>
  <si>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</si>
  <si>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</si>
  <si>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</si>
  <si>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</si>
  <si>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</si>
  <si>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</si>
  <si>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</si>
  <si>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</si>
  <si>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</si>
  <si>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</si>
  <si>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</si>
  <si>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</si>
  <si>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</si>
  <si>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</si>
  <si>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</si>
  <si>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</si>
  <si>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</si>
  <si>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</si>
  <si>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</si>
  <si>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</si>
  <si>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</si>
  <si>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</si>
  <si>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</si>
  <si>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</si>
  <si>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</si>
  <si>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</si>
  <si>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</si>
  <si>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e1</t>
  </si>
  <si>
    <t>es</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</si>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</sst>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s>
  <fills count="55">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theme="8" tint="0.79995117038483843"/>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theme="7" tint="0.79995117038483843"/>
        <bgColor indexed="64"/>
      </patternFill>
    </fill>
    <fill>
      <patternFill patternType="solid">
        <fgColor rgb="FFFFFFFF"/>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66">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6" fontId="1" fillId="37"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2" fontId="1" fillId="20" borderId="0" xfId="2" applyNumberFormat="1" applyFill="1" applyAlignment="1">
      <alignment horizontal="center" vertical="center"/>
    </xf>
    <xf numFmtId="1" fontId="1" fillId="37" borderId="0" xfId="2" applyNumberFormat="1" applyFill="1" applyAlignment="1">
      <alignment horizontal="center" vertical="center"/>
    </xf>
    <xf numFmtId="166" fontId="1" fillId="20" borderId="0" xfId="2" applyNumberFormat="1" applyFill="1" applyAlignment="1">
      <alignment horizontal="center" vertical="center"/>
    </xf>
    <xf numFmtId="3" fontId="1" fillId="42" borderId="5" xfId="2" applyNumberFormat="1" applyFill="1" applyBorder="1" applyAlignment="1">
      <alignment horizontal="center" vertical="center"/>
    </xf>
    <xf numFmtId="0" fontId="0" fillId="45" borderId="0" xfId="0" applyFill="1" applyAlignment="1">
      <alignment horizontal="center" vertical="center" wrapText="1"/>
    </xf>
    <xf numFmtId="0" fontId="0" fillId="46"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8" borderId="0" xfId="0" applyNumberFormat="1" applyFill="1" applyAlignment="1">
      <alignment horizontal="center" vertical="center"/>
    </xf>
    <xf numFmtId="2" fontId="0" fillId="48" borderId="2" xfId="0" applyNumberFormat="1" applyFill="1" applyBorder="1" applyAlignment="1">
      <alignment horizontal="center" vertical="center"/>
    </xf>
    <xf numFmtId="177" fontId="0" fillId="48"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9" borderId="0" xfId="0" applyFill="1"/>
    <xf numFmtId="0" fontId="0" fillId="50" borderId="0" xfId="0" applyFill="1"/>
    <xf numFmtId="0" fontId="0" fillId="51"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8" fillId="53" borderId="0" xfId="2" applyFont="1" applyFill="1" applyAlignment="1">
      <alignment horizontal="center"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4" borderId="0" xfId="0" applyFont="1" applyFill="1" applyAlignment="1">
      <alignment horizontal="center" vertical="center"/>
    </xf>
    <xf numFmtId="0" fontId="45" fillId="54" borderId="0" xfId="0" applyFont="1" applyFill="1" applyAlignment="1">
      <alignment horizontal="center" vertical="center" wrapText="1"/>
    </xf>
    <xf numFmtId="0" fontId="45" fillId="54" borderId="31" xfId="0" applyFont="1" applyFill="1" applyBorder="1" applyAlignment="1">
      <alignment horizontal="center" vertical="center"/>
    </xf>
    <xf numFmtId="0" fontId="45" fillId="54" borderId="31" xfId="0" applyFont="1" applyFill="1" applyBorder="1" applyAlignment="1">
      <alignment horizontal="center" vertical="center" wrapText="1"/>
    </xf>
    <xf numFmtId="166" fontId="60" fillId="2" borderId="0" xfId="0" applyNumberFormat="1" applyFont="1" applyFill="1"/>
    <xf numFmtId="0" fontId="0" fillId="0" borderId="0" xfId="0" applyAlignment="1">
      <alignment horizontal="center"/>
    </xf>
    <xf numFmtId="0" fontId="77" fillId="2" borderId="0" xfId="0" applyFont="1" applyFill="1"/>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2" borderId="44" xfId="0" applyFont="1" applyFill="1" applyBorder="1" applyAlignment="1">
      <alignment horizontal="center" vertical="center" wrapText="1"/>
    </xf>
    <xf numFmtId="0" fontId="97" fillId="52" borderId="37" xfId="0" applyFont="1" applyFill="1" applyBorder="1" applyAlignment="1">
      <alignment horizontal="center" vertical="center" wrapText="1"/>
    </xf>
    <xf numFmtId="0" fontId="97" fillId="52" borderId="38" xfId="0" applyFont="1" applyFill="1" applyBorder="1" applyAlignment="1">
      <alignment horizontal="center" vertical="center" wrapText="1"/>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22" fillId="2" borderId="4" xfId="0" applyFont="1" applyFill="1" applyBorder="1" applyAlignment="1">
      <alignment horizontal="center"/>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88"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0" xfId="0" quotePrefix="1" applyFill="1" applyAlignment="1">
      <alignment horizontal="left" vertical="center" indent="2"/>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1" xfId="0" applyFill="1" applyBorder="1" applyAlignment="1">
      <alignment horizontal="left" vertical="center"/>
    </xf>
    <xf numFmtId="0" fontId="5" fillId="47" borderId="0" xfId="0" applyFont="1" applyFill="1" applyAlignment="1">
      <alignment horizontal="center" vertical="center"/>
    </xf>
    <xf numFmtId="0" fontId="5" fillId="43" borderId="0" xfId="0" applyFont="1" applyFill="1" applyAlignment="1">
      <alignment horizontal="center" vertical="center" textRotation="90"/>
    </xf>
    <xf numFmtId="0" fontId="5" fillId="38" borderId="0" xfId="0" applyFont="1" applyFill="1" applyAlignment="1">
      <alignment horizontal="center" vertical="center" textRotation="90"/>
    </xf>
    <xf numFmtId="0" fontId="0" fillId="40" borderId="0" xfId="0" applyFill="1" applyAlignment="1">
      <alignment horizontal="center" vertical="center" textRotation="90"/>
    </xf>
    <xf numFmtId="0" fontId="5" fillId="39" borderId="0" xfId="0" applyFont="1" applyFill="1" applyAlignment="1">
      <alignment horizontal="center" vertical="center" textRotation="90"/>
    </xf>
    <xf numFmtId="0" fontId="5" fillId="44" borderId="0" xfId="0" applyFont="1" applyFill="1" applyAlignment="1">
      <alignment horizontal="center" vertical="center"/>
    </xf>
    <xf numFmtId="0" fontId="5" fillId="41" borderId="0" xfId="0" applyFont="1" applyFill="1" applyAlignment="1">
      <alignment horizontal="center"/>
    </xf>
    <xf numFmtId="0" fontId="5" fillId="38" borderId="0" xfId="0" applyFont="1" applyFill="1" applyAlignment="1">
      <alignment horizontal="center"/>
    </xf>
    <xf numFmtId="0" fontId="0" fillId="40" borderId="0" xfId="0" applyFill="1" applyAlignment="1">
      <alignment horizontal="center"/>
    </xf>
    <xf numFmtId="0" fontId="5" fillId="39" borderId="0" xfId="0" applyFont="1" applyFill="1" applyAlignment="1">
      <alignment horizontal="center"/>
    </xf>
    <xf numFmtId="0" fontId="0" fillId="0" borderId="0" xfId="0" applyAlignment="1">
      <alignment horizontal="center" wrapText="1"/>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5"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microsoft.com/office/2017/10/relationships/person" Target="persons/perso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55.xml"/><Relationship Id="rId1" Type="http://schemas.microsoft.com/office/2011/relationships/chartStyle" Target="style55.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56.xml"/><Relationship Id="rId1" Type="http://schemas.microsoft.com/office/2011/relationships/chartStyle" Target="style56.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74.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86.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87.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0.13832070707070704</c:v>
                </c:pt>
                <c:pt idx="3">
                  <c:v>0.13832070707070704</c:v>
                </c:pt>
                <c:pt idx="4">
                  <c:v>5.8964646464646484E-2</c:v>
                </c:pt>
                <c:pt idx="5">
                  <c:v>5.8964646464646484E-2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0.13832070707070704</c:v>
                </c:pt>
                <c:pt idx="3">
                  <c:v>0.13832070707070704</c:v>
                </c:pt>
                <c:pt idx="4">
                  <c:v>-6.0606060606061109E-3</c:v>
                </c:pt>
                <c:pt idx="5">
                  <c:v>-6.0606060606061109E-3</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26.8308</c:v>
                </c:pt>
                <c:pt idx="5">
                  <c:v>28.684800000000003</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136.49</c:v>
                </c:pt>
                <c:pt idx="2">
                  <c:v>122.22920000000001</c:v>
                </c:pt>
                <c:pt idx="3">
                  <c:v>91.17</c:v>
                </c:pt>
                <c:pt idx="4">
                  <c:v>136.49</c:v>
                </c:pt>
                <c:pt idx="5">
                  <c:v>130.67520000000002</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14.253768159800117</c:v>
                </c:pt>
                <c:pt idx="1">
                  <c:v>16.42476832549189</c:v>
                </c:pt>
                <c:pt idx="2">
                  <c:v>23.49264822681079</c:v>
                </c:pt>
                <c:pt idx="3">
                  <c:v>23.799679726269172</c:v>
                </c:pt>
                <c:pt idx="4">
                  <c:v>28.358044908500407</c:v>
                </c:pt>
                <c:pt idx="5">
                  <c:v>28.039608266372852</c:v>
                </c:pt>
                <c:pt idx="6">
                  <c:v>26.452968599371534</c:v>
                </c:pt>
                <c:pt idx="7">
                  <c:v>28.296591717032381</c:v>
                </c:pt>
                <c:pt idx="8">
                  <c:v>31.065129583884449</c:v>
                </c:pt>
                <c:pt idx="9">
                  <c:v>33.566078723037926</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9.31184545606766</c:v>
                </c:pt>
                <c:pt idx="1">
                  <c:v>19.883162044650714</c:v>
                </c:pt>
                <c:pt idx="2">
                  <c:v>28.207275112618657</c:v>
                </c:pt>
                <c:pt idx="3">
                  <c:v>35.069334517663151</c:v>
                </c:pt>
                <c:pt idx="4">
                  <c:v>43.244149403761618</c:v>
                </c:pt>
                <c:pt idx="5">
                  <c:v>50.473027311244422</c:v>
                </c:pt>
                <c:pt idx="6">
                  <c:v>58.271246628413699</c:v>
                </c:pt>
                <c:pt idx="7">
                  <c:v>59.075897807468159</c:v>
                </c:pt>
                <c:pt idx="8">
                  <c:v>62.347715019277636</c:v>
                </c:pt>
                <c:pt idx="9">
                  <c:v>58.140814315006153</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1.2659660165680025</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0</c:v>
                </c:pt>
                <c:pt idx="9">
                  <c:v>3.204212250949364</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9.5680212158807385E-2</c:v>
                </c:pt>
                <c:pt idx="9">
                  <c:v>0.56243493371077369</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76.434386384132225</c:v>
                </c:pt>
                <c:pt idx="1">
                  <c:v>63.692069629857393</c:v>
                </c:pt>
                <c:pt idx="2">
                  <c:v>48.300076660570554</c:v>
                </c:pt>
                <c:pt idx="3">
                  <c:v>41.130985756067687</c:v>
                </c:pt>
                <c:pt idx="4">
                  <c:v>28.397805687737975</c:v>
                </c:pt>
                <c:pt idx="5">
                  <c:v>21.487364422382726</c:v>
                </c:pt>
                <c:pt idx="6">
                  <c:v>15.275784772214763</c:v>
                </c:pt>
                <c:pt idx="7">
                  <c:v>12.627510475499459</c:v>
                </c:pt>
                <c:pt idx="8">
                  <c:v>6.491475184679107</c:v>
                </c:pt>
                <c:pt idx="9">
                  <c:v>3.2604937607277784</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8.6411515316118459E-2</c:v>
                </c:pt>
                <c:pt idx="2">
                  <c:v>8.2722498478128584E-2</c:v>
                </c:pt>
                <c:pt idx="3">
                  <c:v>0.10128108483241217</c:v>
                </c:pt>
                <c:pt idx="4">
                  <c:v>0.22813828293069496</c:v>
                </c:pt>
                <c:pt idx="5">
                  <c:v>6.7179343001454131E-2</c:v>
                </c:pt>
                <c:pt idx="6">
                  <c:v>0</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20.159896653722903</c:v>
                </c:pt>
                <c:pt idx="1">
                  <c:v>27.418677529404228</c:v>
                </c:pt>
                <c:pt idx="2">
                  <c:v>33.418942902631116</c:v>
                </c:pt>
                <c:pt idx="3">
                  <c:v>34.704989717861743</c:v>
                </c:pt>
                <c:pt idx="4">
                  <c:v>38.435856040425826</c:v>
                </c:pt>
                <c:pt idx="5">
                  <c:v>41.635589744846655</c:v>
                </c:pt>
                <c:pt idx="6">
                  <c:v>39.626277931476451</c:v>
                </c:pt>
                <c:pt idx="7">
                  <c:v>31.638576463129116</c:v>
                </c:pt>
                <c:pt idx="8">
                  <c:v>32.976657955572882</c:v>
                </c:pt>
                <c:pt idx="9">
                  <c:v>24.034928322096935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2.3112935461322905</c:v>
                </c:pt>
                <c:pt idx="1">
                  <c:v>5.2325682799888007</c:v>
                </c:pt>
                <c:pt idx="2">
                  <c:v>10.96762261408341</c:v>
                </c:pt>
                <c:pt idx="3">
                  <c:v>14.110784068666163</c:v>
                </c:pt>
                <c:pt idx="4">
                  <c:v>18.077070076751614</c:v>
                </c:pt>
                <c:pt idx="5">
                  <c:v>16.02108998949409</c:v>
                </c:pt>
                <c:pt idx="6">
                  <c:v>21.129665016233574</c:v>
                </c:pt>
                <c:pt idx="7">
                  <c:v>22.403453544544348</c:v>
                </c:pt>
                <c:pt idx="8">
                  <c:v>27.089832791501177</c:v>
                </c:pt>
                <c:pt idx="9">
                  <c:v>26.191508142624979</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0.32771427172971412</c:v>
                </c:pt>
                <c:pt idx="1">
                  <c:v>3.5702730454334262</c:v>
                </c:pt>
                <c:pt idx="2">
                  <c:v>7.2306353242367667</c:v>
                </c:pt>
                <c:pt idx="3">
                  <c:v>9.9519593725719648</c:v>
                </c:pt>
                <c:pt idx="4">
                  <c:v>14.861129912153856</c:v>
                </c:pt>
                <c:pt idx="5">
                  <c:v>20.78877650027513</c:v>
                </c:pt>
                <c:pt idx="6">
                  <c:v>23.96827228007519</c:v>
                </c:pt>
                <c:pt idx="7">
                  <c:v>33.330459516827098</c:v>
                </c:pt>
                <c:pt idx="8">
                  <c:v>33.346353856088058</c:v>
                </c:pt>
                <c:pt idx="9">
                  <c:v>45.950634840839619</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9.5680212158807398E-2</c:v>
                </c:pt>
                <c:pt idx="9">
                  <c:v>0.56243493371077413</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76.434386384132196</c:v>
                </c:pt>
                <c:pt idx="1">
                  <c:v>63.692069629857428</c:v>
                </c:pt>
                <c:pt idx="2">
                  <c:v>48.300076660570582</c:v>
                </c:pt>
                <c:pt idx="3">
                  <c:v>41.130985756067716</c:v>
                </c:pt>
                <c:pt idx="4">
                  <c:v>28.397805687738011</c:v>
                </c:pt>
                <c:pt idx="5">
                  <c:v>21.487364422382672</c:v>
                </c:pt>
                <c:pt idx="6">
                  <c:v>15.275784772214784</c:v>
                </c:pt>
                <c:pt idx="7">
                  <c:v>12.627510475499438</c:v>
                </c:pt>
                <c:pt idx="8">
                  <c:v>6.4914751846790626</c:v>
                </c:pt>
                <c:pt idx="9">
                  <c:v>3.2604937607277007</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14.253768159800112</c:v>
                </c:pt>
                <c:pt idx="1">
                  <c:v>16.424768325491875</c:v>
                </c:pt>
                <c:pt idx="2">
                  <c:v>23.492648226810765</c:v>
                </c:pt>
                <c:pt idx="3">
                  <c:v>23.799679726269183</c:v>
                </c:pt>
                <c:pt idx="4">
                  <c:v>28.358044908500368</c:v>
                </c:pt>
                <c:pt idx="5">
                  <c:v>28.039608266372852</c:v>
                </c:pt>
                <c:pt idx="6">
                  <c:v>26.452968599371541</c:v>
                </c:pt>
                <c:pt idx="7">
                  <c:v>28.296591717032399</c:v>
                </c:pt>
                <c:pt idx="8">
                  <c:v>31.06512958388447</c:v>
                </c:pt>
                <c:pt idx="9">
                  <c:v>33.566078723037954</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9.3118454560676547</c:v>
                </c:pt>
                <c:pt idx="1">
                  <c:v>19.8831620446507</c:v>
                </c:pt>
                <c:pt idx="2">
                  <c:v>28.207275112618635</c:v>
                </c:pt>
                <c:pt idx="3">
                  <c:v>35.069334517663137</c:v>
                </c:pt>
                <c:pt idx="4">
                  <c:v>43.244149403761575</c:v>
                </c:pt>
                <c:pt idx="5">
                  <c:v>50.473027311244437</c:v>
                </c:pt>
                <c:pt idx="6">
                  <c:v>58.271246628413721</c:v>
                </c:pt>
                <c:pt idx="7">
                  <c:v>59.075897807468216</c:v>
                </c:pt>
                <c:pt idx="8">
                  <c:v>62.347715019277629</c:v>
                </c:pt>
                <c:pt idx="9">
                  <c:v>58.14081431500631</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1.2659660165680038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0</c:v>
                </c:pt>
                <c:pt idx="9">
                  <c:v>3.2042122509493685</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9.5680212158807426E-2</c:v>
                </c:pt>
                <c:pt idx="9">
                  <c:v>0.56243493371077424</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76.434386384132239</c:v>
                </c:pt>
                <c:pt idx="1">
                  <c:v>63.692069629857428</c:v>
                </c:pt>
                <c:pt idx="2">
                  <c:v>48.300076660570603</c:v>
                </c:pt>
                <c:pt idx="3">
                  <c:v>41.130985756067687</c:v>
                </c:pt>
                <c:pt idx="4">
                  <c:v>28.397805687738053</c:v>
                </c:pt>
                <c:pt idx="5">
                  <c:v>21.487364422382715</c:v>
                </c:pt>
                <c:pt idx="6">
                  <c:v>15.27578477221474</c:v>
                </c:pt>
                <c:pt idx="7">
                  <c:v>12.627510475499392</c:v>
                </c:pt>
                <c:pt idx="8">
                  <c:v>6.4914751846790857</c:v>
                </c:pt>
                <c:pt idx="9">
                  <c:v>3.2604937607276008</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0.76670914428288739</c:v>
                </c:pt>
                <c:pt idx="1">
                  <c:v>8.6411515316118542E-2</c:v>
                </c:pt>
                <c:pt idx="2">
                  <c:v>8.2722498478128528E-2</c:v>
                </c:pt>
                <c:pt idx="3">
                  <c:v>0.10128108483241215</c:v>
                </c:pt>
                <c:pt idx="4">
                  <c:v>0.22813828293069516</c:v>
                </c:pt>
                <c:pt idx="5">
                  <c:v>6.7179343001454062E-2</c:v>
                </c:pt>
                <c:pt idx="6">
                  <c:v>0</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20.159896653722889</c:v>
                </c:pt>
                <c:pt idx="1">
                  <c:v>27.418677529404256</c:v>
                </c:pt>
                <c:pt idx="2">
                  <c:v>33.418942902631102</c:v>
                </c:pt>
                <c:pt idx="3">
                  <c:v>34.704989717861729</c:v>
                </c:pt>
                <c:pt idx="4">
                  <c:v>38.435856040425861</c:v>
                </c:pt>
                <c:pt idx="5">
                  <c:v>41.635589744846605</c:v>
                </c:pt>
                <c:pt idx="6">
                  <c:v>39.62627793147643</c:v>
                </c:pt>
                <c:pt idx="7">
                  <c:v>31.638576463129091</c:v>
                </c:pt>
                <c:pt idx="8">
                  <c:v>32.976657955572882</c:v>
                </c:pt>
                <c:pt idx="9">
                  <c:v>24.034928322096917</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2.3112935461322897</c:v>
                </c:pt>
                <c:pt idx="1">
                  <c:v>5.232568279988806</c:v>
                </c:pt>
                <c:pt idx="2">
                  <c:v>10.9676226140834</c:v>
                </c:pt>
                <c:pt idx="3">
                  <c:v>14.110784068666165</c:v>
                </c:pt>
                <c:pt idx="4">
                  <c:v>18.077070076751621</c:v>
                </c:pt>
                <c:pt idx="5">
                  <c:v>16.021089989494076</c:v>
                </c:pt>
                <c:pt idx="6">
                  <c:v>21.129665016233563</c:v>
                </c:pt>
                <c:pt idx="7">
                  <c:v>22.403453544544352</c:v>
                </c:pt>
                <c:pt idx="8">
                  <c:v>27.089832791501188</c:v>
                </c:pt>
                <c:pt idx="9">
                  <c:v>26.191508142624986</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0.32771427172971407</c:v>
                </c:pt>
                <c:pt idx="1">
                  <c:v>3.5702730454334288</c:v>
                </c:pt>
                <c:pt idx="2">
                  <c:v>7.2306353242367631</c:v>
                </c:pt>
                <c:pt idx="3">
                  <c:v>9.9519593725719631</c:v>
                </c:pt>
                <c:pt idx="4">
                  <c:v>14.861129912153864</c:v>
                </c:pt>
                <c:pt idx="5">
                  <c:v>20.788776500275091</c:v>
                </c:pt>
                <c:pt idx="6">
                  <c:v>23.96827228007518</c:v>
                </c:pt>
                <c:pt idx="7">
                  <c:v>33.330459516827098</c:v>
                </c:pt>
                <c:pt idx="8">
                  <c:v>33.346353856088093</c:v>
                </c:pt>
                <c:pt idx="9">
                  <c:v>45.950634840839612</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9.5680212158807468E-2</c:v>
                </c:pt>
                <c:pt idx="9">
                  <c:v>0.56243493371077424</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76.434386384132225</c:v>
                </c:pt>
                <c:pt idx="1">
                  <c:v>63.692069629857386</c:v>
                </c:pt>
                <c:pt idx="2">
                  <c:v>48.300076660570603</c:v>
                </c:pt>
                <c:pt idx="3">
                  <c:v>41.13098575606773</c:v>
                </c:pt>
                <c:pt idx="4">
                  <c:v>28.397805687737954</c:v>
                </c:pt>
                <c:pt idx="5">
                  <c:v>21.487364422382772</c:v>
                </c:pt>
                <c:pt idx="6">
                  <c:v>15.275784772214829</c:v>
                </c:pt>
                <c:pt idx="7">
                  <c:v>12.627510475499459</c:v>
                </c:pt>
                <c:pt idx="8">
                  <c:v>6.4914751846790182</c:v>
                </c:pt>
                <c:pt idx="9">
                  <c:v>3.2604937607277118</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14.253768159800122</c:v>
                </c:pt>
                <c:pt idx="1">
                  <c:v>16.424768325491893</c:v>
                </c:pt>
                <c:pt idx="2">
                  <c:v>23.492648226810765</c:v>
                </c:pt>
                <c:pt idx="3">
                  <c:v>23.799679726269172</c:v>
                </c:pt>
                <c:pt idx="4">
                  <c:v>28.358044908500396</c:v>
                </c:pt>
                <c:pt idx="5">
                  <c:v>28.039608266372891</c:v>
                </c:pt>
                <c:pt idx="6">
                  <c:v>26.452968599371513</c:v>
                </c:pt>
                <c:pt idx="7">
                  <c:v>28.29659171703242</c:v>
                </c:pt>
                <c:pt idx="8">
                  <c:v>31.065129583884509</c:v>
                </c:pt>
                <c:pt idx="9">
                  <c:v>33.566078723037933</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9.3118454560676636</c:v>
                </c:pt>
                <c:pt idx="1">
                  <c:v>19.883162044650714</c:v>
                </c:pt>
                <c:pt idx="2">
                  <c:v>28.207275112618646</c:v>
                </c:pt>
                <c:pt idx="3">
                  <c:v>35.069334517663115</c:v>
                </c:pt>
                <c:pt idx="4">
                  <c:v>43.244149403761632</c:v>
                </c:pt>
                <c:pt idx="5">
                  <c:v>50.4730273112445</c:v>
                </c:pt>
                <c:pt idx="6">
                  <c:v>58.271246628413685</c:v>
                </c:pt>
                <c:pt idx="7">
                  <c:v>59.075897807468216</c:v>
                </c:pt>
                <c:pt idx="8">
                  <c:v>62.347715019277658</c:v>
                </c:pt>
                <c:pt idx="9">
                  <c:v>58.14081431500626</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1.2659660165680033</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0</c:v>
                </c:pt>
                <c:pt idx="9">
                  <c:v>3.2042122509493676</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9.5680212158807468E-2</c:v>
                </c:pt>
                <c:pt idx="9">
                  <c:v>0.56243493371077413</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76.43438638413221</c:v>
                </c:pt>
                <c:pt idx="1">
                  <c:v>63.692069629857393</c:v>
                </c:pt>
                <c:pt idx="2">
                  <c:v>48.300076660570589</c:v>
                </c:pt>
                <c:pt idx="3">
                  <c:v>41.130985756067716</c:v>
                </c:pt>
                <c:pt idx="4">
                  <c:v>28.397805687737975</c:v>
                </c:pt>
                <c:pt idx="5">
                  <c:v>21.487364422382615</c:v>
                </c:pt>
                <c:pt idx="6">
                  <c:v>15.275784772214806</c:v>
                </c:pt>
                <c:pt idx="7">
                  <c:v>12.627510475499371</c:v>
                </c:pt>
                <c:pt idx="8">
                  <c:v>6.4914751846790182</c:v>
                </c:pt>
                <c:pt idx="9">
                  <c:v>3.2604937607276563</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14.42407487585001</c:v>
                </c:pt>
                <c:pt idx="1">
                  <c:v>17.511452786707661</c:v>
                </c:pt>
                <c:pt idx="2">
                  <c:v>18.798557426873959</c:v>
                </c:pt>
                <c:pt idx="3">
                  <c:v>19.746410128813096</c:v>
                </c:pt>
                <c:pt idx="4">
                  <c:v>21.280564990038943</c:v>
                </c:pt>
                <c:pt idx="5">
                  <c:v>20.714009686033162</c:v>
                </c:pt>
                <c:pt idx="6">
                  <c:v>17.464393527789525</c:v>
                </c:pt>
                <c:pt idx="7">
                  <c:v>14.690801680842505</c:v>
                </c:pt>
                <c:pt idx="8">
                  <c:v>14.364519170060444</c:v>
                </c:pt>
                <c:pt idx="9">
                  <c:v>9.7841429101391562</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7.8471421154343899</c:v>
                </c:pt>
                <c:pt idx="1">
                  <c:v>13.59380337129244</c:v>
                </c:pt>
                <c:pt idx="2">
                  <c:v>22.272145038448571</c:v>
                </c:pt>
                <c:pt idx="3">
                  <c:v>25.804591000475757</c:v>
                </c:pt>
                <c:pt idx="4">
                  <c:v>23.976836302495951</c:v>
                </c:pt>
                <c:pt idx="5">
                  <c:v>31.18493921693511</c:v>
                </c:pt>
                <c:pt idx="6">
                  <c:v>35.598259862944303</c:v>
                </c:pt>
                <c:pt idx="7">
                  <c:v>30.451007422568171</c:v>
                </c:pt>
                <c:pt idx="8">
                  <c:v>35.916729789034612</c:v>
                </c:pt>
                <c:pt idx="9">
                  <c:v>26.574599359292371</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0.96668235285365522</c:v>
                </c:pt>
                <c:pt idx="1">
                  <c:v>2.2095932508981377</c:v>
                </c:pt>
                <c:pt idx="2">
                  <c:v>5.6803382491957688</c:v>
                </c:pt>
                <c:pt idx="3">
                  <c:v>6.451720900653549</c:v>
                </c:pt>
                <c:pt idx="4">
                  <c:v>17.788512280944801</c:v>
                </c:pt>
                <c:pt idx="5">
                  <c:v>13.844238361236224</c:v>
                </c:pt>
                <c:pt idx="6">
                  <c:v>17.384890729101162</c:v>
                </c:pt>
                <c:pt idx="7">
                  <c:v>20.825828594359226</c:v>
                </c:pt>
                <c:pt idx="8">
                  <c:v>19.515711310008449</c:v>
                </c:pt>
                <c:pt idx="9">
                  <c:v>28.662082760156594</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0.3277142717297139</c:v>
                </c:pt>
                <c:pt idx="1">
                  <c:v>2.9930809612443263</c:v>
                </c:pt>
                <c:pt idx="2">
                  <c:v>4.9488826249111053</c:v>
                </c:pt>
                <c:pt idx="3">
                  <c:v>6.8662922139898912</c:v>
                </c:pt>
                <c:pt idx="4">
                  <c:v>8.5562807387823341</c:v>
                </c:pt>
                <c:pt idx="5">
                  <c:v>12.769448313412751</c:v>
                </c:pt>
                <c:pt idx="6">
                  <c:v>14.276671107950223</c:v>
                </c:pt>
                <c:pt idx="7">
                  <c:v>21.404851826730674</c:v>
                </c:pt>
                <c:pt idx="8">
                  <c:v>23.615884334058627</c:v>
                </c:pt>
                <c:pt idx="9">
                  <c:v>31.156246275973203</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9.5680212158807426E-2</c:v>
                </c:pt>
                <c:pt idx="9">
                  <c:v>0.56243493371077324</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76.434386384132239</c:v>
                </c:pt>
                <c:pt idx="1">
                  <c:v>63.692069629857428</c:v>
                </c:pt>
                <c:pt idx="2">
                  <c:v>48.300076660570589</c:v>
                </c:pt>
                <c:pt idx="3">
                  <c:v>41.130985756067709</c:v>
                </c:pt>
                <c:pt idx="4">
                  <c:v>28.397805687737975</c:v>
                </c:pt>
                <c:pt idx="5">
                  <c:v>21.487364422382747</c:v>
                </c:pt>
                <c:pt idx="6">
                  <c:v>15.275784772214784</c:v>
                </c:pt>
                <c:pt idx="7">
                  <c:v>12.627510475499426</c:v>
                </c:pt>
                <c:pt idx="8">
                  <c:v>6.4914751846790413</c:v>
                </c:pt>
                <c:pt idx="9">
                  <c:v>3.2604937607279005</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14.25376815980011</c:v>
                </c:pt>
                <c:pt idx="1">
                  <c:v>16.424768325491897</c:v>
                </c:pt>
                <c:pt idx="2">
                  <c:v>23.49264822681074</c:v>
                </c:pt>
                <c:pt idx="3">
                  <c:v>23.79967972626919</c:v>
                </c:pt>
                <c:pt idx="4">
                  <c:v>28.358044908500403</c:v>
                </c:pt>
                <c:pt idx="5">
                  <c:v>28.039608266372884</c:v>
                </c:pt>
                <c:pt idx="6">
                  <c:v>26.452968599371506</c:v>
                </c:pt>
                <c:pt idx="7">
                  <c:v>28.296591717032406</c:v>
                </c:pt>
                <c:pt idx="8">
                  <c:v>31.065129583884481</c:v>
                </c:pt>
                <c:pt idx="9">
                  <c:v>33.56607872303794</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9.3118454560676529</c:v>
                </c:pt>
                <c:pt idx="1">
                  <c:v>19.883162044650714</c:v>
                </c:pt>
                <c:pt idx="2">
                  <c:v>28.207275112618607</c:v>
                </c:pt>
                <c:pt idx="3">
                  <c:v>35.069334517663172</c:v>
                </c:pt>
                <c:pt idx="4">
                  <c:v>43.244149403761597</c:v>
                </c:pt>
                <c:pt idx="5">
                  <c:v>50.473027311244458</c:v>
                </c:pt>
                <c:pt idx="6">
                  <c:v>58.271246628413607</c:v>
                </c:pt>
                <c:pt idx="7">
                  <c:v>59.075897807468223</c:v>
                </c:pt>
                <c:pt idx="8">
                  <c:v>62.347715019277672</c:v>
                </c:pt>
                <c:pt idx="9">
                  <c:v>58.14081431500626</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1.2659660165680038</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0</c:v>
                </c:pt>
                <c:pt idx="9">
                  <c:v>3.2042122509493689</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9.568021215880744E-2</c:v>
                </c:pt>
                <c:pt idx="9">
                  <c:v>0.56243493371077424</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76.434386384132239</c:v>
                </c:pt>
                <c:pt idx="1">
                  <c:v>63.692069629857393</c:v>
                </c:pt>
                <c:pt idx="2">
                  <c:v>48.300076660570653</c:v>
                </c:pt>
                <c:pt idx="3">
                  <c:v>41.130985756067638</c:v>
                </c:pt>
                <c:pt idx="4">
                  <c:v>28.397805687738</c:v>
                </c:pt>
                <c:pt idx="5">
                  <c:v>21.487364422382662</c:v>
                </c:pt>
                <c:pt idx="6">
                  <c:v>15.275784772214884</c:v>
                </c:pt>
                <c:pt idx="7">
                  <c:v>12.627510475499371</c:v>
                </c:pt>
                <c:pt idx="8">
                  <c:v>6.4914751846790413</c:v>
                </c:pt>
                <c:pt idx="9">
                  <c:v>3.2604937607276563</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14.424074875850005</c:v>
                </c:pt>
                <c:pt idx="1">
                  <c:v>17.511452786707675</c:v>
                </c:pt>
                <c:pt idx="2">
                  <c:v>18.79855742687397</c:v>
                </c:pt>
                <c:pt idx="3">
                  <c:v>19.7464101288131</c:v>
                </c:pt>
                <c:pt idx="4">
                  <c:v>21.280564990038918</c:v>
                </c:pt>
                <c:pt idx="5">
                  <c:v>20.714009686033197</c:v>
                </c:pt>
                <c:pt idx="6">
                  <c:v>17.464393527789515</c:v>
                </c:pt>
                <c:pt idx="7">
                  <c:v>14.690801680842513</c:v>
                </c:pt>
                <c:pt idx="8">
                  <c:v>14.364519170060447</c:v>
                </c:pt>
                <c:pt idx="9">
                  <c:v>9.7841429101391633</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7.8471421154343846</c:v>
                </c:pt>
                <c:pt idx="1">
                  <c:v>13.59380337129245</c:v>
                </c:pt>
                <c:pt idx="2">
                  <c:v>22.272145038448613</c:v>
                </c:pt>
                <c:pt idx="3">
                  <c:v>25.804591000475757</c:v>
                </c:pt>
                <c:pt idx="4">
                  <c:v>23.976836302495911</c:v>
                </c:pt>
                <c:pt idx="5">
                  <c:v>31.184939216935152</c:v>
                </c:pt>
                <c:pt idx="6">
                  <c:v>35.598259862944289</c:v>
                </c:pt>
                <c:pt idx="7">
                  <c:v>30.451007422568182</c:v>
                </c:pt>
                <c:pt idx="8">
                  <c:v>35.916729789034619</c:v>
                </c:pt>
                <c:pt idx="9">
                  <c:v>26.574599359292396</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0.96668235285365478</c:v>
                </c:pt>
                <c:pt idx="1">
                  <c:v>2.2095932508981391</c:v>
                </c:pt>
                <c:pt idx="2">
                  <c:v>5.6803382491957777</c:v>
                </c:pt>
                <c:pt idx="3">
                  <c:v>6.451720900653549</c:v>
                </c:pt>
                <c:pt idx="4">
                  <c:v>17.788512280944776</c:v>
                </c:pt>
                <c:pt idx="5">
                  <c:v>13.844238361236242</c:v>
                </c:pt>
                <c:pt idx="6">
                  <c:v>17.384890729101166</c:v>
                </c:pt>
                <c:pt idx="7">
                  <c:v>20.82582859435924</c:v>
                </c:pt>
                <c:pt idx="8">
                  <c:v>19.515711310008452</c:v>
                </c:pt>
                <c:pt idx="9">
                  <c:v>28.662082760156604</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0.32771427172971379</c:v>
                </c:pt>
                <c:pt idx="1">
                  <c:v>2.993080961244329</c:v>
                </c:pt>
                <c:pt idx="2">
                  <c:v>4.9488826249111098</c:v>
                </c:pt>
                <c:pt idx="3">
                  <c:v>6.8662922139898903</c:v>
                </c:pt>
                <c:pt idx="4">
                  <c:v>8.5562807387823234</c:v>
                </c:pt>
                <c:pt idx="5">
                  <c:v>12.76944831341277</c:v>
                </c:pt>
                <c:pt idx="6">
                  <c:v>14.276671107950214</c:v>
                </c:pt>
                <c:pt idx="7">
                  <c:v>21.404851826730685</c:v>
                </c:pt>
                <c:pt idx="8">
                  <c:v>23.615884334058617</c:v>
                </c:pt>
                <c:pt idx="9">
                  <c:v>31.156246275973238</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9.568021215880744E-2</c:v>
                </c:pt>
                <c:pt idx="9">
                  <c:v>0.56243493371077358</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76.434386384132253</c:v>
                </c:pt>
                <c:pt idx="1">
                  <c:v>63.692069629857407</c:v>
                </c:pt>
                <c:pt idx="2">
                  <c:v>48.300076660570532</c:v>
                </c:pt>
                <c:pt idx="3">
                  <c:v>41.130985756067709</c:v>
                </c:pt>
                <c:pt idx="4">
                  <c:v>28.397805687738064</c:v>
                </c:pt>
                <c:pt idx="5">
                  <c:v>21.487364422382637</c:v>
                </c:pt>
                <c:pt idx="6">
                  <c:v>15.275784772214818</c:v>
                </c:pt>
                <c:pt idx="7">
                  <c:v>12.627510475499371</c:v>
                </c:pt>
                <c:pt idx="8">
                  <c:v>6.4914751846790413</c:v>
                </c:pt>
                <c:pt idx="9">
                  <c:v>3.2604937607278117</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136.49</c:v>
                </c:pt>
                <c:pt idx="302">
                  <c:v>136.49</c:v>
                </c:pt>
                <c:pt idx="303">
                  <c:v>136.49</c:v>
                </c:pt>
                <c:pt idx="304">
                  <c:v>136.49</c:v>
                </c:pt>
                <c:pt idx="305">
                  <c:v>136.49</c:v>
                </c:pt>
                <c:pt idx="306">
                  <c:v>136.49</c:v>
                </c:pt>
                <c:pt idx="307">
                  <c:v>136.49</c:v>
                </c:pt>
                <c:pt idx="308">
                  <c:v>136.49</c:v>
                </c:pt>
                <c:pt idx="309">
                  <c:v>136.49</c:v>
                </c:pt>
                <c:pt idx="310">
                  <c:v>136.49</c:v>
                </c:pt>
                <c:pt idx="311">
                  <c:v>136.49</c:v>
                </c:pt>
                <c:pt idx="312">
                  <c:v>136.49</c:v>
                </c:pt>
                <c:pt idx="313">
                  <c:v>136.49</c:v>
                </c:pt>
                <c:pt idx="314">
                  <c:v>136.49</c:v>
                </c:pt>
                <c:pt idx="315">
                  <c:v>136.49</c:v>
                </c:pt>
                <c:pt idx="316">
                  <c:v>136.49</c:v>
                </c:pt>
                <c:pt idx="317">
                  <c:v>136.49</c:v>
                </c:pt>
                <c:pt idx="318">
                  <c:v>136.49</c:v>
                </c:pt>
                <c:pt idx="319">
                  <c:v>136.49</c:v>
                </c:pt>
                <c:pt idx="320">
                  <c:v>136.49</c:v>
                </c:pt>
                <c:pt idx="321">
                  <c:v>136.49</c:v>
                </c:pt>
                <c:pt idx="322">
                  <c:v>136.49</c:v>
                </c:pt>
                <c:pt idx="323">
                  <c:v>136.49</c:v>
                </c:pt>
                <c:pt idx="324">
                  <c:v>136.49</c:v>
                </c:pt>
                <c:pt idx="325">
                  <c:v>136.49</c:v>
                </c:pt>
                <c:pt idx="326">
                  <c:v>136.49</c:v>
                </c:pt>
                <c:pt idx="327">
                  <c:v>136.49</c:v>
                </c:pt>
                <c:pt idx="328">
                  <c:v>136.49</c:v>
                </c:pt>
                <c:pt idx="329">
                  <c:v>136.49</c:v>
                </c:pt>
                <c:pt idx="330">
                  <c:v>136.49</c:v>
                </c:pt>
                <c:pt idx="331">
                  <c:v>136.49</c:v>
                </c:pt>
                <c:pt idx="332">
                  <c:v>136.49</c:v>
                </c:pt>
                <c:pt idx="333">
                  <c:v>136.49</c:v>
                </c:pt>
                <c:pt idx="334">
                  <c:v>136.49</c:v>
                </c:pt>
                <c:pt idx="335">
                  <c:v>136.49</c:v>
                </c:pt>
                <c:pt idx="336">
                  <c:v>136.49</c:v>
                </c:pt>
                <c:pt idx="337">
                  <c:v>136.49</c:v>
                </c:pt>
                <c:pt idx="338">
                  <c:v>136.49</c:v>
                </c:pt>
                <c:pt idx="339">
                  <c:v>136.49</c:v>
                </c:pt>
                <c:pt idx="340">
                  <c:v>136.49</c:v>
                </c:pt>
                <c:pt idx="341">
                  <c:v>136.49</c:v>
                </c:pt>
                <c:pt idx="342">
                  <c:v>136.49</c:v>
                </c:pt>
                <c:pt idx="343">
                  <c:v>136.49</c:v>
                </c:pt>
                <c:pt idx="344">
                  <c:v>136.49</c:v>
                </c:pt>
                <c:pt idx="345">
                  <c:v>136.49</c:v>
                </c:pt>
                <c:pt idx="346">
                  <c:v>136.49</c:v>
                </c:pt>
                <c:pt idx="347">
                  <c:v>136.49</c:v>
                </c:pt>
                <c:pt idx="348">
                  <c:v>136.49</c:v>
                </c:pt>
                <c:pt idx="349">
                  <c:v>136.49</c:v>
                </c:pt>
                <c:pt idx="350">
                  <c:v>136.49</c:v>
                </c:pt>
                <c:pt idx="351">
                  <c:v>136.49</c:v>
                </c:pt>
                <c:pt idx="352">
                  <c:v>136.49</c:v>
                </c:pt>
                <c:pt idx="353">
                  <c:v>136.49</c:v>
                </c:pt>
                <c:pt idx="354">
                  <c:v>136.49</c:v>
                </c:pt>
                <c:pt idx="355">
                  <c:v>136.49</c:v>
                </c:pt>
                <c:pt idx="356">
                  <c:v>136.49</c:v>
                </c:pt>
                <c:pt idx="357">
                  <c:v>136.49</c:v>
                </c:pt>
                <c:pt idx="358">
                  <c:v>136.49</c:v>
                </c:pt>
                <c:pt idx="359">
                  <c:v>136.49</c:v>
                </c:pt>
                <c:pt idx="360">
                  <c:v>136.49</c:v>
                </c:pt>
                <c:pt idx="361">
                  <c:v>136.49</c:v>
                </c:pt>
                <c:pt idx="362">
                  <c:v>136.49</c:v>
                </c:pt>
                <c:pt idx="363">
                  <c:v>136.49</c:v>
                </c:pt>
                <c:pt idx="364">
                  <c:v>136.49</c:v>
                </c:pt>
                <c:pt idx="365">
                  <c:v>136.49</c:v>
                </c:pt>
                <c:pt idx="366">
                  <c:v>136.49</c:v>
                </c:pt>
                <c:pt idx="367">
                  <c:v>136.49</c:v>
                </c:pt>
                <c:pt idx="368">
                  <c:v>136.49</c:v>
                </c:pt>
                <c:pt idx="369">
                  <c:v>136.49</c:v>
                </c:pt>
                <c:pt idx="370">
                  <c:v>136.49</c:v>
                </c:pt>
                <c:pt idx="371">
                  <c:v>136.49</c:v>
                </c:pt>
                <c:pt idx="372">
                  <c:v>136.49</c:v>
                </c:pt>
                <c:pt idx="373">
                  <c:v>136.49</c:v>
                </c:pt>
                <c:pt idx="374">
                  <c:v>136.49</c:v>
                </c:pt>
                <c:pt idx="375">
                  <c:v>136.49</c:v>
                </c:pt>
                <c:pt idx="376">
                  <c:v>136.49</c:v>
                </c:pt>
                <c:pt idx="377">
                  <c:v>136.49</c:v>
                </c:pt>
                <c:pt idx="378">
                  <c:v>136.49</c:v>
                </c:pt>
                <c:pt idx="379">
                  <c:v>136.49</c:v>
                </c:pt>
                <c:pt idx="380">
                  <c:v>136.49</c:v>
                </c:pt>
                <c:pt idx="381">
                  <c:v>136.49</c:v>
                </c:pt>
                <c:pt idx="382">
                  <c:v>136.49</c:v>
                </c:pt>
                <c:pt idx="383">
                  <c:v>136.49</c:v>
                </c:pt>
                <c:pt idx="384">
                  <c:v>136.49</c:v>
                </c:pt>
                <c:pt idx="385">
                  <c:v>136.49</c:v>
                </c:pt>
                <c:pt idx="386">
                  <c:v>136.49</c:v>
                </c:pt>
                <c:pt idx="387">
                  <c:v>136.49</c:v>
                </c:pt>
                <c:pt idx="388">
                  <c:v>136.49</c:v>
                </c:pt>
                <c:pt idx="389">
                  <c:v>136.49</c:v>
                </c:pt>
                <c:pt idx="390">
                  <c:v>136.49</c:v>
                </c:pt>
                <c:pt idx="391">
                  <c:v>136.49</c:v>
                </c:pt>
                <c:pt idx="392">
                  <c:v>136.49</c:v>
                </c:pt>
                <c:pt idx="393">
                  <c:v>136.49</c:v>
                </c:pt>
                <c:pt idx="394">
                  <c:v>136.49</c:v>
                </c:pt>
                <c:pt idx="395">
                  <c:v>136.49</c:v>
                </c:pt>
                <c:pt idx="396">
                  <c:v>136.49</c:v>
                </c:pt>
                <c:pt idx="397">
                  <c:v>136.49</c:v>
                </c:pt>
                <c:pt idx="398">
                  <c:v>136.49</c:v>
                </c:pt>
                <c:pt idx="399">
                  <c:v>136.49</c:v>
                </c:pt>
                <c:pt idx="400">
                  <c:v>136.49</c:v>
                </c:pt>
                <c:pt idx="401">
                  <c:v>136.49</c:v>
                </c:pt>
                <c:pt idx="402">
                  <c:v>136.49</c:v>
                </c:pt>
                <c:pt idx="403">
                  <c:v>136.49</c:v>
                </c:pt>
                <c:pt idx="404">
                  <c:v>136.49</c:v>
                </c:pt>
                <c:pt idx="405">
                  <c:v>136.49</c:v>
                </c:pt>
                <c:pt idx="406">
                  <c:v>136.49</c:v>
                </c:pt>
                <c:pt idx="407">
                  <c:v>136.49</c:v>
                </c:pt>
                <c:pt idx="408">
                  <c:v>136.49</c:v>
                </c:pt>
                <c:pt idx="409">
                  <c:v>136.49</c:v>
                </c:pt>
                <c:pt idx="410">
                  <c:v>136.49</c:v>
                </c:pt>
                <c:pt idx="411">
                  <c:v>136.49</c:v>
                </c:pt>
                <c:pt idx="412">
                  <c:v>136.49</c:v>
                </c:pt>
                <c:pt idx="413">
                  <c:v>136.49</c:v>
                </c:pt>
                <c:pt idx="414">
                  <c:v>136.49</c:v>
                </c:pt>
                <c:pt idx="415">
                  <c:v>136.49</c:v>
                </c:pt>
                <c:pt idx="416">
                  <c:v>136.49</c:v>
                </c:pt>
                <c:pt idx="417">
                  <c:v>136.49</c:v>
                </c:pt>
                <c:pt idx="418">
                  <c:v>136.49</c:v>
                </c:pt>
                <c:pt idx="419">
                  <c:v>136.49</c:v>
                </c:pt>
                <c:pt idx="420">
                  <c:v>136.49</c:v>
                </c:pt>
                <c:pt idx="421">
                  <c:v>136.49</c:v>
                </c:pt>
                <c:pt idx="422">
                  <c:v>136.49</c:v>
                </c:pt>
                <c:pt idx="423">
                  <c:v>136.49</c:v>
                </c:pt>
                <c:pt idx="424">
                  <c:v>136.49</c:v>
                </c:pt>
                <c:pt idx="425">
                  <c:v>136.49</c:v>
                </c:pt>
                <c:pt idx="426">
                  <c:v>136.49</c:v>
                </c:pt>
                <c:pt idx="427">
                  <c:v>136.49</c:v>
                </c:pt>
                <c:pt idx="428">
                  <c:v>136.49</c:v>
                </c:pt>
                <c:pt idx="429">
                  <c:v>136.49</c:v>
                </c:pt>
                <c:pt idx="430">
                  <c:v>136.49</c:v>
                </c:pt>
                <c:pt idx="431">
                  <c:v>136.49</c:v>
                </c:pt>
                <c:pt idx="432">
                  <c:v>136.49</c:v>
                </c:pt>
                <c:pt idx="433">
                  <c:v>136.49</c:v>
                </c:pt>
                <c:pt idx="434">
                  <c:v>136.49</c:v>
                </c:pt>
                <c:pt idx="435">
                  <c:v>136.49</c:v>
                </c:pt>
                <c:pt idx="436">
                  <c:v>136.49</c:v>
                </c:pt>
                <c:pt idx="437">
                  <c:v>136.49</c:v>
                </c:pt>
                <c:pt idx="438">
                  <c:v>136.49</c:v>
                </c:pt>
                <c:pt idx="439">
                  <c:v>136.49</c:v>
                </c:pt>
                <c:pt idx="440">
                  <c:v>136.49</c:v>
                </c:pt>
                <c:pt idx="441">
                  <c:v>136.49</c:v>
                </c:pt>
                <c:pt idx="442">
                  <c:v>136.49</c:v>
                </c:pt>
                <c:pt idx="443">
                  <c:v>136.49</c:v>
                </c:pt>
                <c:pt idx="444">
                  <c:v>136.49</c:v>
                </c:pt>
                <c:pt idx="445">
                  <c:v>136.49</c:v>
                </c:pt>
                <c:pt idx="446">
                  <c:v>136.49</c:v>
                </c:pt>
                <c:pt idx="447">
                  <c:v>136.49</c:v>
                </c:pt>
                <c:pt idx="448">
                  <c:v>136.49</c:v>
                </c:pt>
                <c:pt idx="449">
                  <c:v>136.49</c:v>
                </c:pt>
                <c:pt idx="450">
                  <c:v>136.49</c:v>
                </c:pt>
                <c:pt idx="451">
                  <c:v>136.49</c:v>
                </c:pt>
                <c:pt idx="452">
                  <c:v>136.49</c:v>
                </c:pt>
                <c:pt idx="453">
                  <c:v>136.49</c:v>
                </c:pt>
                <c:pt idx="454">
                  <c:v>136.49</c:v>
                </c:pt>
                <c:pt idx="455">
                  <c:v>136.49</c:v>
                </c:pt>
                <c:pt idx="456">
                  <c:v>136.49</c:v>
                </c:pt>
                <c:pt idx="457">
                  <c:v>136.49</c:v>
                </c:pt>
                <c:pt idx="458">
                  <c:v>136.49</c:v>
                </c:pt>
                <c:pt idx="459">
                  <c:v>136.49</c:v>
                </c:pt>
                <c:pt idx="460">
                  <c:v>136.49</c:v>
                </c:pt>
                <c:pt idx="461">
                  <c:v>136.49</c:v>
                </c:pt>
                <c:pt idx="462">
                  <c:v>136.49</c:v>
                </c:pt>
                <c:pt idx="463">
                  <c:v>136.49</c:v>
                </c:pt>
                <c:pt idx="464">
                  <c:v>136.49</c:v>
                </c:pt>
                <c:pt idx="465">
                  <c:v>136.49</c:v>
                </c:pt>
                <c:pt idx="466">
                  <c:v>136.49</c:v>
                </c:pt>
                <c:pt idx="467">
                  <c:v>136.49</c:v>
                </c:pt>
                <c:pt idx="468">
                  <c:v>136.49</c:v>
                </c:pt>
                <c:pt idx="469">
                  <c:v>136.49</c:v>
                </c:pt>
                <c:pt idx="470">
                  <c:v>136.49</c:v>
                </c:pt>
                <c:pt idx="471">
                  <c:v>136.49</c:v>
                </c:pt>
                <c:pt idx="472">
                  <c:v>136.49</c:v>
                </c:pt>
                <c:pt idx="473">
                  <c:v>136.49</c:v>
                </c:pt>
                <c:pt idx="474">
                  <c:v>136.49</c:v>
                </c:pt>
                <c:pt idx="475">
                  <c:v>136.49</c:v>
                </c:pt>
                <c:pt idx="476">
                  <c:v>136.49</c:v>
                </c:pt>
                <c:pt idx="477">
                  <c:v>136.49</c:v>
                </c:pt>
                <c:pt idx="478">
                  <c:v>136.49</c:v>
                </c:pt>
                <c:pt idx="479">
                  <c:v>136.49</c:v>
                </c:pt>
                <c:pt idx="480">
                  <c:v>136.49</c:v>
                </c:pt>
                <c:pt idx="481">
                  <c:v>136.49</c:v>
                </c:pt>
                <c:pt idx="482">
                  <c:v>136.49</c:v>
                </c:pt>
                <c:pt idx="483">
                  <c:v>136.49</c:v>
                </c:pt>
                <c:pt idx="484">
                  <c:v>136.49</c:v>
                </c:pt>
                <c:pt idx="485">
                  <c:v>136.49</c:v>
                </c:pt>
                <c:pt idx="486">
                  <c:v>136.49</c:v>
                </c:pt>
                <c:pt idx="487">
                  <c:v>136.49</c:v>
                </c:pt>
                <c:pt idx="488">
                  <c:v>136.49</c:v>
                </c:pt>
                <c:pt idx="489">
                  <c:v>136.49</c:v>
                </c:pt>
                <c:pt idx="490">
                  <c:v>136.49</c:v>
                </c:pt>
                <c:pt idx="491">
                  <c:v>136.49</c:v>
                </c:pt>
                <c:pt idx="492">
                  <c:v>136.49</c:v>
                </c:pt>
                <c:pt idx="493">
                  <c:v>136.49</c:v>
                </c:pt>
                <c:pt idx="494">
                  <c:v>136.49</c:v>
                </c:pt>
                <c:pt idx="495">
                  <c:v>136.49</c:v>
                </c:pt>
                <c:pt idx="496">
                  <c:v>136.49</c:v>
                </c:pt>
                <c:pt idx="497">
                  <c:v>136.49</c:v>
                </c:pt>
                <c:pt idx="498">
                  <c:v>136.49</c:v>
                </c:pt>
                <c:pt idx="499">
                  <c:v>136.49</c:v>
                </c:pt>
                <c:pt idx="500">
                  <c:v>136.49</c:v>
                </c:pt>
                <c:pt idx="501">
                  <c:v>149.06</c:v>
                </c:pt>
                <c:pt idx="502">
                  <c:v>149.06</c:v>
                </c:pt>
                <c:pt idx="503">
                  <c:v>149.06</c:v>
                </c:pt>
                <c:pt idx="504">
                  <c:v>149.06</c:v>
                </c:pt>
                <c:pt idx="505">
                  <c:v>149.06</c:v>
                </c:pt>
                <c:pt idx="506">
                  <c:v>149.06</c:v>
                </c:pt>
                <c:pt idx="507">
                  <c:v>149.06</c:v>
                </c:pt>
                <c:pt idx="508">
                  <c:v>149.06</c:v>
                </c:pt>
                <c:pt idx="509">
                  <c:v>149.06</c:v>
                </c:pt>
                <c:pt idx="510">
                  <c:v>149.06</c:v>
                </c:pt>
                <c:pt idx="511">
                  <c:v>149.06</c:v>
                </c:pt>
                <c:pt idx="512">
                  <c:v>149.06</c:v>
                </c:pt>
                <c:pt idx="513">
                  <c:v>149.06</c:v>
                </c:pt>
                <c:pt idx="514">
                  <c:v>149.06</c:v>
                </c:pt>
                <c:pt idx="515">
                  <c:v>149.06</c:v>
                </c:pt>
                <c:pt idx="516">
                  <c:v>149.06</c:v>
                </c:pt>
                <c:pt idx="517">
                  <c:v>149.06</c:v>
                </c:pt>
                <c:pt idx="518">
                  <c:v>149.06</c:v>
                </c:pt>
                <c:pt idx="519">
                  <c:v>149.06</c:v>
                </c:pt>
                <c:pt idx="520">
                  <c:v>149.06</c:v>
                </c:pt>
                <c:pt idx="521">
                  <c:v>149.06</c:v>
                </c:pt>
                <c:pt idx="522">
                  <c:v>149.06</c:v>
                </c:pt>
                <c:pt idx="523">
                  <c:v>149.06</c:v>
                </c:pt>
                <c:pt idx="524">
                  <c:v>149.06</c:v>
                </c:pt>
                <c:pt idx="525">
                  <c:v>149.06</c:v>
                </c:pt>
                <c:pt idx="526">
                  <c:v>149.06</c:v>
                </c:pt>
                <c:pt idx="527">
                  <c:v>149.06</c:v>
                </c:pt>
                <c:pt idx="528">
                  <c:v>149.06</c:v>
                </c:pt>
                <c:pt idx="529">
                  <c:v>149.06</c:v>
                </c:pt>
                <c:pt idx="530">
                  <c:v>149.06</c:v>
                </c:pt>
                <c:pt idx="531">
                  <c:v>149.06</c:v>
                </c:pt>
                <c:pt idx="532">
                  <c:v>149.06</c:v>
                </c:pt>
                <c:pt idx="533">
                  <c:v>149.06</c:v>
                </c:pt>
                <c:pt idx="534">
                  <c:v>149.06</c:v>
                </c:pt>
                <c:pt idx="535">
                  <c:v>149.06</c:v>
                </c:pt>
                <c:pt idx="536">
                  <c:v>149.06</c:v>
                </c:pt>
                <c:pt idx="537">
                  <c:v>149.06</c:v>
                </c:pt>
                <c:pt idx="538">
                  <c:v>149.06</c:v>
                </c:pt>
                <c:pt idx="539">
                  <c:v>149.06</c:v>
                </c:pt>
                <c:pt idx="540">
                  <c:v>149.06</c:v>
                </c:pt>
                <c:pt idx="541">
                  <c:v>149.06</c:v>
                </c:pt>
                <c:pt idx="542">
                  <c:v>149.06</c:v>
                </c:pt>
                <c:pt idx="543">
                  <c:v>149.06</c:v>
                </c:pt>
                <c:pt idx="544">
                  <c:v>149.06</c:v>
                </c:pt>
                <c:pt idx="545">
                  <c:v>149.06</c:v>
                </c:pt>
                <c:pt idx="546">
                  <c:v>149.06</c:v>
                </c:pt>
                <c:pt idx="547">
                  <c:v>149.06</c:v>
                </c:pt>
                <c:pt idx="548">
                  <c:v>149.06</c:v>
                </c:pt>
                <c:pt idx="549">
                  <c:v>149.06</c:v>
                </c:pt>
                <c:pt idx="550">
                  <c:v>149.06</c:v>
                </c:pt>
                <c:pt idx="551">
                  <c:v>149.06</c:v>
                </c:pt>
                <c:pt idx="552">
                  <c:v>149.06</c:v>
                </c:pt>
                <c:pt idx="553">
                  <c:v>149.06</c:v>
                </c:pt>
                <c:pt idx="554">
                  <c:v>149.06</c:v>
                </c:pt>
                <c:pt idx="555">
                  <c:v>149.06</c:v>
                </c:pt>
                <c:pt idx="556">
                  <c:v>149.06</c:v>
                </c:pt>
                <c:pt idx="557">
                  <c:v>149.06</c:v>
                </c:pt>
                <c:pt idx="558">
                  <c:v>149.06</c:v>
                </c:pt>
                <c:pt idx="559">
                  <c:v>149.06</c:v>
                </c:pt>
                <c:pt idx="560">
                  <c:v>149.06</c:v>
                </c:pt>
                <c:pt idx="561">
                  <c:v>149.06</c:v>
                </c:pt>
                <c:pt idx="562">
                  <c:v>149.06</c:v>
                </c:pt>
                <c:pt idx="563">
                  <c:v>149.06</c:v>
                </c:pt>
                <c:pt idx="564">
                  <c:v>149.06</c:v>
                </c:pt>
                <c:pt idx="565">
                  <c:v>149.06</c:v>
                </c:pt>
                <c:pt idx="566">
                  <c:v>149.06</c:v>
                </c:pt>
                <c:pt idx="567">
                  <c:v>149.06</c:v>
                </c:pt>
                <c:pt idx="568">
                  <c:v>149.06</c:v>
                </c:pt>
                <c:pt idx="569">
                  <c:v>149.06</c:v>
                </c:pt>
                <c:pt idx="570">
                  <c:v>149.06</c:v>
                </c:pt>
                <c:pt idx="571">
                  <c:v>149.06</c:v>
                </c:pt>
                <c:pt idx="572">
                  <c:v>149.06</c:v>
                </c:pt>
                <c:pt idx="573">
                  <c:v>149.06</c:v>
                </c:pt>
                <c:pt idx="574">
                  <c:v>149.06</c:v>
                </c:pt>
                <c:pt idx="575">
                  <c:v>149.06</c:v>
                </c:pt>
                <c:pt idx="576">
                  <c:v>149.06</c:v>
                </c:pt>
                <c:pt idx="577">
                  <c:v>149.06</c:v>
                </c:pt>
                <c:pt idx="578">
                  <c:v>149.06</c:v>
                </c:pt>
                <c:pt idx="579">
                  <c:v>149.06</c:v>
                </c:pt>
                <c:pt idx="580">
                  <c:v>149.06</c:v>
                </c:pt>
                <c:pt idx="581">
                  <c:v>149.06</c:v>
                </c:pt>
                <c:pt idx="582">
                  <c:v>149.06</c:v>
                </c:pt>
                <c:pt idx="583">
                  <c:v>149.06</c:v>
                </c:pt>
                <c:pt idx="584">
                  <c:v>149.06</c:v>
                </c:pt>
                <c:pt idx="585">
                  <c:v>149.06</c:v>
                </c:pt>
                <c:pt idx="586">
                  <c:v>149.06</c:v>
                </c:pt>
                <c:pt idx="587">
                  <c:v>149.06</c:v>
                </c:pt>
                <c:pt idx="588">
                  <c:v>149.06</c:v>
                </c:pt>
                <c:pt idx="589">
                  <c:v>149.06</c:v>
                </c:pt>
                <c:pt idx="590">
                  <c:v>149.06</c:v>
                </c:pt>
                <c:pt idx="591">
                  <c:v>149.06</c:v>
                </c:pt>
                <c:pt idx="592">
                  <c:v>149.06</c:v>
                </c:pt>
                <c:pt idx="593">
                  <c:v>149.06</c:v>
                </c:pt>
                <c:pt idx="594">
                  <c:v>149.06</c:v>
                </c:pt>
                <c:pt idx="595">
                  <c:v>149.06</c:v>
                </c:pt>
                <c:pt idx="596">
                  <c:v>149.06</c:v>
                </c:pt>
                <c:pt idx="597">
                  <c:v>149.06</c:v>
                </c:pt>
                <c:pt idx="598">
                  <c:v>149.06</c:v>
                </c:pt>
                <c:pt idx="599">
                  <c:v>149.06</c:v>
                </c:pt>
                <c:pt idx="600">
                  <c:v>149.06</c:v>
                </c:pt>
                <c:pt idx="601">
                  <c:v>149.06</c:v>
                </c:pt>
                <c:pt idx="602">
                  <c:v>149.06</c:v>
                </c:pt>
                <c:pt idx="603">
                  <c:v>149.06</c:v>
                </c:pt>
                <c:pt idx="604">
                  <c:v>149.06</c:v>
                </c:pt>
                <c:pt idx="605">
                  <c:v>149.06</c:v>
                </c:pt>
                <c:pt idx="606">
                  <c:v>149.06</c:v>
                </c:pt>
                <c:pt idx="607">
                  <c:v>149.06</c:v>
                </c:pt>
                <c:pt idx="608">
                  <c:v>149.06</c:v>
                </c:pt>
                <c:pt idx="609">
                  <c:v>149.06</c:v>
                </c:pt>
                <c:pt idx="610">
                  <c:v>149.06</c:v>
                </c:pt>
                <c:pt idx="611">
                  <c:v>149.06</c:v>
                </c:pt>
                <c:pt idx="612">
                  <c:v>149.06</c:v>
                </c:pt>
                <c:pt idx="613">
                  <c:v>149.06</c:v>
                </c:pt>
                <c:pt idx="614">
                  <c:v>149.06</c:v>
                </c:pt>
                <c:pt idx="615">
                  <c:v>149.06</c:v>
                </c:pt>
                <c:pt idx="616">
                  <c:v>149.06</c:v>
                </c:pt>
                <c:pt idx="617">
                  <c:v>149.06</c:v>
                </c:pt>
                <c:pt idx="618">
                  <c:v>149.06</c:v>
                </c:pt>
                <c:pt idx="619">
                  <c:v>149.06</c:v>
                </c:pt>
                <c:pt idx="620">
                  <c:v>149.06</c:v>
                </c:pt>
                <c:pt idx="621">
                  <c:v>149.06</c:v>
                </c:pt>
                <c:pt idx="622">
                  <c:v>149.06</c:v>
                </c:pt>
                <c:pt idx="623">
                  <c:v>149.06</c:v>
                </c:pt>
                <c:pt idx="624">
                  <c:v>149.06</c:v>
                </c:pt>
                <c:pt idx="625">
                  <c:v>149.06</c:v>
                </c:pt>
                <c:pt idx="626">
                  <c:v>149.06</c:v>
                </c:pt>
                <c:pt idx="627">
                  <c:v>149.06</c:v>
                </c:pt>
                <c:pt idx="628">
                  <c:v>149.06</c:v>
                </c:pt>
                <c:pt idx="629">
                  <c:v>149.06</c:v>
                </c:pt>
                <c:pt idx="630">
                  <c:v>149.06</c:v>
                </c:pt>
                <c:pt idx="631">
                  <c:v>149.06</c:v>
                </c:pt>
                <c:pt idx="632">
                  <c:v>149.06</c:v>
                </c:pt>
                <c:pt idx="633">
                  <c:v>149.06</c:v>
                </c:pt>
                <c:pt idx="634">
                  <c:v>149.06</c:v>
                </c:pt>
                <c:pt idx="635">
                  <c:v>149.06</c:v>
                </c:pt>
                <c:pt idx="636">
                  <c:v>149.06</c:v>
                </c:pt>
                <c:pt idx="637">
                  <c:v>149.06</c:v>
                </c:pt>
                <c:pt idx="638">
                  <c:v>149.06</c:v>
                </c:pt>
                <c:pt idx="639">
                  <c:v>149.06</c:v>
                </c:pt>
                <c:pt idx="640">
                  <c:v>149.06</c:v>
                </c:pt>
                <c:pt idx="641">
                  <c:v>149.06</c:v>
                </c:pt>
                <c:pt idx="642">
                  <c:v>149.06</c:v>
                </c:pt>
                <c:pt idx="643">
                  <c:v>149.06</c:v>
                </c:pt>
                <c:pt idx="644">
                  <c:v>149.06</c:v>
                </c:pt>
                <c:pt idx="645">
                  <c:v>149.06</c:v>
                </c:pt>
                <c:pt idx="646">
                  <c:v>149.06</c:v>
                </c:pt>
                <c:pt idx="647">
                  <c:v>149.06</c:v>
                </c:pt>
                <c:pt idx="648">
                  <c:v>149.06</c:v>
                </c:pt>
                <c:pt idx="649">
                  <c:v>149.06</c:v>
                </c:pt>
                <c:pt idx="650">
                  <c:v>149.06</c:v>
                </c:pt>
                <c:pt idx="651">
                  <c:v>149.06</c:v>
                </c:pt>
                <c:pt idx="652">
                  <c:v>149.06</c:v>
                </c:pt>
                <c:pt idx="653">
                  <c:v>149.06</c:v>
                </c:pt>
                <c:pt idx="654">
                  <c:v>149.06</c:v>
                </c:pt>
                <c:pt idx="655">
                  <c:v>149.06</c:v>
                </c:pt>
                <c:pt idx="656">
                  <c:v>149.06</c:v>
                </c:pt>
                <c:pt idx="657">
                  <c:v>149.06</c:v>
                </c:pt>
                <c:pt idx="658">
                  <c:v>149.06</c:v>
                </c:pt>
                <c:pt idx="659">
                  <c:v>149.06</c:v>
                </c:pt>
                <c:pt idx="660">
                  <c:v>149.06</c:v>
                </c:pt>
                <c:pt idx="661">
                  <c:v>149.06</c:v>
                </c:pt>
                <c:pt idx="662">
                  <c:v>149.06</c:v>
                </c:pt>
                <c:pt idx="663">
                  <c:v>149.06</c:v>
                </c:pt>
                <c:pt idx="664">
                  <c:v>149.06</c:v>
                </c:pt>
                <c:pt idx="665">
                  <c:v>149.06</c:v>
                </c:pt>
                <c:pt idx="666">
                  <c:v>149.06</c:v>
                </c:pt>
                <c:pt idx="667">
                  <c:v>149.06</c:v>
                </c:pt>
                <c:pt idx="668">
                  <c:v>149.06</c:v>
                </c:pt>
                <c:pt idx="669">
                  <c:v>149.06</c:v>
                </c:pt>
                <c:pt idx="670">
                  <c:v>149.06</c:v>
                </c:pt>
                <c:pt idx="671">
                  <c:v>149.06</c:v>
                </c:pt>
                <c:pt idx="672">
                  <c:v>149.06</c:v>
                </c:pt>
                <c:pt idx="673">
                  <c:v>149.06</c:v>
                </c:pt>
                <c:pt idx="674">
                  <c:v>149.06</c:v>
                </c:pt>
                <c:pt idx="675">
                  <c:v>149.06</c:v>
                </c:pt>
                <c:pt idx="676">
                  <c:v>149.06</c:v>
                </c:pt>
                <c:pt idx="677">
                  <c:v>149.06</c:v>
                </c:pt>
                <c:pt idx="678">
                  <c:v>149.06</c:v>
                </c:pt>
                <c:pt idx="679">
                  <c:v>149.06</c:v>
                </c:pt>
                <c:pt idx="680">
                  <c:v>149.06</c:v>
                </c:pt>
                <c:pt idx="681">
                  <c:v>149.06</c:v>
                </c:pt>
                <c:pt idx="682">
                  <c:v>149.06</c:v>
                </c:pt>
                <c:pt idx="683">
                  <c:v>149.06</c:v>
                </c:pt>
                <c:pt idx="684">
                  <c:v>149.06</c:v>
                </c:pt>
                <c:pt idx="685">
                  <c:v>149.06</c:v>
                </c:pt>
                <c:pt idx="686">
                  <c:v>149.06</c:v>
                </c:pt>
                <c:pt idx="687">
                  <c:v>149.06</c:v>
                </c:pt>
                <c:pt idx="688">
                  <c:v>149.06</c:v>
                </c:pt>
                <c:pt idx="689">
                  <c:v>149.06</c:v>
                </c:pt>
                <c:pt idx="690">
                  <c:v>149.06</c:v>
                </c:pt>
                <c:pt idx="691">
                  <c:v>149.06</c:v>
                </c:pt>
                <c:pt idx="692">
                  <c:v>149.06</c:v>
                </c:pt>
                <c:pt idx="693">
                  <c:v>149.06</c:v>
                </c:pt>
                <c:pt idx="694">
                  <c:v>149.06</c:v>
                </c:pt>
                <c:pt idx="695">
                  <c:v>149.06</c:v>
                </c:pt>
                <c:pt idx="696">
                  <c:v>149.06</c:v>
                </c:pt>
                <c:pt idx="697">
                  <c:v>149.06</c:v>
                </c:pt>
                <c:pt idx="698">
                  <c:v>149.06</c:v>
                </c:pt>
                <c:pt idx="699">
                  <c:v>149.06</c:v>
                </c:pt>
                <c:pt idx="700">
                  <c:v>149.06</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136.49</c:v>
                </c:pt>
                <c:pt idx="152">
                  <c:v>136.49</c:v>
                </c:pt>
                <c:pt idx="153">
                  <c:v>136.49</c:v>
                </c:pt>
                <c:pt idx="154">
                  <c:v>136.49</c:v>
                </c:pt>
                <c:pt idx="155">
                  <c:v>136.49</c:v>
                </c:pt>
                <c:pt idx="156">
                  <c:v>136.49</c:v>
                </c:pt>
                <c:pt idx="157">
                  <c:v>136.49</c:v>
                </c:pt>
                <c:pt idx="158">
                  <c:v>136.49</c:v>
                </c:pt>
                <c:pt idx="159">
                  <c:v>136.49</c:v>
                </c:pt>
                <c:pt idx="160">
                  <c:v>136.49</c:v>
                </c:pt>
                <c:pt idx="161">
                  <c:v>136.49</c:v>
                </c:pt>
                <c:pt idx="162">
                  <c:v>136.49</c:v>
                </c:pt>
                <c:pt idx="163">
                  <c:v>136.49</c:v>
                </c:pt>
                <c:pt idx="164">
                  <c:v>136.49</c:v>
                </c:pt>
                <c:pt idx="165">
                  <c:v>136.49</c:v>
                </c:pt>
                <c:pt idx="166">
                  <c:v>136.49</c:v>
                </c:pt>
                <c:pt idx="167">
                  <c:v>136.49</c:v>
                </c:pt>
                <c:pt idx="168">
                  <c:v>136.49</c:v>
                </c:pt>
                <c:pt idx="169">
                  <c:v>136.49</c:v>
                </c:pt>
                <c:pt idx="170">
                  <c:v>136.49</c:v>
                </c:pt>
                <c:pt idx="171">
                  <c:v>136.49</c:v>
                </c:pt>
                <c:pt idx="172">
                  <c:v>136.49</c:v>
                </c:pt>
                <c:pt idx="173">
                  <c:v>136.49</c:v>
                </c:pt>
                <c:pt idx="174">
                  <c:v>136.49</c:v>
                </c:pt>
                <c:pt idx="175">
                  <c:v>136.49</c:v>
                </c:pt>
                <c:pt idx="176">
                  <c:v>136.49</c:v>
                </c:pt>
                <c:pt idx="177">
                  <c:v>136.49</c:v>
                </c:pt>
                <c:pt idx="178">
                  <c:v>136.49</c:v>
                </c:pt>
                <c:pt idx="179">
                  <c:v>136.49</c:v>
                </c:pt>
                <c:pt idx="180">
                  <c:v>136.49</c:v>
                </c:pt>
                <c:pt idx="181">
                  <c:v>136.49</c:v>
                </c:pt>
                <c:pt idx="182">
                  <c:v>136.49</c:v>
                </c:pt>
                <c:pt idx="183">
                  <c:v>136.49</c:v>
                </c:pt>
                <c:pt idx="184">
                  <c:v>136.49</c:v>
                </c:pt>
                <c:pt idx="185">
                  <c:v>136.49</c:v>
                </c:pt>
                <c:pt idx="186">
                  <c:v>136.49</c:v>
                </c:pt>
                <c:pt idx="187">
                  <c:v>136.49</c:v>
                </c:pt>
                <c:pt idx="188">
                  <c:v>136.49</c:v>
                </c:pt>
                <c:pt idx="189">
                  <c:v>136.49</c:v>
                </c:pt>
                <c:pt idx="190">
                  <c:v>136.49</c:v>
                </c:pt>
                <c:pt idx="191">
                  <c:v>136.49</c:v>
                </c:pt>
                <c:pt idx="192">
                  <c:v>136.49</c:v>
                </c:pt>
                <c:pt idx="193">
                  <c:v>136.49</c:v>
                </c:pt>
                <c:pt idx="194">
                  <c:v>136.49</c:v>
                </c:pt>
                <c:pt idx="195">
                  <c:v>136.49</c:v>
                </c:pt>
                <c:pt idx="196">
                  <c:v>136.49</c:v>
                </c:pt>
                <c:pt idx="197">
                  <c:v>136.49</c:v>
                </c:pt>
                <c:pt idx="198">
                  <c:v>136.49</c:v>
                </c:pt>
                <c:pt idx="199">
                  <c:v>136.49</c:v>
                </c:pt>
                <c:pt idx="200">
                  <c:v>136.49</c:v>
                </c:pt>
                <c:pt idx="201">
                  <c:v>136.49</c:v>
                </c:pt>
                <c:pt idx="202">
                  <c:v>136.49</c:v>
                </c:pt>
                <c:pt idx="203">
                  <c:v>136.49</c:v>
                </c:pt>
                <c:pt idx="204">
                  <c:v>136.49</c:v>
                </c:pt>
                <c:pt idx="205">
                  <c:v>136.49</c:v>
                </c:pt>
                <c:pt idx="206">
                  <c:v>136.49</c:v>
                </c:pt>
                <c:pt idx="207">
                  <c:v>136.49</c:v>
                </c:pt>
                <c:pt idx="208">
                  <c:v>136.49</c:v>
                </c:pt>
                <c:pt idx="209">
                  <c:v>136.49</c:v>
                </c:pt>
                <c:pt idx="210">
                  <c:v>136.49</c:v>
                </c:pt>
                <c:pt idx="211">
                  <c:v>136.49</c:v>
                </c:pt>
                <c:pt idx="212">
                  <c:v>136.49</c:v>
                </c:pt>
                <c:pt idx="213">
                  <c:v>136.49</c:v>
                </c:pt>
                <c:pt idx="214">
                  <c:v>136.49</c:v>
                </c:pt>
                <c:pt idx="215">
                  <c:v>136.49</c:v>
                </c:pt>
                <c:pt idx="216">
                  <c:v>136.49</c:v>
                </c:pt>
                <c:pt idx="217">
                  <c:v>136.49</c:v>
                </c:pt>
                <c:pt idx="218">
                  <c:v>136.49</c:v>
                </c:pt>
                <c:pt idx="219">
                  <c:v>136.49</c:v>
                </c:pt>
                <c:pt idx="220">
                  <c:v>136.49</c:v>
                </c:pt>
                <c:pt idx="221">
                  <c:v>136.49</c:v>
                </c:pt>
                <c:pt idx="222">
                  <c:v>136.49</c:v>
                </c:pt>
                <c:pt idx="223">
                  <c:v>136.49</c:v>
                </c:pt>
                <c:pt idx="224">
                  <c:v>136.49</c:v>
                </c:pt>
                <c:pt idx="225">
                  <c:v>136.49</c:v>
                </c:pt>
                <c:pt idx="226">
                  <c:v>136.49</c:v>
                </c:pt>
                <c:pt idx="227">
                  <c:v>136.49</c:v>
                </c:pt>
                <c:pt idx="228">
                  <c:v>136.49</c:v>
                </c:pt>
                <c:pt idx="229">
                  <c:v>136.49</c:v>
                </c:pt>
                <c:pt idx="230">
                  <c:v>136.49</c:v>
                </c:pt>
                <c:pt idx="231">
                  <c:v>136.49</c:v>
                </c:pt>
                <c:pt idx="232">
                  <c:v>136.49</c:v>
                </c:pt>
                <c:pt idx="233">
                  <c:v>136.49</c:v>
                </c:pt>
                <c:pt idx="234">
                  <c:v>136.49</c:v>
                </c:pt>
                <c:pt idx="235">
                  <c:v>136.49</c:v>
                </c:pt>
                <c:pt idx="236">
                  <c:v>136.49</c:v>
                </c:pt>
                <c:pt idx="237">
                  <c:v>136.49</c:v>
                </c:pt>
                <c:pt idx="238">
                  <c:v>136.49</c:v>
                </c:pt>
                <c:pt idx="239">
                  <c:v>136.49</c:v>
                </c:pt>
                <c:pt idx="240">
                  <c:v>136.49</c:v>
                </c:pt>
                <c:pt idx="241">
                  <c:v>136.49</c:v>
                </c:pt>
                <c:pt idx="242">
                  <c:v>136.49</c:v>
                </c:pt>
                <c:pt idx="243">
                  <c:v>136.49</c:v>
                </c:pt>
                <c:pt idx="244">
                  <c:v>136.49</c:v>
                </c:pt>
                <c:pt idx="245">
                  <c:v>136.49</c:v>
                </c:pt>
                <c:pt idx="246">
                  <c:v>136.49</c:v>
                </c:pt>
                <c:pt idx="247">
                  <c:v>136.49</c:v>
                </c:pt>
                <c:pt idx="248">
                  <c:v>136.49</c:v>
                </c:pt>
                <c:pt idx="249">
                  <c:v>136.49</c:v>
                </c:pt>
                <c:pt idx="250">
                  <c:v>136.49</c:v>
                </c:pt>
                <c:pt idx="251">
                  <c:v>159.36000000000001</c:v>
                </c:pt>
                <c:pt idx="252">
                  <c:v>159.36000000000001</c:v>
                </c:pt>
                <c:pt idx="253">
                  <c:v>159.36000000000001</c:v>
                </c:pt>
                <c:pt idx="254">
                  <c:v>159.36000000000001</c:v>
                </c:pt>
                <c:pt idx="255">
                  <c:v>159.36000000000001</c:v>
                </c:pt>
                <c:pt idx="256">
                  <c:v>159.36000000000001</c:v>
                </c:pt>
                <c:pt idx="257">
                  <c:v>159.36000000000001</c:v>
                </c:pt>
                <c:pt idx="258">
                  <c:v>159.36000000000001</c:v>
                </c:pt>
                <c:pt idx="259">
                  <c:v>159.36000000000001</c:v>
                </c:pt>
                <c:pt idx="260">
                  <c:v>159.36000000000001</c:v>
                </c:pt>
                <c:pt idx="261">
                  <c:v>159.36000000000001</c:v>
                </c:pt>
                <c:pt idx="262">
                  <c:v>159.36000000000001</c:v>
                </c:pt>
                <c:pt idx="263">
                  <c:v>159.36000000000001</c:v>
                </c:pt>
                <c:pt idx="264">
                  <c:v>159.36000000000001</c:v>
                </c:pt>
                <c:pt idx="265">
                  <c:v>159.36000000000001</c:v>
                </c:pt>
                <c:pt idx="266">
                  <c:v>159.36000000000001</c:v>
                </c:pt>
                <c:pt idx="267">
                  <c:v>159.36000000000001</c:v>
                </c:pt>
                <c:pt idx="268">
                  <c:v>159.36000000000001</c:v>
                </c:pt>
                <c:pt idx="269">
                  <c:v>159.36000000000001</c:v>
                </c:pt>
                <c:pt idx="270">
                  <c:v>159.36000000000001</c:v>
                </c:pt>
                <c:pt idx="271">
                  <c:v>159.36000000000001</c:v>
                </c:pt>
                <c:pt idx="272">
                  <c:v>159.36000000000001</c:v>
                </c:pt>
                <c:pt idx="273">
                  <c:v>159.36000000000001</c:v>
                </c:pt>
                <c:pt idx="274">
                  <c:v>159.36000000000001</c:v>
                </c:pt>
                <c:pt idx="275">
                  <c:v>159.36000000000001</c:v>
                </c:pt>
                <c:pt idx="276">
                  <c:v>159.36000000000001</c:v>
                </c:pt>
                <c:pt idx="277">
                  <c:v>159.36000000000001</c:v>
                </c:pt>
                <c:pt idx="278">
                  <c:v>159.36000000000001</c:v>
                </c:pt>
                <c:pt idx="279">
                  <c:v>159.36000000000001</c:v>
                </c:pt>
                <c:pt idx="280">
                  <c:v>159.36000000000001</c:v>
                </c:pt>
                <c:pt idx="281">
                  <c:v>159.36000000000001</c:v>
                </c:pt>
                <c:pt idx="282">
                  <c:v>159.36000000000001</c:v>
                </c:pt>
                <c:pt idx="283">
                  <c:v>159.36000000000001</c:v>
                </c:pt>
                <c:pt idx="284">
                  <c:v>159.36000000000001</c:v>
                </c:pt>
                <c:pt idx="285">
                  <c:v>159.36000000000001</c:v>
                </c:pt>
                <c:pt idx="286">
                  <c:v>159.36000000000001</c:v>
                </c:pt>
                <c:pt idx="287">
                  <c:v>159.36000000000001</c:v>
                </c:pt>
                <c:pt idx="288">
                  <c:v>159.36000000000001</c:v>
                </c:pt>
                <c:pt idx="289">
                  <c:v>159.36000000000001</c:v>
                </c:pt>
                <c:pt idx="290">
                  <c:v>159.36000000000001</c:v>
                </c:pt>
                <c:pt idx="291">
                  <c:v>159.36000000000001</c:v>
                </c:pt>
                <c:pt idx="292">
                  <c:v>159.36000000000001</c:v>
                </c:pt>
                <c:pt idx="293">
                  <c:v>159.36000000000001</c:v>
                </c:pt>
                <c:pt idx="294">
                  <c:v>159.36000000000001</c:v>
                </c:pt>
                <c:pt idx="295">
                  <c:v>159.36000000000001</c:v>
                </c:pt>
                <c:pt idx="296">
                  <c:v>159.36000000000001</c:v>
                </c:pt>
                <c:pt idx="297">
                  <c:v>159.36000000000001</c:v>
                </c:pt>
                <c:pt idx="298">
                  <c:v>159.36000000000001</c:v>
                </c:pt>
                <c:pt idx="299">
                  <c:v>159.36000000000001</c:v>
                </c:pt>
                <c:pt idx="300">
                  <c:v>159.36000000000001</c:v>
                </c:pt>
                <c:pt idx="301">
                  <c:v>159.36000000000001</c:v>
                </c:pt>
                <c:pt idx="302">
                  <c:v>159.36000000000001</c:v>
                </c:pt>
                <c:pt idx="303">
                  <c:v>159.36000000000001</c:v>
                </c:pt>
                <c:pt idx="304">
                  <c:v>159.36000000000001</c:v>
                </c:pt>
                <c:pt idx="305">
                  <c:v>159.36000000000001</c:v>
                </c:pt>
                <c:pt idx="306">
                  <c:v>159.36000000000001</c:v>
                </c:pt>
                <c:pt idx="307">
                  <c:v>159.36000000000001</c:v>
                </c:pt>
                <c:pt idx="308">
                  <c:v>159.36000000000001</c:v>
                </c:pt>
                <c:pt idx="309">
                  <c:v>159.36000000000001</c:v>
                </c:pt>
                <c:pt idx="310">
                  <c:v>159.36000000000001</c:v>
                </c:pt>
                <c:pt idx="311">
                  <c:v>159.36000000000001</c:v>
                </c:pt>
                <c:pt idx="312">
                  <c:v>159.36000000000001</c:v>
                </c:pt>
                <c:pt idx="313">
                  <c:v>159.36000000000001</c:v>
                </c:pt>
                <c:pt idx="314">
                  <c:v>159.36000000000001</c:v>
                </c:pt>
                <c:pt idx="315">
                  <c:v>159.36000000000001</c:v>
                </c:pt>
                <c:pt idx="316">
                  <c:v>159.36000000000001</c:v>
                </c:pt>
                <c:pt idx="317">
                  <c:v>159.36000000000001</c:v>
                </c:pt>
                <c:pt idx="318">
                  <c:v>159.36000000000001</c:v>
                </c:pt>
                <c:pt idx="319">
                  <c:v>159.36000000000001</c:v>
                </c:pt>
                <c:pt idx="320">
                  <c:v>159.36000000000001</c:v>
                </c:pt>
                <c:pt idx="321">
                  <c:v>159.36000000000001</c:v>
                </c:pt>
                <c:pt idx="322">
                  <c:v>159.36000000000001</c:v>
                </c:pt>
                <c:pt idx="323">
                  <c:v>159.36000000000001</c:v>
                </c:pt>
                <c:pt idx="324">
                  <c:v>159.36000000000001</c:v>
                </c:pt>
                <c:pt idx="325">
                  <c:v>159.36000000000001</c:v>
                </c:pt>
                <c:pt idx="326">
                  <c:v>159.36000000000001</c:v>
                </c:pt>
                <c:pt idx="327">
                  <c:v>159.36000000000001</c:v>
                </c:pt>
                <c:pt idx="328">
                  <c:v>159.36000000000001</c:v>
                </c:pt>
                <c:pt idx="329">
                  <c:v>159.36000000000001</c:v>
                </c:pt>
                <c:pt idx="330">
                  <c:v>159.36000000000001</c:v>
                </c:pt>
                <c:pt idx="331">
                  <c:v>159.36000000000001</c:v>
                </c:pt>
                <c:pt idx="332">
                  <c:v>159.36000000000001</c:v>
                </c:pt>
                <c:pt idx="333">
                  <c:v>159.36000000000001</c:v>
                </c:pt>
                <c:pt idx="334">
                  <c:v>159.36000000000001</c:v>
                </c:pt>
                <c:pt idx="335">
                  <c:v>159.36000000000001</c:v>
                </c:pt>
                <c:pt idx="336">
                  <c:v>159.36000000000001</c:v>
                </c:pt>
                <c:pt idx="337">
                  <c:v>159.36000000000001</c:v>
                </c:pt>
                <c:pt idx="338">
                  <c:v>159.36000000000001</c:v>
                </c:pt>
                <c:pt idx="339">
                  <c:v>159.36000000000001</c:v>
                </c:pt>
                <c:pt idx="340">
                  <c:v>159.36000000000001</c:v>
                </c:pt>
                <c:pt idx="341">
                  <c:v>159.36000000000001</c:v>
                </c:pt>
                <c:pt idx="342">
                  <c:v>159.36000000000001</c:v>
                </c:pt>
                <c:pt idx="343">
                  <c:v>159.36000000000001</c:v>
                </c:pt>
                <c:pt idx="344">
                  <c:v>159.36000000000001</c:v>
                </c:pt>
                <c:pt idx="345">
                  <c:v>159.36000000000001</c:v>
                </c:pt>
                <c:pt idx="346">
                  <c:v>159.36000000000001</c:v>
                </c:pt>
                <c:pt idx="347">
                  <c:v>159.36000000000001</c:v>
                </c:pt>
                <c:pt idx="348">
                  <c:v>159.36000000000001</c:v>
                </c:pt>
                <c:pt idx="349">
                  <c:v>159.36000000000001</c:v>
                </c:pt>
                <c:pt idx="350">
                  <c:v>159.36000000000001</c:v>
                </c:pt>
                <c:pt idx="351">
                  <c:v>159.36000000000001</c:v>
                </c:pt>
                <c:pt idx="352">
                  <c:v>159.36000000000001</c:v>
                </c:pt>
                <c:pt idx="353">
                  <c:v>159.36000000000001</c:v>
                </c:pt>
                <c:pt idx="354">
                  <c:v>159.36000000000001</c:v>
                </c:pt>
                <c:pt idx="355">
                  <c:v>159.36000000000001</c:v>
                </c:pt>
                <c:pt idx="356">
                  <c:v>159.36000000000001</c:v>
                </c:pt>
                <c:pt idx="357">
                  <c:v>159.36000000000001</c:v>
                </c:pt>
                <c:pt idx="358">
                  <c:v>159.36000000000001</c:v>
                </c:pt>
                <c:pt idx="359">
                  <c:v>159.36000000000001</c:v>
                </c:pt>
                <c:pt idx="360">
                  <c:v>159.36000000000001</c:v>
                </c:pt>
                <c:pt idx="361">
                  <c:v>159.36000000000001</c:v>
                </c:pt>
                <c:pt idx="362">
                  <c:v>159.36000000000001</c:v>
                </c:pt>
                <c:pt idx="363">
                  <c:v>159.36000000000001</c:v>
                </c:pt>
                <c:pt idx="364">
                  <c:v>159.36000000000001</c:v>
                </c:pt>
                <c:pt idx="365">
                  <c:v>159.36000000000001</c:v>
                </c:pt>
                <c:pt idx="366">
                  <c:v>159.36000000000001</c:v>
                </c:pt>
                <c:pt idx="367">
                  <c:v>159.36000000000001</c:v>
                </c:pt>
                <c:pt idx="368">
                  <c:v>159.36000000000001</c:v>
                </c:pt>
                <c:pt idx="369">
                  <c:v>159.36000000000001</c:v>
                </c:pt>
                <c:pt idx="370">
                  <c:v>159.36000000000001</c:v>
                </c:pt>
                <c:pt idx="371">
                  <c:v>159.36000000000001</c:v>
                </c:pt>
                <c:pt idx="372">
                  <c:v>159.36000000000001</c:v>
                </c:pt>
                <c:pt idx="373">
                  <c:v>159.36000000000001</c:v>
                </c:pt>
                <c:pt idx="374">
                  <c:v>159.36000000000001</c:v>
                </c:pt>
                <c:pt idx="375">
                  <c:v>159.36000000000001</c:v>
                </c:pt>
                <c:pt idx="376">
                  <c:v>159.36000000000001</c:v>
                </c:pt>
                <c:pt idx="377">
                  <c:v>159.36000000000001</c:v>
                </c:pt>
                <c:pt idx="378">
                  <c:v>159.36000000000001</c:v>
                </c:pt>
                <c:pt idx="379">
                  <c:v>159.36000000000001</c:v>
                </c:pt>
                <c:pt idx="380">
                  <c:v>159.36000000000001</c:v>
                </c:pt>
                <c:pt idx="381">
                  <c:v>159.36000000000001</c:v>
                </c:pt>
                <c:pt idx="382">
                  <c:v>159.36000000000001</c:v>
                </c:pt>
                <c:pt idx="383">
                  <c:v>159.36000000000001</c:v>
                </c:pt>
                <c:pt idx="384">
                  <c:v>159.36000000000001</c:v>
                </c:pt>
                <c:pt idx="385">
                  <c:v>159.36000000000001</c:v>
                </c:pt>
                <c:pt idx="386">
                  <c:v>159.36000000000001</c:v>
                </c:pt>
                <c:pt idx="387">
                  <c:v>159.36000000000001</c:v>
                </c:pt>
                <c:pt idx="388">
                  <c:v>159.36000000000001</c:v>
                </c:pt>
                <c:pt idx="389">
                  <c:v>159.36000000000001</c:v>
                </c:pt>
                <c:pt idx="390">
                  <c:v>159.36000000000001</c:v>
                </c:pt>
                <c:pt idx="391">
                  <c:v>159.36000000000001</c:v>
                </c:pt>
                <c:pt idx="392">
                  <c:v>159.36000000000001</c:v>
                </c:pt>
                <c:pt idx="393">
                  <c:v>159.36000000000001</c:v>
                </c:pt>
                <c:pt idx="394">
                  <c:v>159.36000000000001</c:v>
                </c:pt>
                <c:pt idx="395">
                  <c:v>159.36000000000001</c:v>
                </c:pt>
                <c:pt idx="396">
                  <c:v>159.36000000000001</c:v>
                </c:pt>
                <c:pt idx="397">
                  <c:v>159.36000000000001</c:v>
                </c:pt>
                <c:pt idx="398">
                  <c:v>159.36000000000001</c:v>
                </c:pt>
                <c:pt idx="399">
                  <c:v>159.36000000000001</c:v>
                </c:pt>
                <c:pt idx="400">
                  <c:v>159.36000000000001</c:v>
                </c:pt>
                <c:pt idx="401">
                  <c:v>159.36000000000001</c:v>
                </c:pt>
                <c:pt idx="402">
                  <c:v>159.36000000000001</c:v>
                </c:pt>
                <c:pt idx="403">
                  <c:v>159.36000000000001</c:v>
                </c:pt>
                <c:pt idx="404">
                  <c:v>159.36000000000001</c:v>
                </c:pt>
                <c:pt idx="405">
                  <c:v>159.36000000000001</c:v>
                </c:pt>
                <c:pt idx="406">
                  <c:v>159.36000000000001</c:v>
                </c:pt>
                <c:pt idx="407">
                  <c:v>159.36000000000001</c:v>
                </c:pt>
                <c:pt idx="408">
                  <c:v>159.36000000000001</c:v>
                </c:pt>
                <c:pt idx="409">
                  <c:v>159.36000000000001</c:v>
                </c:pt>
                <c:pt idx="410">
                  <c:v>159.36000000000001</c:v>
                </c:pt>
                <c:pt idx="411">
                  <c:v>159.36000000000001</c:v>
                </c:pt>
                <c:pt idx="412">
                  <c:v>159.36000000000001</c:v>
                </c:pt>
                <c:pt idx="413">
                  <c:v>159.36000000000001</c:v>
                </c:pt>
                <c:pt idx="414">
                  <c:v>159.36000000000001</c:v>
                </c:pt>
                <c:pt idx="415">
                  <c:v>159.36000000000001</c:v>
                </c:pt>
                <c:pt idx="416">
                  <c:v>159.36000000000001</c:v>
                </c:pt>
                <c:pt idx="417">
                  <c:v>159.36000000000001</c:v>
                </c:pt>
                <c:pt idx="418">
                  <c:v>159.36000000000001</c:v>
                </c:pt>
                <c:pt idx="419">
                  <c:v>159.36000000000001</c:v>
                </c:pt>
                <c:pt idx="420">
                  <c:v>159.36000000000001</c:v>
                </c:pt>
                <c:pt idx="421">
                  <c:v>159.36000000000004</c:v>
                </c:pt>
                <c:pt idx="422">
                  <c:v>159.36000000000004</c:v>
                </c:pt>
                <c:pt idx="423">
                  <c:v>159.35999999999999</c:v>
                </c:pt>
                <c:pt idx="424">
                  <c:v>159.35999999999999</c:v>
                </c:pt>
                <c:pt idx="425">
                  <c:v>159.36000000000001</c:v>
                </c:pt>
                <c:pt idx="426">
                  <c:v>159.36000000000001</c:v>
                </c:pt>
                <c:pt idx="427">
                  <c:v>159.36000000000001</c:v>
                </c:pt>
                <c:pt idx="428">
                  <c:v>159.36000000000001</c:v>
                </c:pt>
                <c:pt idx="429">
                  <c:v>159.36000000000001</c:v>
                </c:pt>
                <c:pt idx="430">
                  <c:v>159.36000000000001</c:v>
                </c:pt>
                <c:pt idx="431">
                  <c:v>159.36000000000001</c:v>
                </c:pt>
                <c:pt idx="432">
                  <c:v>159.36000000000001</c:v>
                </c:pt>
                <c:pt idx="433">
                  <c:v>159.36000000000001</c:v>
                </c:pt>
                <c:pt idx="434">
                  <c:v>159.36000000000001</c:v>
                </c:pt>
                <c:pt idx="435">
                  <c:v>159.36000000000001</c:v>
                </c:pt>
                <c:pt idx="436">
                  <c:v>159.36000000000001</c:v>
                </c:pt>
                <c:pt idx="437">
                  <c:v>159.36000000000001</c:v>
                </c:pt>
                <c:pt idx="438">
                  <c:v>159.36000000000001</c:v>
                </c:pt>
                <c:pt idx="439">
                  <c:v>159.36000000000001</c:v>
                </c:pt>
                <c:pt idx="440">
                  <c:v>159.36000000000001</c:v>
                </c:pt>
                <c:pt idx="441">
                  <c:v>159.36000000000001</c:v>
                </c:pt>
                <c:pt idx="442">
                  <c:v>159.36000000000001</c:v>
                </c:pt>
                <c:pt idx="443">
                  <c:v>159.36000000000001</c:v>
                </c:pt>
                <c:pt idx="444">
                  <c:v>159.36000000000001</c:v>
                </c:pt>
                <c:pt idx="445">
                  <c:v>159.36000000000001</c:v>
                </c:pt>
                <c:pt idx="446">
                  <c:v>159.36000000000001</c:v>
                </c:pt>
                <c:pt idx="447">
                  <c:v>159.36000000000004</c:v>
                </c:pt>
                <c:pt idx="448">
                  <c:v>159.35999999999999</c:v>
                </c:pt>
                <c:pt idx="449">
                  <c:v>159.35999999999999</c:v>
                </c:pt>
                <c:pt idx="450">
                  <c:v>159.36000000000001</c:v>
                </c:pt>
                <c:pt idx="451">
                  <c:v>159.36000000000001</c:v>
                </c:pt>
                <c:pt idx="452">
                  <c:v>159.36000000000001</c:v>
                </c:pt>
                <c:pt idx="453">
                  <c:v>159.36000000000001</c:v>
                </c:pt>
                <c:pt idx="454">
                  <c:v>159.36000000000001</c:v>
                </c:pt>
                <c:pt idx="455">
                  <c:v>159.36000000000001</c:v>
                </c:pt>
                <c:pt idx="456">
                  <c:v>159.36000000000001</c:v>
                </c:pt>
                <c:pt idx="457">
                  <c:v>159.36000000000001</c:v>
                </c:pt>
                <c:pt idx="458">
                  <c:v>159.36000000000001</c:v>
                </c:pt>
                <c:pt idx="459">
                  <c:v>159.36000000000001</c:v>
                </c:pt>
                <c:pt idx="460">
                  <c:v>159.36000000000001</c:v>
                </c:pt>
                <c:pt idx="461">
                  <c:v>159.36000000000001</c:v>
                </c:pt>
                <c:pt idx="462">
                  <c:v>159.36000000000001</c:v>
                </c:pt>
                <c:pt idx="463">
                  <c:v>159.36000000000001</c:v>
                </c:pt>
                <c:pt idx="464">
                  <c:v>159.36000000000001</c:v>
                </c:pt>
                <c:pt idx="465">
                  <c:v>159.36000000000001</c:v>
                </c:pt>
                <c:pt idx="466">
                  <c:v>159.36000000000001</c:v>
                </c:pt>
                <c:pt idx="467">
                  <c:v>159.36000000000001</c:v>
                </c:pt>
                <c:pt idx="468">
                  <c:v>159.36000000000001</c:v>
                </c:pt>
                <c:pt idx="469">
                  <c:v>159.36000000000001</c:v>
                </c:pt>
                <c:pt idx="470">
                  <c:v>159.36000000000001</c:v>
                </c:pt>
                <c:pt idx="471">
                  <c:v>159.36000000000001</c:v>
                </c:pt>
                <c:pt idx="472">
                  <c:v>159.36000000000001</c:v>
                </c:pt>
                <c:pt idx="473">
                  <c:v>159.36000000000004</c:v>
                </c:pt>
                <c:pt idx="474">
                  <c:v>159.35999999999999</c:v>
                </c:pt>
                <c:pt idx="475">
                  <c:v>159.36000000000001</c:v>
                </c:pt>
                <c:pt idx="476">
                  <c:v>159.36000000000001</c:v>
                </c:pt>
                <c:pt idx="477">
                  <c:v>159.36000000000001</c:v>
                </c:pt>
                <c:pt idx="478">
                  <c:v>159.36000000000001</c:v>
                </c:pt>
                <c:pt idx="479">
                  <c:v>159.36000000000001</c:v>
                </c:pt>
                <c:pt idx="480">
                  <c:v>159.36000000000001</c:v>
                </c:pt>
                <c:pt idx="481">
                  <c:v>159.36000000000001</c:v>
                </c:pt>
                <c:pt idx="482">
                  <c:v>159.36000000000001</c:v>
                </c:pt>
                <c:pt idx="483">
                  <c:v>159.36000000000001</c:v>
                </c:pt>
                <c:pt idx="484">
                  <c:v>159.36000000000001</c:v>
                </c:pt>
                <c:pt idx="485">
                  <c:v>159.36000000000001</c:v>
                </c:pt>
                <c:pt idx="486">
                  <c:v>159.36000000000001</c:v>
                </c:pt>
                <c:pt idx="487">
                  <c:v>159.36000000000001</c:v>
                </c:pt>
                <c:pt idx="488">
                  <c:v>159.36000000000001</c:v>
                </c:pt>
                <c:pt idx="489">
                  <c:v>159.36000000000001</c:v>
                </c:pt>
                <c:pt idx="490">
                  <c:v>159.36000000000001</c:v>
                </c:pt>
                <c:pt idx="491">
                  <c:v>159.36000000000001</c:v>
                </c:pt>
                <c:pt idx="492">
                  <c:v>159.36000000000001</c:v>
                </c:pt>
                <c:pt idx="493">
                  <c:v>159.36000000000001</c:v>
                </c:pt>
                <c:pt idx="494">
                  <c:v>159.36000000000001</c:v>
                </c:pt>
                <c:pt idx="495">
                  <c:v>159.36000000000001</c:v>
                </c:pt>
                <c:pt idx="496">
                  <c:v>159.36000000000001</c:v>
                </c:pt>
                <c:pt idx="497">
                  <c:v>159.36000000000001</c:v>
                </c:pt>
                <c:pt idx="498">
                  <c:v>159.36000000000001</c:v>
                </c:pt>
                <c:pt idx="499">
                  <c:v>159.36000000000004</c:v>
                </c:pt>
                <c:pt idx="500">
                  <c:v>159.36000000000001</c:v>
                </c:pt>
                <c:pt idx="501">
                  <c:v>159.36000000000001</c:v>
                </c:pt>
                <c:pt idx="502">
                  <c:v>159.36000000000001</c:v>
                </c:pt>
                <c:pt idx="503">
                  <c:v>159.36000000000001</c:v>
                </c:pt>
                <c:pt idx="504">
                  <c:v>159.36000000000001</c:v>
                </c:pt>
                <c:pt idx="505">
                  <c:v>159.36000000000001</c:v>
                </c:pt>
                <c:pt idx="506">
                  <c:v>159.36000000000001</c:v>
                </c:pt>
                <c:pt idx="507">
                  <c:v>159.36000000000001</c:v>
                </c:pt>
                <c:pt idx="508">
                  <c:v>159.36000000000001</c:v>
                </c:pt>
                <c:pt idx="509">
                  <c:v>159.36000000000001</c:v>
                </c:pt>
                <c:pt idx="510">
                  <c:v>159.36000000000001</c:v>
                </c:pt>
                <c:pt idx="511">
                  <c:v>159.36000000000001</c:v>
                </c:pt>
                <c:pt idx="512">
                  <c:v>159.36000000000001</c:v>
                </c:pt>
                <c:pt idx="513">
                  <c:v>159.36000000000001</c:v>
                </c:pt>
                <c:pt idx="514">
                  <c:v>159.36000000000001</c:v>
                </c:pt>
                <c:pt idx="515">
                  <c:v>159.36000000000001</c:v>
                </c:pt>
                <c:pt idx="516">
                  <c:v>159.36000000000001</c:v>
                </c:pt>
                <c:pt idx="517">
                  <c:v>159.36000000000001</c:v>
                </c:pt>
                <c:pt idx="518">
                  <c:v>159.36000000000001</c:v>
                </c:pt>
                <c:pt idx="519">
                  <c:v>159.36000000000001</c:v>
                </c:pt>
                <c:pt idx="520">
                  <c:v>159.36000000000001</c:v>
                </c:pt>
                <c:pt idx="521">
                  <c:v>159.36000000000001</c:v>
                </c:pt>
                <c:pt idx="522">
                  <c:v>159.36000000000001</c:v>
                </c:pt>
                <c:pt idx="523">
                  <c:v>159.36000000000001</c:v>
                </c:pt>
                <c:pt idx="524">
                  <c:v>159.36000000000001</c:v>
                </c:pt>
                <c:pt idx="525">
                  <c:v>159.36000000000001</c:v>
                </c:pt>
                <c:pt idx="526">
                  <c:v>159.36000000000001</c:v>
                </c:pt>
                <c:pt idx="527">
                  <c:v>159.36000000000001</c:v>
                </c:pt>
                <c:pt idx="528">
                  <c:v>159.36000000000001</c:v>
                </c:pt>
                <c:pt idx="529">
                  <c:v>159.36000000000001</c:v>
                </c:pt>
                <c:pt idx="530">
                  <c:v>159.36000000000001</c:v>
                </c:pt>
                <c:pt idx="531">
                  <c:v>159.36000000000001</c:v>
                </c:pt>
                <c:pt idx="532">
                  <c:v>159.36000000000001</c:v>
                </c:pt>
                <c:pt idx="533">
                  <c:v>159.36000000000001</c:v>
                </c:pt>
                <c:pt idx="534">
                  <c:v>159.36000000000001</c:v>
                </c:pt>
                <c:pt idx="535">
                  <c:v>159.36000000000001</c:v>
                </c:pt>
                <c:pt idx="536">
                  <c:v>159.36000000000001</c:v>
                </c:pt>
                <c:pt idx="537">
                  <c:v>159.36000000000001</c:v>
                </c:pt>
                <c:pt idx="538">
                  <c:v>159.36000000000001</c:v>
                </c:pt>
                <c:pt idx="539">
                  <c:v>159.36000000000001</c:v>
                </c:pt>
                <c:pt idx="540">
                  <c:v>159.36000000000001</c:v>
                </c:pt>
                <c:pt idx="541">
                  <c:v>159.36000000000001</c:v>
                </c:pt>
                <c:pt idx="542">
                  <c:v>159.36000000000001</c:v>
                </c:pt>
                <c:pt idx="543">
                  <c:v>159.36000000000001</c:v>
                </c:pt>
                <c:pt idx="544">
                  <c:v>159.36000000000001</c:v>
                </c:pt>
                <c:pt idx="545">
                  <c:v>159.36000000000001</c:v>
                </c:pt>
                <c:pt idx="546">
                  <c:v>159.36000000000001</c:v>
                </c:pt>
                <c:pt idx="547">
                  <c:v>159.36000000000001</c:v>
                </c:pt>
                <c:pt idx="548">
                  <c:v>159.36000000000001</c:v>
                </c:pt>
                <c:pt idx="549">
                  <c:v>159.36000000000001</c:v>
                </c:pt>
                <c:pt idx="550">
                  <c:v>159.36000000000001</c:v>
                </c:pt>
                <c:pt idx="551">
                  <c:v>159.36000000000001</c:v>
                </c:pt>
                <c:pt idx="552">
                  <c:v>159.36000000000001</c:v>
                </c:pt>
                <c:pt idx="553">
                  <c:v>159.36000000000001</c:v>
                </c:pt>
                <c:pt idx="554">
                  <c:v>159.36000000000001</c:v>
                </c:pt>
                <c:pt idx="555">
                  <c:v>159.36000000000001</c:v>
                </c:pt>
                <c:pt idx="556">
                  <c:v>159.36000000000001</c:v>
                </c:pt>
                <c:pt idx="557">
                  <c:v>159.36000000000001</c:v>
                </c:pt>
                <c:pt idx="558">
                  <c:v>159.36000000000001</c:v>
                </c:pt>
                <c:pt idx="559">
                  <c:v>159.36000000000001</c:v>
                </c:pt>
                <c:pt idx="560">
                  <c:v>159.36000000000001</c:v>
                </c:pt>
                <c:pt idx="561">
                  <c:v>159.36000000000001</c:v>
                </c:pt>
                <c:pt idx="562">
                  <c:v>159.36000000000001</c:v>
                </c:pt>
                <c:pt idx="563">
                  <c:v>159.36000000000001</c:v>
                </c:pt>
                <c:pt idx="564">
                  <c:v>159.36000000000001</c:v>
                </c:pt>
                <c:pt idx="565">
                  <c:v>159.36000000000001</c:v>
                </c:pt>
                <c:pt idx="566">
                  <c:v>159.36000000000001</c:v>
                </c:pt>
                <c:pt idx="567">
                  <c:v>159.36000000000001</c:v>
                </c:pt>
                <c:pt idx="568">
                  <c:v>159.36000000000001</c:v>
                </c:pt>
                <c:pt idx="569">
                  <c:v>159.36000000000001</c:v>
                </c:pt>
                <c:pt idx="570">
                  <c:v>159.36000000000001</c:v>
                </c:pt>
                <c:pt idx="571">
                  <c:v>159.36000000000001</c:v>
                </c:pt>
                <c:pt idx="572">
                  <c:v>159.36000000000001</c:v>
                </c:pt>
                <c:pt idx="573">
                  <c:v>159.36000000000001</c:v>
                </c:pt>
                <c:pt idx="574">
                  <c:v>159.36000000000001</c:v>
                </c:pt>
                <c:pt idx="575">
                  <c:v>159.36000000000001</c:v>
                </c:pt>
                <c:pt idx="576">
                  <c:v>159.36000000000001</c:v>
                </c:pt>
                <c:pt idx="577">
                  <c:v>159.36000000000001</c:v>
                </c:pt>
                <c:pt idx="578">
                  <c:v>159.36000000000001</c:v>
                </c:pt>
                <c:pt idx="579">
                  <c:v>159.36000000000001</c:v>
                </c:pt>
                <c:pt idx="580">
                  <c:v>159.36000000000001</c:v>
                </c:pt>
                <c:pt idx="581">
                  <c:v>159.36000000000001</c:v>
                </c:pt>
                <c:pt idx="582">
                  <c:v>159.36000000000001</c:v>
                </c:pt>
                <c:pt idx="583">
                  <c:v>159.36000000000001</c:v>
                </c:pt>
                <c:pt idx="584">
                  <c:v>159.36000000000001</c:v>
                </c:pt>
                <c:pt idx="585">
                  <c:v>159.36000000000001</c:v>
                </c:pt>
                <c:pt idx="586">
                  <c:v>159.36000000000001</c:v>
                </c:pt>
                <c:pt idx="587">
                  <c:v>159.36000000000001</c:v>
                </c:pt>
                <c:pt idx="588">
                  <c:v>159.36000000000001</c:v>
                </c:pt>
                <c:pt idx="589">
                  <c:v>159.36000000000001</c:v>
                </c:pt>
                <c:pt idx="590">
                  <c:v>159.36000000000001</c:v>
                </c:pt>
                <c:pt idx="591">
                  <c:v>159.36000000000001</c:v>
                </c:pt>
                <c:pt idx="592">
                  <c:v>159.36000000000001</c:v>
                </c:pt>
                <c:pt idx="593">
                  <c:v>159.36000000000001</c:v>
                </c:pt>
                <c:pt idx="594">
                  <c:v>159.36000000000001</c:v>
                </c:pt>
                <c:pt idx="595">
                  <c:v>159.36000000000001</c:v>
                </c:pt>
                <c:pt idx="596">
                  <c:v>159.36000000000001</c:v>
                </c:pt>
                <c:pt idx="597">
                  <c:v>159.36000000000001</c:v>
                </c:pt>
                <c:pt idx="598">
                  <c:v>159.36000000000001</c:v>
                </c:pt>
                <c:pt idx="599">
                  <c:v>159.36000000000001</c:v>
                </c:pt>
                <c:pt idx="600">
                  <c:v>159.36000000000001</c:v>
                </c:pt>
                <c:pt idx="601">
                  <c:v>159.36000000000001</c:v>
                </c:pt>
                <c:pt idx="602">
                  <c:v>159.36000000000001</c:v>
                </c:pt>
                <c:pt idx="603">
                  <c:v>159.36000000000001</c:v>
                </c:pt>
                <c:pt idx="604">
                  <c:v>159.36000000000001</c:v>
                </c:pt>
                <c:pt idx="605">
                  <c:v>159.36000000000001</c:v>
                </c:pt>
                <c:pt idx="606">
                  <c:v>159.36000000000001</c:v>
                </c:pt>
                <c:pt idx="607">
                  <c:v>159.36000000000001</c:v>
                </c:pt>
                <c:pt idx="608">
                  <c:v>159.36000000000001</c:v>
                </c:pt>
                <c:pt idx="609">
                  <c:v>159.36000000000001</c:v>
                </c:pt>
                <c:pt idx="610">
                  <c:v>159.36000000000001</c:v>
                </c:pt>
                <c:pt idx="611">
                  <c:v>159.36000000000001</c:v>
                </c:pt>
                <c:pt idx="612">
                  <c:v>159.36000000000001</c:v>
                </c:pt>
                <c:pt idx="613">
                  <c:v>159.36000000000001</c:v>
                </c:pt>
                <c:pt idx="614">
                  <c:v>159.36000000000001</c:v>
                </c:pt>
                <c:pt idx="615">
                  <c:v>159.36000000000001</c:v>
                </c:pt>
                <c:pt idx="616">
                  <c:v>159.36000000000001</c:v>
                </c:pt>
                <c:pt idx="617">
                  <c:v>159.36000000000001</c:v>
                </c:pt>
                <c:pt idx="618">
                  <c:v>159.36000000000001</c:v>
                </c:pt>
                <c:pt idx="619">
                  <c:v>159.36000000000001</c:v>
                </c:pt>
                <c:pt idx="620">
                  <c:v>159.36000000000001</c:v>
                </c:pt>
                <c:pt idx="621">
                  <c:v>159.36000000000001</c:v>
                </c:pt>
                <c:pt idx="622">
                  <c:v>159.36000000000001</c:v>
                </c:pt>
                <c:pt idx="623">
                  <c:v>159.36000000000001</c:v>
                </c:pt>
                <c:pt idx="624">
                  <c:v>159.36000000000001</c:v>
                </c:pt>
                <c:pt idx="625">
                  <c:v>159.36000000000001</c:v>
                </c:pt>
                <c:pt idx="626">
                  <c:v>159.36000000000001</c:v>
                </c:pt>
                <c:pt idx="627">
                  <c:v>159.36000000000001</c:v>
                </c:pt>
                <c:pt idx="628">
                  <c:v>159.36000000000001</c:v>
                </c:pt>
                <c:pt idx="629">
                  <c:v>159.36000000000001</c:v>
                </c:pt>
                <c:pt idx="630">
                  <c:v>159.36000000000001</c:v>
                </c:pt>
                <c:pt idx="631">
                  <c:v>159.36000000000001</c:v>
                </c:pt>
                <c:pt idx="632">
                  <c:v>159.36000000000001</c:v>
                </c:pt>
                <c:pt idx="633">
                  <c:v>159.36000000000001</c:v>
                </c:pt>
                <c:pt idx="634">
                  <c:v>159.36000000000001</c:v>
                </c:pt>
                <c:pt idx="635">
                  <c:v>159.36000000000001</c:v>
                </c:pt>
                <c:pt idx="636">
                  <c:v>159.36000000000001</c:v>
                </c:pt>
                <c:pt idx="637">
                  <c:v>159.36000000000001</c:v>
                </c:pt>
                <c:pt idx="638">
                  <c:v>159.36000000000001</c:v>
                </c:pt>
                <c:pt idx="639">
                  <c:v>159.36000000000001</c:v>
                </c:pt>
                <c:pt idx="640">
                  <c:v>159.36000000000001</c:v>
                </c:pt>
                <c:pt idx="641">
                  <c:v>159.36000000000001</c:v>
                </c:pt>
                <c:pt idx="642">
                  <c:v>159.36000000000001</c:v>
                </c:pt>
                <c:pt idx="643">
                  <c:v>159.36000000000001</c:v>
                </c:pt>
                <c:pt idx="644">
                  <c:v>159.36000000000001</c:v>
                </c:pt>
                <c:pt idx="645">
                  <c:v>159.36000000000001</c:v>
                </c:pt>
                <c:pt idx="646">
                  <c:v>159.36000000000001</c:v>
                </c:pt>
                <c:pt idx="647">
                  <c:v>159.36000000000001</c:v>
                </c:pt>
                <c:pt idx="648">
                  <c:v>159.36000000000001</c:v>
                </c:pt>
                <c:pt idx="649">
                  <c:v>159.36000000000001</c:v>
                </c:pt>
                <c:pt idx="650">
                  <c:v>159.36000000000001</c:v>
                </c:pt>
                <c:pt idx="651">
                  <c:v>159.36000000000001</c:v>
                </c:pt>
                <c:pt idx="652">
                  <c:v>159.36000000000001</c:v>
                </c:pt>
                <c:pt idx="653">
                  <c:v>159.36000000000001</c:v>
                </c:pt>
                <c:pt idx="654">
                  <c:v>159.36000000000001</c:v>
                </c:pt>
                <c:pt idx="655">
                  <c:v>159.36000000000001</c:v>
                </c:pt>
                <c:pt idx="656">
                  <c:v>159.36000000000001</c:v>
                </c:pt>
                <c:pt idx="657">
                  <c:v>159.36000000000001</c:v>
                </c:pt>
                <c:pt idx="658">
                  <c:v>159.36000000000001</c:v>
                </c:pt>
                <c:pt idx="659">
                  <c:v>159.36000000000001</c:v>
                </c:pt>
                <c:pt idx="660">
                  <c:v>159.36000000000001</c:v>
                </c:pt>
                <c:pt idx="661">
                  <c:v>159.36000000000001</c:v>
                </c:pt>
                <c:pt idx="662">
                  <c:v>159.36000000000001</c:v>
                </c:pt>
                <c:pt idx="663">
                  <c:v>159.36000000000001</c:v>
                </c:pt>
                <c:pt idx="664">
                  <c:v>159.36000000000001</c:v>
                </c:pt>
                <c:pt idx="665">
                  <c:v>159.36000000000001</c:v>
                </c:pt>
                <c:pt idx="666">
                  <c:v>159.36000000000001</c:v>
                </c:pt>
                <c:pt idx="667">
                  <c:v>159.36000000000001</c:v>
                </c:pt>
                <c:pt idx="668">
                  <c:v>159.36000000000001</c:v>
                </c:pt>
                <c:pt idx="669">
                  <c:v>159.36000000000001</c:v>
                </c:pt>
                <c:pt idx="670">
                  <c:v>159.36000000000001</c:v>
                </c:pt>
                <c:pt idx="671">
                  <c:v>159.36000000000001</c:v>
                </c:pt>
                <c:pt idx="672">
                  <c:v>159.36000000000001</c:v>
                </c:pt>
                <c:pt idx="673">
                  <c:v>159.36000000000001</c:v>
                </c:pt>
                <c:pt idx="674">
                  <c:v>159.36000000000001</c:v>
                </c:pt>
                <c:pt idx="675">
                  <c:v>159.36000000000001</c:v>
                </c:pt>
                <c:pt idx="676">
                  <c:v>159.36000000000001</c:v>
                </c:pt>
                <c:pt idx="677">
                  <c:v>159.36000000000001</c:v>
                </c:pt>
                <c:pt idx="678">
                  <c:v>159.36000000000001</c:v>
                </c:pt>
                <c:pt idx="679">
                  <c:v>159.36000000000001</c:v>
                </c:pt>
                <c:pt idx="680">
                  <c:v>159.36000000000001</c:v>
                </c:pt>
                <c:pt idx="681">
                  <c:v>159.36000000000001</c:v>
                </c:pt>
                <c:pt idx="682">
                  <c:v>159.36000000000001</c:v>
                </c:pt>
                <c:pt idx="683">
                  <c:v>159.36000000000001</c:v>
                </c:pt>
                <c:pt idx="684">
                  <c:v>159.36000000000001</c:v>
                </c:pt>
                <c:pt idx="685">
                  <c:v>159.36000000000001</c:v>
                </c:pt>
                <c:pt idx="686">
                  <c:v>159.36000000000001</c:v>
                </c:pt>
                <c:pt idx="687">
                  <c:v>159.36000000000001</c:v>
                </c:pt>
                <c:pt idx="688">
                  <c:v>159.36000000000001</c:v>
                </c:pt>
                <c:pt idx="689">
                  <c:v>159.36000000000001</c:v>
                </c:pt>
                <c:pt idx="690">
                  <c:v>159.36000000000001</c:v>
                </c:pt>
                <c:pt idx="691">
                  <c:v>159.36000000000001</c:v>
                </c:pt>
                <c:pt idx="692">
                  <c:v>159.36000000000001</c:v>
                </c:pt>
                <c:pt idx="693">
                  <c:v>159.36000000000001</c:v>
                </c:pt>
                <c:pt idx="694">
                  <c:v>159.36000000000001</c:v>
                </c:pt>
                <c:pt idx="695">
                  <c:v>159.36000000000001</c:v>
                </c:pt>
                <c:pt idx="696">
                  <c:v>159.36000000000001</c:v>
                </c:pt>
                <c:pt idx="697">
                  <c:v>159.36000000000001</c:v>
                </c:pt>
                <c:pt idx="698">
                  <c:v>159.36000000000001</c:v>
                </c:pt>
                <c:pt idx="699">
                  <c:v>159.36000000000001</c:v>
                </c:pt>
                <c:pt idx="700">
                  <c:v>159.36000000000001</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143.54</c:v>
                </c:pt>
                <c:pt idx="302">
                  <c:v>143.54</c:v>
                </c:pt>
                <c:pt idx="303">
                  <c:v>143.54</c:v>
                </c:pt>
                <c:pt idx="304">
                  <c:v>143.54</c:v>
                </c:pt>
                <c:pt idx="305">
                  <c:v>143.54</c:v>
                </c:pt>
                <c:pt idx="306">
                  <c:v>143.54</c:v>
                </c:pt>
                <c:pt idx="307">
                  <c:v>143.54</c:v>
                </c:pt>
                <c:pt idx="308">
                  <c:v>143.54</c:v>
                </c:pt>
                <c:pt idx="309">
                  <c:v>143.54</c:v>
                </c:pt>
                <c:pt idx="310">
                  <c:v>143.54</c:v>
                </c:pt>
                <c:pt idx="311">
                  <c:v>143.54</c:v>
                </c:pt>
                <c:pt idx="312">
                  <c:v>143.54</c:v>
                </c:pt>
                <c:pt idx="313">
                  <c:v>143.54</c:v>
                </c:pt>
                <c:pt idx="314">
                  <c:v>143.54</c:v>
                </c:pt>
                <c:pt idx="315">
                  <c:v>143.54</c:v>
                </c:pt>
                <c:pt idx="316">
                  <c:v>143.54</c:v>
                </c:pt>
                <c:pt idx="317">
                  <c:v>143.54</c:v>
                </c:pt>
                <c:pt idx="318">
                  <c:v>143.54</c:v>
                </c:pt>
                <c:pt idx="319">
                  <c:v>143.54</c:v>
                </c:pt>
                <c:pt idx="320">
                  <c:v>143.54</c:v>
                </c:pt>
                <c:pt idx="321">
                  <c:v>143.54</c:v>
                </c:pt>
                <c:pt idx="322">
                  <c:v>143.54</c:v>
                </c:pt>
                <c:pt idx="323">
                  <c:v>143.54</c:v>
                </c:pt>
                <c:pt idx="324">
                  <c:v>143.54</c:v>
                </c:pt>
                <c:pt idx="325">
                  <c:v>143.54</c:v>
                </c:pt>
                <c:pt idx="326">
                  <c:v>143.54</c:v>
                </c:pt>
                <c:pt idx="327">
                  <c:v>143.54</c:v>
                </c:pt>
                <c:pt idx="328">
                  <c:v>143.54</c:v>
                </c:pt>
                <c:pt idx="329">
                  <c:v>143.54</c:v>
                </c:pt>
                <c:pt idx="330">
                  <c:v>143.54</c:v>
                </c:pt>
                <c:pt idx="331">
                  <c:v>143.54</c:v>
                </c:pt>
                <c:pt idx="332">
                  <c:v>143.54</c:v>
                </c:pt>
                <c:pt idx="333">
                  <c:v>143.54</c:v>
                </c:pt>
                <c:pt idx="334">
                  <c:v>143.54</c:v>
                </c:pt>
                <c:pt idx="335">
                  <c:v>143.54</c:v>
                </c:pt>
                <c:pt idx="336">
                  <c:v>143.54</c:v>
                </c:pt>
                <c:pt idx="337">
                  <c:v>143.54</c:v>
                </c:pt>
                <c:pt idx="338">
                  <c:v>143.54</c:v>
                </c:pt>
                <c:pt idx="339">
                  <c:v>143.54</c:v>
                </c:pt>
                <c:pt idx="340">
                  <c:v>143.54</c:v>
                </c:pt>
                <c:pt idx="341">
                  <c:v>143.54</c:v>
                </c:pt>
                <c:pt idx="342">
                  <c:v>143.54</c:v>
                </c:pt>
                <c:pt idx="343">
                  <c:v>143.54</c:v>
                </c:pt>
                <c:pt idx="344">
                  <c:v>143.54</c:v>
                </c:pt>
                <c:pt idx="345">
                  <c:v>143.54</c:v>
                </c:pt>
                <c:pt idx="346">
                  <c:v>143.54</c:v>
                </c:pt>
                <c:pt idx="347">
                  <c:v>143.54</c:v>
                </c:pt>
                <c:pt idx="348">
                  <c:v>143.54</c:v>
                </c:pt>
                <c:pt idx="349">
                  <c:v>143.54</c:v>
                </c:pt>
                <c:pt idx="350">
                  <c:v>143.54</c:v>
                </c:pt>
                <c:pt idx="351">
                  <c:v>143.54</c:v>
                </c:pt>
                <c:pt idx="352">
                  <c:v>143.54</c:v>
                </c:pt>
                <c:pt idx="353">
                  <c:v>143.54</c:v>
                </c:pt>
                <c:pt idx="354">
                  <c:v>143.54</c:v>
                </c:pt>
                <c:pt idx="355">
                  <c:v>143.54</c:v>
                </c:pt>
                <c:pt idx="356">
                  <c:v>143.54</c:v>
                </c:pt>
                <c:pt idx="357">
                  <c:v>143.54</c:v>
                </c:pt>
                <c:pt idx="358">
                  <c:v>143.54</c:v>
                </c:pt>
                <c:pt idx="359">
                  <c:v>143.54</c:v>
                </c:pt>
                <c:pt idx="360">
                  <c:v>143.54</c:v>
                </c:pt>
                <c:pt idx="361">
                  <c:v>143.54</c:v>
                </c:pt>
                <c:pt idx="362">
                  <c:v>143.54</c:v>
                </c:pt>
                <c:pt idx="363">
                  <c:v>143.54</c:v>
                </c:pt>
                <c:pt idx="364">
                  <c:v>143.54</c:v>
                </c:pt>
                <c:pt idx="365">
                  <c:v>143.54</c:v>
                </c:pt>
                <c:pt idx="366">
                  <c:v>143.54</c:v>
                </c:pt>
                <c:pt idx="367">
                  <c:v>143.54</c:v>
                </c:pt>
                <c:pt idx="368">
                  <c:v>143.54</c:v>
                </c:pt>
                <c:pt idx="369">
                  <c:v>143.54</c:v>
                </c:pt>
                <c:pt idx="370">
                  <c:v>143.54</c:v>
                </c:pt>
                <c:pt idx="371">
                  <c:v>143.54</c:v>
                </c:pt>
                <c:pt idx="372">
                  <c:v>143.54</c:v>
                </c:pt>
                <c:pt idx="373">
                  <c:v>143.54</c:v>
                </c:pt>
                <c:pt idx="374">
                  <c:v>143.54</c:v>
                </c:pt>
                <c:pt idx="375">
                  <c:v>143.54</c:v>
                </c:pt>
                <c:pt idx="376">
                  <c:v>143.54</c:v>
                </c:pt>
                <c:pt idx="377">
                  <c:v>143.54</c:v>
                </c:pt>
                <c:pt idx="378">
                  <c:v>143.54</c:v>
                </c:pt>
                <c:pt idx="379">
                  <c:v>143.54</c:v>
                </c:pt>
                <c:pt idx="380">
                  <c:v>143.54</c:v>
                </c:pt>
                <c:pt idx="381">
                  <c:v>143.54</c:v>
                </c:pt>
                <c:pt idx="382">
                  <c:v>143.54</c:v>
                </c:pt>
                <c:pt idx="383">
                  <c:v>143.54</c:v>
                </c:pt>
                <c:pt idx="384">
                  <c:v>143.54</c:v>
                </c:pt>
                <c:pt idx="385">
                  <c:v>143.54</c:v>
                </c:pt>
                <c:pt idx="386">
                  <c:v>143.54</c:v>
                </c:pt>
                <c:pt idx="387">
                  <c:v>143.54</c:v>
                </c:pt>
                <c:pt idx="388">
                  <c:v>143.54</c:v>
                </c:pt>
                <c:pt idx="389">
                  <c:v>143.54</c:v>
                </c:pt>
                <c:pt idx="390">
                  <c:v>143.54</c:v>
                </c:pt>
                <c:pt idx="391">
                  <c:v>143.54</c:v>
                </c:pt>
                <c:pt idx="392">
                  <c:v>143.54</c:v>
                </c:pt>
                <c:pt idx="393">
                  <c:v>143.54</c:v>
                </c:pt>
                <c:pt idx="394">
                  <c:v>143.54</c:v>
                </c:pt>
                <c:pt idx="395">
                  <c:v>143.54</c:v>
                </c:pt>
                <c:pt idx="396">
                  <c:v>143.54</c:v>
                </c:pt>
                <c:pt idx="397">
                  <c:v>143.54</c:v>
                </c:pt>
                <c:pt idx="398">
                  <c:v>143.54</c:v>
                </c:pt>
                <c:pt idx="399">
                  <c:v>143.54</c:v>
                </c:pt>
                <c:pt idx="400">
                  <c:v>143.54</c:v>
                </c:pt>
                <c:pt idx="401">
                  <c:v>143.54</c:v>
                </c:pt>
                <c:pt idx="402">
                  <c:v>143.54</c:v>
                </c:pt>
                <c:pt idx="403">
                  <c:v>143.54</c:v>
                </c:pt>
                <c:pt idx="404">
                  <c:v>143.54</c:v>
                </c:pt>
                <c:pt idx="405">
                  <c:v>143.54</c:v>
                </c:pt>
                <c:pt idx="406">
                  <c:v>143.54</c:v>
                </c:pt>
                <c:pt idx="407">
                  <c:v>143.54</c:v>
                </c:pt>
                <c:pt idx="408">
                  <c:v>143.54</c:v>
                </c:pt>
                <c:pt idx="409">
                  <c:v>143.54</c:v>
                </c:pt>
                <c:pt idx="410">
                  <c:v>143.54</c:v>
                </c:pt>
                <c:pt idx="411">
                  <c:v>143.54</c:v>
                </c:pt>
                <c:pt idx="412">
                  <c:v>143.54</c:v>
                </c:pt>
                <c:pt idx="413">
                  <c:v>143.54</c:v>
                </c:pt>
                <c:pt idx="414">
                  <c:v>143.54</c:v>
                </c:pt>
                <c:pt idx="415">
                  <c:v>143.54</c:v>
                </c:pt>
                <c:pt idx="416">
                  <c:v>143.54</c:v>
                </c:pt>
                <c:pt idx="417">
                  <c:v>143.54</c:v>
                </c:pt>
                <c:pt idx="418">
                  <c:v>143.54</c:v>
                </c:pt>
                <c:pt idx="419">
                  <c:v>143.54</c:v>
                </c:pt>
                <c:pt idx="420">
                  <c:v>143.54</c:v>
                </c:pt>
                <c:pt idx="421">
                  <c:v>143.54</c:v>
                </c:pt>
                <c:pt idx="422">
                  <c:v>143.54</c:v>
                </c:pt>
                <c:pt idx="423">
                  <c:v>143.54</c:v>
                </c:pt>
                <c:pt idx="424">
                  <c:v>143.54</c:v>
                </c:pt>
                <c:pt idx="425">
                  <c:v>143.54</c:v>
                </c:pt>
                <c:pt idx="426">
                  <c:v>143.54</c:v>
                </c:pt>
                <c:pt idx="427">
                  <c:v>143.54</c:v>
                </c:pt>
                <c:pt idx="428">
                  <c:v>143.54</c:v>
                </c:pt>
                <c:pt idx="429">
                  <c:v>143.54</c:v>
                </c:pt>
                <c:pt idx="430">
                  <c:v>143.54</c:v>
                </c:pt>
                <c:pt idx="431">
                  <c:v>143.54</c:v>
                </c:pt>
                <c:pt idx="432">
                  <c:v>143.54</c:v>
                </c:pt>
                <c:pt idx="433">
                  <c:v>143.54</c:v>
                </c:pt>
                <c:pt idx="434">
                  <c:v>143.54</c:v>
                </c:pt>
                <c:pt idx="435">
                  <c:v>143.54</c:v>
                </c:pt>
                <c:pt idx="436">
                  <c:v>143.54</c:v>
                </c:pt>
                <c:pt idx="437">
                  <c:v>143.54</c:v>
                </c:pt>
                <c:pt idx="438">
                  <c:v>143.54</c:v>
                </c:pt>
                <c:pt idx="439">
                  <c:v>143.54</c:v>
                </c:pt>
                <c:pt idx="440">
                  <c:v>143.54</c:v>
                </c:pt>
                <c:pt idx="441">
                  <c:v>143.54</c:v>
                </c:pt>
                <c:pt idx="442">
                  <c:v>143.54</c:v>
                </c:pt>
                <c:pt idx="443">
                  <c:v>143.54</c:v>
                </c:pt>
                <c:pt idx="444">
                  <c:v>143.54</c:v>
                </c:pt>
                <c:pt idx="445">
                  <c:v>143.54</c:v>
                </c:pt>
                <c:pt idx="446">
                  <c:v>143.54</c:v>
                </c:pt>
                <c:pt idx="447">
                  <c:v>143.54</c:v>
                </c:pt>
                <c:pt idx="448">
                  <c:v>143.54</c:v>
                </c:pt>
                <c:pt idx="449">
                  <c:v>143.54</c:v>
                </c:pt>
                <c:pt idx="450">
                  <c:v>143.54</c:v>
                </c:pt>
                <c:pt idx="451">
                  <c:v>143.54</c:v>
                </c:pt>
                <c:pt idx="452">
                  <c:v>143.54</c:v>
                </c:pt>
                <c:pt idx="453">
                  <c:v>143.54</c:v>
                </c:pt>
                <c:pt idx="454">
                  <c:v>143.54</c:v>
                </c:pt>
                <c:pt idx="455">
                  <c:v>143.54</c:v>
                </c:pt>
                <c:pt idx="456">
                  <c:v>143.54</c:v>
                </c:pt>
                <c:pt idx="457">
                  <c:v>143.54</c:v>
                </c:pt>
                <c:pt idx="458">
                  <c:v>143.54</c:v>
                </c:pt>
                <c:pt idx="459">
                  <c:v>143.54</c:v>
                </c:pt>
                <c:pt idx="460">
                  <c:v>143.54</c:v>
                </c:pt>
                <c:pt idx="461">
                  <c:v>143.54</c:v>
                </c:pt>
                <c:pt idx="462">
                  <c:v>143.54</c:v>
                </c:pt>
                <c:pt idx="463">
                  <c:v>143.53999999999996</c:v>
                </c:pt>
                <c:pt idx="464">
                  <c:v>143.54</c:v>
                </c:pt>
                <c:pt idx="465">
                  <c:v>143.54</c:v>
                </c:pt>
                <c:pt idx="466">
                  <c:v>143.54</c:v>
                </c:pt>
                <c:pt idx="467">
                  <c:v>143.54</c:v>
                </c:pt>
                <c:pt idx="468">
                  <c:v>143.54</c:v>
                </c:pt>
                <c:pt idx="469">
                  <c:v>143.54</c:v>
                </c:pt>
                <c:pt idx="470">
                  <c:v>143.54</c:v>
                </c:pt>
                <c:pt idx="471">
                  <c:v>143.54</c:v>
                </c:pt>
                <c:pt idx="472">
                  <c:v>143.54</c:v>
                </c:pt>
                <c:pt idx="473">
                  <c:v>143.54</c:v>
                </c:pt>
                <c:pt idx="474">
                  <c:v>143.54</c:v>
                </c:pt>
                <c:pt idx="475">
                  <c:v>143.54</c:v>
                </c:pt>
                <c:pt idx="476">
                  <c:v>143.54</c:v>
                </c:pt>
                <c:pt idx="477">
                  <c:v>143.54</c:v>
                </c:pt>
                <c:pt idx="478">
                  <c:v>143.54</c:v>
                </c:pt>
                <c:pt idx="479">
                  <c:v>143.53999999999996</c:v>
                </c:pt>
                <c:pt idx="480">
                  <c:v>143.54</c:v>
                </c:pt>
                <c:pt idx="481">
                  <c:v>143.54</c:v>
                </c:pt>
                <c:pt idx="482">
                  <c:v>143.54</c:v>
                </c:pt>
                <c:pt idx="483">
                  <c:v>143.54</c:v>
                </c:pt>
                <c:pt idx="484">
                  <c:v>143.54</c:v>
                </c:pt>
                <c:pt idx="485">
                  <c:v>143.54</c:v>
                </c:pt>
                <c:pt idx="486">
                  <c:v>143.54</c:v>
                </c:pt>
                <c:pt idx="487">
                  <c:v>143.54</c:v>
                </c:pt>
                <c:pt idx="488">
                  <c:v>143.54</c:v>
                </c:pt>
                <c:pt idx="489">
                  <c:v>143.54</c:v>
                </c:pt>
                <c:pt idx="490">
                  <c:v>143.54</c:v>
                </c:pt>
                <c:pt idx="491">
                  <c:v>143.54</c:v>
                </c:pt>
                <c:pt idx="492">
                  <c:v>143.54</c:v>
                </c:pt>
                <c:pt idx="493">
                  <c:v>143.54</c:v>
                </c:pt>
                <c:pt idx="494">
                  <c:v>143.54</c:v>
                </c:pt>
                <c:pt idx="495">
                  <c:v>143.54</c:v>
                </c:pt>
                <c:pt idx="496">
                  <c:v>143.54</c:v>
                </c:pt>
                <c:pt idx="497">
                  <c:v>143.54</c:v>
                </c:pt>
                <c:pt idx="498">
                  <c:v>143.54</c:v>
                </c:pt>
                <c:pt idx="499">
                  <c:v>143.54</c:v>
                </c:pt>
                <c:pt idx="500">
                  <c:v>143.54</c:v>
                </c:pt>
                <c:pt idx="501">
                  <c:v>143.54</c:v>
                </c:pt>
                <c:pt idx="502">
                  <c:v>143.54</c:v>
                </c:pt>
                <c:pt idx="503">
                  <c:v>143.54</c:v>
                </c:pt>
                <c:pt idx="504">
                  <c:v>143.54</c:v>
                </c:pt>
                <c:pt idx="505">
                  <c:v>143.54</c:v>
                </c:pt>
                <c:pt idx="506">
                  <c:v>143.54</c:v>
                </c:pt>
                <c:pt idx="507">
                  <c:v>143.54</c:v>
                </c:pt>
                <c:pt idx="508">
                  <c:v>143.54</c:v>
                </c:pt>
                <c:pt idx="509">
                  <c:v>143.54</c:v>
                </c:pt>
                <c:pt idx="510">
                  <c:v>143.54</c:v>
                </c:pt>
                <c:pt idx="511">
                  <c:v>143.54</c:v>
                </c:pt>
                <c:pt idx="512">
                  <c:v>143.54</c:v>
                </c:pt>
                <c:pt idx="513">
                  <c:v>143.54</c:v>
                </c:pt>
                <c:pt idx="514">
                  <c:v>143.54</c:v>
                </c:pt>
                <c:pt idx="515">
                  <c:v>143.54</c:v>
                </c:pt>
                <c:pt idx="516">
                  <c:v>143.54</c:v>
                </c:pt>
                <c:pt idx="517">
                  <c:v>143.54</c:v>
                </c:pt>
                <c:pt idx="518">
                  <c:v>143.54</c:v>
                </c:pt>
                <c:pt idx="519">
                  <c:v>143.54</c:v>
                </c:pt>
                <c:pt idx="520">
                  <c:v>143.54</c:v>
                </c:pt>
                <c:pt idx="521">
                  <c:v>143.54</c:v>
                </c:pt>
                <c:pt idx="522">
                  <c:v>143.54</c:v>
                </c:pt>
                <c:pt idx="523">
                  <c:v>143.54</c:v>
                </c:pt>
                <c:pt idx="524">
                  <c:v>143.54</c:v>
                </c:pt>
                <c:pt idx="525">
                  <c:v>143.54</c:v>
                </c:pt>
                <c:pt idx="526">
                  <c:v>143.54</c:v>
                </c:pt>
                <c:pt idx="527">
                  <c:v>143.54</c:v>
                </c:pt>
                <c:pt idx="528">
                  <c:v>143.54</c:v>
                </c:pt>
                <c:pt idx="529">
                  <c:v>143.54</c:v>
                </c:pt>
                <c:pt idx="530">
                  <c:v>143.54</c:v>
                </c:pt>
                <c:pt idx="531">
                  <c:v>143.54</c:v>
                </c:pt>
                <c:pt idx="532">
                  <c:v>143.54</c:v>
                </c:pt>
                <c:pt idx="533">
                  <c:v>143.54</c:v>
                </c:pt>
                <c:pt idx="534">
                  <c:v>143.54</c:v>
                </c:pt>
                <c:pt idx="535">
                  <c:v>143.54</c:v>
                </c:pt>
                <c:pt idx="536">
                  <c:v>143.54</c:v>
                </c:pt>
                <c:pt idx="537">
                  <c:v>143.54</c:v>
                </c:pt>
                <c:pt idx="538">
                  <c:v>143.54</c:v>
                </c:pt>
                <c:pt idx="539">
                  <c:v>143.54</c:v>
                </c:pt>
                <c:pt idx="540">
                  <c:v>143.54</c:v>
                </c:pt>
                <c:pt idx="541">
                  <c:v>143.54</c:v>
                </c:pt>
                <c:pt idx="542">
                  <c:v>143.54</c:v>
                </c:pt>
                <c:pt idx="543">
                  <c:v>143.54</c:v>
                </c:pt>
                <c:pt idx="544">
                  <c:v>143.54</c:v>
                </c:pt>
                <c:pt idx="545">
                  <c:v>143.54</c:v>
                </c:pt>
                <c:pt idx="546">
                  <c:v>143.54</c:v>
                </c:pt>
                <c:pt idx="547">
                  <c:v>143.54</c:v>
                </c:pt>
                <c:pt idx="548">
                  <c:v>143.54</c:v>
                </c:pt>
                <c:pt idx="549">
                  <c:v>143.54</c:v>
                </c:pt>
                <c:pt idx="550">
                  <c:v>143.54</c:v>
                </c:pt>
                <c:pt idx="551">
                  <c:v>143.54</c:v>
                </c:pt>
                <c:pt idx="552">
                  <c:v>143.54</c:v>
                </c:pt>
                <c:pt idx="553">
                  <c:v>143.54</c:v>
                </c:pt>
                <c:pt idx="554">
                  <c:v>143.54</c:v>
                </c:pt>
                <c:pt idx="555">
                  <c:v>143.54</c:v>
                </c:pt>
                <c:pt idx="556">
                  <c:v>143.54</c:v>
                </c:pt>
                <c:pt idx="557">
                  <c:v>143.54</c:v>
                </c:pt>
                <c:pt idx="558">
                  <c:v>143.54</c:v>
                </c:pt>
                <c:pt idx="559">
                  <c:v>143.54</c:v>
                </c:pt>
                <c:pt idx="560">
                  <c:v>143.54</c:v>
                </c:pt>
                <c:pt idx="561">
                  <c:v>143.54</c:v>
                </c:pt>
                <c:pt idx="562">
                  <c:v>143.54</c:v>
                </c:pt>
                <c:pt idx="563">
                  <c:v>143.54</c:v>
                </c:pt>
                <c:pt idx="564">
                  <c:v>143.54</c:v>
                </c:pt>
                <c:pt idx="565">
                  <c:v>143.54</c:v>
                </c:pt>
                <c:pt idx="566">
                  <c:v>143.54</c:v>
                </c:pt>
                <c:pt idx="567">
                  <c:v>143.54</c:v>
                </c:pt>
                <c:pt idx="568">
                  <c:v>143.54</c:v>
                </c:pt>
                <c:pt idx="569">
                  <c:v>143.54</c:v>
                </c:pt>
                <c:pt idx="570">
                  <c:v>143.54</c:v>
                </c:pt>
                <c:pt idx="571">
                  <c:v>143.54</c:v>
                </c:pt>
                <c:pt idx="572">
                  <c:v>143.54</c:v>
                </c:pt>
                <c:pt idx="573">
                  <c:v>143.54</c:v>
                </c:pt>
                <c:pt idx="574">
                  <c:v>143.54</c:v>
                </c:pt>
                <c:pt idx="575">
                  <c:v>143.54</c:v>
                </c:pt>
                <c:pt idx="576">
                  <c:v>143.54</c:v>
                </c:pt>
                <c:pt idx="577">
                  <c:v>143.54</c:v>
                </c:pt>
                <c:pt idx="578">
                  <c:v>143.54</c:v>
                </c:pt>
                <c:pt idx="579">
                  <c:v>143.54</c:v>
                </c:pt>
                <c:pt idx="580">
                  <c:v>143.54</c:v>
                </c:pt>
                <c:pt idx="581">
                  <c:v>143.54</c:v>
                </c:pt>
                <c:pt idx="582">
                  <c:v>143.54</c:v>
                </c:pt>
                <c:pt idx="583">
                  <c:v>143.54</c:v>
                </c:pt>
                <c:pt idx="584">
                  <c:v>143.54</c:v>
                </c:pt>
                <c:pt idx="585">
                  <c:v>143.54</c:v>
                </c:pt>
                <c:pt idx="586">
                  <c:v>143.54</c:v>
                </c:pt>
                <c:pt idx="587">
                  <c:v>143.54</c:v>
                </c:pt>
                <c:pt idx="588">
                  <c:v>143.54</c:v>
                </c:pt>
                <c:pt idx="589">
                  <c:v>143.54</c:v>
                </c:pt>
                <c:pt idx="590">
                  <c:v>143.54</c:v>
                </c:pt>
                <c:pt idx="591">
                  <c:v>143.54</c:v>
                </c:pt>
                <c:pt idx="592">
                  <c:v>143.54</c:v>
                </c:pt>
                <c:pt idx="593">
                  <c:v>143.54</c:v>
                </c:pt>
                <c:pt idx="594">
                  <c:v>143.54</c:v>
                </c:pt>
                <c:pt idx="595">
                  <c:v>143.54</c:v>
                </c:pt>
                <c:pt idx="596">
                  <c:v>143.54</c:v>
                </c:pt>
                <c:pt idx="597">
                  <c:v>143.54</c:v>
                </c:pt>
                <c:pt idx="598">
                  <c:v>143.54</c:v>
                </c:pt>
                <c:pt idx="599">
                  <c:v>143.54</c:v>
                </c:pt>
                <c:pt idx="600">
                  <c:v>143.54</c:v>
                </c:pt>
                <c:pt idx="601">
                  <c:v>150.22999999999999</c:v>
                </c:pt>
                <c:pt idx="602">
                  <c:v>150.22999999999999</c:v>
                </c:pt>
                <c:pt idx="603">
                  <c:v>150.22999999999999</c:v>
                </c:pt>
                <c:pt idx="604">
                  <c:v>150.22999999999999</c:v>
                </c:pt>
                <c:pt idx="605">
                  <c:v>150.22999999999999</c:v>
                </c:pt>
                <c:pt idx="606">
                  <c:v>150.22999999999999</c:v>
                </c:pt>
                <c:pt idx="607">
                  <c:v>150.22999999999999</c:v>
                </c:pt>
                <c:pt idx="608">
                  <c:v>150.22999999999999</c:v>
                </c:pt>
                <c:pt idx="609">
                  <c:v>150.22999999999999</c:v>
                </c:pt>
                <c:pt idx="610">
                  <c:v>150.22999999999999</c:v>
                </c:pt>
                <c:pt idx="611">
                  <c:v>150.22999999999999</c:v>
                </c:pt>
                <c:pt idx="612">
                  <c:v>150.22999999999999</c:v>
                </c:pt>
                <c:pt idx="613">
                  <c:v>150.22999999999999</c:v>
                </c:pt>
                <c:pt idx="614">
                  <c:v>150.22999999999999</c:v>
                </c:pt>
                <c:pt idx="615">
                  <c:v>150.22999999999999</c:v>
                </c:pt>
                <c:pt idx="616">
                  <c:v>150.22999999999999</c:v>
                </c:pt>
                <c:pt idx="617">
                  <c:v>150.22999999999999</c:v>
                </c:pt>
                <c:pt idx="618">
                  <c:v>150.22999999999999</c:v>
                </c:pt>
                <c:pt idx="619">
                  <c:v>150.22999999999999</c:v>
                </c:pt>
                <c:pt idx="620">
                  <c:v>150.22999999999999</c:v>
                </c:pt>
                <c:pt idx="621">
                  <c:v>150.22999999999999</c:v>
                </c:pt>
                <c:pt idx="622">
                  <c:v>150.22999999999999</c:v>
                </c:pt>
                <c:pt idx="623">
                  <c:v>150.22999999999999</c:v>
                </c:pt>
                <c:pt idx="624">
                  <c:v>150.22999999999999</c:v>
                </c:pt>
                <c:pt idx="625">
                  <c:v>150.22999999999999</c:v>
                </c:pt>
                <c:pt idx="626">
                  <c:v>150.22999999999999</c:v>
                </c:pt>
                <c:pt idx="627">
                  <c:v>150.22999999999999</c:v>
                </c:pt>
                <c:pt idx="628">
                  <c:v>150.22999999999999</c:v>
                </c:pt>
                <c:pt idx="629">
                  <c:v>150.22999999999999</c:v>
                </c:pt>
                <c:pt idx="630">
                  <c:v>150.22999999999999</c:v>
                </c:pt>
                <c:pt idx="631">
                  <c:v>150.22999999999999</c:v>
                </c:pt>
                <c:pt idx="632">
                  <c:v>150.22999999999999</c:v>
                </c:pt>
                <c:pt idx="633">
                  <c:v>150.22999999999999</c:v>
                </c:pt>
                <c:pt idx="634">
                  <c:v>150.22999999999999</c:v>
                </c:pt>
                <c:pt idx="635">
                  <c:v>150.22999999999999</c:v>
                </c:pt>
                <c:pt idx="636">
                  <c:v>150.22999999999999</c:v>
                </c:pt>
                <c:pt idx="637">
                  <c:v>150.22999999999999</c:v>
                </c:pt>
                <c:pt idx="638">
                  <c:v>150.22999999999999</c:v>
                </c:pt>
                <c:pt idx="639">
                  <c:v>150.22999999999999</c:v>
                </c:pt>
                <c:pt idx="640">
                  <c:v>150.22999999999999</c:v>
                </c:pt>
                <c:pt idx="641">
                  <c:v>150.22999999999999</c:v>
                </c:pt>
                <c:pt idx="642">
                  <c:v>150.22999999999999</c:v>
                </c:pt>
                <c:pt idx="643">
                  <c:v>150.22999999999999</c:v>
                </c:pt>
                <c:pt idx="644">
                  <c:v>150.22999999999999</c:v>
                </c:pt>
                <c:pt idx="645">
                  <c:v>150.22999999999999</c:v>
                </c:pt>
                <c:pt idx="646">
                  <c:v>150.22999999999999</c:v>
                </c:pt>
                <c:pt idx="647">
                  <c:v>150.22999999999999</c:v>
                </c:pt>
                <c:pt idx="648">
                  <c:v>150.22999999999999</c:v>
                </c:pt>
                <c:pt idx="649">
                  <c:v>150.22999999999999</c:v>
                </c:pt>
                <c:pt idx="650">
                  <c:v>150.22999999999999</c:v>
                </c:pt>
                <c:pt idx="651">
                  <c:v>150.22999999999999</c:v>
                </c:pt>
                <c:pt idx="652">
                  <c:v>150.22999999999999</c:v>
                </c:pt>
                <c:pt idx="653">
                  <c:v>150.22999999999999</c:v>
                </c:pt>
                <c:pt idx="654">
                  <c:v>150.22999999999999</c:v>
                </c:pt>
                <c:pt idx="655">
                  <c:v>150.22999999999999</c:v>
                </c:pt>
                <c:pt idx="656">
                  <c:v>150.22999999999999</c:v>
                </c:pt>
                <c:pt idx="657">
                  <c:v>150.22999999999999</c:v>
                </c:pt>
                <c:pt idx="658">
                  <c:v>150.22999999999999</c:v>
                </c:pt>
                <c:pt idx="659">
                  <c:v>150.22999999999999</c:v>
                </c:pt>
                <c:pt idx="660">
                  <c:v>150.22999999999999</c:v>
                </c:pt>
                <c:pt idx="661">
                  <c:v>150.22999999999999</c:v>
                </c:pt>
                <c:pt idx="662">
                  <c:v>150.22999999999999</c:v>
                </c:pt>
                <c:pt idx="663">
                  <c:v>150.22999999999999</c:v>
                </c:pt>
                <c:pt idx="664">
                  <c:v>150.22999999999999</c:v>
                </c:pt>
                <c:pt idx="665">
                  <c:v>150.22999999999999</c:v>
                </c:pt>
                <c:pt idx="666">
                  <c:v>150.22999999999999</c:v>
                </c:pt>
                <c:pt idx="667">
                  <c:v>150.22999999999999</c:v>
                </c:pt>
                <c:pt idx="668">
                  <c:v>150.22999999999999</c:v>
                </c:pt>
                <c:pt idx="669">
                  <c:v>150.22999999999999</c:v>
                </c:pt>
                <c:pt idx="670">
                  <c:v>150.22999999999999</c:v>
                </c:pt>
                <c:pt idx="671">
                  <c:v>150.22999999999999</c:v>
                </c:pt>
                <c:pt idx="672">
                  <c:v>150.22999999999999</c:v>
                </c:pt>
                <c:pt idx="673">
                  <c:v>150.22999999999999</c:v>
                </c:pt>
                <c:pt idx="674">
                  <c:v>150.22999999999999</c:v>
                </c:pt>
                <c:pt idx="675">
                  <c:v>150.22999999999999</c:v>
                </c:pt>
                <c:pt idx="676">
                  <c:v>150.22999999999999</c:v>
                </c:pt>
                <c:pt idx="677">
                  <c:v>150.22999999999999</c:v>
                </c:pt>
                <c:pt idx="678">
                  <c:v>150.22999999999999</c:v>
                </c:pt>
                <c:pt idx="679">
                  <c:v>150.22999999999999</c:v>
                </c:pt>
                <c:pt idx="680">
                  <c:v>150.22999999999999</c:v>
                </c:pt>
                <c:pt idx="681">
                  <c:v>150.22999999999999</c:v>
                </c:pt>
                <c:pt idx="682">
                  <c:v>150.22999999999999</c:v>
                </c:pt>
                <c:pt idx="683">
                  <c:v>150.22999999999999</c:v>
                </c:pt>
                <c:pt idx="684">
                  <c:v>150.22999999999999</c:v>
                </c:pt>
                <c:pt idx="685">
                  <c:v>150.22999999999999</c:v>
                </c:pt>
                <c:pt idx="686">
                  <c:v>150.22999999999999</c:v>
                </c:pt>
                <c:pt idx="687">
                  <c:v>150.22999999999999</c:v>
                </c:pt>
                <c:pt idx="688">
                  <c:v>150.22999999999999</c:v>
                </c:pt>
                <c:pt idx="689">
                  <c:v>150.22999999999999</c:v>
                </c:pt>
                <c:pt idx="690">
                  <c:v>150.22999999999999</c:v>
                </c:pt>
                <c:pt idx="691">
                  <c:v>150.22999999999999</c:v>
                </c:pt>
                <c:pt idx="692">
                  <c:v>150.22999999999999</c:v>
                </c:pt>
                <c:pt idx="693">
                  <c:v>150.22999999999999</c:v>
                </c:pt>
                <c:pt idx="694">
                  <c:v>150.22999999999999</c:v>
                </c:pt>
                <c:pt idx="695">
                  <c:v>150.22999999999999</c:v>
                </c:pt>
                <c:pt idx="696">
                  <c:v>150.22999999999999</c:v>
                </c:pt>
                <c:pt idx="697">
                  <c:v>150.22999999999999</c:v>
                </c:pt>
                <c:pt idx="698">
                  <c:v>150.22999999999999</c:v>
                </c:pt>
                <c:pt idx="699">
                  <c:v>150.22999999999999</c:v>
                </c:pt>
                <c:pt idx="700">
                  <c:v>150.22999999999999</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143.54</c:v>
                </c:pt>
                <c:pt idx="52">
                  <c:v>143.54</c:v>
                </c:pt>
                <c:pt idx="53">
                  <c:v>143.54</c:v>
                </c:pt>
                <c:pt idx="54">
                  <c:v>143.54</c:v>
                </c:pt>
                <c:pt idx="55">
                  <c:v>143.54</c:v>
                </c:pt>
                <c:pt idx="56">
                  <c:v>143.54</c:v>
                </c:pt>
                <c:pt idx="57">
                  <c:v>143.54</c:v>
                </c:pt>
                <c:pt idx="58">
                  <c:v>143.54</c:v>
                </c:pt>
                <c:pt idx="59">
                  <c:v>143.54</c:v>
                </c:pt>
                <c:pt idx="60">
                  <c:v>143.54</c:v>
                </c:pt>
                <c:pt idx="61">
                  <c:v>143.54</c:v>
                </c:pt>
                <c:pt idx="62">
                  <c:v>143.54</c:v>
                </c:pt>
                <c:pt idx="63">
                  <c:v>143.54</c:v>
                </c:pt>
                <c:pt idx="64">
                  <c:v>143.54</c:v>
                </c:pt>
                <c:pt idx="65">
                  <c:v>143.54</c:v>
                </c:pt>
                <c:pt idx="66">
                  <c:v>143.54</c:v>
                </c:pt>
                <c:pt idx="67">
                  <c:v>143.54</c:v>
                </c:pt>
                <c:pt idx="68">
                  <c:v>143.54</c:v>
                </c:pt>
                <c:pt idx="69">
                  <c:v>143.54</c:v>
                </c:pt>
                <c:pt idx="70">
                  <c:v>143.54</c:v>
                </c:pt>
                <c:pt idx="71">
                  <c:v>143.54</c:v>
                </c:pt>
                <c:pt idx="72">
                  <c:v>143.54</c:v>
                </c:pt>
                <c:pt idx="73">
                  <c:v>143.54</c:v>
                </c:pt>
                <c:pt idx="74">
                  <c:v>143.54</c:v>
                </c:pt>
                <c:pt idx="75">
                  <c:v>143.54</c:v>
                </c:pt>
                <c:pt idx="76">
                  <c:v>143.54</c:v>
                </c:pt>
                <c:pt idx="77">
                  <c:v>143.54</c:v>
                </c:pt>
                <c:pt idx="78">
                  <c:v>143.54</c:v>
                </c:pt>
                <c:pt idx="79">
                  <c:v>143.54</c:v>
                </c:pt>
                <c:pt idx="80">
                  <c:v>143.54</c:v>
                </c:pt>
                <c:pt idx="81">
                  <c:v>143.54</c:v>
                </c:pt>
                <c:pt idx="82">
                  <c:v>143.54</c:v>
                </c:pt>
                <c:pt idx="83">
                  <c:v>143.54</c:v>
                </c:pt>
                <c:pt idx="84">
                  <c:v>143.54</c:v>
                </c:pt>
                <c:pt idx="85">
                  <c:v>143.54</c:v>
                </c:pt>
                <c:pt idx="86">
                  <c:v>143.54</c:v>
                </c:pt>
                <c:pt idx="87">
                  <c:v>143.54</c:v>
                </c:pt>
                <c:pt idx="88">
                  <c:v>143.54</c:v>
                </c:pt>
                <c:pt idx="89">
                  <c:v>143.54</c:v>
                </c:pt>
                <c:pt idx="90">
                  <c:v>143.54</c:v>
                </c:pt>
                <c:pt idx="91">
                  <c:v>143.54</c:v>
                </c:pt>
                <c:pt idx="92">
                  <c:v>143.54</c:v>
                </c:pt>
                <c:pt idx="93">
                  <c:v>143.54</c:v>
                </c:pt>
                <c:pt idx="94">
                  <c:v>143.54</c:v>
                </c:pt>
                <c:pt idx="95">
                  <c:v>143.54</c:v>
                </c:pt>
                <c:pt idx="96">
                  <c:v>143.54</c:v>
                </c:pt>
                <c:pt idx="97">
                  <c:v>143.54</c:v>
                </c:pt>
                <c:pt idx="98">
                  <c:v>143.54</c:v>
                </c:pt>
                <c:pt idx="99">
                  <c:v>143.54</c:v>
                </c:pt>
                <c:pt idx="100">
                  <c:v>143.54</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158.46</c:v>
                </c:pt>
                <c:pt idx="302">
                  <c:v>158.46</c:v>
                </c:pt>
                <c:pt idx="303">
                  <c:v>158.46</c:v>
                </c:pt>
                <c:pt idx="304">
                  <c:v>158.46</c:v>
                </c:pt>
                <c:pt idx="305">
                  <c:v>158.46</c:v>
                </c:pt>
                <c:pt idx="306">
                  <c:v>158.46</c:v>
                </c:pt>
                <c:pt idx="307">
                  <c:v>158.46</c:v>
                </c:pt>
                <c:pt idx="308">
                  <c:v>158.46</c:v>
                </c:pt>
                <c:pt idx="309">
                  <c:v>158.46</c:v>
                </c:pt>
                <c:pt idx="310">
                  <c:v>158.46</c:v>
                </c:pt>
                <c:pt idx="311">
                  <c:v>158.46</c:v>
                </c:pt>
                <c:pt idx="312">
                  <c:v>158.46</c:v>
                </c:pt>
                <c:pt idx="313">
                  <c:v>158.46</c:v>
                </c:pt>
                <c:pt idx="314">
                  <c:v>158.46</c:v>
                </c:pt>
                <c:pt idx="315">
                  <c:v>158.46</c:v>
                </c:pt>
                <c:pt idx="316">
                  <c:v>158.46</c:v>
                </c:pt>
                <c:pt idx="317">
                  <c:v>158.46</c:v>
                </c:pt>
                <c:pt idx="318">
                  <c:v>158.46</c:v>
                </c:pt>
                <c:pt idx="319">
                  <c:v>158.46</c:v>
                </c:pt>
                <c:pt idx="320">
                  <c:v>158.46</c:v>
                </c:pt>
                <c:pt idx="321">
                  <c:v>158.46</c:v>
                </c:pt>
                <c:pt idx="322">
                  <c:v>158.46</c:v>
                </c:pt>
                <c:pt idx="323">
                  <c:v>158.46</c:v>
                </c:pt>
                <c:pt idx="324">
                  <c:v>158.46</c:v>
                </c:pt>
                <c:pt idx="325">
                  <c:v>158.46</c:v>
                </c:pt>
                <c:pt idx="326">
                  <c:v>158.46</c:v>
                </c:pt>
                <c:pt idx="327">
                  <c:v>158.46</c:v>
                </c:pt>
                <c:pt idx="328">
                  <c:v>158.46</c:v>
                </c:pt>
                <c:pt idx="329">
                  <c:v>158.46</c:v>
                </c:pt>
                <c:pt idx="330">
                  <c:v>158.46</c:v>
                </c:pt>
                <c:pt idx="331">
                  <c:v>158.46</c:v>
                </c:pt>
                <c:pt idx="332">
                  <c:v>158.46</c:v>
                </c:pt>
                <c:pt idx="333">
                  <c:v>158.46</c:v>
                </c:pt>
                <c:pt idx="334">
                  <c:v>158.46</c:v>
                </c:pt>
                <c:pt idx="335">
                  <c:v>158.46</c:v>
                </c:pt>
                <c:pt idx="336">
                  <c:v>158.46</c:v>
                </c:pt>
                <c:pt idx="337">
                  <c:v>158.46</c:v>
                </c:pt>
                <c:pt idx="338">
                  <c:v>158.46</c:v>
                </c:pt>
                <c:pt idx="339">
                  <c:v>158.46</c:v>
                </c:pt>
                <c:pt idx="340">
                  <c:v>158.46</c:v>
                </c:pt>
                <c:pt idx="341">
                  <c:v>158.46</c:v>
                </c:pt>
                <c:pt idx="342">
                  <c:v>158.46</c:v>
                </c:pt>
                <c:pt idx="343">
                  <c:v>158.46</c:v>
                </c:pt>
                <c:pt idx="344">
                  <c:v>158.46</c:v>
                </c:pt>
                <c:pt idx="345">
                  <c:v>158.46</c:v>
                </c:pt>
                <c:pt idx="346">
                  <c:v>158.46</c:v>
                </c:pt>
                <c:pt idx="347">
                  <c:v>158.46</c:v>
                </c:pt>
                <c:pt idx="348">
                  <c:v>158.46</c:v>
                </c:pt>
                <c:pt idx="349">
                  <c:v>158.46</c:v>
                </c:pt>
                <c:pt idx="350">
                  <c:v>158.46</c:v>
                </c:pt>
                <c:pt idx="351">
                  <c:v>158.46</c:v>
                </c:pt>
                <c:pt idx="352">
                  <c:v>158.46</c:v>
                </c:pt>
                <c:pt idx="353">
                  <c:v>158.46</c:v>
                </c:pt>
                <c:pt idx="354">
                  <c:v>158.46</c:v>
                </c:pt>
                <c:pt idx="355">
                  <c:v>158.46</c:v>
                </c:pt>
                <c:pt idx="356">
                  <c:v>158.46</c:v>
                </c:pt>
                <c:pt idx="357">
                  <c:v>158.46</c:v>
                </c:pt>
                <c:pt idx="358">
                  <c:v>158.46</c:v>
                </c:pt>
                <c:pt idx="359">
                  <c:v>158.46</c:v>
                </c:pt>
                <c:pt idx="360">
                  <c:v>158.46</c:v>
                </c:pt>
                <c:pt idx="361">
                  <c:v>158.46</c:v>
                </c:pt>
                <c:pt idx="362">
                  <c:v>158.46</c:v>
                </c:pt>
                <c:pt idx="363">
                  <c:v>158.46</c:v>
                </c:pt>
                <c:pt idx="364">
                  <c:v>158.46</c:v>
                </c:pt>
                <c:pt idx="365">
                  <c:v>158.46</c:v>
                </c:pt>
                <c:pt idx="366">
                  <c:v>158.46</c:v>
                </c:pt>
                <c:pt idx="367">
                  <c:v>158.46</c:v>
                </c:pt>
                <c:pt idx="368">
                  <c:v>158.46</c:v>
                </c:pt>
                <c:pt idx="369">
                  <c:v>158.46</c:v>
                </c:pt>
                <c:pt idx="370">
                  <c:v>158.46</c:v>
                </c:pt>
                <c:pt idx="371">
                  <c:v>158.46</c:v>
                </c:pt>
                <c:pt idx="372">
                  <c:v>158.46</c:v>
                </c:pt>
                <c:pt idx="373">
                  <c:v>158.46</c:v>
                </c:pt>
                <c:pt idx="374">
                  <c:v>158.46</c:v>
                </c:pt>
                <c:pt idx="375">
                  <c:v>158.46</c:v>
                </c:pt>
                <c:pt idx="376">
                  <c:v>158.46</c:v>
                </c:pt>
                <c:pt idx="377">
                  <c:v>158.46</c:v>
                </c:pt>
                <c:pt idx="378">
                  <c:v>158.46</c:v>
                </c:pt>
                <c:pt idx="379">
                  <c:v>158.46</c:v>
                </c:pt>
                <c:pt idx="380">
                  <c:v>158.46</c:v>
                </c:pt>
                <c:pt idx="381">
                  <c:v>158.46</c:v>
                </c:pt>
                <c:pt idx="382">
                  <c:v>158.46</c:v>
                </c:pt>
                <c:pt idx="383">
                  <c:v>158.46</c:v>
                </c:pt>
                <c:pt idx="384">
                  <c:v>158.46</c:v>
                </c:pt>
                <c:pt idx="385">
                  <c:v>158.46</c:v>
                </c:pt>
                <c:pt idx="386">
                  <c:v>158.46</c:v>
                </c:pt>
                <c:pt idx="387">
                  <c:v>158.46</c:v>
                </c:pt>
                <c:pt idx="388">
                  <c:v>158.46</c:v>
                </c:pt>
                <c:pt idx="389">
                  <c:v>158.46</c:v>
                </c:pt>
                <c:pt idx="390">
                  <c:v>158.46</c:v>
                </c:pt>
                <c:pt idx="391">
                  <c:v>158.46</c:v>
                </c:pt>
                <c:pt idx="392">
                  <c:v>158.46</c:v>
                </c:pt>
                <c:pt idx="393">
                  <c:v>158.46</c:v>
                </c:pt>
                <c:pt idx="394">
                  <c:v>158.46</c:v>
                </c:pt>
                <c:pt idx="395">
                  <c:v>158.46</c:v>
                </c:pt>
                <c:pt idx="396">
                  <c:v>158.46</c:v>
                </c:pt>
                <c:pt idx="397">
                  <c:v>158.46</c:v>
                </c:pt>
                <c:pt idx="398">
                  <c:v>158.46</c:v>
                </c:pt>
                <c:pt idx="399">
                  <c:v>158.46</c:v>
                </c:pt>
                <c:pt idx="400">
                  <c:v>158.46</c:v>
                </c:pt>
                <c:pt idx="401">
                  <c:v>158.46</c:v>
                </c:pt>
                <c:pt idx="402">
                  <c:v>158.46</c:v>
                </c:pt>
                <c:pt idx="403">
                  <c:v>158.46</c:v>
                </c:pt>
                <c:pt idx="404">
                  <c:v>158.46</c:v>
                </c:pt>
                <c:pt idx="405">
                  <c:v>158.46</c:v>
                </c:pt>
                <c:pt idx="406">
                  <c:v>158.46</c:v>
                </c:pt>
                <c:pt idx="407">
                  <c:v>158.46</c:v>
                </c:pt>
                <c:pt idx="408">
                  <c:v>158.46</c:v>
                </c:pt>
                <c:pt idx="409">
                  <c:v>158.46</c:v>
                </c:pt>
                <c:pt idx="410">
                  <c:v>158.46</c:v>
                </c:pt>
                <c:pt idx="411">
                  <c:v>158.46</c:v>
                </c:pt>
                <c:pt idx="412">
                  <c:v>158.46</c:v>
                </c:pt>
                <c:pt idx="413">
                  <c:v>158.46</c:v>
                </c:pt>
                <c:pt idx="414">
                  <c:v>158.46</c:v>
                </c:pt>
                <c:pt idx="415">
                  <c:v>158.46</c:v>
                </c:pt>
                <c:pt idx="416">
                  <c:v>158.46</c:v>
                </c:pt>
                <c:pt idx="417">
                  <c:v>158.46</c:v>
                </c:pt>
                <c:pt idx="418">
                  <c:v>158.46</c:v>
                </c:pt>
                <c:pt idx="419">
                  <c:v>158.46</c:v>
                </c:pt>
                <c:pt idx="420">
                  <c:v>158.45999999999998</c:v>
                </c:pt>
                <c:pt idx="421">
                  <c:v>158.46</c:v>
                </c:pt>
                <c:pt idx="422">
                  <c:v>158.46000000000004</c:v>
                </c:pt>
                <c:pt idx="423">
                  <c:v>158.46</c:v>
                </c:pt>
                <c:pt idx="424">
                  <c:v>158.46</c:v>
                </c:pt>
                <c:pt idx="425">
                  <c:v>158.46</c:v>
                </c:pt>
                <c:pt idx="426">
                  <c:v>158.46</c:v>
                </c:pt>
                <c:pt idx="427">
                  <c:v>158.46</c:v>
                </c:pt>
                <c:pt idx="428">
                  <c:v>158.46</c:v>
                </c:pt>
                <c:pt idx="429">
                  <c:v>158.45999999999998</c:v>
                </c:pt>
                <c:pt idx="430">
                  <c:v>158.46</c:v>
                </c:pt>
                <c:pt idx="431">
                  <c:v>158.46</c:v>
                </c:pt>
                <c:pt idx="432">
                  <c:v>158.46</c:v>
                </c:pt>
                <c:pt idx="433">
                  <c:v>158.46</c:v>
                </c:pt>
                <c:pt idx="434">
                  <c:v>158.46</c:v>
                </c:pt>
                <c:pt idx="435">
                  <c:v>158.46</c:v>
                </c:pt>
                <c:pt idx="436">
                  <c:v>158.46</c:v>
                </c:pt>
                <c:pt idx="437">
                  <c:v>158.46</c:v>
                </c:pt>
                <c:pt idx="438">
                  <c:v>158.46000000000004</c:v>
                </c:pt>
                <c:pt idx="439">
                  <c:v>158.46</c:v>
                </c:pt>
                <c:pt idx="440">
                  <c:v>158.46</c:v>
                </c:pt>
                <c:pt idx="441">
                  <c:v>158.46</c:v>
                </c:pt>
                <c:pt idx="442">
                  <c:v>158.46</c:v>
                </c:pt>
                <c:pt idx="443">
                  <c:v>158.46</c:v>
                </c:pt>
                <c:pt idx="444">
                  <c:v>158.46</c:v>
                </c:pt>
                <c:pt idx="445">
                  <c:v>158.45999999999998</c:v>
                </c:pt>
                <c:pt idx="446">
                  <c:v>158.46</c:v>
                </c:pt>
                <c:pt idx="447">
                  <c:v>158.46</c:v>
                </c:pt>
                <c:pt idx="448">
                  <c:v>158.46</c:v>
                </c:pt>
                <c:pt idx="449">
                  <c:v>158.46</c:v>
                </c:pt>
                <c:pt idx="450">
                  <c:v>158.46</c:v>
                </c:pt>
                <c:pt idx="451">
                  <c:v>158.46</c:v>
                </c:pt>
                <c:pt idx="452">
                  <c:v>158.46</c:v>
                </c:pt>
                <c:pt idx="453">
                  <c:v>158.46</c:v>
                </c:pt>
                <c:pt idx="454">
                  <c:v>158.45999999999998</c:v>
                </c:pt>
                <c:pt idx="455">
                  <c:v>158.46</c:v>
                </c:pt>
                <c:pt idx="456">
                  <c:v>158.46</c:v>
                </c:pt>
                <c:pt idx="457">
                  <c:v>158.46</c:v>
                </c:pt>
                <c:pt idx="458">
                  <c:v>158.46</c:v>
                </c:pt>
                <c:pt idx="459">
                  <c:v>158.46</c:v>
                </c:pt>
                <c:pt idx="460">
                  <c:v>158.46</c:v>
                </c:pt>
                <c:pt idx="461">
                  <c:v>158.46</c:v>
                </c:pt>
                <c:pt idx="462">
                  <c:v>158.46</c:v>
                </c:pt>
                <c:pt idx="463">
                  <c:v>158.46000000000004</c:v>
                </c:pt>
                <c:pt idx="464">
                  <c:v>158.46</c:v>
                </c:pt>
                <c:pt idx="465">
                  <c:v>158.46</c:v>
                </c:pt>
                <c:pt idx="466">
                  <c:v>158.46</c:v>
                </c:pt>
                <c:pt idx="467">
                  <c:v>158.46</c:v>
                </c:pt>
                <c:pt idx="468">
                  <c:v>158.46</c:v>
                </c:pt>
                <c:pt idx="469">
                  <c:v>158.46</c:v>
                </c:pt>
                <c:pt idx="470">
                  <c:v>158.46</c:v>
                </c:pt>
                <c:pt idx="471">
                  <c:v>158.46</c:v>
                </c:pt>
                <c:pt idx="472">
                  <c:v>158.46</c:v>
                </c:pt>
                <c:pt idx="473">
                  <c:v>158.46</c:v>
                </c:pt>
                <c:pt idx="474">
                  <c:v>158.46</c:v>
                </c:pt>
                <c:pt idx="475">
                  <c:v>158.46</c:v>
                </c:pt>
                <c:pt idx="476">
                  <c:v>158.46</c:v>
                </c:pt>
                <c:pt idx="477">
                  <c:v>158.46</c:v>
                </c:pt>
                <c:pt idx="478">
                  <c:v>158.46</c:v>
                </c:pt>
                <c:pt idx="479">
                  <c:v>158.46000000000004</c:v>
                </c:pt>
                <c:pt idx="480">
                  <c:v>158.46</c:v>
                </c:pt>
                <c:pt idx="481">
                  <c:v>158.46</c:v>
                </c:pt>
                <c:pt idx="482">
                  <c:v>158.46</c:v>
                </c:pt>
                <c:pt idx="483">
                  <c:v>158.46</c:v>
                </c:pt>
                <c:pt idx="484">
                  <c:v>158.46</c:v>
                </c:pt>
                <c:pt idx="485">
                  <c:v>158.46</c:v>
                </c:pt>
                <c:pt idx="486">
                  <c:v>158.46</c:v>
                </c:pt>
                <c:pt idx="487">
                  <c:v>158.46</c:v>
                </c:pt>
                <c:pt idx="488">
                  <c:v>158.46</c:v>
                </c:pt>
                <c:pt idx="489">
                  <c:v>158.46</c:v>
                </c:pt>
                <c:pt idx="490">
                  <c:v>158.46</c:v>
                </c:pt>
                <c:pt idx="491">
                  <c:v>158.46</c:v>
                </c:pt>
                <c:pt idx="492">
                  <c:v>158.46</c:v>
                </c:pt>
                <c:pt idx="493">
                  <c:v>158.46</c:v>
                </c:pt>
                <c:pt idx="494">
                  <c:v>158.46</c:v>
                </c:pt>
                <c:pt idx="495">
                  <c:v>158.46</c:v>
                </c:pt>
                <c:pt idx="496">
                  <c:v>158.46</c:v>
                </c:pt>
                <c:pt idx="497">
                  <c:v>158.46</c:v>
                </c:pt>
                <c:pt idx="498">
                  <c:v>158.46</c:v>
                </c:pt>
                <c:pt idx="499">
                  <c:v>158.46</c:v>
                </c:pt>
                <c:pt idx="500">
                  <c:v>158.46</c:v>
                </c:pt>
                <c:pt idx="501">
                  <c:v>158.46</c:v>
                </c:pt>
                <c:pt idx="502">
                  <c:v>158.46</c:v>
                </c:pt>
                <c:pt idx="503">
                  <c:v>158.46</c:v>
                </c:pt>
                <c:pt idx="504">
                  <c:v>158.46</c:v>
                </c:pt>
                <c:pt idx="505">
                  <c:v>158.46</c:v>
                </c:pt>
                <c:pt idx="506">
                  <c:v>158.46</c:v>
                </c:pt>
                <c:pt idx="507">
                  <c:v>158.46</c:v>
                </c:pt>
                <c:pt idx="508">
                  <c:v>158.46</c:v>
                </c:pt>
                <c:pt idx="509">
                  <c:v>158.46</c:v>
                </c:pt>
                <c:pt idx="510">
                  <c:v>158.46</c:v>
                </c:pt>
                <c:pt idx="511">
                  <c:v>158.46</c:v>
                </c:pt>
                <c:pt idx="512">
                  <c:v>158.46</c:v>
                </c:pt>
                <c:pt idx="513">
                  <c:v>158.46</c:v>
                </c:pt>
                <c:pt idx="514">
                  <c:v>158.46</c:v>
                </c:pt>
                <c:pt idx="515">
                  <c:v>158.46</c:v>
                </c:pt>
                <c:pt idx="516">
                  <c:v>158.46</c:v>
                </c:pt>
                <c:pt idx="517">
                  <c:v>158.46</c:v>
                </c:pt>
                <c:pt idx="518">
                  <c:v>158.46</c:v>
                </c:pt>
                <c:pt idx="519">
                  <c:v>158.46</c:v>
                </c:pt>
                <c:pt idx="520">
                  <c:v>158.46</c:v>
                </c:pt>
                <c:pt idx="521">
                  <c:v>158.46</c:v>
                </c:pt>
                <c:pt idx="522">
                  <c:v>158.46</c:v>
                </c:pt>
                <c:pt idx="523">
                  <c:v>158.46</c:v>
                </c:pt>
                <c:pt idx="524">
                  <c:v>158.46</c:v>
                </c:pt>
                <c:pt idx="525">
                  <c:v>158.46</c:v>
                </c:pt>
                <c:pt idx="526">
                  <c:v>158.46</c:v>
                </c:pt>
                <c:pt idx="527">
                  <c:v>158.46</c:v>
                </c:pt>
                <c:pt idx="528">
                  <c:v>158.46</c:v>
                </c:pt>
                <c:pt idx="529">
                  <c:v>158.46</c:v>
                </c:pt>
                <c:pt idx="530">
                  <c:v>158.46</c:v>
                </c:pt>
                <c:pt idx="531">
                  <c:v>158.46</c:v>
                </c:pt>
                <c:pt idx="532">
                  <c:v>158.46</c:v>
                </c:pt>
                <c:pt idx="533">
                  <c:v>158.46</c:v>
                </c:pt>
                <c:pt idx="534">
                  <c:v>158.46</c:v>
                </c:pt>
                <c:pt idx="535">
                  <c:v>158.46</c:v>
                </c:pt>
                <c:pt idx="536">
                  <c:v>158.46</c:v>
                </c:pt>
                <c:pt idx="537">
                  <c:v>158.46</c:v>
                </c:pt>
                <c:pt idx="538">
                  <c:v>158.46</c:v>
                </c:pt>
                <c:pt idx="539">
                  <c:v>158.46</c:v>
                </c:pt>
                <c:pt idx="540">
                  <c:v>158.46</c:v>
                </c:pt>
                <c:pt idx="541">
                  <c:v>158.46</c:v>
                </c:pt>
                <c:pt idx="542">
                  <c:v>158.46</c:v>
                </c:pt>
                <c:pt idx="543">
                  <c:v>158.46</c:v>
                </c:pt>
                <c:pt idx="544">
                  <c:v>158.46</c:v>
                </c:pt>
                <c:pt idx="545">
                  <c:v>158.46</c:v>
                </c:pt>
                <c:pt idx="546">
                  <c:v>158.46</c:v>
                </c:pt>
                <c:pt idx="547">
                  <c:v>158.46</c:v>
                </c:pt>
                <c:pt idx="548">
                  <c:v>158.46</c:v>
                </c:pt>
                <c:pt idx="549">
                  <c:v>158.46</c:v>
                </c:pt>
                <c:pt idx="550">
                  <c:v>158.46</c:v>
                </c:pt>
                <c:pt idx="551">
                  <c:v>158.46</c:v>
                </c:pt>
                <c:pt idx="552">
                  <c:v>158.46</c:v>
                </c:pt>
                <c:pt idx="553">
                  <c:v>158.46</c:v>
                </c:pt>
                <c:pt idx="554">
                  <c:v>158.46</c:v>
                </c:pt>
                <c:pt idx="555">
                  <c:v>158.46</c:v>
                </c:pt>
                <c:pt idx="556">
                  <c:v>158.46</c:v>
                </c:pt>
                <c:pt idx="557">
                  <c:v>158.46</c:v>
                </c:pt>
                <c:pt idx="558">
                  <c:v>158.46</c:v>
                </c:pt>
                <c:pt idx="559">
                  <c:v>158.46</c:v>
                </c:pt>
                <c:pt idx="560">
                  <c:v>158.46</c:v>
                </c:pt>
                <c:pt idx="561">
                  <c:v>158.46</c:v>
                </c:pt>
                <c:pt idx="562">
                  <c:v>158.46</c:v>
                </c:pt>
                <c:pt idx="563">
                  <c:v>158.46</c:v>
                </c:pt>
                <c:pt idx="564">
                  <c:v>158.46</c:v>
                </c:pt>
                <c:pt idx="565">
                  <c:v>158.46</c:v>
                </c:pt>
                <c:pt idx="566">
                  <c:v>158.46</c:v>
                </c:pt>
                <c:pt idx="567">
                  <c:v>158.46</c:v>
                </c:pt>
                <c:pt idx="568">
                  <c:v>158.46</c:v>
                </c:pt>
                <c:pt idx="569">
                  <c:v>158.46</c:v>
                </c:pt>
                <c:pt idx="570">
                  <c:v>158.46</c:v>
                </c:pt>
                <c:pt idx="571">
                  <c:v>158.46</c:v>
                </c:pt>
                <c:pt idx="572">
                  <c:v>158.46</c:v>
                </c:pt>
                <c:pt idx="573">
                  <c:v>158.46</c:v>
                </c:pt>
                <c:pt idx="574">
                  <c:v>158.46</c:v>
                </c:pt>
                <c:pt idx="575">
                  <c:v>158.46</c:v>
                </c:pt>
                <c:pt idx="576">
                  <c:v>158.46</c:v>
                </c:pt>
                <c:pt idx="577">
                  <c:v>158.46</c:v>
                </c:pt>
                <c:pt idx="578">
                  <c:v>158.46</c:v>
                </c:pt>
                <c:pt idx="579">
                  <c:v>158.46</c:v>
                </c:pt>
                <c:pt idx="580">
                  <c:v>158.46</c:v>
                </c:pt>
                <c:pt idx="581">
                  <c:v>158.46</c:v>
                </c:pt>
                <c:pt idx="582">
                  <c:v>158.46</c:v>
                </c:pt>
                <c:pt idx="583">
                  <c:v>158.46</c:v>
                </c:pt>
                <c:pt idx="584">
                  <c:v>158.46</c:v>
                </c:pt>
                <c:pt idx="585">
                  <c:v>158.46</c:v>
                </c:pt>
                <c:pt idx="586">
                  <c:v>158.46</c:v>
                </c:pt>
                <c:pt idx="587">
                  <c:v>158.46</c:v>
                </c:pt>
                <c:pt idx="588">
                  <c:v>158.46</c:v>
                </c:pt>
                <c:pt idx="589">
                  <c:v>158.46</c:v>
                </c:pt>
                <c:pt idx="590">
                  <c:v>158.46</c:v>
                </c:pt>
                <c:pt idx="591">
                  <c:v>158.46</c:v>
                </c:pt>
                <c:pt idx="592">
                  <c:v>158.46</c:v>
                </c:pt>
                <c:pt idx="593">
                  <c:v>158.46</c:v>
                </c:pt>
                <c:pt idx="594">
                  <c:v>158.46</c:v>
                </c:pt>
                <c:pt idx="595">
                  <c:v>158.46</c:v>
                </c:pt>
                <c:pt idx="596">
                  <c:v>158.46</c:v>
                </c:pt>
                <c:pt idx="597">
                  <c:v>158.46</c:v>
                </c:pt>
                <c:pt idx="598">
                  <c:v>158.46</c:v>
                </c:pt>
                <c:pt idx="599">
                  <c:v>158.46</c:v>
                </c:pt>
                <c:pt idx="600">
                  <c:v>158.46</c:v>
                </c:pt>
                <c:pt idx="601">
                  <c:v>158.46</c:v>
                </c:pt>
                <c:pt idx="602">
                  <c:v>158.46</c:v>
                </c:pt>
                <c:pt idx="603">
                  <c:v>158.46</c:v>
                </c:pt>
                <c:pt idx="604">
                  <c:v>158.46</c:v>
                </c:pt>
                <c:pt idx="605">
                  <c:v>158.46</c:v>
                </c:pt>
                <c:pt idx="606">
                  <c:v>158.46</c:v>
                </c:pt>
                <c:pt idx="607">
                  <c:v>158.46</c:v>
                </c:pt>
                <c:pt idx="608">
                  <c:v>158.46</c:v>
                </c:pt>
                <c:pt idx="609">
                  <c:v>158.46</c:v>
                </c:pt>
                <c:pt idx="610">
                  <c:v>158.46</c:v>
                </c:pt>
                <c:pt idx="611">
                  <c:v>158.46</c:v>
                </c:pt>
                <c:pt idx="612">
                  <c:v>158.46</c:v>
                </c:pt>
                <c:pt idx="613">
                  <c:v>158.46</c:v>
                </c:pt>
                <c:pt idx="614">
                  <c:v>158.46</c:v>
                </c:pt>
                <c:pt idx="615">
                  <c:v>158.46</c:v>
                </c:pt>
                <c:pt idx="616">
                  <c:v>158.46</c:v>
                </c:pt>
                <c:pt idx="617">
                  <c:v>158.46</c:v>
                </c:pt>
                <c:pt idx="618">
                  <c:v>158.46</c:v>
                </c:pt>
                <c:pt idx="619">
                  <c:v>158.46</c:v>
                </c:pt>
                <c:pt idx="620">
                  <c:v>158.46</c:v>
                </c:pt>
                <c:pt idx="621">
                  <c:v>158.46</c:v>
                </c:pt>
                <c:pt idx="622">
                  <c:v>158.46</c:v>
                </c:pt>
                <c:pt idx="623">
                  <c:v>158.46</c:v>
                </c:pt>
                <c:pt idx="624">
                  <c:v>158.46</c:v>
                </c:pt>
                <c:pt idx="625">
                  <c:v>158.46</c:v>
                </c:pt>
                <c:pt idx="626">
                  <c:v>158.46</c:v>
                </c:pt>
                <c:pt idx="627">
                  <c:v>158.46</c:v>
                </c:pt>
                <c:pt idx="628">
                  <c:v>158.46</c:v>
                </c:pt>
                <c:pt idx="629">
                  <c:v>158.46</c:v>
                </c:pt>
                <c:pt idx="630">
                  <c:v>158.46</c:v>
                </c:pt>
                <c:pt idx="631">
                  <c:v>158.46</c:v>
                </c:pt>
                <c:pt idx="632">
                  <c:v>158.46</c:v>
                </c:pt>
                <c:pt idx="633">
                  <c:v>158.46</c:v>
                </c:pt>
                <c:pt idx="634">
                  <c:v>158.46</c:v>
                </c:pt>
                <c:pt idx="635">
                  <c:v>158.46</c:v>
                </c:pt>
                <c:pt idx="636">
                  <c:v>158.46</c:v>
                </c:pt>
                <c:pt idx="637">
                  <c:v>158.46</c:v>
                </c:pt>
                <c:pt idx="638">
                  <c:v>158.46</c:v>
                </c:pt>
                <c:pt idx="639">
                  <c:v>158.46</c:v>
                </c:pt>
                <c:pt idx="640">
                  <c:v>158.46</c:v>
                </c:pt>
                <c:pt idx="641">
                  <c:v>158.46</c:v>
                </c:pt>
                <c:pt idx="642">
                  <c:v>158.46</c:v>
                </c:pt>
                <c:pt idx="643">
                  <c:v>158.46</c:v>
                </c:pt>
                <c:pt idx="644">
                  <c:v>158.46</c:v>
                </c:pt>
                <c:pt idx="645">
                  <c:v>158.46</c:v>
                </c:pt>
                <c:pt idx="646">
                  <c:v>158.46</c:v>
                </c:pt>
                <c:pt idx="647">
                  <c:v>158.46</c:v>
                </c:pt>
                <c:pt idx="648">
                  <c:v>158.46</c:v>
                </c:pt>
                <c:pt idx="649">
                  <c:v>158.46</c:v>
                </c:pt>
                <c:pt idx="650">
                  <c:v>158.46</c:v>
                </c:pt>
                <c:pt idx="651">
                  <c:v>158.46</c:v>
                </c:pt>
                <c:pt idx="652">
                  <c:v>158.46</c:v>
                </c:pt>
                <c:pt idx="653">
                  <c:v>158.46</c:v>
                </c:pt>
                <c:pt idx="654">
                  <c:v>158.46</c:v>
                </c:pt>
                <c:pt idx="655">
                  <c:v>158.46</c:v>
                </c:pt>
                <c:pt idx="656">
                  <c:v>158.46</c:v>
                </c:pt>
                <c:pt idx="657">
                  <c:v>158.46</c:v>
                </c:pt>
                <c:pt idx="658">
                  <c:v>158.46</c:v>
                </c:pt>
                <c:pt idx="659">
                  <c:v>158.46</c:v>
                </c:pt>
                <c:pt idx="660">
                  <c:v>158.46</c:v>
                </c:pt>
                <c:pt idx="661">
                  <c:v>158.46</c:v>
                </c:pt>
                <c:pt idx="662">
                  <c:v>158.46</c:v>
                </c:pt>
                <c:pt idx="663">
                  <c:v>158.46</c:v>
                </c:pt>
                <c:pt idx="664">
                  <c:v>158.46</c:v>
                </c:pt>
                <c:pt idx="665">
                  <c:v>158.46</c:v>
                </c:pt>
                <c:pt idx="666">
                  <c:v>158.46</c:v>
                </c:pt>
                <c:pt idx="667">
                  <c:v>158.46</c:v>
                </c:pt>
                <c:pt idx="668">
                  <c:v>158.46</c:v>
                </c:pt>
                <c:pt idx="669">
                  <c:v>158.46</c:v>
                </c:pt>
                <c:pt idx="670">
                  <c:v>158.46</c:v>
                </c:pt>
                <c:pt idx="671">
                  <c:v>158.46</c:v>
                </c:pt>
                <c:pt idx="672">
                  <c:v>158.46</c:v>
                </c:pt>
                <c:pt idx="673">
                  <c:v>158.46</c:v>
                </c:pt>
                <c:pt idx="674">
                  <c:v>158.46</c:v>
                </c:pt>
                <c:pt idx="675">
                  <c:v>158.46</c:v>
                </c:pt>
                <c:pt idx="676">
                  <c:v>158.46</c:v>
                </c:pt>
                <c:pt idx="677">
                  <c:v>158.46</c:v>
                </c:pt>
                <c:pt idx="678">
                  <c:v>158.46</c:v>
                </c:pt>
                <c:pt idx="679">
                  <c:v>158.46</c:v>
                </c:pt>
                <c:pt idx="680">
                  <c:v>158.46</c:v>
                </c:pt>
                <c:pt idx="681">
                  <c:v>158.46</c:v>
                </c:pt>
                <c:pt idx="682">
                  <c:v>158.46</c:v>
                </c:pt>
                <c:pt idx="683">
                  <c:v>158.46</c:v>
                </c:pt>
                <c:pt idx="684">
                  <c:v>158.46</c:v>
                </c:pt>
                <c:pt idx="685">
                  <c:v>158.46</c:v>
                </c:pt>
                <c:pt idx="686">
                  <c:v>158.46</c:v>
                </c:pt>
                <c:pt idx="687">
                  <c:v>158.46</c:v>
                </c:pt>
                <c:pt idx="688">
                  <c:v>158.46</c:v>
                </c:pt>
                <c:pt idx="689">
                  <c:v>158.46</c:v>
                </c:pt>
                <c:pt idx="690">
                  <c:v>158.46</c:v>
                </c:pt>
                <c:pt idx="691">
                  <c:v>158.46</c:v>
                </c:pt>
                <c:pt idx="692">
                  <c:v>158.46</c:v>
                </c:pt>
                <c:pt idx="693">
                  <c:v>158.46</c:v>
                </c:pt>
                <c:pt idx="694">
                  <c:v>158.46</c:v>
                </c:pt>
                <c:pt idx="695">
                  <c:v>158.46</c:v>
                </c:pt>
                <c:pt idx="696">
                  <c:v>158.46</c:v>
                </c:pt>
                <c:pt idx="697">
                  <c:v>158.46</c:v>
                </c:pt>
                <c:pt idx="698">
                  <c:v>158.46</c:v>
                </c:pt>
                <c:pt idx="699">
                  <c:v>158.46</c:v>
                </c:pt>
                <c:pt idx="700">
                  <c:v>158.46</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70</c:v>
                </c:pt>
                <c:pt idx="202">
                  <c:v>70</c:v>
                </c:pt>
                <c:pt idx="203">
                  <c:v>70</c:v>
                </c:pt>
                <c:pt idx="204">
                  <c:v>70</c:v>
                </c:pt>
                <c:pt idx="205">
                  <c:v>70</c:v>
                </c:pt>
                <c:pt idx="206">
                  <c:v>70</c:v>
                </c:pt>
                <c:pt idx="207">
                  <c:v>70</c:v>
                </c:pt>
                <c:pt idx="208">
                  <c:v>70</c:v>
                </c:pt>
                <c:pt idx="209">
                  <c:v>70</c:v>
                </c:pt>
                <c:pt idx="210">
                  <c:v>70</c:v>
                </c:pt>
                <c:pt idx="211">
                  <c:v>70</c:v>
                </c:pt>
                <c:pt idx="212">
                  <c:v>70</c:v>
                </c:pt>
                <c:pt idx="213">
                  <c:v>70</c:v>
                </c:pt>
                <c:pt idx="214">
                  <c:v>70</c:v>
                </c:pt>
                <c:pt idx="215">
                  <c:v>70</c:v>
                </c:pt>
                <c:pt idx="216">
                  <c:v>70</c:v>
                </c:pt>
                <c:pt idx="217">
                  <c:v>70</c:v>
                </c:pt>
                <c:pt idx="218">
                  <c:v>70</c:v>
                </c:pt>
                <c:pt idx="219">
                  <c:v>70</c:v>
                </c:pt>
                <c:pt idx="220">
                  <c:v>70</c:v>
                </c:pt>
                <c:pt idx="221">
                  <c:v>70</c:v>
                </c:pt>
                <c:pt idx="222">
                  <c:v>70</c:v>
                </c:pt>
                <c:pt idx="223">
                  <c:v>70</c:v>
                </c:pt>
                <c:pt idx="224">
                  <c:v>70</c:v>
                </c:pt>
                <c:pt idx="225">
                  <c:v>70</c:v>
                </c:pt>
                <c:pt idx="226">
                  <c:v>70</c:v>
                </c:pt>
                <c:pt idx="227">
                  <c:v>70</c:v>
                </c:pt>
                <c:pt idx="228">
                  <c:v>70</c:v>
                </c:pt>
                <c:pt idx="229">
                  <c:v>70</c:v>
                </c:pt>
                <c:pt idx="230">
                  <c:v>70</c:v>
                </c:pt>
                <c:pt idx="231">
                  <c:v>70</c:v>
                </c:pt>
                <c:pt idx="232">
                  <c:v>70</c:v>
                </c:pt>
                <c:pt idx="233">
                  <c:v>70</c:v>
                </c:pt>
                <c:pt idx="234">
                  <c:v>70</c:v>
                </c:pt>
                <c:pt idx="235">
                  <c:v>70</c:v>
                </c:pt>
                <c:pt idx="236">
                  <c:v>70</c:v>
                </c:pt>
                <c:pt idx="237">
                  <c:v>70</c:v>
                </c:pt>
                <c:pt idx="238">
                  <c:v>70</c:v>
                </c:pt>
                <c:pt idx="239">
                  <c:v>70</c:v>
                </c:pt>
                <c:pt idx="240">
                  <c:v>70</c:v>
                </c:pt>
                <c:pt idx="241">
                  <c:v>70</c:v>
                </c:pt>
                <c:pt idx="242">
                  <c:v>70</c:v>
                </c:pt>
                <c:pt idx="243">
                  <c:v>70</c:v>
                </c:pt>
                <c:pt idx="244">
                  <c:v>70</c:v>
                </c:pt>
                <c:pt idx="245">
                  <c:v>70</c:v>
                </c:pt>
                <c:pt idx="246">
                  <c:v>70</c:v>
                </c:pt>
                <c:pt idx="247">
                  <c:v>70</c:v>
                </c:pt>
                <c:pt idx="248">
                  <c:v>70</c:v>
                </c:pt>
                <c:pt idx="249">
                  <c:v>70</c:v>
                </c:pt>
                <c:pt idx="250">
                  <c:v>70</c:v>
                </c:pt>
                <c:pt idx="251">
                  <c:v>70</c:v>
                </c:pt>
                <c:pt idx="252">
                  <c:v>70</c:v>
                </c:pt>
                <c:pt idx="253">
                  <c:v>70</c:v>
                </c:pt>
                <c:pt idx="254">
                  <c:v>70</c:v>
                </c:pt>
                <c:pt idx="255">
                  <c:v>70</c:v>
                </c:pt>
                <c:pt idx="256">
                  <c:v>70</c:v>
                </c:pt>
                <c:pt idx="257">
                  <c:v>70</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70</c:v>
                </c:pt>
                <c:pt idx="278">
                  <c:v>70</c:v>
                </c:pt>
                <c:pt idx="279">
                  <c:v>70</c:v>
                </c:pt>
                <c:pt idx="280">
                  <c:v>70</c:v>
                </c:pt>
                <c:pt idx="281">
                  <c:v>70</c:v>
                </c:pt>
                <c:pt idx="282">
                  <c:v>70</c:v>
                </c:pt>
                <c:pt idx="283">
                  <c:v>70</c:v>
                </c:pt>
                <c:pt idx="284">
                  <c:v>70</c:v>
                </c:pt>
                <c:pt idx="285">
                  <c:v>70</c:v>
                </c:pt>
                <c:pt idx="286">
                  <c:v>70</c:v>
                </c:pt>
                <c:pt idx="287">
                  <c:v>70</c:v>
                </c:pt>
                <c:pt idx="288">
                  <c:v>70</c:v>
                </c:pt>
                <c:pt idx="289">
                  <c:v>70</c:v>
                </c:pt>
                <c:pt idx="290">
                  <c:v>70</c:v>
                </c:pt>
                <c:pt idx="291">
                  <c:v>70</c:v>
                </c:pt>
                <c:pt idx="292">
                  <c:v>70</c:v>
                </c:pt>
                <c:pt idx="293">
                  <c:v>70</c:v>
                </c:pt>
                <c:pt idx="294">
                  <c:v>70</c:v>
                </c:pt>
                <c:pt idx="295">
                  <c:v>70</c:v>
                </c:pt>
                <c:pt idx="296">
                  <c:v>70</c:v>
                </c:pt>
                <c:pt idx="297">
                  <c:v>70</c:v>
                </c:pt>
                <c:pt idx="298">
                  <c:v>70</c:v>
                </c:pt>
                <c:pt idx="299">
                  <c:v>70</c:v>
                </c:pt>
                <c:pt idx="300">
                  <c:v>70</c:v>
                </c:pt>
                <c:pt idx="301">
                  <c:v>70</c:v>
                </c:pt>
                <c:pt idx="302">
                  <c:v>70</c:v>
                </c:pt>
                <c:pt idx="303">
                  <c:v>70</c:v>
                </c:pt>
                <c:pt idx="304">
                  <c:v>70</c:v>
                </c:pt>
                <c:pt idx="305">
                  <c:v>70</c:v>
                </c:pt>
                <c:pt idx="306">
                  <c:v>70</c:v>
                </c:pt>
                <c:pt idx="307">
                  <c:v>70</c:v>
                </c:pt>
                <c:pt idx="308">
                  <c:v>70</c:v>
                </c:pt>
                <c:pt idx="309">
                  <c:v>70</c:v>
                </c:pt>
                <c:pt idx="310">
                  <c:v>70</c:v>
                </c:pt>
                <c:pt idx="311">
                  <c:v>70</c:v>
                </c:pt>
                <c:pt idx="312">
                  <c:v>70</c:v>
                </c:pt>
                <c:pt idx="313">
                  <c:v>70</c:v>
                </c:pt>
                <c:pt idx="314">
                  <c:v>70</c:v>
                </c:pt>
                <c:pt idx="315">
                  <c:v>70</c:v>
                </c:pt>
                <c:pt idx="316">
                  <c:v>70</c:v>
                </c:pt>
                <c:pt idx="317">
                  <c:v>70</c:v>
                </c:pt>
                <c:pt idx="318">
                  <c:v>70</c:v>
                </c:pt>
                <c:pt idx="319">
                  <c:v>70</c:v>
                </c:pt>
                <c:pt idx="320">
                  <c:v>70</c:v>
                </c:pt>
                <c:pt idx="321">
                  <c:v>70</c:v>
                </c:pt>
                <c:pt idx="322">
                  <c:v>70</c:v>
                </c:pt>
                <c:pt idx="323">
                  <c:v>70</c:v>
                </c:pt>
                <c:pt idx="324">
                  <c:v>70</c:v>
                </c:pt>
                <c:pt idx="325">
                  <c:v>70</c:v>
                </c:pt>
                <c:pt idx="326">
                  <c:v>70</c:v>
                </c:pt>
                <c:pt idx="327">
                  <c:v>70</c:v>
                </c:pt>
                <c:pt idx="328">
                  <c:v>70</c:v>
                </c:pt>
                <c:pt idx="329">
                  <c:v>70</c:v>
                </c:pt>
                <c:pt idx="330">
                  <c:v>70</c:v>
                </c:pt>
                <c:pt idx="331">
                  <c:v>70</c:v>
                </c:pt>
                <c:pt idx="332">
                  <c:v>70</c:v>
                </c:pt>
                <c:pt idx="333">
                  <c:v>70</c:v>
                </c:pt>
                <c:pt idx="334">
                  <c:v>70</c:v>
                </c:pt>
                <c:pt idx="335">
                  <c:v>70</c:v>
                </c:pt>
                <c:pt idx="336">
                  <c:v>70</c:v>
                </c:pt>
                <c:pt idx="337">
                  <c:v>70</c:v>
                </c:pt>
                <c:pt idx="338">
                  <c:v>70</c:v>
                </c:pt>
                <c:pt idx="339">
                  <c:v>70</c:v>
                </c:pt>
                <c:pt idx="340">
                  <c:v>70</c:v>
                </c:pt>
                <c:pt idx="341">
                  <c:v>70</c:v>
                </c:pt>
                <c:pt idx="342">
                  <c:v>70</c:v>
                </c:pt>
                <c:pt idx="343">
                  <c:v>70</c:v>
                </c:pt>
                <c:pt idx="344">
                  <c:v>70</c:v>
                </c:pt>
                <c:pt idx="345">
                  <c:v>70</c:v>
                </c:pt>
                <c:pt idx="346">
                  <c:v>70</c:v>
                </c:pt>
                <c:pt idx="347">
                  <c:v>70</c:v>
                </c:pt>
                <c:pt idx="348">
                  <c:v>70</c:v>
                </c:pt>
                <c:pt idx="349">
                  <c:v>70</c:v>
                </c:pt>
                <c:pt idx="350">
                  <c:v>70</c:v>
                </c:pt>
                <c:pt idx="351">
                  <c:v>70</c:v>
                </c:pt>
                <c:pt idx="352">
                  <c:v>70</c:v>
                </c:pt>
                <c:pt idx="353">
                  <c:v>70</c:v>
                </c:pt>
                <c:pt idx="354">
                  <c:v>70</c:v>
                </c:pt>
                <c:pt idx="355">
                  <c:v>70</c:v>
                </c:pt>
                <c:pt idx="356">
                  <c:v>70</c:v>
                </c:pt>
                <c:pt idx="357">
                  <c:v>70</c:v>
                </c:pt>
                <c:pt idx="358">
                  <c:v>70</c:v>
                </c:pt>
                <c:pt idx="359">
                  <c:v>70</c:v>
                </c:pt>
                <c:pt idx="360">
                  <c:v>70</c:v>
                </c:pt>
                <c:pt idx="361">
                  <c:v>70</c:v>
                </c:pt>
                <c:pt idx="362">
                  <c:v>70</c:v>
                </c:pt>
                <c:pt idx="363">
                  <c:v>70</c:v>
                </c:pt>
                <c:pt idx="364">
                  <c:v>70</c:v>
                </c:pt>
                <c:pt idx="365">
                  <c:v>70</c:v>
                </c:pt>
                <c:pt idx="366">
                  <c:v>70</c:v>
                </c:pt>
                <c:pt idx="367">
                  <c:v>70</c:v>
                </c:pt>
                <c:pt idx="368">
                  <c:v>70</c:v>
                </c:pt>
                <c:pt idx="369">
                  <c:v>70</c:v>
                </c:pt>
                <c:pt idx="370">
                  <c:v>70</c:v>
                </c:pt>
                <c:pt idx="371">
                  <c:v>70</c:v>
                </c:pt>
                <c:pt idx="372">
                  <c:v>70</c:v>
                </c:pt>
                <c:pt idx="373">
                  <c:v>70</c:v>
                </c:pt>
                <c:pt idx="374">
                  <c:v>70</c:v>
                </c:pt>
                <c:pt idx="375">
                  <c:v>70</c:v>
                </c:pt>
                <c:pt idx="376">
                  <c:v>70</c:v>
                </c:pt>
                <c:pt idx="377">
                  <c:v>70</c:v>
                </c:pt>
                <c:pt idx="378">
                  <c:v>70</c:v>
                </c:pt>
                <c:pt idx="379">
                  <c:v>70</c:v>
                </c:pt>
                <c:pt idx="380">
                  <c:v>70</c:v>
                </c:pt>
                <c:pt idx="381">
                  <c:v>70</c:v>
                </c:pt>
                <c:pt idx="382">
                  <c:v>70</c:v>
                </c:pt>
                <c:pt idx="383">
                  <c:v>70</c:v>
                </c:pt>
                <c:pt idx="384">
                  <c:v>70</c:v>
                </c:pt>
                <c:pt idx="385">
                  <c:v>70</c:v>
                </c:pt>
                <c:pt idx="386">
                  <c:v>70</c:v>
                </c:pt>
                <c:pt idx="387">
                  <c:v>70</c:v>
                </c:pt>
                <c:pt idx="388">
                  <c:v>70</c:v>
                </c:pt>
                <c:pt idx="389">
                  <c:v>70</c:v>
                </c:pt>
                <c:pt idx="390">
                  <c:v>70</c:v>
                </c:pt>
                <c:pt idx="391">
                  <c:v>70</c:v>
                </c:pt>
                <c:pt idx="392">
                  <c:v>70</c:v>
                </c:pt>
                <c:pt idx="393">
                  <c:v>70</c:v>
                </c:pt>
                <c:pt idx="394">
                  <c:v>70</c:v>
                </c:pt>
                <c:pt idx="395">
                  <c:v>70</c:v>
                </c:pt>
                <c:pt idx="396">
                  <c:v>70</c:v>
                </c:pt>
                <c:pt idx="397">
                  <c:v>70</c:v>
                </c:pt>
                <c:pt idx="398">
                  <c:v>70</c:v>
                </c:pt>
                <c:pt idx="399">
                  <c:v>70</c:v>
                </c:pt>
                <c:pt idx="400">
                  <c:v>70</c:v>
                </c:pt>
                <c:pt idx="401">
                  <c:v>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115</c:v>
                </c:pt>
                <c:pt idx="502">
                  <c:v>115</c:v>
                </c:pt>
                <c:pt idx="503">
                  <c:v>115</c:v>
                </c:pt>
                <c:pt idx="504">
                  <c:v>115</c:v>
                </c:pt>
                <c:pt idx="505">
                  <c:v>115</c:v>
                </c:pt>
                <c:pt idx="506">
                  <c:v>115</c:v>
                </c:pt>
                <c:pt idx="507">
                  <c:v>115</c:v>
                </c:pt>
                <c:pt idx="508">
                  <c:v>115</c:v>
                </c:pt>
                <c:pt idx="509">
                  <c:v>115</c:v>
                </c:pt>
                <c:pt idx="510">
                  <c:v>115</c:v>
                </c:pt>
                <c:pt idx="511">
                  <c:v>115</c:v>
                </c:pt>
                <c:pt idx="512">
                  <c:v>115</c:v>
                </c:pt>
                <c:pt idx="513">
                  <c:v>115</c:v>
                </c:pt>
                <c:pt idx="514">
                  <c:v>115</c:v>
                </c:pt>
                <c:pt idx="515">
                  <c:v>115</c:v>
                </c:pt>
                <c:pt idx="516">
                  <c:v>115</c:v>
                </c:pt>
                <c:pt idx="517">
                  <c:v>115</c:v>
                </c:pt>
                <c:pt idx="518">
                  <c:v>115</c:v>
                </c:pt>
                <c:pt idx="519">
                  <c:v>115</c:v>
                </c:pt>
                <c:pt idx="520">
                  <c:v>115</c:v>
                </c:pt>
                <c:pt idx="521">
                  <c:v>115</c:v>
                </c:pt>
                <c:pt idx="522">
                  <c:v>115</c:v>
                </c:pt>
                <c:pt idx="523">
                  <c:v>115</c:v>
                </c:pt>
                <c:pt idx="524">
                  <c:v>115</c:v>
                </c:pt>
                <c:pt idx="525">
                  <c:v>115</c:v>
                </c:pt>
                <c:pt idx="526">
                  <c:v>115</c:v>
                </c:pt>
                <c:pt idx="527">
                  <c:v>115</c:v>
                </c:pt>
                <c:pt idx="528">
                  <c:v>115</c:v>
                </c:pt>
                <c:pt idx="529">
                  <c:v>115</c:v>
                </c:pt>
                <c:pt idx="530">
                  <c:v>115</c:v>
                </c:pt>
                <c:pt idx="531">
                  <c:v>115</c:v>
                </c:pt>
                <c:pt idx="532">
                  <c:v>115</c:v>
                </c:pt>
                <c:pt idx="533">
                  <c:v>115</c:v>
                </c:pt>
                <c:pt idx="534">
                  <c:v>115</c:v>
                </c:pt>
                <c:pt idx="535">
                  <c:v>115</c:v>
                </c:pt>
                <c:pt idx="536">
                  <c:v>115</c:v>
                </c:pt>
                <c:pt idx="537">
                  <c:v>115</c:v>
                </c:pt>
                <c:pt idx="538">
                  <c:v>115</c:v>
                </c:pt>
                <c:pt idx="539">
                  <c:v>115</c:v>
                </c:pt>
                <c:pt idx="540">
                  <c:v>115</c:v>
                </c:pt>
                <c:pt idx="541">
                  <c:v>115</c:v>
                </c:pt>
                <c:pt idx="542">
                  <c:v>115</c:v>
                </c:pt>
                <c:pt idx="543">
                  <c:v>115</c:v>
                </c:pt>
                <c:pt idx="544">
                  <c:v>115</c:v>
                </c:pt>
                <c:pt idx="545">
                  <c:v>115</c:v>
                </c:pt>
                <c:pt idx="546">
                  <c:v>115</c:v>
                </c:pt>
                <c:pt idx="547">
                  <c:v>115</c:v>
                </c:pt>
                <c:pt idx="548">
                  <c:v>115</c:v>
                </c:pt>
                <c:pt idx="549">
                  <c:v>115</c:v>
                </c:pt>
                <c:pt idx="550">
                  <c:v>115</c:v>
                </c:pt>
                <c:pt idx="551">
                  <c:v>115</c:v>
                </c:pt>
                <c:pt idx="552">
                  <c:v>115</c:v>
                </c:pt>
                <c:pt idx="553">
                  <c:v>115</c:v>
                </c:pt>
                <c:pt idx="554">
                  <c:v>115</c:v>
                </c:pt>
                <c:pt idx="555">
                  <c:v>115</c:v>
                </c:pt>
                <c:pt idx="556">
                  <c:v>115</c:v>
                </c:pt>
                <c:pt idx="557">
                  <c:v>115</c:v>
                </c:pt>
                <c:pt idx="558">
                  <c:v>115</c:v>
                </c:pt>
                <c:pt idx="559">
                  <c:v>115</c:v>
                </c:pt>
                <c:pt idx="560">
                  <c:v>115</c:v>
                </c:pt>
                <c:pt idx="561">
                  <c:v>115</c:v>
                </c:pt>
                <c:pt idx="562">
                  <c:v>115</c:v>
                </c:pt>
                <c:pt idx="563">
                  <c:v>115</c:v>
                </c:pt>
                <c:pt idx="564">
                  <c:v>115</c:v>
                </c:pt>
                <c:pt idx="565">
                  <c:v>115</c:v>
                </c:pt>
                <c:pt idx="566">
                  <c:v>115</c:v>
                </c:pt>
                <c:pt idx="567">
                  <c:v>115</c:v>
                </c:pt>
                <c:pt idx="568">
                  <c:v>115</c:v>
                </c:pt>
                <c:pt idx="569">
                  <c:v>115</c:v>
                </c:pt>
                <c:pt idx="570">
                  <c:v>115</c:v>
                </c:pt>
                <c:pt idx="571">
                  <c:v>115</c:v>
                </c:pt>
                <c:pt idx="572">
                  <c:v>115</c:v>
                </c:pt>
                <c:pt idx="573">
                  <c:v>115</c:v>
                </c:pt>
                <c:pt idx="574">
                  <c:v>115</c:v>
                </c:pt>
                <c:pt idx="575">
                  <c:v>115</c:v>
                </c:pt>
                <c:pt idx="576">
                  <c:v>115</c:v>
                </c:pt>
                <c:pt idx="577">
                  <c:v>115</c:v>
                </c:pt>
                <c:pt idx="578">
                  <c:v>115</c:v>
                </c:pt>
                <c:pt idx="579">
                  <c:v>115</c:v>
                </c:pt>
                <c:pt idx="580">
                  <c:v>115</c:v>
                </c:pt>
                <c:pt idx="581">
                  <c:v>115</c:v>
                </c:pt>
                <c:pt idx="582">
                  <c:v>115</c:v>
                </c:pt>
                <c:pt idx="583">
                  <c:v>115</c:v>
                </c:pt>
                <c:pt idx="584">
                  <c:v>115</c:v>
                </c:pt>
                <c:pt idx="585">
                  <c:v>115</c:v>
                </c:pt>
                <c:pt idx="586">
                  <c:v>115</c:v>
                </c:pt>
                <c:pt idx="587">
                  <c:v>115</c:v>
                </c:pt>
                <c:pt idx="588">
                  <c:v>115</c:v>
                </c:pt>
                <c:pt idx="589">
                  <c:v>115</c:v>
                </c:pt>
                <c:pt idx="590">
                  <c:v>115</c:v>
                </c:pt>
                <c:pt idx="591">
                  <c:v>115</c:v>
                </c:pt>
                <c:pt idx="592">
                  <c:v>115</c:v>
                </c:pt>
                <c:pt idx="593">
                  <c:v>115</c:v>
                </c:pt>
                <c:pt idx="594">
                  <c:v>115</c:v>
                </c:pt>
                <c:pt idx="595">
                  <c:v>115</c:v>
                </c:pt>
                <c:pt idx="596">
                  <c:v>115</c:v>
                </c:pt>
                <c:pt idx="597">
                  <c:v>115</c:v>
                </c:pt>
                <c:pt idx="598">
                  <c:v>115</c:v>
                </c:pt>
                <c:pt idx="599">
                  <c:v>115</c:v>
                </c:pt>
                <c:pt idx="600">
                  <c:v>115</c:v>
                </c:pt>
                <c:pt idx="601">
                  <c:v>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70</c:v>
                </c:pt>
                <c:pt idx="62">
                  <c:v>70</c:v>
                </c:pt>
                <c:pt idx="63">
                  <c:v>70</c:v>
                </c:pt>
                <c:pt idx="64">
                  <c:v>70</c:v>
                </c:pt>
                <c:pt idx="65">
                  <c:v>70</c:v>
                </c:pt>
                <c:pt idx="66">
                  <c:v>70</c:v>
                </c:pt>
                <c:pt idx="67">
                  <c:v>70</c:v>
                </c:pt>
                <c:pt idx="68">
                  <c:v>70</c:v>
                </c:pt>
                <c:pt idx="69">
                  <c:v>70</c:v>
                </c:pt>
                <c:pt idx="70">
                  <c:v>70</c:v>
                </c:pt>
                <c:pt idx="71">
                  <c:v>70</c:v>
                </c:pt>
                <c:pt idx="72">
                  <c:v>70</c:v>
                </c:pt>
                <c:pt idx="73">
                  <c:v>70</c:v>
                </c:pt>
                <c:pt idx="74">
                  <c:v>70</c:v>
                </c:pt>
                <c:pt idx="75">
                  <c:v>70</c:v>
                </c:pt>
                <c:pt idx="76">
                  <c:v>70</c:v>
                </c:pt>
                <c:pt idx="77">
                  <c:v>70</c:v>
                </c:pt>
                <c:pt idx="78">
                  <c:v>70</c:v>
                </c:pt>
                <c:pt idx="79">
                  <c:v>70</c:v>
                </c:pt>
                <c:pt idx="80">
                  <c:v>70</c:v>
                </c:pt>
                <c:pt idx="81">
                  <c:v>70</c:v>
                </c:pt>
                <c:pt idx="82">
                  <c:v>70</c:v>
                </c:pt>
                <c:pt idx="83">
                  <c:v>70</c:v>
                </c:pt>
                <c:pt idx="84">
                  <c:v>70</c:v>
                </c:pt>
                <c:pt idx="85">
                  <c:v>70</c:v>
                </c:pt>
                <c:pt idx="86">
                  <c:v>70</c:v>
                </c:pt>
                <c:pt idx="87">
                  <c:v>70</c:v>
                </c:pt>
                <c:pt idx="88">
                  <c:v>70</c:v>
                </c:pt>
                <c:pt idx="89">
                  <c:v>70</c:v>
                </c:pt>
                <c:pt idx="90">
                  <c:v>70</c:v>
                </c:pt>
                <c:pt idx="91">
                  <c:v>70</c:v>
                </c:pt>
                <c:pt idx="92">
                  <c:v>70</c:v>
                </c:pt>
                <c:pt idx="93">
                  <c:v>70</c:v>
                </c:pt>
                <c:pt idx="94">
                  <c:v>70</c:v>
                </c:pt>
                <c:pt idx="95">
                  <c:v>70</c:v>
                </c:pt>
                <c:pt idx="96">
                  <c:v>70</c:v>
                </c:pt>
                <c:pt idx="97">
                  <c:v>70</c:v>
                </c:pt>
                <c:pt idx="98">
                  <c:v>70</c:v>
                </c:pt>
                <c:pt idx="99">
                  <c:v>70</c:v>
                </c:pt>
                <c:pt idx="100">
                  <c:v>70</c:v>
                </c:pt>
                <c:pt idx="101">
                  <c:v>70</c:v>
                </c:pt>
                <c:pt idx="102">
                  <c:v>70</c:v>
                </c:pt>
                <c:pt idx="103">
                  <c:v>70</c:v>
                </c:pt>
                <c:pt idx="104">
                  <c:v>70</c:v>
                </c:pt>
                <c:pt idx="105">
                  <c:v>70</c:v>
                </c:pt>
                <c:pt idx="106">
                  <c:v>70</c:v>
                </c:pt>
                <c:pt idx="107">
                  <c:v>70</c:v>
                </c:pt>
                <c:pt idx="108">
                  <c:v>70</c:v>
                </c:pt>
                <c:pt idx="109">
                  <c:v>70</c:v>
                </c:pt>
                <c:pt idx="110">
                  <c:v>70</c:v>
                </c:pt>
                <c:pt idx="111">
                  <c:v>70</c:v>
                </c:pt>
                <c:pt idx="112">
                  <c:v>70</c:v>
                </c:pt>
                <c:pt idx="113">
                  <c:v>70</c:v>
                </c:pt>
                <c:pt idx="114">
                  <c:v>70</c:v>
                </c:pt>
                <c:pt idx="115">
                  <c:v>70</c:v>
                </c:pt>
                <c:pt idx="116">
                  <c:v>70</c:v>
                </c:pt>
                <c:pt idx="117">
                  <c:v>70</c:v>
                </c:pt>
                <c:pt idx="118">
                  <c:v>70</c:v>
                </c:pt>
                <c:pt idx="119">
                  <c:v>70</c:v>
                </c:pt>
                <c:pt idx="120">
                  <c:v>70</c:v>
                </c:pt>
                <c:pt idx="121">
                  <c:v>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115</c:v>
                </c:pt>
                <c:pt idx="252">
                  <c:v>115</c:v>
                </c:pt>
                <c:pt idx="253">
                  <c:v>115</c:v>
                </c:pt>
                <c:pt idx="254">
                  <c:v>115</c:v>
                </c:pt>
                <c:pt idx="255">
                  <c:v>115</c:v>
                </c:pt>
                <c:pt idx="256">
                  <c:v>115</c:v>
                </c:pt>
                <c:pt idx="257">
                  <c:v>115</c:v>
                </c:pt>
                <c:pt idx="258">
                  <c:v>115</c:v>
                </c:pt>
                <c:pt idx="259">
                  <c:v>115</c:v>
                </c:pt>
                <c:pt idx="260">
                  <c:v>115</c:v>
                </c:pt>
                <c:pt idx="261">
                  <c:v>115</c:v>
                </c:pt>
                <c:pt idx="262">
                  <c:v>115</c:v>
                </c:pt>
                <c:pt idx="263">
                  <c:v>115</c:v>
                </c:pt>
                <c:pt idx="264">
                  <c:v>115</c:v>
                </c:pt>
                <c:pt idx="265">
                  <c:v>115</c:v>
                </c:pt>
                <c:pt idx="266">
                  <c:v>115</c:v>
                </c:pt>
                <c:pt idx="267">
                  <c:v>115</c:v>
                </c:pt>
                <c:pt idx="268">
                  <c:v>115</c:v>
                </c:pt>
                <c:pt idx="269">
                  <c:v>115</c:v>
                </c:pt>
                <c:pt idx="270">
                  <c:v>115</c:v>
                </c:pt>
                <c:pt idx="271">
                  <c:v>115</c:v>
                </c:pt>
                <c:pt idx="272">
                  <c:v>115</c:v>
                </c:pt>
                <c:pt idx="273">
                  <c:v>115</c:v>
                </c:pt>
                <c:pt idx="274">
                  <c:v>115</c:v>
                </c:pt>
                <c:pt idx="275">
                  <c:v>115</c:v>
                </c:pt>
                <c:pt idx="276">
                  <c:v>115</c:v>
                </c:pt>
                <c:pt idx="277">
                  <c:v>115</c:v>
                </c:pt>
                <c:pt idx="278">
                  <c:v>115</c:v>
                </c:pt>
                <c:pt idx="279">
                  <c:v>115</c:v>
                </c:pt>
                <c:pt idx="280">
                  <c:v>115</c:v>
                </c:pt>
                <c:pt idx="281">
                  <c:v>115</c:v>
                </c:pt>
                <c:pt idx="282">
                  <c:v>115</c:v>
                </c:pt>
                <c:pt idx="283">
                  <c:v>115</c:v>
                </c:pt>
                <c:pt idx="284">
                  <c:v>115</c:v>
                </c:pt>
                <c:pt idx="285">
                  <c:v>115</c:v>
                </c:pt>
                <c:pt idx="286">
                  <c:v>115</c:v>
                </c:pt>
                <c:pt idx="287">
                  <c:v>115</c:v>
                </c:pt>
                <c:pt idx="288">
                  <c:v>115</c:v>
                </c:pt>
                <c:pt idx="289">
                  <c:v>115</c:v>
                </c:pt>
                <c:pt idx="290">
                  <c:v>115</c:v>
                </c:pt>
                <c:pt idx="291">
                  <c:v>115</c:v>
                </c:pt>
                <c:pt idx="292">
                  <c:v>115</c:v>
                </c:pt>
                <c:pt idx="293">
                  <c:v>115</c:v>
                </c:pt>
                <c:pt idx="294">
                  <c:v>115</c:v>
                </c:pt>
                <c:pt idx="295">
                  <c:v>115</c:v>
                </c:pt>
                <c:pt idx="296">
                  <c:v>115</c:v>
                </c:pt>
                <c:pt idx="297">
                  <c:v>115</c:v>
                </c:pt>
                <c:pt idx="298">
                  <c:v>115</c:v>
                </c:pt>
                <c:pt idx="299">
                  <c:v>115</c:v>
                </c:pt>
                <c:pt idx="300">
                  <c:v>115</c:v>
                </c:pt>
                <c:pt idx="301">
                  <c:v>190</c:v>
                </c:pt>
                <c:pt idx="302">
                  <c:v>190</c:v>
                </c:pt>
                <c:pt idx="303">
                  <c:v>190</c:v>
                </c:pt>
                <c:pt idx="304">
                  <c:v>190</c:v>
                </c:pt>
                <c:pt idx="305">
                  <c:v>190</c:v>
                </c:pt>
                <c:pt idx="306">
                  <c:v>190</c:v>
                </c:pt>
                <c:pt idx="307">
                  <c:v>190</c:v>
                </c:pt>
                <c:pt idx="308">
                  <c:v>190</c:v>
                </c:pt>
                <c:pt idx="309">
                  <c:v>190</c:v>
                </c:pt>
                <c:pt idx="310">
                  <c:v>190</c:v>
                </c:pt>
                <c:pt idx="311">
                  <c:v>190</c:v>
                </c:pt>
                <c:pt idx="312">
                  <c:v>190</c:v>
                </c:pt>
                <c:pt idx="313">
                  <c:v>190</c:v>
                </c:pt>
                <c:pt idx="314">
                  <c:v>190</c:v>
                </c:pt>
                <c:pt idx="315">
                  <c:v>190</c:v>
                </c:pt>
                <c:pt idx="316">
                  <c:v>190</c:v>
                </c:pt>
                <c:pt idx="317">
                  <c:v>190</c:v>
                </c:pt>
                <c:pt idx="318">
                  <c:v>190</c:v>
                </c:pt>
                <c:pt idx="319">
                  <c:v>190</c:v>
                </c:pt>
                <c:pt idx="320">
                  <c:v>190</c:v>
                </c:pt>
                <c:pt idx="321">
                  <c:v>190</c:v>
                </c:pt>
                <c:pt idx="322">
                  <c:v>190</c:v>
                </c:pt>
                <c:pt idx="323">
                  <c:v>190</c:v>
                </c:pt>
                <c:pt idx="324">
                  <c:v>190</c:v>
                </c:pt>
                <c:pt idx="325">
                  <c:v>190</c:v>
                </c:pt>
                <c:pt idx="326">
                  <c:v>190</c:v>
                </c:pt>
                <c:pt idx="327">
                  <c:v>190</c:v>
                </c:pt>
                <c:pt idx="328">
                  <c:v>190</c:v>
                </c:pt>
                <c:pt idx="329">
                  <c:v>190</c:v>
                </c:pt>
                <c:pt idx="330">
                  <c:v>190</c:v>
                </c:pt>
                <c:pt idx="331">
                  <c:v>190</c:v>
                </c:pt>
                <c:pt idx="332">
                  <c:v>190</c:v>
                </c:pt>
                <c:pt idx="333">
                  <c:v>190</c:v>
                </c:pt>
                <c:pt idx="334">
                  <c:v>190</c:v>
                </c:pt>
                <c:pt idx="335">
                  <c:v>190</c:v>
                </c:pt>
                <c:pt idx="336">
                  <c:v>190</c:v>
                </c:pt>
                <c:pt idx="337">
                  <c:v>190</c:v>
                </c:pt>
                <c:pt idx="338">
                  <c:v>190</c:v>
                </c:pt>
                <c:pt idx="339">
                  <c:v>190</c:v>
                </c:pt>
                <c:pt idx="340">
                  <c:v>190</c:v>
                </c:pt>
                <c:pt idx="341">
                  <c:v>190</c:v>
                </c:pt>
                <c:pt idx="342">
                  <c:v>190</c:v>
                </c:pt>
                <c:pt idx="343">
                  <c:v>190</c:v>
                </c:pt>
                <c:pt idx="344">
                  <c:v>190</c:v>
                </c:pt>
                <c:pt idx="345">
                  <c:v>190</c:v>
                </c:pt>
                <c:pt idx="346">
                  <c:v>190</c:v>
                </c:pt>
                <c:pt idx="347">
                  <c:v>190</c:v>
                </c:pt>
                <c:pt idx="348">
                  <c:v>190</c:v>
                </c:pt>
                <c:pt idx="349">
                  <c:v>190</c:v>
                </c:pt>
                <c:pt idx="350">
                  <c:v>190</c:v>
                </c:pt>
                <c:pt idx="351">
                  <c:v>190</c:v>
                </c:pt>
                <c:pt idx="352">
                  <c:v>190</c:v>
                </c:pt>
                <c:pt idx="353">
                  <c:v>190</c:v>
                </c:pt>
                <c:pt idx="354">
                  <c:v>190</c:v>
                </c:pt>
                <c:pt idx="355">
                  <c:v>190</c:v>
                </c:pt>
                <c:pt idx="356">
                  <c:v>190</c:v>
                </c:pt>
                <c:pt idx="357">
                  <c:v>190</c:v>
                </c:pt>
                <c:pt idx="358">
                  <c:v>190</c:v>
                </c:pt>
                <c:pt idx="359">
                  <c:v>190</c:v>
                </c:pt>
                <c:pt idx="360">
                  <c:v>190</c:v>
                </c:pt>
                <c:pt idx="361">
                  <c:v>190</c:v>
                </c:pt>
                <c:pt idx="362">
                  <c:v>190</c:v>
                </c:pt>
                <c:pt idx="363">
                  <c:v>190</c:v>
                </c:pt>
                <c:pt idx="364">
                  <c:v>190</c:v>
                </c:pt>
                <c:pt idx="365">
                  <c:v>190</c:v>
                </c:pt>
                <c:pt idx="366">
                  <c:v>190</c:v>
                </c:pt>
                <c:pt idx="367">
                  <c:v>190</c:v>
                </c:pt>
                <c:pt idx="368">
                  <c:v>190</c:v>
                </c:pt>
                <c:pt idx="369">
                  <c:v>190</c:v>
                </c:pt>
                <c:pt idx="370">
                  <c:v>190</c:v>
                </c:pt>
                <c:pt idx="371">
                  <c:v>190</c:v>
                </c:pt>
                <c:pt idx="372">
                  <c:v>190</c:v>
                </c:pt>
                <c:pt idx="373">
                  <c:v>190</c:v>
                </c:pt>
                <c:pt idx="374">
                  <c:v>190</c:v>
                </c:pt>
                <c:pt idx="375">
                  <c:v>190</c:v>
                </c:pt>
                <c:pt idx="376">
                  <c:v>190</c:v>
                </c:pt>
                <c:pt idx="377">
                  <c:v>190</c:v>
                </c:pt>
                <c:pt idx="378">
                  <c:v>190</c:v>
                </c:pt>
                <c:pt idx="379">
                  <c:v>190</c:v>
                </c:pt>
                <c:pt idx="380">
                  <c:v>190</c:v>
                </c:pt>
                <c:pt idx="381">
                  <c:v>190</c:v>
                </c:pt>
                <c:pt idx="382">
                  <c:v>190</c:v>
                </c:pt>
                <c:pt idx="383">
                  <c:v>190</c:v>
                </c:pt>
                <c:pt idx="384">
                  <c:v>190</c:v>
                </c:pt>
                <c:pt idx="385">
                  <c:v>190</c:v>
                </c:pt>
                <c:pt idx="386">
                  <c:v>190</c:v>
                </c:pt>
                <c:pt idx="387">
                  <c:v>190</c:v>
                </c:pt>
                <c:pt idx="388">
                  <c:v>190</c:v>
                </c:pt>
                <c:pt idx="389">
                  <c:v>190</c:v>
                </c:pt>
                <c:pt idx="390">
                  <c:v>190</c:v>
                </c:pt>
                <c:pt idx="391">
                  <c:v>190</c:v>
                </c:pt>
                <c:pt idx="392">
                  <c:v>190</c:v>
                </c:pt>
                <c:pt idx="393">
                  <c:v>190</c:v>
                </c:pt>
                <c:pt idx="394">
                  <c:v>190</c:v>
                </c:pt>
                <c:pt idx="395">
                  <c:v>190</c:v>
                </c:pt>
                <c:pt idx="396">
                  <c:v>190</c:v>
                </c:pt>
                <c:pt idx="397">
                  <c:v>190</c:v>
                </c:pt>
                <c:pt idx="398">
                  <c:v>190</c:v>
                </c:pt>
                <c:pt idx="399">
                  <c:v>190</c:v>
                </c:pt>
                <c:pt idx="400">
                  <c:v>190</c:v>
                </c:pt>
                <c:pt idx="401">
                  <c:v>190</c:v>
                </c:pt>
                <c:pt idx="402">
                  <c:v>190</c:v>
                </c:pt>
                <c:pt idx="403">
                  <c:v>190</c:v>
                </c:pt>
                <c:pt idx="404">
                  <c:v>190</c:v>
                </c:pt>
                <c:pt idx="405">
                  <c:v>190</c:v>
                </c:pt>
                <c:pt idx="406">
                  <c:v>190</c:v>
                </c:pt>
                <c:pt idx="407">
                  <c:v>190</c:v>
                </c:pt>
                <c:pt idx="408">
                  <c:v>190</c:v>
                </c:pt>
                <c:pt idx="409">
                  <c:v>190</c:v>
                </c:pt>
                <c:pt idx="410">
                  <c:v>190</c:v>
                </c:pt>
                <c:pt idx="411">
                  <c:v>190</c:v>
                </c:pt>
                <c:pt idx="412">
                  <c:v>190</c:v>
                </c:pt>
                <c:pt idx="413">
                  <c:v>190</c:v>
                </c:pt>
                <c:pt idx="414">
                  <c:v>190</c:v>
                </c:pt>
                <c:pt idx="415">
                  <c:v>190</c:v>
                </c:pt>
                <c:pt idx="416">
                  <c:v>190</c:v>
                </c:pt>
                <c:pt idx="417">
                  <c:v>190</c:v>
                </c:pt>
                <c:pt idx="418">
                  <c:v>190</c:v>
                </c:pt>
                <c:pt idx="419">
                  <c:v>190</c:v>
                </c:pt>
                <c:pt idx="420">
                  <c:v>190</c:v>
                </c:pt>
                <c:pt idx="421">
                  <c:v>190</c:v>
                </c:pt>
                <c:pt idx="422">
                  <c:v>190</c:v>
                </c:pt>
                <c:pt idx="423">
                  <c:v>190</c:v>
                </c:pt>
                <c:pt idx="424">
                  <c:v>190</c:v>
                </c:pt>
                <c:pt idx="425">
                  <c:v>190</c:v>
                </c:pt>
                <c:pt idx="426">
                  <c:v>190</c:v>
                </c:pt>
                <c:pt idx="427">
                  <c:v>190</c:v>
                </c:pt>
                <c:pt idx="428">
                  <c:v>190</c:v>
                </c:pt>
                <c:pt idx="429">
                  <c:v>190</c:v>
                </c:pt>
                <c:pt idx="430">
                  <c:v>190</c:v>
                </c:pt>
                <c:pt idx="431">
                  <c:v>190</c:v>
                </c:pt>
                <c:pt idx="432">
                  <c:v>190</c:v>
                </c:pt>
                <c:pt idx="433">
                  <c:v>190</c:v>
                </c:pt>
                <c:pt idx="434">
                  <c:v>190</c:v>
                </c:pt>
                <c:pt idx="435">
                  <c:v>190</c:v>
                </c:pt>
                <c:pt idx="436">
                  <c:v>190</c:v>
                </c:pt>
                <c:pt idx="437">
                  <c:v>190</c:v>
                </c:pt>
                <c:pt idx="438">
                  <c:v>190</c:v>
                </c:pt>
                <c:pt idx="439">
                  <c:v>190</c:v>
                </c:pt>
                <c:pt idx="440">
                  <c:v>190</c:v>
                </c:pt>
                <c:pt idx="441">
                  <c:v>190</c:v>
                </c:pt>
                <c:pt idx="442">
                  <c:v>190</c:v>
                </c:pt>
                <c:pt idx="443">
                  <c:v>190</c:v>
                </c:pt>
                <c:pt idx="444">
                  <c:v>190</c:v>
                </c:pt>
                <c:pt idx="445">
                  <c:v>190</c:v>
                </c:pt>
                <c:pt idx="446">
                  <c:v>190</c:v>
                </c:pt>
                <c:pt idx="447">
                  <c:v>190</c:v>
                </c:pt>
                <c:pt idx="448">
                  <c:v>190</c:v>
                </c:pt>
                <c:pt idx="449">
                  <c:v>190</c:v>
                </c:pt>
                <c:pt idx="450">
                  <c:v>190</c:v>
                </c:pt>
                <c:pt idx="451">
                  <c:v>190</c:v>
                </c:pt>
                <c:pt idx="452">
                  <c:v>190</c:v>
                </c:pt>
                <c:pt idx="453">
                  <c:v>190</c:v>
                </c:pt>
                <c:pt idx="454">
                  <c:v>190</c:v>
                </c:pt>
                <c:pt idx="455">
                  <c:v>190</c:v>
                </c:pt>
                <c:pt idx="456">
                  <c:v>190</c:v>
                </c:pt>
                <c:pt idx="457">
                  <c:v>190</c:v>
                </c:pt>
                <c:pt idx="458">
                  <c:v>190</c:v>
                </c:pt>
                <c:pt idx="459">
                  <c:v>190</c:v>
                </c:pt>
                <c:pt idx="460">
                  <c:v>190</c:v>
                </c:pt>
                <c:pt idx="461">
                  <c:v>190</c:v>
                </c:pt>
                <c:pt idx="462">
                  <c:v>190</c:v>
                </c:pt>
                <c:pt idx="463">
                  <c:v>190</c:v>
                </c:pt>
                <c:pt idx="464">
                  <c:v>190</c:v>
                </c:pt>
                <c:pt idx="465">
                  <c:v>190</c:v>
                </c:pt>
                <c:pt idx="466">
                  <c:v>190</c:v>
                </c:pt>
                <c:pt idx="467">
                  <c:v>190</c:v>
                </c:pt>
                <c:pt idx="468">
                  <c:v>190</c:v>
                </c:pt>
                <c:pt idx="469">
                  <c:v>190</c:v>
                </c:pt>
                <c:pt idx="470">
                  <c:v>190</c:v>
                </c:pt>
                <c:pt idx="471">
                  <c:v>190</c:v>
                </c:pt>
                <c:pt idx="472">
                  <c:v>190</c:v>
                </c:pt>
                <c:pt idx="473">
                  <c:v>190</c:v>
                </c:pt>
                <c:pt idx="474">
                  <c:v>190</c:v>
                </c:pt>
                <c:pt idx="475">
                  <c:v>190</c:v>
                </c:pt>
                <c:pt idx="476">
                  <c:v>190</c:v>
                </c:pt>
                <c:pt idx="477">
                  <c:v>190</c:v>
                </c:pt>
                <c:pt idx="478">
                  <c:v>190</c:v>
                </c:pt>
                <c:pt idx="479">
                  <c:v>190</c:v>
                </c:pt>
                <c:pt idx="480">
                  <c:v>190</c:v>
                </c:pt>
                <c:pt idx="481">
                  <c:v>190</c:v>
                </c:pt>
                <c:pt idx="482">
                  <c:v>190</c:v>
                </c:pt>
                <c:pt idx="483">
                  <c:v>190</c:v>
                </c:pt>
                <c:pt idx="484">
                  <c:v>190</c:v>
                </c:pt>
                <c:pt idx="485">
                  <c:v>190</c:v>
                </c:pt>
                <c:pt idx="486">
                  <c:v>190</c:v>
                </c:pt>
                <c:pt idx="487">
                  <c:v>190</c:v>
                </c:pt>
                <c:pt idx="488">
                  <c:v>190</c:v>
                </c:pt>
                <c:pt idx="489">
                  <c:v>190</c:v>
                </c:pt>
                <c:pt idx="490">
                  <c:v>190</c:v>
                </c:pt>
                <c:pt idx="491">
                  <c:v>190</c:v>
                </c:pt>
                <c:pt idx="492">
                  <c:v>190</c:v>
                </c:pt>
                <c:pt idx="493">
                  <c:v>190</c:v>
                </c:pt>
                <c:pt idx="494">
                  <c:v>190</c:v>
                </c:pt>
                <c:pt idx="495">
                  <c:v>190</c:v>
                </c:pt>
                <c:pt idx="496">
                  <c:v>190</c:v>
                </c:pt>
                <c:pt idx="497">
                  <c:v>190</c:v>
                </c:pt>
                <c:pt idx="498">
                  <c:v>190</c:v>
                </c:pt>
                <c:pt idx="499">
                  <c:v>190</c:v>
                </c:pt>
                <c:pt idx="500">
                  <c:v>190</c:v>
                </c:pt>
                <c:pt idx="501">
                  <c:v>190</c:v>
                </c:pt>
                <c:pt idx="502">
                  <c:v>190</c:v>
                </c:pt>
                <c:pt idx="503">
                  <c:v>190</c:v>
                </c:pt>
                <c:pt idx="504">
                  <c:v>190</c:v>
                </c:pt>
                <c:pt idx="505">
                  <c:v>190</c:v>
                </c:pt>
                <c:pt idx="506">
                  <c:v>190</c:v>
                </c:pt>
                <c:pt idx="507">
                  <c:v>190</c:v>
                </c:pt>
                <c:pt idx="508">
                  <c:v>190</c:v>
                </c:pt>
                <c:pt idx="509">
                  <c:v>190</c:v>
                </c:pt>
                <c:pt idx="510">
                  <c:v>190</c:v>
                </c:pt>
                <c:pt idx="511">
                  <c:v>190</c:v>
                </c:pt>
                <c:pt idx="512">
                  <c:v>190</c:v>
                </c:pt>
                <c:pt idx="513">
                  <c:v>190</c:v>
                </c:pt>
                <c:pt idx="514">
                  <c:v>190</c:v>
                </c:pt>
                <c:pt idx="515">
                  <c:v>190</c:v>
                </c:pt>
                <c:pt idx="516">
                  <c:v>190</c:v>
                </c:pt>
                <c:pt idx="517">
                  <c:v>190</c:v>
                </c:pt>
                <c:pt idx="518">
                  <c:v>190</c:v>
                </c:pt>
                <c:pt idx="519">
                  <c:v>190</c:v>
                </c:pt>
                <c:pt idx="520">
                  <c:v>190</c:v>
                </c:pt>
                <c:pt idx="521">
                  <c:v>190</c:v>
                </c:pt>
                <c:pt idx="522">
                  <c:v>190</c:v>
                </c:pt>
                <c:pt idx="523">
                  <c:v>190</c:v>
                </c:pt>
                <c:pt idx="524">
                  <c:v>190</c:v>
                </c:pt>
                <c:pt idx="525">
                  <c:v>190</c:v>
                </c:pt>
                <c:pt idx="526">
                  <c:v>190</c:v>
                </c:pt>
                <c:pt idx="527">
                  <c:v>190</c:v>
                </c:pt>
                <c:pt idx="528">
                  <c:v>190</c:v>
                </c:pt>
                <c:pt idx="529">
                  <c:v>190</c:v>
                </c:pt>
                <c:pt idx="530">
                  <c:v>190</c:v>
                </c:pt>
                <c:pt idx="531">
                  <c:v>190</c:v>
                </c:pt>
                <c:pt idx="532">
                  <c:v>190</c:v>
                </c:pt>
                <c:pt idx="533">
                  <c:v>190</c:v>
                </c:pt>
                <c:pt idx="534">
                  <c:v>190</c:v>
                </c:pt>
                <c:pt idx="535">
                  <c:v>190</c:v>
                </c:pt>
                <c:pt idx="536">
                  <c:v>190</c:v>
                </c:pt>
                <c:pt idx="537">
                  <c:v>190</c:v>
                </c:pt>
                <c:pt idx="538">
                  <c:v>190</c:v>
                </c:pt>
                <c:pt idx="539">
                  <c:v>190</c:v>
                </c:pt>
                <c:pt idx="540">
                  <c:v>190</c:v>
                </c:pt>
                <c:pt idx="541">
                  <c:v>190</c:v>
                </c:pt>
                <c:pt idx="542">
                  <c:v>190</c:v>
                </c:pt>
                <c:pt idx="543">
                  <c:v>190</c:v>
                </c:pt>
                <c:pt idx="544">
                  <c:v>190</c:v>
                </c:pt>
                <c:pt idx="545">
                  <c:v>190</c:v>
                </c:pt>
                <c:pt idx="546">
                  <c:v>190</c:v>
                </c:pt>
                <c:pt idx="547">
                  <c:v>190</c:v>
                </c:pt>
                <c:pt idx="548">
                  <c:v>190</c:v>
                </c:pt>
                <c:pt idx="549">
                  <c:v>190</c:v>
                </c:pt>
                <c:pt idx="550">
                  <c:v>190</c:v>
                </c:pt>
                <c:pt idx="551">
                  <c:v>190</c:v>
                </c:pt>
                <c:pt idx="552">
                  <c:v>190</c:v>
                </c:pt>
                <c:pt idx="553">
                  <c:v>190</c:v>
                </c:pt>
                <c:pt idx="554">
                  <c:v>190</c:v>
                </c:pt>
                <c:pt idx="555">
                  <c:v>190</c:v>
                </c:pt>
                <c:pt idx="556">
                  <c:v>190</c:v>
                </c:pt>
                <c:pt idx="557">
                  <c:v>190</c:v>
                </c:pt>
                <c:pt idx="558">
                  <c:v>190</c:v>
                </c:pt>
                <c:pt idx="559">
                  <c:v>190</c:v>
                </c:pt>
                <c:pt idx="560">
                  <c:v>190</c:v>
                </c:pt>
                <c:pt idx="561">
                  <c:v>190</c:v>
                </c:pt>
                <c:pt idx="562">
                  <c:v>190</c:v>
                </c:pt>
                <c:pt idx="563">
                  <c:v>190</c:v>
                </c:pt>
                <c:pt idx="564">
                  <c:v>190</c:v>
                </c:pt>
                <c:pt idx="565">
                  <c:v>190</c:v>
                </c:pt>
                <c:pt idx="566">
                  <c:v>190</c:v>
                </c:pt>
                <c:pt idx="567">
                  <c:v>190</c:v>
                </c:pt>
                <c:pt idx="568">
                  <c:v>190</c:v>
                </c:pt>
                <c:pt idx="569">
                  <c:v>190</c:v>
                </c:pt>
                <c:pt idx="570">
                  <c:v>190</c:v>
                </c:pt>
                <c:pt idx="571">
                  <c:v>190</c:v>
                </c:pt>
                <c:pt idx="572">
                  <c:v>190</c:v>
                </c:pt>
                <c:pt idx="573">
                  <c:v>190</c:v>
                </c:pt>
                <c:pt idx="574">
                  <c:v>190</c:v>
                </c:pt>
                <c:pt idx="575">
                  <c:v>190</c:v>
                </c:pt>
                <c:pt idx="576">
                  <c:v>190</c:v>
                </c:pt>
                <c:pt idx="577">
                  <c:v>190</c:v>
                </c:pt>
                <c:pt idx="578">
                  <c:v>190</c:v>
                </c:pt>
                <c:pt idx="579">
                  <c:v>190</c:v>
                </c:pt>
                <c:pt idx="580">
                  <c:v>190</c:v>
                </c:pt>
                <c:pt idx="581">
                  <c:v>190</c:v>
                </c:pt>
                <c:pt idx="582">
                  <c:v>190</c:v>
                </c:pt>
                <c:pt idx="583">
                  <c:v>190</c:v>
                </c:pt>
                <c:pt idx="584">
                  <c:v>190</c:v>
                </c:pt>
                <c:pt idx="585">
                  <c:v>190</c:v>
                </c:pt>
                <c:pt idx="586">
                  <c:v>190</c:v>
                </c:pt>
                <c:pt idx="587">
                  <c:v>190</c:v>
                </c:pt>
                <c:pt idx="588">
                  <c:v>190</c:v>
                </c:pt>
                <c:pt idx="589">
                  <c:v>190</c:v>
                </c:pt>
                <c:pt idx="590">
                  <c:v>190</c:v>
                </c:pt>
                <c:pt idx="591">
                  <c:v>190</c:v>
                </c:pt>
                <c:pt idx="592">
                  <c:v>190</c:v>
                </c:pt>
                <c:pt idx="593">
                  <c:v>190</c:v>
                </c:pt>
                <c:pt idx="594">
                  <c:v>190</c:v>
                </c:pt>
                <c:pt idx="595">
                  <c:v>190</c:v>
                </c:pt>
                <c:pt idx="596">
                  <c:v>190</c:v>
                </c:pt>
                <c:pt idx="597">
                  <c:v>190</c:v>
                </c:pt>
                <c:pt idx="598">
                  <c:v>190</c:v>
                </c:pt>
                <c:pt idx="599">
                  <c:v>190</c:v>
                </c:pt>
                <c:pt idx="600">
                  <c:v>190</c:v>
                </c:pt>
                <c:pt idx="601">
                  <c:v>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pt idx="199">
                  <c:v>85</c:v>
                </c:pt>
                <c:pt idx="200">
                  <c:v>85</c:v>
                </c:pt>
                <c:pt idx="201">
                  <c:v>85</c:v>
                </c:pt>
                <c:pt idx="202">
                  <c:v>85</c:v>
                </c:pt>
                <c:pt idx="203">
                  <c:v>85</c:v>
                </c:pt>
                <c:pt idx="204">
                  <c:v>85</c:v>
                </c:pt>
                <c:pt idx="205">
                  <c:v>85</c:v>
                </c:pt>
                <c:pt idx="206">
                  <c:v>85</c:v>
                </c:pt>
                <c:pt idx="207">
                  <c:v>85</c:v>
                </c:pt>
                <c:pt idx="208">
                  <c:v>85</c:v>
                </c:pt>
                <c:pt idx="209">
                  <c:v>85</c:v>
                </c:pt>
                <c:pt idx="210">
                  <c:v>85</c:v>
                </c:pt>
                <c:pt idx="211">
                  <c:v>85</c:v>
                </c:pt>
                <c:pt idx="212">
                  <c:v>85</c:v>
                </c:pt>
                <c:pt idx="213">
                  <c:v>85</c:v>
                </c:pt>
                <c:pt idx="214">
                  <c:v>85</c:v>
                </c:pt>
                <c:pt idx="215">
                  <c:v>85</c:v>
                </c:pt>
                <c:pt idx="216">
                  <c:v>85</c:v>
                </c:pt>
                <c:pt idx="217">
                  <c:v>85</c:v>
                </c:pt>
                <c:pt idx="218">
                  <c:v>85</c:v>
                </c:pt>
                <c:pt idx="219">
                  <c:v>85</c:v>
                </c:pt>
                <c:pt idx="220">
                  <c:v>85</c:v>
                </c:pt>
                <c:pt idx="221">
                  <c:v>85</c:v>
                </c:pt>
                <c:pt idx="222">
                  <c:v>85</c:v>
                </c:pt>
                <c:pt idx="223">
                  <c:v>85</c:v>
                </c:pt>
                <c:pt idx="224">
                  <c:v>85</c:v>
                </c:pt>
                <c:pt idx="225">
                  <c:v>85</c:v>
                </c:pt>
                <c:pt idx="226">
                  <c:v>85</c:v>
                </c:pt>
                <c:pt idx="227">
                  <c:v>85</c:v>
                </c:pt>
                <c:pt idx="228">
                  <c:v>85</c:v>
                </c:pt>
                <c:pt idx="229">
                  <c:v>85</c:v>
                </c:pt>
                <c:pt idx="230">
                  <c:v>85</c:v>
                </c:pt>
                <c:pt idx="231">
                  <c:v>85</c:v>
                </c:pt>
                <c:pt idx="232">
                  <c:v>85</c:v>
                </c:pt>
                <c:pt idx="233">
                  <c:v>85</c:v>
                </c:pt>
                <c:pt idx="234">
                  <c:v>85</c:v>
                </c:pt>
                <c:pt idx="235">
                  <c:v>85</c:v>
                </c:pt>
                <c:pt idx="236">
                  <c:v>85</c:v>
                </c:pt>
                <c:pt idx="237">
                  <c:v>85</c:v>
                </c:pt>
                <c:pt idx="238">
                  <c:v>85</c:v>
                </c:pt>
                <c:pt idx="239">
                  <c:v>85</c:v>
                </c:pt>
                <c:pt idx="240">
                  <c:v>85</c:v>
                </c:pt>
                <c:pt idx="241">
                  <c:v>85</c:v>
                </c:pt>
                <c:pt idx="242">
                  <c:v>85</c:v>
                </c:pt>
                <c:pt idx="243">
                  <c:v>85</c:v>
                </c:pt>
                <c:pt idx="244">
                  <c:v>85</c:v>
                </c:pt>
                <c:pt idx="245">
                  <c:v>85</c:v>
                </c:pt>
                <c:pt idx="246">
                  <c:v>85</c:v>
                </c:pt>
                <c:pt idx="247">
                  <c:v>85</c:v>
                </c:pt>
                <c:pt idx="248">
                  <c:v>85</c:v>
                </c:pt>
                <c:pt idx="249">
                  <c:v>85</c:v>
                </c:pt>
                <c:pt idx="250">
                  <c:v>85</c:v>
                </c:pt>
                <c:pt idx="251">
                  <c:v>85</c:v>
                </c:pt>
                <c:pt idx="252">
                  <c:v>85</c:v>
                </c:pt>
                <c:pt idx="253">
                  <c:v>85</c:v>
                </c:pt>
                <c:pt idx="254">
                  <c:v>85</c:v>
                </c:pt>
                <c:pt idx="255">
                  <c:v>85</c:v>
                </c:pt>
                <c:pt idx="256">
                  <c:v>85</c:v>
                </c:pt>
                <c:pt idx="257">
                  <c:v>85</c:v>
                </c:pt>
                <c:pt idx="258">
                  <c:v>85</c:v>
                </c:pt>
                <c:pt idx="259">
                  <c:v>85</c:v>
                </c:pt>
                <c:pt idx="260">
                  <c:v>85</c:v>
                </c:pt>
                <c:pt idx="261">
                  <c:v>85</c:v>
                </c:pt>
                <c:pt idx="262">
                  <c:v>85</c:v>
                </c:pt>
                <c:pt idx="263">
                  <c:v>85</c:v>
                </c:pt>
                <c:pt idx="264">
                  <c:v>85</c:v>
                </c:pt>
                <c:pt idx="265">
                  <c:v>85</c:v>
                </c:pt>
                <c:pt idx="266">
                  <c:v>85</c:v>
                </c:pt>
                <c:pt idx="267">
                  <c:v>85</c:v>
                </c:pt>
                <c:pt idx="268">
                  <c:v>85</c:v>
                </c:pt>
                <c:pt idx="269">
                  <c:v>85</c:v>
                </c:pt>
                <c:pt idx="270">
                  <c:v>85</c:v>
                </c:pt>
                <c:pt idx="271">
                  <c:v>85</c:v>
                </c:pt>
                <c:pt idx="272">
                  <c:v>85</c:v>
                </c:pt>
                <c:pt idx="273">
                  <c:v>85</c:v>
                </c:pt>
                <c:pt idx="274">
                  <c:v>85</c:v>
                </c:pt>
                <c:pt idx="275">
                  <c:v>85</c:v>
                </c:pt>
                <c:pt idx="276">
                  <c:v>85</c:v>
                </c:pt>
                <c:pt idx="277">
                  <c:v>85</c:v>
                </c:pt>
                <c:pt idx="278">
                  <c:v>85</c:v>
                </c:pt>
                <c:pt idx="279">
                  <c:v>85</c:v>
                </c:pt>
                <c:pt idx="280">
                  <c:v>85</c:v>
                </c:pt>
                <c:pt idx="281">
                  <c:v>85</c:v>
                </c:pt>
                <c:pt idx="282">
                  <c:v>85</c:v>
                </c:pt>
                <c:pt idx="283">
                  <c:v>85</c:v>
                </c:pt>
                <c:pt idx="284">
                  <c:v>85</c:v>
                </c:pt>
                <c:pt idx="285">
                  <c:v>85</c:v>
                </c:pt>
                <c:pt idx="286">
                  <c:v>85</c:v>
                </c:pt>
                <c:pt idx="287">
                  <c:v>85</c:v>
                </c:pt>
                <c:pt idx="288">
                  <c:v>85</c:v>
                </c:pt>
                <c:pt idx="289">
                  <c:v>85</c:v>
                </c:pt>
                <c:pt idx="290">
                  <c:v>85</c:v>
                </c:pt>
                <c:pt idx="291">
                  <c:v>85</c:v>
                </c:pt>
                <c:pt idx="292">
                  <c:v>85</c:v>
                </c:pt>
                <c:pt idx="293">
                  <c:v>85</c:v>
                </c:pt>
                <c:pt idx="294">
                  <c:v>85</c:v>
                </c:pt>
                <c:pt idx="295">
                  <c:v>85</c:v>
                </c:pt>
                <c:pt idx="296">
                  <c:v>85</c:v>
                </c:pt>
                <c:pt idx="297">
                  <c:v>85</c:v>
                </c:pt>
                <c:pt idx="298">
                  <c:v>85</c:v>
                </c:pt>
                <c:pt idx="299">
                  <c:v>85</c:v>
                </c:pt>
                <c:pt idx="300">
                  <c:v>85</c:v>
                </c:pt>
                <c:pt idx="301">
                  <c:v>85</c:v>
                </c:pt>
                <c:pt idx="302">
                  <c:v>85</c:v>
                </c:pt>
                <c:pt idx="303">
                  <c:v>85</c:v>
                </c:pt>
                <c:pt idx="304">
                  <c:v>85</c:v>
                </c:pt>
                <c:pt idx="305">
                  <c:v>85</c:v>
                </c:pt>
                <c:pt idx="306">
                  <c:v>85</c:v>
                </c:pt>
                <c:pt idx="307">
                  <c:v>85</c:v>
                </c:pt>
                <c:pt idx="308">
                  <c:v>85</c:v>
                </c:pt>
                <c:pt idx="309">
                  <c:v>85</c:v>
                </c:pt>
                <c:pt idx="310">
                  <c:v>85</c:v>
                </c:pt>
                <c:pt idx="311">
                  <c:v>85</c:v>
                </c:pt>
                <c:pt idx="312">
                  <c:v>85</c:v>
                </c:pt>
                <c:pt idx="313">
                  <c:v>85</c:v>
                </c:pt>
                <c:pt idx="314">
                  <c:v>85</c:v>
                </c:pt>
                <c:pt idx="315">
                  <c:v>85</c:v>
                </c:pt>
                <c:pt idx="316">
                  <c:v>85</c:v>
                </c:pt>
                <c:pt idx="317">
                  <c:v>85</c:v>
                </c:pt>
                <c:pt idx="318">
                  <c:v>85</c:v>
                </c:pt>
                <c:pt idx="319">
                  <c:v>85</c:v>
                </c:pt>
                <c:pt idx="320">
                  <c:v>85</c:v>
                </c:pt>
                <c:pt idx="321">
                  <c:v>85</c:v>
                </c:pt>
                <c:pt idx="322">
                  <c:v>85</c:v>
                </c:pt>
                <c:pt idx="323">
                  <c:v>85</c:v>
                </c:pt>
                <c:pt idx="324">
                  <c:v>85</c:v>
                </c:pt>
                <c:pt idx="325">
                  <c:v>85</c:v>
                </c:pt>
                <c:pt idx="326">
                  <c:v>85</c:v>
                </c:pt>
                <c:pt idx="327">
                  <c:v>85</c:v>
                </c:pt>
                <c:pt idx="328">
                  <c:v>85</c:v>
                </c:pt>
                <c:pt idx="329">
                  <c:v>85</c:v>
                </c:pt>
                <c:pt idx="330">
                  <c:v>85</c:v>
                </c:pt>
                <c:pt idx="331">
                  <c:v>85</c:v>
                </c:pt>
                <c:pt idx="332">
                  <c:v>85</c:v>
                </c:pt>
                <c:pt idx="333">
                  <c:v>85</c:v>
                </c:pt>
                <c:pt idx="334">
                  <c:v>85</c:v>
                </c:pt>
                <c:pt idx="335">
                  <c:v>85</c:v>
                </c:pt>
                <c:pt idx="336">
                  <c:v>85</c:v>
                </c:pt>
                <c:pt idx="337">
                  <c:v>85</c:v>
                </c:pt>
                <c:pt idx="338">
                  <c:v>85</c:v>
                </c:pt>
                <c:pt idx="339">
                  <c:v>85</c:v>
                </c:pt>
                <c:pt idx="340">
                  <c:v>85</c:v>
                </c:pt>
                <c:pt idx="341">
                  <c:v>115</c:v>
                </c:pt>
                <c:pt idx="342">
                  <c:v>115</c:v>
                </c:pt>
                <c:pt idx="343">
                  <c:v>115</c:v>
                </c:pt>
                <c:pt idx="344">
                  <c:v>115</c:v>
                </c:pt>
                <c:pt idx="345">
                  <c:v>115</c:v>
                </c:pt>
                <c:pt idx="346">
                  <c:v>115</c:v>
                </c:pt>
                <c:pt idx="347">
                  <c:v>115</c:v>
                </c:pt>
                <c:pt idx="348">
                  <c:v>115</c:v>
                </c:pt>
                <c:pt idx="349">
                  <c:v>115</c:v>
                </c:pt>
                <c:pt idx="350">
                  <c:v>115</c:v>
                </c:pt>
                <c:pt idx="351">
                  <c:v>115</c:v>
                </c:pt>
                <c:pt idx="352">
                  <c:v>115</c:v>
                </c:pt>
                <c:pt idx="353">
                  <c:v>115</c:v>
                </c:pt>
                <c:pt idx="354">
                  <c:v>115</c:v>
                </c:pt>
                <c:pt idx="355">
                  <c:v>115</c:v>
                </c:pt>
                <c:pt idx="356">
                  <c:v>115</c:v>
                </c:pt>
                <c:pt idx="357">
                  <c:v>115</c:v>
                </c:pt>
                <c:pt idx="358">
                  <c:v>115</c:v>
                </c:pt>
                <c:pt idx="359">
                  <c:v>115</c:v>
                </c:pt>
                <c:pt idx="360">
                  <c:v>115</c:v>
                </c:pt>
                <c:pt idx="361">
                  <c:v>115</c:v>
                </c:pt>
                <c:pt idx="362">
                  <c:v>115</c:v>
                </c:pt>
                <c:pt idx="363">
                  <c:v>115</c:v>
                </c:pt>
                <c:pt idx="364">
                  <c:v>115</c:v>
                </c:pt>
                <c:pt idx="365">
                  <c:v>115</c:v>
                </c:pt>
                <c:pt idx="366">
                  <c:v>115</c:v>
                </c:pt>
                <c:pt idx="367">
                  <c:v>115</c:v>
                </c:pt>
                <c:pt idx="368">
                  <c:v>115</c:v>
                </c:pt>
                <c:pt idx="369">
                  <c:v>115</c:v>
                </c:pt>
                <c:pt idx="370">
                  <c:v>115</c:v>
                </c:pt>
                <c:pt idx="371">
                  <c:v>115</c:v>
                </c:pt>
                <c:pt idx="372">
                  <c:v>115</c:v>
                </c:pt>
                <c:pt idx="373">
                  <c:v>115</c:v>
                </c:pt>
                <c:pt idx="374">
                  <c:v>115</c:v>
                </c:pt>
                <c:pt idx="375">
                  <c:v>115</c:v>
                </c:pt>
                <c:pt idx="376">
                  <c:v>115</c:v>
                </c:pt>
                <c:pt idx="377">
                  <c:v>115</c:v>
                </c:pt>
                <c:pt idx="378">
                  <c:v>115</c:v>
                </c:pt>
                <c:pt idx="379">
                  <c:v>115</c:v>
                </c:pt>
                <c:pt idx="380">
                  <c:v>115</c:v>
                </c:pt>
                <c:pt idx="381">
                  <c:v>115</c:v>
                </c:pt>
                <c:pt idx="382">
                  <c:v>115</c:v>
                </c:pt>
                <c:pt idx="383">
                  <c:v>115</c:v>
                </c:pt>
                <c:pt idx="384">
                  <c:v>115</c:v>
                </c:pt>
                <c:pt idx="385">
                  <c:v>115</c:v>
                </c:pt>
                <c:pt idx="386">
                  <c:v>115</c:v>
                </c:pt>
                <c:pt idx="387">
                  <c:v>115</c:v>
                </c:pt>
                <c:pt idx="388">
                  <c:v>115</c:v>
                </c:pt>
                <c:pt idx="389">
                  <c:v>115</c:v>
                </c:pt>
                <c:pt idx="390">
                  <c:v>115</c:v>
                </c:pt>
                <c:pt idx="391">
                  <c:v>115</c:v>
                </c:pt>
                <c:pt idx="392">
                  <c:v>115</c:v>
                </c:pt>
                <c:pt idx="393">
                  <c:v>115</c:v>
                </c:pt>
                <c:pt idx="394">
                  <c:v>115</c:v>
                </c:pt>
                <c:pt idx="395">
                  <c:v>115</c:v>
                </c:pt>
                <c:pt idx="396">
                  <c:v>115</c:v>
                </c:pt>
                <c:pt idx="397">
                  <c:v>115</c:v>
                </c:pt>
                <c:pt idx="398">
                  <c:v>115</c:v>
                </c:pt>
                <c:pt idx="399">
                  <c:v>115</c:v>
                </c:pt>
                <c:pt idx="400">
                  <c:v>115</c:v>
                </c:pt>
                <c:pt idx="401">
                  <c:v>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85</c:v>
                </c:pt>
                <c:pt idx="62">
                  <c:v>85</c:v>
                </c:pt>
                <c:pt idx="63">
                  <c:v>85</c:v>
                </c:pt>
                <c:pt idx="64">
                  <c:v>85</c:v>
                </c:pt>
                <c:pt idx="65">
                  <c:v>85</c:v>
                </c:pt>
                <c:pt idx="66">
                  <c:v>85</c:v>
                </c:pt>
                <c:pt idx="67">
                  <c:v>85</c:v>
                </c:pt>
                <c:pt idx="68">
                  <c:v>85</c:v>
                </c:pt>
                <c:pt idx="69">
                  <c:v>85</c:v>
                </c:pt>
                <c:pt idx="70">
                  <c:v>85</c:v>
                </c:pt>
                <c:pt idx="71">
                  <c:v>85</c:v>
                </c:pt>
                <c:pt idx="72">
                  <c:v>85</c:v>
                </c:pt>
                <c:pt idx="73">
                  <c:v>85</c:v>
                </c:pt>
                <c:pt idx="74">
                  <c:v>85</c:v>
                </c:pt>
                <c:pt idx="75">
                  <c:v>85</c:v>
                </c:pt>
                <c:pt idx="76">
                  <c:v>85</c:v>
                </c:pt>
                <c:pt idx="77">
                  <c:v>85</c:v>
                </c:pt>
                <c:pt idx="78">
                  <c:v>85</c:v>
                </c:pt>
                <c:pt idx="79">
                  <c:v>85</c:v>
                </c:pt>
                <c:pt idx="80">
                  <c:v>85</c:v>
                </c:pt>
                <c:pt idx="81">
                  <c:v>85</c:v>
                </c:pt>
                <c:pt idx="82">
                  <c:v>85</c:v>
                </c:pt>
                <c:pt idx="83">
                  <c:v>85</c:v>
                </c:pt>
                <c:pt idx="84">
                  <c:v>85</c:v>
                </c:pt>
                <c:pt idx="85">
                  <c:v>85</c:v>
                </c:pt>
                <c:pt idx="86">
                  <c:v>85</c:v>
                </c:pt>
                <c:pt idx="87">
                  <c:v>85</c:v>
                </c:pt>
                <c:pt idx="88">
                  <c:v>85</c:v>
                </c:pt>
                <c:pt idx="89">
                  <c:v>85</c:v>
                </c:pt>
                <c:pt idx="90">
                  <c:v>85</c:v>
                </c:pt>
                <c:pt idx="91">
                  <c:v>85</c:v>
                </c:pt>
                <c:pt idx="92">
                  <c:v>85</c:v>
                </c:pt>
                <c:pt idx="93">
                  <c:v>85</c:v>
                </c:pt>
                <c:pt idx="94">
                  <c:v>85</c:v>
                </c:pt>
                <c:pt idx="95">
                  <c:v>85</c:v>
                </c:pt>
                <c:pt idx="96">
                  <c:v>85</c:v>
                </c:pt>
                <c:pt idx="97">
                  <c:v>85</c:v>
                </c:pt>
                <c:pt idx="98">
                  <c:v>85</c:v>
                </c:pt>
                <c:pt idx="99">
                  <c:v>85</c:v>
                </c:pt>
                <c:pt idx="100">
                  <c:v>85</c:v>
                </c:pt>
                <c:pt idx="101">
                  <c:v>85</c:v>
                </c:pt>
                <c:pt idx="102">
                  <c:v>85</c:v>
                </c:pt>
                <c:pt idx="103">
                  <c:v>85</c:v>
                </c:pt>
                <c:pt idx="104">
                  <c:v>85</c:v>
                </c:pt>
                <c:pt idx="105">
                  <c:v>85</c:v>
                </c:pt>
                <c:pt idx="106">
                  <c:v>85</c:v>
                </c:pt>
                <c:pt idx="107">
                  <c:v>85</c:v>
                </c:pt>
                <c:pt idx="108">
                  <c:v>85</c:v>
                </c:pt>
                <c:pt idx="109">
                  <c:v>85</c:v>
                </c:pt>
                <c:pt idx="110">
                  <c:v>85</c:v>
                </c:pt>
                <c:pt idx="111">
                  <c:v>85</c:v>
                </c:pt>
                <c:pt idx="112">
                  <c:v>85</c:v>
                </c:pt>
                <c:pt idx="113">
                  <c:v>85</c:v>
                </c:pt>
                <c:pt idx="114">
                  <c:v>85</c:v>
                </c:pt>
                <c:pt idx="115">
                  <c:v>85</c:v>
                </c:pt>
                <c:pt idx="116">
                  <c:v>85</c:v>
                </c:pt>
                <c:pt idx="117">
                  <c:v>85</c:v>
                </c:pt>
                <c:pt idx="118">
                  <c:v>85</c:v>
                </c:pt>
                <c:pt idx="119">
                  <c:v>85</c:v>
                </c:pt>
                <c:pt idx="120">
                  <c:v>85</c:v>
                </c:pt>
                <c:pt idx="121">
                  <c:v>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115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200</c:v>
                </c:pt>
                <c:pt idx="252">
                  <c:v>200</c:v>
                </c:pt>
                <c:pt idx="253">
                  <c:v>200</c:v>
                </c:pt>
                <c:pt idx="254">
                  <c:v>200</c:v>
                </c:pt>
                <c:pt idx="255">
                  <c:v>200</c:v>
                </c:pt>
                <c:pt idx="256">
                  <c:v>200</c:v>
                </c:pt>
                <c:pt idx="257">
                  <c:v>200</c:v>
                </c:pt>
                <c:pt idx="258">
                  <c:v>200</c:v>
                </c:pt>
                <c:pt idx="259">
                  <c:v>200</c:v>
                </c:pt>
                <c:pt idx="260">
                  <c:v>200</c:v>
                </c:pt>
                <c:pt idx="261">
                  <c:v>200</c:v>
                </c:pt>
                <c:pt idx="262">
                  <c:v>200</c:v>
                </c:pt>
                <c:pt idx="263">
                  <c:v>200</c:v>
                </c:pt>
                <c:pt idx="264">
                  <c:v>200</c:v>
                </c:pt>
                <c:pt idx="265">
                  <c:v>200</c:v>
                </c:pt>
                <c:pt idx="266">
                  <c:v>200</c:v>
                </c:pt>
                <c:pt idx="267">
                  <c:v>200</c:v>
                </c:pt>
                <c:pt idx="268">
                  <c:v>200</c:v>
                </c:pt>
                <c:pt idx="269">
                  <c:v>200</c:v>
                </c:pt>
                <c:pt idx="270">
                  <c:v>200</c:v>
                </c:pt>
                <c:pt idx="271">
                  <c:v>200</c:v>
                </c:pt>
                <c:pt idx="272">
                  <c:v>200</c:v>
                </c:pt>
                <c:pt idx="273">
                  <c:v>200</c:v>
                </c:pt>
                <c:pt idx="274">
                  <c:v>200</c:v>
                </c:pt>
                <c:pt idx="275">
                  <c:v>200</c:v>
                </c:pt>
                <c:pt idx="276">
                  <c:v>200</c:v>
                </c:pt>
                <c:pt idx="277">
                  <c:v>200</c:v>
                </c:pt>
                <c:pt idx="278">
                  <c:v>200</c:v>
                </c:pt>
                <c:pt idx="279">
                  <c:v>200</c:v>
                </c:pt>
                <c:pt idx="280">
                  <c:v>200</c:v>
                </c:pt>
                <c:pt idx="281">
                  <c:v>200</c:v>
                </c:pt>
                <c:pt idx="282">
                  <c:v>200</c:v>
                </c:pt>
                <c:pt idx="283">
                  <c:v>200</c:v>
                </c:pt>
                <c:pt idx="284">
                  <c:v>200</c:v>
                </c:pt>
                <c:pt idx="285">
                  <c:v>200</c:v>
                </c:pt>
                <c:pt idx="286">
                  <c:v>200</c:v>
                </c:pt>
                <c:pt idx="287">
                  <c:v>200</c:v>
                </c:pt>
                <c:pt idx="288">
                  <c:v>200</c:v>
                </c:pt>
                <c:pt idx="289">
                  <c:v>200</c:v>
                </c:pt>
                <c:pt idx="290">
                  <c:v>200</c:v>
                </c:pt>
                <c:pt idx="291">
                  <c:v>200</c:v>
                </c:pt>
                <c:pt idx="292">
                  <c:v>200</c:v>
                </c:pt>
                <c:pt idx="293">
                  <c:v>200</c:v>
                </c:pt>
                <c:pt idx="294">
                  <c:v>200</c:v>
                </c:pt>
                <c:pt idx="295">
                  <c:v>200</c:v>
                </c:pt>
                <c:pt idx="296">
                  <c:v>200</c:v>
                </c:pt>
                <c:pt idx="297">
                  <c:v>200</c:v>
                </c:pt>
                <c:pt idx="298">
                  <c:v>200</c:v>
                </c:pt>
                <c:pt idx="299">
                  <c:v>200</c:v>
                </c:pt>
                <c:pt idx="300">
                  <c:v>200</c:v>
                </c:pt>
                <c:pt idx="301">
                  <c:v>200</c:v>
                </c:pt>
                <c:pt idx="302">
                  <c:v>200</c:v>
                </c:pt>
                <c:pt idx="303">
                  <c:v>200</c:v>
                </c:pt>
                <c:pt idx="304">
                  <c:v>200</c:v>
                </c:pt>
                <c:pt idx="305">
                  <c:v>200</c:v>
                </c:pt>
                <c:pt idx="306">
                  <c:v>200</c:v>
                </c:pt>
                <c:pt idx="307">
                  <c:v>200</c:v>
                </c:pt>
                <c:pt idx="308">
                  <c:v>200</c:v>
                </c:pt>
                <c:pt idx="309">
                  <c:v>200</c:v>
                </c:pt>
                <c:pt idx="310">
                  <c:v>200</c:v>
                </c:pt>
                <c:pt idx="311">
                  <c:v>200</c:v>
                </c:pt>
                <c:pt idx="312">
                  <c:v>200</c:v>
                </c:pt>
                <c:pt idx="313">
                  <c:v>200</c:v>
                </c:pt>
                <c:pt idx="314">
                  <c:v>200</c:v>
                </c:pt>
                <c:pt idx="315">
                  <c:v>200</c:v>
                </c:pt>
                <c:pt idx="316">
                  <c:v>200</c:v>
                </c:pt>
                <c:pt idx="317">
                  <c:v>200</c:v>
                </c:pt>
                <c:pt idx="318">
                  <c:v>200</c:v>
                </c:pt>
                <c:pt idx="319">
                  <c:v>200</c:v>
                </c:pt>
                <c:pt idx="320">
                  <c:v>200</c:v>
                </c:pt>
                <c:pt idx="321">
                  <c:v>200</c:v>
                </c:pt>
                <c:pt idx="322">
                  <c:v>200</c:v>
                </c:pt>
                <c:pt idx="323">
                  <c:v>200</c:v>
                </c:pt>
                <c:pt idx="324">
                  <c:v>200</c:v>
                </c:pt>
                <c:pt idx="325">
                  <c:v>200</c:v>
                </c:pt>
                <c:pt idx="326">
                  <c:v>200</c:v>
                </c:pt>
                <c:pt idx="327">
                  <c:v>200</c:v>
                </c:pt>
                <c:pt idx="328">
                  <c:v>200</c:v>
                </c:pt>
                <c:pt idx="329">
                  <c:v>200</c:v>
                </c:pt>
                <c:pt idx="330">
                  <c:v>200</c:v>
                </c:pt>
                <c:pt idx="331">
                  <c:v>200</c:v>
                </c:pt>
                <c:pt idx="332">
                  <c:v>200</c:v>
                </c:pt>
                <c:pt idx="333">
                  <c:v>200</c:v>
                </c:pt>
                <c:pt idx="334">
                  <c:v>200</c:v>
                </c:pt>
                <c:pt idx="335">
                  <c:v>200</c:v>
                </c:pt>
                <c:pt idx="336">
                  <c:v>200</c:v>
                </c:pt>
                <c:pt idx="337">
                  <c:v>200</c:v>
                </c:pt>
                <c:pt idx="338">
                  <c:v>200</c:v>
                </c:pt>
                <c:pt idx="339">
                  <c:v>200</c:v>
                </c:pt>
                <c:pt idx="340">
                  <c:v>200</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20.785123966942148</c:v>
                </c:pt>
                <c:pt idx="122">
                  <c:v>21.557377049180328</c:v>
                </c:pt>
                <c:pt idx="123">
                  <c:v>22.317073170731707</c:v>
                </c:pt>
                <c:pt idx="124">
                  <c:v>23.06451612903226</c:v>
                </c:pt>
                <c:pt idx="125">
                  <c:v>23.8</c:v>
                </c:pt>
                <c:pt idx="126">
                  <c:v>24.523809523809526</c:v>
                </c:pt>
                <c:pt idx="127">
                  <c:v>25.236220472440944</c:v>
                </c:pt>
                <c:pt idx="128">
                  <c:v>25.9375</c:v>
                </c:pt>
                <c:pt idx="129">
                  <c:v>26.627906976744185</c:v>
                </c:pt>
                <c:pt idx="130">
                  <c:v>27.307692307692307</c:v>
                </c:pt>
                <c:pt idx="131">
                  <c:v>27.977099236641223</c:v>
                </c:pt>
                <c:pt idx="132">
                  <c:v>28.636363636363637</c:v>
                </c:pt>
                <c:pt idx="133">
                  <c:v>29.285714285714285</c:v>
                </c:pt>
                <c:pt idx="134">
                  <c:v>29.925373134328357</c:v>
                </c:pt>
                <c:pt idx="135">
                  <c:v>30.555555555555557</c:v>
                </c:pt>
                <c:pt idx="136">
                  <c:v>31.176470588235293</c:v>
                </c:pt>
                <c:pt idx="137">
                  <c:v>31.788321167883211</c:v>
                </c:pt>
                <c:pt idx="138">
                  <c:v>32.391304347826086</c:v>
                </c:pt>
                <c:pt idx="139">
                  <c:v>32.985611510791365</c:v>
                </c:pt>
                <c:pt idx="140">
                  <c:v>33.571428571428569</c:v>
                </c:pt>
                <c:pt idx="141">
                  <c:v>34.148936170212764</c:v>
                </c:pt>
                <c:pt idx="142">
                  <c:v>34.718309859154928</c:v>
                </c:pt>
                <c:pt idx="143">
                  <c:v>35.27972027972028</c:v>
                </c:pt>
                <c:pt idx="144">
                  <c:v>35.833333333333336</c:v>
                </c:pt>
                <c:pt idx="145">
                  <c:v>36.379310344827587</c:v>
                </c:pt>
                <c:pt idx="146">
                  <c:v>36.917808219178085</c:v>
                </c:pt>
                <c:pt idx="147">
                  <c:v>37.448979591836732</c:v>
                </c:pt>
                <c:pt idx="148">
                  <c:v>37.972972972972975</c:v>
                </c:pt>
                <c:pt idx="149">
                  <c:v>38.489932885906043</c:v>
                </c:pt>
                <c:pt idx="150">
                  <c:v>39</c:v>
                </c:pt>
                <c:pt idx="151">
                  <c:v>39.503311258278146</c:v>
                </c:pt>
                <c:pt idx="152">
                  <c:v>40</c:v>
                </c:pt>
                <c:pt idx="153">
                  <c:v>40.490196078431374</c:v>
                </c:pt>
                <c:pt idx="154">
                  <c:v>40.974025974025977</c:v>
                </c:pt>
                <c:pt idx="155">
                  <c:v>41.451612903225808</c:v>
                </c:pt>
                <c:pt idx="156">
                  <c:v>41.92307692307692</c:v>
                </c:pt>
                <c:pt idx="157">
                  <c:v>42.388535031847134</c:v>
                </c:pt>
                <c:pt idx="158">
                  <c:v>42.848101265822784</c:v>
                </c:pt>
                <c:pt idx="159">
                  <c:v>43.301886792452834</c:v>
                </c:pt>
                <c:pt idx="160">
                  <c:v>43.75</c:v>
                </c:pt>
                <c:pt idx="161">
                  <c:v>44.192546583850934</c:v>
                </c:pt>
                <c:pt idx="162">
                  <c:v>44.629629629629626</c:v>
                </c:pt>
                <c:pt idx="163">
                  <c:v>45.061349693251536</c:v>
                </c:pt>
                <c:pt idx="164">
                  <c:v>45.487804878048777</c:v>
                </c:pt>
                <c:pt idx="165">
                  <c:v>45.909090909090907</c:v>
                </c:pt>
                <c:pt idx="166">
                  <c:v>46.325301204819276</c:v>
                </c:pt>
                <c:pt idx="167">
                  <c:v>46.736526946107787</c:v>
                </c:pt>
                <c:pt idx="168">
                  <c:v>47.142857142857146</c:v>
                </c:pt>
                <c:pt idx="169">
                  <c:v>47.544378698224854</c:v>
                </c:pt>
                <c:pt idx="170">
                  <c:v>47.941176470588232</c:v>
                </c:pt>
                <c:pt idx="171">
                  <c:v>48.333333333333336</c:v>
                </c:pt>
                <c:pt idx="172">
                  <c:v>48.720930232558139</c:v>
                </c:pt>
                <c:pt idx="173">
                  <c:v>49.104046242774565</c:v>
                </c:pt>
                <c:pt idx="174">
                  <c:v>49.482758620689658</c:v>
                </c:pt>
                <c:pt idx="175">
                  <c:v>49.857142857142854</c:v>
                </c:pt>
                <c:pt idx="176">
                  <c:v>50.227272727272727</c:v>
                </c:pt>
                <c:pt idx="177">
                  <c:v>50.593220338983052</c:v>
                </c:pt>
                <c:pt idx="178">
                  <c:v>50.955056179775283</c:v>
                </c:pt>
                <c:pt idx="179">
                  <c:v>51.312849162011176</c:v>
                </c:pt>
                <c:pt idx="180">
                  <c:v>51.666666666666664</c:v>
                </c:pt>
                <c:pt idx="181">
                  <c:v>52.016574585635361</c:v>
                </c:pt>
                <c:pt idx="182">
                  <c:v>52.362637362637365</c:v>
                </c:pt>
                <c:pt idx="183">
                  <c:v>52.704918032786885</c:v>
                </c:pt>
                <c:pt idx="184">
                  <c:v>53.043478260869563</c:v>
                </c:pt>
                <c:pt idx="185">
                  <c:v>53.378378378378379</c:v>
                </c:pt>
                <c:pt idx="186">
                  <c:v>53.70967741935484</c:v>
                </c:pt>
                <c:pt idx="187">
                  <c:v>54.037433155080215</c:v>
                </c:pt>
                <c:pt idx="188">
                  <c:v>54.361702127659576</c:v>
                </c:pt>
                <c:pt idx="189">
                  <c:v>54.682539682539684</c:v>
                </c:pt>
                <c:pt idx="190">
                  <c:v>55</c:v>
                </c:pt>
                <c:pt idx="191">
                  <c:v>55.31413612565445</c:v>
                </c:pt>
                <c:pt idx="192">
                  <c:v>55.625</c:v>
                </c:pt>
                <c:pt idx="193">
                  <c:v>55.932642487046635</c:v>
                </c:pt>
                <c:pt idx="194">
                  <c:v>56.237113402061858</c:v>
                </c:pt>
                <c:pt idx="195">
                  <c:v>56.53846153846154</c:v>
                </c:pt>
                <c:pt idx="196">
                  <c:v>56.836734693877553</c:v>
                </c:pt>
                <c:pt idx="197">
                  <c:v>57.131979695431475</c:v>
                </c:pt>
                <c:pt idx="198">
                  <c:v>57.424242424242422</c:v>
                </c:pt>
                <c:pt idx="199">
                  <c:v>57.713567839195981</c:v>
                </c:pt>
                <c:pt idx="200">
                  <c:v>58</c:v>
                </c:pt>
                <c:pt idx="201">
                  <c:v>58.28358208955224</c:v>
                </c:pt>
                <c:pt idx="202">
                  <c:v>58.564356435643568</c:v>
                </c:pt>
                <c:pt idx="203">
                  <c:v>58.842364532019701</c:v>
                </c:pt>
                <c:pt idx="204">
                  <c:v>59.117647058823529</c:v>
                </c:pt>
                <c:pt idx="205">
                  <c:v>59.390243902439025</c:v>
                </c:pt>
                <c:pt idx="206">
                  <c:v>59.660194174757279</c:v>
                </c:pt>
                <c:pt idx="207">
                  <c:v>59.927536231884055</c:v>
                </c:pt>
                <c:pt idx="208">
                  <c:v>60.192307692307693</c:v>
                </c:pt>
                <c:pt idx="209">
                  <c:v>60.454545454545453</c:v>
                </c:pt>
                <c:pt idx="210">
                  <c:v>60.714285714285715</c:v>
                </c:pt>
                <c:pt idx="211">
                  <c:v>60.971563981042657</c:v>
                </c:pt>
                <c:pt idx="212">
                  <c:v>61.226415094339622</c:v>
                </c:pt>
                <c:pt idx="213">
                  <c:v>61.478873239436616</c:v>
                </c:pt>
                <c:pt idx="214">
                  <c:v>61.728971962616825</c:v>
                </c:pt>
                <c:pt idx="215">
                  <c:v>61.97674418604651</c:v>
                </c:pt>
                <c:pt idx="216">
                  <c:v>62.222222222222221</c:v>
                </c:pt>
                <c:pt idx="217">
                  <c:v>62.465437788018434</c:v>
                </c:pt>
                <c:pt idx="218">
                  <c:v>62.706422018348626</c:v>
                </c:pt>
                <c:pt idx="219">
                  <c:v>62.945205479452056</c:v>
                </c:pt>
                <c:pt idx="220">
                  <c:v>63.18181818181818</c:v>
                </c:pt>
                <c:pt idx="221">
                  <c:v>63.41628959276018</c:v>
                </c:pt>
                <c:pt idx="222">
                  <c:v>63.648648648648646</c:v>
                </c:pt>
                <c:pt idx="223">
                  <c:v>63.878923766816143</c:v>
                </c:pt>
                <c:pt idx="224">
                  <c:v>64.107142857142861</c:v>
                </c:pt>
                <c:pt idx="225">
                  <c:v>64.333333333333329</c:v>
                </c:pt>
                <c:pt idx="226">
                  <c:v>64.557522123893804</c:v>
                </c:pt>
                <c:pt idx="227">
                  <c:v>64.779735682819378</c:v>
                </c:pt>
                <c:pt idx="228">
                  <c:v>65</c:v>
                </c:pt>
                <c:pt idx="229">
                  <c:v>65.21834061135371</c:v>
                </c:pt>
                <c:pt idx="230">
                  <c:v>65.434782608695656</c:v>
                </c:pt>
                <c:pt idx="231">
                  <c:v>65.649350649350652</c:v>
                </c:pt>
                <c:pt idx="232">
                  <c:v>65.862068965517238</c:v>
                </c:pt>
                <c:pt idx="233">
                  <c:v>66.072961373390555</c:v>
                </c:pt>
                <c:pt idx="234">
                  <c:v>66.282051282051285</c:v>
                </c:pt>
                <c:pt idx="235">
                  <c:v>66.489361702127653</c:v>
                </c:pt>
                <c:pt idx="236">
                  <c:v>66.694915254237287</c:v>
                </c:pt>
                <c:pt idx="237">
                  <c:v>66.898734177215189</c:v>
                </c:pt>
                <c:pt idx="238">
                  <c:v>67.100840336134453</c:v>
                </c:pt>
                <c:pt idx="239">
                  <c:v>67.30125523012552</c:v>
                </c:pt>
                <c:pt idx="240">
                  <c:v>67.5</c:v>
                </c:pt>
                <c:pt idx="241">
                  <c:v>67.697095435684645</c:v>
                </c:pt>
                <c:pt idx="242">
                  <c:v>67.892561983471069</c:v>
                </c:pt>
                <c:pt idx="243">
                  <c:v>68.086419753086417</c:v>
                </c:pt>
                <c:pt idx="244">
                  <c:v>68.278688524590166</c:v>
                </c:pt>
                <c:pt idx="245">
                  <c:v>68.469387755102048</c:v>
                </c:pt>
                <c:pt idx="246">
                  <c:v>68.658536585365852</c:v>
                </c:pt>
                <c:pt idx="247">
                  <c:v>68.84615384615384</c:v>
                </c:pt>
                <c:pt idx="248">
                  <c:v>69.032258064516128</c:v>
                </c:pt>
                <c:pt idx="249">
                  <c:v>69.216867469879517</c:v>
                </c:pt>
                <c:pt idx="250">
                  <c:v>69.400000000000006</c:v>
                </c:pt>
                <c:pt idx="251">
                  <c:v>69.581673306772913</c:v>
                </c:pt>
                <c:pt idx="252">
                  <c:v>69.761904761904759</c:v>
                </c:pt>
                <c:pt idx="253">
                  <c:v>69.940711462450594</c:v>
                </c:pt>
                <c:pt idx="254">
                  <c:v>70.118110236220474</c:v>
                </c:pt>
                <c:pt idx="255">
                  <c:v>70.294117647058826</c:v>
                </c:pt>
                <c:pt idx="256">
                  <c:v>70.46875</c:v>
                </c:pt>
                <c:pt idx="257">
                  <c:v>70.642023346303503</c:v>
                </c:pt>
                <c:pt idx="258">
                  <c:v>70.813953488372093</c:v>
                </c:pt>
                <c:pt idx="259">
                  <c:v>70.984555984555982</c:v>
                </c:pt>
                <c:pt idx="260">
                  <c:v>71.15384615384616</c:v>
                </c:pt>
                <c:pt idx="261">
                  <c:v>71.321839080459768</c:v>
                </c:pt>
                <c:pt idx="262">
                  <c:v>71.488549618320604</c:v>
                </c:pt>
                <c:pt idx="263">
                  <c:v>71.653992395437257</c:v>
                </c:pt>
                <c:pt idx="264">
                  <c:v>71.818181818181813</c:v>
                </c:pt>
                <c:pt idx="265">
                  <c:v>71.981132075471692</c:v>
                </c:pt>
                <c:pt idx="266">
                  <c:v>72.142857142857139</c:v>
                </c:pt>
                <c:pt idx="267">
                  <c:v>72.303370786516851</c:v>
                </c:pt>
                <c:pt idx="268">
                  <c:v>72.462686567164184</c:v>
                </c:pt>
                <c:pt idx="269">
                  <c:v>72.620817843866178</c:v>
                </c:pt>
                <c:pt idx="270">
                  <c:v>72.777777777777771</c:v>
                </c:pt>
                <c:pt idx="271">
                  <c:v>72.933579335793354</c:v>
                </c:pt>
                <c:pt idx="272">
                  <c:v>73.088235294117652</c:v>
                </c:pt>
                <c:pt idx="273">
                  <c:v>73.241758241758248</c:v>
                </c:pt>
                <c:pt idx="274">
                  <c:v>73.394160583941613</c:v>
                </c:pt>
                <c:pt idx="275">
                  <c:v>73.545454545454547</c:v>
                </c:pt>
                <c:pt idx="276">
                  <c:v>73.695652173913047</c:v>
                </c:pt>
                <c:pt idx="277">
                  <c:v>73.844765342960287</c:v>
                </c:pt>
                <c:pt idx="278">
                  <c:v>73.992805755395679</c:v>
                </c:pt>
                <c:pt idx="279">
                  <c:v>74.13978494623656</c:v>
                </c:pt>
                <c:pt idx="280">
                  <c:v>74.285714285714292</c:v>
                </c:pt>
                <c:pt idx="281">
                  <c:v>74.430604982206404</c:v>
                </c:pt>
                <c:pt idx="282">
                  <c:v>74.574468085106389</c:v>
                </c:pt>
                <c:pt idx="283">
                  <c:v>74.717314487632507</c:v>
                </c:pt>
                <c:pt idx="284">
                  <c:v>74.859154929577471</c:v>
                </c:pt>
                <c:pt idx="285">
                  <c:v>75</c:v>
                </c:pt>
                <c:pt idx="286">
                  <c:v>75.139860139860133</c:v>
                </c:pt>
                <c:pt idx="287">
                  <c:v>75.278745644599297</c:v>
                </c:pt>
                <c:pt idx="288">
                  <c:v>75.416666666666671</c:v>
                </c:pt>
                <c:pt idx="289">
                  <c:v>75.553633217993081</c:v>
                </c:pt>
                <c:pt idx="290">
                  <c:v>75.689655172413794</c:v>
                </c:pt>
                <c:pt idx="291">
                  <c:v>75.824742268041234</c:v>
                </c:pt>
                <c:pt idx="292">
                  <c:v>75.958904109589042</c:v>
                </c:pt>
                <c:pt idx="293">
                  <c:v>76.092150170648466</c:v>
                </c:pt>
                <c:pt idx="294">
                  <c:v>76.224489795918373</c:v>
                </c:pt>
                <c:pt idx="295">
                  <c:v>76.355932203389827</c:v>
                </c:pt>
                <c:pt idx="296">
                  <c:v>76.486486486486484</c:v>
                </c:pt>
                <c:pt idx="297">
                  <c:v>76.616161616161619</c:v>
                </c:pt>
                <c:pt idx="298">
                  <c:v>76.744966442953015</c:v>
                </c:pt>
                <c:pt idx="299">
                  <c:v>76.872909698996651</c:v>
                </c:pt>
                <c:pt idx="300">
                  <c:v>77</c:v>
                </c:pt>
                <c:pt idx="301">
                  <c:v>77.126245847176079</c:v>
                </c:pt>
                <c:pt idx="302">
                  <c:v>77.25165562913908</c:v>
                </c:pt>
                <c:pt idx="303">
                  <c:v>77.376237623762378</c:v>
                </c:pt>
                <c:pt idx="304">
                  <c:v>77.5</c:v>
                </c:pt>
                <c:pt idx="305">
                  <c:v>77.622950819672127</c:v>
                </c:pt>
                <c:pt idx="306">
                  <c:v>77.745098039215691</c:v>
                </c:pt>
                <c:pt idx="307">
                  <c:v>77.866449511400646</c:v>
                </c:pt>
                <c:pt idx="308">
                  <c:v>77.987012987012989</c:v>
                </c:pt>
                <c:pt idx="309">
                  <c:v>78.106796116504853</c:v>
                </c:pt>
                <c:pt idx="310">
                  <c:v>78.225806451612897</c:v>
                </c:pt>
                <c:pt idx="311">
                  <c:v>78.344051446945343</c:v>
                </c:pt>
                <c:pt idx="312">
                  <c:v>78.461538461538467</c:v>
                </c:pt>
                <c:pt idx="313">
                  <c:v>78.57827476038338</c:v>
                </c:pt>
                <c:pt idx="314">
                  <c:v>78.69426751592357</c:v>
                </c:pt>
                <c:pt idx="315">
                  <c:v>78.80952380952381</c:v>
                </c:pt>
                <c:pt idx="316">
                  <c:v>78.924050632911388</c:v>
                </c:pt>
                <c:pt idx="317">
                  <c:v>79.037854889589909</c:v>
                </c:pt>
                <c:pt idx="318">
                  <c:v>79.15094339622641</c:v>
                </c:pt>
                <c:pt idx="319">
                  <c:v>79.263322884012538</c:v>
                </c:pt>
                <c:pt idx="320">
                  <c:v>79.375</c:v>
                </c:pt>
                <c:pt idx="321">
                  <c:v>79.485981308411212</c:v>
                </c:pt>
                <c:pt idx="322">
                  <c:v>79.596273291925471</c:v>
                </c:pt>
                <c:pt idx="323">
                  <c:v>79.705882352941174</c:v>
                </c:pt>
                <c:pt idx="324">
                  <c:v>79.81481481481481</c:v>
                </c:pt>
                <c:pt idx="325">
                  <c:v>79.92307692307692</c:v>
                </c:pt>
                <c:pt idx="326">
                  <c:v>80.030674846625772</c:v>
                </c:pt>
                <c:pt idx="327">
                  <c:v>80.137614678899084</c:v>
                </c:pt>
                <c:pt idx="328">
                  <c:v>80.243902439024396</c:v>
                </c:pt>
                <c:pt idx="329">
                  <c:v>80.349544072948333</c:v>
                </c:pt>
                <c:pt idx="330">
                  <c:v>80.454545454545453</c:v>
                </c:pt>
                <c:pt idx="331">
                  <c:v>80.55891238670695</c:v>
                </c:pt>
                <c:pt idx="332">
                  <c:v>80.662650602409641</c:v>
                </c:pt>
                <c:pt idx="333">
                  <c:v>80.765765765765764</c:v>
                </c:pt>
                <c:pt idx="334">
                  <c:v>80.868263473053887</c:v>
                </c:pt>
                <c:pt idx="335">
                  <c:v>80.97014925373135</c:v>
                </c:pt>
                <c:pt idx="336">
                  <c:v>81.071428571428569</c:v>
                </c:pt>
                <c:pt idx="337">
                  <c:v>81.17210682492582</c:v>
                </c:pt>
                <c:pt idx="338">
                  <c:v>81.272189349112423</c:v>
                </c:pt>
                <c:pt idx="339">
                  <c:v>81.371681415929203</c:v>
                </c:pt>
                <c:pt idx="340">
                  <c:v>81.470588235294116</c:v>
                </c:pt>
                <c:pt idx="341">
                  <c:v>81.568914956011724</c:v>
                </c:pt>
                <c:pt idx="342">
                  <c:v>81.666666666666671</c:v>
                </c:pt>
                <c:pt idx="343">
                  <c:v>81.763848396501459</c:v>
                </c:pt>
                <c:pt idx="344">
                  <c:v>81.860465116279073</c:v>
                </c:pt>
                <c:pt idx="345">
                  <c:v>81.956521739130437</c:v>
                </c:pt>
                <c:pt idx="346">
                  <c:v>82.052023121387279</c:v>
                </c:pt>
                <c:pt idx="347">
                  <c:v>82.146974063400577</c:v>
                </c:pt>
                <c:pt idx="348">
                  <c:v>82.241379310344826</c:v>
                </c:pt>
                <c:pt idx="349">
                  <c:v>82.335243553008596</c:v>
                </c:pt>
                <c:pt idx="350">
                  <c:v>82.428571428571431</c:v>
                </c:pt>
                <c:pt idx="351">
                  <c:v>82.521367521367523</c:v>
                </c:pt>
                <c:pt idx="352">
                  <c:v>82.61363636363636</c:v>
                </c:pt>
                <c:pt idx="353">
                  <c:v>82.705382436260621</c:v>
                </c:pt>
                <c:pt idx="354">
                  <c:v>82.79661016949153</c:v>
                </c:pt>
                <c:pt idx="355">
                  <c:v>82.887323943661968</c:v>
                </c:pt>
                <c:pt idx="356">
                  <c:v>82.977528089887642</c:v>
                </c:pt>
                <c:pt idx="357">
                  <c:v>83.067226890756302</c:v>
                </c:pt>
                <c:pt idx="358">
                  <c:v>83.156424581005581</c:v>
                </c:pt>
                <c:pt idx="359">
                  <c:v>83.245125348189418</c:v>
                </c:pt>
                <c:pt idx="360">
                  <c:v>83.333333333333329</c:v>
                </c:pt>
                <c:pt idx="361">
                  <c:v>83.421052631578945</c:v>
                </c:pt>
                <c:pt idx="362">
                  <c:v>83.508287292817684</c:v>
                </c:pt>
                <c:pt idx="363">
                  <c:v>83.595041322314046</c:v>
                </c:pt>
                <c:pt idx="364">
                  <c:v>83.681318681318686</c:v>
                </c:pt>
                <c:pt idx="365">
                  <c:v>83.767123287671239</c:v>
                </c:pt>
                <c:pt idx="366">
                  <c:v>83.852459016393439</c:v>
                </c:pt>
                <c:pt idx="367">
                  <c:v>83.937329700272485</c:v>
                </c:pt>
                <c:pt idx="368">
                  <c:v>84.021739130434781</c:v>
                </c:pt>
                <c:pt idx="369">
                  <c:v>84.105691056910572</c:v>
                </c:pt>
                <c:pt idx="370">
                  <c:v>84.189189189189193</c:v>
                </c:pt>
                <c:pt idx="371">
                  <c:v>84.272237196765502</c:v>
                </c:pt>
                <c:pt idx="372">
                  <c:v>84.354838709677423</c:v>
                </c:pt>
                <c:pt idx="373">
                  <c:v>84.436997319034859</c:v>
                </c:pt>
                <c:pt idx="374">
                  <c:v>84.518716577540104</c:v>
                </c:pt>
                <c:pt idx="375">
                  <c:v>84.6</c:v>
                </c:pt>
                <c:pt idx="376">
                  <c:v>84.680851063829792</c:v>
                </c:pt>
                <c:pt idx="377">
                  <c:v>84.761273209549074</c:v>
                </c:pt>
                <c:pt idx="378">
                  <c:v>84.841269841269835</c:v>
                </c:pt>
                <c:pt idx="379">
                  <c:v>84.920844327176781</c:v>
                </c:pt>
                <c:pt idx="380">
                  <c:v>85</c:v>
                </c:pt>
                <c:pt idx="381">
                  <c:v>85.078740157480311</c:v>
                </c:pt>
                <c:pt idx="382">
                  <c:v>85.157068062827221</c:v>
                </c:pt>
                <c:pt idx="383">
                  <c:v>85.234986945169709</c:v>
                </c:pt>
                <c:pt idx="384">
                  <c:v>85.3125</c:v>
                </c:pt>
                <c:pt idx="385">
                  <c:v>85.389610389610397</c:v>
                </c:pt>
                <c:pt idx="386">
                  <c:v>85.466321243523311</c:v>
                </c:pt>
                <c:pt idx="387">
                  <c:v>85.542635658914733</c:v>
                </c:pt>
                <c:pt idx="388">
                  <c:v>85.618556701030926</c:v>
                </c:pt>
                <c:pt idx="389">
                  <c:v>85.694087403598971</c:v>
                </c:pt>
                <c:pt idx="390">
                  <c:v>85.769230769230774</c:v>
                </c:pt>
                <c:pt idx="391">
                  <c:v>85.843989769820965</c:v>
                </c:pt>
                <c:pt idx="392">
                  <c:v>85.91836734693878</c:v>
                </c:pt>
                <c:pt idx="393">
                  <c:v>85.992366412213741</c:v>
                </c:pt>
                <c:pt idx="394">
                  <c:v>86.065989847715741</c:v>
                </c:pt>
                <c:pt idx="395">
                  <c:v>86.139240506329116</c:v>
                </c:pt>
                <c:pt idx="396">
                  <c:v>86.212121212121218</c:v>
                </c:pt>
                <c:pt idx="397">
                  <c:v>86.284634760705288</c:v>
                </c:pt>
                <c:pt idx="398">
                  <c:v>86.356783919597987</c:v>
                </c:pt>
                <c:pt idx="399">
                  <c:v>86.428571428571431</c:v>
                </c:pt>
                <c:pt idx="400">
                  <c:v>86.5</c:v>
                </c:pt>
                <c:pt idx="401">
                  <c:v>86.783042394014956</c:v>
                </c:pt>
                <c:pt idx="402">
                  <c:v>87.06467661691542</c:v>
                </c:pt>
                <c:pt idx="403">
                  <c:v>87.344913151364764</c:v>
                </c:pt>
                <c:pt idx="404">
                  <c:v>87.623762376237622</c:v>
                </c:pt>
                <c:pt idx="405">
                  <c:v>87.901234567901241</c:v>
                </c:pt>
                <c:pt idx="406">
                  <c:v>88.177339901477836</c:v>
                </c:pt>
                <c:pt idx="407">
                  <c:v>88.452088452088447</c:v>
                </c:pt>
                <c:pt idx="408">
                  <c:v>88.725490196078425</c:v>
                </c:pt>
                <c:pt idx="409">
                  <c:v>88.997555012224936</c:v>
                </c:pt>
                <c:pt idx="410">
                  <c:v>89.268292682926827</c:v>
                </c:pt>
                <c:pt idx="411">
                  <c:v>89.537712895377126</c:v>
                </c:pt>
                <c:pt idx="412">
                  <c:v>89.805825242718441</c:v>
                </c:pt>
                <c:pt idx="413">
                  <c:v>90.072639225181604</c:v>
                </c:pt>
                <c:pt idx="414">
                  <c:v>90.338164251207729</c:v>
                </c:pt>
                <c:pt idx="415">
                  <c:v>90.602409638554221</c:v>
                </c:pt>
                <c:pt idx="416">
                  <c:v>90.865384615384613</c:v>
                </c:pt>
                <c:pt idx="417">
                  <c:v>91.127098321342928</c:v>
                </c:pt>
                <c:pt idx="418">
                  <c:v>91.387559808612437</c:v>
                </c:pt>
                <c:pt idx="419">
                  <c:v>91.646778042959426</c:v>
                </c:pt>
                <c:pt idx="420">
                  <c:v>91.904761904761898</c:v>
                </c:pt>
                <c:pt idx="421">
                  <c:v>92.161520190023751</c:v>
                </c:pt>
                <c:pt idx="422">
                  <c:v>92.417061611374407</c:v>
                </c:pt>
                <c:pt idx="423">
                  <c:v>92.671394799054369</c:v>
                </c:pt>
                <c:pt idx="424">
                  <c:v>92.924528301886795</c:v>
                </c:pt>
                <c:pt idx="425">
                  <c:v>93.17647058823529</c:v>
                </c:pt>
                <c:pt idx="426">
                  <c:v>93.427230046948353</c:v>
                </c:pt>
                <c:pt idx="427">
                  <c:v>93.676814988290403</c:v>
                </c:pt>
                <c:pt idx="428">
                  <c:v>93.925233644859816</c:v>
                </c:pt>
                <c:pt idx="429">
                  <c:v>94.172494172494169</c:v>
                </c:pt>
                <c:pt idx="430">
                  <c:v>94.418604651162795</c:v>
                </c:pt>
                <c:pt idx="431">
                  <c:v>94.663573085846863</c:v>
                </c:pt>
                <c:pt idx="432">
                  <c:v>94.907407407407405</c:v>
                </c:pt>
                <c:pt idx="433">
                  <c:v>95.150115473441105</c:v>
                </c:pt>
                <c:pt idx="434">
                  <c:v>95.391705069124427</c:v>
                </c:pt>
                <c:pt idx="435">
                  <c:v>95.632183908045974</c:v>
                </c:pt>
                <c:pt idx="436">
                  <c:v>95.871559633027516</c:v>
                </c:pt>
                <c:pt idx="437">
                  <c:v>96.109839816933643</c:v>
                </c:pt>
                <c:pt idx="438">
                  <c:v>96.347031963470315</c:v>
                </c:pt>
                <c:pt idx="439">
                  <c:v>96.583143507972665</c:v>
                </c:pt>
                <c:pt idx="440">
                  <c:v>96.818181818181813</c:v>
                </c:pt>
                <c:pt idx="441">
                  <c:v>97.05215419501134</c:v>
                </c:pt>
                <c:pt idx="442">
                  <c:v>97.285067873303163</c:v>
                </c:pt>
                <c:pt idx="443">
                  <c:v>97.516930022573362</c:v>
                </c:pt>
                <c:pt idx="444">
                  <c:v>97.747747747747752</c:v>
                </c:pt>
                <c:pt idx="445">
                  <c:v>97.977528089887642</c:v>
                </c:pt>
                <c:pt idx="446">
                  <c:v>98.206278026905835</c:v>
                </c:pt>
                <c:pt idx="447">
                  <c:v>98.434004474272925</c:v>
                </c:pt>
                <c:pt idx="448">
                  <c:v>98.660714285714292</c:v>
                </c:pt>
                <c:pt idx="449">
                  <c:v>98.886414253897556</c:v>
                </c:pt>
                <c:pt idx="450">
                  <c:v>99.111111111111114</c:v>
                </c:pt>
                <c:pt idx="451">
                  <c:v>99.334811529933475</c:v>
                </c:pt>
                <c:pt idx="452">
                  <c:v>99.557522123893804</c:v>
                </c:pt>
                <c:pt idx="453">
                  <c:v>99.779249448123622</c:v>
                </c:pt>
                <c:pt idx="454">
                  <c:v>100</c:v>
                </c:pt>
                <c:pt idx="455">
                  <c:v>100.21978021978022</c:v>
                </c:pt>
                <c:pt idx="456">
                  <c:v>100.43859649122807</c:v>
                </c:pt>
                <c:pt idx="457">
                  <c:v>100.65645514223195</c:v>
                </c:pt>
                <c:pt idx="458">
                  <c:v>100.87336244541484</c:v>
                </c:pt>
                <c:pt idx="459">
                  <c:v>101.08932461873638</c:v>
                </c:pt>
                <c:pt idx="460">
                  <c:v>101.30434782608695</c:v>
                </c:pt>
                <c:pt idx="461">
                  <c:v>101.51843817787419</c:v>
                </c:pt>
                <c:pt idx="462">
                  <c:v>101.73160173160173</c:v>
                </c:pt>
                <c:pt idx="463">
                  <c:v>101.9438444924406</c:v>
                </c:pt>
                <c:pt idx="464">
                  <c:v>102.15517241379311</c:v>
                </c:pt>
                <c:pt idx="465">
                  <c:v>102.36559139784946</c:v>
                </c:pt>
                <c:pt idx="466">
                  <c:v>102.57510729613733</c:v>
                </c:pt>
                <c:pt idx="467">
                  <c:v>102.78372591006423</c:v>
                </c:pt>
                <c:pt idx="468">
                  <c:v>102.99145299145299</c:v>
                </c:pt>
                <c:pt idx="469">
                  <c:v>103.19829424307036</c:v>
                </c:pt>
                <c:pt idx="470">
                  <c:v>103.40425531914893</c:v>
                </c:pt>
                <c:pt idx="471">
                  <c:v>103.60934182590233</c:v>
                </c:pt>
                <c:pt idx="472">
                  <c:v>103.8135593220339</c:v>
                </c:pt>
                <c:pt idx="473">
                  <c:v>104.0169133192389</c:v>
                </c:pt>
                <c:pt idx="474">
                  <c:v>104.21940928270043</c:v>
                </c:pt>
                <c:pt idx="475">
                  <c:v>104.42105263157895</c:v>
                </c:pt>
                <c:pt idx="476">
                  <c:v>104.6218487394958</c:v>
                </c:pt>
                <c:pt idx="477">
                  <c:v>104.82180293501048</c:v>
                </c:pt>
                <c:pt idx="478">
                  <c:v>105.02092050209205</c:v>
                </c:pt>
                <c:pt idx="479">
                  <c:v>105.21920668058455</c:v>
                </c:pt>
                <c:pt idx="480">
                  <c:v>105.41666666666667</c:v>
                </c:pt>
                <c:pt idx="481">
                  <c:v>105.61330561330561</c:v>
                </c:pt>
                <c:pt idx="482">
                  <c:v>105.80912863070539</c:v>
                </c:pt>
                <c:pt idx="483">
                  <c:v>106.00414078674949</c:v>
                </c:pt>
                <c:pt idx="484">
                  <c:v>106.19834710743801</c:v>
                </c:pt>
                <c:pt idx="485">
                  <c:v>106.39175257731959</c:v>
                </c:pt>
                <c:pt idx="486">
                  <c:v>106.5843621399177</c:v>
                </c:pt>
                <c:pt idx="487">
                  <c:v>106.77618069815195</c:v>
                </c:pt>
                <c:pt idx="488">
                  <c:v>106.9672131147541</c:v>
                </c:pt>
                <c:pt idx="489">
                  <c:v>107.15746421267893</c:v>
                </c:pt>
                <c:pt idx="490">
                  <c:v>107.34693877551021</c:v>
                </c:pt>
                <c:pt idx="491">
                  <c:v>107.5356415478615</c:v>
                </c:pt>
                <c:pt idx="492">
                  <c:v>107.72357723577235</c:v>
                </c:pt>
                <c:pt idx="493">
                  <c:v>107.91075050709939</c:v>
                </c:pt>
                <c:pt idx="494">
                  <c:v>108.09716599190283</c:v>
                </c:pt>
                <c:pt idx="495">
                  <c:v>108.28282828282828</c:v>
                </c:pt>
                <c:pt idx="496">
                  <c:v>108.46774193548387</c:v>
                </c:pt>
                <c:pt idx="497">
                  <c:v>108.65191146881288</c:v>
                </c:pt>
                <c:pt idx="498">
                  <c:v>108.83534136546184</c:v>
                </c:pt>
                <c:pt idx="499">
                  <c:v>109.01803607214428</c:v>
                </c:pt>
                <c:pt idx="500">
                  <c:v>109.2</c:v>
                </c:pt>
                <c:pt idx="501">
                  <c:v>109.38123752495009</c:v>
                </c:pt>
                <c:pt idx="502">
                  <c:v>109.56175298804781</c:v>
                </c:pt>
                <c:pt idx="503">
                  <c:v>109.74155069582505</c:v>
                </c:pt>
                <c:pt idx="504">
                  <c:v>109.92063492063492</c:v>
                </c:pt>
                <c:pt idx="505">
                  <c:v>110.0990099009901</c:v>
                </c:pt>
                <c:pt idx="506">
                  <c:v>110.27667984189723</c:v>
                </c:pt>
                <c:pt idx="507">
                  <c:v>110.45364891518737</c:v>
                </c:pt>
                <c:pt idx="508">
                  <c:v>110.62992125984252</c:v>
                </c:pt>
                <c:pt idx="509">
                  <c:v>110.80550098231826</c:v>
                </c:pt>
                <c:pt idx="510">
                  <c:v>110.98039215686275</c:v>
                </c:pt>
                <c:pt idx="511">
                  <c:v>111.1545988258317</c:v>
                </c:pt>
                <c:pt idx="512">
                  <c:v>111.328125</c:v>
                </c:pt>
                <c:pt idx="513">
                  <c:v>111.5009746588694</c:v>
                </c:pt>
                <c:pt idx="514">
                  <c:v>111.67315175097276</c:v>
                </c:pt>
                <c:pt idx="515">
                  <c:v>111.84466019417475</c:v>
                </c:pt>
                <c:pt idx="516">
                  <c:v>112.01550387596899</c:v>
                </c:pt>
                <c:pt idx="517">
                  <c:v>112.18568665377175</c:v>
                </c:pt>
                <c:pt idx="518">
                  <c:v>112.35521235521236</c:v>
                </c:pt>
                <c:pt idx="519">
                  <c:v>112.52408477842003</c:v>
                </c:pt>
                <c:pt idx="520">
                  <c:v>112.69230769230769</c:v>
                </c:pt>
                <c:pt idx="521">
                  <c:v>112.8598848368522</c:v>
                </c:pt>
                <c:pt idx="522">
                  <c:v>113.02681992337165</c:v>
                </c:pt>
                <c:pt idx="523">
                  <c:v>113.19311663479924</c:v>
                </c:pt>
                <c:pt idx="524">
                  <c:v>113.3587786259542</c:v>
                </c:pt>
                <c:pt idx="525">
                  <c:v>113.52380952380952</c:v>
                </c:pt>
                <c:pt idx="526">
                  <c:v>113.68821292775665</c:v>
                </c:pt>
                <c:pt idx="527">
                  <c:v>113.85199240986718</c:v>
                </c:pt>
                <c:pt idx="528">
                  <c:v>114.01515151515152</c:v>
                </c:pt>
                <c:pt idx="529">
                  <c:v>114.17769376181475</c:v>
                </c:pt>
                <c:pt idx="530">
                  <c:v>114.33962264150944</c:v>
                </c:pt>
                <c:pt idx="531">
                  <c:v>114.50094161958569</c:v>
                </c:pt>
                <c:pt idx="532">
                  <c:v>114.66165413533835</c:v>
                </c:pt>
                <c:pt idx="533">
                  <c:v>114.82176360225141</c:v>
                </c:pt>
                <c:pt idx="534">
                  <c:v>114.9812734082397</c:v>
                </c:pt>
                <c:pt idx="535">
                  <c:v>115.14018691588785</c:v>
                </c:pt>
                <c:pt idx="536">
                  <c:v>115.29850746268657</c:v>
                </c:pt>
                <c:pt idx="537">
                  <c:v>115.4562383612663</c:v>
                </c:pt>
                <c:pt idx="538">
                  <c:v>115.61338289962825</c:v>
                </c:pt>
                <c:pt idx="539">
                  <c:v>115.76994434137292</c:v>
                </c:pt>
                <c:pt idx="540">
                  <c:v>115.92592592592592</c:v>
                </c:pt>
                <c:pt idx="541">
                  <c:v>116.08133086876155</c:v>
                </c:pt>
                <c:pt idx="542">
                  <c:v>116.23616236162361</c:v>
                </c:pt>
                <c:pt idx="543">
                  <c:v>116.39042357274401</c:v>
                </c:pt>
                <c:pt idx="544">
                  <c:v>116.54411764705883</c:v>
                </c:pt>
                <c:pt idx="545">
                  <c:v>116.69724770642202</c:v>
                </c:pt>
                <c:pt idx="546">
                  <c:v>116.84981684981685</c:v>
                </c:pt>
                <c:pt idx="547">
                  <c:v>117.0018281535649</c:v>
                </c:pt>
                <c:pt idx="548">
                  <c:v>117.15328467153284</c:v>
                </c:pt>
                <c:pt idx="549">
                  <c:v>117.30418943533698</c:v>
                </c:pt>
                <c:pt idx="550">
                  <c:v>117.45454545454545</c:v>
                </c:pt>
                <c:pt idx="551">
                  <c:v>117.6043557168784</c:v>
                </c:pt>
                <c:pt idx="552">
                  <c:v>117.7536231884058</c:v>
                </c:pt>
                <c:pt idx="553">
                  <c:v>117.90235081374323</c:v>
                </c:pt>
                <c:pt idx="554">
                  <c:v>118.05054151624549</c:v>
                </c:pt>
                <c:pt idx="555">
                  <c:v>118.1981981981982</c:v>
                </c:pt>
                <c:pt idx="556">
                  <c:v>118.34532374100719</c:v>
                </c:pt>
                <c:pt idx="557">
                  <c:v>118.49192100538599</c:v>
                </c:pt>
                <c:pt idx="558">
                  <c:v>118.63799283154121</c:v>
                </c:pt>
                <c:pt idx="559">
                  <c:v>118.78354203935599</c:v>
                </c:pt>
                <c:pt idx="560">
                  <c:v>118.92857142857143</c:v>
                </c:pt>
                <c:pt idx="561">
                  <c:v>119.07308377896614</c:v>
                </c:pt>
                <c:pt idx="562">
                  <c:v>119.2170818505338</c:v>
                </c:pt>
                <c:pt idx="563">
                  <c:v>119.36056838365897</c:v>
                </c:pt>
                <c:pt idx="564">
                  <c:v>119.50354609929079</c:v>
                </c:pt>
                <c:pt idx="565">
                  <c:v>119.64601769911505</c:v>
                </c:pt>
                <c:pt idx="566">
                  <c:v>119.78798586572438</c:v>
                </c:pt>
                <c:pt idx="567">
                  <c:v>119.92945326278659</c:v>
                </c:pt>
                <c:pt idx="568">
                  <c:v>120.07042253521126</c:v>
                </c:pt>
                <c:pt idx="569">
                  <c:v>120.21089630931459</c:v>
                </c:pt>
                <c:pt idx="570">
                  <c:v>120.35087719298245</c:v>
                </c:pt>
                <c:pt idx="571">
                  <c:v>120.49036777583187</c:v>
                </c:pt>
                <c:pt idx="572">
                  <c:v>120.62937062937063</c:v>
                </c:pt>
                <c:pt idx="573">
                  <c:v>120.76788830715532</c:v>
                </c:pt>
                <c:pt idx="574">
                  <c:v>120.90592334494774</c:v>
                </c:pt>
                <c:pt idx="575">
                  <c:v>121.04347826086956</c:v>
                </c:pt>
                <c:pt idx="576">
                  <c:v>121.18055555555556</c:v>
                </c:pt>
                <c:pt idx="577">
                  <c:v>121.31715771230503</c:v>
                </c:pt>
                <c:pt idx="578">
                  <c:v>121.45328719723183</c:v>
                </c:pt>
                <c:pt idx="579">
                  <c:v>121.58894645941278</c:v>
                </c:pt>
                <c:pt idx="580">
                  <c:v>121.72413793103448</c:v>
                </c:pt>
                <c:pt idx="581">
                  <c:v>121.85886402753873</c:v>
                </c:pt>
                <c:pt idx="582">
                  <c:v>121.99312714776632</c:v>
                </c:pt>
                <c:pt idx="583">
                  <c:v>122.12692967409949</c:v>
                </c:pt>
                <c:pt idx="584">
                  <c:v>122.26027397260275</c:v>
                </c:pt>
                <c:pt idx="585">
                  <c:v>122.3931623931624</c:v>
                </c:pt>
                <c:pt idx="586">
                  <c:v>122.52559726962457</c:v>
                </c:pt>
                <c:pt idx="587">
                  <c:v>122.65758091993186</c:v>
                </c:pt>
                <c:pt idx="588">
                  <c:v>122.78911564625851</c:v>
                </c:pt>
                <c:pt idx="589">
                  <c:v>122.92020373514431</c:v>
                </c:pt>
                <c:pt idx="590">
                  <c:v>123.05084745762711</c:v>
                </c:pt>
                <c:pt idx="591">
                  <c:v>123.18104906937394</c:v>
                </c:pt>
                <c:pt idx="592">
                  <c:v>123.31081081081081</c:v>
                </c:pt>
                <c:pt idx="593">
                  <c:v>123.44013490725126</c:v>
                </c:pt>
                <c:pt idx="594">
                  <c:v>123.56902356902357</c:v>
                </c:pt>
                <c:pt idx="595">
                  <c:v>123.69747899159664</c:v>
                </c:pt>
                <c:pt idx="596">
                  <c:v>123.8255033557047</c:v>
                </c:pt>
                <c:pt idx="597">
                  <c:v>123.95309882747068</c:v>
                </c:pt>
                <c:pt idx="598">
                  <c:v>124.08026755852843</c:v>
                </c:pt>
                <c:pt idx="599">
                  <c:v>124.20701168614357</c:v>
                </c:pt>
                <c:pt idx="600">
                  <c:v>124.33333333333333</c:v>
                </c:pt>
                <c:pt idx="601">
                  <c:v>124.62562396006656</c:v>
                </c:pt>
                <c:pt idx="602">
                  <c:v>124.91694352159469</c:v>
                </c:pt>
                <c:pt idx="603">
                  <c:v>125.2072968490879</c:v>
                </c:pt>
                <c:pt idx="604">
                  <c:v>125.49668874172185</c:v>
                </c:pt>
                <c:pt idx="605">
                  <c:v>125.78512396694215</c:v>
                </c:pt>
                <c:pt idx="606">
                  <c:v>126.07260726072607</c:v>
                </c:pt>
                <c:pt idx="607">
                  <c:v>126.35914332784185</c:v>
                </c:pt>
                <c:pt idx="608">
                  <c:v>126.64473684210526</c:v>
                </c:pt>
                <c:pt idx="609">
                  <c:v>126.92939244663383</c:v>
                </c:pt>
                <c:pt idx="610">
                  <c:v>127.21311475409836</c:v>
                </c:pt>
                <c:pt idx="611">
                  <c:v>127.49590834697217</c:v>
                </c:pt>
                <c:pt idx="612">
                  <c:v>127.77777777777777</c:v>
                </c:pt>
                <c:pt idx="613">
                  <c:v>128.05872756933115</c:v>
                </c:pt>
                <c:pt idx="614">
                  <c:v>128.33876221498372</c:v>
                </c:pt>
                <c:pt idx="615">
                  <c:v>128.6178861788618</c:v>
                </c:pt>
                <c:pt idx="616">
                  <c:v>128.89610389610391</c:v>
                </c:pt>
                <c:pt idx="617">
                  <c:v>129.17341977309562</c:v>
                </c:pt>
                <c:pt idx="618">
                  <c:v>129.44983818770226</c:v>
                </c:pt>
                <c:pt idx="619">
                  <c:v>129.72536348949919</c:v>
                </c:pt>
                <c:pt idx="620">
                  <c:v>130</c:v>
                </c:pt>
                <c:pt idx="621">
                  <c:v>130.27375201288245</c:v>
                </c:pt>
                <c:pt idx="622">
                  <c:v>130.54662379421222</c:v>
                </c:pt>
                <c:pt idx="623">
                  <c:v>130.81861958266452</c:v>
                </c:pt>
                <c:pt idx="624">
                  <c:v>131.08974358974359</c:v>
                </c:pt>
                <c:pt idx="625">
                  <c:v>131.36000000000001</c:v>
                </c:pt>
                <c:pt idx="626">
                  <c:v>131.62939297124601</c:v>
                </c:pt>
                <c:pt idx="627">
                  <c:v>131.89792663476874</c:v>
                </c:pt>
                <c:pt idx="628">
                  <c:v>132.16560509554139</c:v>
                </c:pt>
                <c:pt idx="629">
                  <c:v>132.43243243243242</c:v>
                </c:pt>
                <c:pt idx="630">
                  <c:v>132.69841269841271</c:v>
                </c:pt>
                <c:pt idx="631">
                  <c:v>132.9635499207607</c:v>
                </c:pt>
                <c:pt idx="632">
                  <c:v>133.22784810126583</c:v>
                </c:pt>
                <c:pt idx="633">
                  <c:v>133.49131121642969</c:v>
                </c:pt>
                <c:pt idx="634">
                  <c:v>133.75394321766561</c:v>
                </c:pt>
                <c:pt idx="635">
                  <c:v>134.01574803149606</c:v>
                </c:pt>
                <c:pt idx="636">
                  <c:v>134.27672955974842</c:v>
                </c:pt>
                <c:pt idx="637">
                  <c:v>134.53689167974883</c:v>
                </c:pt>
                <c:pt idx="638">
                  <c:v>134.79623824451411</c:v>
                </c:pt>
                <c:pt idx="639">
                  <c:v>135.05477308294209</c:v>
                </c:pt>
                <c:pt idx="640">
                  <c:v>135.3125</c:v>
                </c:pt>
                <c:pt idx="641">
                  <c:v>135.56942277691107</c:v>
                </c:pt>
                <c:pt idx="642">
                  <c:v>135.82554517133957</c:v>
                </c:pt>
                <c:pt idx="643">
                  <c:v>136.08087091757386</c:v>
                </c:pt>
                <c:pt idx="644">
                  <c:v>136.33540372670808</c:v>
                </c:pt>
                <c:pt idx="645">
                  <c:v>136.58914728682171</c:v>
                </c:pt>
                <c:pt idx="646">
                  <c:v>136.84210526315789</c:v>
                </c:pt>
                <c:pt idx="647">
                  <c:v>137.09428129829985</c:v>
                </c:pt>
                <c:pt idx="648">
                  <c:v>137.34567901234567</c:v>
                </c:pt>
                <c:pt idx="649">
                  <c:v>137.59630200308166</c:v>
                </c:pt>
                <c:pt idx="650">
                  <c:v>137.84615384615384</c:v>
                </c:pt>
                <c:pt idx="651">
                  <c:v>138.0952380952381</c:v>
                </c:pt>
                <c:pt idx="652">
                  <c:v>138.34355828220859</c:v>
                </c:pt>
                <c:pt idx="653">
                  <c:v>138.59111791730476</c:v>
                </c:pt>
                <c:pt idx="654">
                  <c:v>138.83792048929664</c:v>
                </c:pt>
                <c:pt idx="655">
                  <c:v>139.08396946564886</c:v>
                </c:pt>
                <c:pt idx="656">
                  <c:v>139.32926829268294</c:v>
                </c:pt>
                <c:pt idx="657">
                  <c:v>139.57382039573821</c:v>
                </c:pt>
                <c:pt idx="658">
                  <c:v>139.81762917933131</c:v>
                </c:pt>
                <c:pt idx="659">
                  <c:v>140.06069802731412</c:v>
                </c:pt>
                <c:pt idx="660">
                  <c:v>140.30303030303031</c:v>
                </c:pt>
                <c:pt idx="661">
                  <c:v>140.54462934947051</c:v>
                </c:pt>
                <c:pt idx="662">
                  <c:v>140.78549848942598</c:v>
                </c:pt>
                <c:pt idx="663">
                  <c:v>141.02564102564102</c:v>
                </c:pt>
                <c:pt idx="664">
                  <c:v>141.26506024096386</c:v>
                </c:pt>
                <c:pt idx="665">
                  <c:v>141.50375939849624</c:v>
                </c:pt>
                <c:pt idx="666">
                  <c:v>141.74174174174175</c:v>
                </c:pt>
                <c:pt idx="667">
                  <c:v>141.97901049475263</c:v>
                </c:pt>
                <c:pt idx="668">
                  <c:v>142.21556886227546</c:v>
                </c:pt>
                <c:pt idx="669">
                  <c:v>142.45142002989536</c:v>
                </c:pt>
                <c:pt idx="670">
                  <c:v>142.68656716417911</c:v>
                </c:pt>
                <c:pt idx="671">
                  <c:v>142.92101341281671</c:v>
                </c:pt>
                <c:pt idx="672">
                  <c:v>143.1547619047619</c:v>
                </c:pt>
                <c:pt idx="673">
                  <c:v>143.38781575037146</c:v>
                </c:pt>
                <c:pt idx="674">
                  <c:v>143.62017804154303</c:v>
                </c:pt>
                <c:pt idx="675">
                  <c:v>143.85185185185185</c:v>
                </c:pt>
                <c:pt idx="676">
                  <c:v>144.08284023668639</c:v>
                </c:pt>
                <c:pt idx="677">
                  <c:v>144.31314623338258</c:v>
                </c:pt>
                <c:pt idx="678">
                  <c:v>144.54277286135692</c:v>
                </c:pt>
                <c:pt idx="679">
                  <c:v>144.7717231222386</c:v>
                </c:pt>
                <c:pt idx="680">
                  <c:v>145</c:v>
                </c:pt>
                <c:pt idx="681">
                  <c:v>145.22760646108665</c:v>
                </c:pt>
                <c:pt idx="682">
                  <c:v>145.45454545454547</c:v>
                </c:pt>
                <c:pt idx="683">
                  <c:v>145.68081991215226</c:v>
                </c:pt>
                <c:pt idx="684">
                  <c:v>145.90643274853801</c:v>
                </c:pt>
                <c:pt idx="685">
                  <c:v>146.13138686131387</c:v>
                </c:pt>
                <c:pt idx="686">
                  <c:v>146.35568513119534</c:v>
                </c:pt>
                <c:pt idx="687">
                  <c:v>146.5793304221252</c:v>
                </c:pt>
                <c:pt idx="688">
                  <c:v>146.80232558139534</c:v>
                </c:pt>
                <c:pt idx="689">
                  <c:v>147.02467343976778</c:v>
                </c:pt>
                <c:pt idx="690">
                  <c:v>147.24637681159419</c:v>
                </c:pt>
                <c:pt idx="691">
                  <c:v>147.46743849493487</c:v>
                </c:pt>
                <c:pt idx="692">
                  <c:v>147.6878612716763</c:v>
                </c:pt>
                <c:pt idx="693">
                  <c:v>147.90764790764791</c:v>
                </c:pt>
                <c:pt idx="694">
                  <c:v>148.12680115273776</c:v>
                </c:pt>
                <c:pt idx="695">
                  <c:v>148.34532374100721</c:v>
                </c:pt>
                <c:pt idx="696">
                  <c:v>148.56321839080459</c:v>
                </c:pt>
                <c:pt idx="697">
                  <c:v>148.78048780487805</c:v>
                </c:pt>
                <c:pt idx="698">
                  <c:v>148.9971346704871</c:v>
                </c:pt>
                <c:pt idx="699">
                  <c:v>149.21316165951359</c:v>
                </c:pt>
                <c:pt idx="700">
                  <c:v>149.42857142857142</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21.557377049180328</c:v>
                </c:pt>
                <c:pt idx="62">
                  <c:v>23.06451612903226</c:v>
                </c:pt>
                <c:pt idx="63">
                  <c:v>24.523809523809526</c:v>
                </c:pt>
                <c:pt idx="64">
                  <c:v>25.9375</c:v>
                </c:pt>
                <c:pt idx="65">
                  <c:v>27.307692307692307</c:v>
                </c:pt>
                <c:pt idx="66">
                  <c:v>28.636363636363637</c:v>
                </c:pt>
                <c:pt idx="67">
                  <c:v>29.925373134328357</c:v>
                </c:pt>
                <c:pt idx="68">
                  <c:v>31.176470588235293</c:v>
                </c:pt>
                <c:pt idx="69">
                  <c:v>32.391304347826086</c:v>
                </c:pt>
                <c:pt idx="70">
                  <c:v>33.571428571428569</c:v>
                </c:pt>
                <c:pt idx="71">
                  <c:v>34.718309859154928</c:v>
                </c:pt>
                <c:pt idx="72">
                  <c:v>35.833333333333336</c:v>
                </c:pt>
                <c:pt idx="73">
                  <c:v>36.917808219178085</c:v>
                </c:pt>
                <c:pt idx="74">
                  <c:v>37.972972972972975</c:v>
                </c:pt>
                <c:pt idx="75">
                  <c:v>39</c:v>
                </c:pt>
                <c:pt idx="76">
                  <c:v>40</c:v>
                </c:pt>
                <c:pt idx="77">
                  <c:v>40.974025974025977</c:v>
                </c:pt>
                <c:pt idx="78">
                  <c:v>41.92307692307692</c:v>
                </c:pt>
                <c:pt idx="79">
                  <c:v>42.848101265822784</c:v>
                </c:pt>
                <c:pt idx="80">
                  <c:v>43.75</c:v>
                </c:pt>
                <c:pt idx="81">
                  <c:v>44.629629629629626</c:v>
                </c:pt>
                <c:pt idx="82">
                  <c:v>45.487804878048777</c:v>
                </c:pt>
                <c:pt idx="83">
                  <c:v>46.325301204819276</c:v>
                </c:pt>
                <c:pt idx="84">
                  <c:v>47.142857142857146</c:v>
                </c:pt>
                <c:pt idx="85">
                  <c:v>47.941176470588232</c:v>
                </c:pt>
                <c:pt idx="86">
                  <c:v>48.720930232558139</c:v>
                </c:pt>
                <c:pt idx="87">
                  <c:v>49.482758620689658</c:v>
                </c:pt>
                <c:pt idx="88">
                  <c:v>50.227272727272727</c:v>
                </c:pt>
                <c:pt idx="89">
                  <c:v>50.955056179775283</c:v>
                </c:pt>
                <c:pt idx="90">
                  <c:v>51.666666666666664</c:v>
                </c:pt>
                <c:pt idx="91">
                  <c:v>52.362637362637365</c:v>
                </c:pt>
                <c:pt idx="92">
                  <c:v>53.043478260869563</c:v>
                </c:pt>
                <c:pt idx="93">
                  <c:v>53.70967741935484</c:v>
                </c:pt>
                <c:pt idx="94">
                  <c:v>54.361702127659576</c:v>
                </c:pt>
                <c:pt idx="95">
                  <c:v>55</c:v>
                </c:pt>
                <c:pt idx="96">
                  <c:v>55.625</c:v>
                </c:pt>
                <c:pt idx="97">
                  <c:v>56.237113402061858</c:v>
                </c:pt>
                <c:pt idx="98">
                  <c:v>56.836734693877553</c:v>
                </c:pt>
                <c:pt idx="99">
                  <c:v>57.424242424242422</c:v>
                </c:pt>
                <c:pt idx="100">
                  <c:v>58</c:v>
                </c:pt>
                <c:pt idx="101">
                  <c:v>58.564356435643568</c:v>
                </c:pt>
                <c:pt idx="102">
                  <c:v>59.117647058823529</c:v>
                </c:pt>
                <c:pt idx="103">
                  <c:v>59.660194174757279</c:v>
                </c:pt>
                <c:pt idx="104">
                  <c:v>60.192307692307693</c:v>
                </c:pt>
                <c:pt idx="105">
                  <c:v>60.714285714285715</c:v>
                </c:pt>
                <c:pt idx="106">
                  <c:v>61.226415094339622</c:v>
                </c:pt>
                <c:pt idx="107">
                  <c:v>61.728971962616825</c:v>
                </c:pt>
                <c:pt idx="108">
                  <c:v>62.222222222222221</c:v>
                </c:pt>
                <c:pt idx="109">
                  <c:v>62.706422018348626</c:v>
                </c:pt>
                <c:pt idx="110">
                  <c:v>63.18181818181818</c:v>
                </c:pt>
                <c:pt idx="111">
                  <c:v>63.648648648648646</c:v>
                </c:pt>
                <c:pt idx="112">
                  <c:v>64.107142857142861</c:v>
                </c:pt>
                <c:pt idx="113">
                  <c:v>64.557522123893804</c:v>
                </c:pt>
                <c:pt idx="114">
                  <c:v>65</c:v>
                </c:pt>
                <c:pt idx="115">
                  <c:v>65.434782608695656</c:v>
                </c:pt>
                <c:pt idx="116">
                  <c:v>65.862068965517238</c:v>
                </c:pt>
                <c:pt idx="117">
                  <c:v>66.282051282051285</c:v>
                </c:pt>
                <c:pt idx="118">
                  <c:v>66.694915254237287</c:v>
                </c:pt>
                <c:pt idx="119">
                  <c:v>67.100840336134453</c:v>
                </c:pt>
                <c:pt idx="120">
                  <c:v>67.5</c:v>
                </c:pt>
                <c:pt idx="121">
                  <c:v>67.892561983471069</c:v>
                </c:pt>
                <c:pt idx="122">
                  <c:v>68.278688524590166</c:v>
                </c:pt>
                <c:pt idx="123">
                  <c:v>68.658536585365852</c:v>
                </c:pt>
                <c:pt idx="124">
                  <c:v>69.032258064516128</c:v>
                </c:pt>
                <c:pt idx="125">
                  <c:v>69.400000000000006</c:v>
                </c:pt>
                <c:pt idx="126">
                  <c:v>69.761904761904759</c:v>
                </c:pt>
                <c:pt idx="127">
                  <c:v>70.118110236220474</c:v>
                </c:pt>
                <c:pt idx="128">
                  <c:v>70.46875</c:v>
                </c:pt>
                <c:pt idx="129">
                  <c:v>70.813953488372093</c:v>
                </c:pt>
                <c:pt idx="130">
                  <c:v>71.15384615384616</c:v>
                </c:pt>
                <c:pt idx="131">
                  <c:v>71.488549618320604</c:v>
                </c:pt>
                <c:pt idx="132">
                  <c:v>71.818181818181813</c:v>
                </c:pt>
                <c:pt idx="133">
                  <c:v>72.142857142857139</c:v>
                </c:pt>
                <c:pt idx="134">
                  <c:v>72.462686567164184</c:v>
                </c:pt>
                <c:pt idx="135">
                  <c:v>72.777777777777771</c:v>
                </c:pt>
                <c:pt idx="136">
                  <c:v>73.088235294117652</c:v>
                </c:pt>
                <c:pt idx="137">
                  <c:v>73.394160583941613</c:v>
                </c:pt>
                <c:pt idx="138">
                  <c:v>73.695652173913047</c:v>
                </c:pt>
                <c:pt idx="139">
                  <c:v>73.992805755395679</c:v>
                </c:pt>
                <c:pt idx="140">
                  <c:v>74.285714285714292</c:v>
                </c:pt>
                <c:pt idx="141">
                  <c:v>74.574468085106389</c:v>
                </c:pt>
                <c:pt idx="142">
                  <c:v>74.859154929577471</c:v>
                </c:pt>
                <c:pt idx="143">
                  <c:v>75.139860139860133</c:v>
                </c:pt>
                <c:pt idx="144">
                  <c:v>75.416666666666671</c:v>
                </c:pt>
                <c:pt idx="145">
                  <c:v>75.689655172413794</c:v>
                </c:pt>
                <c:pt idx="146">
                  <c:v>75.958904109589042</c:v>
                </c:pt>
                <c:pt idx="147">
                  <c:v>76.224489795918373</c:v>
                </c:pt>
                <c:pt idx="148">
                  <c:v>76.486486486486484</c:v>
                </c:pt>
                <c:pt idx="149">
                  <c:v>76.744966442953015</c:v>
                </c:pt>
                <c:pt idx="150">
                  <c:v>77</c:v>
                </c:pt>
                <c:pt idx="151">
                  <c:v>77.25165562913908</c:v>
                </c:pt>
                <c:pt idx="152">
                  <c:v>77.5</c:v>
                </c:pt>
                <c:pt idx="153">
                  <c:v>77.745098039215691</c:v>
                </c:pt>
                <c:pt idx="154">
                  <c:v>77.987012987012989</c:v>
                </c:pt>
                <c:pt idx="155">
                  <c:v>78.225806451612897</c:v>
                </c:pt>
                <c:pt idx="156">
                  <c:v>78.461538461538467</c:v>
                </c:pt>
                <c:pt idx="157">
                  <c:v>78.69426751592357</c:v>
                </c:pt>
                <c:pt idx="158">
                  <c:v>78.924050632911388</c:v>
                </c:pt>
                <c:pt idx="159">
                  <c:v>79.15094339622641</c:v>
                </c:pt>
                <c:pt idx="160">
                  <c:v>79.375</c:v>
                </c:pt>
                <c:pt idx="161">
                  <c:v>79.596273291925471</c:v>
                </c:pt>
                <c:pt idx="162">
                  <c:v>79.81481481481481</c:v>
                </c:pt>
                <c:pt idx="163">
                  <c:v>80.030674846625772</c:v>
                </c:pt>
                <c:pt idx="164">
                  <c:v>80.243902439024396</c:v>
                </c:pt>
                <c:pt idx="165">
                  <c:v>80.454545454545453</c:v>
                </c:pt>
                <c:pt idx="166">
                  <c:v>80.662650602409641</c:v>
                </c:pt>
                <c:pt idx="167">
                  <c:v>80.868263473053887</c:v>
                </c:pt>
                <c:pt idx="168">
                  <c:v>81.071428571428569</c:v>
                </c:pt>
                <c:pt idx="169">
                  <c:v>81.272189349112423</c:v>
                </c:pt>
                <c:pt idx="170">
                  <c:v>81.470588235294116</c:v>
                </c:pt>
                <c:pt idx="171">
                  <c:v>81.666666666666671</c:v>
                </c:pt>
                <c:pt idx="172">
                  <c:v>81.860465116279073</c:v>
                </c:pt>
                <c:pt idx="173">
                  <c:v>82.052023121387279</c:v>
                </c:pt>
                <c:pt idx="174">
                  <c:v>82.241379310344826</c:v>
                </c:pt>
                <c:pt idx="175">
                  <c:v>82.428571428571431</c:v>
                </c:pt>
                <c:pt idx="176">
                  <c:v>82.61363636363636</c:v>
                </c:pt>
                <c:pt idx="177">
                  <c:v>82.79661016949153</c:v>
                </c:pt>
                <c:pt idx="178">
                  <c:v>82.977528089887642</c:v>
                </c:pt>
                <c:pt idx="179">
                  <c:v>83.156424581005581</c:v>
                </c:pt>
                <c:pt idx="180">
                  <c:v>83.333333333333329</c:v>
                </c:pt>
                <c:pt idx="181">
                  <c:v>83.508287292817684</c:v>
                </c:pt>
                <c:pt idx="182">
                  <c:v>83.681318681318686</c:v>
                </c:pt>
                <c:pt idx="183">
                  <c:v>83.852459016393439</c:v>
                </c:pt>
                <c:pt idx="184">
                  <c:v>84.021739130434781</c:v>
                </c:pt>
                <c:pt idx="185">
                  <c:v>84.189189189189193</c:v>
                </c:pt>
                <c:pt idx="186">
                  <c:v>84.354838709677423</c:v>
                </c:pt>
                <c:pt idx="187">
                  <c:v>84.518716577540104</c:v>
                </c:pt>
                <c:pt idx="188">
                  <c:v>84.680851063829792</c:v>
                </c:pt>
                <c:pt idx="189">
                  <c:v>84.841269841269835</c:v>
                </c:pt>
                <c:pt idx="190">
                  <c:v>85</c:v>
                </c:pt>
                <c:pt idx="191">
                  <c:v>85.157068062827221</c:v>
                </c:pt>
                <c:pt idx="192">
                  <c:v>85.3125</c:v>
                </c:pt>
                <c:pt idx="193">
                  <c:v>85.466321243523311</c:v>
                </c:pt>
                <c:pt idx="194">
                  <c:v>85.618556701030926</c:v>
                </c:pt>
                <c:pt idx="195">
                  <c:v>85.769230769230774</c:v>
                </c:pt>
                <c:pt idx="196">
                  <c:v>85.91836734693878</c:v>
                </c:pt>
                <c:pt idx="197">
                  <c:v>86.065989847715741</c:v>
                </c:pt>
                <c:pt idx="198">
                  <c:v>86.212121212121218</c:v>
                </c:pt>
                <c:pt idx="199">
                  <c:v>86.356783919597987</c:v>
                </c:pt>
                <c:pt idx="200">
                  <c:v>86.5</c:v>
                </c:pt>
                <c:pt idx="201">
                  <c:v>86.96517412935323</c:v>
                </c:pt>
                <c:pt idx="202">
                  <c:v>87.425742574257427</c:v>
                </c:pt>
                <c:pt idx="203">
                  <c:v>87.881773399014776</c:v>
                </c:pt>
                <c:pt idx="204">
                  <c:v>88.333333333333329</c:v>
                </c:pt>
                <c:pt idx="205">
                  <c:v>88.780487804878049</c:v>
                </c:pt>
                <c:pt idx="206">
                  <c:v>89.22330097087378</c:v>
                </c:pt>
                <c:pt idx="207">
                  <c:v>89.661835748792271</c:v>
                </c:pt>
                <c:pt idx="208">
                  <c:v>90.09615384615384</c:v>
                </c:pt>
                <c:pt idx="209">
                  <c:v>90.526315789473685</c:v>
                </c:pt>
                <c:pt idx="210">
                  <c:v>90.952380952380949</c:v>
                </c:pt>
                <c:pt idx="211">
                  <c:v>91.374407582938389</c:v>
                </c:pt>
                <c:pt idx="212">
                  <c:v>91.79245283018868</c:v>
                </c:pt>
                <c:pt idx="213">
                  <c:v>92.206572769953056</c:v>
                </c:pt>
                <c:pt idx="214">
                  <c:v>92.616822429906549</c:v>
                </c:pt>
                <c:pt idx="215">
                  <c:v>93.023255813953483</c:v>
                </c:pt>
                <c:pt idx="216">
                  <c:v>93.425925925925924</c:v>
                </c:pt>
                <c:pt idx="217">
                  <c:v>93.824884792626733</c:v>
                </c:pt>
                <c:pt idx="218">
                  <c:v>94.220183486238525</c:v>
                </c:pt>
                <c:pt idx="219">
                  <c:v>94.611872146118728</c:v>
                </c:pt>
                <c:pt idx="220">
                  <c:v>95</c:v>
                </c:pt>
                <c:pt idx="221">
                  <c:v>95.384615384615387</c:v>
                </c:pt>
                <c:pt idx="222">
                  <c:v>95.765765765765764</c:v>
                </c:pt>
                <c:pt idx="223">
                  <c:v>96.143497757847527</c:v>
                </c:pt>
                <c:pt idx="224">
                  <c:v>96.517857142857139</c:v>
                </c:pt>
                <c:pt idx="225">
                  <c:v>96.888888888888886</c:v>
                </c:pt>
                <c:pt idx="226">
                  <c:v>97.256637168141594</c:v>
                </c:pt>
                <c:pt idx="227">
                  <c:v>97.621145374449341</c:v>
                </c:pt>
                <c:pt idx="228">
                  <c:v>97.982456140350877</c:v>
                </c:pt>
                <c:pt idx="229">
                  <c:v>98.340611353711793</c:v>
                </c:pt>
                <c:pt idx="230">
                  <c:v>98.695652173913047</c:v>
                </c:pt>
                <c:pt idx="231">
                  <c:v>99.047619047619051</c:v>
                </c:pt>
                <c:pt idx="232">
                  <c:v>99.396551724137936</c:v>
                </c:pt>
                <c:pt idx="233">
                  <c:v>99.742489270386272</c:v>
                </c:pt>
                <c:pt idx="234">
                  <c:v>100.08547008547009</c:v>
                </c:pt>
                <c:pt idx="235">
                  <c:v>100.42553191489361</c:v>
                </c:pt>
                <c:pt idx="236">
                  <c:v>100.76271186440678</c:v>
                </c:pt>
                <c:pt idx="237">
                  <c:v>101.09704641350211</c:v>
                </c:pt>
                <c:pt idx="238">
                  <c:v>101.42857142857143</c:v>
                </c:pt>
                <c:pt idx="239">
                  <c:v>101.75732217573221</c:v>
                </c:pt>
                <c:pt idx="240">
                  <c:v>102.08333333333333</c:v>
                </c:pt>
                <c:pt idx="241">
                  <c:v>102.40663900414938</c:v>
                </c:pt>
                <c:pt idx="242">
                  <c:v>102.72727272727273</c:v>
                </c:pt>
                <c:pt idx="243">
                  <c:v>103.04526748971193</c:v>
                </c:pt>
                <c:pt idx="244">
                  <c:v>103.36065573770492</c:v>
                </c:pt>
                <c:pt idx="245">
                  <c:v>103.67346938775511</c:v>
                </c:pt>
                <c:pt idx="246">
                  <c:v>103.98373983739837</c:v>
                </c:pt>
                <c:pt idx="247">
                  <c:v>104.2914979757085</c:v>
                </c:pt>
                <c:pt idx="248">
                  <c:v>104.59677419354838</c:v>
                </c:pt>
                <c:pt idx="249">
                  <c:v>104.89959839357429</c:v>
                </c:pt>
                <c:pt idx="250">
                  <c:v>105.2</c:v>
                </c:pt>
                <c:pt idx="251">
                  <c:v>105.4980079681275</c:v>
                </c:pt>
                <c:pt idx="252">
                  <c:v>105.7936507936508</c:v>
                </c:pt>
                <c:pt idx="253">
                  <c:v>106.08695652173913</c:v>
                </c:pt>
                <c:pt idx="254">
                  <c:v>106.37795275590551</c:v>
                </c:pt>
                <c:pt idx="255">
                  <c:v>106.66666666666667</c:v>
                </c:pt>
                <c:pt idx="256">
                  <c:v>106.953125</c:v>
                </c:pt>
                <c:pt idx="257">
                  <c:v>107.23735408560312</c:v>
                </c:pt>
                <c:pt idx="258">
                  <c:v>107.51937984496124</c:v>
                </c:pt>
                <c:pt idx="259">
                  <c:v>107.79922779922779</c:v>
                </c:pt>
                <c:pt idx="260">
                  <c:v>108.07692307692308</c:v>
                </c:pt>
                <c:pt idx="261">
                  <c:v>108.35249042145594</c:v>
                </c:pt>
                <c:pt idx="262">
                  <c:v>108.62595419847328</c:v>
                </c:pt>
                <c:pt idx="263">
                  <c:v>108.89733840304183</c:v>
                </c:pt>
                <c:pt idx="264">
                  <c:v>109.16666666666667</c:v>
                </c:pt>
                <c:pt idx="265">
                  <c:v>109.43396226415095</c:v>
                </c:pt>
                <c:pt idx="266">
                  <c:v>109.69924812030075</c:v>
                </c:pt>
                <c:pt idx="267">
                  <c:v>109.9625468164794</c:v>
                </c:pt>
                <c:pt idx="268">
                  <c:v>110.22388059701493</c:v>
                </c:pt>
                <c:pt idx="269">
                  <c:v>110.48327137546468</c:v>
                </c:pt>
                <c:pt idx="270">
                  <c:v>110.74074074074075</c:v>
                </c:pt>
                <c:pt idx="271">
                  <c:v>110.99630996309963</c:v>
                </c:pt>
                <c:pt idx="272">
                  <c:v>111.25</c:v>
                </c:pt>
                <c:pt idx="273">
                  <c:v>111.5018315018315</c:v>
                </c:pt>
                <c:pt idx="274">
                  <c:v>111.75182481751825</c:v>
                </c:pt>
                <c:pt idx="275">
                  <c:v>112</c:v>
                </c:pt>
                <c:pt idx="276">
                  <c:v>112.2463768115942</c:v>
                </c:pt>
                <c:pt idx="277">
                  <c:v>112.49097472924188</c:v>
                </c:pt>
                <c:pt idx="278">
                  <c:v>112.73381294964028</c:v>
                </c:pt>
                <c:pt idx="279">
                  <c:v>112.97491039426524</c:v>
                </c:pt>
                <c:pt idx="280">
                  <c:v>113.21428571428571</c:v>
                </c:pt>
                <c:pt idx="281">
                  <c:v>113.45195729537366</c:v>
                </c:pt>
                <c:pt idx="282">
                  <c:v>113.68794326241135</c:v>
                </c:pt>
                <c:pt idx="283">
                  <c:v>113.92226148409894</c:v>
                </c:pt>
                <c:pt idx="284">
                  <c:v>114.15492957746478</c:v>
                </c:pt>
                <c:pt idx="285">
                  <c:v>114.3859649122807</c:v>
                </c:pt>
                <c:pt idx="286">
                  <c:v>114.61538461538461</c:v>
                </c:pt>
                <c:pt idx="287">
                  <c:v>114.84320557491289</c:v>
                </c:pt>
                <c:pt idx="288">
                  <c:v>115.06944444444444</c:v>
                </c:pt>
                <c:pt idx="289">
                  <c:v>115.29411764705883</c:v>
                </c:pt>
                <c:pt idx="290">
                  <c:v>115.51724137931035</c:v>
                </c:pt>
                <c:pt idx="291">
                  <c:v>115.73883161512028</c:v>
                </c:pt>
                <c:pt idx="292">
                  <c:v>115.95890410958904</c:v>
                </c:pt>
                <c:pt idx="293">
                  <c:v>116.17747440273038</c:v>
                </c:pt>
                <c:pt idx="294">
                  <c:v>116.39455782312925</c:v>
                </c:pt>
                <c:pt idx="295">
                  <c:v>116.61016949152543</c:v>
                </c:pt>
                <c:pt idx="296">
                  <c:v>116.82432432432432</c:v>
                </c:pt>
                <c:pt idx="297">
                  <c:v>117.03703703703704</c:v>
                </c:pt>
                <c:pt idx="298">
                  <c:v>117.24832214765101</c:v>
                </c:pt>
                <c:pt idx="299">
                  <c:v>117.45819397993311</c:v>
                </c:pt>
                <c:pt idx="300">
                  <c:v>117.66666666666667</c:v>
                </c:pt>
                <c:pt idx="301">
                  <c:v>118.27242524916943</c:v>
                </c:pt>
                <c:pt idx="302">
                  <c:v>118.87417218543047</c:v>
                </c:pt>
                <c:pt idx="303">
                  <c:v>119.47194719471948</c:v>
                </c:pt>
                <c:pt idx="304">
                  <c:v>120.06578947368421</c:v>
                </c:pt>
                <c:pt idx="305">
                  <c:v>120.65573770491804</c:v>
                </c:pt>
                <c:pt idx="306">
                  <c:v>121.24183006535948</c:v>
                </c:pt>
                <c:pt idx="307">
                  <c:v>121.82410423452768</c:v>
                </c:pt>
                <c:pt idx="308">
                  <c:v>122.40259740259741</c:v>
                </c:pt>
                <c:pt idx="309">
                  <c:v>122.97734627831716</c:v>
                </c:pt>
                <c:pt idx="310">
                  <c:v>123.54838709677419</c:v>
                </c:pt>
                <c:pt idx="311">
                  <c:v>124.11575562700965</c:v>
                </c:pt>
                <c:pt idx="312">
                  <c:v>124.67948717948718</c:v>
                </c:pt>
                <c:pt idx="313">
                  <c:v>125.23961661341853</c:v>
                </c:pt>
                <c:pt idx="314">
                  <c:v>125.79617834394904</c:v>
                </c:pt>
                <c:pt idx="315">
                  <c:v>126.34920634920636</c:v>
                </c:pt>
                <c:pt idx="316">
                  <c:v>126.89873417721519</c:v>
                </c:pt>
                <c:pt idx="317">
                  <c:v>127.44479495268139</c:v>
                </c:pt>
                <c:pt idx="318">
                  <c:v>127.9874213836478</c:v>
                </c:pt>
                <c:pt idx="319">
                  <c:v>128.52664576802508</c:v>
                </c:pt>
                <c:pt idx="320">
                  <c:v>129.0625</c:v>
                </c:pt>
                <c:pt idx="321">
                  <c:v>129.59501557632399</c:v>
                </c:pt>
                <c:pt idx="322">
                  <c:v>130.12422360248448</c:v>
                </c:pt>
                <c:pt idx="323">
                  <c:v>130.6501547987616</c:v>
                </c:pt>
                <c:pt idx="324">
                  <c:v>131.17283950617283</c:v>
                </c:pt>
                <c:pt idx="325">
                  <c:v>131.69230769230768</c:v>
                </c:pt>
                <c:pt idx="326">
                  <c:v>132.20858895705521</c:v>
                </c:pt>
                <c:pt idx="327">
                  <c:v>132.72171253822631</c:v>
                </c:pt>
                <c:pt idx="328">
                  <c:v>133.23170731707316</c:v>
                </c:pt>
                <c:pt idx="329">
                  <c:v>133.73860182370819</c:v>
                </c:pt>
                <c:pt idx="330">
                  <c:v>134.24242424242425</c:v>
                </c:pt>
                <c:pt idx="331">
                  <c:v>134.74320241691842</c:v>
                </c:pt>
                <c:pt idx="332">
                  <c:v>135.24096385542168</c:v>
                </c:pt>
                <c:pt idx="333">
                  <c:v>135.73573573573574</c:v>
                </c:pt>
                <c:pt idx="334">
                  <c:v>136.22754491017963</c:v>
                </c:pt>
                <c:pt idx="335">
                  <c:v>136.71641791044777</c:v>
                </c:pt>
                <c:pt idx="336">
                  <c:v>137.20238095238096</c:v>
                </c:pt>
                <c:pt idx="337">
                  <c:v>137.68545994065281</c:v>
                </c:pt>
                <c:pt idx="338">
                  <c:v>138.16568047337279</c:v>
                </c:pt>
                <c:pt idx="339">
                  <c:v>138.64306784660766</c:v>
                </c:pt>
                <c:pt idx="340">
                  <c:v>139.11764705882354</c:v>
                </c:pt>
                <c:pt idx="341">
                  <c:v>139.58944281524927</c:v>
                </c:pt>
                <c:pt idx="342">
                  <c:v>140.05847953216374</c:v>
                </c:pt>
                <c:pt idx="343">
                  <c:v>140.52478134110788</c:v>
                </c:pt>
                <c:pt idx="344">
                  <c:v>140.98837209302326</c:v>
                </c:pt>
                <c:pt idx="345">
                  <c:v>141.44927536231884</c:v>
                </c:pt>
                <c:pt idx="346">
                  <c:v>141.90751445086704</c:v>
                </c:pt>
                <c:pt idx="347">
                  <c:v>142.36311239193083</c:v>
                </c:pt>
                <c:pt idx="348">
                  <c:v>142.81609195402299</c:v>
                </c:pt>
                <c:pt idx="349">
                  <c:v>143.26647564469914</c:v>
                </c:pt>
                <c:pt idx="350">
                  <c:v>143.71428571428572</c:v>
                </c:pt>
                <c:pt idx="351">
                  <c:v>144.15954415954417</c:v>
                </c:pt>
                <c:pt idx="352">
                  <c:v>144.60227272727272</c:v>
                </c:pt>
                <c:pt idx="353">
                  <c:v>145.04249291784703</c:v>
                </c:pt>
                <c:pt idx="354">
                  <c:v>145.48022598870057</c:v>
                </c:pt>
                <c:pt idx="355">
                  <c:v>145.91549295774647</c:v>
                </c:pt>
                <c:pt idx="356">
                  <c:v>146.34831460674158</c:v>
                </c:pt>
                <c:pt idx="357">
                  <c:v>146.77871148459383</c:v>
                </c:pt>
                <c:pt idx="358">
                  <c:v>147.20670391061452</c:v>
                </c:pt>
                <c:pt idx="359">
                  <c:v>147.63231197771589</c:v>
                </c:pt>
                <c:pt idx="360">
                  <c:v>148.05555555555554</c:v>
                </c:pt>
                <c:pt idx="361">
                  <c:v>148.47645429362882</c:v>
                </c:pt>
                <c:pt idx="362">
                  <c:v>148.89502762430939</c:v>
                </c:pt>
                <c:pt idx="363">
                  <c:v>149.31129476584022</c:v>
                </c:pt>
                <c:pt idx="364">
                  <c:v>149.72527472527472</c:v>
                </c:pt>
                <c:pt idx="365">
                  <c:v>150.13698630136986</c:v>
                </c:pt>
                <c:pt idx="366">
                  <c:v>150.54644808743168</c:v>
                </c:pt>
                <c:pt idx="367">
                  <c:v>150.95367847411444</c:v>
                </c:pt>
                <c:pt idx="368">
                  <c:v>151.35869565217391</c:v>
                </c:pt>
                <c:pt idx="369">
                  <c:v>151.76151761517616</c:v>
                </c:pt>
                <c:pt idx="370">
                  <c:v>152.16216216216216</c:v>
                </c:pt>
                <c:pt idx="371">
                  <c:v>152.56064690026955</c:v>
                </c:pt>
                <c:pt idx="372">
                  <c:v>152.95698924731184</c:v>
                </c:pt>
                <c:pt idx="373">
                  <c:v>153.35120643431637</c:v>
                </c:pt>
                <c:pt idx="374">
                  <c:v>153.7433155080214</c:v>
                </c:pt>
                <c:pt idx="375">
                  <c:v>154.13333333333333</c:v>
                </c:pt>
                <c:pt idx="376">
                  <c:v>154.52127659574469</c:v>
                </c:pt>
                <c:pt idx="377">
                  <c:v>154.90716180371354</c:v>
                </c:pt>
                <c:pt idx="378">
                  <c:v>155.29100529100529</c:v>
                </c:pt>
                <c:pt idx="379">
                  <c:v>155.67282321899737</c:v>
                </c:pt>
                <c:pt idx="380">
                  <c:v>156.05263157894737</c:v>
                </c:pt>
                <c:pt idx="381">
                  <c:v>156.43044619422571</c:v>
                </c:pt>
                <c:pt idx="382">
                  <c:v>156.80628272251309</c:v>
                </c:pt>
                <c:pt idx="383">
                  <c:v>157.18015665796344</c:v>
                </c:pt>
                <c:pt idx="384">
                  <c:v>157.55208333333334</c:v>
                </c:pt>
                <c:pt idx="385">
                  <c:v>157.92207792207793</c:v>
                </c:pt>
                <c:pt idx="386">
                  <c:v>158.29015544041451</c:v>
                </c:pt>
                <c:pt idx="387">
                  <c:v>158.656330749354</c:v>
                </c:pt>
                <c:pt idx="388">
                  <c:v>159.02061855670104</c:v>
                </c:pt>
                <c:pt idx="389">
                  <c:v>159.38303341902315</c:v>
                </c:pt>
                <c:pt idx="390">
                  <c:v>159.74358974358975</c:v>
                </c:pt>
                <c:pt idx="391">
                  <c:v>160.10230179028133</c:v>
                </c:pt>
                <c:pt idx="392">
                  <c:v>160.4591836734694</c:v>
                </c:pt>
                <c:pt idx="393">
                  <c:v>160.81424936386767</c:v>
                </c:pt>
                <c:pt idx="394">
                  <c:v>161.16751269035532</c:v>
                </c:pt>
                <c:pt idx="395">
                  <c:v>161.51898734177215</c:v>
                </c:pt>
                <c:pt idx="396">
                  <c:v>161.86868686868686</c:v>
                </c:pt>
                <c:pt idx="397">
                  <c:v>162.21662468513853</c:v>
                </c:pt>
                <c:pt idx="398">
                  <c:v>162.56281407035175</c:v>
                </c:pt>
                <c:pt idx="399">
                  <c:v>162.90726817042608</c:v>
                </c:pt>
                <c:pt idx="400">
                  <c:v>163.25</c:v>
                </c:pt>
                <c:pt idx="401">
                  <c:v>163.59102244389027</c:v>
                </c:pt>
                <c:pt idx="402">
                  <c:v>163.93034825870646</c:v>
                </c:pt>
                <c:pt idx="403">
                  <c:v>164.26799007444168</c:v>
                </c:pt>
                <c:pt idx="404">
                  <c:v>164.60396039603961</c:v>
                </c:pt>
                <c:pt idx="405">
                  <c:v>164.93827160493828</c:v>
                </c:pt>
                <c:pt idx="406">
                  <c:v>165.27093596059115</c:v>
                </c:pt>
                <c:pt idx="407">
                  <c:v>165.60196560196559</c:v>
                </c:pt>
                <c:pt idx="408">
                  <c:v>165.93137254901961</c:v>
                </c:pt>
                <c:pt idx="409">
                  <c:v>166.25916870415648</c:v>
                </c:pt>
                <c:pt idx="410">
                  <c:v>166.58536585365854</c:v>
                </c:pt>
                <c:pt idx="411">
                  <c:v>166.90997566909977</c:v>
                </c:pt>
                <c:pt idx="412">
                  <c:v>167.23300970873785</c:v>
                </c:pt>
                <c:pt idx="413">
                  <c:v>167.55447941888619</c:v>
                </c:pt>
                <c:pt idx="414">
                  <c:v>167.8743961352657</c:v>
                </c:pt>
                <c:pt idx="415">
                  <c:v>168.19277108433735</c:v>
                </c:pt>
                <c:pt idx="416">
                  <c:v>168.50961538461539</c:v>
                </c:pt>
                <c:pt idx="417">
                  <c:v>168.82494004796163</c:v>
                </c:pt>
                <c:pt idx="418">
                  <c:v>169.13875598086125</c:v>
                </c:pt>
                <c:pt idx="419">
                  <c:v>169.45107398568018</c:v>
                </c:pt>
                <c:pt idx="420">
                  <c:v>169.76190476190476</c:v>
                </c:pt>
                <c:pt idx="421">
                  <c:v>170.07125890736341</c:v>
                </c:pt>
                <c:pt idx="422">
                  <c:v>170.37914691943129</c:v>
                </c:pt>
                <c:pt idx="423">
                  <c:v>170.6855791962175</c:v>
                </c:pt>
                <c:pt idx="424">
                  <c:v>170.99056603773585</c:v>
                </c:pt>
                <c:pt idx="425">
                  <c:v>171.29411764705881</c:v>
                </c:pt>
                <c:pt idx="426">
                  <c:v>171.59624413145539</c:v>
                </c:pt>
                <c:pt idx="427">
                  <c:v>171.89695550351288</c:v>
                </c:pt>
                <c:pt idx="428">
                  <c:v>172.19626168224298</c:v>
                </c:pt>
                <c:pt idx="429">
                  <c:v>172.49417249417249</c:v>
                </c:pt>
                <c:pt idx="430">
                  <c:v>172.7906976744186</c:v>
                </c:pt>
                <c:pt idx="431">
                  <c:v>173.08584686774941</c:v>
                </c:pt>
                <c:pt idx="432">
                  <c:v>173.37962962962962</c:v>
                </c:pt>
                <c:pt idx="433">
                  <c:v>173.67205542725173</c:v>
                </c:pt>
                <c:pt idx="434">
                  <c:v>173.963133640553</c:v>
                </c:pt>
                <c:pt idx="435">
                  <c:v>174.2528735632184</c:v>
                </c:pt>
                <c:pt idx="436">
                  <c:v>174.54128440366972</c:v>
                </c:pt>
                <c:pt idx="437">
                  <c:v>174.82837528604119</c:v>
                </c:pt>
                <c:pt idx="438">
                  <c:v>175.11415525114154</c:v>
                </c:pt>
                <c:pt idx="439">
                  <c:v>175.39863325740319</c:v>
                </c:pt>
                <c:pt idx="440">
                  <c:v>175.68181818181819</c:v>
                </c:pt>
                <c:pt idx="441">
                  <c:v>175.96371882086169</c:v>
                </c:pt>
                <c:pt idx="442">
                  <c:v>176.24434389140271</c:v>
                </c:pt>
                <c:pt idx="443">
                  <c:v>176.52370203160271</c:v>
                </c:pt>
                <c:pt idx="444">
                  <c:v>176.80180180180182</c:v>
                </c:pt>
                <c:pt idx="445">
                  <c:v>177.07865168539325</c:v>
                </c:pt>
                <c:pt idx="446">
                  <c:v>177.35426008968611</c:v>
                </c:pt>
                <c:pt idx="447">
                  <c:v>177.62863534675614</c:v>
                </c:pt>
                <c:pt idx="448">
                  <c:v>177.90178571428572</c:v>
                </c:pt>
                <c:pt idx="449">
                  <c:v>178.17371937639197</c:v>
                </c:pt>
                <c:pt idx="450">
                  <c:v>178.44444444444446</c:v>
                </c:pt>
                <c:pt idx="451">
                  <c:v>178.7139689578714</c:v>
                </c:pt>
                <c:pt idx="452">
                  <c:v>178.98230088495575</c:v>
                </c:pt>
                <c:pt idx="453">
                  <c:v>179.24944812362031</c:v>
                </c:pt>
                <c:pt idx="454">
                  <c:v>179.51541850220264</c:v>
                </c:pt>
                <c:pt idx="455">
                  <c:v>179.78021978021977</c:v>
                </c:pt>
                <c:pt idx="456">
                  <c:v>180.04385964912279</c:v>
                </c:pt>
                <c:pt idx="457">
                  <c:v>180.30634573304158</c:v>
                </c:pt>
                <c:pt idx="458">
                  <c:v>180.56768558951964</c:v>
                </c:pt>
                <c:pt idx="459">
                  <c:v>180.82788671023965</c:v>
                </c:pt>
                <c:pt idx="460">
                  <c:v>181.08695652173913</c:v>
                </c:pt>
                <c:pt idx="461">
                  <c:v>181.34490238611713</c:v>
                </c:pt>
                <c:pt idx="462">
                  <c:v>181.60173160173161</c:v>
                </c:pt>
                <c:pt idx="463">
                  <c:v>181.85745140388769</c:v>
                </c:pt>
                <c:pt idx="464">
                  <c:v>182.11206896551724</c:v>
                </c:pt>
                <c:pt idx="465">
                  <c:v>182.36559139784947</c:v>
                </c:pt>
                <c:pt idx="466">
                  <c:v>182.61802575107296</c:v>
                </c:pt>
                <c:pt idx="467">
                  <c:v>182.86937901498931</c:v>
                </c:pt>
                <c:pt idx="468">
                  <c:v>183.11965811965811</c:v>
                </c:pt>
                <c:pt idx="469">
                  <c:v>183.36886993603412</c:v>
                </c:pt>
                <c:pt idx="470">
                  <c:v>183.61702127659575</c:v>
                </c:pt>
                <c:pt idx="471">
                  <c:v>183.86411889596602</c:v>
                </c:pt>
                <c:pt idx="472">
                  <c:v>184.11016949152543</c:v>
                </c:pt>
                <c:pt idx="473">
                  <c:v>184.3551797040169</c:v>
                </c:pt>
                <c:pt idx="474">
                  <c:v>184.59915611814347</c:v>
                </c:pt>
                <c:pt idx="475">
                  <c:v>184.84210526315789</c:v>
                </c:pt>
                <c:pt idx="476">
                  <c:v>185.08403361344537</c:v>
                </c:pt>
                <c:pt idx="477">
                  <c:v>185.32494758909854</c:v>
                </c:pt>
                <c:pt idx="478">
                  <c:v>185.56485355648536</c:v>
                </c:pt>
                <c:pt idx="479">
                  <c:v>185.80375782881003</c:v>
                </c:pt>
                <c:pt idx="480">
                  <c:v>186.04166666666666</c:v>
                </c:pt>
                <c:pt idx="481">
                  <c:v>186.27858627858629</c:v>
                </c:pt>
                <c:pt idx="482">
                  <c:v>186.51452282157678</c:v>
                </c:pt>
                <c:pt idx="483">
                  <c:v>186.74948240165631</c:v>
                </c:pt>
                <c:pt idx="484">
                  <c:v>186.98347107438016</c:v>
                </c:pt>
                <c:pt idx="485">
                  <c:v>187.21649484536081</c:v>
                </c:pt>
                <c:pt idx="486">
                  <c:v>187.44855967078189</c:v>
                </c:pt>
                <c:pt idx="487">
                  <c:v>187.67967145790556</c:v>
                </c:pt>
                <c:pt idx="488">
                  <c:v>187.90983606557376</c:v>
                </c:pt>
                <c:pt idx="489">
                  <c:v>188.13905930470347</c:v>
                </c:pt>
                <c:pt idx="490">
                  <c:v>188.36734693877551</c:v>
                </c:pt>
                <c:pt idx="491">
                  <c:v>188.59470468431772</c:v>
                </c:pt>
                <c:pt idx="492">
                  <c:v>188.82113821138211</c:v>
                </c:pt>
                <c:pt idx="493">
                  <c:v>189.04665314401623</c:v>
                </c:pt>
                <c:pt idx="494">
                  <c:v>189.27125506072875</c:v>
                </c:pt>
                <c:pt idx="495">
                  <c:v>189.49494949494951</c:v>
                </c:pt>
                <c:pt idx="496">
                  <c:v>189.71774193548387</c:v>
                </c:pt>
                <c:pt idx="497">
                  <c:v>189.93963782696176</c:v>
                </c:pt>
                <c:pt idx="498">
                  <c:v>190.16064257028111</c:v>
                </c:pt>
                <c:pt idx="499">
                  <c:v>190.38076152304609</c:v>
                </c:pt>
                <c:pt idx="500">
                  <c:v>190.6</c:v>
                </c:pt>
                <c:pt idx="501">
                  <c:v>190.81836327345309</c:v>
                </c:pt>
                <c:pt idx="502">
                  <c:v>191.03585657370519</c:v>
                </c:pt>
                <c:pt idx="503">
                  <c:v>191.25248508946322</c:v>
                </c:pt>
                <c:pt idx="504">
                  <c:v>191.46825396825398</c:v>
                </c:pt>
                <c:pt idx="505">
                  <c:v>191.68316831683168</c:v>
                </c:pt>
                <c:pt idx="506">
                  <c:v>191.89723320158103</c:v>
                </c:pt>
                <c:pt idx="507">
                  <c:v>192.11045364891518</c:v>
                </c:pt>
                <c:pt idx="508">
                  <c:v>192.3228346456693</c:v>
                </c:pt>
                <c:pt idx="509">
                  <c:v>192.5343811394892</c:v>
                </c:pt>
                <c:pt idx="510">
                  <c:v>192.74509803921569</c:v>
                </c:pt>
                <c:pt idx="511">
                  <c:v>192.95499021526419</c:v>
                </c:pt>
                <c:pt idx="512">
                  <c:v>193.1640625</c:v>
                </c:pt>
                <c:pt idx="513">
                  <c:v>193.37231968810917</c:v>
                </c:pt>
                <c:pt idx="514">
                  <c:v>193.57976653696497</c:v>
                </c:pt>
                <c:pt idx="515">
                  <c:v>193.78640776699029</c:v>
                </c:pt>
                <c:pt idx="516">
                  <c:v>193.99224806201551</c:v>
                </c:pt>
                <c:pt idx="517">
                  <c:v>194.19729206963248</c:v>
                </c:pt>
                <c:pt idx="518">
                  <c:v>194.40154440154441</c:v>
                </c:pt>
                <c:pt idx="519">
                  <c:v>194.60500963391138</c:v>
                </c:pt>
                <c:pt idx="520">
                  <c:v>194.80769230769232</c:v>
                </c:pt>
                <c:pt idx="521">
                  <c:v>195.00959692898272</c:v>
                </c:pt>
                <c:pt idx="522">
                  <c:v>195.21072796934865</c:v>
                </c:pt>
                <c:pt idx="523">
                  <c:v>195.4110898661568</c:v>
                </c:pt>
                <c:pt idx="524">
                  <c:v>195.61068702290078</c:v>
                </c:pt>
                <c:pt idx="525">
                  <c:v>195.8095238095238</c:v>
                </c:pt>
                <c:pt idx="526">
                  <c:v>196.00760456273764</c:v>
                </c:pt>
                <c:pt idx="527">
                  <c:v>196.20493358633777</c:v>
                </c:pt>
                <c:pt idx="528">
                  <c:v>196.40151515151516</c:v>
                </c:pt>
                <c:pt idx="529">
                  <c:v>196.59735349716445</c:v>
                </c:pt>
                <c:pt idx="530">
                  <c:v>196.79245283018867</c:v>
                </c:pt>
                <c:pt idx="531">
                  <c:v>196.98681732580039</c:v>
                </c:pt>
                <c:pt idx="532">
                  <c:v>197.18045112781954</c:v>
                </c:pt>
                <c:pt idx="533">
                  <c:v>197.37335834896811</c:v>
                </c:pt>
                <c:pt idx="534">
                  <c:v>197.56554307116104</c:v>
                </c:pt>
                <c:pt idx="535">
                  <c:v>197.75700934579439</c:v>
                </c:pt>
                <c:pt idx="536">
                  <c:v>197.94776119402985</c:v>
                </c:pt>
                <c:pt idx="537">
                  <c:v>198.13780260707634</c:v>
                </c:pt>
                <c:pt idx="538">
                  <c:v>198.32713754646841</c:v>
                </c:pt>
                <c:pt idx="539">
                  <c:v>198.51576994434137</c:v>
                </c:pt>
                <c:pt idx="540">
                  <c:v>198.7037037037037</c:v>
                </c:pt>
                <c:pt idx="541">
                  <c:v>198.89094269870611</c:v>
                </c:pt>
                <c:pt idx="542">
                  <c:v>199.07749077490774</c:v>
                </c:pt>
                <c:pt idx="543">
                  <c:v>199.26335174953959</c:v>
                </c:pt>
                <c:pt idx="544">
                  <c:v>199.4485294117647</c:v>
                </c:pt>
                <c:pt idx="545">
                  <c:v>199.63302752293578</c:v>
                </c:pt>
                <c:pt idx="546">
                  <c:v>199.81684981684981</c:v>
                </c:pt>
                <c:pt idx="547">
                  <c:v>200</c:v>
                </c:pt>
                <c:pt idx="548">
                  <c:v>200.18248175182481</c:v>
                </c:pt>
                <c:pt idx="549">
                  <c:v>200.36429872495447</c:v>
                </c:pt>
                <c:pt idx="550">
                  <c:v>200.54545454545453</c:v>
                </c:pt>
                <c:pt idx="551">
                  <c:v>200.72595281306715</c:v>
                </c:pt>
                <c:pt idx="552">
                  <c:v>200.90579710144928</c:v>
                </c:pt>
                <c:pt idx="553">
                  <c:v>201.08499095840867</c:v>
                </c:pt>
                <c:pt idx="554">
                  <c:v>201.26353790613717</c:v>
                </c:pt>
                <c:pt idx="555">
                  <c:v>201.44144144144144</c:v>
                </c:pt>
                <c:pt idx="556">
                  <c:v>201.61870503597123</c:v>
                </c:pt>
                <c:pt idx="557">
                  <c:v>201.79533213644524</c:v>
                </c:pt>
                <c:pt idx="558">
                  <c:v>201.97132616487454</c:v>
                </c:pt>
                <c:pt idx="559">
                  <c:v>202.14669051878354</c:v>
                </c:pt>
                <c:pt idx="560">
                  <c:v>202.32142857142858</c:v>
                </c:pt>
                <c:pt idx="561">
                  <c:v>202.49554367201426</c:v>
                </c:pt>
                <c:pt idx="562">
                  <c:v>202.66903914590748</c:v>
                </c:pt>
                <c:pt idx="563">
                  <c:v>202.84191829484902</c:v>
                </c:pt>
                <c:pt idx="564">
                  <c:v>203.01418439716312</c:v>
                </c:pt>
                <c:pt idx="565">
                  <c:v>203.18584070796462</c:v>
                </c:pt>
                <c:pt idx="566">
                  <c:v>203.35689045936397</c:v>
                </c:pt>
                <c:pt idx="567">
                  <c:v>203.5273368606702</c:v>
                </c:pt>
                <c:pt idx="568">
                  <c:v>203.69718309859155</c:v>
                </c:pt>
                <c:pt idx="569">
                  <c:v>203.86643233743411</c:v>
                </c:pt>
                <c:pt idx="570">
                  <c:v>204.03508771929825</c:v>
                </c:pt>
                <c:pt idx="571">
                  <c:v>204.20315236427319</c:v>
                </c:pt>
                <c:pt idx="572">
                  <c:v>204.37062937062936</c:v>
                </c:pt>
                <c:pt idx="573">
                  <c:v>204.53752181500872</c:v>
                </c:pt>
                <c:pt idx="574">
                  <c:v>204.70383275261324</c:v>
                </c:pt>
                <c:pt idx="575">
                  <c:v>204.86956521739131</c:v>
                </c:pt>
                <c:pt idx="576">
                  <c:v>205.03472222222223</c:v>
                </c:pt>
                <c:pt idx="577">
                  <c:v>205.19930675909879</c:v>
                </c:pt>
                <c:pt idx="578">
                  <c:v>205.36332179930795</c:v>
                </c:pt>
                <c:pt idx="579">
                  <c:v>205.52677029360967</c:v>
                </c:pt>
                <c:pt idx="580">
                  <c:v>205.68965517241378</c:v>
                </c:pt>
                <c:pt idx="581">
                  <c:v>205.85197934595524</c:v>
                </c:pt>
                <c:pt idx="582">
                  <c:v>206.01374570446737</c:v>
                </c:pt>
                <c:pt idx="583">
                  <c:v>206.17495711835335</c:v>
                </c:pt>
                <c:pt idx="584">
                  <c:v>206.33561643835617</c:v>
                </c:pt>
                <c:pt idx="585">
                  <c:v>206.4957264957265</c:v>
                </c:pt>
                <c:pt idx="586">
                  <c:v>206.65529010238907</c:v>
                </c:pt>
                <c:pt idx="587">
                  <c:v>206.81431005110733</c:v>
                </c:pt>
                <c:pt idx="588">
                  <c:v>206.97278911564626</c:v>
                </c:pt>
                <c:pt idx="589">
                  <c:v>207.13073005093378</c:v>
                </c:pt>
                <c:pt idx="590">
                  <c:v>207.28813559322035</c:v>
                </c:pt>
                <c:pt idx="591">
                  <c:v>207.44500846023689</c:v>
                </c:pt>
                <c:pt idx="592">
                  <c:v>207.60135135135135</c:v>
                </c:pt>
                <c:pt idx="593">
                  <c:v>207.75716694772345</c:v>
                </c:pt>
                <c:pt idx="594">
                  <c:v>207.91245791245791</c:v>
                </c:pt>
                <c:pt idx="595">
                  <c:v>208.0672268907563</c:v>
                </c:pt>
                <c:pt idx="596">
                  <c:v>208.22147651006711</c:v>
                </c:pt>
                <c:pt idx="597">
                  <c:v>208.37520938023451</c:v>
                </c:pt>
                <c:pt idx="598">
                  <c:v>208.52842809364549</c:v>
                </c:pt>
                <c:pt idx="599">
                  <c:v>208.68113522537561</c:v>
                </c:pt>
                <c:pt idx="600">
                  <c:v>208.83333333333334</c:v>
                </c:pt>
                <c:pt idx="601">
                  <c:v>208.98502495840268</c:v>
                </c:pt>
                <c:pt idx="602">
                  <c:v>209.13621262458472</c:v>
                </c:pt>
                <c:pt idx="603">
                  <c:v>209.28689883913765</c:v>
                </c:pt>
                <c:pt idx="604">
                  <c:v>209.43708609271522</c:v>
                </c:pt>
                <c:pt idx="605">
                  <c:v>209.58677685950414</c:v>
                </c:pt>
                <c:pt idx="606">
                  <c:v>209.73597359735973</c:v>
                </c:pt>
                <c:pt idx="607">
                  <c:v>209.88467874794068</c:v>
                </c:pt>
                <c:pt idx="608">
                  <c:v>210.03289473684211</c:v>
                </c:pt>
                <c:pt idx="609">
                  <c:v>210.18062397372742</c:v>
                </c:pt>
                <c:pt idx="610">
                  <c:v>210.32786885245901</c:v>
                </c:pt>
                <c:pt idx="611">
                  <c:v>210.47463175122749</c:v>
                </c:pt>
                <c:pt idx="612">
                  <c:v>210.62091503267973</c:v>
                </c:pt>
                <c:pt idx="613">
                  <c:v>210.76672104404568</c:v>
                </c:pt>
                <c:pt idx="614">
                  <c:v>210.91205211726384</c:v>
                </c:pt>
                <c:pt idx="615">
                  <c:v>211.0569105691057</c:v>
                </c:pt>
                <c:pt idx="616">
                  <c:v>211.2012987012987</c:v>
                </c:pt>
                <c:pt idx="617">
                  <c:v>211.3452188006483</c:v>
                </c:pt>
                <c:pt idx="618">
                  <c:v>211.48867313915858</c:v>
                </c:pt>
                <c:pt idx="619">
                  <c:v>211.63166397415185</c:v>
                </c:pt>
                <c:pt idx="620">
                  <c:v>211.7741935483871</c:v>
                </c:pt>
                <c:pt idx="621">
                  <c:v>211.91626409017712</c:v>
                </c:pt>
                <c:pt idx="622">
                  <c:v>212.05787781350483</c:v>
                </c:pt>
                <c:pt idx="623">
                  <c:v>212.19903691813803</c:v>
                </c:pt>
                <c:pt idx="624">
                  <c:v>212.33974358974359</c:v>
                </c:pt>
                <c:pt idx="625">
                  <c:v>212.48</c:v>
                </c:pt>
                <c:pt idx="626">
                  <c:v>212.61980830670927</c:v>
                </c:pt>
                <c:pt idx="627">
                  <c:v>212.75917065390749</c:v>
                </c:pt>
                <c:pt idx="628">
                  <c:v>212.89808917197453</c:v>
                </c:pt>
                <c:pt idx="629">
                  <c:v>213.03656597774244</c:v>
                </c:pt>
                <c:pt idx="630">
                  <c:v>213.17460317460316</c:v>
                </c:pt>
                <c:pt idx="631">
                  <c:v>213.31220285261489</c:v>
                </c:pt>
                <c:pt idx="632">
                  <c:v>213.4493670886076</c:v>
                </c:pt>
                <c:pt idx="633">
                  <c:v>213.58609794628751</c:v>
                </c:pt>
                <c:pt idx="634">
                  <c:v>213.72239747634069</c:v>
                </c:pt>
                <c:pt idx="635">
                  <c:v>213.85826771653544</c:v>
                </c:pt>
                <c:pt idx="636">
                  <c:v>213.99371069182391</c:v>
                </c:pt>
                <c:pt idx="637">
                  <c:v>214.12872841444269</c:v>
                </c:pt>
                <c:pt idx="638">
                  <c:v>214.26332288401255</c:v>
                </c:pt>
                <c:pt idx="639">
                  <c:v>214.39749608763694</c:v>
                </c:pt>
                <c:pt idx="640">
                  <c:v>214.53125</c:v>
                </c:pt>
                <c:pt idx="641">
                  <c:v>214.66458658346335</c:v>
                </c:pt>
                <c:pt idx="642">
                  <c:v>214.79750778816199</c:v>
                </c:pt>
                <c:pt idx="643">
                  <c:v>214.93001555209955</c:v>
                </c:pt>
                <c:pt idx="644">
                  <c:v>215.06211180124222</c:v>
                </c:pt>
                <c:pt idx="645">
                  <c:v>215.19379844961242</c:v>
                </c:pt>
                <c:pt idx="646">
                  <c:v>215.3250773993808</c:v>
                </c:pt>
                <c:pt idx="647">
                  <c:v>215.45595054095827</c:v>
                </c:pt>
                <c:pt idx="648">
                  <c:v>215.58641975308643</c:v>
                </c:pt>
                <c:pt idx="649">
                  <c:v>215.71648690292758</c:v>
                </c:pt>
                <c:pt idx="650">
                  <c:v>215.84615384615384</c:v>
                </c:pt>
                <c:pt idx="651">
                  <c:v>215.97542242703534</c:v>
                </c:pt>
                <c:pt idx="652">
                  <c:v>216.10429447852761</c:v>
                </c:pt>
                <c:pt idx="653">
                  <c:v>216.23277182235836</c:v>
                </c:pt>
                <c:pt idx="654">
                  <c:v>216.36085626911316</c:v>
                </c:pt>
                <c:pt idx="655">
                  <c:v>216.4885496183206</c:v>
                </c:pt>
                <c:pt idx="656">
                  <c:v>216.61585365853659</c:v>
                </c:pt>
                <c:pt idx="657">
                  <c:v>216.74277016742769</c:v>
                </c:pt>
                <c:pt idx="658">
                  <c:v>216.86930091185411</c:v>
                </c:pt>
                <c:pt idx="659">
                  <c:v>216.99544764795144</c:v>
                </c:pt>
                <c:pt idx="660">
                  <c:v>217.12121212121212</c:v>
                </c:pt>
                <c:pt idx="661">
                  <c:v>217.24659606656581</c:v>
                </c:pt>
                <c:pt idx="662">
                  <c:v>217.37160120845923</c:v>
                </c:pt>
                <c:pt idx="663">
                  <c:v>217.49622926093514</c:v>
                </c:pt>
                <c:pt idx="664">
                  <c:v>217.62048192771084</c:v>
                </c:pt>
                <c:pt idx="665">
                  <c:v>217.74436090225564</c:v>
                </c:pt>
                <c:pt idx="666">
                  <c:v>217.86786786786786</c:v>
                </c:pt>
                <c:pt idx="667">
                  <c:v>217.99100449775113</c:v>
                </c:pt>
                <c:pt idx="668">
                  <c:v>218.11377245508982</c:v>
                </c:pt>
                <c:pt idx="669">
                  <c:v>218.23617339312406</c:v>
                </c:pt>
                <c:pt idx="670">
                  <c:v>218.35820895522389</c:v>
                </c:pt>
                <c:pt idx="671">
                  <c:v>218.47988077496274</c:v>
                </c:pt>
                <c:pt idx="672">
                  <c:v>218.60119047619048</c:v>
                </c:pt>
                <c:pt idx="673">
                  <c:v>218.72213967310549</c:v>
                </c:pt>
                <c:pt idx="674">
                  <c:v>218.84272997032642</c:v>
                </c:pt>
                <c:pt idx="675">
                  <c:v>218.96296296296296</c:v>
                </c:pt>
                <c:pt idx="676">
                  <c:v>219.08284023668639</c:v>
                </c:pt>
                <c:pt idx="677">
                  <c:v>219.20236336779911</c:v>
                </c:pt>
                <c:pt idx="678">
                  <c:v>219.32153392330383</c:v>
                </c:pt>
                <c:pt idx="679">
                  <c:v>219.44035346097201</c:v>
                </c:pt>
                <c:pt idx="680">
                  <c:v>219.55882352941177</c:v>
                </c:pt>
                <c:pt idx="681">
                  <c:v>219.67694566813509</c:v>
                </c:pt>
                <c:pt idx="682">
                  <c:v>219.79472140762462</c:v>
                </c:pt>
                <c:pt idx="683">
                  <c:v>219.91215226939971</c:v>
                </c:pt>
                <c:pt idx="684">
                  <c:v>220.02923976608187</c:v>
                </c:pt>
                <c:pt idx="685">
                  <c:v>220.14598540145985</c:v>
                </c:pt>
                <c:pt idx="686">
                  <c:v>220.26239067055394</c:v>
                </c:pt>
                <c:pt idx="687">
                  <c:v>220.37845705967976</c:v>
                </c:pt>
                <c:pt idx="688">
                  <c:v>220.49418604651163</c:v>
                </c:pt>
                <c:pt idx="689">
                  <c:v>220.60957910014514</c:v>
                </c:pt>
                <c:pt idx="690">
                  <c:v>220.72463768115941</c:v>
                </c:pt>
                <c:pt idx="691">
                  <c:v>220.83936324167874</c:v>
                </c:pt>
                <c:pt idx="692">
                  <c:v>220.95375722543352</c:v>
                </c:pt>
                <c:pt idx="693">
                  <c:v>221.06782106782106</c:v>
                </c:pt>
                <c:pt idx="694">
                  <c:v>221.18155619596541</c:v>
                </c:pt>
                <c:pt idx="695">
                  <c:v>221.29496402877697</c:v>
                </c:pt>
                <c:pt idx="696">
                  <c:v>221.40804597701148</c:v>
                </c:pt>
                <c:pt idx="697">
                  <c:v>221.52080344332856</c:v>
                </c:pt>
                <c:pt idx="698">
                  <c:v>221.63323782234957</c:v>
                </c:pt>
                <c:pt idx="699">
                  <c:v>221.74535050071532</c:v>
                </c:pt>
                <c:pt idx="700">
                  <c:v>221.85714285714286</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25.826446280991735</c:v>
                </c:pt>
                <c:pt idx="122">
                  <c:v>26.639344262295083</c:v>
                </c:pt>
                <c:pt idx="123">
                  <c:v>27.439024390243901</c:v>
                </c:pt>
                <c:pt idx="124">
                  <c:v>28.225806451612904</c:v>
                </c:pt>
                <c:pt idx="125">
                  <c:v>29</c:v>
                </c:pt>
                <c:pt idx="126">
                  <c:v>29.761904761904763</c:v>
                </c:pt>
                <c:pt idx="127">
                  <c:v>30.511811023622048</c:v>
                </c:pt>
                <c:pt idx="128">
                  <c:v>31.25</c:v>
                </c:pt>
                <c:pt idx="129">
                  <c:v>31.976744186046513</c:v>
                </c:pt>
                <c:pt idx="130">
                  <c:v>32.692307692307693</c:v>
                </c:pt>
                <c:pt idx="131">
                  <c:v>33.396946564885496</c:v>
                </c:pt>
                <c:pt idx="132">
                  <c:v>34.090909090909093</c:v>
                </c:pt>
                <c:pt idx="133">
                  <c:v>34.774436090225564</c:v>
                </c:pt>
                <c:pt idx="134">
                  <c:v>35.447761194029852</c:v>
                </c:pt>
                <c:pt idx="135">
                  <c:v>36.111111111111114</c:v>
                </c:pt>
                <c:pt idx="136">
                  <c:v>36.764705882352942</c:v>
                </c:pt>
                <c:pt idx="137">
                  <c:v>37.408759124087588</c:v>
                </c:pt>
                <c:pt idx="138">
                  <c:v>38.043478260869563</c:v>
                </c:pt>
                <c:pt idx="139">
                  <c:v>38.669064748201436</c:v>
                </c:pt>
                <c:pt idx="140">
                  <c:v>39.285714285714285</c:v>
                </c:pt>
                <c:pt idx="141">
                  <c:v>39.893617021276597</c:v>
                </c:pt>
                <c:pt idx="142">
                  <c:v>40.492957746478872</c:v>
                </c:pt>
                <c:pt idx="143">
                  <c:v>41.083916083916087</c:v>
                </c:pt>
                <c:pt idx="144">
                  <c:v>41.666666666666664</c:v>
                </c:pt>
                <c:pt idx="145">
                  <c:v>42.241379310344826</c:v>
                </c:pt>
                <c:pt idx="146">
                  <c:v>42.80821917808219</c:v>
                </c:pt>
                <c:pt idx="147">
                  <c:v>43.367346938775512</c:v>
                </c:pt>
                <c:pt idx="148">
                  <c:v>43.918918918918919</c:v>
                </c:pt>
                <c:pt idx="149">
                  <c:v>44.463087248322147</c:v>
                </c:pt>
                <c:pt idx="150">
                  <c:v>45</c:v>
                </c:pt>
                <c:pt idx="151">
                  <c:v>45.52980132450331</c:v>
                </c:pt>
                <c:pt idx="152">
                  <c:v>46.05263157894737</c:v>
                </c:pt>
                <c:pt idx="153">
                  <c:v>46.568627450980394</c:v>
                </c:pt>
                <c:pt idx="154">
                  <c:v>47.077922077922075</c:v>
                </c:pt>
                <c:pt idx="155">
                  <c:v>47.58064516129032</c:v>
                </c:pt>
                <c:pt idx="156">
                  <c:v>48.07692307692308</c:v>
                </c:pt>
                <c:pt idx="157">
                  <c:v>48.566878980891723</c:v>
                </c:pt>
                <c:pt idx="158">
                  <c:v>49.050632911392405</c:v>
                </c:pt>
                <c:pt idx="159">
                  <c:v>49.528301886792455</c:v>
                </c:pt>
                <c:pt idx="160">
                  <c:v>50</c:v>
                </c:pt>
                <c:pt idx="161">
                  <c:v>50.465838509316768</c:v>
                </c:pt>
                <c:pt idx="162">
                  <c:v>50.925925925925924</c:v>
                </c:pt>
                <c:pt idx="163">
                  <c:v>51.380368098159508</c:v>
                </c:pt>
                <c:pt idx="164">
                  <c:v>51.829268292682926</c:v>
                </c:pt>
                <c:pt idx="165">
                  <c:v>52.272727272727273</c:v>
                </c:pt>
                <c:pt idx="166">
                  <c:v>52.710843373493979</c:v>
                </c:pt>
                <c:pt idx="167">
                  <c:v>53.143712574850298</c:v>
                </c:pt>
                <c:pt idx="168">
                  <c:v>53.571428571428569</c:v>
                </c:pt>
                <c:pt idx="169">
                  <c:v>53.994082840236686</c:v>
                </c:pt>
                <c:pt idx="170">
                  <c:v>54.411764705882355</c:v>
                </c:pt>
                <c:pt idx="171">
                  <c:v>54.824561403508774</c:v>
                </c:pt>
                <c:pt idx="172">
                  <c:v>55.232558139534881</c:v>
                </c:pt>
                <c:pt idx="173">
                  <c:v>55.635838150289018</c:v>
                </c:pt>
                <c:pt idx="174">
                  <c:v>56.03448275862069</c:v>
                </c:pt>
                <c:pt idx="175">
                  <c:v>56.428571428571431</c:v>
                </c:pt>
                <c:pt idx="176">
                  <c:v>56.81818181818182</c:v>
                </c:pt>
                <c:pt idx="177">
                  <c:v>57.203389830508478</c:v>
                </c:pt>
                <c:pt idx="178">
                  <c:v>57.584269662921351</c:v>
                </c:pt>
                <c:pt idx="179">
                  <c:v>57.960893854748605</c:v>
                </c:pt>
                <c:pt idx="180">
                  <c:v>58.333333333333336</c:v>
                </c:pt>
                <c:pt idx="181">
                  <c:v>58.701657458563538</c:v>
                </c:pt>
                <c:pt idx="182">
                  <c:v>59.065934065934066</c:v>
                </c:pt>
                <c:pt idx="183">
                  <c:v>59.42622950819672</c:v>
                </c:pt>
                <c:pt idx="184">
                  <c:v>59.782608695652172</c:v>
                </c:pt>
                <c:pt idx="185">
                  <c:v>60.135135135135137</c:v>
                </c:pt>
                <c:pt idx="186">
                  <c:v>60.483870967741936</c:v>
                </c:pt>
                <c:pt idx="187">
                  <c:v>60.828877005347593</c:v>
                </c:pt>
                <c:pt idx="188">
                  <c:v>61.170212765957444</c:v>
                </c:pt>
                <c:pt idx="189">
                  <c:v>61.507936507936506</c:v>
                </c:pt>
                <c:pt idx="190">
                  <c:v>61.842105263157897</c:v>
                </c:pt>
                <c:pt idx="191">
                  <c:v>62.172774869109951</c:v>
                </c:pt>
                <c:pt idx="192">
                  <c:v>62.5</c:v>
                </c:pt>
                <c:pt idx="193">
                  <c:v>62.823834196891191</c:v>
                </c:pt>
                <c:pt idx="194">
                  <c:v>63.144329896907216</c:v>
                </c:pt>
                <c:pt idx="195">
                  <c:v>63.46153846153846</c:v>
                </c:pt>
                <c:pt idx="196">
                  <c:v>63.775510204081634</c:v>
                </c:pt>
                <c:pt idx="197">
                  <c:v>64.086294416243661</c:v>
                </c:pt>
                <c:pt idx="198">
                  <c:v>64.393939393939391</c:v>
                </c:pt>
                <c:pt idx="199">
                  <c:v>64.698492462311563</c:v>
                </c:pt>
                <c:pt idx="200">
                  <c:v>65</c:v>
                </c:pt>
                <c:pt idx="201">
                  <c:v>65.298507462686572</c:v>
                </c:pt>
                <c:pt idx="202">
                  <c:v>65.594059405940598</c:v>
                </c:pt>
                <c:pt idx="203">
                  <c:v>65.886699507389167</c:v>
                </c:pt>
                <c:pt idx="204">
                  <c:v>66.17647058823529</c:v>
                </c:pt>
                <c:pt idx="205">
                  <c:v>66.463414634146346</c:v>
                </c:pt>
                <c:pt idx="206">
                  <c:v>66.747572815533985</c:v>
                </c:pt>
                <c:pt idx="207">
                  <c:v>67.028985507246375</c:v>
                </c:pt>
                <c:pt idx="208">
                  <c:v>67.307692307692307</c:v>
                </c:pt>
                <c:pt idx="209">
                  <c:v>67.58373205741627</c:v>
                </c:pt>
                <c:pt idx="210">
                  <c:v>67.857142857142861</c:v>
                </c:pt>
                <c:pt idx="211">
                  <c:v>68.127962085308056</c:v>
                </c:pt>
                <c:pt idx="212">
                  <c:v>68.396226415094333</c:v>
                </c:pt>
                <c:pt idx="213">
                  <c:v>68.661971830985919</c:v>
                </c:pt>
                <c:pt idx="214">
                  <c:v>68.925233644859816</c:v>
                </c:pt>
                <c:pt idx="215">
                  <c:v>69.186046511627907</c:v>
                </c:pt>
                <c:pt idx="216">
                  <c:v>69.444444444444443</c:v>
                </c:pt>
                <c:pt idx="217">
                  <c:v>69.700460829493082</c:v>
                </c:pt>
                <c:pt idx="218">
                  <c:v>69.954128440366972</c:v>
                </c:pt>
                <c:pt idx="219">
                  <c:v>70.205479452054789</c:v>
                </c:pt>
                <c:pt idx="220">
                  <c:v>70.454545454545453</c:v>
                </c:pt>
                <c:pt idx="221">
                  <c:v>70.701357466063342</c:v>
                </c:pt>
                <c:pt idx="222">
                  <c:v>70.945945945945951</c:v>
                </c:pt>
                <c:pt idx="223">
                  <c:v>71.188340807174882</c:v>
                </c:pt>
                <c:pt idx="224">
                  <c:v>71.428571428571431</c:v>
                </c:pt>
                <c:pt idx="225">
                  <c:v>71.666666666666671</c:v>
                </c:pt>
                <c:pt idx="226">
                  <c:v>71.902654867256643</c:v>
                </c:pt>
                <c:pt idx="227">
                  <c:v>72.136563876651977</c:v>
                </c:pt>
                <c:pt idx="228">
                  <c:v>72.368421052631575</c:v>
                </c:pt>
                <c:pt idx="229">
                  <c:v>72.598253275109172</c:v>
                </c:pt>
                <c:pt idx="230">
                  <c:v>72.826086956521735</c:v>
                </c:pt>
                <c:pt idx="231">
                  <c:v>73.051948051948045</c:v>
                </c:pt>
                <c:pt idx="232">
                  <c:v>73.275862068965523</c:v>
                </c:pt>
                <c:pt idx="233">
                  <c:v>73.497854077253223</c:v>
                </c:pt>
                <c:pt idx="234">
                  <c:v>73.717948717948715</c:v>
                </c:pt>
                <c:pt idx="235">
                  <c:v>73.936170212765958</c:v>
                </c:pt>
                <c:pt idx="236">
                  <c:v>74.152542372881356</c:v>
                </c:pt>
                <c:pt idx="237">
                  <c:v>74.367088607594937</c:v>
                </c:pt>
                <c:pt idx="238">
                  <c:v>74.579831932773104</c:v>
                </c:pt>
                <c:pt idx="239">
                  <c:v>74.790794979079493</c:v>
                </c:pt>
                <c:pt idx="240">
                  <c:v>75</c:v>
                </c:pt>
                <c:pt idx="241">
                  <c:v>75.207468879668056</c:v>
                </c:pt>
                <c:pt idx="242">
                  <c:v>75.413223140495873</c:v>
                </c:pt>
                <c:pt idx="243">
                  <c:v>75.617283950617278</c:v>
                </c:pt>
                <c:pt idx="244">
                  <c:v>75.819672131147541</c:v>
                </c:pt>
                <c:pt idx="245">
                  <c:v>76.020408163265301</c:v>
                </c:pt>
                <c:pt idx="246">
                  <c:v>76.219512195121951</c:v>
                </c:pt>
                <c:pt idx="247">
                  <c:v>76.417004048582996</c:v>
                </c:pt>
                <c:pt idx="248">
                  <c:v>76.612903225806448</c:v>
                </c:pt>
                <c:pt idx="249">
                  <c:v>76.807228915662648</c:v>
                </c:pt>
                <c:pt idx="250">
                  <c:v>77</c:v>
                </c:pt>
                <c:pt idx="251">
                  <c:v>77.191235059760956</c:v>
                </c:pt>
                <c:pt idx="252">
                  <c:v>77.38095238095238</c:v>
                </c:pt>
                <c:pt idx="253">
                  <c:v>77.569169960474312</c:v>
                </c:pt>
                <c:pt idx="254">
                  <c:v>77.755905511811022</c:v>
                </c:pt>
                <c:pt idx="255">
                  <c:v>77.941176470588232</c:v>
                </c:pt>
                <c:pt idx="256">
                  <c:v>78.125</c:v>
                </c:pt>
                <c:pt idx="257">
                  <c:v>78.307392996108945</c:v>
                </c:pt>
                <c:pt idx="258">
                  <c:v>78.488372093023258</c:v>
                </c:pt>
                <c:pt idx="259">
                  <c:v>78.667953667953668</c:v>
                </c:pt>
                <c:pt idx="260">
                  <c:v>78.84615384615384</c:v>
                </c:pt>
                <c:pt idx="261">
                  <c:v>79.022988505747122</c:v>
                </c:pt>
                <c:pt idx="262">
                  <c:v>79.198473282442748</c:v>
                </c:pt>
                <c:pt idx="263">
                  <c:v>79.372623574144484</c:v>
                </c:pt>
                <c:pt idx="264">
                  <c:v>79.545454545454547</c:v>
                </c:pt>
                <c:pt idx="265">
                  <c:v>79.716981132075475</c:v>
                </c:pt>
                <c:pt idx="266">
                  <c:v>79.887218045112789</c:v>
                </c:pt>
                <c:pt idx="267">
                  <c:v>80.056179775280896</c:v>
                </c:pt>
                <c:pt idx="268">
                  <c:v>80.223880597014926</c:v>
                </c:pt>
                <c:pt idx="269">
                  <c:v>80.390334572490701</c:v>
                </c:pt>
                <c:pt idx="270">
                  <c:v>80.555555555555557</c:v>
                </c:pt>
                <c:pt idx="271">
                  <c:v>80.719557195571952</c:v>
                </c:pt>
                <c:pt idx="272">
                  <c:v>80.882352941176464</c:v>
                </c:pt>
                <c:pt idx="273">
                  <c:v>81.043956043956044</c:v>
                </c:pt>
                <c:pt idx="274">
                  <c:v>81.204379562043798</c:v>
                </c:pt>
                <c:pt idx="275">
                  <c:v>81.36363636363636</c:v>
                </c:pt>
                <c:pt idx="276">
                  <c:v>81.521739130434781</c:v>
                </c:pt>
                <c:pt idx="277">
                  <c:v>81.678700361010826</c:v>
                </c:pt>
                <c:pt idx="278">
                  <c:v>81.834532374100718</c:v>
                </c:pt>
                <c:pt idx="279">
                  <c:v>81.989247311827953</c:v>
                </c:pt>
                <c:pt idx="280">
                  <c:v>82.142857142857139</c:v>
                </c:pt>
                <c:pt idx="281">
                  <c:v>82.295373665480426</c:v>
                </c:pt>
                <c:pt idx="282">
                  <c:v>82.446808510638292</c:v>
                </c:pt>
                <c:pt idx="283">
                  <c:v>82.597173144876322</c:v>
                </c:pt>
                <c:pt idx="284">
                  <c:v>82.74647887323944</c:v>
                </c:pt>
                <c:pt idx="285">
                  <c:v>82.89473684210526</c:v>
                </c:pt>
                <c:pt idx="286">
                  <c:v>83.04195804195804</c:v>
                </c:pt>
                <c:pt idx="287">
                  <c:v>83.188153310104525</c:v>
                </c:pt>
                <c:pt idx="288">
                  <c:v>83.333333333333329</c:v>
                </c:pt>
                <c:pt idx="289">
                  <c:v>83.477508650519027</c:v>
                </c:pt>
                <c:pt idx="290">
                  <c:v>83.620689655172413</c:v>
                </c:pt>
                <c:pt idx="291">
                  <c:v>83.762886597938149</c:v>
                </c:pt>
                <c:pt idx="292">
                  <c:v>83.904109589041099</c:v>
                </c:pt>
                <c:pt idx="293">
                  <c:v>84.044368600682589</c:v>
                </c:pt>
                <c:pt idx="294">
                  <c:v>84.183673469387756</c:v>
                </c:pt>
                <c:pt idx="295">
                  <c:v>84.322033898305079</c:v>
                </c:pt>
                <c:pt idx="296">
                  <c:v>84.459459459459453</c:v>
                </c:pt>
                <c:pt idx="297">
                  <c:v>84.595959595959599</c:v>
                </c:pt>
                <c:pt idx="298">
                  <c:v>84.731543624161077</c:v>
                </c:pt>
                <c:pt idx="299">
                  <c:v>84.866220735785959</c:v>
                </c:pt>
                <c:pt idx="300">
                  <c:v>85</c:v>
                </c:pt>
                <c:pt idx="301">
                  <c:v>85.132890365448503</c:v>
                </c:pt>
                <c:pt idx="302">
                  <c:v>85.264900662251662</c:v>
                </c:pt>
                <c:pt idx="303">
                  <c:v>85.396039603960389</c:v>
                </c:pt>
                <c:pt idx="304">
                  <c:v>85.526315789473685</c:v>
                </c:pt>
                <c:pt idx="305">
                  <c:v>85.655737704918039</c:v>
                </c:pt>
                <c:pt idx="306">
                  <c:v>85.784313725490193</c:v>
                </c:pt>
                <c:pt idx="307">
                  <c:v>85.912052117263841</c:v>
                </c:pt>
                <c:pt idx="308">
                  <c:v>86.038961038961034</c:v>
                </c:pt>
                <c:pt idx="309">
                  <c:v>86.165048543689323</c:v>
                </c:pt>
                <c:pt idx="310">
                  <c:v>86.290322580645167</c:v>
                </c:pt>
                <c:pt idx="311">
                  <c:v>86.414790996784561</c:v>
                </c:pt>
                <c:pt idx="312">
                  <c:v>86.538461538461533</c:v>
                </c:pt>
                <c:pt idx="313">
                  <c:v>86.66134185303514</c:v>
                </c:pt>
                <c:pt idx="314">
                  <c:v>86.783439490445858</c:v>
                </c:pt>
                <c:pt idx="315">
                  <c:v>86.904761904761898</c:v>
                </c:pt>
                <c:pt idx="316">
                  <c:v>87.025316455696199</c:v>
                </c:pt>
                <c:pt idx="317">
                  <c:v>87.145110410094631</c:v>
                </c:pt>
                <c:pt idx="318">
                  <c:v>87.264150943396231</c:v>
                </c:pt>
                <c:pt idx="319">
                  <c:v>87.38244514106583</c:v>
                </c:pt>
                <c:pt idx="320">
                  <c:v>87.5</c:v>
                </c:pt>
                <c:pt idx="321">
                  <c:v>87.616822429906549</c:v>
                </c:pt>
                <c:pt idx="322">
                  <c:v>87.732919254658384</c:v>
                </c:pt>
                <c:pt idx="323">
                  <c:v>87.848297213622288</c:v>
                </c:pt>
                <c:pt idx="324">
                  <c:v>87.962962962962962</c:v>
                </c:pt>
                <c:pt idx="325">
                  <c:v>88.07692307692308</c:v>
                </c:pt>
                <c:pt idx="326">
                  <c:v>88.190184049079761</c:v>
                </c:pt>
                <c:pt idx="327">
                  <c:v>88.302752293577981</c:v>
                </c:pt>
                <c:pt idx="328">
                  <c:v>88.41463414634147</c:v>
                </c:pt>
                <c:pt idx="329">
                  <c:v>88.525835866261403</c:v>
                </c:pt>
                <c:pt idx="330">
                  <c:v>88.63636363636364</c:v>
                </c:pt>
                <c:pt idx="331">
                  <c:v>88.74622356495469</c:v>
                </c:pt>
                <c:pt idx="332">
                  <c:v>88.855421686746993</c:v>
                </c:pt>
                <c:pt idx="333">
                  <c:v>88.963963963963963</c:v>
                </c:pt>
                <c:pt idx="334">
                  <c:v>89.071856287425149</c:v>
                </c:pt>
                <c:pt idx="335">
                  <c:v>89.179104477611943</c:v>
                </c:pt>
                <c:pt idx="336">
                  <c:v>89.285714285714292</c:v>
                </c:pt>
                <c:pt idx="337">
                  <c:v>89.39169139465875</c:v>
                </c:pt>
                <c:pt idx="338">
                  <c:v>89.49704142011835</c:v>
                </c:pt>
                <c:pt idx="339">
                  <c:v>89.601769911504419</c:v>
                </c:pt>
                <c:pt idx="340">
                  <c:v>89.705882352941174</c:v>
                </c:pt>
                <c:pt idx="341">
                  <c:v>90.029325513196483</c:v>
                </c:pt>
                <c:pt idx="342">
                  <c:v>90.350877192982452</c:v>
                </c:pt>
                <c:pt idx="343">
                  <c:v>90.670553935860056</c:v>
                </c:pt>
                <c:pt idx="344">
                  <c:v>90.988372093023258</c:v>
                </c:pt>
                <c:pt idx="345">
                  <c:v>91.304347826086953</c:v>
                </c:pt>
                <c:pt idx="346">
                  <c:v>91.618497109826592</c:v>
                </c:pt>
                <c:pt idx="347">
                  <c:v>91.930835734870314</c:v>
                </c:pt>
                <c:pt idx="348">
                  <c:v>92.241379310344826</c:v>
                </c:pt>
                <c:pt idx="349">
                  <c:v>92.550143266475644</c:v>
                </c:pt>
                <c:pt idx="350">
                  <c:v>92.857142857142861</c:v>
                </c:pt>
                <c:pt idx="351">
                  <c:v>93.162393162393158</c:v>
                </c:pt>
                <c:pt idx="352">
                  <c:v>93.465909090909093</c:v>
                </c:pt>
                <c:pt idx="353">
                  <c:v>93.767705382436262</c:v>
                </c:pt>
                <c:pt idx="354">
                  <c:v>94.067796610169495</c:v>
                </c:pt>
                <c:pt idx="355">
                  <c:v>94.366197183098592</c:v>
                </c:pt>
                <c:pt idx="356">
                  <c:v>94.662921348314612</c:v>
                </c:pt>
                <c:pt idx="357">
                  <c:v>94.957983193277315</c:v>
                </c:pt>
                <c:pt idx="358">
                  <c:v>95.25139664804469</c:v>
                </c:pt>
                <c:pt idx="359">
                  <c:v>95.543175487465177</c:v>
                </c:pt>
                <c:pt idx="360">
                  <c:v>95.833333333333329</c:v>
                </c:pt>
                <c:pt idx="361">
                  <c:v>96.121883656509695</c:v>
                </c:pt>
                <c:pt idx="362">
                  <c:v>96.408839779005518</c:v>
                </c:pt>
                <c:pt idx="363">
                  <c:v>96.694214876033058</c:v>
                </c:pt>
                <c:pt idx="364">
                  <c:v>96.978021978021971</c:v>
                </c:pt>
                <c:pt idx="365">
                  <c:v>97.260273972602747</c:v>
                </c:pt>
                <c:pt idx="366">
                  <c:v>97.540983606557376</c:v>
                </c:pt>
                <c:pt idx="367">
                  <c:v>97.820163487738427</c:v>
                </c:pt>
                <c:pt idx="368">
                  <c:v>98.097826086956516</c:v>
                </c:pt>
                <c:pt idx="369">
                  <c:v>98.373983739837399</c:v>
                </c:pt>
                <c:pt idx="370">
                  <c:v>98.648648648648646</c:v>
                </c:pt>
                <c:pt idx="371">
                  <c:v>98.921832884097029</c:v>
                </c:pt>
                <c:pt idx="372">
                  <c:v>99.193548387096769</c:v>
                </c:pt>
                <c:pt idx="373">
                  <c:v>99.463806970509381</c:v>
                </c:pt>
                <c:pt idx="374">
                  <c:v>99.732620320855617</c:v>
                </c:pt>
                <c:pt idx="375">
                  <c:v>100</c:v>
                </c:pt>
                <c:pt idx="376">
                  <c:v>100.26595744680851</c:v>
                </c:pt>
                <c:pt idx="377">
                  <c:v>100.53050397877985</c:v>
                </c:pt>
                <c:pt idx="378">
                  <c:v>100.7936507936508</c:v>
                </c:pt>
                <c:pt idx="379">
                  <c:v>101.05540897097626</c:v>
                </c:pt>
                <c:pt idx="380">
                  <c:v>101.31578947368421</c:v>
                </c:pt>
                <c:pt idx="381">
                  <c:v>101.5748031496063</c:v>
                </c:pt>
                <c:pt idx="382">
                  <c:v>101.83246073298429</c:v>
                </c:pt>
                <c:pt idx="383">
                  <c:v>102.088772845953</c:v>
                </c:pt>
                <c:pt idx="384">
                  <c:v>102.34375</c:v>
                </c:pt>
                <c:pt idx="385">
                  <c:v>102.59740259740259</c:v>
                </c:pt>
                <c:pt idx="386">
                  <c:v>102.84974093264249</c:v>
                </c:pt>
                <c:pt idx="387">
                  <c:v>103.10077519379846</c:v>
                </c:pt>
                <c:pt idx="388">
                  <c:v>103.35051546391753</c:v>
                </c:pt>
                <c:pt idx="389">
                  <c:v>103.59897172236504</c:v>
                </c:pt>
                <c:pt idx="390">
                  <c:v>103.84615384615384</c:v>
                </c:pt>
                <c:pt idx="391">
                  <c:v>104.0920716112532</c:v>
                </c:pt>
                <c:pt idx="392">
                  <c:v>104.33673469387755</c:v>
                </c:pt>
                <c:pt idx="393">
                  <c:v>104.58015267175573</c:v>
                </c:pt>
                <c:pt idx="394">
                  <c:v>104.82233502538071</c:v>
                </c:pt>
                <c:pt idx="395">
                  <c:v>105.0632911392405</c:v>
                </c:pt>
                <c:pt idx="396">
                  <c:v>105.3030303030303</c:v>
                </c:pt>
                <c:pt idx="397">
                  <c:v>105.54156171284635</c:v>
                </c:pt>
                <c:pt idx="398">
                  <c:v>105.77889447236181</c:v>
                </c:pt>
                <c:pt idx="399">
                  <c:v>106.01503759398496</c:v>
                </c:pt>
                <c:pt idx="400">
                  <c:v>106.25</c:v>
                </c:pt>
                <c:pt idx="401">
                  <c:v>106.48379052369077</c:v>
                </c:pt>
                <c:pt idx="402">
                  <c:v>106.71641791044776</c:v>
                </c:pt>
                <c:pt idx="403">
                  <c:v>106.94789081885857</c:v>
                </c:pt>
                <c:pt idx="404">
                  <c:v>107.17821782178218</c:v>
                </c:pt>
                <c:pt idx="405">
                  <c:v>107.4074074074074</c:v>
                </c:pt>
                <c:pt idx="406">
                  <c:v>107.63546798029557</c:v>
                </c:pt>
                <c:pt idx="407">
                  <c:v>107.86240786240786</c:v>
                </c:pt>
                <c:pt idx="408">
                  <c:v>108.08823529411765</c:v>
                </c:pt>
                <c:pt idx="409">
                  <c:v>108.31295843520782</c:v>
                </c:pt>
                <c:pt idx="410">
                  <c:v>108.53658536585365</c:v>
                </c:pt>
                <c:pt idx="411">
                  <c:v>108.75912408759125</c:v>
                </c:pt>
                <c:pt idx="412">
                  <c:v>108.98058252427184</c:v>
                </c:pt>
                <c:pt idx="413">
                  <c:v>109.20096852300242</c:v>
                </c:pt>
                <c:pt idx="414">
                  <c:v>109.42028985507247</c:v>
                </c:pt>
                <c:pt idx="415">
                  <c:v>109.63855421686748</c:v>
                </c:pt>
                <c:pt idx="416">
                  <c:v>109.85576923076923</c:v>
                </c:pt>
                <c:pt idx="417">
                  <c:v>110.07194244604317</c:v>
                </c:pt>
                <c:pt idx="418">
                  <c:v>110.28708133971291</c:v>
                </c:pt>
                <c:pt idx="419">
                  <c:v>110.50119331742243</c:v>
                </c:pt>
                <c:pt idx="420">
                  <c:v>110.71428571428571</c:v>
                </c:pt>
                <c:pt idx="421">
                  <c:v>110.92636579572446</c:v>
                </c:pt>
                <c:pt idx="422">
                  <c:v>111.13744075829383</c:v>
                </c:pt>
                <c:pt idx="423">
                  <c:v>111.34751773049645</c:v>
                </c:pt>
                <c:pt idx="424">
                  <c:v>111.55660377358491</c:v>
                </c:pt>
                <c:pt idx="425">
                  <c:v>111.76470588235294</c:v>
                </c:pt>
                <c:pt idx="426">
                  <c:v>111.97183098591549</c:v>
                </c:pt>
                <c:pt idx="427">
                  <c:v>112.17798594847775</c:v>
                </c:pt>
                <c:pt idx="428">
                  <c:v>112.38317757009345</c:v>
                </c:pt>
                <c:pt idx="429">
                  <c:v>112.58741258741259</c:v>
                </c:pt>
                <c:pt idx="430">
                  <c:v>112.79069767441861</c:v>
                </c:pt>
                <c:pt idx="431">
                  <c:v>112.99303944315545</c:v>
                </c:pt>
                <c:pt idx="432">
                  <c:v>113.19444444444444</c:v>
                </c:pt>
                <c:pt idx="433">
                  <c:v>113.39491916859123</c:v>
                </c:pt>
                <c:pt idx="434">
                  <c:v>113.59447004608295</c:v>
                </c:pt>
                <c:pt idx="435">
                  <c:v>113.79310344827586</c:v>
                </c:pt>
                <c:pt idx="436">
                  <c:v>113.9908256880734</c:v>
                </c:pt>
                <c:pt idx="437">
                  <c:v>114.18764302059496</c:v>
                </c:pt>
                <c:pt idx="438">
                  <c:v>114.38356164383562</c:v>
                </c:pt>
                <c:pt idx="439">
                  <c:v>114.57858769931663</c:v>
                </c:pt>
                <c:pt idx="440">
                  <c:v>114.77272727272727</c:v>
                </c:pt>
                <c:pt idx="441">
                  <c:v>114.96598639455782</c:v>
                </c:pt>
                <c:pt idx="442">
                  <c:v>115.15837104072398</c:v>
                </c:pt>
                <c:pt idx="443">
                  <c:v>115.34988713318285</c:v>
                </c:pt>
                <c:pt idx="444">
                  <c:v>115.54054054054055</c:v>
                </c:pt>
                <c:pt idx="445">
                  <c:v>115.73033707865169</c:v>
                </c:pt>
                <c:pt idx="446">
                  <c:v>115.91928251121077</c:v>
                </c:pt>
                <c:pt idx="447">
                  <c:v>116.10738255033557</c:v>
                </c:pt>
                <c:pt idx="448">
                  <c:v>116.29464285714286</c:v>
                </c:pt>
                <c:pt idx="449">
                  <c:v>116.48106904231626</c:v>
                </c:pt>
                <c:pt idx="450">
                  <c:v>116.66666666666667</c:v>
                </c:pt>
                <c:pt idx="451">
                  <c:v>116.85144124168514</c:v>
                </c:pt>
                <c:pt idx="452">
                  <c:v>117.03539823008849</c:v>
                </c:pt>
                <c:pt idx="453">
                  <c:v>117.21854304635761</c:v>
                </c:pt>
                <c:pt idx="454">
                  <c:v>117.40088105726872</c:v>
                </c:pt>
                <c:pt idx="455">
                  <c:v>117.58241758241758</c:v>
                </c:pt>
                <c:pt idx="456">
                  <c:v>117.76315789473684</c:v>
                </c:pt>
                <c:pt idx="457">
                  <c:v>117.94310722100657</c:v>
                </c:pt>
                <c:pt idx="458">
                  <c:v>118.12227074235808</c:v>
                </c:pt>
                <c:pt idx="459">
                  <c:v>118.30065359477125</c:v>
                </c:pt>
                <c:pt idx="460">
                  <c:v>118.47826086956522</c:v>
                </c:pt>
                <c:pt idx="461">
                  <c:v>118.65509761388286</c:v>
                </c:pt>
                <c:pt idx="462">
                  <c:v>118.83116883116882</c:v>
                </c:pt>
                <c:pt idx="463">
                  <c:v>119.00647948164146</c:v>
                </c:pt>
                <c:pt idx="464">
                  <c:v>119.18103448275862</c:v>
                </c:pt>
                <c:pt idx="465">
                  <c:v>119.35483870967742</c:v>
                </c:pt>
                <c:pt idx="466">
                  <c:v>119.52789699570816</c:v>
                </c:pt>
                <c:pt idx="467">
                  <c:v>119.70021413276231</c:v>
                </c:pt>
                <c:pt idx="468">
                  <c:v>119.87179487179488</c:v>
                </c:pt>
                <c:pt idx="469">
                  <c:v>120.04264392324095</c:v>
                </c:pt>
                <c:pt idx="470">
                  <c:v>120.21276595744681</c:v>
                </c:pt>
                <c:pt idx="471">
                  <c:v>120.38216560509554</c:v>
                </c:pt>
                <c:pt idx="472">
                  <c:v>120.55084745762711</c:v>
                </c:pt>
                <c:pt idx="473">
                  <c:v>120.71881606765328</c:v>
                </c:pt>
                <c:pt idx="474">
                  <c:v>120.88607594936708</c:v>
                </c:pt>
                <c:pt idx="475">
                  <c:v>121.05263157894737</c:v>
                </c:pt>
                <c:pt idx="476">
                  <c:v>121.21848739495799</c:v>
                </c:pt>
                <c:pt idx="477">
                  <c:v>121.38364779874213</c:v>
                </c:pt>
                <c:pt idx="478">
                  <c:v>121.54811715481172</c:v>
                </c:pt>
                <c:pt idx="479">
                  <c:v>121.71189979123173</c:v>
                </c:pt>
                <c:pt idx="480">
                  <c:v>121.875</c:v>
                </c:pt>
                <c:pt idx="481">
                  <c:v>122.03742203742203</c:v>
                </c:pt>
                <c:pt idx="482">
                  <c:v>122.19917012448133</c:v>
                </c:pt>
                <c:pt idx="483">
                  <c:v>122.36024844720497</c:v>
                </c:pt>
                <c:pt idx="484">
                  <c:v>122.52066115702479</c:v>
                </c:pt>
                <c:pt idx="485">
                  <c:v>122.68041237113403</c:v>
                </c:pt>
                <c:pt idx="486">
                  <c:v>122.83950617283951</c:v>
                </c:pt>
                <c:pt idx="487">
                  <c:v>122.99794661190965</c:v>
                </c:pt>
                <c:pt idx="488">
                  <c:v>123.15573770491804</c:v>
                </c:pt>
                <c:pt idx="489">
                  <c:v>123.31288343558282</c:v>
                </c:pt>
                <c:pt idx="490">
                  <c:v>123.46938775510205</c:v>
                </c:pt>
                <c:pt idx="491">
                  <c:v>123.62525458248473</c:v>
                </c:pt>
                <c:pt idx="492">
                  <c:v>123.78048780487805</c:v>
                </c:pt>
                <c:pt idx="493">
                  <c:v>123.93509127789046</c:v>
                </c:pt>
                <c:pt idx="494">
                  <c:v>124.08906882591093</c:v>
                </c:pt>
                <c:pt idx="495">
                  <c:v>124.24242424242425</c:v>
                </c:pt>
                <c:pt idx="496">
                  <c:v>124.39516129032258</c:v>
                </c:pt>
                <c:pt idx="497">
                  <c:v>124.54728370221328</c:v>
                </c:pt>
                <c:pt idx="498">
                  <c:v>124.6987951807229</c:v>
                </c:pt>
                <c:pt idx="499">
                  <c:v>124.8496993987976</c:v>
                </c:pt>
                <c:pt idx="500">
                  <c:v>125</c:v>
                </c:pt>
                <c:pt idx="501">
                  <c:v>125.34930139720559</c:v>
                </c:pt>
                <c:pt idx="502">
                  <c:v>125.69721115537848</c:v>
                </c:pt>
                <c:pt idx="503">
                  <c:v>126.04373757455268</c:v>
                </c:pt>
                <c:pt idx="504">
                  <c:v>126.38888888888889</c:v>
                </c:pt>
                <c:pt idx="505">
                  <c:v>126.73267326732673</c:v>
                </c:pt>
                <c:pt idx="506">
                  <c:v>127.07509881422925</c:v>
                </c:pt>
                <c:pt idx="507">
                  <c:v>127.41617357001972</c:v>
                </c:pt>
                <c:pt idx="508">
                  <c:v>127.75590551181102</c:v>
                </c:pt>
                <c:pt idx="509">
                  <c:v>128.09430255402751</c:v>
                </c:pt>
                <c:pt idx="510">
                  <c:v>128.43137254901961</c:v>
                </c:pt>
                <c:pt idx="511">
                  <c:v>128.76712328767124</c:v>
                </c:pt>
                <c:pt idx="512">
                  <c:v>129.1015625</c:v>
                </c:pt>
                <c:pt idx="513">
                  <c:v>129.4346978557505</c:v>
                </c:pt>
                <c:pt idx="514">
                  <c:v>129.76653696498053</c:v>
                </c:pt>
                <c:pt idx="515">
                  <c:v>130.09708737864077</c:v>
                </c:pt>
                <c:pt idx="516">
                  <c:v>130.42635658914728</c:v>
                </c:pt>
                <c:pt idx="517">
                  <c:v>130.75435203094779</c:v>
                </c:pt>
                <c:pt idx="518">
                  <c:v>131.08108108108109</c:v>
                </c:pt>
                <c:pt idx="519">
                  <c:v>131.40655105973025</c:v>
                </c:pt>
                <c:pt idx="520">
                  <c:v>131.73076923076923</c:v>
                </c:pt>
                <c:pt idx="521">
                  <c:v>132.05374280230328</c:v>
                </c:pt>
                <c:pt idx="522">
                  <c:v>132.37547892720306</c:v>
                </c:pt>
                <c:pt idx="523">
                  <c:v>132.69598470363289</c:v>
                </c:pt>
                <c:pt idx="524">
                  <c:v>133.01526717557252</c:v>
                </c:pt>
                <c:pt idx="525">
                  <c:v>133.33333333333334</c:v>
                </c:pt>
                <c:pt idx="526">
                  <c:v>133.65019011406844</c:v>
                </c:pt>
                <c:pt idx="527">
                  <c:v>133.96584440227704</c:v>
                </c:pt>
                <c:pt idx="528">
                  <c:v>134.28030303030303</c:v>
                </c:pt>
                <c:pt idx="529">
                  <c:v>134.59357277882799</c:v>
                </c:pt>
                <c:pt idx="530">
                  <c:v>134.90566037735849</c:v>
                </c:pt>
                <c:pt idx="531">
                  <c:v>135.2165725047081</c:v>
                </c:pt>
                <c:pt idx="532">
                  <c:v>135.52631578947367</c:v>
                </c:pt>
                <c:pt idx="533">
                  <c:v>135.83489681050656</c:v>
                </c:pt>
                <c:pt idx="534">
                  <c:v>136.14232209737827</c:v>
                </c:pt>
                <c:pt idx="535">
                  <c:v>136.44859813084113</c:v>
                </c:pt>
                <c:pt idx="536">
                  <c:v>136.75373134328359</c:v>
                </c:pt>
                <c:pt idx="537">
                  <c:v>137.05772811918064</c:v>
                </c:pt>
                <c:pt idx="538">
                  <c:v>137.36059479553904</c:v>
                </c:pt>
                <c:pt idx="539">
                  <c:v>137.66233766233765</c:v>
                </c:pt>
                <c:pt idx="540">
                  <c:v>137.96296296296296</c:v>
                </c:pt>
                <c:pt idx="541">
                  <c:v>138.26247689463955</c:v>
                </c:pt>
                <c:pt idx="542">
                  <c:v>138.5608856088561</c:v>
                </c:pt>
                <c:pt idx="543">
                  <c:v>138.85819521178638</c:v>
                </c:pt>
                <c:pt idx="544">
                  <c:v>139.15441176470588</c:v>
                </c:pt>
                <c:pt idx="545">
                  <c:v>139.44954128440367</c:v>
                </c:pt>
                <c:pt idx="546">
                  <c:v>139.74358974358975</c:v>
                </c:pt>
                <c:pt idx="547">
                  <c:v>140.03656307129799</c:v>
                </c:pt>
                <c:pt idx="548">
                  <c:v>140.32846715328466</c:v>
                </c:pt>
                <c:pt idx="549">
                  <c:v>140.61930783242258</c:v>
                </c:pt>
                <c:pt idx="550">
                  <c:v>140.90909090909091</c:v>
                </c:pt>
                <c:pt idx="551">
                  <c:v>141.19782214156081</c:v>
                </c:pt>
                <c:pt idx="552">
                  <c:v>141.48550724637681</c:v>
                </c:pt>
                <c:pt idx="553">
                  <c:v>141.77215189873417</c:v>
                </c:pt>
                <c:pt idx="554">
                  <c:v>142.05776173285199</c:v>
                </c:pt>
                <c:pt idx="555">
                  <c:v>142.34234234234233</c:v>
                </c:pt>
                <c:pt idx="556">
                  <c:v>142.62589928057554</c:v>
                </c:pt>
                <c:pt idx="557">
                  <c:v>142.90843806104129</c:v>
                </c:pt>
                <c:pt idx="558">
                  <c:v>143.1899641577061</c:v>
                </c:pt>
                <c:pt idx="559">
                  <c:v>143.47048300536673</c:v>
                </c:pt>
                <c:pt idx="560">
                  <c:v>143.75</c:v>
                </c:pt>
                <c:pt idx="561">
                  <c:v>144.02852049910874</c:v>
                </c:pt>
                <c:pt idx="562">
                  <c:v>144.30604982206407</c:v>
                </c:pt>
                <c:pt idx="563">
                  <c:v>144.58259325044406</c:v>
                </c:pt>
                <c:pt idx="564">
                  <c:v>144.8581560283688</c:v>
                </c:pt>
                <c:pt idx="565">
                  <c:v>145.13274336283186</c:v>
                </c:pt>
                <c:pt idx="566">
                  <c:v>145.40636042402826</c:v>
                </c:pt>
                <c:pt idx="567">
                  <c:v>145.67901234567901</c:v>
                </c:pt>
                <c:pt idx="568">
                  <c:v>145.95070422535213</c:v>
                </c:pt>
                <c:pt idx="569">
                  <c:v>146.22144112478031</c:v>
                </c:pt>
                <c:pt idx="570">
                  <c:v>146.49122807017545</c:v>
                </c:pt>
                <c:pt idx="571">
                  <c:v>146.76007005253939</c:v>
                </c:pt>
                <c:pt idx="572">
                  <c:v>147.02797202797203</c:v>
                </c:pt>
                <c:pt idx="573">
                  <c:v>147.29493891797557</c:v>
                </c:pt>
                <c:pt idx="574">
                  <c:v>147.5609756097561</c:v>
                </c:pt>
                <c:pt idx="575">
                  <c:v>147.82608695652175</c:v>
                </c:pt>
                <c:pt idx="576">
                  <c:v>148.09027777777777</c:v>
                </c:pt>
                <c:pt idx="577">
                  <c:v>148.35355285961873</c:v>
                </c:pt>
                <c:pt idx="578">
                  <c:v>148.6159169550173</c:v>
                </c:pt>
                <c:pt idx="579">
                  <c:v>148.87737478411054</c:v>
                </c:pt>
                <c:pt idx="580">
                  <c:v>149.13793103448276</c:v>
                </c:pt>
                <c:pt idx="581">
                  <c:v>149.39759036144579</c:v>
                </c:pt>
                <c:pt idx="582">
                  <c:v>149.65635738831614</c:v>
                </c:pt>
                <c:pt idx="583">
                  <c:v>149.91423670668954</c:v>
                </c:pt>
                <c:pt idx="584">
                  <c:v>150.17123287671234</c:v>
                </c:pt>
                <c:pt idx="585">
                  <c:v>150.42735042735043</c:v>
                </c:pt>
                <c:pt idx="586">
                  <c:v>150.6825938566553</c:v>
                </c:pt>
                <c:pt idx="587">
                  <c:v>150.93696763202726</c:v>
                </c:pt>
                <c:pt idx="588">
                  <c:v>151.1904761904762</c:v>
                </c:pt>
                <c:pt idx="589">
                  <c:v>151.44312393887947</c:v>
                </c:pt>
                <c:pt idx="590">
                  <c:v>151.69491525423729</c:v>
                </c:pt>
                <c:pt idx="591">
                  <c:v>151.94585448392556</c:v>
                </c:pt>
                <c:pt idx="592">
                  <c:v>152.19594594594594</c:v>
                </c:pt>
                <c:pt idx="593">
                  <c:v>152.44519392917368</c:v>
                </c:pt>
                <c:pt idx="594">
                  <c:v>152.69360269360268</c:v>
                </c:pt>
                <c:pt idx="595">
                  <c:v>152.94117647058823</c:v>
                </c:pt>
                <c:pt idx="596">
                  <c:v>153.18791946308724</c:v>
                </c:pt>
                <c:pt idx="597">
                  <c:v>153.43383584589614</c:v>
                </c:pt>
                <c:pt idx="598">
                  <c:v>153.67892976588629</c:v>
                </c:pt>
                <c:pt idx="599">
                  <c:v>153.92320534223705</c:v>
                </c:pt>
                <c:pt idx="600">
                  <c:v>154.16666666666666</c:v>
                </c:pt>
                <c:pt idx="601">
                  <c:v>154.40931780366057</c:v>
                </c:pt>
                <c:pt idx="602">
                  <c:v>154.65116279069767</c:v>
                </c:pt>
                <c:pt idx="603">
                  <c:v>154.89220563847431</c:v>
                </c:pt>
                <c:pt idx="604">
                  <c:v>155.13245033112582</c:v>
                </c:pt>
                <c:pt idx="605">
                  <c:v>155.37190082644628</c:v>
                </c:pt>
                <c:pt idx="606">
                  <c:v>155.61056105610561</c:v>
                </c:pt>
                <c:pt idx="607">
                  <c:v>155.84843492586492</c:v>
                </c:pt>
                <c:pt idx="608">
                  <c:v>156.08552631578948</c:v>
                </c:pt>
                <c:pt idx="609">
                  <c:v>156.32183908045977</c:v>
                </c:pt>
                <c:pt idx="610">
                  <c:v>156.55737704918033</c:v>
                </c:pt>
                <c:pt idx="611">
                  <c:v>156.79214402618658</c:v>
                </c:pt>
                <c:pt idx="612">
                  <c:v>157.02614379084969</c:v>
                </c:pt>
                <c:pt idx="613">
                  <c:v>157.25938009787927</c:v>
                </c:pt>
                <c:pt idx="614">
                  <c:v>157.49185667752442</c:v>
                </c:pt>
                <c:pt idx="615">
                  <c:v>157.72357723577235</c:v>
                </c:pt>
                <c:pt idx="616">
                  <c:v>157.95454545454547</c:v>
                </c:pt>
                <c:pt idx="617">
                  <c:v>158.18476499189626</c:v>
                </c:pt>
                <c:pt idx="618">
                  <c:v>158.41423948220066</c:v>
                </c:pt>
                <c:pt idx="619">
                  <c:v>158.64297253634896</c:v>
                </c:pt>
                <c:pt idx="620">
                  <c:v>158.87096774193549</c:v>
                </c:pt>
                <c:pt idx="621">
                  <c:v>159.09822866344606</c:v>
                </c:pt>
                <c:pt idx="622">
                  <c:v>159.32475884244374</c:v>
                </c:pt>
                <c:pt idx="623">
                  <c:v>159.55056179775281</c:v>
                </c:pt>
                <c:pt idx="624">
                  <c:v>159.77564102564102</c:v>
                </c:pt>
                <c:pt idx="625">
                  <c:v>160</c:v>
                </c:pt>
                <c:pt idx="626">
                  <c:v>160.22364217252397</c:v>
                </c:pt>
                <c:pt idx="627">
                  <c:v>160.44657097288678</c:v>
                </c:pt>
                <c:pt idx="628">
                  <c:v>160.66878980891721</c:v>
                </c:pt>
                <c:pt idx="629">
                  <c:v>160.89030206677265</c:v>
                </c:pt>
                <c:pt idx="630">
                  <c:v>161.11111111111111</c:v>
                </c:pt>
                <c:pt idx="631">
                  <c:v>161.33122028526148</c:v>
                </c:pt>
                <c:pt idx="632">
                  <c:v>161.5506329113924</c:v>
                </c:pt>
                <c:pt idx="633">
                  <c:v>161.76935229067931</c:v>
                </c:pt>
                <c:pt idx="634">
                  <c:v>161.98738170347002</c:v>
                </c:pt>
                <c:pt idx="635">
                  <c:v>162.20472440944883</c:v>
                </c:pt>
                <c:pt idx="636">
                  <c:v>162.42138364779873</c:v>
                </c:pt>
                <c:pt idx="637">
                  <c:v>162.63736263736263</c:v>
                </c:pt>
                <c:pt idx="638">
                  <c:v>162.85266457680251</c:v>
                </c:pt>
                <c:pt idx="639">
                  <c:v>163.06729264475743</c:v>
                </c:pt>
                <c:pt idx="640">
                  <c:v>163.28125</c:v>
                </c:pt>
                <c:pt idx="641">
                  <c:v>163.49453978159127</c:v>
                </c:pt>
                <c:pt idx="642">
                  <c:v>163.70716510903426</c:v>
                </c:pt>
                <c:pt idx="643">
                  <c:v>163.91912908242614</c:v>
                </c:pt>
                <c:pt idx="644">
                  <c:v>164.13043478260869</c:v>
                </c:pt>
                <c:pt idx="645">
                  <c:v>164.34108527131784</c:v>
                </c:pt>
                <c:pt idx="646">
                  <c:v>164.55108359133126</c:v>
                </c:pt>
                <c:pt idx="647">
                  <c:v>164.76043276661514</c:v>
                </c:pt>
                <c:pt idx="648">
                  <c:v>164.96913580246914</c:v>
                </c:pt>
                <c:pt idx="649">
                  <c:v>165.17719568567026</c:v>
                </c:pt>
                <c:pt idx="650">
                  <c:v>165.38461538461539</c:v>
                </c:pt>
                <c:pt idx="651">
                  <c:v>165.59139784946237</c:v>
                </c:pt>
                <c:pt idx="652">
                  <c:v>165.79754601226995</c:v>
                </c:pt>
                <c:pt idx="653">
                  <c:v>166.00306278713629</c:v>
                </c:pt>
                <c:pt idx="654">
                  <c:v>166.20795107033638</c:v>
                </c:pt>
                <c:pt idx="655">
                  <c:v>166.41221374045801</c:v>
                </c:pt>
                <c:pt idx="656">
                  <c:v>166.61585365853659</c:v>
                </c:pt>
                <c:pt idx="657">
                  <c:v>166.81887366818873</c:v>
                </c:pt>
                <c:pt idx="658">
                  <c:v>167.02127659574469</c:v>
                </c:pt>
                <c:pt idx="659">
                  <c:v>167.22306525037936</c:v>
                </c:pt>
                <c:pt idx="660">
                  <c:v>167.42424242424244</c:v>
                </c:pt>
                <c:pt idx="661">
                  <c:v>167.62481089258699</c:v>
                </c:pt>
                <c:pt idx="662">
                  <c:v>167.82477341389728</c:v>
                </c:pt>
                <c:pt idx="663">
                  <c:v>168.02413273001508</c:v>
                </c:pt>
                <c:pt idx="664">
                  <c:v>168.22289156626505</c:v>
                </c:pt>
                <c:pt idx="665">
                  <c:v>168.42105263157896</c:v>
                </c:pt>
                <c:pt idx="666">
                  <c:v>168.61861861861863</c:v>
                </c:pt>
                <c:pt idx="667">
                  <c:v>168.81559220389806</c:v>
                </c:pt>
                <c:pt idx="668">
                  <c:v>169.0119760479042</c:v>
                </c:pt>
                <c:pt idx="669">
                  <c:v>169.20777279521675</c:v>
                </c:pt>
                <c:pt idx="670">
                  <c:v>169.40298507462686</c:v>
                </c:pt>
                <c:pt idx="671">
                  <c:v>169.59761549925486</c:v>
                </c:pt>
                <c:pt idx="672">
                  <c:v>169.79166666666666</c:v>
                </c:pt>
                <c:pt idx="673">
                  <c:v>169.98514115898959</c:v>
                </c:pt>
                <c:pt idx="674">
                  <c:v>170.17804154302669</c:v>
                </c:pt>
                <c:pt idx="675">
                  <c:v>170.37037037037038</c:v>
                </c:pt>
                <c:pt idx="676">
                  <c:v>170.5621301775148</c:v>
                </c:pt>
                <c:pt idx="677">
                  <c:v>170.75332348596751</c:v>
                </c:pt>
                <c:pt idx="678">
                  <c:v>170.94395280235989</c:v>
                </c:pt>
                <c:pt idx="679">
                  <c:v>171.13402061855669</c:v>
                </c:pt>
                <c:pt idx="680">
                  <c:v>171.3235294117647</c:v>
                </c:pt>
                <c:pt idx="681">
                  <c:v>171.51248164464025</c:v>
                </c:pt>
                <c:pt idx="682">
                  <c:v>171.70087976539588</c:v>
                </c:pt>
                <c:pt idx="683">
                  <c:v>171.8887262079063</c:v>
                </c:pt>
                <c:pt idx="684">
                  <c:v>172.07602339181287</c:v>
                </c:pt>
                <c:pt idx="685">
                  <c:v>172.26277372262774</c:v>
                </c:pt>
                <c:pt idx="686">
                  <c:v>172.44897959183675</c:v>
                </c:pt>
                <c:pt idx="687">
                  <c:v>172.63464337700145</c:v>
                </c:pt>
                <c:pt idx="688">
                  <c:v>172.81976744186048</c:v>
                </c:pt>
                <c:pt idx="689">
                  <c:v>173.00435413642961</c:v>
                </c:pt>
                <c:pt idx="690">
                  <c:v>173.18840579710144</c:v>
                </c:pt>
                <c:pt idx="691">
                  <c:v>173.37192474674384</c:v>
                </c:pt>
                <c:pt idx="692">
                  <c:v>173.5549132947977</c:v>
                </c:pt>
                <c:pt idx="693">
                  <c:v>173.73737373737373</c:v>
                </c:pt>
                <c:pt idx="694">
                  <c:v>173.91930835734871</c:v>
                </c:pt>
                <c:pt idx="695">
                  <c:v>174.10071942446044</c:v>
                </c:pt>
                <c:pt idx="696">
                  <c:v>174.2816091954023</c:v>
                </c:pt>
                <c:pt idx="697">
                  <c:v>174.46197991391679</c:v>
                </c:pt>
                <c:pt idx="698">
                  <c:v>174.64183381088824</c:v>
                </c:pt>
                <c:pt idx="699">
                  <c:v>174.82117310443491</c:v>
                </c:pt>
                <c:pt idx="700">
                  <c:v>175</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26.639344262295083</c:v>
                </c:pt>
                <c:pt idx="62">
                  <c:v>28.225806451612904</c:v>
                </c:pt>
                <c:pt idx="63">
                  <c:v>29.761904761904763</c:v>
                </c:pt>
                <c:pt idx="64">
                  <c:v>31.25</c:v>
                </c:pt>
                <c:pt idx="65">
                  <c:v>32.692307692307693</c:v>
                </c:pt>
                <c:pt idx="66">
                  <c:v>34.090909090909093</c:v>
                </c:pt>
                <c:pt idx="67">
                  <c:v>35.447761194029852</c:v>
                </c:pt>
                <c:pt idx="68">
                  <c:v>36.764705882352942</c:v>
                </c:pt>
                <c:pt idx="69">
                  <c:v>38.043478260869563</c:v>
                </c:pt>
                <c:pt idx="70">
                  <c:v>39.285714285714285</c:v>
                </c:pt>
                <c:pt idx="71">
                  <c:v>40.492957746478872</c:v>
                </c:pt>
                <c:pt idx="72">
                  <c:v>41.666666666666664</c:v>
                </c:pt>
                <c:pt idx="73">
                  <c:v>42.80821917808219</c:v>
                </c:pt>
                <c:pt idx="74">
                  <c:v>43.918918918918919</c:v>
                </c:pt>
                <c:pt idx="75">
                  <c:v>45</c:v>
                </c:pt>
                <c:pt idx="76">
                  <c:v>46.05263157894737</c:v>
                </c:pt>
                <c:pt idx="77">
                  <c:v>47.077922077922075</c:v>
                </c:pt>
                <c:pt idx="78">
                  <c:v>48.07692307692308</c:v>
                </c:pt>
                <c:pt idx="79">
                  <c:v>49.050632911392405</c:v>
                </c:pt>
                <c:pt idx="80">
                  <c:v>50</c:v>
                </c:pt>
                <c:pt idx="81">
                  <c:v>50.925925925925924</c:v>
                </c:pt>
                <c:pt idx="82">
                  <c:v>51.829268292682926</c:v>
                </c:pt>
                <c:pt idx="83">
                  <c:v>52.710843373493979</c:v>
                </c:pt>
                <c:pt idx="84">
                  <c:v>53.571428571428569</c:v>
                </c:pt>
                <c:pt idx="85">
                  <c:v>54.411764705882355</c:v>
                </c:pt>
                <c:pt idx="86">
                  <c:v>55.232558139534881</c:v>
                </c:pt>
                <c:pt idx="87">
                  <c:v>56.03448275862069</c:v>
                </c:pt>
                <c:pt idx="88">
                  <c:v>56.81818181818182</c:v>
                </c:pt>
                <c:pt idx="89">
                  <c:v>57.584269662921351</c:v>
                </c:pt>
                <c:pt idx="90">
                  <c:v>58.333333333333336</c:v>
                </c:pt>
                <c:pt idx="91">
                  <c:v>59.065934065934066</c:v>
                </c:pt>
                <c:pt idx="92">
                  <c:v>59.782608695652172</c:v>
                </c:pt>
                <c:pt idx="93">
                  <c:v>60.483870967741936</c:v>
                </c:pt>
                <c:pt idx="94">
                  <c:v>61.170212765957444</c:v>
                </c:pt>
                <c:pt idx="95">
                  <c:v>61.842105263157897</c:v>
                </c:pt>
                <c:pt idx="96">
                  <c:v>62.5</c:v>
                </c:pt>
                <c:pt idx="97">
                  <c:v>63.144329896907216</c:v>
                </c:pt>
                <c:pt idx="98">
                  <c:v>63.775510204081634</c:v>
                </c:pt>
                <c:pt idx="99">
                  <c:v>64.393939393939391</c:v>
                </c:pt>
                <c:pt idx="100">
                  <c:v>65</c:v>
                </c:pt>
                <c:pt idx="101">
                  <c:v>65.594059405940598</c:v>
                </c:pt>
                <c:pt idx="102">
                  <c:v>66.17647058823529</c:v>
                </c:pt>
                <c:pt idx="103">
                  <c:v>66.747572815533985</c:v>
                </c:pt>
                <c:pt idx="104">
                  <c:v>67.307692307692307</c:v>
                </c:pt>
                <c:pt idx="105">
                  <c:v>67.857142857142861</c:v>
                </c:pt>
                <c:pt idx="106">
                  <c:v>68.396226415094333</c:v>
                </c:pt>
                <c:pt idx="107">
                  <c:v>68.925233644859816</c:v>
                </c:pt>
                <c:pt idx="108">
                  <c:v>69.444444444444443</c:v>
                </c:pt>
                <c:pt idx="109">
                  <c:v>69.954128440366972</c:v>
                </c:pt>
                <c:pt idx="110">
                  <c:v>70.454545454545453</c:v>
                </c:pt>
                <c:pt idx="111">
                  <c:v>70.945945945945951</c:v>
                </c:pt>
                <c:pt idx="112">
                  <c:v>71.428571428571431</c:v>
                </c:pt>
                <c:pt idx="113">
                  <c:v>71.902654867256643</c:v>
                </c:pt>
                <c:pt idx="114">
                  <c:v>72.368421052631575</c:v>
                </c:pt>
                <c:pt idx="115">
                  <c:v>72.826086956521735</c:v>
                </c:pt>
                <c:pt idx="116">
                  <c:v>73.275862068965523</c:v>
                </c:pt>
                <c:pt idx="117">
                  <c:v>73.717948717948715</c:v>
                </c:pt>
                <c:pt idx="118">
                  <c:v>74.152542372881356</c:v>
                </c:pt>
                <c:pt idx="119">
                  <c:v>74.579831932773104</c:v>
                </c:pt>
                <c:pt idx="120">
                  <c:v>75</c:v>
                </c:pt>
                <c:pt idx="121">
                  <c:v>75.413223140495873</c:v>
                </c:pt>
                <c:pt idx="122">
                  <c:v>75.819672131147541</c:v>
                </c:pt>
                <c:pt idx="123">
                  <c:v>76.219512195121951</c:v>
                </c:pt>
                <c:pt idx="124">
                  <c:v>76.612903225806448</c:v>
                </c:pt>
                <c:pt idx="125">
                  <c:v>77</c:v>
                </c:pt>
                <c:pt idx="126">
                  <c:v>77.38095238095238</c:v>
                </c:pt>
                <c:pt idx="127">
                  <c:v>77.755905511811022</c:v>
                </c:pt>
                <c:pt idx="128">
                  <c:v>78.125</c:v>
                </c:pt>
                <c:pt idx="129">
                  <c:v>78.488372093023258</c:v>
                </c:pt>
                <c:pt idx="130">
                  <c:v>78.84615384615384</c:v>
                </c:pt>
                <c:pt idx="131">
                  <c:v>79.198473282442748</c:v>
                </c:pt>
                <c:pt idx="132">
                  <c:v>79.545454545454547</c:v>
                </c:pt>
                <c:pt idx="133">
                  <c:v>79.887218045112789</c:v>
                </c:pt>
                <c:pt idx="134">
                  <c:v>80.223880597014926</c:v>
                </c:pt>
                <c:pt idx="135">
                  <c:v>80.555555555555557</c:v>
                </c:pt>
                <c:pt idx="136">
                  <c:v>80.882352941176464</c:v>
                </c:pt>
                <c:pt idx="137">
                  <c:v>81.204379562043798</c:v>
                </c:pt>
                <c:pt idx="138">
                  <c:v>81.521739130434781</c:v>
                </c:pt>
                <c:pt idx="139">
                  <c:v>81.834532374100718</c:v>
                </c:pt>
                <c:pt idx="140">
                  <c:v>82.142857142857139</c:v>
                </c:pt>
                <c:pt idx="141">
                  <c:v>82.446808510638292</c:v>
                </c:pt>
                <c:pt idx="142">
                  <c:v>82.74647887323944</c:v>
                </c:pt>
                <c:pt idx="143">
                  <c:v>83.04195804195804</c:v>
                </c:pt>
                <c:pt idx="144">
                  <c:v>83.333333333333329</c:v>
                </c:pt>
                <c:pt idx="145">
                  <c:v>83.620689655172413</c:v>
                </c:pt>
                <c:pt idx="146">
                  <c:v>83.904109589041099</c:v>
                </c:pt>
                <c:pt idx="147">
                  <c:v>84.183673469387756</c:v>
                </c:pt>
                <c:pt idx="148">
                  <c:v>84.459459459459453</c:v>
                </c:pt>
                <c:pt idx="149">
                  <c:v>84.731543624161077</c:v>
                </c:pt>
                <c:pt idx="150">
                  <c:v>85</c:v>
                </c:pt>
                <c:pt idx="151">
                  <c:v>85.264900662251662</c:v>
                </c:pt>
                <c:pt idx="152">
                  <c:v>85.526315789473685</c:v>
                </c:pt>
                <c:pt idx="153">
                  <c:v>85.784313725490193</c:v>
                </c:pt>
                <c:pt idx="154">
                  <c:v>86.038961038961034</c:v>
                </c:pt>
                <c:pt idx="155">
                  <c:v>86.290322580645167</c:v>
                </c:pt>
                <c:pt idx="156">
                  <c:v>86.538461538461533</c:v>
                </c:pt>
                <c:pt idx="157">
                  <c:v>86.783439490445858</c:v>
                </c:pt>
                <c:pt idx="158">
                  <c:v>87.025316455696199</c:v>
                </c:pt>
                <c:pt idx="159">
                  <c:v>87.264150943396231</c:v>
                </c:pt>
                <c:pt idx="160">
                  <c:v>87.5</c:v>
                </c:pt>
                <c:pt idx="161">
                  <c:v>87.732919254658384</c:v>
                </c:pt>
                <c:pt idx="162">
                  <c:v>87.962962962962962</c:v>
                </c:pt>
                <c:pt idx="163">
                  <c:v>88.190184049079761</c:v>
                </c:pt>
                <c:pt idx="164">
                  <c:v>88.41463414634147</c:v>
                </c:pt>
                <c:pt idx="165">
                  <c:v>88.63636363636364</c:v>
                </c:pt>
                <c:pt idx="166">
                  <c:v>88.855421686746993</c:v>
                </c:pt>
                <c:pt idx="167">
                  <c:v>89.071856287425149</c:v>
                </c:pt>
                <c:pt idx="168">
                  <c:v>89.285714285714292</c:v>
                </c:pt>
                <c:pt idx="169">
                  <c:v>89.49704142011835</c:v>
                </c:pt>
                <c:pt idx="170">
                  <c:v>89.705882352941174</c:v>
                </c:pt>
                <c:pt idx="171">
                  <c:v>90.233918128654977</c:v>
                </c:pt>
                <c:pt idx="172">
                  <c:v>90.755813953488371</c:v>
                </c:pt>
                <c:pt idx="173">
                  <c:v>91.271676300578036</c:v>
                </c:pt>
                <c:pt idx="174">
                  <c:v>91.781609195402297</c:v>
                </c:pt>
                <c:pt idx="175">
                  <c:v>92.285714285714292</c:v>
                </c:pt>
                <c:pt idx="176">
                  <c:v>92.784090909090907</c:v>
                </c:pt>
                <c:pt idx="177">
                  <c:v>93.276836158192097</c:v>
                </c:pt>
                <c:pt idx="178">
                  <c:v>93.764044943820224</c:v>
                </c:pt>
                <c:pt idx="179">
                  <c:v>94.245810055865917</c:v>
                </c:pt>
                <c:pt idx="180">
                  <c:v>94.722222222222229</c:v>
                </c:pt>
                <c:pt idx="181">
                  <c:v>95.193370165745861</c:v>
                </c:pt>
                <c:pt idx="182">
                  <c:v>95.659340659340657</c:v>
                </c:pt>
                <c:pt idx="183">
                  <c:v>96.120218579234972</c:v>
                </c:pt>
                <c:pt idx="184">
                  <c:v>96.576086956521735</c:v>
                </c:pt>
                <c:pt idx="185">
                  <c:v>97.027027027027032</c:v>
                </c:pt>
                <c:pt idx="186">
                  <c:v>97.473118279569889</c:v>
                </c:pt>
                <c:pt idx="187">
                  <c:v>97.914438502673804</c:v>
                </c:pt>
                <c:pt idx="188">
                  <c:v>98.351063829787236</c:v>
                </c:pt>
                <c:pt idx="189">
                  <c:v>98.783068783068785</c:v>
                </c:pt>
                <c:pt idx="190">
                  <c:v>99.21052631578948</c:v>
                </c:pt>
                <c:pt idx="191">
                  <c:v>99.633507853403145</c:v>
                </c:pt>
                <c:pt idx="192">
                  <c:v>100.05208333333333</c:v>
                </c:pt>
                <c:pt idx="193">
                  <c:v>100.46632124352331</c:v>
                </c:pt>
                <c:pt idx="194">
                  <c:v>100.87628865979381</c:v>
                </c:pt>
                <c:pt idx="195">
                  <c:v>101.28205128205128</c:v>
                </c:pt>
                <c:pt idx="196">
                  <c:v>101.68367346938776</c:v>
                </c:pt>
                <c:pt idx="197">
                  <c:v>102.08121827411168</c:v>
                </c:pt>
                <c:pt idx="198">
                  <c:v>102.47474747474747</c:v>
                </c:pt>
                <c:pt idx="199">
                  <c:v>102.8643216080402</c:v>
                </c:pt>
                <c:pt idx="200">
                  <c:v>103.25</c:v>
                </c:pt>
                <c:pt idx="201">
                  <c:v>103.6318407960199</c:v>
                </c:pt>
                <c:pt idx="202">
                  <c:v>104.00990099009901</c:v>
                </c:pt>
                <c:pt idx="203">
                  <c:v>104.38423645320196</c:v>
                </c:pt>
                <c:pt idx="204">
                  <c:v>104.75490196078431</c:v>
                </c:pt>
                <c:pt idx="205">
                  <c:v>105.1219512195122</c:v>
                </c:pt>
                <c:pt idx="206">
                  <c:v>105.48543689320388</c:v>
                </c:pt>
                <c:pt idx="207">
                  <c:v>105.84541062801932</c:v>
                </c:pt>
                <c:pt idx="208">
                  <c:v>106.20192307692308</c:v>
                </c:pt>
                <c:pt idx="209">
                  <c:v>106.55502392344498</c:v>
                </c:pt>
                <c:pt idx="210">
                  <c:v>106.9047619047619</c:v>
                </c:pt>
                <c:pt idx="211">
                  <c:v>107.25118483412322</c:v>
                </c:pt>
                <c:pt idx="212">
                  <c:v>107.59433962264151</c:v>
                </c:pt>
                <c:pt idx="213">
                  <c:v>107.93427230046949</c:v>
                </c:pt>
                <c:pt idx="214">
                  <c:v>108.27102803738318</c:v>
                </c:pt>
                <c:pt idx="215">
                  <c:v>108.6046511627907</c:v>
                </c:pt>
                <c:pt idx="216">
                  <c:v>108.93518518518519</c:v>
                </c:pt>
                <c:pt idx="217">
                  <c:v>109.26267281105991</c:v>
                </c:pt>
                <c:pt idx="218">
                  <c:v>109.58715596330275</c:v>
                </c:pt>
                <c:pt idx="219">
                  <c:v>109.90867579908675</c:v>
                </c:pt>
                <c:pt idx="220">
                  <c:v>110.22727272727273</c:v>
                </c:pt>
                <c:pt idx="221">
                  <c:v>110.54298642533936</c:v>
                </c:pt>
                <c:pt idx="222">
                  <c:v>110.85585585585585</c:v>
                </c:pt>
                <c:pt idx="223">
                  <c:v>111.16591928251121</c:v>
                </c:pt>
                <c:pt idx="224">
                  <c:v>111.47321428571429</c:v>
                </c:pt>
                <c:pt idx="225">
                  <c:v>111.77777777777777</c:v>
                </c:pt>
                <c:pt idx="226">
                  <c:v>112.07964601769912</c:v>
                </c:pt>
                <c:pt idx="227">
                  <c:v>112.37885462555066</c:v>
                </c:pt>
                <c:pt idx="228">
                  <c:v>112.67543859649123</c:v>
                </c:pt>
                <c:pt idx="229">
                  <c:v>112.96943231441048</c:v>
                </c:pt>
                <c:pt idx="230">
                  <c:v>113.26086956521739</c:v>
                </c:pt>
                <c:pt idx="231">
                  <c:v>113.54978354978356</c:v>
                </c:pt>
                <c:pt idx="232">
                  <c:v>113.83620689655173</c:v>
                </c:pt>
                <c:pt idx="233">
                  <c:v>114.12017167381974</c:v>
                </c:pt>
                <c:pt idx="234">
                  <c:v>114.4017094017094</c:v>
                </c:pt>
                <c:pt idx="235">
                  <c:v>114.68085106382979</c:v>
                </c:pt>
                <c:pt idx="236">
                  <c:v>114.95762711864407</c:v>
                </c:pt>
                <c:pt idx="237">
                  <c:v>115.23206751054852</c:v>
                </c:pt>
                <c:pt idx="238">
                  <c:v>115.50420168067227</c:v>
                </c:pt>
                <c:pt idx="239">
                  <c:v>115.77405857740585</c:v>
                </c:pt>
                <c:pt idx="240">
                  <c:v>116.04166666666667</c:v>
                </c:pt>
                <c:pt idx="241">
                  <c:v>116.30705394190872</c:v>
                </c:pt>
                <c:pt idx="242">
                  <c:v>116.5702479338843</c:v>
                </c:pt>
                <c:pt idx="243">
                  <c:v>116.83127572016461</c:v>
                </c:pt>
                <c:pt idx="244">
                  <c:v>117.09016393442623</c:v>
                </c:pt>
                <c:pt idx="245">
                  <c:v>117.34693877551021</c:v>
                </c:pt>
                <c:pt idx="246">
                  <c:v>117.60162601626017</c:v>
                </c:pt>
                <c:pt idx="247">
                  <c:v>117.85425101214575</c:v>
                </c:pt>
                <c:pt idx="248">
                  <c:v>118.10483870967742</c:v>
                </c:pt>
                <c:pt idx="249">
                  <c:v>118.35341365461848</c:v>
                </c:pt>
                <c:pt idx="250">
                  <c:v>118.6</c:v>
                </c:pt>
                <c:pt idx="251">
                  <c:v>119.32270916334662</c:v>
                </c:pt>
                <c:pt idx="252">
                  <c:v>120.03968253968254</c:v>
                </c:pt>
                <c:pt idx="253">
                  <c:v>120.75098814229248</c:v>
                </c:pt>
                <c:pt idx="254">
                  <c:v>121.45669291338582</c:v>
                </c:pt>
                <c:pt idx="255">
                  <c:v>122.15686274509804</c:v>
                </c:pt>
                <c:pt idx="256">
                  <c:v>122.8515625</c:v>
                </c:pt>
                <c:pt idx="257">
                  <c:v>123.5408560311284</c:v>
                </c:pt>
                <c:pt idx="258">
                  <c:v>124.22480620155039</c:v>
                </c:pt>
                <c:pt idx="259">
                  <c:v>124.9034749034749</c:v>
                </c:pt>
                <c:pt idx="260">
                  <c:v>125.57692307692308</c:v>
                </c:pt>
                <c:pt idx="261">
                  <c:v>126.24521072796935</c:v>
                </c:pt>
                <c:pt idx="262">
                  <c:v>126.90839694656489</c:v>
                </c:pt>
                <c:pt idx="263">
                  <c:v>127.56653992395437</c:v>
                </c:pt>
                <c:pt idx="264">
                  <c:v>128.21969696969697</c:v>
                </c:pt>
                <c:pt idx="265">
                  <c:v>128.8679245283019</c:v>
                </c:pt>
                <c:pt idx="266">
                  <c:v>129.51127819548873</c:v>
                </c:pt>
                <c:pt idx="267">
                  <c:v>130.14981273408239</c:v>
                </c:pt>
                <c:pt idx="268">
                  <c:v>130.78358208955223</c:v>
                </c:pt>
                <c:pt idx="269">
                  <c:v>131.41263940520446</c:v>
                </c:pt>
                <c:pt idx="270">
                  <c:v>132.03703703703704</c:v>
                </c:pt>
                <c:pt idx="271">
                  <c:v>132.65682656826567</c:v>
                </c:pt>
                <c:pt idx="272">
                  <c:v>133.27205882352942</c:v>
                </c:pt>
                <c:pt idx="273">
                  <c:v>133.88278388278388</c:v>
                </c:pt>
                <c:pt idx="274">
                  <c:v>134.4890510948905</c:v>
                </c:pt>
                <c:pt idx="275">
                  <c:v>135.09090909090909</c:v>
                </c:pt>
                <c:pt idx="276">
                  <c:v>135.68840579710144</c:v>
                </c:pt>
                <c:pt idx="277">
                  <c:v>136.28158844765343</c:v>
                </c:pt>
                <c:pt idx="278">
                  <c:v>136.87050359712231</c:v>
                </c:pt>
                <c:pt idx="279">
                  <c:v>137.45519713261649</c:v>
                </c:pt>
                <c:pt idx="280">
                  <c:v>138.03571428571428</c:v>
                </c:pt>
                <c:pt idx="281">
                  <c:v>138.61209964412811</c:v>
                </c:pt>
                <c:pt idx="282">
                  <c:v>139.18439716312056</c:v>
                </c:pt>
                <c:pt idx="283">
                  <c:v>139.75265017667846</c:v>
                </c:pt>
                <c:pt idx="284">
                  <c:v>140.31690140845072</c:v>
                </c:pt>
                <c:pt idx="285">
                  <c:v>140.87719298245614</c:v>
                </c:pt>
                <c:pt idx="286">
                  <c:v>141.43356643356643</c:v>
                </c:pt>
                <c:pt idx="287">
                  <c:v>141.98606271777004</c:v>
                </c:pt>
                <c:pt idx="288">
                  <c:v>142.53472222222223</c:v>
                </c:pt>
                <c:pt idx="289">
                  <c:v>143.07958477508652</c:v>
                </c:pt>
                <c:pt idx="290">
                  <c:v>143.62068965517241</c:v>
                </c:pt>
                <c:pt idx="291">
                  <c:v>144.15807560137458</c:v>
                </c:pt>
                <c:pt idx="292">
                  <c:v>144.6917808219178</c:v>
                </c:pt>
                <c:pt idx="293">
                  <c:v>145.22184300341297</c:v>
                </c:pt>
                <c:pt idx="294">
                  <c:v>145.74829931972789</c:v>
                </c:pt>
                <c:pt idx="295">
                  <c:v>146.27118644067798</c:v>
                </c:pt>
                <c:pt idx="296">
                  <c:v>146.79054054054055</c:v>
                </c:pt>
                <c:pt idx="297">
                  <c:v>147.30639730639732</c:v>
                </c:pt>
                <c:pt idx="298">
                  <c:v>147.81879194630872</c:v>
                </c:pt>
                <c:pt idx="299">
                  <c:v>148.32775919732441</c:v>
                </c:pt>
                <c:pt idx="300">
                  <c:v>148.83333333333334</c:v>
                </c:pt>
                <c:pt idx="301">
                  <c:v>149.33554817275748</c:v>
                </c:pt>
                <c:pt idx="302">
                  <c:v>149.83443708609272</c:v>
                </c:pt>
                <c:pt idx="303">
                  <c:v>150.33003300330034</c:v>
                </c:pt>
                <c:pt idx="304">
                  <c:v>150.82236842105263</c:v>
                </c:pt>
                <c:pt idx="305">
                  <c:v>151.31147540983608</c:v>
                </c:pt>
                <c:pt idx="306">
                  <c:v>151.79738562091504</c:v>
                </c:pt>
                <c:pt idx="307">
                  <c:v>152.2801302931596</c:v>
                </c:pt>
                <c:pt idx="308">
                  <c:v>152.75974025974025</c:v>
                </c:pt>
                <c:pt idx="309">
                  <c:v>153.23624595469255</c:v>
                </c:pt>
                <c:pt idx="310">
                  <c:v>153.70967741935485</c:v>
                </c:pt>
                <c:pt idx="311">
                  <c:v>154.18006430868166</c:v>
                </c:pt>
                <c:pt idx="312">
                  <c:v>154.64743589743588</c:v>
                </c:pt>
                <c:pt idx="313">
                  <c:v>155.11182108626198</c:v>
                </c:pt>
                <c:pt idx="314">
                  <c:v>155.57324840764332</c:v>
                </c:pt>
                <c:pt idx="315">
                  <c:v>156.03174603174602</c:v>
                </c:pt>
                <c:pt idx="316">
                  <c:v>156.48734177215189</c:v>
                </c:pt>
                <c:pt idx="317">
                  <c:v>156.94006309148264</c:v>
                </c:pt>
                <c:pt idx="318">
                  <c:v>157.38993710691824</c:v>
                </c:pt>
                <c:pt idx="319">
                  <c:v>157.8369905956113</c:v>
                </c:pt>
                <c:pt idx="320">
                  <c:v>158.28125</c:v>
                </c:pt>
                <c:pt idx="321">
                  <c:v>158.72274143302181</c:v>
                </c:pt>
                <c:pt idx="322">
                  <c:v>159.1614906832298</c:v>
                </c:pt>
                <c:pt idx="323">
                  <c:v>159.59752321981424</c:v>
                </c:pt>
                <c:pt idx="324">
                  <c:v>160.03086419753086</c:v>
                </c:pt>
                <c:pt idx="325">
                  <c:v>160.46153846153845</c:v>
                </c:pt>
                <c:pt idx="326">
                  <c:v>160.88957055214723</c:v>
                </c:pt>
                <c:pt idx="327">
                  <c:v>161.31498470948011</c:v>
                </c:pt>
                <c:pt idx="328">
                  <c:v>161.73780487804879</c:v>
                </c:pt>
                <c:pt idx="329">
                  <c:v>162.15805471124619</c:v>
                </c:pt>
                <c:pt idx="330">
                  <c:v>162.57575757575756</c:v>
                </c:pt>
                <c:pt idx="331">
                  <c:v>162.99093655589124</c:v>
                </c:pt>
                <c:pt idx="332">
                  <c:v>163.40361445783134</c:v>
                </c:pt>
                <c:pt idx="333">
                  <c:v>163.81381381381382</c:v>
                </c:pt>
                <c:pt idx="334">
                  <c:v>164.22155688622755</c:v>
                </c:pt>
                <c:pt idx="335">
                  <c:v>164.62686567164178</c:v>
                </c:pt>
                <c:pt idx="336">
                  <c:v>165.0297619047619</c:v>
                </c:pt>
                <c:pt idx="337">
                  <c:v>165.43026706231453</c:v>
                </c:pt>
                <c:pt idx="338">
                  <c:v>165.82840236686391</c:v>
                </c:pt>
                <c:pt idx="339">
                  <c:v>166.22418879056048</c:v>
                </c:pt>
                <c:pt idx="340">
                  <c:v>166.61764705882354</c:v>
                </c:pt>
                <c:pt idx="341">
                  <c:v>167.00879765395894</c:v>
                </c:pt>
                <c:pt idx="342">
                  <c:v>167.39766081871346</c:v>
                </c:pt>
                <c:pt idx="343">
                  <c:v>167.78425655976676</c:v>
                </c:pt>
                <c:pt idx="344">
                  <c:v>168.16860465116278</c:v>
                </c:pt>
                <c:pt idx="345">
                  <c:v>168.55072463768116</c:v>
                </c:pt>
                <c:pt idx="346">
                  <c:v>168.93063583815029</c:v>
                </c:pt>
                <c:pt idx="347">
                  <c:v>169.30835734870317</c:v>
                </c:pt>
                <c:pt idx="348">
                  <c:v>169.68390804597701</c:v>
                </c:pt>
                <c:pt idx="349">
                  <c:v>170.05730659025787</c:v>
                </c:pt>
                <c:pt idx="350">
                  <c:v>170.42857142857142</c:v>
                </c:pt>
                <c:pt idx="351">
                  <c:v>170.79772079772079</c:v>
                </c:pt>
                <c:pt idx="352">
                  <c:v>171.16477272727272</c:v>
                </c:pt>
                <c:pt idx="353">
                  <c:v>171.52974504249292</c:v>
                </c:pt>
                <c:pt idx="354">
                  <c:v>171.89265536723164</c:v>
                </c:pt>
                <c:pt idx="355">
                  <c:v>172.25352112676057</c:v>
                </c:pt>
                <c:pt idx="356">
                  <c:v>172.61235955056179</c:v>
                </c:pt>
                <c:pt idx="357">
                  <c:v>172.96918767507003</c:v>
                </c:pt>
                <c:pt idx="358">
                  <c:v>173.32402234636871</c:v>
                </c:pt>
                <c:pt idx="359">
                  <c:v>173.67688022284122</c:v>
                </c:pt>
                <c:pt idx="360">
                  <c:v>174.02777777777777</c:v>
                </c:pt>
                <c:pt idx="361">
                  <c:v>174.37673130193906</c:v>
                </c:pt>
                <c:pt idx="362">
                  <c:v>174.72375690607734</c:v>
                </c:pt>
                <c:pt idx="363">
                  <c:v>175.06887052341597</c:v>
                </c:pt>
                <c:pt idx="364">
                  <c:v>175.41208791208791</c:v>
                </c:pt>
                <c:pt idx="365">
                  <c:v>175.75342465753425</c:v>
                </c:pt>
                <c:pt idx="366">
                  <c:v>176.0928961748634</c:v>
                </c:pt>
                <c:pt idx="367">
                  <c:v>176.43051771117166</c:v>
                </c:pt>
                <c:pt idx="368">
                  <c:v>176.76630434782609</c:v>
                </c:pt>
                <c:pt idx="369">
                  <c:v>177.10027100271003</c:v>
                </c:pt>
                <c:pt idx="370">
                  <c:v>177.43243243243242</c:v>
                </c:pt>
                <c:pt idx="371">
                  <c:v>177.76280323450135</c:v>
                </c:pt>
                <c:pt idx="372">
                  <c:v>178.09139784946237</c:v>
                </c:pt>
                <c:pt idx="373">
                  <c:v>178.41823056300268</c:v>
                </c:pt>
                <c:pt idx="374">
                  <c:v>178.7433155080214</c:v>
                </c:pt>
                <c:pt idx="375">
                  <c:v>179.06666666666666</c:v>
                </c:pt>
                <c:pt idx="376">
                  <c:v>179.38829787234042</c:v>
                </c:pt>
                <c:pt idx="377">
                  <c:v>179.70822281167108</c:v>
                </c:pt>
                <c:pt idx="378">
                  <c:v>180.02645502645504</c:v>
                </c:pt>
                <c:pt idx="379">
                  <c:v>180.34300791556728</c:v>
                </c:pt>
                <c:pt idx="380">
                  <c:v>180.65789473684211</c:v>
                </c:pt>
                <c:pt idx="381">
                  <c:v>180.97112860892389</c:v>
                </c:pt>
                <c:pt idx="382">
                  <c:v>181.282722513089</c:v>
                </c:pt>
                <c:pt idx="383">
                  <c:v>181.59268929503915</c:v>
                </c:pt>
                <c:pt idx="384">
                  <c:v>181.90104166666666</c:v>
                </c:pt>
                <c:pt idx="385">
                  <c:v>182.20779220779221</c:v>
                </c:pt>
                <c:pt idx="386">
                  <c:v>182.51295336787564</c:v>
                </c:pt>
                <c:pt idx="387">
                  <c:v>182.81653746770027</c:v>
                </c:pt>
                <c:pt idx="388">
                  <c:v>183.11855670103094</c:v>
                </c:pt>
                <c:pt idx="389">
                  <c:v>183.41902313624678</c:v>
                </c:pt>
                <c:pt idx="390">
                  <c:v>183.71794871794873</c:v>
                </c:pt>
                <c:pt idx="391">
                  <c:v>184.01534526854221</c:v>
                </c:pt>
                <c:pt idx="392">
                  <c:v>184.3112244897959</c:v>
                </c:pt>
                <c:pt idx="393">
                  <c:v>184.60559796437659</c:v>
                </c:pt>
                <c:pt idx="394">
                  <c:v>184.89847715736042</c:v>
                </c:pt>
                <c:pt idx="395">
                  <c:v>185.18987341772151</c:v>
                </c:pt>
                <c:pt idx="396">
                  <c:v>185.47979797979798</c:v>
                </c:pt>
                <c:pt idx="397">
                  <c:v>185.76826196473553</c:v>
                </c:pt>
                <c:pt idx="398">
                  <c:v>186.05527638190955</c:v>
                </c:pt>
                <c:pt idx="399">
                  <c:v>186.34085213032583</c:v>
                </c:pt>
                <c:pt idx="400">
                  <c:v>186.625</c:v>
                </c:pt>
                <c:pt idx="401">
                  <c:v>186.90773067331671</c:v>
                </c:pt>
                <c:pt idx="402">
                  <c:v>187.18905472636817</c:v>
                </c:pt>
                <c:pt idx="403">
                  <c:v>187.46898263027296</c:v>
                </c:pt>
                <c:pt idx="404">
                  <c:v>187.74752475247524</c:v>
                </c:pt>
                <c:pt idx="405">
                  <c:v>188.02469135802468</c:v>
                </c:pt>
                <c:pt idx="406">
                  <c:v>188.30049261083744</c:v>
                </c:pt>
                <c:pt idx="407">
                  <c:v>188.57493857493859</c:v>
                </c:pt>
                <c:pt idx="408">
                  <c:v>188.84803921568627</c:v>
                </c:pt>
                <c:pt idx="409">
                  <c:v>189.11980440097798</c:v>
                </c:pt>
                <c:pt idx="410">
                  <c:v>189.39024390243901</c:v>
                </c:pt>
                <c:pt idx="411">
                  <c:v>189.65936739659367</c:v>
                </c:pt>
                <c:pt idx="412">
                  <c:v>189.92718446601941</c:v>
                </c:pt>
                <c:pt idx="413">
                  <c:v>190.19370460048427</c:v>
                </c:pt>
                <c:pt idx="414">
                  <c:v>190.45893719806764</c:v>
                </c:pt>
                <c:pt idx="415">
                  <c:v>190.72289156626505</c:v>
                </c:pt>
                <c:pt idx="416">
                  <c:v>190.98557692307693</c:v>
                </c:pt>
                <c:pt idx="417">
                  <c:v>191.24700239808155</c:v>
                </c:pt>
                <c:pt idx="418">
                  <c:v>191.50717703349281</c:v>
                </c:pt>
                <c:pt idx="419">
                  <c:v>191.76610978520287</c:v>
                </c:pt>
                <c:pt idx="420">
                  <c:v>192.02380952380952</c:v>
                </c:pt>
                <c:pt idx="421">
                  <c:v>192.28028503562945</c:v>
                </c:pt>
                <c:pt idx="422">
                  <c:v>192.53554502369667</c:v>
                </c:pt>
                <c:pt idx="423">
                  <c:v>192.78959810874704</c:v>
                </c:pt>
                <c:pt idx="424">
                  <c:v>193.04245283018867</c:v>
                </c:pt>
                <c:pt idx="425">
                  <c:v>193.29411764705881</c:v>
                </c:pt>
                <c:pt idx="426">
                  <c:v>193.54460093896714</c:v>
                </c:pt>
                <c:pt idx="427">
                  <c:v>193.79391100702577</c:v>
                </c:pt>
                <c:pt idx="428">
                  <c:v>194.04205607476635</c:v>
                </c:pt>
                <c:pt idx="429">
                  <c:v>194.28904428904428</c:v>
                </c:pt>
                <c:pt idx="430">
                  <c:v>194.53488372093022</c:v>
                </c:pt>
                <c:pt idx="431">
                  <c:v>194.77958236658932</c:v>
                </c:pt>
                <c:pt idx="432">
                  <c:v>195.02314814814815</c:v>
                </c:pt>
                <c:pt idx="433">
                  <c:v>195.26558891454965</c:v>
                </c:pt>
                <c:pt idx="434">
                  <c:v>195.50691244239633</c:v>
                </c:pt>
                <c:pt idx="435">
                  <c:v>195.7471264367816</c:v>
                </c:pt>
                <c:pt idx="436">
                  <c:v>195.98623853211009</c:v>
                </c:pt>
                <c:pt idx="437">
                  <c:v>196.22425629290618</c:v>
                </c:pt>
                <c:pt idx="438">
                  <c:v>196.46118721461187</c:v>
                </c:pt>
                <c:pt idx="439">
                  <c:v>196.69703872437358</c:v>
                </c:pt>
                <c:pt idx="440">
                  <c:v>196.93181818181819</c:v>
                </c:pt>
                <c:pt idx="441">
                  <c:v>197.16553287981858</c:v>
                </c:pt>
                <c:pt idx="442">
                  <c:v>197.39819004524887</c:v>
                </c:pt>
                <c:pt idx="443">
                  <c:v>197.62979683972912</c:v>
                </c:pt>
                <c:pt idx="444">
                  <c:v>197.86036036036037</c:v>
                </c:pt>
                <c:pt idx="445">
                  <c:v>198.08988764044943</c:v>
                </c:pt>
                <c:pt idx="446">
                  <c:v>198.31838565022423</c:v>
                </c:pt>
                <c:pt idx="447">
                  <c:v>198.54586129753915</c:v>
                </c:pt>
                <c:pt idx="448">
                  <c:v>198.77232142857142</c:v>
                </c:pt>
                <c:pt idx="449">
                  <c:v>198.99777282850781</c:v>
                </c:pt>
                <c:pt idx="450">
                  <c:v>199.22222222222223</c:v>
                </c:pt>
                <c:pt idx="451">
                  <c:v>199.44567627494456</c:v>
                </c:pt>
                <c:pt idx="452">
                  <c:v>199.66814159292036</c:v>
                </c:pt>
                <c:pt idx="453">
                  <c:v>199.8896247240618</c:v>
                </c:pt>
                <c:pt idx="454">
                  <c:v>200.11013215859032</c:v>
                </c:pt>
                <c:pt idx="455">
                  <c:v>200.32967032967034</c:v>
                </c:pt>
                <c:pt idx="456">
                  <c:v>200.5482456140351</c:v>
                </c:pt>
                <c:pt idx="457">
                  <c:v>200.76586433260394</c:v>
                </c:pt>
                <c:pt idx="458">
                  <c:v>200.9825327510917</c:v>
                </c:pt>
                <c:pt idx="459">
                  <c:v>201.19825708061003</c:v>
                </c:pt>
                <c:pt idx="460">
                  <c:v>201.41304347826087</c:v>
                </c:pt>
                <c:pt idx="461">
                  <c:v>201.62689804772234</c:v>
                </c:pt>
                <c:pt idx="462">
                  <c:v>201.83982683982683</c:v>
                </c:pt>
                <c:pt idx="463">
                  <c:v>202.05183585313176</c:v>
                </c:pt>
                <c:pt idx="464">
                  <c:v>202.26293103448276</c:v>
                </c:pt>
                <c:pt idx="465">
                  <c:v>202.47311827956989</c:v>
                </c:pt>
                <c:pt idx="466">
                  <c:v>202.6824034334764</c:v>
                </c:pt>
                <c:pt idx="467">
                  <c:v>202.89079229122055</c:v>
                </c:pt>
                <c:pt idx="468">
                  <c:v>203.09829059829059</c:v>
                </c:pt>
                <c:pt idx="469">
                  <c:v>203.30490405117271</c:v>
                </c:pt>
                <c:pt idx="470">
                  <c:v>203.51063829787233</c:v>
                </c:pt>
                <c:pt idx="471">
                  <c:v>203.71549893842888</c:v>
                </c:pt>
                <c:pt idx="472">
                  <c:v>203.91949152542372</c:v>
                </c:pt>
                <c:pt idx="473">
                  <c:v>204.12262156448202</c:v>
                </c:pt>
                <c:pt idx="474">
                  <c:v>204.32489451476792</c:v>
                </c:pt>
                <c:pt idx="475">
                  <c:v>204.52631578947367</c:v>
                </c:pt>
                <c:pt idx="476">
                  <c:v>204.72689075630251</c:v>
                </c:pt>
                <c:pt idx="477">
                  <c:v>204.9266247379455</c:v>
                </c:pt>
                <c:pt idx="478">
                  <c:v>205.12552301255229</c:v>
                </c:pt>
                <c:pt idx="479">
                  <c:v>205.32359081419625</c:v>
                </c:pt>
                <c:pt idx="480">
                  <c:v>205.52083333333334</c:v>
                </c:pt>
                <c:pt idx="481">
                  <c:v>205.71725571725571</c:v>
                </c:pt>
                <c:pt idx="482">
                  <c:v>205.91286307053943</c:v>
                </c:pt>
                <c:pt idx="483">
                  <c:v>206.10766045548655</c:v>
                </c:pt>
                <c:pt idx="484">
                  <c:v>206.30165289256198</c:v>
                </c:pt>
                <c:pt idx="485">
                  <c:v>206.49484536082474</c:v>
                </c:pt>
                <c:pt idx="486">
                  <c:v>206.68724279835391</c:v>
                </c:pt>
                <c:pt idx="487">
                  <c:v>206.87885010266942</c:v>
                </c:pt>
                <c:pt idx="488">
                  <c:v>207.06967213114754</c:v>
                </c:pt>
                <c:pt idx="489">
                  <c:v>207.25971370143148</c:v>
                </c:pt>
                <c:pt idx="490">
                  <c:v>207.44897959183675</c:v>
                </c:pt>
                <c:pt idx="491">
                  <c:v>207.63747454175152</c:v>
                </c:pt>
                <c:pt idx="492">
                  <c:v>207.82520325203251</c:v>
                </c:pt>
                <c:pt idx="493">
                  <c:v>208.01217038539554</c:v>
                </c:pt>
                <c:pt idx="494">
                  <c:v>208.19838056680163</c:v>
                </c:pt>
                <c:pt idx="495">
                  <c:v>208.38383838383839</c:v>
                </c:pt>
                <c:pt idx="496">
                  <c:v>208.56854838709677</c:v>
                </c:pt>
                <c:pt idx="497">
                  <c:v>208.75251509054326</c:v>
                </c:pt>
                <c:pt idx="498">
                  <c:v>208.93574297188755</c:v>
                </c:pt>
                <c:pt idx="499">
                  <c:v>209.11823647294588</c:v>
                </c:pt>
                <c:pt idx="500">
                  <c:v>209.3</c:v>
                </c:pt>
                <c:pt idx="501">
                  <c:v>209.48103792415171</c:v>
                </c:pt>
                <c:pt idx="502">
                  <c:v>209.66135458167329</c:v>
                </c:pt>
                <c:pt idx="503">
                  <c:v>209.84095427435389</c:v>
                </c:pt>
                <c:pt idx="504">
                  <c:v>210.01984126984127</c:v>
                </c:pt>
                <c:pt idx="505">
                  <c:v>210.19801980198019</c:v>
                </c:pt>
                <c:pt idx="506">
                  <c:v>210.37549407114625</c:v>
                </c:pt>
                <c:pt idx="507">
                  <c:v>210.55226824457594</c:v>
                </c:pt>
                <c:pt idx="508">
                  <c:v>210.72834645669292</c:v>
                </c:pt>
                <c:pt idx="509">
                  <c:v>210.90373280943027</c:v>
                </c:pt>
                <c:pt idx="510">
                  <c:v>211.07843137254903</c:v>
                </c:pt>
                <c:pt idx="511">
                  <c:v>211.25244618395303</c:v>
                </c:pt>
                <c:pt idx="512">
                  <c:v>211.42578125</c:v>
                </c:pt>
                <c:pt idx="513">
                  <c:v>211.59844054580896</c:v>
                </c:pt>
                <c:pt idx="514">
                  <c:v>211.77042801556419</c:v>
                </c:pt>
                <c:pt idx="515">
                  <c:v>211.94174757281553</c:v>
                </c:pt>
                <c:pt idx="516">
                  <c:v>212.1124031007752</c:v>
                </c:pt>
                <c:pt idx="517">
                  <c:v>212.28239845261123</c:v>
                </c:pt>
                <c:pt idx="518">
                  <c:v>212.45173745173744</c:v>
                </c:pt>
                <c:pt idx="519">
                  <c:v>212.62042389210021</c:v>
                </c:pt>
                <c:pt idx="520">
                  <c:v>212.78846153846155</c:v>
                </c:pt>
                <c:pt idx="521">
                  <c:v>212.95585412667947</c:v>
                </c:pt>
                <c:pt idx="522">
                  <c:v>213.12260536398466</c:v>
                </c:pt>
                <c:pt idx="523">
                  <c:v>213.28871892925432</c:v>
                </c:pt>
                <c:pt idx="524">
                  <c:v>213.45419847328245</c:v>
                </c:pt>
                <c:pt idx="525">
                  <c:v>213.61904761904762</c:v>
                </c:pt>
                <c:pt idx="526">
                  <c:v>213.7832699619772</c:v>
                </c:pt>
                <c:pt idx="527">
                  <c:v>213.94686907020872</c:v>
                </c:pt>
                <c:pt idx="528">
                  <c:v>214.1098484848485</c:v>
                </c:pt>
                <c:pt idx="529">
                  <c:v>214.27221172022684</c:v>
                </c:pt>
                <c:pt idx="530">
                  <c:v>214.43396226415095</c:v>
                </c:pt>
                <c:pt idx="531">
                  <c:v>214.59510357815444</c:v>
                </c:pt>
                <c:pt idx="532">
                  <c:v>214.75563909774436</c:v>
                </c:pt>
                <c:pt idx="533">
                  <c:v>214.91557223264542</c:v>
                </c:pt>
                <c:pt idx="534">
                  <c:v>215.07490636704119</c:v>
                </c:pt>
                <c:pt idx="535">
                  <c:v>215.2336448598131</c:v>
                </c:pt>
                <c:pt idx="536">
                  <c:v>215.39179104477611</c:v>
                </c:pt>
                <c:pt idx="537">
                  <c:v>215.54934823091247</c:v>
                </c:pt>
                <c:pt idx="538">
                  <c:v>215.70631970260223</c:v>
                </c:pt>
                <c:pt idx="539">
                  <c:v>215.86270871985158</c:v>
                </c:pt>
                <c:pt idx="540">
                  <c:v>216.0185185185185</c:v>
                </c:pt>
                <c:pt idx="541">
                  <c:v>216.17375231053603</c:v>
                </c:pt>
                <c:pt idx="542">
                  <c:v>216.32841328413284</c:v>
                </c:pt>
                <c:pt idx="543">
                  <c:v>216.48250460405157</c:v>
                </c:pt>
                <c:pt idx="544">
                  <c:v>216.6360294117647</c:v>
                </c:pt>
                <c:pt idx="545">
                  <c:v>216.78899082568807</c:v>
                </c:pt>
                <c:pt idx="546">
                  <c:v>216.94139194139194</c:v>
                </c:pt>
                <c:pt idx="547">
                  <c:v>217.09323583180986</c:v>
                </c:pt>
                <c:pt idx="548">
                  <c:v>217.24452554744525</c:v>
                </c:pt>
                <c:pt idx="549">
                  <c:v>217.39526411657559</c:v>
                </c:pt>
                <c:pt idx="550">
                  <c:v>217.54545454545453</c:v>
                </c:pt>
                <c:pt idx="551">
                  <c:v>217.69509981851181</c:v>
                </c:pt>
                <c:pt idx="552">
                  <c:v>217.84420289855072</c:v>
                </c:pt>
                <c:pt idx="553">
                  <c:v>217.99276672694396</c:v>
                </c:pt>
                <c:pt idx="554">
                  <c:v>218.1407942238267</c:v>
                </c:pt>
                <c:pt idx="555">
                  <c:v>218.2882882882883</c:v>
                </c:pt>
                <c:pt idx="556">
                  <c:v>218.43525179856115</c:v>
                </c:pt>
                <c:pt idx="557">
                  <c:v>218.58168761220827</c:v>
                </c:pt>
                <c:pt idx="558">
                  <c:v>218.72759856630825</c:v>
                </c:pt>
                <c:pt idx="559">
                  <c:v>218.87298747763865</c:v>
                </c:pt>
                <c:pt idx="560">
                  <c:v>219.01785714285714</c:v>
                </c:pt>
                <c:pt idx="561">
                  <c:v>219.16221033868092</c:v>
                </c:pt>
                <c:pt idx="562">
                  <c:v>219.30604982206407</c:v>
                </c:pt>
                <c:pt idx="563">
                  <c:v>219.44937833037301</c:v>
                </c:pt>
                <c:pt idx="564">
                  <c:v>219.5921985815603</c:v>
                </c:pt>
                <c:pt idx="565">
                  <c:v>219.73451327433628</c:v>
                </c:pt>
                <c:pt idx="566">
                  <c:v>219.87632508833923</c:v>
                </c:pt>
                <c:pt idx="567">
                  <c:v>220.01763668430334</c:v>
                </c:pt>
                <c:pt idx="568">
                  <c:v>220.15845070422534</c:v>
                </c:pt>
                <c:pt idx="569">
                  <c:v>220.29876977152901</c:v>
                </c:pt>
                <c:pt idx="570">
                  <c:v>220.43859649122808</c:v>
                </c:pt>
                <c:pt idx="571">
                  <c:v>220.57793345008756</c:v>
                </c:pt>
                <c:pt idx="572">
                  <c:v>220.71678321678323</c:v>
                </c:pt>
                <c:pt idx="573">
                  <c:v>220.85514834205932</c:v>
                </c:pt>
                <c:pt idx="574">
                  <c:v>220.99303135888502</c:v>
                </c:pt>
                <c:pt idx="575">
                  <c:v>221.13043478260869</c:v>
                </c:pt>
                <c:pt idx="576">
                  <c:v>221.26736111111111</c:v>
                </c:pt>
                <c:pt idx="577">
                  <c:v>221.40381282495667</c:v>
                </c:pt>
                <c:pt idx="578">
                  <c:v>221.53979238754326</c:v>
                </c:pt>
                <c:pt idx="579">
                  <c:v>221.67530224525044</c:v>
                </c:pt>
                <c:pt idx="580">
                  <c:v>221.81034482758622</c:v>
                </c:pt>
                <c:pt idx="581">
                  <c:v>221.9449225473322</c:v>
                </c:pt>
                <c:pt idx="582">
                  <c:v>222.07903780068727</c:v>
                </c:pt>
                <c:pt idx="583">
                  <c:v>222.21269296740994</c:v>
                </c:pt>
                <c:pt idx="584">
                  <c:v>222.3458904109589</c:v>
                </c:pt>
                <c:pt idx="585">
                  <c:v>222.47863247863248</c:v>
                </c:pt>
                <c:pt idx="586">
                  <c:v>222.61092150170649</c:v>
                </c:pt>
                <c:pt idx="587">
                  <c:v>222.74275979557069</c:v>
                </c:pt>
                <c:pt idx="588">
                  <c:v>222.87414965986395</c:v>
                </c:pt>
                <c:pt idx="589">
                  <c:v>223.0050933786078</c:v>
                </c:pt>
                <c:pt idx="590">
                  <c:v>223.13559322033899</c:v>
                </c:pt>
                <c:pt idx="591">
                  <c:v>223.26565143824027</c:v>
                </c:pt>
                <c:pt idx="592">
                  <c:v>223.39527027027026</c:v>
                </c:pt>
                <c:pt idx="593">
                  <c:v>223.52445193929174</c:v>
                </c:pt>
                <c:pt idx="594">
                  <c:v>223.65319865319864</c:v>
                </c:pt>
                <c:pt idx="595">
                  <c:v>223.78151260504202</c:v>
                </c:pt>
                <c:pt idx="596">
                  <c:v>223.90939597315437</c:v>
                </c:pt>
                <c:pt idx="597">
                  <c:v>224.03685092127304</c:v>
                </c:pt>
                <c:pt idx="598">
                  <c:v>224.16387959866222</c:v>
                </c:pt>
                <c:pt idx="599">
                  <c:v>224.29048414023373</c:v>
                </c:pt>
                <c:pt idx="600">
                  <c:v>224.41666666666666</c:v>
                </c:pt>
                <c:pt idx="601">
                  <c:v>224.54242928452578</c:v>
                </c:pt>
                <c:pt idx="602">
                  <c:v>224.66777408637873</c:v>
                </c:pt>
                <c:pt idx="603">
                  <c:v>224.7927031509121</c:v>
                </c:pt>
                <c:pt idx="604">
                  <c:v>224.91721854304635</c:v>
                </c:pt>
                <c:pt idx="605">
                  <c:v>225.04132231404958</c:v>
                </c:pt>
                <c:pt idx="606">
                  <c:v>225.16501650165017</c:v>
                </c:pt>
                <c:pt idx="607">
                  <c:v>225.28830313014828</c:v>
                </c:pt>
                <c:pt idx="608">
                  <c:v>225.41118421052633</c:v>
                </c:pt>
                <c:pt idx="609">
                  <c:v>225.5336617405583</c:v>
                </c:pt>
                <c:pt idx="610">
                  <c:v>225.65573770491804</c:v>
                </c:pt>
                <c:pt idx="611">
                  <c:v>225.77741407528643</c:v>
                </c:pt>
                <c:pt idx="612">
                  <c:v>225.8986928104575</c:v>
                </c:pt>
                <c:pt idx="613">
                  <c:v>226.01957585644371</c:v>
                </c:pt>
                <c:pt idx="614">
                  <c:v>226.14006514657981</c:v>
                </c:pt>
                <c:pt idx="615">
                  <c:v>226.26016260162601</c:v>
                </c:pt>
                <c:pt idx="616">
                  <c:v>226.37987012987014</c:v>
                </c:pt>
                <c:pt idx="617">
                  <c:v>226.49918962722853</c:v>
                </c:pt>
                <c:pt idx="618">
                  <c:v>226.61812297734627</c:v>
                </c:pt>
                <c:pt idx="619">
                  <c:v>226.73667205169627</c:v>
                </c:pt>
                <c:pt idx="620">
                  <c:v>226.85483870967741</c:v>
                </c:pt>
                <c:pt idx="621">
                  <c:v>226.97262479871176</c:v>
                </c:pt>
                <c:pt idx="622">
                  <c:v>227.09003215434083</c:v>
                </c:pt>
                <c:pt idx="623">
                  <c:v>227.20706260032102</c:v>
                </c:pt>
                <c:pt idx="624">
                  <c:v>227.32371794871796</c:v>
                </c:pt>
                <c:pt idx="625">
                  <c:v>227.44</c:v>
                </c:pt>
                <c:pt idx="626">
                  <c:v>227.55591054313098</c:v>
                </c:pt>
                <c:pt idx="627">
                  <c:v>227.67145135566187</c:v>
                </c:pt>
                <c:pt idx="628">
                  <c:v>227.78662420382165</c:v>
                </c:pt>
                <c:pt idx="629">
                  <c:v>227.90143084260731</c:v>
                </c:pt>
                <c:pt idx="630">
                  <c:v>228.01587301587301</c:v>
                </c:pt>
                <c:pt idx="631">
                  <c:v>228.12995245641838</c:v>
                </c:pt>
                <c:pt idx="632">
                  <c:v>228.24367088607596</c:v>
                </c:pt>
                <c:pt idx="633">
                  <c:v>228.35703001579779</c:v>
                </c:pt>
                <c:pt idx="634">
                  <c:v>228.47003154574134</c:v>
                </c:pt>
                <c:pt idx="635">
                  <c:v>228.58267716535434</c:v>
                </c:pt>
                <c:pt idx="636">
                  <c:v>228.69496855345912</c:v>
                </c:pt>
                <c:pt idx="637">
                  <c:v>228.80690737833595</c:v>
                </c:pt>
                <c:pt idx="638">
                  <c:v>228.91849529780563</c:v>
                </c:pt>
                <c:pt idx="639">
                  <c:v>229.02973395931141</c:v>
                </c:pt>
                <c:pt idx="640">
                  <c:v>229.140625</c:v>
                </c:pt>
                <c:pt idx="641">
                  <c:v>229.25117004680186</c:v>
                </c:pt>
                <c:pt idx="642">
                  <c:v>229.36137071651089</c:v>
                </c:pt>
                <c:pt idx="643">
                  <c:v>229.47122861586314</c:v>
                </c:pt>
                <c:pt idx="644">
                  <c:v>229.58074534161491</c:v>
                </c:pt>
                <c:pt idx="645">
                  <c:v>229.68992248062017</c:v>
                </c:pt>
                <c:pt idx="646">
                  <c:v>229.79876160990713</c:v>
                </c:pt>
                <c:pt idx="647">
                  <c:v>229.90726429675425</c:v>
                </c:pt>
                <c:pt idx="648">
                  <c:v>230.01543209876544</c:v>
                </c:pt>
                <c:pt idx="649">
                  <c:v>230.12326656394453</c:v>
                </c:pt>
                <c:pt idx="650">
                  <c:v>230.23076923076923</c:v>
                </c:pt>
                <c:pt idx="651">
                  <c:v>230.33794162826422</c:v>
                </c:pt>
                <c:pt idx="652">
                  <c:v>230.44478527607362</c:v>
                </c:pt>
                <c:pt idx="653">
                  <c:v>230.55130168453292</c:v>
                </c:pt>
                <c:pt idx="654">
                  <c:v>230.65749235474007</c:v>
                </c:pt>
                <c:pt idx="655">
                  <c:v>230.76335877862596</c:v>
                </c:pt>
                <c:pt idx="656">
                  <c:v>230.8689024390244</c:v>
                </c:pt>
                <c:pt idx="657">
                  <c:v>230.97412480974126</c:v>
                </c:pt>
                <c:pt idx="658">
                  <c:v>231.07902735562311</c:v>
                </c:pt>
                <c:pt idx="659">
                  <c:v>231.18361153262518</c:v>
                </c:pt>
                <c:pt idx="660">
                  <c:v>231.28787878787878</c:v>
                </c:pt>
                <c:pt idx="661">
                  <c:v>231.39183055975795</c:v>
                </c:pt>
                <c:pt idx="662">
                  <c:v>231.49546827794563</c:v>
                </c:pt>
                <c:pt idx="663">
                  <c:v>231.59879336349925</c:v>
                </c:pt>
                <c:pt idx="664">
                  <c:v>231.70180722891567</c:v>
                </c:pt>
                <c:pt idx="665">
                  <c:v>231.80451127819549</c:v>
                </c:pt>
                <c:pt idx="666">
                  <c:v>231.9069069069069</c:v>
                </c:pt>
                <c:pt idx="667">
                  <c:v>232.00899550224887</c:v>
                </c:pt>
                <c:pt idx="668">
                  <c:v>232.11077844311376</c:v>
                </c:pt>
                <c:pt idx="669">
                  <c:v>232.21225710014949</c:v>
                </c:pt>
                <c:pt idx="670">
                  <c:v>232.31343283582089</c:v>
                </c:pt>
                <c:pt idx="671">
                  <c:v>232.41430700447094</c:v>
                </c:pt>
                <c:pt idx="672">
                  <c:v>232.51488095238096</c:v>
                </c:pt>
                <c:pt idx="673">
                  <c:v>232.6151560178306</c:v>
                </c:pt>
                <c:pt idx="674">
                  <c:v>232.71513353115728</c:v>
                </c:pt>
                <c:pt idx="675">
                  <c:v>232.81481481481481</c:v>
                </c:pt>
                <c:pt idx="676">
                  <c:v>232.91420118343194</c:v>
                </c:pt>
                <c:pt idx="677">
                  <c:v>233.01329394387002</c:v>
                </c:pt>
                <c:pt idx="678">
                  <c:v>233.11209439528022</c:v>
                </c:pt>
                <c:pt idx="679">
                  <c:v>233.21060382916053</c:v>
                </c:pt>
                <c:pt idx="680">
                  <c:v>233.30882352941177</c:v>
                </c:pt>
                <c:pt idx="681">
                  <c:v>233.40675477239353</c:v>
                </c:pt>
                <c:pt idx="682">
                  <c:v>233.50439882697947</c:v>
                </c:pt>
                <c:pt idx="683">
                  <c:v>233.601756954612</c:v>
                </c:pt>
                <c:pt idx="684">
                  <c:v>233.69883040935673</c:v>
                </c:pt>
                <c:pt idx="685">
                  <c:v>233.79562043795622</c:v>
                </c:pt>
                <c:pt idx="686">
                  <c:v>233.89212827988339</c:v>
                </c:pt>
                <c:pt idx="687">
                  <c:v>233.98835516739447</c:v>
                </c:pt>
                <c:pt idx="688">
                  <c:v>234.0843023255814</c:v>
                </c:pt>
                <c:pt idx="689">
                  <c:v>234.1799709724238</c:v>
                </c:pt>
                <c:pt idx="690">
                  <c:v>234.27536231884059</c:v>
                </c:pt>
                <c:pt idx="691">
                  <c:v>234.37047756874097</c:v>
                </c:pt>
                <c:pt idx="692">
                  <c:v>234.46531791907515</c:v>
                </c:pt>
                <c:pt idx="693">
                  <c:v>234.55988455988455</c:v>
                </c:pt>
                <c:pt idx="694">
                  <c:v>234.65417867435158</c:v>
                </c:pt>
                <c:pt idx="695">
                  <c:v>234.74820143884892</c:v>
                </c:pt>
                <c:pt idx="696">
                  <c:v>234.84195402298852</c:v>
                </c:pt>
                <c:pt idx="697">
                  <c:v>234.93543758967002</c:v>
                </c:pt>
                <c:pt idx="698">
                  <c:v>235.02865329512895</c:v>
                </c:pt>
                <c:pt idx="699">
                  <c:v>235.12160228898426</c:v>
                </c:pt>
                <c:pt idx="700">
                  <c:v>235.21428571428572</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13732.490000000005</c:v>
                </c:pt>
                <c:pt idx="302">
                  <c:v>136.48999999999796</c:v>
                </c:pt>
                <c:pt idx="303">
                  <c:v>136.48999999999796</c:v>
                </c:pt>
                <c:pt idx="304">
                  <c:v>136.49000000000524</c:v>
                </c:pt>
                <c:pt idx="305">
                  <c:v>136.48999999999796</c:v>
                </c:pt>
                <c:pt idx="306">
                  <c:v>136.48999999999796</c:v>
                </c:pt>
                <c:pt idx="307">
                  <c:v>136.48999999999796</c:v>
                </c:pt>
                <c:pt idx="308">
                  <c:v>136.49000000000524</c:v>
                </c:pt>
                <c:pt idx="309">
                  <c:v>136.48999999999796</c:v>
                </c:pt>
                <c:pt idx="310">
                  <c:v>136.48999999999796</c:v>
                </c:pt>
                <c:pt idx="311">
                  <c:v>136.48999999999796</c:v>
                </c:pt>
                <c:pt idx="312">
                  <c:v>136.49000000000524</c:v>
                </c:pt>
                <c:pt idx="313">
                  <c:v>136.48999999999796</c:v>
                </c:pt>
                <c:pt idx="314">
                  <c:v>136.48999999999796</c:v>
                </c:pt>
                <c:pt idx="315">
                  <c:v>136.49000000000524</c:v>
                </c:pt>
                <c:pt idx="316">
                  <c:v>136.48999999999796</c:v>
                </c:pt>
                <c:pt idx="317">
                  <c:v>136.48999999999796</c:v>
                </c:pt>
                <c:pt idx="318">
                  <c:v>136.48999999999796</c:v>
                </c:pt>
                <c:pt idx="319">
                  <c:v>136.49000000000524</c:v>
                </c:pt>
                <c:pt idx="320">
                  <c:v>136.48999999999796</c:v>
                </c:pt>
                <c:pt idx="321">
                  <c:v>136.48999999999796</c:v>
                </c:pt>
                <c:pt idx="322">
                  <c:v>136.49000000000524</c:v>
                </c:pt>
                <c:pt idx="323">
                  <c:v>136.48999999999796</c:v>
                </c:pt>
                <c:pt idx="324">
                  <c:v>136.48999999999796</c:v>
                </c:pt>
                <c:pt idx="325">
                  <c:v>136.48999999999796</c:v>
                </c:pt>
                <c:pt idx="326">
                  <c:v>136.49000000000524</c:v>
                </c:pt>
                <c:pt idx="327">
                  <c:v>136.48999999999796</c:v>
                </c:pt>
                <c:pt idx="328">
                  <c:v>136.48999999999796</c:v>
                </c:pt>
                <c:pt idx="329">
                  <c:v>136.49000000000524</c:v>
                </c:pt>
                <c:pt idx="330">
                  <c:v>136.48999999999796</c:v>
                </c:pt>
                <c:pt idx="331">
                  <c:v>136.48999999999796</c:v>
                </c:pt>
                <c:pt idx="332">
                  <c:v>136.48999999999796</c:v>
                </c:pt>
                <c:pt idx="333">
                  <c:v>136.49000000000524</c:v>
                </c:pt>
                <c:pt idx="334">
                  <c:v>136.48999999999796</c:v>
                </c:pt>
                <c:pt idx="335">
                  <c:v>136.48999999999796</c:v>
                </c:pt>
                <c:pt idx="336">
                  <c:v>136.48999999999796</c:v>
                </c:pt>
                <c:pt idx="337">
                  <c:v>136.49000000000524</c:v>
                </c:pt>
                <c:pt idx="338">
                  <c:v>136.48999999999796</c:v>
                </c:pt>
                <c:pt idx="339">
                  <c:v>136.48999999999796</c:v>
                </c:pt>
                <c:pt idx="340">
                  <c:v>136.49000000000524</c:v>
                </c:pt>
                <c:pt idx="341">
                  <c:v>136.48999999999796</c:v>
                </c:pt>
                <c:pt idx="342">
                  <c:v>136.48999999999796</c:v>
                </c:pt>
                <c:pt idx="343">
                  <c:v>136.48999999999796</c:v>
                </c:pt>
                <c:pt idx="344">
                  <c:v>136.49000000000524</c:v>
                </c:pt>
                <c:pt idx="345">
                  <c:v>136.48999999999796</c:v>
                </c:pt>
                <c:pt idx="346">
                  <c:v>136.48999999999796</c:v>
                </c:pt>
                <c:pt idx="347">
                  <c:v>136.49000000000524</c:v>
                </c:pt>
                <c:pt idx="348">
                  <c:v>136.48999999999796</c:v>
                </c:pt>
                <c:pt idx="349">
                  <c:v>136.48999999999796</c:v>
                </c:pt>
                <c:pt idx="350">
                  <c:v>136.48999999999796</c:v>
                </c:pt>
                <c:pt idx="351">
                  <c:v>136.49000000000524</c:v>
                </c:pt>
                <c:pt idx="352">
                  <c:v>136.48999999999796</c:v>
                </c:pt>
                <c:pt idx="353">
                  <c:v>136.48999999999796</c:v>
                </c:pt>
                <c:pt idx="354">
                  <c:v>136.49000000000524</c:v>
                </c:pt>
                <c:pt idx="355">
                  <c:v>136.48999999999796</c:v>
                </c:pt>
                <c:pt idx="356">
                  <c:v>136.48999999999796</c:v>
                </c:pt>
                <c:pt idx="357">
                  <c:v>136.48999999999796</c:v>
                </c:pt>
                <c:pt idx="358">
                  <c:v>136.49000000000524</c:v>
                </c:pt>
                <c:pt idx="359">
                  <c:v>136.48999999999796</c:v>
                </c:pt>
                <c:pt idx="360">
                  <c:v>136.48999999999796</c:v>
                </c:pt>
                <c:pt idx="361">
                  <c:v>136.49000000000524</c:v>
                </c:pt>
                <c:pt idx="362">
                  <c:v>136.48999999999796</c:v>
                </c:pt>
                <c:pt idx="363">
                  <c:v>136.48999999999796</c:v>
                </c:pt>
                <c:pt idx="364">
                  <c:v>136.48999999999796</c:v>
                </c:pt>
                <c:pt idx="365">
                  <c:v>136.49000000000524</c:v>
                </c:pt>
                <c:pt idx="366">
                  <c:v>136.48999999999796</c:v>
                </c:pt>
                <c:pt idx="367">
                  <c:v>136.48999999999796</c:v>
                </c:pt>
                <c:pt idx="368">
                  <c:v>136.49000000000524</c:v>
                </c:pt>
                <c:pt idx="369">
                  <c:v>136.48999999999796</c:v>
                </c:pt>
                <c:pt idx="370">
                  <c:v>136.48999999999796</c:v>
                </c:pt>
                <c:pt idx="371">
                  <c:v>136.48999999999796</c:v>
                </c:pt>
                <c:pt idx="372">
                  <c:v>136.49000000000524</c:v>
                </c:pt>
                <c:pt idx="373">
                  <c:v>136.48999999999796</c:v>
                </c:pt>
                <c:pt idx="374">
                  <c:v>136.48999999999796</c:v>
                </c:pt>
                <c:pt idx="375">
                  <c:v>136.48999999999796</c:v>
                </c:pt>
                <c:pt idx="376">
                  <c:v>136.49000000000524</c:v>
                </c:pt>
                <c:pt idx="377">
                  <c:v>136.48999999999796</c:v>
                </c:pt>
                <c:pt idx="378">
                  <c:v>136.48999999999796</c:v>
                </c:pt>
                <c:pt idx="379">
                  <c:v>136.49000000000524</c:v>
                </c:pt>
                <c:pt idx="380">
                  <c:v>136.48999999999796</c:v>
                </c:pt>
                <c:pt idx="381">
                  <c:v>136.48999999999796</c:v>
                </c:pt>
                <c:pt idx="382">
                  <c:v>136.48999999999796</c:v>
                </c:pt>
                <c:pt idx="383">
                  <c:v>136.49000000000524</c:v>
                </c:pt>
                <c:pt idx="384">
                  <c:v>136.48999999999796</c:v>
                </c:pt>
                <c:pt idx="385">
                  <c:v>136.48999999999796</c:v>
                </c:pt>
                <c:pt idx="386">
                  <c:v>136.49000000000524</c:v>
                </c:pt>
                <c:pt idx="387">
                  <c:v>136.48999999999796</c:v>
                </c:pt>
                <c:pt idx="388">
                  <c:v>136.48999999999796</c:v>
                </c:pt>
                <c:pt idx="389">
                  <c:v>136.48999999999796</c:v>
                </c:pt>
                <c:pt idx="390">
                  <c:v>136.49000000000524</c:v>
                </c:pt>
                <c:pt idx="391">
                  <c:v>136.48999999999796</c:v>
                </c:pt>
                <c:pt idx="392">
                  <c:v>136.48999999999796</c:v>
                </c:pt>
                <c:pt idx="393">
                  <c:v>136.49000000000524</c:v>
                </c:pt>
                <c:pt idx="394">
                  <c:v>136.48999999999796</c:v>
                </c:pt>
                <c:pt idx="395">
                  <c:v>136.48999999999796</c:v>
                </c:pt>
                <c:pt idx="396">
                  <c:v>136.48999999999796</c:v>
                </c:pt>
                <c:pt idx="397">
                  <c:v>136.49000000000524</c:v>
                </c:pt>
                <c:pt idx="398">
                  <c:v>136.48999999999796</c:v>
                </c:pt>
                <c:pt idx="399">
                  <c:v>136.48999999999796</c:v>
                </c:pt>
                <c:pt idx="400">
                  <c:v>136.48999999999796</c:v>
                </c:pt>
                <c:pt idx="401">
                  <c:v>136.49000000000524</c:v>
                </c:pt>
                <c:pt idx="402">
                  <c:v>136.48999999999796</c:v>
                </c:pt>
                <c:pt idx="403">
                  <c:v>136.48999999999796</c:v>
                </c:pt>
                <c:pt idx="404">
                  <c:v>136.49000000000524</c:v>
                </c:pt>
                <c:pt idx="405">
                  <c:v>136.48999999999796</c:v>
                </c:pt>
                <c:pt idx="406">
                  <c:v>136.48999999999796</c:v>
                </c:pt>
                <c:pt idx="407">
                  <c:v>136.48999999999796</c:v>
                </c:pt>
                <c:pt idx="408">
                  <c:v>136.49000000000524</c:v>
                </c:pt>
                <c:pt idx="409">
                  <c:v>136.48999999999796</c:v>
                </c:pt>
                <c:pt idx="410">
                  <c:v>136.48999999999796</c:v>
                </c:pt>
                <c:pt idx="411">
                  <c:v>136.49000000000524</c:v>
                </c:pt>
                <c:pt idx="412">
                  <c:v>136.48999999999796</c:v>
                </c:pt>
                <c:pt idx="413">
                  <c:v>136.48999999999796</c:v>
                </c:pt>
                <c:pt idx="414">
                  <c:v>136.48999999999796</c:v>
                </c:pt>
                <c:pt idx="415">
                  <c:v>136.49000000000524</c:v>
                </c:pt>
                <c:pt idx="416">
                  <c:v>136.48999999999796</c:v>
                </c:pt>
                <c:pt idx="417">
                  <c:v>136.48999999999796</c:v>
                </c:pt>
                <c:pt idx="418">
                  <c:v>136.49000000000524</c:v>
                </c:pt>
                <c:pt idx="419">
                  <c:v>136.48999999999796</c:v>
                </c:pt>
                <c:pt idx="420">
                  <c:v>136.48999999999796</c:v>
                </c:pt>
                <c:pt idx="421">
                  <c:v>136.48999999999796</c:v>
                </c:pt>
                <c:pt idx="422">
                  <c:v>136.49000000000524</c:v>
                </c:pt>
                <c:pt idx="423">
                  <c:v>136.48999999999796</c:v>
                </c:pt>
                <c:pt idx="424">
                  <c:v>136.48999999999796</c:v>
                </c:pt>
                <c:pt idx="425">
                  <c:v>136.49000000000524</c:v>
                </c:pt>
                <c:pt idx="426">
                  <c:v>136.48999999999796</c:v>
                </c:pt>
                <c:pt idx="427">
                  <c:v>136.48999999999796</c:v>
                </c:pt>
                <c:pt idx="428">
                  <c:v>136.48999999999796</c:v>
                </c:pt>
                <c:pt idx="429">
                  <c:v>136.49000000000524</c:v>
                </c:pt>
                <c:pt idx="430">
                  <c:v>136.48999999999796</c:v>
                </c:pt>
                <c:pt idx="431">
                  <c:v>136.48999999999796</c:v>
                </c:pt>
                <c:pt idx="432">
                  <c:v>136.49000000000524</c:v>
                </c:pt>
                <c:pt idx="433">
                  <c:v>136.48999999999796</c:v>
                </c:pt>
                <c:pt idx="434">
                  <c:v>136.48999999999796</c:v>
                </c:pt>
                <c:pt idx="435">
                  <c:v>136.48999999999796</c:v>
                </c:pt>
                <c:pt idx="436">
                  <c:v>136.49000000000524</c:v>
                </c:pt>
                <c:pt idx="437">
                  <c:v>136.48999999999796</c:v>
                </c:pt>
                <c:pt idx="438">
                  <c:v>136.48999999999796</c:v>
                </c:pt>
                <c:pt idx="439">
                  <c:v>136.48999999999796</c:v>
                </c:pt>
                <c:pt idx="440">
                  <c:v>136.49000000000524</c:v>
                </c:pt>
                <c:pt idx="441">
                  <c:v>136.48999999999796</c:v>
                </c:pt>
                <c:pt idx="442">
                  <c:v>136.48999999999796</c:v>
                </c:pt>
                <c:pt idx="443">
                  <c:v>136.49000000000524</c:v>
                </c:pt>
                <c:pt idx="444">
                  <c:v>136.48999999999796</c:v>
                </c:pt>
                <c:pt idx="445">
                  <c:v>136.48999999999796</c:v>
                </c:pt>
                <c:pt idx="446">
                  <c:v>136.48999999999796</c:v>
                </c:pt>
                <c:pt idx="447">
                  <c:v>136.49000000000524</c:v>
                </c:pt>
                <c:pt idx="448">
                  <c:v>136.48999999999796</c:v>
                </c:pt>
                <c:pt idx="449">
                  <c:v>136.48999999999796</c:v>
                </c:pt>
                <c:pt idx="450">
                  <c:v>136.49000000000524</c:v>
                </c:pt>
                <c:pt idx="451">
                  <c:v>136.48999999999796</c:v>
                </c:pt>
                <c:pt idx="452">
                  <c:v>136.48999999999796</c:v>
                </c:pt>
                <c:pt idx="453">
                  <c:v>136.48999999999796</c:v>
                </c:pt>
                <c:pt idx="454">
                  <c:v>136.49000000000524</c:v>
                </c:pt>
                <c:pt idx="455">
                  <c:v>136.48999999999796</c:v>
                </c:pt>
                <c:pt idx="456">
                  <c:v>136.48999999999796</c:v>
                </c:pt>
                <c:pt idx="457">
                  <c:v>136.49000000000524</c:v>
                </c:pt>
                <c:pt idx="458">
                  <c:v>136.48999999999796</c:v>
                </c:pt>
                <c:pt idx="459">
                  <c:v>136.48999999999796</c:v>
                </c:pt>
                <c:pt idx="460">
                  <c:v>136.48999999999796</c:v>
                </c:pt>
                <c:pt idx="461">
                  <c:v>136.49000000000524</c:v>
                </c:pt>
                <c:pt idx="462">
                  <c:v>136.48999999999796</c:v>
                </c:pt>
                <c:pt idx="463">
                  <c:v>136.48999999999796</c:v>
                </c:pt>
                <c:pt idx="464">
                  <c:v>136.48999999999796</c:v>
                </c:pt>
                <c:pt idx="465">
                  <c:v>136.49000000000524</c:v>
                </c:pt>
                <c:pt idx="466">
                  <c:v>136.48999999999796</c:v>
                </c:pt>
                <c:pt idx="467">
                  <c:v>136.48999999999796</c:v>
                </c:pt>
                <c:pt idx="468">
                  <c:v>136.49000000000524</c:v>
                </c:pt>
                <c:pt idx="469">
                  <c:v>136.48999999999796</c:v>
                </c:pt>
                <c:pt idx="470">
                  <c:v>136.48999999999796</c:v>
                </c:pt>
                <c:pt idx="471">
                  <c:v>136.48999999999796</c:v>
                </c:pt>
                <c:pt idx="472">
                  <c:v>136.49000000000524</c:v>
                </c:pt>
                <c:pt idx="473">
                  <c:v>136.48999999999796</c:v>
                </c:pt>
                <c:pt idx="474">
                  <c:v>136.48999999999796</c:v>
                </c:pt>
                <c:pt idx="475">
                  <c:v>136.49000000000524</c:v>
                </c:pt>
                <c:pt idx="476">
                  <c:v>136.48999999999796</c:v>
                </c:pt>
                <c:pt idx="477">
                  <c:v>136.48999999999796</c:v>
                </c:pt>
                <c:pt idx="478">
                  <c:v>136.48999999999796</c:v>
                </c:pt>
                <c:pt idx="479">
                  <c:v>136.49000000000524</c:v>
                </c:pt>
                <c:pt idx="480">
                  <c:v>136.48999999999796</c:v>
                </c:pt>
                <c:pt idx="481">
                  <c:v>136.48999999999796</c:v>
                </c:pt>
                <c:pt idx="482">
                  <c:v>136.49000000000524</c:v>
                </c:pt>
                <c:pt idx="483">
                  <c:v>136.48999999999069</c:v>
                </c:pt>
                <c:pt idx="484">
                  <c:v>136.49000000000524</c:v>
                </c:pt>
                <c:pt idx="485">
                  <c:v>136.49000000000524</c:v>
                </c:pt>
                <c:pt idx="486">
                  <c:v>136.48999999999069</c:v>
                </c:pt>
                <c:pt idx="487">
                  <c:v>136.49000000000524</c:v>
                </c:pt>
                <c:pt idx="488">
                  <c:v>136.49000000000524</c:v>
                </c:pt>
                <c:pt idx="489">
                  <c:v>136.48999999999069</c:v>
                </c:pt>
                <c:pt idx="490">
                  <c:v>136.49000000000524</c:v>
                </c:pt>
                <c:pt idx="491">
                  <c:v>136.49000000000524</c:v>
                </c:pt>
                <c:pt idx="492">
                  <c:v>136.48999999999069</c:v>
                </c:pt>
                <c:pt idx="493">
                  <c:v>136.49000000000524</c:v>
                </c:pt>
                <c:pt idx="494">
                  <c:v>136.48999999999069</c:v>
                </c:pt>
                <c:pt idx="495">
                  <c:v>136.49000000000524</c:v>
                </c:pt>
                <c:pt idx="496">
                  <c:v>136.49000000000524</c:v>
                </c:pt>
                <c:pt idx="497">
                  <c:v>136.48999999999069</c:v>
                </c:pt>
                <c:pt idx="498">
                  <c:v>136.49000000000524</c:v>
                </c:pt>
                <c:pt idx="499">
                  <c:v>136.49000000000524</c:v>
                </c:pt>
                <c:pt idx="500">
                  <c:v>136.48999999999069</c:v>
                </c:pt>
                <c:pt idx="501">
                  <c:v>6434.0599999999977</c:v>
                </c:pt>
                <c:pt idx="502">
                  <c:v>149.05999999999767</c:v>
                </c:pt>
                <c:pt idx="503">
                  <c:v>149.06000000001222</c:v>
                </c:pt>
                <c:pt idx="504">
                  <c:v>149.05999999999767</c:v>
                </c:pt>
                <c:pt idx="505">
                  <c:v>149.05999999999767</c:v>
                </c:pt>
                <c:pt idx="506">
                  <c:v>149.05999999999767</c:v>
                </c:pt>
                <c:pt idx="507">
                  <c:v>149.05999999999767</c:v>
                </c:pt>
                <c:pt idx="508">
                  <c:v>149.05999999999767</c:v>
                </c:pt>
                <c:pt idx="509">
                  <c:v>149.06000000001222</c:v>
                </c:pt>
                <c:pt idx="510">
                  <c:v>149.05999999999767</c:v>
                </c:pt>
                <c:pt idx="511">
                  <c:v>149.05999999999767</c:v>
                </c:pt>
                <c:pt idx="512">
                  <c:v>149.05999999999767</c:v>
                </c:pt>
                <c:pt idx="513">
                  <c:v>149.05999999999767</c:v>
                </c:pt>
                <c:pt idx="514">
                  <c:v>149.05999999999767</c:v>
                </c:pt>
                <c:pt idx="515">
                  <c:v>149.05999999999767</c:v>
                </c:pt>
                <c:pt idx="516">
                  <c:v>149.06000000001222</c:v>
                </c:pt>
                <c:pt idx="517">
                  <c:v>149.05999999999767</c:v>
                </c:pt>
                <c:pt idx="518">
                  <c:v>149.05999999999767</c:v>
                </c:pt>
                <c:pt idx="519">
                  <c:v>149.05999999999767</c:v>
                </c:pt>
                <c:pt idx="520">
                  <c:v>149.05999999999767</c:v>
                </c:pt>
                <c:pt idx="521">
                  <c:v>149.05999999999767</c:v>
                </c:pt>
                <c:pt idx="522">
                  <c:v>149.06000000001222</c:v>
                </c:pt>
                <c:pt idx="523">
                  <c:v>149.05999999999767</c:v>
                </c:pt>
                <c:pt idx="524">
                  <c:v>149.05999999999767</c:v>
                </c:pt>
                <c:pt idx="525">
                  <c:v>149.05999999999767</c:v>
                </c:pt>
                <c:pt idx="526">
                  <c:v>149.05999999999767</c:v>
                </c:pt>
                <c:pt idx="527">
                  <c:v>149.05999999999767</c:v>
                </c:pt>
                <c:pt idx="528">
                  <c:v>149.06000000001222</c:v>
                </c:pt>
                <c:pt idx="529">
                  <c:v>149.05999999999767</c:v>
                </c:pt>
                <c:pt idx="530">
                  <c:v>149.05999999999767</c:v>
                </c:pt>
                <c:pt idx="531">
                  <c:v>149.05999999999767</c:v>
                </c:pt>
                <c:pt idx="532">
                  <c:v>149.05999999999767</c:v>
                </c:pt>
                <c:pt idx="533">
                  <c:v>149.05999999999767</c:v>
                </c:pt>
                <c:pt idx="534">
                  <c:v>149.06000000001222</c:v>
                </c:pt>
                <c:pt idx="535">
                  <c:v>149.05999999999767</c:v>
                </c:pt>
                <c:pt idx="536">
                  <c:v>149.05999999999767</c:v>
                </c:pt>
                <c:pt idx="537">
                  <c:v>149.05999999999767</c:v>
                </c:pt>
                <c:pt idx="538">
                  <c:v>149.05999999999767</c:v>
                </c:pt>
                <c:pt idx="539">
                  <c:v>149.05999999999767</c:v>
                </c:pt>
                <c:pt idx="540">
                  <c:v>149.05999999999767</c:v>
                </c:pt>
                <c:pt idx="541">
                  <c:v>149.06000000001222</c:v>
                </c:pt>
                <c:pt idx="542">
                  <c:v>149.05999999999767</c:v>
                </c:pt>
                <c:pt idx="543">
                  <c:v>149.05999999999767</c:v>
                </c:pt>
                <c:pt idx="544">
                  <c:v>149.05999999999767</c:v>
                </c:pt>
                <c:pt idx="545">
                  <c:v>149.05999999999767</c:v>
                </c:pt>
                <c:pt idx="546">
                  <c:v>149.05999999999767</c:v>
                </c:pt>
                <c:pt idx="547">
                  <c:v>149.06000000001222</c:v>
                </c:pt>
                <c:pt idx="548">
                  <c:v>149.05999999999767</c:v>
                </c:pt>
                <c:pt idx="549">
                  <c:v>149.05999999999767</c:v>
                </c:pt>
                <c:pt idx="550">
                  <c:v>149.05999999999767</c:v>
                </c:pt>
                <c:pt idx="551">
                  <c:v>149.05999999999767</c:v>
                </c:pt>
                <c:pt idx="552">
                  <c:v>149.05999999999767</c:v>
                </c:pt>
                <c:pt idx="553">
                  <c:v>149.06000000001222</c:v>
                </c:pt>
                <c:pt idx="554">
                  <c:v>149.05999999999767</c:v>
                </c:pt>
                <c:pt idx="555">
                  <c:v>149.05999999999767</c:v>
                </c:pt>
                <c:pt idx="556">
                  <c:v>149.05999999999767</c:v>
                </c:pt>
                <c:pt idx="557">
                  <c:v>149.05999999999767</c:v>
                </c:pt>
                <c:pt idx="558">
                  <c:v>149.05999999999767</c:v>
                </c:pt>
                <c:pt idx="559">
                  <c:v>149.06000000001222</c:v>
                </c:pt>
                <c:pt idx="560">
                  <c:v>149.05999999999767</c:v>
                </c:pt>
                <c:pt idx="561">
                  <c:v>149.05999999999767</c:v>
                </c:pt>
                <c:pt idx="562">
                  <c:v>149.05999999999767</c:v>
                </c:pt>
                <c:pt idx="563">
                  <c:v>149.05999999999767</c:v>
                </c:pt>
                <c:pt idx="564">
                  <c:v>149.05999999999767</c:v>
                </c:pt>
                <c:pt idx="565">
                  <c:v>149.05999999999767</c:v>
                </c:pt>
                <c:pt idx="566">
                  <c:v>149.06000000001222</c:v>
                </c:pt>
                <c:pt idx="567">
                  <c:v>149.05999999999767</c:v>
                </c:pt>
                <c:pt idx="568">
                  <c:v>149.05999999999767</c:v>
                </c:pt>
                <c:pt idx="569">
                  <c:v>149.05999999999767</c:v>
                </c:pt>
                <c:pt idx="570">
                  <c:v>149.05999999999767</c:v>
                </c:pt>
                <c:pt idx="571">
                  <c:v>149.05999999999767</c:v>
                </c:pt>
                <c:pt idx="572">
                  <c:v>149.06000000001222</c:v>
                </c:pt>
                <c:pt idx="573">
                  <c:v>149.05999999999767</c:v>
                </c:pt>
                <c:pt idx="574">
                  <c:v>149.05999999999767</c:v>
                </c:pt>
                <c:pt idx="575">
                  <c:v>149.05999999999767</c:v>
                </c:pt>
                <c:pt idx="576">
                  <c:v>149.05999999999767</c:v>
                </c:pt>
                <c:pt idx="577">
                  <c:v>149.05999999999767</c:v>
                </c:pt>
                <c:pt idx="578">
                  <c:v>149.06000000001222</c:v>
                </c:pt>
                <c:pt idx="579">
                  <c:v>149.05999999999767</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149.06000000001222</c:v>
                </c:pt>
                <c:pt idx="604">
                  <c:v>149.05999999999767</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149.06000000001222</c:v>
                </c:pt>
                <c:pt idx="617">
                  <c:v>149.05999999999767</c:v>
                </c:pt>
                <c:pt idx="618">
                  <c:v>149.05999999999767</c:v>
                </c:pt>
                <c:pt idx="619">
                  <c:v>149.05999999999767</c:v>
                </c:pt>
                <c:pt idx="620">
                  <c:v>149.05999999999767</c:v>
                </c:pt>
                <c:pt idx="621">
                  <c:v>149.05999999999767</c:v>
                </c:pt>
                <c:pt idx="622">
                  <c:v>149.06000000001222</c:v>
                </c:pt>
                <c:pt idx="623">
                  <c:v>149.05999999999767</c:v>
                </c:pt>
                <c:pt idx="624">
                  <c:v>149.05999999999767</c:v>
                </c:pt>
                <c:pt idx="625">
                  <c:v>149.05999999999767</c:v>
                </c:pt>
                <c:pt idx="626">
                  <c:v>149.05999999999767</c:v>
                </c:pt>
                <c:pt idx="627">
                  <c:v>149.05999999999767</c:v>
                </c:pt>
                <c:pt idx="628">
                  <c:v>149.06000000001222</c:v>
                </c:pt>
                <c:pt idx="629">
                  <c:v>149.05999999999767</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149.06000000001222</c:v>
                </c:pt>
                <c:pt idx="642">
                  <c:v>149.05999999999767</c:v>
                </c:pt>
                <c:pt idx="643">
                  <c:v>149.05999999999767</c:v>
                </c:pt>
                <c:pt idx="644">
                  <c:v>149.05999999999767</c:v>
                </c:pt>
                <c:pt idx="645">
                  <c:v>149.05999999999767</c:v>
                </c:pt>
                <c:pt idx="646">
                  <c:v>149.05999999999767</c:v>
                </c:pt>
                <c:pt idx="647">
                  <c:v>149.06000000001222</c:v>
                </c:pt>
                <c:pt idx="648">
                  <c:v>149.05999999999767</c:v>
                </c:pt>
                <c:pt idx="649">
                  <c:v>149.05999999999767</c:v>
                </c:pt>
                <c:pt idx="650">
                  <c:v>149.05999999999767</c:v>
                </c:pt>
                <c:pt idx="651">
                  <c:v>149.05999999999767</c:v>
                </c:pt>
                <c:pt idx="652">
                  <c:v>149.05999999999767</c:v>
                </c:pt>
                <c:pt idx="653">
                  <c:v>149.06000000001222</c:v>
                </c:pt>
                <c:pt idx="654">
                  <c:v>149.05999999999767</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149.06000000001222</c:v>
                </c:pt>
                <c:pt idx="666">
                  <c:v>149.05999999999767</c:v>
                </c:pt>
                <c:pt idx="667">
                  <c:v>149.05999999999767</c:v>
                </c:pt>
                <c:pt idx="668">
                  <c:v>149.05999999999767</c:v>
                </c:pt>
                <c:pt idx="669">
                  <c:v>149.05999999999767</c:v>
                </c:pt>
                <c:pt idx="670">
                  <c:v>149.05999999999767</c:v>
                </c:pt>
                <c:pt idx="671">
                  <c:v>149.05999999999767</c:v>
                </c:pt>
                <c:pt idx="672">
                  <c:v>149.06000000001222</c:v>
                </c:pt>
                <c:pt idx="673">
                  <c:v>149.05999999999767</c:v>
                </c:pt>
                <c:pt idx="674">
                  <c:v>149.05999999999767</c:v>
                </c:pt>
                <c:pt idx="675">
                  <c:v>149.05999999999767</c:v>
                </c:pt>
                <c:pt idx="676">
                  <c:v>149.05999999999767</c:v>
                </c:pt>
                <c:pt idx="677">
                  <c:v>149.05999999999767</c:v>
                </c:pt>
                <c:pt idx="678">
                  <c:v>149.06000000001222</c:v>
                </c:pt>
                <c:pt idx="679">
                  <c:v>149.05999999999767</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149.06000000001222</c:v>
                </c:pt>
                <c:pt idx="691">
                  <c:v>149.05999999999767</c:v>
                </c:pt>
                <c:pt idx="692">
                  <c:v>149.05999999999767</c:v>
                </c:pt>
                <c:pt idx="693">
                  <c:v>149.05999999999767</c:v>
                </c:pt>
                <c:pt idx="694">
                  <c:v>149.05999999999767</c:v>
                </c:pt>
                <c:pt idx="695">
                  <c:v>149.05999999999767</c:v>
                </c:pt>
                <c:pt idx="696">
                  <c:v>149.05999999999767</c:v>
                </c:pt>
                <c:pt idx="697">
                  <c:v>149.06000000001222</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6934.4900000000016</c:v>
                </c:pt>
                <c:pt idx="152">
                  <c:v>136.4900000000016</c:v>
                </c:pt>
                <c:pt idx="153">
                  <c:v>136.48999999999796</c:v>
                </c:pt>
                <c:pt idx="154">
                  <c:v>136.4900000000016</c:v>
                </c:pt>
                <c:pt idx="155">
                  <c:v>136.48999999999796</c:v>
                </c:pt>
                <c:pt idx="156">
                  <c:v>136.4900000000016</c:v>
                </c:pt>
                <c:pt idx="157">
                  <c:v>136.48999999999796</c:v>
                </c:pt>
                <c:pt idx="158">
                  <c:v>136.4900000000016</c:v>
                </c:pt>
                <c:pt idx="159">
                  <c:v>136.48999999999796</c:v>
                </c:pt>
                <c:pt idx="160">
                  <c:v>136.4900000000016</c:v>
                </c:pt>
                <c:pt idx="161">
                  <c:v>136.4900000000016</c:v>
                </c:pt>
                <c:pt idx="162">
                  <c:v>136.48999999999796</c:v>
                </c:pt>
                <c:pt idx="163">
                  <c:v>136.4900000000016</c:v>
                </c:pt>
                <c:pt idx="164">
                  <c:v>136.48999999999796</c:v>
                </c:pt>
                <c:pt idx="165">
                  <c:v>136.4900000000016</c:v>
                </c:pt>
                <c:pt idx="166">
                  <c:v>136.48999999999796</c:v>
                </c:pt>
                <c:pt idx="167">
                  <c:v>136.4900000000016</c:v>
                </c:pt>
                <c:pt idx="168">
                  <c:v>136.48999999999796</c:v>
                </c:pt>
                <c:pt idx="169">
                  <c:v>136.4900000000016</c:v>
                </c:pt>
                <c:pt idx="170">
                  <c:v>136.4900000000016</c:v>
                </c:pt>
                <c:pt idx="171">
                  <c:v>136.48999999999796</c:v>
                </c:pt>
                <c:pt idx="172">
                  <c:v>136.4900000000016</c:v>
                </c:pt>
                <c:pt idx="173">
                  <c:v>136.48999999999796</c:v>
                </c:pt>
                <c:pt idx="174">
                  <c:v>136.4900000000016</c:v>
                </c:pt>
                <c:pt idx="175">
                  <c:v>136.48999999999796</c:v>
                </c:pt>
                <c:pt idx="176">
                  <c:v>136.4900000000016</c:v>
                </c:pt>
                <c:pt idx="177">
                  <c:v>136.4900000000016</c:v>
                </c:pt>
                <c:pt idx="178">
                  <c:v>136.48999999999796</c:v>
                </c:pt>
                <c:pt idx="179">
                  <c:v>136.4900000000016</c:v>
                </c:pt>
                <c:pt idx="180">
                  <c:v>136.48999999999796</c:v>
                </c:pt>
                <c:pt idx="181">
                  <c:v>136.4900000000016</c:v>
                </c:pt>
                <c:pt idx="182">
                  <c:v>136.48999999999796</c:v>
                </c:pt>
                <c:pt idx="183">
                  <c:v>136.4900000000016</c:v>
                </c:pt>
                <c:pt idx="184">
                  <c:v>136.4900000000016</c:v>
                </c:pt>
                <c:pt idx="185">
                  <c:v>136.48999999999796</c:v>
                </c:pt>
                <c:pt idx="186">
                  <c:v>136.4900000000016</c:v>
                </c:pt>
                <c:pt idx="187">
                  <c:v>136.48999999999796</c:v>
                </c:pt>
                <c:pt idx="188">
                  <c:v>136.4900000000016</c:v>
                </c:pt>
                <c:pt idx="189">
                  <c:v>136.48999999999796</c:v>
                </c:pt>
                <c:pt idx="190">
                  <c:v>136.4900000000016</c:v>
                </c:pt>
                <c:pt idx="191">
                  <c:v>136.48999999999796</c:v>
                </c:pt>
                <c:pt idx="192">
                  <c:v>136.4900000000016</c:v>
                </c:pt>
                <c:pt idx="193">
                  <c:v>136.4900000000016</c:v>
                </c:pt>
                <c:pt idx="194">
                  <c:v>136.48999999999796</c:v>
                </c:pt>
                <c:pt idx="195">
                  <c:v>136.4900000000016</c:v>
                </c:pt>
                <c:pt idx="196">
                  <c:v>136.48999999999796</c:v>
                </c:pt>
                <c:pt idx="197">
                  <c:v>136.4900000000016</c:v>
                </c:pt>
                <c:pt idx="198">
                  <c:v>136.48999999999796</c:v>
                </c:pt>
                <c:pt idx="199">
                  <c:v>136.4900000000016</c:v>
                </c:pt>
                <c:pt idx="200">
                  <c:v>136.48999999999796</c:v>
                </c:pt>
                <c:pt idx="201">
                  <c:v>136.4900000000016</c:v>
                </c:pt>
                <c:pt idx="202">
                  <c:v>136.4900000000016</c:v>
                </c:pt>
                <c:pt idx="203">
                  <c:v>136.48999999999796</c:v>
                </c:pt>
                <c:pt idx="204">
                  <c:v>136.4900000000016</c:v>
                </c:pt>
                <c:pt idx="205">
                  <c:v>136.48999999999796</c:v>
                </c:pt>
                <c:pt idx="206">
                  <c:v>136.4900000000016</c:v>
                </c:pt>
                <c:pt idx="207">
                  <c:v>136.48999999999796</c:v>
                </c:pt>
                <c:pt idx="208">
                  <c:v>136.4900000000016</c:v>
                </c:pt>
                <c:pt idx="209">
                  <c:v>136.4900000000016</c:v>
                </c:pt>
                <c:pt idx="210">
                  <c:v>136.48999999999796</c:v>
                </c:pt>
                <c:pt idx="211">
                  <c:v>136.4900000000016</c:v>
                </c:pt>
                <c:pt idx="212">
                  <c:v>136.48999999999796</c:v>
                </c:pt>
                <c:pt idx="213">
                  <c:v>136.4900000000016</c:v>
                </c:pt>
                <c:pt idx="214">
                  <c:v>136.48999999999796</c:v>
                </c:pt>
                <c:pt idx="215">
                  <c:v>136.4900000000016</c:v>
                </c:pt>
                <c:pt idx="216">
                  <c:v>136.4900000000016</c:v>
                </c:pt>
                <c:pt idx="217">
                  <c:v>136.48999999999796</c:v>
                </c:pt>
                <c:pt idx="218">
                  <c:v>136.4900000000016</c:v>
                </c:pt>
                <c:pt idx="219">
                  <c:v>136.48999999999796</c:v>
                </c:pt>
                <c:pt idx="220">
                  <c:v>136.4900000000016</c:v>
                </c:pt>
                <c:pt idx="221">
                  <c:v>136.48999999999796</c:v>
                </c:pt>
                <c:pt idx="222">
                  <c:v>136.4900000000016</c:v>
                </c:pt>
                <c:pt idx="223">
                  <c:v>136.48999999999796</c:v>
                </c:pt>
                <c:pt idx="224">
                  <c:v>136.4900000000016</c:v>
                </c:pt>
                <c:pt idx="225">
                  <c:v>136.4900000000016</c:v>
                </c:pt>
                <c:pt idx="226">
                  <c:v>136.48999999999796</c:v>
                </c:pt>
                <c:pt idx="227">
                  <c:v>136.4900000000016</c:v>
                </c:pt>
                <c:pt idx="228">
                  <c:v>136.48999999999796</c:v>
                </c:pt>
                <c:pt idx="229">
                  <c:v>136.4900000000016</c:v>
                </c:pt>
                <c:pt idx="230">
                  <c:v>136.48999999999796</c:v>
                </c:pt>
                <c:pt idx="231">
                  <c:v>136.4900000000016</c:v>
                </c:pt>
                <c:pt idx="232">
                  <c:v>136.48999999999796</c:v>
                </c:pt>
                <c:pt idx="233">
                  <c:v>136.4900000000016</c:v>
                </c:pt>
                <c:pt idx="234">
                  <c:v>136.4900000000016</c:v>
                </c:pt>
                <c:pt idx="235">
                  <c:v>136.48999999999796</c:v>
                </c:pt>
                <c:pt idx="236">
                  <c:v>136.4900000000016</c:v>
                </c:pt>
                <c:pt idx="237">
                  <c:v>136.48999999999796</c:v>
                </c:pt>
                <c:pt idx="238">
                  <c:v>136.4900000000016</c:v>
                </c:pt>
                <c:pt idx="239">
                  <c:v>136.48999999999796</c:v>
                </c:pt>
                <c:pt idx="240">
                  <c:v>136.4900000000016</c:v>
                </c:pt>
                <c:pt idx="241">
                  <c:v>136.4900000000016</c:v>
                </c:pt>
                <c:pt idx="242">
                  <c:v>136.48999999999796</c:v>
                </c:pt>
                <c:pt idx="243">
                  <c:v>136.48999999999796</c:v>
                </c:pt>
                <c:pt idx="244">
                  <c:v>136.49000000000524</c:v>
                </c:pt>
                <c:pt idx="245">
                  <c:v>136.48999999999796</c:v>
                </c:pt>
                <c:pt idx="246">
                  <c:v>136.48999999999796</c:v>
                </c:pt>
                <c:pt idx="247">
                  <c:v>136.48999999999796</c:v>
                </c:pt>
                <c:pt idx="248">
                  <c:v>136.49000000000524</c:v>
                </c:pt>
                <c:pt idx="249">
                  <c:v>136.48999999999796</c:v>
                </c:pt>
                <c:pt idx="250">
                  <c:v>136.48999999999796</c:v>
                </c:pt>
                <c:pt idx="251">
                  <c:v>5876.8600000000006</c:v>
                </c:pt>
                <c:pt idx="252">
                  <c:v>159.36000000000058</c:v>
                </c:pt>
                <c:pt idx="253">
                  <c:v>159.36000000000058</c:v>
                </c:pt>
                <c:pt idx="254">
                  <c:v>159.36000000000058</c:v>
                </c:pt>
                <c:pt idx="255">
                  <c:v>159.36000000000058</c:v>
                </c:pt>
                <c:pt idx="256">
                  <c:v>159.36000000000058</c:v>
                </c:pt>
                <c:pt idx="257">
                  <c:v>159.36000000000058</c:v>
                </c:pt>
                <c:pt idx="258">
                  <c:v>159.36000000000058</c:v>
                </c:pt>
                <c:pt idx="259">
                  <c:v>159.36000000000058</c:v>
                </c:pt>
                <c:pt idx="260">
                  <c:v>159.36000000000058</c:v>
                </c:pt>
                <c:pt idx="261">
                  <c:v>159.36000000000058</c:v>
                </c:pt>
                <c:pt idx="262">
                  <c:v>159.36000000000058</c:v>
                </c:pt>
                <c:pt idx="263">
                  <c:v>159.35999999999331</c:v>
                </c:pt>
                <c:pt idx="264">
                  <c:v>159.36000000000058</c:v>
                </c:pt>
                <c:pt idx="265">
                  <c:v>159.36000000000058</c:v>
                </c:pt>
                <c:pt idx="266">
                  <c:v>159.36000000000058</c:v>
                </c:pt>
                <c:pt idx="267">
                  <c:v>159.36000000000058</c:v>
                </c:pt>
                <c:pt idx="268">
                  <c:v>159.36000000000058</c:v>
                </c:pt>
                <c:pt idx="269">
                  <c:v>159.36000000000058</c:v>
                </c:pt>
                <c:pt idx="270">
                  <c:v>159.36000000000058</c:v>
                </c:pt>
                <c:pt idx="271">
                  <c:v>159.36000000000058</c:v>
                </c:pt>
                <c:pt idx="272">
                  <c:v>159.36000000000058</c:v>
                </c:pt>
                <c:pt idx="273">
                  <c:v>159.36000000000058</c:v>
                </c:pt>
                <c:pt idx="274">
                  <c:v>159.36000000000058</c:v>
                </c:pt>
                <c:pt idx="275">
                  <c:v>159.36000000000058</c:v>
                </c:pt>
                <c:pt idx="276">
                  <c:v>159.35999999999331</c:v>
                </c:pt>
                <c:pt idx="277">
                  <c:v>159.36000000000058</c:v>
                </c:pt>
                <c:pt idx="278">
                  <c:v>159.36000000000058</c:v>
                </c:pt>
                <c:pt idx="279">
                  <c:v>159.36000000000058</c:v>
                </c:pt>
                <c:pt idx="280">
                  <c:v>159.36000000000058</c:v>
                </c:pt>
                <c:pt idx="281">
                  <c:v>159.36000000000058</c:v>
                </c:pt>
                <c:pt idx="282">
                  <c:v>159.36000000000058</c:v>
                </c:pt>
                <c:pt idx="283">
                  <c:v>159.36000000000058</c:v>
                </c:pt>
                <c:pt idx="284">
                  <c:v>159.36000000000058</c:v>
                </c:pt>
                <c:pt idx="285">
                  <c:v>159.36000000000058</c:v>
                </c:pt>
                <c:pt idx="286">
                  <c:v>159.36000000000058</c:v>
                </c:pt>
                <c:pt idx="287">
                  <c:v>159.36000000000058</c:v>
                </c:pt>
                <c:pt idx="288">
                  <c:v>159.36000000000058</c:v>
                </c:pt>
                <c:pt idx="289">
                  <c:v>159.35999999999331</c:v>
                </c:pt>
                <c:pt idx="290">
                  <c:v>159.36000000000058</c:v>
                </c:pt>
                <c:pt idx="291">
                  <c:v>159.36000000000058</c:v>
                </c:pt>
                <c:pt idx="292">
                  <c:v>159.36000000000058</c:v>
                </c:pt>
                <c:pt idx="293">
                  <c:v>159.36000000000058</c:v>
                </c:pt>
                <c:pt idx="294">
                  <c:v>159.36000000000058</c:v>
                </c:pt>
                <c:pt idx="295">
                  <c:v>159.36000000000058</c:v>
                </c:pt>
                <c:pt idx="296">
                  <c:v>159.36000000000058</c:v>
                </c:pt>
                <c:pt idx="297">
                  <c:v>159.36000000000058</c:v>
                </c:pt>
                <c:pt idx="298">
                  <c:v>159.36000000000058</c:v>
                </c:pt>
                <c:pt idx="299">
                  <c:v>159.36000000000058</c:v>
                </c:pt>
                <c:pt idx="300">
                  <c:v>159.36000000000058</c:v>
                </c:pt>
                <c:pt idx="301">
                  <c:v>159.35999999999331</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159.36000000000058</c:v>
                </c:pt>
                <c:pt idx="311">
                  <c:v>159.36000000000058</c:v>
                </c:pt>
                <c:pt idx="312">
                  <c:v>159.36000000000058</c:v>
                </c:pt>
                <c:pt idx="313">
                  <c:v>159.36000000000058</c:v>
                </c:pt>
                <c:pt idx="314">
                  <c:v>159.35999999999331</c:v>
                </c:pt>
                <c:pt idx="315">
                  <c:v>159.36000000000058</c:v>
                </c:pt>
                <c:pt idx="316">
                  <c:v>159.36000000000058</c:v>
                </c:pt>
                <c:pt idx="317">
                  <c:v>159.36000000000058</c:v>
                </c:pt>
                <c:pt idx="318">
                  <c:v>159.36000000000058</c:v>
                </c:pt>
                <c:pt idx="319">
                  <c:v>159.36000000000058</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159.35999999999331</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159.36000000000058</c:v>
                </c:pt>
                <c:pt idx="336">
                  <c:v>159.36000000000058</c:v>
                </c:pt>
                <c:pt idx="337">
                  <c:v>159.36000000000058</c:v>
                </c:pt>
                <c:pt idx="338">
                  <c:v>159.36000000000058</c:v>
                </c:pt>
                <c:pt idx="339">
                  <c:v>159.36000000000058</c:v>
                </c:pt>
                <c:pt idx="340">
                  <c:v>159.35999999999331</c:v>
                </c:pt>
                <c:pt idx="341">
                  <c:v>159.36000000000058</c:v>
                </c:pt>
                <c:pt idx="342">
                  <c:v>159.36000000000058</c:v>
                </c:pt>
                <c:pt idx="343">
                  <c:v>159.36000000000058</c:v>
                </c:pt>
                <c:pt idx="344">
                  <c:v>159.36000000000058</c:v>
                </c:pt>
                <c:pt idx="345">
                  <c:v>159.36000000000058</c:v>
                </c:pt>
                <c:pt idx="346">
                  <c:v>159.36000000000058</c:v>
                </c:pt>
                <c:pt idx="347">
                  <c:v>159.36000000000058</c:v>
                </c:pt>
                <c:pt idx="348">
                  <c:v>159.36000000000058</c:v>
                </c:pt>
                <c:pt idx="349">
                  <c:v>159.36000000000058</c:v>
                </c:pt>
                <c:pt idx="350">
                  <c:v>159.36000000000058</c:v>
                </c:pt>
                <c:pt idx="351">
                  <c:v>159.36000000000058</c:v>
                </c:pt>
                <c:pt idx="352">
                  <c:v>159.35999999999331</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159.36000000000058</c:v>
                </c:pt>
                <c:pt idx="363">
                  <c:v>159.36000000000058</c:v>
                </c:pt>
                <c:pt idx="364">
                  <c:v>159.36000000000058</c:v>
                </c:pt>
                <c:pt idx="365">
                  <c:v>159.35999999999331</c:v>
                </c:pt>
                <c:pt idx="366">
                  <c:v>159.36000000000058</c:v>
                </c:pt>
                <c:pt idx="367">
                  <c:v>159.36000000000058</c:v>
                </c:pt>
                <c:pt idx="368">
                  <c:v>159.36000000000058</c:v>
                </c:pt>
                <c:pt idx="369">
                  <c:v>159.36000000000058</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159.35999999999331</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159.36000000000058</c:v>
                </c:pt>
                <c:pt idx="389">
                  <c:v>159.36000000000058</c:v>
                </c:pt>
                <c:pt idx="390">
                  <c:v>159.36000000000058</c:v>
                </c:pt>
                <c:pt idx="391">
                  <c:v>159.35999999999331</c:v>
                </c:pt>
                <c:pt idx="392">
                  <c:v>159.36000000000058</c:v>
                </c:pt>
                <c:pt idx="393">
                  <c:v>159.36000000000058</c:v>
                </c:pt>
                <c:pt idx="394">
                  <c:v>159.36000000000058</c:v>
                </c:pt>
                <c:pt idx="395">
                  <c:v>159.36000000000058</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159.35999999999331</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159.36000000000058</c:v>
                </c:pt>
                <c:pt idx="415">
                  <c:v>159.36000000000058</c:v>
                </c:pt>
                <c:pt idx="416">
                  <c:v>159.36000000000058</c:v>
                </c:pt>
                <c:pt idx="417">
                  <c:v>159.36000000000058</c:v>
                </c:pt>
                <c:pt idx="418">
                  <c:v>159.36000000000058</c:v>
                </c:pt>
                <c:pt idx="419">
                  <c:v>159.36000000000058</c:v>
                </c:pt>
                <c:pt idx="420">
                  <c:v>159.36000000000058</c:v>
                </c:pt>
                <c:pt idx="421">
                  <c:v>159.36000000000058</c:v>
                </c:pt>
                <c:pt idx="422">
                  <c:v>159.36000000000058</c:v>
                </c:pt>
                <c:pt idx="423">
                  <c:v>159.35999999998603</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159.36000000000058</c:v>
                </c:pt>
                <c:pt idx="440">
                  <c:v>159.36000000000058</c:v>
                </c:pt>
                <c:pt idx="441">
                  <c:v>159.36000000000058</c:v>
                </c:pt>
                <c:pt idx="442">
                  <c:v>159.36000000000058</c:v>
                </c:pt>
                <c:pt idx="443">
                  <c:v>159.36000000000058</c:v>
                </c:pt>
                <c:pt idx="444">
                  <c:v>159.36000000000058</c:v>
                </c:pt>
                <c:pt idx="445">
                  <c:v>159.36000000000058</c:v>
                </c:pt>
                <c:pt idx="446">
                  <c:v>159.36000000000058</c:v>
                </c:pt>
                <c:pt idx="447">
                  <c:v>159.36000000000058</c:v>
                </c:pt>
                <c:pt idx="448">
                  <c:v>159.35999999998603</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159.36000000000058</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159.35999999998603</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159.36000000000058</c:v>
                </c:pt>
                <c:pt idx="488">
                  <c:v>159.36000000000058</c:v>
                </c:pt>
                <c:pt idx="489">
                  <c:v>159.36000000000058</c:v>
                </c:pt>
                <c:pt idx="490">
                  <c:v>159.36000000000058</c:v>
                </c:pt>
                <c:pt idx="491">
                  <c:v>159.36000000000058</c:v>
                </c:pt>
                <c:pt idx="492">
                  <c:v>159.36000000000058</c:v>
                </c:pt>
                <c:pt idx="493">
                  <c:v>159.36000000000058</c:v>
                </c:pt>
                <c:pt idx="494">
                  <c:v>159.36000000000058</c:v>
                </c:pt>
                <c:pt idx="495">
                  <c:v>159.36000000000058</c:v>
                </c:pt>
                <c:pt idx="496">
                  <c:v>159.36000000000058</c:v>
                </c:pt>
                <c:pt idx="497">
                  <c:v>159.36000000000058</c:v>
                </c:pt>
                <c:pt idx="498">
                  <c:v>159.36000000000058</c:v>
                </c:pt>
                <c:pt idx="499">
                  <c:v>159.36000000000058</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159.36000000000058</c:v>
                </c:pt>
                <c:pt idx="514">
                  <c:v>159.36000000000058</c:v>
                </c:pt>
                <c:pt idx="515">
                  <c:v>159.36000000000058</c:v>
                </c:pt>
                <c:pt idx="516">
                  <c:v>159.36000000000058</c:v>
                </c:pt>
                <c:pt idx="517">
                  <c:v>159.36000000000058</c:v>
                </c:pt>
                <c:pt idx="518">
                  <c:v>159.36000000000058</c:v>
                </c:pt>
                <c:pt idx="519">
                  <c:v>159.36000000000058</c:v>
                </c:pt>
                <c:pt idx="520">
                  <c:v>159.36000000000058</c:v>
                </c:pt>
                <c:pt idx="521">
                  <c:v>159.36000000000058</c:v>
                </c:pt>
                <c:pt idx="522">
                  <c:v>159.36000000000058</c:v>
                </c:pt>
                <c:pt idx="523">
                  <c:v>159.36000000000058</c:v>
                </c:pt>
                <c:pt idx="524">
                  <c:v>159.36000000000058</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159.36000000000058</c:v>
                </c:pt>
                <c:pt idx="541">
                  <c:v>159.36000000000058</c:v>
                </c:pt>
                <c:pt idx="542">
                  <c:v>159.36000000000058</c:v>
                </c:pt>
                <c:pt idx="543">
                  <c:v>159.36000000000058</c:v>
                </c:pt>
                <c:pt idx="544">
                  <c:v>159.36000000000058</c:v>
                </c:pt>
                <c:pt idx="545">
                  <c:v>159.36000000000058</c:v>
                </c:pt>
                <c:pt idx="546">
                  <c:v>159.36000000000058</c:v>
                </c:pt>
                <c:pt idx="547">
                  <c:v>159.36000000000058</c:v>
                </c:pt>
                <c:pt idx="548">
                  <c:v>159.36000000000058</c:v>
                </c:pt>
                <c:pt idx="549">
                  <c:v>159.36000000000058</c:v>
                </c:pt>
                <c:pt idx="550">
                  <c:v>159.36000000000058</c:v>
                </c:pt>
                <c:pt idx="551">
                  <c:v>159.35999999998603</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159.36000000000058</c:v>
                </c:pt>
                <c:pt idx="566">
                  <c:v>159.36000000000058</c:v>
                </c:pt>
                <c:pt idx="567">
                  <c:v>159.36000000000058</c:v>
                </c:pt>
                <c:pt idx="568">
                  <c:v>159.36000000000058</c:v>
                </c:pt>
                <c:pt idx="569">
                  <c:v>159.36000000000058</c:v>
                </c:pt>
                <c:pt idx="570">
                  <c:v>159.36000000000058</c:v>
                </c:pt>
                <c:pt idx="571">
                  <c:v>159.36000000000058</c:v>
                </c:pt>
                <c:pt idx="572">
                  <c:v>159.36000000000058</c:v>
                </c:pt>
                <c:pt idx="573">
                  <c:v>159.36000000000058</c:v>
                </c:pt>
                <c:pt idx="574">
                  <c:v>159.36000000000058</c:v>
                </c:pt>
                <c:pt idx="575">
                  <c:v>159.36000000000058</c:v>
                </c:pt>
                <c:pt idx="576">
                  <c:v>159.36000000000058</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159.36000000000058</c:v>
                </c:pt>
                <c:pt idx="591">
                  <c:v>159.36000000000058</c:v>
                </c:pt>
                <c:pt idx="592">
                  <c:v>159.36000000000058</c:v>
                </c:pt>
                <c:pt idx="593">
                  <c:v>159.36000000000058</c:v>
                </c:pt>
                <c:pt idx="594">
                  <c:v>159.36000000000058</c:v>
                </c:pt>
                <c:pt idx="595">
                  <c:v>159.36000000000058</c:v>
                </c:pt>
                <c:pt idx="596">
                  <c:v>159.36000000000058</c:v>
                </c:pt>
                <c:pt idx="597">
                  <c:v>159.36000000000058</c:v>
                </c:pt>
                <c:pt idx="598">
                  <c:v>159.36000000000058</c:v>
                </c:pt>
                <c:pt idx="599">
                  <c:v>159.36000000000058</c:v>
                </c:pt>
                <c:pt idx="600">
                  <c:v>159.36000000000058</c:v>
                </c:pt>
                <c:pt idx="601">
                  <c:v>159.36000000000058</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159.36000000000058</c:v>
                </c:pt>
                <c:pt idx="616">
                  <c:v>159.36000000000058</c:v>
                </c:pt>
                <c:pt idx="617">
                  <c:v>159.36000000000058</c:v>
                </c:pt>
                <c:pt idx="618">
                  <c:v>159.36000000000058</c:v>
                </c:pt>
                <c:pt idx="619">
                  <c:v>159.36000000000058</c:v>
                </c:pt>
                <c:pt idx="620">
                  <c:v>159.36000000000058</c:v>
                </c:pt>
                <c:pt idx="621">
                  <c:v>159.36000000000058</c:v>
                </c:pt>
                <c:pt idx="622">
                  <c:v>159.36000000000058</c:v>
                </c:pt>
                <c:pt idx="623">
                  <c:v>159.36000000000058</c:v>
                </c:pt>
                <c:pt idx="624">
                  <c:v>159.36000000000058</c:v>
                </c:pt>
                <c:pt idx="625">
                  <c:v>159.36000000000058</c:v>
                </c:pt>
                <c:pt idx="626">
                  <c:v>159.36000000000058</c:v>
                </c:pt>
                <c:pt idx="627">
                  <c:v>159.36000000000058</c:v>
                </c:pt>
                <c:pt idx="628">
                  <c:v>159.35999999998603</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159.36000000000058</c:v>
                </c:pt>
                <c:pt idx="643">
                  <c:v>159.36000000000058</c:v>
                </c:pt>
                <c:pt idx="644">
                  <c:v>159.36000000000058</c:v>
                </c:pt>
                <c:pt idx="645">
                  <c:v>159.36000000000058</c:v>
                </c:pt>
                <c:pt idx="646">
                  <c:v>159.36000000000058</c:v>
                </c:pt>
                <c:pt idx="647">
                  <c:v>159.36000000000058</c:v>
                </c:pt>
                <c:pt idx="648">
                  <c:v>159.36000000000058</c:v>
                </c:pt>
                <c:pt idx="649">
                  <c:v>159.36000000000058</c:v>
                </c:pt>
                <c:pt idx="650">
                  <c:v>159.36000000000058</c:v>
                </c:pt>
                <c:pt idx="651">
                  <c:v>159.36000000000058</c:v>
                </c:pt>
                <c:pt idx="652">
                  <c:v>159.36000000000058</c:v>
                </c:pt>
                <c:pt idx="653">
                  <c:v>159.35999999998603</c:v>
                </c:pt>
                <c:pt idx="654">
                  <c:v>159.36000000000058</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159.36000000000058</c:v>
                </c:pt>
                <c:pt idx="674">
                  <c:v>159.36000000000058</c:v>
                </c:pt>
                <c:pt idx="675">
                  <c:v>159.36000000000058</c:v>
                </c:pt>
                <c:pt idx="676">
                  <c:v>159.36000000000058</c:v>
                </c:pt>
                <c:pt idx="677">
                  <c:v>159.36000000000058</c:v>
                </c:pt>
                <c:pt idx="678">
                  <c:v>159.36000000000058</c:v>
                </c:pt>
                <c:pt idx="679">
                  <c:v>159.35999999998603</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159.36000000000058</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3374.5399999999991</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143.54000000000087</c:v>
                </c:pt>
                <c:pt idx="302">
                  <c:v>143.5399999999936</c:v>
                </c:pt>
                <c:pt idx="303">
                  <c:v>143.54000000000087</c:v>
                </c:pt>
                <c:pt idx="304">
                  <c:v>143.54000000000087</c:v>
                </c:pt>
                <c:pt idx="305">
                  <c:v>143.54000000000087</c:v>
                </c:pt>
                <c:pt idx="306">
                  <c:v>143.54000000000087</c:v>
                </c:pt>
                <c:pt idx="307">
                  <c:v>143.54000000000087</c:v>
                </c:pt>
                <c:pt idx="308">
                  <c:v>143.54000000000087</c:v>
                </c:pt>
                <c:pt idx="309">
                  <c:v>143.54000000000087</c:v>
                </c:pt>
                <c:pt idx="310">
                  <c:v>143.5399999999936</c:v>
                </c:pt>
                <c:pt idx="311">
                  <c:v>143.54000000000087</c:v>
                </c:pt>
                <c:pt idx="312">
                  <c:v>143.54000000000087</c:v>
                </c:pt>
                <c:pt idx="313">
                  <c:v>143.54000000000087</c:v>
                </c:pt>
                <c:pt idx="314">
                  <c:v>143.54000000000087</c:v>
                </c:pt>
                <c:pt idx="315">
                  <c:v>143.54000000000087</c:v>
                </c:pt>
                <c:pt idx="316">
                  <c:v>143.54000000000087</c:v>
                </c:pt>
                <c:pt idx="317">
                  <c:v>143.54000000000087</c:v>
                </c:pt>
                <c:pt idx="318">
                  <c:v>143.5399999999936</c:v>
                </c:pt>
                <c:pt idx="319">
                  <c:v>143.54000000000087</c:v>
                </c:pt>
                <c:pt idx="320">
                  <c:v>143.54000000000087</c:v>
                </c:pt>
                <c:pt idx="321">
                  <c:v>143.54000000000087</c:v>
                </c:pt>
                <c:pt idx="322">
                  <c:v>143.54000000000087</c:v>
                </c:pt>
                <c:pt idx="323">
                  <c:v>143.54000000000087</c:v>
                </c:pt>
                <c:pt idx="324">
                  <c:v>143.54000000000087</c:v>
                </c:pt>
                <c:pt idx="325">
                  <c:v>143.54000000000087</c:v>
                </c:pt>
                <c:pt idx="326">
                  <c:v>143.54000000000087</c:v>
                </c:pt>
                <c:pt idx="327">
                  <c:v>143.5399999999936</c:v>
                </c:pt>
                <c:pt idx="328">
                  <c:v>143.54000000000087</c:v>
                </c:pt>
                <c:pt idx="329">
                  <c:v>143.54000000000087</c:v>
                </c:pt>
                <c:pt idx="330">
                  <c:v>143.54000000000087</c:v>
                </c:pt>
                <c:pt idx="331">
                  <c:v>143.54000000000087</c:v>
                </c:pt>
                <c:pt idx="332">
                  <c:v>143.54000000000087</c:v>
                </c:pt>
                <c:pt idx="333">
                  <c:v>143.54000000000087</c:v>
                </c:pt>
                <c:pt idx="334">
                  <c:v>143.54000000000087</c:v>
                </c:pt>
                <c:pt idx="335">
                  <c:v>143.5399999999936</c:v>
                </c:pt>
                <c:pt idx="336">
                  <c:v>143.54000000000087</c:v>
                </c:pt>
                <c:pt idx="337">
                  <c:v>143.54000000000087</c:v>
                </c:pt>
                <c:pt idx="338">
                  <c:v>143.54000000000087</c:v>
                </c:pt>
                <c:pt idx="339">
                  <c:v>143.54000000000087</c:v>
                </c:pt>
                <c:pt idx="340">
                  <c:v>143.54000000000087</c:v>
                </c:pt>
                <c:pt idx="341">
                  <c:v>143.54000000000087</c:v>
                </c:pt>
                <c:pt idx="342">
                  <c:v>143.54000000000087</c:v>
                </c:pt>
                <c:pt idx="343">
                  <c:v>143.5399999999936</c:v>
                </c:pt>
                <c:pt idx="344">
                  <c:v>143.54000000000087</c:v>
                </c:pt>
                <c:pt idx="345">
                  <c:v>143.54000000000087</c:v>
                </c:pt>
                <c:pt idx="346">
                  <c:v>143.54000000000087</c:v>
                </c:pt>
                <c:pt idx="347">
                  <c:v>143.54000000000087</c:v>
                </c:pt>
                <c:pt idx="348">
                  <c:v>143.54000000000087</c:v>
                </c:pt>
                <c:pt idx="349">
                  <c:v>143.54000000000087</c:v>
                </c:pt>
                <c:pt idx="350">
                  <c:v>143.54000000000087</c:v>
                </c:pt>
                <c:pt idx="351">
                  <c:v>143.5399999999936</c:v>
                </c:pt>
                <c:pt idx="352">
                  <c:v>143.54000000000087</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143.5399999999936</c:v>
                </c:pt>
                <c:pt idx="361">
                  <c:v>143.54000000000087</c:v>
                </c:pt>
                <c:pt idx="362">
                  <c:v>143.54000000000087</c:v>
                </c:pt>
                <c:pt idx="363">
                  <c:v>143.54000000000087</c:v>
                </c:pt>
                <c:pt idx="364">
                  <c:v>143.54000000000087</c:v>
                </c:pt>
                <c:pt idx="365">
                  <c:v>143.54000000000087</c:v>
                </c:pt>
                <c:pt idx="366">
                  <c:v>143.54000000000087</c:v>
                </c:pt>
                <c:pt idx="367">
                  <c:v>143.54000000000087</c:v>
                </c:pt>
                <c:pt idx="368">
                  <c:v>143.5399999999936</c:v>
                </c:pt>
                <c:pt idx="369">
                  <c:v>143.54000000000087</c:v>
                </c:pt>
                <c:pt idx="370">
                  <c:v>143.54000000000087</c:v>
                </c:pt>
                <c:pt idx="371">
                  <c:v>143.54000000000087</c:v>
                </c:pt>
                <c:pt idx="372">
                  <c:v>143.54000000000087</c:v>
                </c:pt>
                <c:pt idx="373">
                  <c:v>143.54000000000087</c:v>
                </c:pt>
                <c:pt idx="374">
                  <c:v>143.54000000000087</c:v>
                </c:pt>
                <c:pt idx="375">
                  <c:v>143.54000000000087</c:v>
                </c:pt>
                <c:pt idx="376">
                  <c:v>143.5399999999936</c:v>
                </c:pt>
                <c:pt idx="377">
                  <c:v>143.54000000000087</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143.5399999999936</c:v>
                </c:pt>
                <c:pt idx="394">
                  <c:v>143.54000000000087</c:v>
                </c:pt>
                <c:pt idx="395">
                  <c:v>143.54000000000087</c:v>
                </c:pt>
                <c:pt idx="396">
                  <c:v>143.54000000000087</c:v>
                </c:pt>
                <c:pt idx="397">
                  <c:v>143.54000000000087</c:v>
                </c:pt>
                <c:pt idx="398">
                  <c:v>143.54000000000087</c:v>
                </c:pt>
                <c:pt idx="399">
                  <c:v>143.54000000000087</c:v>
                </c:pt>
                <c:pt idx="400">
                  <c:v>143.54000000000087</c:v>
                </c:pt>
                <c:pt idx="401">
                  <c:v>143.5399999999936</c:v>
                </c:pt>
                <c:pt idx="402">
                  <c:v>143.54000000000087</c:v>
                </c:pt>
                <c:pt idx="403">
                  <c:v>143.54000000000087</c:v>
                </c:pt>
                <c:pt idx="404">
                  <c:v>143.54000000000087</c:v>
                </c:pt>
                <c:pt idx="405">
                  <c:v>143.54000000000087</c:v>
                </c:pt>
                <c:pt idx="406">
                  <c:v>143.54000000000087</c:v>
                </c:pt>
                <c:pt idx="407">
                  <c:v>143.54000000000087</c:v>
                </c:pt>
                <c:pt idx="408">
                  <c:v>143.54000000000087</c:v>
                </c:pt>
                <c:pt idx="409">
                  <c:v>143.5399999999936</c:v>
                </c:pt>
                <c:pt idx="410">
                  <c:v>143.54000000000087</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143.5399999999936</c:v>
                </c:pt>
                <c:pt idx="427">
                  <c:v>143.54000000000087</c:v>
                </c:pt>
                <c:pt idx="428">
                  <c:v>143.54000000000087</c:v>
                </c:pt>
                <c:pt idx="429">
                  <c:v>143.54000000000087</c:v>
                </c:pt>
                <c:pt idx="430">
                  <c:v>143.54000000000087</c:v>
                </c:pt>
                <c:pt idx="431">
                  <c:v>143.54000000000087</c:v>
                </c:pt>
                <c:pt idx="432">
                  <c:v>143.54000000000087</c:v>
                </c:pt>
                <c:pt idx="433">
                  <c:v>143.54000000000087</c:v>
                </c:pt>
                <c:pt idx="434">
                  <c:v>143.5399999999936</c:v>
                </c:pt>
                <c:pt idx="435">
                  <c:v>143.54000000000087</c:v>
                </c:pt>
                <c:pt idx="436">
                  <c:v>143.54000000000087</c:v>
                </c:pt>
                <c:pt idx="437">
                  <c:v>143.54000000000087</c:v>
                </c:pt>
                <c:pt idx="438">
                  <c:v>143.54000000000087</c:v>
                </c:pt>
                <c:pt idx="439">
                  <c:v>143.54000000000087</c:v>
                </c:pt>
                <c:pt idx="440">
                  <c:v>143.54000000000087</c:v>
                </c:pt>
                <c:pt idx="441">
                  <c:v>143.54000000000087</c:v>
                </c:pt>
                <c:pt idx="442">
                  <c:v>143.5399999999936</c:v>
                </c:pt>
                <c:pt idx="443">
                  <c:v>143.54000000000087</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143.5399999999936</c:v>
                </c:pt>
                <c:pt idx="459">
                  <c:v>143.54000000000815</c:v>
                </c:pt>
                <c:pt idx="460">
                  <c:v>143.5399999999936</c:v>
                </c:pt>
                <c:pt idx="461">
                  <c:v>143.54000000000815</c:v>
                </c:pt>
                <c:pt idx="462">
                  <c:v>143.5399999999936</c:v>
                </c:pt>
                <c:pt idx="463">
                  <c:v>143.5399999999936</c:v>
                </c:pt>
                <c:pt idx="464">
                  <c:v>143.54000000000815</c:v>
                </c:pt>
                <c:pt idx="465">
                  <c:v>143.5399999999936</c:v>
                </c:pt>
                <c:pt idx="466">
                  <c:v>143.54000000000815</c:v>
                </c:pt>
                <c:pt idx="467">
                  <c:v>143.5399999999936</c:v>
                </c:pt>
                <c:pt idx="468">
                  <c:v>143.54000000000815</c:v>
                </c:pt>
                <c:pt idx="469">
                  <c:v>143.5399999999936</c:v>
                </c:pt>
                <c:pt idx="470">
                  <c:v>143.54000000000815</c:v>
                </c:pt>
                <c:pt idx="471">
                  <c:v>143.5399999999936</c:v>
                </c:pt>
                <c:pt idx="472">
                  <c:v>143.5399999999936</c:v>
                </c:pt>
                <c:pt idx="473">
                  <c:v>143.54000000000815</c:v>
                </c:pt>
                <c:pt idx="474">
                  <c:v>143.5399999999936</c:v>
                </c:pt>
                <c:pt idx="475">
                  <c:v>143.54000000000815</c:v>
                </c:pt>
                <c:pt idx="476">
                  <c:v>143.5399999999936</c:v>
                </c:pt>
                <c:pt idx="477">
                  <c:v>143.54000000000815</c:v>
                </c:pt>
                <c:pt idx="478">
                  <c:v>143.5399999999936</c:v>
                </c:pt>
                <c:pt idx="479">
                  <c:v>143.5399999999936</c:v>
                </c:pt>
                <c:pt idx="480">
                  <c:v>143.54000000000815</c:v>
                </c:pt>
                <c:pt idx="481">
                  <c:v>143.5399999999936</c:v>
                </c:pt>
                <c:pt idx="482">
                  <c:v>143.54000000000815</c:v>
                </c:pt>
                <c:pt idx="483">
                  <c:v>143.5399999999936</c:v>
                </c:pt>
                <c:pt idx="484">
                  <c:v>143.54000000000815</c:v>
                </c:pt>
                <c:pt idx="485">
                  <c:v>143.5399999999936</c:v>
                </c:pt>
                <c:pt idx="486">
                  <c:v>143.54000000000815</c:v>
                </c:pt>
                <c:pt idx="487">
                  <c:v>143.5399999999936</c:v>
                </c:pt>
                <c:pt idx="488">
                  <c:v>143.5399999999936</c:v>
                </c:pt>
                <c:pt idx="489">
                  <c:v>143.54000000000815</c:v>
                </c:pt>
                <c:pt idx="490">
                  <c:v>143.5399999999936</c:v>
                </c:pt>
                <c:pt idx="491">
                  <c:v>143.54000000000815</c:v>
                </c:pt>
                <c:pt idx="492">
                  <c:v>143.5399999999936</c:v>
                </c:pt>
                <c:pt idx="493">
                  <c:v>143.54000000000815</c:v>
                </c:pt>
                <c:pt idx="494">
                  <c:v>143.5399999999936</c:v>
                </c:pt>
                <c:pt idx="495">
                  <c:v>143.54000000000815</c:v>
                </c:pt>
                <c:pt idx="496">
                  <c:v>143.5399999999936</c:v>
                </c:pt>
                <c:pt idx="497">
                  <c:v>143.5399999999936</c:v>
                </c:pt>
                <c:pt idx="498">
                  <c:v>143.54000000000815</c:v>
                </c:pt>
                <c:pt idx="499">
                  <c:v>143.5399999999936</c:v>
                </c:pt>
                <c:pt idx="500">
                  <c:v>143.54000000000815</c:v>
                </c:pt>
                <c:pt idx="501">
                  <c:v>143.5399999999936</c:v>
                </c:pt>
                <c:pt idx="502">
                  <c:v>143.54000000000815</c:v>
                </c:pt>
                <c:pt idx="503">
                  <c:v>143.5399999999936</c:v>
                </c:pt>
                <c:pt idx="504">
                  <c:v>143.5399999999936</c:v>
                </c:pt>
                <c:pt idx="505">
                  <c:v>143.54000000000815</c:v>
                </c:pt>
                <c:pt idx="506">
                  <c:v>143.5399999999936</c:v>
                </c:pt>
                <c:pt idx="507">
                  <c:v>143.54000000000815</c:v>
                </c:pt>
                <c:pt idx="508">
                  <c:v>143.5399999999936</c:v>
                </c:pt>
                <c:pt idx="509">
                  <c:v>143.54000000000815</c:v>
                </c:pt>
                <c:pt idx="510">
                  <c:v>143.5399999999936</c:v>
                </c:pt>
                <c:pt idx="511">
                  <c:v>143.54000000000815</c:v>
                </c:pt>
                <c:pt idx="512">
                  <c:v>143.5399999999936</c:v>
                </c:pt>
                <c:pt idx="513">
                  <c:v>143.5399999999936</c:v>
                </c:pt>
                <c:pt idx="514">
                  <c:v>143.54000000000815</c:v>
                </c:pt>
                <c:pt idx="515">
                  <c:v>143.5399999999936</c:v>
                </c:pt>
                <c:pt idx="516">
                  <c:v>143.54000000000815</c:v>
                </c:pt>
                <c:pt idx="517">
                  <c:v>143.5399999999936</c:v>
                </c:pt>
                <c:pt idx="518">
                  <c:v>143.54000000000815</c:v>
                </c:pt>
                <c:pt idx="519">
                  <c:v>143.5399999999936</c:v>
                </c:pt>
                <c:pt idx="520">
                  <c:v>143.54000000000815</c:v>
                </c:pt>
                <c:pt idx="521">
                  <c:v>143.5399999999936</c:v>
                </c:pt>
                <c:pt idx="522">
                  <c:v>143.5399999999936</c:v>
                </c:pt>
                <c:pt idx="523">
                  <c:v>143.54000000000815</c:v>
                </c:pt>
                <c:pt idx="524">
                  <c:v>143.5399999999936</c:v>
                </c:pt>
                <c:pt idx="525">
                  <c:v>143.54000000000815</c:v>
                </c:pt>
                <c:pt idx="526">
                  <c:v>143.5399999999936</c:v>
                </c:pt>
                <c:pt idx="527">
                  <c:v>143.54000000000815</c:v>
                </c:pt>
                <c:pt idx="528">
                  <c:v>143.5399999999936</c:v>
                </c:pt>
                <c:pt idx="529">
                  <c:v>143.5399999999936</c:v>
                </c:pt>
                <c:pt idx="530">
                  <c:v>143.54000000000815</c:v>
                </c:pt>
                <c:pt idx="531">
                  <c:v>143.5399999999936</c:v>
                </c:pt>
                <c:pt idx="532">
                  <c:v>143.54000000000815</c:v>
                </c:pt>
                <c:pt idx="533">
                  <c:v>143.5399999999936</c:v>
                </c:pt>
                <c:pt idx="534">
                  <c:v>143.54000000000815</c:v>
                </c:pt>
                <c:pt idx="535">
                  <c:v>143.5399999999936</c:v>
                </c:pt>
                <c:pt idx="536">
                  <c:v>143.54000000000815</c:v>
                </c:pt>
                <c:pt idx="537">
                  <c:v>143.5399999999936</c:v>
                </c:pt>
                <c:pt idx="538">
                  <c:v>143.5399999999936</c:v>
                </c:pt>
                <c:pt idx="539">
                  <c:v>143.54000000000815</c:v>
                </c:pt>
                <c:pt idx="540">
                  <c:v>143.5399999999936</c:v>
                </c:pt>
                <c:pt idx="541">
                  <c:v>143.54000000000815</c:v>
                </c:pt>
                <c:pt idx="542">
                  <c:v>143.5399999999936</c:v>
                </c:pt>
                <c:pt idx="543">
                  <c:v>143.54000000000815</c:v>
                </c:pt>
                <c:pt idx="544">
                  <c:v>143.5399999999936</c:v>
                </c:pt>
                <c:pt idx="545">
                  <c:v>143.54000000000815</c:v>
                </c:pt>
                <c:pt idx="546">
                  <c:v>143.5399999999936</c:v>
                </c:pt>
                <c:pt idx="547">
                  <c:v>143.5399999999936</c:v>
                </c:pt>
                <c:pt idx="548">
                  <c:v>143.54000000000815</c:v>
                </c:pt>
                <c:pt idx="549">
                  <c:v>143.5399999999936</c:v>
                </c:pt>
                <c:pt idx="550">
                  <c:v>143.54000000000815</c:v>
                </c:pt>
                <c:pt idx="551">
                  <c:v>143.5399999999936</c:v>
                </c:pt>
                <c:pt idx="552">
                  <c:v>143.54000000000815</c:v>
                </c:pt>
                <c:pt idx="553">
                  <c:v>143.5399999999936</c:v>
                </c:pt>
                <c:pt idx="554">
                  <c:v>143.5399999999936</c:v>
                </c:pt>
                <c:pt idx="555">
                  <c:v>143.54000000000815</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143.5399999999936</c:v>
                </c:pt>
                <c:pt idx="571">
                  <c:v>143.54000000000815</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143.5399999999936</c:v>
                </c:pt>
                <c:pt idx="596">
                  <c:v>143.54000000000815</c:v>
                </c:pt>
                <c:pt idx="597">
                  <c:v>143.5399999999936</c:v>
                </c:pt>
                <c:pt idx="598">
                  <c:v>143.54000000000815</c:v>
                </c:pt>
                <c:pt idx="599">
                  <c:v>143.5399999999936</c:v>
                </c:pt>
                <c:pt idx="600">
                  <c:v>143.54000000000815</c:v>
                </c:pt>
                <c:pt idx="601">
                  <c:v>4164.2299999999959</c:v>
                </c:pt>
                <c:pt idx="602">
                  <c:v>150.22999999999593</c:v>
                </c:pt>
                <c:pt idx="603">
                  <c:v>150.22999999999593</c:v>
                </c:pt>
                <c:pt idx="604">
                  <c:v>150.23000000001048</c:v>
                </c:pt>
                <c:pt idx="605">
                  <c:v>150.22999999999593</c:v>
                </c:pt>
                <c:pt idx="606">
                  <c:v>150.22999999999593</c:v>
                </c:pt>
                <c:pt idx="607">
                  <c:v>150.23000000001048</c:v>
                </c:pt>
                <c:pt idx="608">
                  <c:v>150.22999999999593</c:v>
                </c:pt>
                <c:pt idx="609">
                  <c:v>150.22999999999593</c:v>
                </c:pt>
                <c:pt idx="610">
                  <c:v>150.22999999999593</c:v>
                </c:pt>
                <c:pt idx="611">
                  <c:v>150.23000000001048</c:v>
                </c:pt>
                <c:pt idx="612">
                  <c:v>150.22999999999593</c:v>
                </c:pt>
                <c:pt idx="613">
                  <c:v>150.22999999999593</c:v>
                </c:pt>
                <c:pt idx="614">
                  <c:v>150.22999999999593</c:v>
                </c:pt>
                <c:pt idx="615">
                  <c:v>150.23000000001048</c:v>
                </c:pt>
                <c:pt idx="616">
                  <c:v>150.22999999999593</c:v>
                </c:pt>
                <c:pt idx="617">
                  <c:v>150.22999999999593</c:v>
                </c:pt>
                <c:pt idx="618">
                  <c:v>150.23000000001048</c:v>
                </c:pt>
                <c:pt idx="619">
                  <c:v>150.22999999999593</c:v>
                </c:pt>
                <c:pt idx="620">
                  <c:v>150.22999999999593</c:v>
                </c:pt>
                <c:pt idx="621">
                  <c:v>150.22999999999593</c:v>
                </c:pt>
                <c:pt idx="622">
                  <c:v>150.23000000001048</c:v>
                </c:pt>
                <c:pt idx="623">
                  <c:v>150.22999999999593</c:v>
                </c:pt>
                <c:pt idx="624">
                  <c:v>150.22999999999593</c:v>
                </c:pt>
                <c:pt idx="625">
                  <c:v>150.23000000001048</c:v>
                </c:pt>
                <c:pt idx="626">
                  <c:v>150.22999999999593</c:v>
                </c:pt>
                <c:pt idx="627">
                  <c:v>150.22999999999593</c:v>
                </c:pt>
                <c:pt idx="628">
                  <c:v>150.22999999999593</c:v>
                </c:pt>
                <c:pt idx="629">
                  <c:v>150.23000000001048</c:v>
                </c:pt>
                <c:pt idx="630">
                  <c:v>150.22999999999593</c:v>
                </c:pt>
                <c:pt idx="631">
                  <c:v>150.22999999999593</c:v>
                </c:pt>
                <c:pt idx="632">
                  <c:v>150.23000000001048</c:v>
                </c:pt>
                <c:pt idx="633">
                  <c:v>150.22999999999593</c:v>
                </c:pt>
                <c:pt idx="634">
                  <c:v>150.22999999999593</c:v>
                </c:pt>
                <c:pt idx="635">
                  <c:v>150.22999999999593</c:v>
                </c:pt>
                <c:pt idx="636">
                  <c:v>150.23000000001048</c:v>
                </c:pt>
                <c:pt idx="637">
                  <c:v>150.22999999999593</c:v>
                </c:pt>
                <c:pt idx="638">
                  <c:v>150.22999999999593</c:v>
                </c:pt>
                <c:pt idx="639">
                  <c:v>150.22999999999593</c:v>
                </c:pt>
                <c:pt idx="640">
                  <c:v>150.23000000001048</c:v>
                </c:pt>
                <c:pt idx="641">
                  <c:v>150.22999999999593</c:v>
                </c:pt>
                <c:pt idx="642">
                  <c:v>150.22999999999593</c:v>
                </c:pt>
                <c:pt idx="643">
                  <c:v>150.23000000001048</c:v>
                </c:pt>
                <c:pt idx="644">
                  <c:v>150.22999999999593</c:v>
                </c:pt>
                <c:pt idx="645">
                  <c:v>150.22999999999593</c:v>
                </c:pt>
                <c:pt idx="646">
                  <c:v>150.22999999999593</c:v>
                </c:pt>
                <c:pt idx="647">
                  <c:v>150.23000000001048</c:v>
                </c:pt>
                <c:pt idx="648">
                  <c:v>150.22999999999593</c:v>
                </c:pt>
                <c:pt idx="649">
                  <c:v>150.22999999999593</c:v>
                </c:pt>
                <c:pt idx="650">
                  <c:v>150.23000000001048</c:v>
                </c:pt>
                <c:pt idx="651">
                  <c:v>150.22999999999593</c:v>
                </c:pt>
                <c:pt idx="652">
                  <c:v>150.22999999999593</c:v>
                </c:pt>
                <c:pt idx="653">
                  <c:v>150.22999999999593</c:v>
                </c:pt>
                <c:pt idx="654">
                  <c:v>150.23000000001048</c:v>
                </c:pt>
                <c:pt idx="655">
                  <c:v>150.22999999999593</c:v>
                </c:pt>
                <c:pt idx="656">
                  <c:v>150.22999999999593</c:v>
                </c:pt>
                <c:pt idx="657">
                  <c:v>150.22999999999593</c:v>
                </c:pt>
                <c:pt idx="658">
                  <c:v>150.23000000001048</c:v>
                </c:pt>
                <c:pt idx="659">
                  <c:v>150.22999999999593</c:v>
                </c:pt>
                <c:pt idx="660">
                  <c:v>150.22999999999593</c:v>
                </c:pt>
                <c:pt idx="661">
                  <c:v>150.23000000001048</c:v>
                </c:pt>
                <c:pt idx="662">
                  <c:v>150.22999999999593</c:v>
                </c:pt>
                <c:pt idx="663">
                  <c:v>150.22999999999593</c:v>
                </c:pt>
                <c:pt idx="664">
                  <c:v>150.22999999999593</c:v>
                </c:pt>
                <c:pt idx="665">
                  <c:v>150.23000000001048</c:v>
                </c:pt>
                <c:pt idx="666">
                  <c:v>150.22999999999593</c:v>
                </c:pt>
                <c:pt idx="667">
                  <c:v>150.22999999999593</c:v>
                </c:pt>
                <c:pt idx="668">
                  <c:v>150.23000000001048</c:v>
                </c:pt>
                <c:pt idx="669">
                  <c:v>150.22999999999593</c:v>
                </c:pt>
                <c:pt idx="670">
                  <c:v>150.22999999999593</c:v>
                </c:pt>
                <c:pt idx="671">
                  <c:v>150.22999999999593</c:v>
                </c:pt>
                <c:pt idx="672">
                  <c:v>150.23000000001048</c:v>
                </c:pt>
                <c:pt idx="673">
                  <c:v>150.22999999999593</c:v>
                </c:pt>
                <c:pt idx="674">
                  <c:v>150.22999999999593</c:v>
                </c:pt>
                <c:pt idx="675">
                  <c:v>150.23000000001048</c:v>
                </c:pt>
                <c:pt idx="676">
                  <c:v>150.22999999999593</c:v>
                </c:pt>
                <c:pt idx="677">
                  <c:v>150.22999999999593</c:v>
                </c:pt>
                <c:pt idx="678">
                  <c:v>150.22999999999593</c:v>
                </c:pt>
                <c:pt idx="679">
                  <c:v>150.23000000001048</c:v>
                </c:pt>
                <c:pt idx="680">
                  <c:v>150.22999999999593</c:v>
                </c:pt>
                <c:pt idx="681">
                  <c:v>150.22999999999593</c:v>
                </c:pt>
                <c:pt idx="682">
                  <c:v>150.22999999999593</c:v>
                </c:pt>
                <c:pt idx="683">
                  <c:v>150.23000000001048</c:v>
                </c:pt>
                <c:pt idx="684">
                  <c:v>150.22999999999593</c:v>
                </c:pt>
                <c:pt idx="685">
                  <c:v>150.22999999999593</c:v>
                </c:pt>
                <c:pt idx="686">
                  <c:v>150.23000000001048</c:v>
                </c:pt>
                <c:pt idx="687">
                  <c:v>150.22999999999593</c:v>
                </c:pt>
                <c:pt idx="688">
                  <c:v>150.22999999999593</c:v>
                </c:pt>
                <c:pt idx="689">
                  <c:v>150.22999999999593</c:v>
                </c:pt>
                <c:pt idx="690">
                  <c:v>150.23000000001048</c:v>
                </c:pt>
                <c:pt idx="691">
                  <c:v>150.22999999999593</c:v>
                </c:pt>
                <c:pt idx="692">
                  <c:v>150.22999999999593</c:v>
                </c:pt>
                <c:pt idx="693">
                  <c:v>150.23000000001048</c:v>
                </c:pt>
                <c:pt idx="694">
                  <c:v>150.22999999999593</c:v>
                </c:pt>
                <c:pt idx="695">
                  <c:v>150.22999999999593</c:v>
                </c:pt>
                <c:pt idx="696">
                  <c:v>150.22999999999593</c:v>
                </c:pt>
                <c:pt idx="697">
                  <c:v>150.23000000001048</c:v>
                </c:pt>
                <c:pt idx="698">
                  <c:v>150.22999999999593</c:v>
                </c:pt>
                <c:pt idx="699">
                  <c:v>150.22999999999593</c:v>
                </c:pt>
                <c:pt idx="700">
                  <c:v>150.23000000001048</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1759.04</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143.53999999999905</c:v>
                </c:pt>
                <c:pt idx="60">
                  <c:v>143.54000000000087</c:v>
                </c:pt>
                <c:pt idx="61">
                  <c:v>143.53999999999905</c:v>
                </c:pt>
                <c:pt idx="62">
                  <c:v>143.54000000000087</c:v>
                </c:pt>
                <c:pt idx="63">
                  <c:v>143.53999999999905</c:v>
                </c:pt>
                <c:pt idx="64">
                  <c:v>143.54000000000087</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143.53999999999905</c:v>
                </c:pt>
                <c:pt idx="77">
                  <c:v>143.54000000000087</c:v>
                </c:pt>
                <c:pt idx="78">
                  <c:v>143.53999999999905</c:v>
                </c:pt>
                <c:pt idx="79">
                  <c:v>143.54000000000087</c:v>
                </c:pt>
                <c:pt idx="80">
                  <c:v>143.53999999999905</c:v>
                </c:pt>
                <c:pt idx="81">
                  <c:v>143.54000000000087</c:v>
                </c:pt>
                <c:pt idx="82">
                  <c:v>143.53999999999905</c:v>
                </c:pt>
                <c:pt idx="83">
                  <c:v>143.54000000000087</c:v>
                </c:pt>
                <c:pt idx="84">
                  <c:v>143.53999999999905</c:v>
                </c:pt>
                <c:pt idx="85">
                  <c:v>143.54000000000087</c:v>
                </c:pt>
                <c:pt idx="86">
                  <c:v>143.53999999999905</c:v>
                </c:pt>
                <c:pt idx="87">
                  <c:v>143.54000000000087</c:v>
                </c:pt>
                <c:pt idx="88">
                  <c:v>143.53999999999905</c:v>
                </c:pt>
                <c:pt idx="89">
                  <c:v>143.54000000000087</c:v>
                </c:pt>
                <c:pt idx="90">
                  <c:v>143.53999999999905</c:v>
                </c:pt>
                <c:pt idx="91">
                  <c:v>143.54000000000087</c:v>
                </c:pt>
                <c:pt idx="92">
                  <c:v>143.53999999999905</c:v>
                </c:pt>
                <c:pt idx="93">
                  <c:v>143.54000000000087</c:v>
                </c:pt>
                <c:pt idx="94">
                  <c:v>143.53999999999905</c:v>
                </c:pt>
                <c:pt idx="95">
                  <c:v>143.54000000000087</c:v>
                </c:pt>
                <c:pt idx="96">
                  <c:v>143.54000000000087</c:v>
                </c:pt>
                <c:pt idx="97">
                  <c:v>143.53999999999905</c:v>
                </c:pt>
                <c:pt idx="98">
                  <c:v>143.54000000000087</c:v>
                </c:pt>
                <c:pt idx="99">
                  <c:v>143.53999999999905</c:v>
                </c:pt>
                <c:pt idx="100">
                  <c:v>143.54000000000087</c:v>
                </c:pt>
                <c:pt idx="101">
                  <c:v>143.53999999999905</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4634.4599999999991</c:v>
                </c:pt>
                <c:pt idx="302">
                  <c:v>158.4600000000064</c:v>
                </c:pt>
                <c:pt idx="303">
                  <c:v>158.45999999999913</c:v>
                </c:pt>
                <c:pt idx="304">
                  <c:v>158.45999999999913</c:v>
                </c:pt>
                <c:pt idx="305">
                  <c:v>158.45999999999913</c:v>
                </c:pt>
                <c:pt idx="306">
                  <c:v>158.45999999999913</c:v>
                </c:pt>
                <c:pt idx="307">
                  <c:v>158.45999999999913</c:v>
                </c:pt>
                <c:pt idx="308">
                  <c:v>158.45999999999913</c:v>
                </c:pt>
                <c:pt idx="309">
                  <c:v>158.45999999999913</c:v>
                </c:pt>
                <c:pt idx="310">
                  <c:v>158.4600000000064</c:v>
                </c:pt>
                <c:pt idx="311">
                  <c:v>158.45999999999913</c:v>
                </c:pt>
                <c:pt idx="312">
                  <c:v>158.45999999999913</c:v>
                </c:pt>
                <c:pt idx="313">
                  <c:v>158.45999999999913</c:v>
                </c:pt>
                <c:pt idx="314">
                  <c:v>158.45999999999913</c:v>
                </c:pt>
                <c:pt idx="315">
                  <c:v>158.45999999999913</c:v>
                </c:pt>
                <c:pt idx="316">
                  <c:v>158.45999999999913</c:v>
                </c:pt>
                <c:pt idx="317">
                  <c:v>158.45999999999913</c:v>
                </c:pt>
                <c:pt idx="318">
                  <c:v>158.4600000000064</c:v>
                </c:pt>
                <c:pt idx="319">
                  <c:v>158.45999999999913</c:v>
                </c:pt>
                <c:pt idx="320">
                  <c:v>158.45999999999913</c:v>
                </c:pt>
                <c:pt idx="321">
                  <c:v>158.45999999999913</c:v>
                </c:pt>
                <c:pt idx="322">
                  <c:v>158.45999999999913</c:v>
                </c:pt>
                <c:pt idx="323">
                  <c:v>158.45999999999913</c:v>
                </c:pt>
                <c:pt idx="324">
                  <c:v>158.45999999999913</c:v>
                </c:pt>
                <c:pt idx="325">
                  <c:v>158.45999999999913</c:v>
                </c:pt>
                <c:pt idx="326">
                  <c:v>158.45999999999913</c:v>
                </c:pt>
                <c:pt idx="327">
                  <c:v>158.4600000000064</c:v>
                </c:pt>
                <c:pt idx="328">
                  <c:v>158.45999999999913</c:v>
                </c:pt>
                <c:pt idx="329">
                  <c:v>158.45999999999913</c:v>
                </c:pt>
                <c:pt idx="330">
                  <c:v>158.45999999999913</c:v>
                </c:pt>
                <c:pt idx="331">
                  <c:v>158.45999999999913</c:v>
                </c:pt>
                <c:pt idx="332">
                  <c:v>158.45999999999913</c:v>
                </c:pt>
                <c:pt idx="333">
                  <c:v>158.45999999999913</c:v>
                </c:pt>
                <c:pt idx="334">
                  <c:v>158.45999999999913</c:v>
                </c:pt>
                <c:pt idx="335">
                  <c:v>158.4600000000064</c:v>
                </c:pt>
                <c:pt idx="336">
                  <c:v>158.45999999999913</c:v>
                </c:pt>
                <c:pt idx="337">
                  <c:v>158.45999999999913</c:v>
                </c:pt>
                <c:pt idx="338">
                  <c:v>158.45999999999913</c:v>
                </c:pt>
                <c:pt idx="339">
                  <c:v>158.45999999999913</c:v>
                </c:pt>
                <c:pt idx="340">
                  <c:v>158.45999999999913</c:v>
                </c:pt>
                <c:pt idx="341">
                  <c:v>158.45999999999913</c:v>
                </c:pt>
                <c:pt idx="342">
                  <c:v>158.45999999999913</c:v>
                </c:pt>
                <c:pt idx="343">
                  <c:v>158.4600000000064</c:v>
                </c:pt>
                <c:pt idx="344">
                  <c:v>158.45999999999913</c:v>
                </c:pt>
                <c:pt idx="345">
                  <c:v>158.45999999999913</c:v>
                </c:pt>
                <c:pt idx="346">
                  <c:v>158.45999999999913</c:v>
                </c:pt>
                <c:pt idx="347">
                  <c:v>158.45999999999913</c:v>
                </c:pt>
                <c:pt idx="348">
                  <c:v>158.45999999999913</c:v>
                </c:pt>
                <c:pt idx="349">
                  <c:v>158.45999999999913</c:v>
                </c:pt>
                <c:pt idx="350">
                  <c:v>158.45999999999913</c:v>
                </c:pt>
                <c:pt idx="351">
                  <c:v>158.4600000000064</c:v>
                </c:pt>
                <c:pt idx="352">
                  <c:v>158.45999999999913</c:v>
                </c:pt>
                <c:pt idx="353">
                  <c:v>158.45999999999913</c:v>
                </c:pt>
                <c:pt idx="354">
                  <c:v>158.45999999999913</c:v>
                </c:pt>
                <c:pt idx="355">
                  <c:v>158.45999999999913</c:v>
                </c:pt>
                <c:pt idx="356">
                  <c:v>158.45999999999913</c:v>
                </c:pt>
                <c:pt idx="357">
                  <c:v>158.45999999999913</c:v>
                </c:pt>
                <c:pt idx="358">
                  <c:v>158.45999999999913</c:v>
                </c:pt>
                <c:pt idx="359">
                  <c:v>158.45999999999913</c:v>
                </c:pt>
                <c:pt idx="360">
                  <c:v>158.4600000000064</c:v>
                </c:pt>
                <c:pt idx="361">
                  <c:v>158.45999999999913</c:v>
                </c:pt>
                <c:pt idx="362">
                  <c:v>158.45999999999913</c:v>
                </c:pt>
                <c:pt idx="363">
                  <c:v>158.45999999999913</c:v>
                </c:pt>
                <c:pt idx="364">
                  <c:v>158.45999999999913</c:v>
                </c:pt>
                <c:pt idx="365">
                  <c:v>158.45999999999913</c:v>
                </c:pt>
                <c:pt idx="366">
                  <c:v>158.45999999999913</c:v>
                </c:pt>
                <c:pt idx="367">
                  <c:v>158.45999999999913</c:v>
                </c:pt>
                <c:pt idx="368">
                  <c:v>158.4600000000064</c:v>
                </c:pt>
                <c:pt idx="369">
                  <c:v>158.45999999999913</c:v>
                </c:pt>
                <c:pt idx="370">
                  <c:v>158.45999999999913</c:v>
                </c:pt>
                <c:pt idx="371">
                  <c:v>158.45999999999913</c:v>
                </c:pt>
                <c:pt idx="372">
                  <c:v>158.45999999999913</c:v>
                </c:pt>
                <c:pt idx="373">
                  <c:v>158.45999999999913</c:v>
                </c:pt>
                <c:pt idx="374">
                  <c:v>158.45999999999913</c:v>
                </c:pt>
                <c:pt idx="375">
                  <c:v>158.45999999999913</c:v>
                </c:pt>
                <c:pt idx="376">
                  <c:v>158.4600000000064</c:v>
                </c:pt>
                <c:pt idx="377">
                  <c:v>158.45999999999913</c:v>
                </c:pt>
                <c:pt idx="378">
                  <c:v>158.45999999999913</c:v>
                </c:pt>
                <c:pt idx="379">
                  <c:v>158.45999999999913</c:v>
                </c:pt>
                <c:pt idx="380">
                  <c:v>158.45999999999913</c:v>
                </c:pt>
                <c:pt idx="381">
                  <c:v>158.45999999999913</c:v>
                </c:pt>
                <c:pt idx="382">
                  <c:v>158.45999999999913</c:v>
                </c:pt>
                <c:pt idx="383">
                  <c:v>158.45999999999913</c:v>
                </c:pt>
                <c:pt idx="384">
                  <c:v>158.45999999999913</c:v>
                </c:pt>
                <c:pt idx="385">
                  <c:v>158.4600000000064</c:v>
                </c:pt>
                <c:pt idx="386">
                  <c:v>158.45999999999913</c:v>
                </c:pt>
                <c:pt idx="387">
                  <c:v>158.45999999999913</c:v>
                </c:pt>
                <c:pt idx="388">
                  <c:v>158.45999999999913</c:v>
                </c:pt>
                <c:pt idx="389">
                  <c:v>158.45999999999913</c:v>
                </c:pt>
                <c:pt idx="390">
                  <c:v>158.45999999999913</c:v>
                </c:pt>
                <c:pt idx="391">
                  <c:v>158.45999999999913</c:v>
                </c:pt>
                <c:pt idx="392">
                  <c:v>158.45999999999913</c:v>
                </c:pt>
                <c:pt idx="393">
                  <c:v>158.4600000000064</c:v>
                </c:pt>
                <c:pt idx="394">
                  <c:v>158.45999999999913</c:v>
                </c:pt>
                <c:pt idx="395">
                  <c:v>158.45999999999913</c:v>
                </c:pt>
                <c:pt idx="396">
                  <c:v>158.45999999999913</c:v>
                </c:pt>
                <c:pt idx="397">
                  <c:v>158.45999999999913</c:v>
                </c:pt>
                <c:pt idx="398">
                  <c:v>158.45999999999913</c:v>
                </c:pt>
                <c:pt idx="399">
                  <c:v>158.45999999999913</c:v>
                </c:pt>
                <c:pt idx="400">
                  <c:v>158.45999999999913</c:v>
                </c:pt>
                <c:pt idx="401">
                  <c:v>158.4600000000064</c:v>
                </c:pt>
                <c:pt idx="402">
                  <c:v>158.45999999999913</c:v>
                </c:pt>
                <c:pt idx="403">
                  <c:v>158.45999999999913</c:v>
                </c:pt>
                <c:pt idx="404">
                  <c:v>158.45999999999913</c:v>
                </c:pt>
                <c:pt idx="405">
                  <c:v>158.45999999999913</c:v>
                </c:pt>
                <c:pt idx="406">
                  <c:v>158.45999999999913</c:v>
                </c:pt>
                <c:pt idx="407">
                  <c:v>158.45999999999913</c:v>
                </c:pt>
                <c:pt idx="408">
                  <c:v>158.45999999999913</c:v>
                </c:pt>
                <c:pt idx="409">
                  <c:v>158.4600000000064</c:v>
                </c:pt>
                <c:pt idx="410">
                  <c:v>158.45999999999913</c:v>
                </c:pt>
                <c:pt idx="411">
                  <c:v>158.45999999999913</c:v>
                </c:pt>
                <c:pt idx="412">
                  <c:v>158.45999999999913</c:v>
                </c:pt>
                <c:pt idx="413">
                  <c:v>158.45999999999913</c:v>
                </c:pt>
                <c:pt idx="414">
                  <c:v>158.45999999999913</c:v>
                </c:pt>
                <c:pt idx="415">
                  <c:v>158.4600000000064</c:v>
                </c:pt>
                <c:pt idx="416">
                  <c:v>158.45999999999185</c:v>
                </c:pt>
                <c:pt idx="417">
                  <c:v>158.4600000000064</c:v>
                </c:pt>
                <c:pt idx="418">
                  <c:v>158.45999999999185</c:v>
                </c:pt>
                <c:pt idx="419">
                  <c:v>158.4600000000064</c:v>
                </c:pt>
                <c:pt idx="420">
                  <c:v>158.45999999999185</c:v>
                </c:pt>
                <c:pt idx="421">
                  <c:v>158.4600000000064</c:v>
                </c:pt>
                <c:pt idx="422">
                  <c:v>158.4600000000064</c:v>
                </c:pt>
                <c:pt idx="423">
                  <c:v>158.45999999999185</c:v>
                </c:pt>
                <c:pt idx="424">
                  <c:v>158.4600000000064</c:v>
                </c:pt>
                <c:pt idx="425">
                  <c:v>158.45999999999185</c:v>
                </c:pt>
                <c:pt idx="426">
                  <c:v>158.4600000000064</c:v>
                </c:pt>
                <c:pt idx="427">
                  <c:v>158.45999999999185</c:v>
                </c:pt>
                <c:pt idx="428">
                  <c:v>158.4600000000064</c:v>
                </c:pt>
                <c:pt idx="429">
                  <c:v>158.45999999999185</c:v>
                </c:pt>
                <c:pt idx="430">
                  <c:v>158.4600000000064</c:v>
                </c:pt>
                <c:pt idx="431">
                  <c:v>158.4600000000064</c:v>
                </c:pt>
                <c:pt idx="432">
                  <c:v>158.45999999999185</c:v>
                </c:pt>
                <c:pt idx="433">
                  <c:v>158.4600000000064</c:v>
                </c:pt>
                <c:pt idx="434">
                  <c:v>158.45999999999185</c:v>
                </c:pt>
                <c:pt idx="435">
                  <c:v>158.4600000000064</c:v>
                </c:pt>
                <c:pt idx="436">
                  <c:v>158.45999999999185</c:v>
                </c:pt>
                <c:pt idx="437">
                  <c:v>158.4600000000064</c:v>
                </c:pt>
                <c:pt idx="438">
                  <c:v>158.4600000000064</c:v>
                </c:pt>
                <c:pt idx="439">
                  <c:v>158.45999999999185</c:v>
                </c:pt>
                <c:pt idx="440">
                  <c:v>158.4600000000064</c:v>
                </c:pt>
                <c:pt idx="441">
                  <c:v>158.45999999999185</c:v>
                </c:pt>
                <c:pt idx="442">
                  <c:v>158.4600000000064</c:v>
                </c:pt>
                <c:pt idx="443">
                  <c:v>158.45999999999185</c:v>
                </c:pt>
                <c:pt idx="444">
                  <c:v>158.4600000000064</c:v>
                </c:pt>
                <c:pt idx="445">
                  <c:v>158.45999999999185</c:v>
                </c:pt>
                <c:pt idx="446">
                  <c:v>158.4600000000064</c:v>
                </c:pt>
                <c:pt idx="447">
                  <c:v>158.4600000000064</c:v>
                </c:pt>
                <c:pt idx="448">
                  <c:v>158.45999999999185</c:v>
                </c:pt>
                <c:pt idx="449">
                  <c:v>158.4600000000064</c:v>
                </c:pt>
                <c:pt idx="450">
                  <c:v>158.45999999999185</c:v>
                </c:pt>
                <c:pt idx="451">
                  <c:v>158.4600000000064</c:v>
                </c:pt>
                <c:pt idx="452">
                  <c:v>158.45999999999185</c:v>
                </c:pt>
                <c:pt idx="453">
                  <c:v>158.4600000000064</c:v>
                </c:pt>
                <c:pt idx="454">
                  <c:v>158.45999999999185</c:v>
                </c:pt>
                <c:pt idx="455">
                  <c:v>158.4600000000064</c:v>
                </c:pt>
                <c:pt idx="456">
                  <c:v>158.4600000000064</c:v>
                </c:pt>
                <c:pt idx="457">
                  <c:v>158.45999999999185</c:v>
                </c:pt>
                <c:pt idx="458">
                  <c:v>158.4600000000064</c:v>
                </c:pt>
                <c:pt idx="459">
                  <c:v>158.45999999999185</c:v>
                </c:pt>
                <c:pt idx="460">
                  <c:v>158.4600000000064</c:v>
                </c:pt>
                <c:pt idx="461">
                  <c:v>158.45999999999185</c:v>
                </c:pt>
                <c:pt idx="462">
                  <c:v>158.4600000000064</c:v>
                </c:pt>
                <c:pt idx="463">
                  <c:v>158.4600000000064</c:v>
                </c:pt>
                <c:pt idx="464">
                  <c:v>158.45999999999185</c:v>
                </c:pt>
                <c:pt idx="465">
                  <c:v>158.4600000000064</c:v>
                </c:pt>
                <c:pt idx="466">
                  <c:v>158.45999999999185</c:v>
                </c:pt>
                <c:pt idx="467">
                  <c:v>158.4600000000064</c:v>
                </c:pt>
                <c:pt idx="468">
                  <c:v>158.45999999999185</c:v>
                </c:pt>
                <c:pt idx="469">
                  <c:v>158.4600000000064</c:v>
                </c:pt>
                <c:pt idx="470">
                  <c:v>158.45999999999185</c:v>
                </c:pt>
                <c:pt idx="471">
                  <c:v>158.4600000000064</c:v>
                </c:pt>
                <c:pt idx="472">
                  <c:v>158.4600000000064</c:v>
                </c:pt>
                <c:pt idx="473">
                  <c:v>158.45999999999185</c:v>
                </c:pt>
                <c:pt idx="474">
                  <c:v>158.4600000000064</c:v>
                </c:pt>
                <c:pt idx="475">
                  <c:v>158.45999999999185</c:v>
                </c:pt>
                <c:pt idx="476">
                  <c:v>158.4600000000064</c:v>
                </c:pt>
                <c:pt idx="477">
                  <c:v>158.45999999999185</c:v>
                </c:pt>
                <c:pt idx="478">
                  <c:v>158.4600000000064</c:v>
                </c:pt>
                <c:pt idx="479">
                  <c:v>158.4600000000064</c:v>
                </c:pt>
                <c:pt idx="480">
                  <c:v>158.45999999999185</c:v>
                </c:pt>
                <c:pt idx="481">
                  <c:v>158.4600000000064</c:v>
                </c:pt>
                <c:pt idx="482">
                  <c:v>158.45999999999185</c:v>
                </c:pt>
                <c:pt idx="483">
                  <c:v>158.4600000000064</c:v>
                </c:pt>
                <c:pt idx="484">
                  <c:v>158.45999999999185</c:v>
                </c:pt>
                <c:pt idx="485">
                  <c:v>158.4600000000064</c:v>
                </c:pt>
                <c:pt idx="486">
                  <c:v>158.45999999999185</c:v>
                </c:pt>
                <c:pt idx="487">
                  <c:v>158.4600000000064</c:v>
                </c:pt>
                <c:pt idx="488">
                  <c:v>158.4600000000064</c:v>
                </c:pt>
                <c:pt idx="489">
                  <c:v>158.45999999999185</c:v>
                </c:pt>
                <c:pt idx="490">
                  <c:v>158.4600000000064</c:v>
                </c:pt>
                <c:pt idx="491">
                  <c:v>158.45999999999185</c:v>
                </c:pt>
                <c:pt idx="492">
                  <c:v>158.4600000000064</c:v>
                </c:pt>
                <c:pt idx="493">
                  <c:v>158.45999999999185</c:v>
                </c:pt>
                <c:pt idx="494">
                  <c:v>158.4600000000064</c:v>
                </c:pt>
                <c:pt idx="495">
                  <c:v>158.45999999999185</c:v>
                </c:pt>
                <c:pt idx="496">
                  <c:v>158.4600000000064</c:v>
                </c:pt>
                <c:pt idx="497">
                  <c:v>158.4600000000064</c:v>
                </c:pt>
                <c:pt idx="498">
                  <c:v>158.45999999999185</c:v>
                </c:pt>
                <c:pt idx="499">
                  <c:v>158.4600000000064</c:v>
                </c:pt>
                <c:pt idx="500">
                  <c:v>158.45999999999185</c:v>
                </c:pt>
                <c:pt idx="501">
                  <c:v>158.4600000000064</c:v>
                </c:pt>
                <c:pt idx="502">
                  <c:v>158.45999999999185</c:v>
                </c:pt>
                <c:pt idx="503">
                  <c:v>158.4600000000064</c:v>
                </c:pt>
                <c:pt idx="504">
                  <c:v>158.4600000000064</c:v>
                </c:pt>
                <c:pt idx="505">
                  <c:v>158.45999999999185</c:v>
                </c:pt>
                <c:pt idx="506">
                  <c:v>158.4600000000064</c:v>
                </c:pt>
                <c:pt idx="507">
                  <c:v>158.45999999999185</c:v>
                </c:pt>
                <c:pt idx="508">
                  <c:v>158.4600000000064</c:v>
                </c:pt>
                <c:pt idx="509">
                  <c:v>158.45999999999185</c:v>
                </c:pt>
                <c:pt idx="510">
                  <c:v>158.4600000000064</c:v>
                </c:pt>
                <c:pt idx="511">
                  <c:v>158.45999999999185</c:v>
                </c:pt>
                <c:pt idx="512">
                  <c:v>158.4600000000064</c:v>
                </c:pt>
                <c:pt idx="513">
                  <c:v>158.4600000000064</c:v>
                </c:pt>
                <c:pt idx="514">
                  <c:v>158.45999999999185</c:v>
                </c:pt>
                <c:pt idx="515">
                  <c:v>158.4600000000064</c:v>
                </c:pt>
                <c:pt idx="516">
                  <c:v>158.45999999999185</c:v>
                </c:pt>
                <c:pt idx="517">
                  <c:v>158.4600000000064</c:v>
                </c:pt>
                <c:pt idx="518">
                  <c:v>158.45999999999185</c:v>
                </c:pt>
                <c:pt idx="519">
                  <c:v>158.4600000000064</c:v>
                </c:pt>
                <c:pt idx="520">
                  <c:v>158.45999999999185</c:v>
                </c:pt>
                <c:pt idx="521">
                  <c:v>158.4600000000064</c:v>
                </c:pt>
                <c:pt idx="522">
                  <c:v>158.4600000000064</c:v>
                </c:pt>
                <c:pt idx="523">
                  <c:v>158.45999999999185</c:v>
                </c:pt>
                <c:pt idx="524">
                  <c:v>158.4600000000064</c:v>
                </c:pt>
                <c:pt idx="525">
                  <c:v>158.45999999999185</c:v>
                </c:pt>
                <c:pt idx="526">
                  <c:v>158.4600000000064</c:v>
                </c:pt>
                <c:pt idx="527">
                  <c:v>158.45999999999185</c:v>
                </c:pt>
                <c:pt idx="528">
                  <c:v>158.4600000000064</c:v>
                </c:pt>
                <c:pt idx="529">
                  <c:v>158.4600000000064</c:v>
                </c:pt>
                <c:pt idx="530">
                  <c:v>158.45999999999185</c:v>
                </c:pt>
                <c:pt idx="531">
                  <c:v>158.4600000000064</c:v>
                </c:pt>
                <c:pt idx="532">
                  <c:v>158.45999999999185</c:v>
                </c:pt>
                <c:pt idx="533">
                  <c:v>158.4600000000064</c:v>
                </c:pt>
                <c:pt idx="534">
                  <c:v>158.45999999999185</c:v>
                </c:pt>
                <c:pt idx="535">
                  <c:v>158.4600000000064</c:v>
                </c:pt>
                <c:pt idx="536">
                  <c:v>158.45999999999185</c:v>
                </c:pt>
                <c:pt idx="537">
                  <c:v>158.4600000000064</c:v>
                </c:pt>
                <c:pt idx="538">
                  <c:v>158.4600000000064</c:v>
                </c:pt>
                <c:pt idx="539">
                  <c:v>158.45999999999185</c:v>
                </c:pt>
                <c:pt idx="540">
                  <c:v>158.4600000000064</c:v>
                </c:pt>
                <c:pt idx="541">
                  <c:v>158.45999999999185</c:v>
                </c:pt>
                <c:pt idx="542">
                  <c:v>158.4600000000064</c:v>
                </c:pt>
                <c:pt idx="543">
                  <c:v>158.45999999999185</c:v>
                </c:pt>
                <c:pt idx="544">
                  <c:v>158.4600000000064</c:v>
                </c:pt>
                <c:pt idx="545">
                  <c:v>158.45999999999185</c:v>
                </c:pt>
                <c:pt idx="546">
                  <c:v>158.4600000000064</c:v>
                </c:pt>
                <c:pt idx="547">
                  <c:v>158.4600000000064</c:v>
                </c:pt>
                <c:pt idx="548">
                  <c:v>158.45999999999185</c:v>
                </c:pt>
                <c:pt idx="549">
                  <c:v>158.4600000000064</c:v>
                </c:pt>
                <c:pt idx="550">
                  <c:v>158.45999999999185</c:v>
                </c:pt>
                <c:pt idx="551">
                  <c:v>158.4600000000064</c:v>
                </c:pt>
                <c:pt idx="552">
                  <c:v>158.45999999999185</c:v>
                </c:pt>
                <c:pt idx="553">
                  <c:v>158.4600000000064</c:v>
                </c:pt>
                <c:pt idx="554">
                  <c:v>158.4600000000064</c:v>
                </c:pt>
                <c:pt idx="555">
                  <c:v>158.45999999999185</c:v>
                </c:pt>
                <c:pt idx="556">
                  <c:v>158.4600000000064</c:v>
                </c:pt>
                <c:pt idx="557">
                  <c:v>158.45999999999185</c:v>
                </c:pt>
                <c:pt idx="558">
                  <c:v>158.4600000000064</c:v>
                </c:pt>
                <c:pt idx="559">
                  <c:v>158.45999999999185</c:v>
                </c:pt>
                <c:pt idx="560">
                  <c:v>158.4600000000064</c:v>
                </c:pt>
                <c:pt idx="561">
                  <c:v>158.45999999999185</c:v>
                </c:pt>
                <c:pt idx="562">
                  <c:v>158.4600000000064</c:v>
                </c:pt>
                <c:pt idx="563">
                  <c:v>158.4600000000064</c:v>
                </c:pt>
                <c:pt idx="564">
                  <c:v>158.45999999999185</c:v>
                </c:pt>
                <c:pt idx="565">
                  <c:v>158.4600000000064</c:v>
                </c:pt>
                <c:pt idx="566">
                  <c:v>158.45999999999185</c:v>
                </c:pt>
                <c:pt idx="567">
                  <c:v>158.4600000000064</c:v>
                </c:pt>
                <c:pt idx="568">
                  <c:v>158.45999999999185</c:v>
                </c:pt>
                <c:pt idx="569">
                  <c:v>158.4600000000064</c:v>
                </c:pt>
                <c:pt idx="570">
                  <c:v>158.4600000000064</c:v>
                </c:pt>
                <c:pt idx="571">
                  <c:v>158.45999999999185</c:v>
                </c:pt>
                <c:pt idx="572">
                  <c:v>158.4600000000064</c:v>
                </c:pt>
                <c:pt idx="573">
                  <c:v>158.45999999999185</c:v>
                </c:pt>
                <c:pt idx="574">
                  <c:v>158.4600000000064</c:v>
                </c:pt>
                <c:pt idx="575">
                  <c:v>158.45999999999185</c:v>
                </c:pt>
                <c:pt idx="576">
                  <c:v>158.4600000000064</c:v>
                </c:pt>
                <c:pt idx="577">
                  <c:v>158.45999999999185</c:v>
                </c:pt>
                <c:pt idx="578">
                  <c:v>158.4600000000064</c:v>
                </c:pt>
                <c:pt idx="579">
                  <c:v>158.4600000000064</c:v>
                </c:pt>
                <c:pt idx="580">
                  <c:v>158.45999999999185</c:v>
                </c:pt>
                <c:pt idx="581">
                  <c:v>158.4600000000064</c:v>
                </c:pt>
                <c:pt idx="582">
                  <c:v>158.45999999999185</c:v>
                </c:pt>
                <c:pt idx="583">
                  <c:v>158.4600000000064</c:v>
                </c:pt>
                <c:pt idx="584">
                  <c:v>158.45999999999185</c:v>
                </c:pt>
                <c:pt idx="585">
                  <c:v>158.4600000000064</c:v>
                </c:pt>
                <c:pt idx="586">
                  <c:v>158.45999999999185</c:v>
                </c:pt>
                <c:pt idx="587">
                  <c:v>158.4600000000064</c:v>
                </c:pt>
                <c:pt idx="588">
                  <c:v>158.4600000000064</c:v>
                </c:pt>
                <c:pt idx="589">
                  <c:v>158.45999999999185</c:v>
                </c:pt>
                <c:pt idx="590">
                  <c:v>158.4600000000064</c:v>
                </c:pt>
                <c:pt idx="591">
                  <c:v>158.45999999999185</c:v>
                </c:pt>
                <c:pt idx="592">
                  <c:v>158.4600000000064</c:v>
                </c:pt>
                <c:pt idx="593">
                  <c:v>158.45999999999185</c:v>
                </c:pt>
                <c:pt idx="594">
                  <c:v>158.4600000000064</c:v>
                </c:pt>
                <c:pt idx="595">
                  <c:v>158.4600000000064</c:v>
                </c:pt>
                <c:pt idx="596">
                  <c:v>158.45999999999185</c:v>
                </c:pt>
                <c:pt idx="597">
                  <c:v>158.4600000000064</c:v>
                </c:pt>
                <c:pt idx="598">
                  <c:v>158.45999999999185</c:v>
                </c:pt>
                <c:pt idx="599">
                  <c:v>158.4600000000064</c:v>
                </c:pt>
                <c:pt idx="600">
                  <c:v>158.45999999999185</c:v>
                </c:pt>
                <c:pt idx="601">
                  <c:v>158.4600000000064</c:v>
                </c:pt>
                <c:pt idx="602">
                  <c:v>158.45999999999185</c:v>
                </c:pt>
                <c:pt idx="603">
                  <c:v>158.4600000000064</c:v>
                </c:pt>
                <c:pt idx="604">
                  <c:v>158.4600000000064</c:v>
                </c:pt>
                <c:pt idx="605">
                  <c:v>158.45999999999185</c:v>
                </c:pt>
                <c:pt idx="606">
                  <c:v>158.4600000000064</c:v>
                </c:pt>
                <c:pt idx="607">
                  <c:v>158.45999999999185</c:v>
                </c:pt>
                <c:pt idx="608">
                  <c:v>158.4600000000064</c:v>
                </c:pt>
                <c:pt idx="609">
                  <c:v>158.45999999999185</c:v>
                </c:pt>
                <c:pt idx="610">
                  <c:v>158.4600000000064</c:v>
                </c:pt>
                <c:pt idx="611">
                  <c:v>158.45999999999185</c:v>
                </c:pt>
                <c:pt idx="612">
                  <c:v>158.4600000000064</c:v>
                </c:pt>
                <c:pt idx="613">
                  <c:v>158.4600000000064</c:v>
                </c:pt>
                <c:pt idx="614">
                  <c:v>158.45999999999185</c:v>
                </c:pt>
                <c:pt idx="615">
                  <c:v>158.4600000000064</c:v>
                </c:pt>
                <c:pt idx="616">
                  <c:v>158.45999999999185</c:v>
                </c:pt>
                <c:pt idx="617">
                  <c:v>158.4600000000064</c:v>
                </c:pt>
                <c:pt idx="618">
                  <c:v>158.45999999999185</c:v>
                </c:pt>
                <c:pt idx="619">
                  <c:v>158.4600000000064</c:v>
                </c:pt>
                <c:pt idx="620">
                  <c:v>158.4600000000064</c:v>
                </c:pt>
                <c:pt idx="621">
                  <c:v>158.45999999999185</c:v>
                </c:pt>
                <c:pt idx="622">
                  <c:v>158.4600000000064</c:v>
                </c:pt>
                <c:pt idx="623">
                  <c:v>158.45999999999185</c:v>
                </c:pt>
                <c:pt idx="624">
                  <c:v>158.4600000000064</c:v>
                </c:pt>
                <c:pt idx="625">
                  <c:v>158.45999999999185</c:v>
                </c:pt>
                <c:pt idx="626">
                  <c:v>158.4600000000064</c:v>
                </c:pt>
                <c:pt idx="627">
                  <c:v>158.45999999999185</c:v>
                </c:pt>
                <c:pt idx="628">
                  <c:v>158.4600000000064</c:v>
                </c:pt>
                <c:pt idx="629">
                  <c:v>158.4600000000064</c:v>
                </c:pt>
                <c:pt idx="630">
                  <c:v>158.45999999999185</c:v>
                </c:pt>
                <c:pt idx="631">
                  <c:v>158.4600000000064</c:v>
                </c:pt>
                <c:pt idx="632">
                  <c:v>158.45999999999185</c:v>
                </c:pt>
                <c:pt idx="633">
                  <c:v>158.4600000000064</c:v>
                </c:pt>
                <c:pt idx="634">
                  <c:v>158.45999999999185</c:v>
                </c:pt>
                <c:pt idx="635">
                  <c:v>158.4600000000064</c:v>
                </c:pt>
                <c:pt idx="636">
                  <c:v>158.4600000000064</c:v>
                </c:pt>
                <c:pt idx="637">
                  <c:v>158.45999999999185</c:v>
                </c:pt>
                <c:pt idx="638">
                  <c:v>158.4600000000064</c:v>
                </c:pt>
                <c:pt idx="639">
                  <c:v>158.45999999999185</c:v>
                </c:pt>
                <c:pt idx="640">
                  <c:v>158.4600000000064</c:v>
                </c:pt>
                <c:pt idx="641">
                  <c:v>158.45999999999185</c:v>
                </c:pt>
                <c:pt idx="642">
                  <c:v>158.4600000000064</c:v>
                </c:pt>
                <c:pt idx="643">
                  <c:v>158.45999999999185</c:v>
                </c:pt>
                <c:pt idx="644">
                  <c:v>158.4600000000064</c:v>
                </c:pt>
                <c:pt idx="645">
                  <c:v>158.4600000000064</c:v>
                </c:pt>
                <c:pt idx="646">
                  <c:v>158.45999999999185</c:v>
                </c:pt>
                <c:pt idx="647">
                  <c:v>158.4600000000064</c:v>
                </c:pt>
                <c:pt idx="648">
                  <c:v>158.45999999999185</c:v>
                </c:pt>
                <c:pt idx="649">
                  <c:v>158.4600000000064</c:v>
                </c:pt>
                <c:pt idx="650">
                  <c:v>158.45999999999185</c:v>
                </c:pt>
                <c:pt idx="651">
                  <c:v>158.4600000000064</c:v>
                </c:pt>
                <c:pt idx="652">
                  <c:v>158.45999999999185</c:v>
                </c:pt>
                <c:pt idx="653">
                  <c:v>158.4600000000064</c:v>
                </c:pt>
                <c:pt idx="654">
                  <c:v>158.4600000000064</c:v>
                </c:pt>
                <c:pt idx="655">
                  <c:v>158.45999999999185</c:v>
                </c:pt>
                <c:pt idx="656">
                  <c:v>158.4600000000064</c:v>
                </c:pt>
                <c:pt idx="657">
                  <c:v>158.45999999999185</c:v>
                </c:pt>
                <c:pt idx="658">
                  <c:v>158.4600000000064</c:v>
                </c:pt>
                <c:pt idx="659">
                  <c:v>158.45999999999185</c:v>
                </c:pt>
                <c:pt idx="660">
                  <c:v>158.4600000000064</c:v>
                </c:pt>
                <c:pt idx="661">
                  <c:v>158.4600000000064</c:v>
                </c:pt>
                <c:pt idx="662">
                  <c:v>158.45999999999185</c:v>
                </c:pt>
                <c:pt idx="663">
                  <c:v>158.4600000000064</c:v>
                </c:pt>
                <c:pt idx="664">
                  <c:v>158.45999999999185</c:v>
                </c:pt>
                <c:pt idx="665">
                  <c:v>158.4600000000064</c:v>
                </c:pt>
                <c:pt idx="666">
                  <c:v>158.45999999999185</c:v>
                </c:pt>
                <c:pt idx="667">
                  <c:v>158.4600000000064</c:v>
                </c:pt>
                <c:pt idx="668">
                  <c:v>158.45999999999185</c:v>
                </c:pt>
                <c:pt idx="669">
                  <c:v>158.4600000000064</c:v>
                </c:pt>
                <c:pt idx="670">
                  <c:v>158.4600000000064</c:v>
                </c:pt>
                <c:pt idx="671">
                  <c:v>158.45999999999185</c:v>
                </c:pt>
                <c:pt idx="672">
                  <c:v>158.4600000000064</c:v>
                </c:pt>
                <c:pt idx="673">
                  <c:v>158.45999999999185</c:v>
                </c:pt>
                <c:pt idx="674">
                  <c:v>158.4600000000064</c:v>
                </c:pt>
                <c:pt idx="675">
                  <c:v>158.45999999999185</c:v>
                </c:pt>
                <c:pt idx="676">
                  <c:v>158.4600000000064</c:v>
                </c:pt>
                <c:pt idx="677">
                  <c:v>158.45999999999185</c:v>
                </c:pt>
                <c:pt idx="678">
                  <c:v>158.4600000000064</c:v>
                </c:pt>
                <c:pt idx="679">
                  <c:v>158.4600000000064</c:v>
                </c:pt>
                <c:pt idx="680">
                  <c:v>158.45999999999185</c:v>
                </c:pt>
                <c:pt idx="681">
                  <c:v>158.4600000000064</c:v>
                </c:pt>
                <c:pt idx="682">
                  <c:v>158.45999999999185</c:v>
                </c:pt>
                <c:pt idx="683">
                  <c:v>158.4600000000064</c:v>
                </c:pt>
                <c:pt idx="684">
                  <c:v>158.45999999999185</c:v>
                </c:pt>
                <c:pt idx="685">
                  <c:v>158.4600000000064</c:v>
                </c:pt>
                <c:pt idx="686">
                  <c:v>158.4600000000064</c:v>
                </c:pt>
                <c:pt idx="687">
                  <c:v>158.45999999999185</c:v>
                </c:pt>
                <c:pt idx="688">
                  <c:v>158.4600000000064</c:v>
                </c:pt>
                <c:pt idx="689">
                  <c:v>158.45999999999185</c:v>
                </c:pt>
                <c:pt idx="690">
                  <c:v>158.4600000000064</c:v>
                </c:pt>
                <c:pt idx="691">
                  <c:v>158.45999999999185</c:v>
                </c:pt>
                <c:pt idx="692">
                  <c:v>158.4600000000064</c:v>
                </c:pt>
                <c:pt idx="693">
                  <c:v>158.45999999999185</c:v>
                </c:pt>
                <c:pt idx="694">
                  <c:v>158.4600000000064</c:v>
                </c:pt>
                <c:pt idx="695">
                  <c:v>158.4600000000064</c:v>
                </c:pt>
                <c:pt idx="696">
                  <c:v>158.45999999999185</c:v>
                </c:pt>
                <c:pt idx="697">
                  <c:v>158.4600000000064</c:v>
                </c:pt>
                <c:pt idx="698">
                  <c:v>158.45999999999185</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6070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70</c:v>
                </c:pt>
                <c:pt idx="202">
                  <c:v>70</c:v>
                </c:pt>
                <c:pt idx="203">
                  <c:v>70</c:v>
                </c:pt>
                <c:pt idx="204">
                  <c:v>70</c:v>
                </c:pt>
                <c:pt idx="205">
                  <c:v>70</c:v>
                </c:pt>
                <c:pt idx="206">
                  <c:v>70</c:v>
                </c:pt>
                <c:pt idx="207">
                  <c:v>70</c:v>
                </c:pt>
                <c:pt idx="208">
                  <c:v>70</c:v>
                </c:pt>
                <c:pt idx="209">
                  <c:v>70</c:v>
                </c:pt>
                <c:pt idx="210">
                  <c:v>70</c:v>
                </c:pt>
                <c:pt idx="211">
                  <c:v>70</c:v>
                </c:pt>
                <c:pt idx="212">
                  <c:v>70</c:v>
                </c:pt>
                <c:pt idx="213">
                  <c:v>70</c:v>
                </c:pt>
                <c:pt idx="214">
                  <c:v>70</c:v>
                </c:pt>
                <c:pt idx="215">
                  <c:v>70</c:v>
                </c:pt>
                <c:pt idx="216">
                  <c:v>70</c:v>
                </c:pt>
                <c:pt idx="217">
                  <c:v>70</c:v>
                </c:pt>
                <c:pt idx="218">
                  <c:v>70</c:v>
                </c:pt>
                <c:pt idx="219">
                  <c:v>70</c:v>
                </c:pt>
                <c:pt idx="220">
                  <c:v>70</c:v>
                </c:pt>
                <c:pt idx="221">
                  <c:v>70</c:v>
                </c:pt>
                <c:pt idx="222">
                  <c:v>70</c:v>
                </c:pt>
                <c:pt idx="223">
                  <c:v>70</c:v>
                </c:pt>
                <c:pt idx="224">
                  <c:v>70</c:v>
                </c:pt>
                <c:pt idx="225">
                  <c:v>70</c:v>
                </c:pt>
                <c:pt idx="226">
                  <c:v>70</c:v>
                </c:pt>
                <c:pt idx="227">
                  <c:v>70</c:v>
                </c:pt>
                <c:pt idx="228">
                  <c:v>70</c:v>
                </c:pt>
                <c:pt idx="229">
                  <c:v>70</c:v>
                </c:pt>
                <c:pt idx="230">
                  <c:v>70</c:v>
                </c:pt>
                <c:pt idx="231">
                  <c:v>70</c:v>
                </c:pt>
                <c:pt idx="232">
                  <c:v>70</c:v>
                </c:pt>
                <c:pt idx="233">
                  <c:v>70</c:v>
                </c:pt>
                <c:pt idx="234">
                  <c:v>70</c:v>
                </c:pt>
                <c:pt idx="235">
                  <c:v>70</c:v>
                </c:pt>
                <c:pt idx="236">
                  <c:v>70</c:v>
                </c:pt>
                <c:pt idx="237">
                  <c:v>70</c:v>
                </c:pt>
                <c:pt idx="238">
                  <c:v>70</c:v>
                </c:pt>
                <c:pt idx="239">
                  <c:v>70</c:v>
                </c:pt>
                <c:pt idx="240">
                  <c:v>70</c:v>
                </c:pt>
                <c:pt idx="241">
                  <c:v>70</c:v>
                </c:pt>
                <c:pt idx="242">
                  <c:v>70</c:v>
                </c:pt>
                <c:pt idx="243">
                  <c:v>70</c:v>
                </c:pt>
                <c:pt idx="244">
                  <c:v>70</c:v>
                </c:pt>
                <c:pt idx="245">
                  <c:v>70</c:v>
                </c:pt>
                <c:pt idx="246">
                  <c:v>70</c:v>
                </c:pt>
                <c:pt idx="247">
                  <c:v>70</c:v>
                </c:pt>
                <c:pt idx="248">
                  <c:v>70</c:v>
                </c:pt>
                <c:pt idx="249">
                  <c:v>70</c:v>
                </c:pt>
                <c:pt idx="250">
                  <c:v>70</c:v>
                </c:pt>
                <c:pt idx="251">
                  <c:v>70</c:v>
                </c:pt>
                <c:pt idx="252">
                  <c:v>70</c:v>
                </c:pt>
                <c:pt idx="253">
                  <c:v>70</c:v>
                </c:pt>
                <c:pt idx="254">
                  <c:v>70</c:v>
                </c:pt>
                <c:pt idx="255">
                  <c:v>70</c:v>
                </c:pt>
                <c:pt idx="256">
                  <c:v>70</c:v>
                </c:pt>
                <c:pt idx="257">
                  <c:v>70</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70</c:v>
                </c:pt>
                <c:pt idx="278">
                  <c:v>70</c:v>
                </c:pt>
                <c:pt idx="279">
                  <c:v>70</c:v>
                </c:pt>
                <c:pt idx="280">
                  <c:v>70</c:v>
                </c:pt>
                <c:pt idx="281">
                  <c:v>70</c:v>
                </c:pt>
                <c:pt idx="282">
                  <c:v>70</c:v>
                </c:pt>
                <c:pt idx="283">
                  <c:v>70</c:v>
                </c:pt>
                <c:pt idx="284">
                  <c:v>70</c:v>
                </c:pt>
                <c:pt idx="285">
                  <c:v>70</c:v>
                </c:pt>
                <c:pt idx="286">
                  <c:v>70</c:v>
                </c:pt>
                <c:pt idx="287">
                  <c:v>70</c:v>
                </c:pt>
                <c:pt idx="288">
                  <c:v>70</c:v>
                </c:pt>
                <c:pt idx="289">
                  <c:v>70</c:v>
                </c:pt>
                <c:pt idx="290">
                  <c:v>70</c:v>
                </c:pt>
                <c:pt idx="291">
                  <c:v>70</c:v>
                </c:pt>
                <c:pt idx="292">
                  <c:v>70</c:v>
                </c:pt>
                <c:pt idx="293">
                  <c:v>70</c:v>
                </c:pt>
                <c:pt idx="294">
                  <c:v>70</c:v>
                </c:pt>
                <c:pt idx="295">
                  <c:v>70</c:v>
                </c:pt>
                <c:pt idx="296">
                  <c:v>70</c:v>
                </c:pt>
                <c:pt idx="297">
                  <c:v>70</c:v>
                </c:pt>
                <c:pt idx="298">
                  <c:v>70</c:v>
                </c:pt>
                <c:pt idx="299">
                  <c:v>70</c:v>
                </c:pt>
                <c:pt idx="300">
                  <c:v>70</c:v>
                </c:pt>
                <c:pt idx="301">
                  <c:v>70</c:v>
                </c:pt>
                <c:pt idx="302">
                  <c:v>70</c:v>
                </c:pt>
                <c:pt idx="303">
                  <c:v>70</c:v>
                </c:pt>
                <c:pt idx="304">
                  <c:v>70</c:v>
                </c:pt>
                <c:pt idx="305">
                  <c:v>70</c:v>
                </c:pt>
                <c:pt idx="306">
                  <c:v>70</c:v>
                </c:pt>
                <c:pt idx="307">
                  <c:v>70</c:v>
                </c:pt>
                <c:pt idx="308">
                  <c:v>70</c:v>
                </c:pt>
                <c:pt idx="309">
                  <c:v>70</c:v>
                </c:pt>
                <c:pt idx="310">
                  <c:v>70</c:v>
                </c:pt>
                <c:pt idx="311">
                  <c:v>70</c:v>
                </c:pt>
                <c:pt idx="312">
                  <c:v>70</c:v>
                </c:pt>
                <c:pt idx="313">
                  <c:v>70</c:v>
                </c:pt>
                <c:pt idx="314">
                  <c:v>70</c:v>
                </c:pt>
                <c:pt idx="315">
                  <c:v>70</c:v>
                </c:pt>
                <c:pt idx="316">
                  <c:v>70</c:v>
                </c:pt>
                <c:pt idx="317">
                  <c:v>70</c:v>
                </c:pt>
                <c:pt idx="318">
                  <c:v>70</c:v>
                </c:pt>
                <c:pt idx="319">
                  <c:v>70</c:v>
                </c:pt>
                <c:pt idx="320">
                  <c:v>70</c:v>
                </c:pt>
                <c:pt idx="321">
                  <c:v>70</c:v>
                </c:pt>
                <c:pt idx="322">
                  <c:v>70</c:v>
                </c:pt>
                <c:pt idx="323">
                  <c:v>70</c:v>
                </c:pt>
                <c:pt idx="324">
                  <c:v>70</c:v>
                </c:pt>
                <c:pt idx="325">
                  <c:v>70</c:v>
                </c:pt>
                <c:pt idx="326">
                  <c:v>70</c:v>
                </c:pt>
                <c:pt idx="327">
                  <c:v>70</c:v>
                </c:pt>
                <c:pt idx="328">
                  <c:v>70</c:v>
                </c:pt>
                <c:pt idx="329">
                  <c:v>70</c:v>
                </c:pt>
                <c:pt idx="330">
                  <c:v>70</c:v>
                </c:pt>
                <c:pt idx="331">
                  <c:v>70</c:v>
                </c:pt>
                <c:pt idx="332">
                  <c:v>70</c:v>
                </c:pt>
                <c:pt idx="333">
                  <c:v>70</c:v>
                </c:pt>
                <c:pt idx="334">
                  <c:v>70</c:v>
                </c:pt>
                <c:pt idx="335">
                  <c:v>70</c:v>
                </c:pt>
                <c:pt idx="336">
                  <c:v>70</c:v>
                </c:pt>
                <c:pt idx="337">
                  <c:v>70</c:v>
                </c:pt>
                <c:pt idx="338">
                  <c:v>70</c:v>
                </c:pt>
                <c:pt idx="339">
                  <c:v>70</c:v>
                </c:pt>
                <c:pt idx="340">
                  <c:v>70</c:v>
                </c:pt>
                <c:pt idx="341">
                  <c:v>70</c:v>
                </c:pt>
                <c:pt idx="342">
                  <c:v>70</c:v>
                </c:pt>
                <c:pt idx="343">
                  <c:v>70</c:v>
                </c:pt>
                <c:pt idx="344">
                  <c:v>70</c:v>
                </c:pt>
                <c:pt idx="345">
                  <c:v>70</c:v>
                </c:pt>
                <c:pt idx="346">
                  <c:v>70</c:v>
                </c:pt>
                <c:pt idx="347">
                  <c:v>70</c:v>
                </c:pt>
                <c:pt idx="348">
                  <c:v>70</c:v>
                </c:pt>
                <c:pt idx="349">
                  <c:v>70</c:v>
                </c:pt>
                <c:pt idx="350">
                  <c:v>70</c:v>
                </c:pt>
                <c:pt idx="351">
                  <c:v>70</c:v>
                </c:pt>
                <c:pt idx="352">
                  <c:v>70</c:v>
                </c:pt>
                <c:pt idx="353">
                  <c:v>70</c:v>
                </c:pt>
                <c:pt idx="354">
                  <c:v>70</c:v>
                </c:pt>
                <c:pt idx="355">
                  <c:v>70</c:v>
                </c:pt>
                <c:pt idx="356">
                  <c:v>70</c:v>
                </c:pt>
                <c:pt idx="357">
                  <c:v>70</c:v>
                </c:pt>
                <c:pt idx="358">
                  <c:v>70</c:v>
                </c:pt>
                <c:pt idx="359">
                  <c:v>70</c:v>
                </c:pt>
                <c:pt idx="360">
                  <c:v>70</c:v>
                </c:pt>
                <c:pt idx="361">
                  <c:v>70</c:v>
                </c:pt>
                <c:pt idx="362">
                  <c:v>70</c:v>
                </c:pt>
                <c:pt idx="363">
                  <c:v>70</c:v>
                </c:pt>
                <c:pt idx="364">
                  <c:v>70</c:v>
                </c:pt>
                <c:pt idx="365">
                  <c:v>70</c:v>
                </c:pt>
                <c:pt idx="366">
                  <c:v>70</c:v>
                </c:pt>
                <c:pt idx="367">
                  <c:v>70</c:v>
                </c:pt>
                <c:pt idx="368">
                  <c:v>70</c:v>
                </c:pt>
                <c:pt idx="369">
                  <c:v>70</c:v>
                </c:pt>
                <c:pt idx="370">
                  <c:v>70</c:v>
                </c:pt>
                <c:pt idx="371">
                  <c:v>70</c:v>
                </c:pt>
                <c:pt idx="372">
                  <c:v>70</c:v>
                </c:pt>
                <c:pt idx="373">
                  <c:v>70</c:v>
                </c:pt>
                <c:pt idx="374">
                  <c:v>70</c:v>
                </c:pt>
                <c:pt idx="375">
                  <c:v>70</c:v>
                </c:pt>
                <c:pt idx="376">
                  <c:v>70</c:v>
                </c:pt>
                <c:pt idx="377">
                  <c:v>70</c:v>
                </c:pt>
                <c:pt idx="378">
                  <c:v>70</c:v>
                </c:pt>
                <c:pt idx="379">
                  <c:v>70</c:v>
                </c:pt>
                <c:pt idx="380">
                  <c:v>70</c:v>
                </c:pt>
                <c:pt idx="381">
                  <c:v>70</c:v>
                </c:pt>
                <c:pt idx="382">
                  <c:v>70</c:v>
                </c:pt>
                <c:pt idx="383">
                  <c:v>70</c:v>
                </c:pt>
                <c:pt idx="384">
                  <c:v>70</c:v>
                </c:pt>
                <c:pt idx="385">
                  <c:v>70</c:v>
                </c:pt>
                <c:pt idx="386">
                  <c:v>70</c:v>
                </c:pt>
                <c:pt idx="387">
                  <c:v>70</c:v>
                </c:pt>
                <c:pt idx="388">
                  <c:v>70</c:v>
                </c:pt>
                <c:pt idx="389">
                  <c:v>70</c:v>
                </c:pt>
                <c:pt idx="390">
                  <c:v>70</c:v>
                </c:pt>
                <c:pt idx="391">
                  <c:v>70</c:v>
                </c:pt>
                <c:pt idx="392">
                  <c:v>70</c:v>
                </c:pt>
                <c:pt idx="393">
                  <c:v>70</c:v>
                </c:pt>
                <c:pt idx="394">
                  <c:v>70</c:v>
                </c:pt>
                <c:pt idx="395">
                  <c:v>70</c:v>
                </c:pt>
                <c:pt idx="396">
                  <c:v>70</c:v>
                </c:pt>
                <c:pt idx="397">
                  <c:v>70</c:v>
                </c:pt>
                <c:pt idx="398">
                  <c:v>70</c:v>
                </c:pt>
                <c:pt idx="399">
                  <c:v>70</c:v>
                </c:pt>
                <c:pt idx="400">
                  <c:v>70</c:v>
                </c:pt>
                <c:pt idx="401">
                  <c:v>18115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115</c:v>
                </c:pt>
                <c:pt idx="502">
                  <c:v>115</c:v>
                </c:pt>
                <c:pt idx="503">
                  <c:v>115</c:v>
                </c:pt>
                <c:pt idx="504">
                  <c:v>115</c:v>
                </c:pt>
                <c:pt idx="505">
                  <c:v>115</c:v>
                </c:pt>
                <c:pt idx="506">
                  <c:v>115</c:v>
                </c:pt>
                <c:pt idx="507">
                  <c:v>115</c:v>
                </c:pt>
                <c:pt idx="508">
                  <c:v>115</c:v>
                </c:pt>
                <c:pt idx="509">
                  <c:v>115</c:v>
                </c:pt>
                <c:pt idx="510">
                  <c:v>115</c:v>
                </c:pt>
                <c:pt idx="511">
                  <c:v>115</c:v>
                </c:pt>
                <c:pt idx="512">
                  <c:v>115</c:v>
                </c:pt>
                <c:pt idx="513">
                  <c:v>115</c:v>
                </c:pt>
                <c:pt idx="514">
                  <c:v>115</c:v>
                </c:pt>
                <c:pt idx="515">
                  <c:v>115</c:v>
                </c:pt>
                <c:pt idx="516">
                  <c:v>115</c:v>
                </c:pt>
                <c:pt idx="517">
                  <c:v>115</c:v>
                </c:pt>
                <c:pt idx="518">
                  <c:v>115</c:v>
                </c:pt>
                <c:pt idx="519">
                  <c:v>115</c:v>
                </c:pt>
                <c:pt idx="520">
                  <c:v>115</c:v>
                </c:pt>
                <c:pt idx="521">
                  <c:v>115</c:v>
                </c:pt>
                <c:pt idx="522">
                  <c:v>115</c:v>
                </c:pt>
                <c:pt idx="523">
                  <c:v>115</c:v>
                </c:pt>
                <c:pt idx="524">
                  <c:v>115</c:v>
                </c:pt>
                <c:pt idx="525">
                  <c:v>115</c:v>
                </c:pt>
                <c:pt idx="526">
                  <c:v>115</c:v>
                </c:pt>
                <c:pt idx="527">
                  <c:v>115</c:v>
                </c:pt>
                <c:pt idx="528">
                  <c:v>115</c:v>
                </c:pt>
                <c:pt idx="529">
                  <c:v>115</c:v>
                </c:pt>
                <c:pt idx="530">
                  <c:v>115</c:v>
                </c:pt>
                <c:pt idx="531">
                  <c:v>115</c:v>
                </c:pt>
                <c:pt idx="532">
                  <c:v>115</c:v>
                </c:pt>
                <c:pt idx="533">
                  <c:v>115</c:v>
                </c:pt>
                <c:pt idx="534">
                  <c:v>115</c:v>
                </c:pt>
                <c:pt idx="535">
                  <c:v>115</c:v>
                </c:pt>
                <c:pt idx="536">
                  <c:v>115</c:v>
                </c:pt>
                <c:pt idx="537">
                  <c:v>115</c:v>
                </c:pt>
                <c:pt idx="538">
                  <c:v>115</c:v>
                </c:pt>
                <c:pt idx="539">
                  <c:v>115</c:v>
                </c:pt>
                <c:pt idx="540">
                  <c:v>115</c:v>
                </c:pt>
                <c:pt idx="541">
                  <c:v>115</c:v>
                </c:pt>
                <c:pt idx="542">
                  <c:v>115</c:v>
                </c:pt>
                <c:pt idx="543">
                  <c:v>115</c:v>
                </c:pt>
                <c:pt idx="544">
                  <c:v>115</c:v>
                </c:pt>
                <c:pt idx="545">
                  <c:v>115</c:v>
                </c:pt>
                <c:pt idx="546">
                  <c:v>115</c:v>
                </c:pt>
                <c:pt idx="547">
                  <c:v>115</c:v>
                </c:pt>
                <c:pt idx="548">
                  <c:v>115</c:v>
                </c:pt>
                <c:pt idx="549">
                  <c:v>115</c:v>
                </c:pt>
                <c:pt idx="550">
                  <c:v>115</c:v>
                </c:pt>
                <c:pt idx="551">
                  <c:v>115</c:v>
                </c:pt>
                <c:pt idx="552">
                  <c:v>115</c:v>
                </c:pt>
                <c:pt idx="553">
                  <c:v>115</c:v>
                </c:pt>
                <c:pt idx="554">
                  <c:v>115</c:v>
                </c:pt>
                <c:pt idx="555">
                  <c:v>115</c:v>
                </c:pt>
                <c:pt idx="556">
                  <c:v>115</c:v>
                </c:pt>
                <c:pt idx="557">
                  <c:v>115</c:v>
                </c:pt>
                <c:pt idx="558">
                  <c:v>115</c:v>
                </c:pt>
                <c:pt idx="559">
                  <c:v>115</c:v>
                </c:pt>
                <c:pt idx="560">
                  <c:v>115</c:v>
                </c:pt>
                <c:pt idx="561">
                  <c:v>115</c:v>
                </c:pt>
                <c:pt idx="562">
                  <c:v>115</c:v>
                </c:pt>
                <c:pt idx="563">
                  <c:v>115</c:v>
                </c:pt>
                <c:pt idx="564">
                  <c:v>115</c:v>
                </c:pt>
                <c:pt idx="565">
                  <c:v>115</c:v>
                </c:pt>
                <c:pt idx="566">
                  <c:v>115</c:v>
                </c:pt>
                <c:pt idx="567">
                  <c:v>115</c:v>
                </c:pt>
                <c:pt idx="568">
                  <c:v>115</c:v>
                </c:pt>
                <c:pt idx="569">
                  <c:v>115</c:v>
                </c:pt>
                <c:pt idx="570">
                  <c:v>115</c:v>
                </c:pt>
                <c:pt idx="571">
                  <c:v>115</c:v>
                </c:pt>
                <c:pt idx="572">
                  <c:v>115</c:v>
                </c:pt>
                <c:pt idx="573">
                  <c:v>115</c:v>
                </c:pt>
                <c:pt idx="574">
                  <c:v>115</c:v>
                </c:pt>
                <c:pt idx="575">
                  <c:v>115</c:v>
                </c:pt>
                <c:pt idx="576">
                  <c:v>115</c:v>
                </c:pt>
                <c:pt idx="577">
                  <c:v>115</c:v>
                </c:pt>
                <c:pt idx="578">
                  <c:v>115</c:v>
                </c:pt>
                <c:pt idx="579">
                  <c:v>115</c:v>
                </c:pt>
                <c:pt idx="580">
                  <c:v>115</c:v>
                </c:pt>
                <c:pt idx="581">
                  <c:v>115</c:v>
                </c:pt>
                <c:pt idx="582">
                  <c:v>115</c:v>
                </c:pt>
                <c:pt idx="583">
                  <c:v>115</c:v>
                </c:pt>
                <c:pt idx="584">
                  <c:v>115</c:v>
                </c:pt>
                <c:pt idx="585">
                  <c:v>115</c:v>
                </c:pt>
                <c:pt idx="586">
                  <c:v>115</c:v>
                </c:pt>
                <c:pt idx="587">
                  <c:v>115</c:v>
                </c:pt>
                <c:pt idx="588">
                  <c:v>115</c:v>
                </c:pt>
                <c:pt idx="589">
                  <c:v>115</c:v>
                </c:pt>
                <c:pt idx="590">
                  <c:v>115</c:v>
                </c:pt>
                <c:pt idx="591">
                  <c:v>115</c:v>
                </c:pt>
                <c:pt idx="592">
                  <c:v>115</c:v>
                </c:pt>
                <c:pt idx="593">
                  <c:v>115</c:v>
                </c:pt>
                <c:pt idx="594">
                  <c:v>115</c:v>
                </c:pt>
                <c:pt idx="595">
                  <c:v>115</c:v>
                </c:pt>
                <c:pt idx="596">
                  <c:v>115</c:v>
                </c:pt>
                <c:pt idx="597">
                  <c:v>115</c:v>
                </c:pt>
                <c:pt idx="598">
                  <c:v>115</c:v>
                </c:pt>
                <c:pt idx="599">
                  <c:v>115</c:v>
                </c:pt>
                <c:pt idx="600">
                  <c:v>115</c:v>
                </c:pt>
                <c:pt idx="601">
                  <c:v>45190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3070</c:v>
                </c:pt>
                <c:pt idx="62">
                  <c:v>70</c:v>
                </c:pt>
                <c:pt idx="63">
                  <c:v>70</c:v>
                </c:pt>
                <c:pt idx="64">
                  <c:v>70</c:v>
                </c:pt>
                <c:pt idx="65">
                  <c:v>70</c:v>
                </c:pt>
                <c:pt idx="66">
                  <c:v>70</c:v>
                </c:pt>
                <c:pt idx="67">
                  <c:v>70</c:v>
                </c:pt>
                <c:pt idx="68">
                  <c:v>70</c:v>
                </c:pt>
                <c:pt idx="69">
                  <c:v>70</c:v>
                </c:pt>
                <c:pt idx="70">
                  <c:v>70</c:v>
                </c:pt>
                <c:pt idx="71">
                  <c:v>70</c:v>
                </c:pt>
                <c:pt idx="72">
                  <c:v>70</c:v>
                </c:pt>
                <c:pt idx="73">
                  <c:v>70</c:v>
                </c:pt>
                <c:pt idx="74">
                  <c:v>70</c:v>
                </c:pt>
                <c:pt idx="75">
                  <c:v>70</c:v>
                </c:pt>
                <c:pt idx="76">
                  <c:v>70</c:v>
                </c:pt>
                <c:pt idx="77">
                  <c:v>70</c:v>
                </c:pt>
                <c:pt idx="78">
                  <c:v>70</c:v>
                </c:pt>
                <c:pt idx="79">
                  <c:v>70</c:v>
                </c:pt>
                <c:pt idx="80">
                  <c:v>70</c:v>
                </c:pt>
                <c:pt idx="81">
                  <c:v>70</c:v>
                </c:pt>
                <c:pt idx="82">
                  <c:v>70</c:v>
                </c:pt>
                <c:pt idx="83">
                  <c:v>70</c:v>
                </c:pt>
                <c:pt idx="84">
                  <c:v>70</c:v>
                </c:pt>
                <c:pt idx="85">
                  <c:v>70</c:v>
                </c:pt>
                <c:pt idx="86">
                  <c:v>70</c:v>
                </c:pt>
                <c:pt idx="87">
                  <c:v>70</c:v>
                </c:pt>
                <c:pt idx="88">
                  <c:v>70</c:v>
                </c:pt>
                <c:pt idx="89">
                  <c:v>70</c:v>
                </c:pt>
                <c:pt idx="90">
                  <c:v>70</c:v>
                </c:pt>
                <c:pt idx="91">
                  <c:v>70</c:v>
                </c:pt>
                <c:pt idx="92">
                  <c:v>70</c:v>
                </c:pt>
                <c:pt idx="93">
                  <c:v>70</c:v>
                </c:pt>
                <c:pt idx="94">
                  <c:v>70</c:v>
                </c:pt>
                <c:pt idx="95">
                  <c:v>70</c:v>
                </c:pt>
                <c:pt idx="96">
                  <c:v>70</c:v>
                </c:pt>
                <c:pt idx="97">
                  <c:v>70</c:v>
                </c:pt>
                <c:pt idx="98">
                  <c:v>70</c:v>
                </c:pt>
                <c:pt idx="99">
                  <c:v>70</c:v>
                </c:pt>
                <c:pt idx="100">
                  <c:v>70</c:v>
                </c:pt>
                <c:pt idx="101">
                  <c:v>70</c:v>
                </c:pt>
                <c:pt idx="102">
                  <c:v>70</c:v>
                </c:pt>
                <c:pt idx="103">
                  <c:v>70</c:v>
                </c:pt>
                <c:pt idx="104">
                  <c:v>70</c:v>
                </c:pt>
                <c:pt idx="105">
                  <c:v>70</c:v>
                </c:pt>
                <c:pt idx="106">
                  <c:v>70</c:v>
                </c:pt>
                <c:pt idx="107">
                  <c:v>70</c:v>
                </c:pt>
                <c:pt idx="108">
                  <c:v>70</c:v>
                </c:pt>
                <c:pt idx="109">
                  <c:v>70</c:v>
                </c:pt>
                <c:pt idx="110">
                  <c:v>70</c:v>
                </c:pt>
                <c:pt idx="111">
                  <c:v>70</c:v>
                </c:pt>
                <c:pt idx="112">
                  <c:v>70</c:v>
                </c:pt>
                <c:pt idx="113">
                  <c:v>70</c:v>
                </c:pt>
                <c:pt idx="114">
                  <c:v>70</c:v>
                </c:pt>
                <c:pt idx="115">
                  <c:v>70</c:v>
                </c:pt>
                <c:pt idx="116">
                  <c:v>70</c:v>
                </c:pt>
                <c:pt idx="117">
                  <c:v>70</c:v>
                </c:pt>
                <c:pt idx="118">
                  <c:v>70</c:v>
                </c:pt>
                <c:pt idx="119">
                  <c:v>70</c:v>
                </c:pt>
                <c:pt idx="120">
                  <c:v>70</c:v>
                </c:pt>
                <c:pt idx="121">
                  <c:v>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9115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115</c:v>
                </c:pt>
                <c:pt idx="252">
                  <c:v>115</c:v>
                </c:pt>
                <c:pt idx="253">
                  <c:v>115</c:v>
                </c:pt>
                <c:pt idx="254">
                  <c:v>115</c:v>
                </c:pt>
                <c:pt idx="255">
                  <c:v>115</c:v>
                </c:pt>
                <c:pt idx="256">
                  <c:v>115</c:v>
                </c:pt>
                <c:pt idx="257">
                  <c:v>115</c:v>
                </c:pt>
                <c:pt idx="258">
                  <c:v>115</c:v>
                </c:pt>
                <c:pt idx="259">
                  <c:v>115</c:v>
                </c:pt>
                <c:pt idx="260">
                  <c:v>115</c:v>
                </c:pt>
                <c:pt idx="261">
                  <c:v>115</c:v>
                </c:pt>
                <c:pt idx="262">
                  <c:v>115</c:v>
                </c:pt>
                <c:pt idx="263">
                  <c:v>115</c:v>
                </c:pt>
                <c:pt idx="264">
                  <c:v>115</c:v>
                </c:pt>
                <c:pt idx="265">
                  <c:v>115</c:v>
                </c:pt>
                <c:pt idx="266">
                  <c:v>115</c:v>
                </c:pt>
                <c:pt idx="267">
                  <c:v>115</c:v>
                </c:pt>
                <c:pt idx="268">
                  <c:v>115</c:v>
                </c:pt>
                <c:pt idx="269">
                  <c:v>115</c:v>
                </c:pt>
                <c:pt idx="270">
                  <c:v>115</c:v>
                </c:pt>
                <c:pt idx="271">
                  <c:v>115</c:v>
                </c:pt>
                <c:pt idx="272">
                  <c:v>115</c:v>
                </c:pt>
                <c:pt idx="273">
                  <c:v>115</c:v>
                </c:pt>
                <c:pt idx="274">
                  <c:v>115</c:v>
                </c:pt>
                <c:pt idx="275">
                  <c:v>115</c:v>
                </c:pt>
                <c:pt idx="276">
                  <c:v>115</c:v>
                </c:pt>
                <c:pt idx="277">
                  <c:v>115</c:v>
                </c:pt>
                <c:pt idx="278">
                  <c:v>115</c:v>
                </c:pt>
                <c:pt idx="279">
                  <c:v>115</c:v>
                </c:pt>
                <c:pt idx="280">
                  <c:v>115</c:v>
                </c:pt>
                <c:pt idx="281">
                  <c:v>115</c:v>
                </c:pt>
                <c:pt idx="282">
                  <c:v>115</c:v>
                </c:pt>
                <c:pt idx="283">
                  <c:v>115</c:v>
                </c:pt>
                <c:pt idx="284">
                  <c:v>115</c:v>
                </c:pt>
                <c:pt idx="285">
                  <c:v>115</c:v>
                </c:pt>
                <c:pt idx="286">
                  <c:v>115</c:v>
                </c:pt>
                <c:pt idx="287">
                  <c:v>115</c:v>
                </c:pt>
                <c:pt idx="288">
                  <c:v>115</c:v>
                </c:pt>
                <c:pt idx="289">
                  <c:v>115</c:v>
                </c:pt>
                <c:pt idx="290">
                  <c:v>115</c:v>
                </c:pt>
                <c:pt idx="291">
                  <c:v>115</c:v>
                </c:pt>
                <c:pt idx="292">
                  <c:v>115</c:v>
                </c:pt>
                <c:pt idx="293">
                  <c:v>115</c:v>
                </c:pt>
                <c:pt idx="294">
                  <c:v>115</c:v>
                </c:pt>
                <c:pt idx="295">
                  <c:v>115</c:v>
                </c:pt>
                <c:pt idx="296">
                  <c:v>115</c:v>
                </c:pt>
                <c:pt idx="297">
                  <c:v>115</c:v>
                </c:pt>
                <c:pt idx="298">
                  <c:v>115</c:v>
                </c:pt>
                <c:pt idx="299">
                  <c:v>115</c:v>
                </c:pt>
                <c:pt idx="300">
                  <c:v>115</c:v>
                </c:pt>
                <c:pt idx="301">
                  <c:v>22690</c:v>
                </c:pt>
                <c:pt idx="302">
                  <c:v>190</c:v>
                </c:pt>
                <c:pt idx="303">
                  <c:v>190</c:v>
                </c:pt>
                <c:pt idx="304">
                  <c:v>190</c:v>
                </c:pt>
                <c:pt idx="305">
                  <c:v>190</c:v>
                </c:pt>
                <c:pt idx="306">
                  <c:v>190</c:v>
                </c:pt>
                <c:pt idx="307">
                  <c:v>190</c:v>
                </c:pt>
                <c:pt idx="308">
                  <c:v>190</c:v>
                </c:pt>
                <c:pt idx="309">
                  <c:v>190</c:v>
                </c:pt>
                <c:pt idx="310">
                  <c:v>190</c:v>
                </c:pt>
                <c:pt idx="311">
                  <c:v>190</c:v>
                </c:pt>
                <c:pt idx="312">
                  <c:v>190</c:v>
                </c:pt>
                <c:pt idx="313">
                  <c:v>190</c:v>
                </c:pt>
                <c:pt idx="314">
                  <c:v>190</c:v>
                </c:pt>
                <c:pt idx="315">
                  <c:v>190</c:v>
                </c:pt>
                <c:pt idx="316">
                  <c:v>190</c:v>
                </c:pt>
                <c:pt idx="317">
                  <c:v>190</c:v>
                </c:pt>
                <c:pt idx="318">
                  <c:v>190</c:v>
                </c:pt>
                <c:pt idx="319">
                  <c:v>190</c:v>
                </c:pt>
                <c:pt idx="320">
                  <c:v>190</c:v>
                </c:pt>
                <c:pt idx="321">
                  <c:v>190</c:v>
                </c:pt>
                <c:pt idx="322">
                  <c:v>190</c:v>
                </c:pt>
                <c:pt idx="323">
                  <c:v>190</c:v>
                </c:pt>
                <c:pt idx="324">
                  <c:v>190</c:v>
                </c:pt>
                <c:pt idx="325">
                  <c:v>190</c:v>
                </c:pt>
                <c:pt idx="326">
                  <c:v>190</c:v>
                </c:pt>
                <c:pt idx="327">
                  <c:v>190</c:v>
                </c:pt>
                <c:pt idx="328">
                  <c:v>190</c:v>
                </c:pt>
                <c:pt idx="329">
                  <c:v>190</c:v>
                </c:pt>
                <c:pt idx="330">
                  <c:v>190</c:v>
                </c:pt>
                <c:pt idx="331">
                  <c:v>190</c:v>
                </c:pt>
                <c:pt idx="332">
                  <c:v>190</c:v>
                </c:pt>
                <c:pt idx="333">
                  <c:v>190</c:v>
                </c:pt>
                <c:pt idx="334">
                  <c:v>190</c:v>
                </c:pt>
                <c:pt idx="335">
                  <c:v>190</c:v>
                </c:pt>
                <c:pt idx="336">
                  <c:v>190</c:v>
                </c:pt>
                <c:pt idx="337">
                  <c:v>190</c:v>
                </c:pt>
                <c:pt idx="338">
                  <c:v>190</c:v>
                </c:pt>
                <c:pt idx="339">
                  <c:v>190</c:v>
                </c:pt>
                <c:pt idx="340">
                  <c:v>190</c:v>
                </c:pt>
                <c:pt idx="341">
                  <c:v>190</c:v>
                </c:pt>
                <c:pt idx="342">
                  <c:v>190</c:v>
                </c:pt>
                <c:pt idx="343">
                  <c:v>190</c:v>
                </c:pt>
                <c:pt idx="344">
                  <c:v>190</c:v>
                </c:pt>
                <c:pt idx="345">
                  <c:v>190</c:v>
                </c:pt>
                <c:pt idx="346">
                  <c:v>190</c:v>
                </c:pt>
                <c:pt idx="347">
                  <c:v>190</c:v>
                </c:pt>
                <c:pt idx="348">
                  <c:v>190</c:v>
                </c:pt>
                <c:pt idx="349">
                  <c:v>190</c:v>
                </c:pt>
                <c:pt idx="350">
                  <c:v>190</c:v>
                </c:pt>
                <c:pt idx="351">
                  <c:v>190</c:v>
                </c:pt>
                <c:pt idx="352">
                  <c:v>190</c:v>
                </c:pt>
                <c:pt idx="353">
                  <c:v>190</c:v>
                </c:pt>
                <c:pt idx="354">
                  <c:v>190</c:v>
                </c:pt>
                <c:pt idx="355">
                  <c:v>190</c:v>
                </c:pt>
                <c:pt idx="356">
                  <c:v>190</c:v>
                </c:pt>
                <c:pt idx="357">
                  <c:v>190</c:v>
                </c:pt>
                <c:pt idx="358">
                  <c:v>190</c:v>
                </c:pt>
                <c:pt idx="359">
                  <c:v>190</c:v>
                </c:pt>
                <c:pt idx="360">
                  <c:v>190</c:v>
                </c:pt>
                <c:pt idx="361">
                  <c:v>190</c:v>
                </c:pt>
                <c:pt idx="362">
                  <c:v>190</c:v>
                </c:pt>
                <c:pt idx="363">
                  <c:v>190</c:v>
                </c:pt>
                <c:pt idx="364">
                  <c:v>190</c:v>
                </c:pt>
                <c:pt idx="365">
                  <c:v>190</c:v>
                </c:pt>
                <c:pt idx="366">
                  <c:v>190</c:v>
                </c:pt>
                <c:pt idx="367">
                  <c:v>190</c:v>
                </c:pt>
                <c:pt idx="368">
                  <c:v>190</c:v>
                </c:pt>
                <c:pt idx="369">
                  <c:v>190</c:v>
                </c:pt>
                <c:pt idx="370">
                  <c:v>190</c:v>
                </c:pt>
                <c:pt idx="371">
                  <c:v>190</c:v>
                </c:pt>
                <c:pt idx="372">
                  <c:v>190</c:v>
                </c:pt>
                <c:pt idx="373">
                  <c:v>190</c:v>
                </c:pt>
                <c:pt idx="374">
                  <c:v>190</c:v>
                </c:pt>
                <c:pt idx="375">
                  <c:v>190</c:v>
                </c:pt>
                <c:pt idx="376">
                  <c:v>190</c:v>
                </c:pt>
                <c:pt idx="377">
                  <c:v>190</c:v>
                </c:pt>
                <c:pt idx="378">
                  <c:v>190</c:v>
                </c:pt>
                <c:pt idx="379">
                  <c:v>190</c:v>
                </c:pt>
                <c:pt idx="380">
                  <c:v>190</c:v>
                </c:pt>
                <c:pt idx="381">
                  <c:v>190</c:v>
                </c:pt>
                <c:pt idx="382">
                  <c:v>190</c:v>
                </c:pt>
                <c:pt idx="383">
                  <c:v>190</c:v>
                </c:pt>
                <c:pt idx="384">
                  <c:v>190</c:v>
                </c:pt>
                <c:pt idx="385">
                  <c:v>190</c:v>
                </c:pt>
                <c:pt idx="386">
                  <c:v>190</c:v>
                </c:pt>
                <c:pt idx="387">
                  <c:v>190</c:v>
                </c:pt>
                <c:pt idx="388">
                  <c:v>190</c:v>
                </c:pt>
                <c:pt idx="389">
                  <c:v>190</c:v>
                </c:pt>
                <c:pt idx="390">
                  <c:v>190</c:v>
                </c:pt>
                <c:pt idx="391">
                  <c:v>190</c:v>
                </c:pt>
                <c:pt idx="392">
                  <c:v>190</c:v>
                </c:pt>
                <c:pt idx="393">
                  <c:v>190</c:v>
                </c:pt>
                <c:pt idx="394">
                  <c:v>190</c:v>
                </c:pt>
                <c:pt idx="395">
                  <c:v>190</c:v>
                </c:pt>
                <c:pt idx="396">
                  <c:v>190</c:v>
                </c:pt>
                <c:pt idx="397">
                  <c:v>190</c:v>
                </c:pt>
                <c:pt idx="398">
                  <c:v>190</c:v>
                </c:pt>
                <c:pt idx="399">
                  <c:v>190</c:v>
                </c:pt>
                <c:pt idx="400">
                  <c:v>190</c:v>
                </c:pt>
                <c:pt idx="401">
                  <c:v>190</c:v>
                </c:pt>
                <c:pt idx="402">
                  <c:v>190</c:v>
                </c:pt>
                <c:pt idx="403">
                  <c:v>190</c:v>
                </c:pt>
                <c:pt idx="404">
                  <c:v>190</c:v>
                </c:pt>
                <c:pt idx="405">
                  <c:v>190</c:v>
                </c:pt>
                <c:pt idx="406">
                  <c:v>190</c:v>
                </c:pt>
                <c:pt idx="407">
                  <c:v>190</c:v>
                </c:pt>
                <c:pt idx="408">
                  <c:v>190</c:v>
                </c:pt>
                <c:pt idx="409">
                  <c:v>190</c:v>
                </c:pt>
                <c:pt idx="410">
                  <c:v>190</c:v>
                </c:pt>
                <c:pt idx="411">
                  <c:v>190</c:v>
                </c:pt>
                <c:pt idx="412">
                  <c:v>190</c:v>
                </c:pt>
                <c:pt idx="413">
                  <c:v>190</c:v>
                </c:pt>
                <c:pt idx="414">
                  <c:v>190</c:v>
                </c:pt>
                <c:pt idx="415">
                  <c:v>190</c:v>
                </c:pt>
                <c:pt idx="416">
                  <c:v>190</c:v>
                </c:pt>
                <c:pt idx="417">
                  <c:v>190</c:v>
                </c:pt>
                <c:pt idx="418">
                  <c:v>190</c:v>
                </c:pt>
                <c:pt idx="419">
                  <c:v>190</c:v>
                </c:pt>
                <c:pt idx="420">
                  <c:v>190</c:v>
                </c:pt>
                <c:pt idx="421">
                  <c:v>190</c:v>
                </c:pt>
                <c:pt idx="422">
                  <c:v>190</c:v>
                </c:pt>
                <c:pt idx="423">
                  <c:v>190</c:v>
                </c:pt>
                <c:pt idx="424">
                  <c:v>190</c:v>
                </c:pt>
                <c:pt idx="425">
                  <c:v>190</c:v>
                </c:pt>
                <c:pt idx="426">
                  <c:v>190</c:v>
                </c:pt>
                <c:pt idx="427">
                  <c:v>190</c:v>
                </c:pt>
                <c:pt idx="428">
                  <c:v>190</c:v>
                </c:pt>
                <c:pt idx="429">
                  <c:v>190</c:v>
                </c:pt>
                <c:pt idx="430">
                  <c:v>190</c:v>
                </c:pt>
                <c:pt idx="431">
                  <c:v>190</c:v>
                </c:pt>
                <c:pt idx="432">
                  <c:v>190</c:v>
                </c:pt>
                <c:pt idx="433">
                  <c:v>190</c:v>
                </c:pt>
                <c:pt idx="434">
                  <c:v>190</c:v>
                </c:pt>
                <c:pt idx="435">
                  <c:v>190</c:v>
                </c:pt>
                <c:pt idx="436">
                  <c:v>190</c:v>
                </c:pt>
                <c:pt idx="437">
                  <c:v>190</c:v>
                </c:pt>
                <c:pt idx="438">
                  <c:v>190</c:v>
                </c:pt>
                <c:pt idx="439">
                  <c:v>190</c:v>
                </c:pt>
                <c:pt idx="440">
                  <c:v>190</c:v>
                </c:pt>
                <c:pt idx="441">
                  <c:v>190</c:v>
                </c:pt>
                <c:pt idx="442">
                  <c:v>190</c:v>
                </c:pt>
                <c:pt idx="443">
                  <c:v>190</c:v>
                </c:pt>
                <c:pt idx="444">
                  <c:v>190</c:v>
                </c:pt>
                <c:pt idx="445">
                  <c:v>190</c:v>
                </c:pt>
                <c:pt idx="446">
                  <c:v>190</c:v>
                </c:pt>
                <c:pt idx="447">
                  <c:v>190</c:v>
                </c:pt>
                <c:pt idx="448">
                  <c:v>190</c:v>
                </c:pt>
                <c:pt idx="449">
                  <c:v>190</c:v>
                </c:pt>
                <c:pt idx="450">
                  <c:v>190</c:v>
                </c:pt>
                <c:pt idx="451">
                  <c:v>190</c:v>
                </c:pt>
                <c:pt idx="452">
                  <c:v>190</c:v>
                </c:pt>
                <c:pt idx="453">
                  <c:v>190</c:v>
                </c:pt>
                <c:pt idx="454">
                  <c:v>190</c:v>
                </c:pt>
                <c:pt idx="455">
                  <c:v>190</c:v>
                </c:pt>
                <c:pt idx="456">
                  <c:v>190</c:v>
                </c:pt>
                <c:pt idx="457">
                  <c:v>190</c:v>
                </c:pt>
                <c:pt idx="458">
                  <c:v>190</c:v>
                </c:pt>
                <c:pt idx="459">
                  <c:v>190</c:v>
                </c:pt>
                <c:pt idx="460">
                  <c:v>190</c:v>
                </c:pt>
                <c:pt idx="461">
                  <c:v>190</c:v>
                </c:pt>
                <c:pt idx="462">
                  <c:v>190</c:v>
                </c:pt>
                <c:pt idx="463">
                  <c:v>190</c:v>
                </c:pt>
                <c:pt idx="464">
                  <c:v>190</c:v>
                </c:pt>
                <c:pt idx="465">
                  <c:v>190</c:v>
                </c:pt>
                <c:pt idx="466">
                  <c:v>190</c:v>
                </c:pt>
                <c:pt idx="467">
                  <c:v>190</c:v>
                </c:pt>
                <c:pt idx="468">
                  <c:v>190</c:v>
                </c:pt>
                <c:pt idx="469">
                  <c:v>190</c:v>
                </c:pt>
                <c:pt idx="470">
                  <c:v>190</c:v>
                </c:pt>
                <c:pt idx="471">
                  <c:v>190</c:v>
                </c:pt>
                <c:pt idx="472">
                  <c:v>190</c:v>
                </c:pt>
                <c:pt idx="473">
                  <c:v>190</c:v>
                </c:pt>
                <c:pt idx="474">
                  <c:v>190</c:v>
                </c:pt>
                <c:pt idx="475">
                  <c:v>190</c:v>
                </c:pt>
                <c:pt idx="476">
                  <c:v>190</c:v>
                </c:pt>
                <c:pt idx="477">
                  <c:v>190</c:v>
                </c:pt>
                <c:pt idx="478">
                  <c:v>190</c:v>
                </c:pt>
                <c:pt idx="479">
                  <c:v>190</c:v>
                </c:pt>
                <c:pt idx="480">
                  <c:v>190</c:v>
                </c:pt>
                <c:pt idx="481">
                  <c:v>190</c:v>
                </c:pt>
                <c:pt idx="482">
                  <c:v>190</c:v>
                </c:pt>
                <c:pt idx="483">
                  <c:v>190</c:v>
                </c:pt>
                <c:pt idx="484">
                  <c:v>190</c:v>
                </c:pt>
                <c:pt idx="485">
                  <c:v>190</c:v>
                </c:pt>
                <c:pt idx="486">
                  <c:v>190</c:v>
                </c:pt>
                <c:pt idx="487">
                  <c:v>190</c:v>
                </c:pt>
                <c:pt idx="488">
                  <c:v>190</c:v>
                </c:pt>
                <c:pt idx="489">
                  <c:v>190</c:v>
                </c:pt>
                <c:pt idx="490">
                  <c:v>190</c:v>
                </c:pt>
                <c:pt idx="491">
                  <c:v>190</c:v>
                </c:pt>
                <c:pt idx="492">
                  <c:v>190</c:v>
                </c:pt>
                <c:pt idx="493">
                  <c:v>190</c:v>
                </c:pt>
                <c:pt idx="494">
                  <c:v>190</c:v>
                </c:pt>
                <c:pt idx="495">
                  <c:v>190</c:v>
                </c:pt>
                <c:pt idx="496">
                  <c:v>190</c:v>
                </c:pt>
                <c:pt idx="497">
                  <c:v>190</c:v>
                </c:pt>
                <c:pt idx="498">
                  <c:v>190</c:v>
                </c:pt>
                <c:pt idx="499">
                  <c:v>190</c:v>
                </c:pt>
                <c:pt idx="500">
                  <c:v>190</c:v>
                </c:pt>
                <c:pt idx="501">
                  <c:v>190</c:v>
                </c:pt>
                <c:pt idx="502">
                  <c:v>190</c:v>
                </c:pt>
                <c:pt idx="503">
                  <c:v>190</c:v>
                </c:pt>
                <c:pt idx="504">
                  <c:v>190</c:v>
                </c:pt>
                <c:pt idx="505">
                  <c:v>190</c:v>
                </c:pt>
                <c:pt idx="506">
                  <c:v>190</c:v>
                </c:pt>
                <c:pt idx="507">
                  <c:v>190</c:v>
                </c:pt>
                <c:pt idx="508">
                  <c:v>190</c:v>
                </c:pt>
                <c:pt idx="509">
                  <c:v>190</c:v>
                </c:pt>
                <c:pt idx="510">
                  <c:v>190</c:v>
                </c:pt>
                <c:pt idx="511">
                  <c:v>190</c:v>
                </c:pt>
                <c:pt idx="512">
                  <c:v>190</c:v>
                </c:pt>
                <c:pt idx="513">
                  <c:v>190</c:v>
                </c:pt>
                <c:pt idx="514">
                  <c:v>190</c:v>
                </c:pt>
                <c:pt idx="515">
                  <c:v>190</c:v>
                </c:pt>
                <c:pt idx="516">
                  <c:v>190</c:v>
                </c:pt>
                <c:pt idx="517">
                  <c:v>190</c:v>
                </c:pt>
                <c:pt idx="518">
                  <c:v>190</c:v>
                </c:pt>
                <c:pt idx="519">
                  <c:v>190</c:v>
                </c:pt>
                <c:pt idx="520">
                  <c:v>190</c:v>
                </c:pt>
                <c:pt idx="521">
                  <c:v>190</c:v>
                </c:pt>
                <c:pt idx="522">
                  <c:v>190</c:v>
                </c:pt>
                <c:pt idx="523">
                  <c:v>190</c:v>
                </c:pt>
                <c:pt idx="524">
                  <c:v>190</c:v>
                </c:pt>
                <c:pt idx="525">
                  <c:v>190</c:v>
                </c:pt>
                <c:pt idx="526">
                  <c:v>190</c:v>
                </c:pt>
                <c:pt idx="527">
                  <c:v>190</c:v>
                </c:pt>
                <c:pt idx="528">
                  <c:v>190</c:v>
                </c:pt>
                <c:pt idx="529">
                  <c:v>190</c:v>
                </c:pt>
                <c:pt idx="530">
                  <c:v>190</c:v>
                </c:pt>
                <c:pt idx="531">
                  <c:v>190</c:v>
                </c:pt>
                <c:pt idx="532">
                  <c:v>190</c:v>
                </c:pt>
                <c:pt idx="533">
                  <c:v>190</c:v>
                </c:pt>
                <c:pt idx="534">
                  <c:v>190</c:v>
                </c:pt>
                <c:pt idx="535">
                  <c:v>190</c:v>
                </c:pt>
                <c:pt idx="536">
                  <c:v>190</c:v>
                </c:pt>
                <c:pt idx="537">
                  <c:v>190</c:v>
                </c:pt>
                <c:pt idx="538">
                  <c:v>190</c:v>
                </c:pt>
                <c:pt idx="539">
                  <c:v>190</c:v>
                </c:pt>
                <c:pt idx="540">
                  <c:v>190</c:v>
                </c:pt>
                <c:pt idx="541">
                  <c:v>190</c:v>
                </c:pt>
                <c:pt idx="542">
                  <c:v>190</c:v>
                </c:pt>
                <c:pt idx="543">
                  <c:v>190</c:v>
                </c:pt>
                <c:pt idx="544">
                  <c:v>190</c:v>
                </c:pt>
                <c:pt idx="545">
                  <c:v>190</c:v>
                </c:pt>
                <c:pt idx="546">
                  <c:v>190</c:v>
                </c:pt>
                <c:pt idx="547">
                  <c:v>190</c:v>
                </c:pt>
                <c:pt idx="548">
                  <c:v>190</c:v>
                </c:pt>
                <c:pt idx="549">
                  <c:v>190</c:v>
                </c:pt>
                <c:pt idx="550">
                  <c:v>190</c:v>
                </c:pt>
                <c:pt idx="551">
                  <c:v>190</c:v>
                </c:pt>
                <c:pt idx="552">
                  <c:v>190</c:v>
                </c:pt>
                <c:pt idx="553">
                  <c:v>190</c:v>
                </c:pt>
                <c:pt idx="554">
                  <c:v>190</c:v>
                </c:pt>
                <c:pt idx="555">
                  <c:v>190</c:v>
                </c:pt>
                <c:pt idx="556">
                  <c:v>190</c:v>
                </c:pt>
                <c:pt idx="557">
                  <c:v>190</c:v>
                </c:pt>
                <c:pt idx="558">
                  <c:v>190</c:v>
                </c:pt>
                <c:pt idx="559">
                  <c:v>190</c:v>
                </c:pt>
                <c:pt idx="560">
                  <c:v>190</c:v>
                </c:pt>
                <c:pt idx="561">
                  <c:v>190</c:v>
                </c:pt>
                <c:pt idx="562">
                  <c:v>190</c:v>
                </c:pt>
                <c:pt idx="563">
                  <c:v>190</c:v>
                </c:pt>
                <c:pt idx="564">
                  <c:v>190</c:v>
                </c:pt>
                <c:pt idx="565">
                  <c:v>190</c:v>
                </c:pt>
                <c:pt idx="566">
                  <c:v>190</c:v>
                </c:pt>
                <c:pt idx="567">
                  <c:v>190</c:v>
                </c:pt>
                <c:pt idx="568">
                  <c:v>190</c:v>
                </c:pt>
                <c:pt idx="569">
                  <c:v>190</c:v>
                </c:pt>
                <c:pt idx="570">
                  <c:v>190</c:v>
                </c:pt>
                <c:pt idx="571">
                  <c:v>190</c:v>
                </c:pt>
                <c:pt idx="572">
                  <c:v>190</c:v>
                </c:pt>
                <c:pt idx="573">
                  <c:v>190</c:v>
                </c:pt>
                <c:pt idx="574">
                  <c:v>190</c:v>
                </c:pt>
                <c:pt idx="575">
                  <c:v>190</c:v>
                </c:pt>
                <c:pt idx="576">
                  <c:v>190</c:v>
                </c:pt>
                <c:pt idx="577">
                  <c:v>190</c:v>
                </c:pt>
                <c:pt idx="578">
                  <c:v>190</c:v>
                </c:pt>
                <c:pt idx="579">
                  <c:v>190</c:v>
                </c:pt>
                <c:pt idx="580">
                  <c:v>190</c:v>
                </c:pt>
                <c:pt idx="581">
                  <c:v>190</c:v>
                </c:pt>
                <c:pt idx="582">
                  <c:v>190</c:v>
                </c:pt>
                <c:pt idx="583">
                  <c:v>190</c:v>
                </c:pt>
                <c:pt idx="584">
                  <c:v>190</c:v>
                </c:pt>
                <c:pt idx="585">
                  <c:v>190</c:v>
                </c:pt>
                <c:pt idx="586">
                  <c:v>190</c:v>
                </c:pt>
                <c:pt idx="587">
                  <c:v>190</c:v>
                </c:pt>
                <c:pt idx="588">
                  <c:v>190</c:v>
                </c:pt>
                <c:pt idx="589">
                  <c:v>190</c:v>
                </c:pt>
                <c:pt idx="590">
                  <c:v>190</c:v>
                </c:pt>
                <c:pt idx="591">
                  <c:v>190</c:v>
                </c:pt>
                <c:pt idx="592">
                  <c:v>190</c:v>
                </c:pt>
                <c:pt idx="593">
                  <c:v>190</c:v>
                </c:pt>
                <c:pt idx="594">
                  <c:v>190</c:v>
                </c:pt>
                <c:pt idx="595">
                  <c:v>190</c:v>
                </c:pt>
                <c:pt idx="596">
                  <c:v>190</c:v>
                </c:pt>
                <c:pt idx="597">
                  <c:v>190</c:v>
                </c:pt>
                <c:pt idx="598">
                  <c:v>190</c:v>
                </c:pt>
                <c:pt idx="599">
                  <c:v>190</c:v>
                </c:pt>
                <c:pt idx="600">
                  <c:v>190</c:v>
                </c:pt>
                <c:pt idx="601">
                  <c:v>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7285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pt idx="199">
                  <c:v>85</c:v>
                </c:pt>
                <c:pt idx="200">
                  <c:v>85</c:v>
                </c:pt>
                <c:pt idx="201">
                  <c:v>85</c:v>
                </c:pt>
                <c:pt idx="202">
                  <c:v>85</c:v>
                </c:pt>
                <c:pt idx="203">
                  <c:v>85</c:v>
                </c:pt>
                <c:pt idx="204">
                  <c:v>85</c:v>
                </c:pt>
                <c:pt idx="205">
                  <c:v>85</c:v>
                </c:pt>
                <c:pt idx="206">
                  <c:v>85</c:v>
                </c:pt>
                <c:pt idx="207">
                  <c:v>85</c:v>
                </c:pt>
                <c:pt idx="208">
                  <c:v>85</c:v>
                </c:pt>
                <c:pt idx="209">
                  <c:v>85</c:v>
                </c:pt>
                <c:pt idx="210">
                  <c:v>85</c:v>
                </c:pt>
                <c:pt idx="211">
                  <c:v>85</c:v>
                </c:pt>
                <c:pt idx="212">
                  <c:v>85</c:v>
                </c:pt>
                <c:pt idx="213">
                  <c:v>85</c:v>
                </c:pt>
                <c:pt idx="214">
                  <c:v>85</c:v>
                </c:pt>
                <c:pt idx="215">
                  <c:v>85</c:v>
                </c:pt>
                <c:pt idx="216">
                  <c:v>85</c:v>
                </c:pt>
                <c:pt idx="217">
                  <c:v>85</c:v>
                </c:pt>
                <c:pt idx="218">
                  <c:v>85</c:v>
                </c:pt>
                <c:pt idx="219">
                  <c:v>85</c:v>
                </c:pt>
                <c:pt idx="220">
                  <c:v>85</c:v>
                </c:pt>
                <c:pt idx="221">
                  <c:v>85</c:v>
                </c:pt>
                <c:pt idx="222">
                  <c:v>85</c:v>
                </c:pt>
                <c:pt idx="223">
                  <c:v>85</c:v>
                </c:pt>
                <c:pt idx="224">
                  <c:v>85</c:v>
                </c:pt>
                <c:pt idx="225">
                  <c:v>85</c:v>
                </c:pt>
                <c:pt idx="226">
                  <c:v>85</c:v>
                </c:pt>
                <c:pt idx="227">
                  <c:v>85</c:v>
                </c:pt>
                <c:pt idx="228">
                  <c:v>85</c:v>
                </c:pt>
                <c:pt idx="229">
                  <c:v>85</c:v>
                </c:pt>
                <c:pt idx="230">
                  <c:v>85</c:v>
                </c:pt>
                <c:pt idx="231">
                  <c:v>85</c:v>
                </c:pt>
                <c:pt idx="232">
                  <c:v>85</c:v>
                </c:pt>
                <c:pt idx="233">
                  <c:v>85</c:v>
                </c:pt>
                <c:pt idx="234">
                  <c:v>85</c:v>
                </c:pt>
                <c:pt idx="235">
                  <c:v>85</c:v>
                </c:pt>
                <c:pt idx="236">
                  <c:v>85</c:v>
                </c:pt>
                <c:pt idx="237">
                  <c:v>85</c:v>
                </c:pt>
                <c:pt idx="238">
                  <c:v>85</c:v>
                </c:pt>
                <c:pt idx="239">
                  <c:v>85</c:v>
                </c:pt>
                <c:pt idx="240">
                  <c:v>85</c:v>
                </c:pt>
                <c:pt idx="241">
                  <c:v>85</c:v>
                </c:pt>
                <c:pt idx="242">
                  <c:v>85</c:v>
                </c:pt>
                <c:pt idx="243">
                  <c:v>85</c:v>
                </c:pt>
                <c:pt idx="244">
                  <c:v>85</c:v>
                </c:pt>
                <c:pt idx="245">
                  <c:v>85</c:v>
                </c:pt>
                <c:pt idx="246">
                  <c:v>85</c:v>
                </c:pt>
                <c:pt idx="247">
                  <c:v>85</c:v>
                </c:pt>
                <c:pt idx="248">
                  <c:v>85</c:v>
                </c:pt>
                <c:pt idx="249">
                  <c:v>85</c:v>
                </c:pt>
                <c:pt idx="250">
                  <c:v>85</c:v>
                </c:pt>
                <c:pt idx="251">
                  <c:v>85</c:v>
                </c:pt>
                <c:pt idx="252">
                  <c:v>85</c:v>
                </c:pt>
                <c:pt idx="253">
                  <c:v>85</c:v>
                </c:pt>
                <c:pt idx="254">
                  <c:v>85</c:v>
                </c:pt>
                <c:pt idx="255">
                  <c:v>85</c:v>
                </c:pt>
                <c:pt idx="256">
                  <c:v>85</c:v>
                </c:pt>
                <c:pt idx="257">
                  <c:v>85</c:v>
                </c:pt>
                <c:pt idx="258">
                  <c:v>85</c:v>
                </c:pt>
                <c:pt idx="259">
                  <c:v>85</c:v>
                </c:pt>
                <c:pt idx="260">
                  <c:v>85</c:v>
                </c:pt>
                <c:pt idx="261">
                  <c:v>85</c:v>
                </c:pt>
                <c:pt idx="262">
                  <c:v>85</c:v>
                </c:pt>
                <c:pt idx="263">
                  <c:v>85</c:v>
                </c:pt>
                <c:pt idx="264">
                  <c:v>85</c:v>
                </c:pt>
                <c:pt idx="265">
                  <c:v>85</c:v>
                </c:pt>
                <c:pt idx="266">
                  <c:v>85</c:v>
                </c:pt>
                <c:pt idx="267">
                  <c:v>85</c:v>
                </c:pt>
                <c:pt idx="268">
                  <c:v>85</c:v>
                </c:pt>
                <c:pt idx="269">
                  <c:v>85</c:v>
                </c:pt>
                <c:pt idx="270">
                  <c:v>85</c:v>
                </c:pt>
                <c:pt idx="271">
                  <c:v>85</c:v>
                </c:pt>
                <c:pt idx="272">
                  <c:v>85</c:v>
                </c:pt>
                <c:pt idx="273">
                  <c:v>85</c:v>
                </c:pt>
                <c:pt idx="274">
                  <c:v>85</c:v>
                </c:pt>
                <c:pt idx="275">
                  <c:v>85</c:v>
                </c:pt>
                <c:pt idx="276">
                  <c:v>85</c:v>
                </c:pt>
                <c:pt idx="277">
                  <c:v>85</c:v>
                </c:pt>
                <c:pt idx="278">
                  <c:v>85</c:v>
                </c:pt>
                <c:pt idx="279">
                  <c:v>85</c:v>
                </c:pt>
                <c:pt idx="280">
                  <c:v>85</c:v>
                </c:pt>
                <c:pt idx="281">
                  <c:v>85</c:v>
                </c:pt>
                <c:pt idx="282">
                  <c:v>85</c:v>
                </c:pt>
                <c:pt idx="283">
                  <c:v>85</c:v>
                </c:pt>
                <c:pt idx="284">
                  <c:v>85</c:v>
                </c:pt>
                <c:pt idx="285">
                  <c:v>85</c:v>
                </c:pt>
                <c:pt idx="286">
                  <c:v>85</c:v>
                </c:pt>
                <c:pt idx="287">
                  <c:v>85</c:v>
                </c:pt>
                <c:pt idx="288">
                  <c:v>85</c:v>
                </c:pt>
                <c:pt idx="289">
                  <c:v>85</c:v>
                </c:pt>
                <c:pt idx="290">
                  <c:v>85</c:v>
                </c:pt>
                <c:pt idx="291">
                  <c:v>85</c:v>
                </c:pt>
                <c:pt idx="292">
                  <c:v>85</c:v>
                </c:pt>
                <c:pt idx="293">
                  <c:v>85</c:v>
                </c:pt>
                <c:pt idx="294">
                  <c:v>85</c:v>
                </c:pt>
                <c:pt idx="295">
                  <c:v>85</c:v>
                </c:pt>
                <c:pt idx="296">
                  <c:v>85</c:v>
                </c:pt>
                <c:pt idx="297">
                  <c:v>85</c:v>
                </c:pt>
                <c:pt idx="298">
                  <c:v>85</c:v>
                </c:pt>
                <c:pt idx="299">
                  <c:v>85</c:v>
                </c:pt>
                <c:pt idx="300">
                  <c:v>85</c:v>
                </c:pt>
                <c:pt idx="301">
                  <c:v>85</c:v>
                </c:pt>
                <c:pt idx="302">
                  <c:v>85</c:v>
                </c:pt>
                <c:pt idx="303">
                  <c:v>85</c:v>
                </c:pt>
                <c:pt idx="304">
                  <c:v>85</c:v>
                </c:pt>
                <c:pt idx="305">
                  <c:v>85</c:v>
                </c:pt>
                <c:pt idx="306">
                  <c:v>85</c:v>
                </c:pt>
                <c:pt idx="307">
                  <c:v>85</c:v>
                </c:pt>
                <c:pt idx="308">
                  <c:v>85</c:v>
                </c:pt>
                <c:pt idx="309">
                  <c:v>85</c:v>
                </c:pt>
                <c:pt idx="310">
                  <c:v>85</c:v>
                </c:pt>
                <c:pt idx="311">
                  <c:v>85</c:v>
                </c:pt>
                <c:pt idx="312">
                  <c:v>85</c:v>
                </c:pt>
                <c:pt idx="313">
                  <c:v>85</c:v>
                </c:pt>
                <c:pt idx="314">
                  <c:v>85</c:v>
                </c:pt>
                <c:pt idx="315">
                  <c:v>85</c:v>
                </c:pt>
                <c:pt idx="316">
                  <c:v>85</c:v>
                </c:pt>
                <c:pt idx="317">
                  <c:v>85</c:v>
                </c:pt>
                <c:pt idx="318">
                  <c:v>85</c:v>
                </c:pt>
                <c:pt idx="319">
                  <c:v>85</c:v>
                </c:pt>
                <c:pt idx="320">
                  <c:v>85</c:v>
                </c:pt>
                <c:pt idx="321">
                  <c:v>85</c:v>
                </c:pt>
                <c:pt idx="322">
                  <c:v>85</c:v>
                </c:pt>
                <c:pt idx="323">
                  <c:v>85</c:v>
                </c:pt>
                <c:pt idx="324">
                  <c:v>85</c:v>
                </c:pt>
                <c:pt idx="325">
                  <c:v>85</c:v>
                </c:pt>
                <c:pt idx="326">
                  <c:v>85</c:v>
                </c:pt>
                <c:pt idx="327">
                  <c:v>85</c:v>
                </c:pt>
                <c:pt idx="328">
                  <c:v>85</c:v>
                </c:pt>
                <c:pt idx="329">
                  <c:v>85</c:v>
                </c:pt>
                <c:pt idx="330">
                  <c:v>85</c:v>
                </c:pt>
                <c:pt idx="331">
                  <c:v>85</c:v>
                </c:pt>
                <c:pt idx="332">
                  <c:v>85</c:v>
                </c:pt>
                <c:pt idx="333">
                  <c:v>85</c:v>
                </c:pt>
                <c:pt idx="334">
                  <c:v>85</c:v>
                </c:pt>
                <c:pt idx="335">
                  <c:v>85</c:v>
                </c:pt>
                <c:pt idx="336">
                  <c:v>85</c:v>
                </c:pt>
                <c:pt idx="337">
                  <c:v>85</c:v>
                </c:pt>
                <c:pt idx="338">
                  <c:v>85</c:v>
                </c:pt>
                <c:pt idx="339">
                  <c:v>85</c:v>
                </c:pt>
                <c:pt idx="340">
                  <c:v>85</c:v>
                </c:pt>
                <c:pt idx="341">
                  <c:v>10315</c:v>
                </c:pt>
                <c:pt idx="342">
                  <c:v>115</c:v>
                </c:pt>
                <c:pt idx="343">
                  <c:v>115</c:v>
                </c:pt>
                <c:pt idx="344">
                  <c:v>115</c:v>
                </c:pt>
                <c:pt idx="345">
                  <c:v>115</c:v>
                </c:pt>
                <c:pt idx="346">
                  <c:v>115</c:v>
                </c:pt>
                <c:pt idx="347">
                  <c:v>115</c:v>
                </c:pt>
                <c:pt idx="348">
                  <c:v>115</c:v>
                </c:pt>
                <c:pt idx="349">
                  <c:v>115</c:v>
                </c:pt>
                <c:pt idx="350">
                  <c:v>115</c:v>
                </c:pt>
                <c:pt idx="351">
                  <c:v>115</c:v>
                </c:pt>
                <c:pt idx="352">
                  <c:v>115</c:v>
                </c:pt>
                <c:pt idx="353">
                  <c:v>115</c:v>
                </c:pt>
                <c:pt idx="354">
                  <c:v>115</c:v>
                </c:pt>
                <c:pt idx="355">
                  <c:v>115</c:v>
                </c:pt>
                <c:pt idx="356">
                  <c:v>115</c:v>
                </c:pt>
                <c:pt idx="357">
                  <c:v>115</c:v>
                </c:pt>
                <c:pt idx="358">
                  <c:v>115</c:v>
                </c:pt>
                <c:pt idx="359">
                  <c:v>115</c:v>
                </c:pt>
                <c:pt idx="360">
                  <c:v>115</c:v>
                </c:pt>
                <c:pt idx="361">
                  <c:v>115</c:v>
                </c:pt>
                <c:pt idx="362">
                  <c:v>115</c:v>
                </c:pt>
                <c:pt idx="363">
                  <c:v>115</c:v>
                </c:pt>
                <c:pt idx="364">
                  <c:v>115</c:v>
                </c:pt>
                <c:pt idx="365">
                  <c:v>115</c:v>
                </c:pt>
                <c:pt idx="366">
                  <c:v>115</c:v>
                </c:pt>
                <c:pt idx="367">
                  <c:v>115</c:v>
                </c:pt>
                <c:pt idx="368">
                  <c:v>115</c:v>
                </c:pt>
                <c:pt idx="369">
                  <c:v>115</c:v>
                </c:pt>
                <c:pt idx="370">
                  <c:v>115</c:v>
                </c:pt>
                <c:pt idx="371">
                  <c:v>115</c:v>
                </c:pt>
                <c:pt idx="372">
                  <c:v>115</c:v>
                </c:pt>
                <c:pt idx="373">
                  <c:v>115</c:v>
                </c:pt>
                <c:pt idx="374">
                  <c:v>115</c:v>
                </c:pt>
                <c:pt idx="375">
                  <c:v>115</c:v>
                </c:pt>
                <c:pt idx="376">
                  <c:v>115</c:v>
                </c:pt>
                <c:pt idx="377">
                  <c:v>115</c:v>
                </c:pt>
                <c:pt idx="378">
                  <c:v>115</c:v>
                </c:pt>
                <c:pt idx="379">
                  <c:v>115</c:v>
                </c:pt>
                <c:pt idx="380">
                  <c:v>115</c:v>
                </c:pt>
                <c:pt idx="381">
                  <c:v>115</c:v>
                </c:pt>
                <c:pt idx="382">
                  <c:v>115</c:v>
                </c:pt>
                <c:pt idx="383">
                  <c:v>115</c:v>
                </c:pt>
                <c:pt idx="384">
                  <c:v>115</c:v>
                </c:pt>
                <c:pt idx="385">
                  <c:v>115</c:v>
                </c:pt>
                <c:pt idx="386">
                  <c:v>115</c:v>
                </c:pt>
                <c:pt idx="387">
                  <c:v>115</c:v>
                </c:pt>
                <c:pt idx="388">
                  <c:v>115</c:v>
                </c:pt>
                <c:pt idx="389">
                  <c:v>115</c:v>
                </c:pt>
                <c:pt idx="390">
                  <c:v>115</c:v>
                </c:pt>
                <c:pt idx="391">
                  <c:v>115</c:v>
                </c:pt>
                <c:pt idx="392">
                  <c:v>115</c:v>
                </c:pt>
                <c:pt idx="393">
                  <c:v>115</c:v>
                </c:pt>
                <c:pt idx="394">
                  <c:v>115</c:v>
                </c:pt>
                <c:pt idx="395">
                  <c:v>115</c:v>
                </c:pt>
                <c:pt idx="396">
                  <c:v>115</c:v>
                </c:pt>
                <c:pt idx="397">
                  <c:v>115</c:v>
                </c:pt>
                <c:pt idx="398">
                  <c:v>115</c:v>
                </c:pt>
                <c:pt idx="399">
                  <c:v>115</c:v>
                </c:pt>
                <c:pt idx="400">
                  <c:v>115</c:v>
                </c:pt>
                <c:pt idx="401">
                  <c:v>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42700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3685</c:v>
                </c:pt>
                <c:pt idx="62">
                  <c:v>85</c:v>
                </c:pt>
                <c:pt idx="63">
                  <c:v>85</c:v>
                </c:pt>
                <c:pt idx="64">
                  <c:v>85</c:v>
                </c:pt>
                <c:pt idx="65">
                  <c:v>85</c:v>
                </c:pt>
                <c:pt idx="66">
                  <c:v>85</c:v>
                </c:pt>
                <c:pt idx="67">
                  <c:v>85</c:v>
                </c:pt>
                <c:pt idx="68">
                  <c:v>85</c:v>
                </c:pt>
                <c:pt idx="69">
                  <c:v>85</c:v>
                </c:pt>
                <c:pt idx="70">
                  <c:v>85</c:v>
                </c:pt>
                <c:pt idx="71">
                  <c:v>85</c:v>
                </c:pt>
                <c:pt idx="72">
                  <c:v>85</c:v>
                </c:pt>
                <c:pt idx="73">
                  <c:v>85</c:v>
                </c:pt>
                <c:pt idx="74">
                  <c:v>85</c:v>
                </c:pt>
                <c:pt idx="75">
                  <c:v>85</c:v>
                </c:pt>
                <c:pt idx="76">
                  <c:v>85</c:v>
                </c:pt>
                <c:pt idx="77">
                  <c:v>85</c:v>
                </c:pt>
                <c:pt idx="78">
                  <c:v>85</c:v>
                </c:pt>
                <c:pt idx="79">
                  <c:v>85</c:v>
                </c:pt>
                <c:pt idx="80">
                  <c:v>85</c:v>
                </c:pt>
                <c:pt idx="81">
                  <c:v>85</c:v>
                </c:pt>
                <c:pt idx="82">
                  <c:v>85</c:v>
                </c:pt>
                <c:pt idx="83">
                  <c:v>85</c:v>
                </c:pt>
                <c:pt idx="84">
                  <c:v>85</c:v>
                </c:pt>
                <c:pt idx="85">
                  <c:v>85</c:v>
                </c:pt>
                <c:pt idx="86">
                  <c:v>85</c:v>
                </c:pt>
                <c:pt idx="87">
                  <c:v>85</c:v>
                </c:pt>
                <c:pt idx="88">
                  <c:v>85</c:v>
                </c:pt>
                <c:pt idx="89">
                  <c:v>85</c:v>
                </c:pt>
                <c:pt idx="90">
                  <c:v>85</c:v>
                </c:pt>
                <c:pt idx="91">
                  <c:v>85</c:v>
                </c:pt>
                <c:pt idx="92">
                  <c:v>85</c:v>
                </c:pt>
                <c:pt idx="93">
                  <c:v>85</c:v>
                </c:pt>
                <c:pt idx="94">
                  <c:v>85</c:v>
                </c:pt>
                <c:pt idx="95">
                  <c:v>85</c:v>
                </c:pt>
                <c:pt idx="96">
                  <c:v>85</c:v>
                </c:pt>
                <c:pt idx="97">
                  <c:v>85</c:v>
                </c:pt>
                <c:pt idx="98">
                  <c:v>85</c:v>
                </c:pt>
                <c:pt idx="99">
                  <c:v>85</c:v>
                </c:pt>
                <c:pt idx="100">
                  <c:v>85</c:v>
                </c:pt>
                <c:pt idx="101">
                  <c:v>85</c:v>
                </c:pt>
                <c:pt idx="102">
                  <c:v>85</c:v>
                </c:pt>
                <c:pt idx="103">
                  <c:v>85</c:v>
                </c:pt>
                <c:pt idx="104">
                  <c:v>85</c:v>
                </c:pt>
                <c:pt idx="105">
                  <c:v>85</c:v>
                </c:pt>
                <c:pt idx="106">
                  <c:v>85</c:v>
                </c:pt>
                <c:pt idx="107">
                  <c:v>85</c:v>
                </c:pt>
                <c:pt idx="108">
                  <c:v>85</c:v>
                </c:pt>
                <c:pt idx="109">
                  <c:v>85</c:v>
                </c:pt>
                <c:pt idx="110">
                  <c:v>85</c:v>
                </c:pt>
                <c:pt idx="111">
                  <c:v>85</c:v>
                </c:pt>
                <c:pt idx="112">
                  <c:v>85</c:v>
                </c:pt>
                <c:pt idx="113">
                  <c:v>85</c:v>
                </c:pt>
                <c:pt idx="114">
                  <c:v>85</c:v>
                </c:pt>
                <c:pt idx="115">
                  <c:v>85</c:v>
                </c:pt>
                <c:pt idx="116">
                  <c:v>85</c:v>
                </c:pt>
                <c:pt idx="117">
                  <c:v>85</c:v>
                </c:pt>
                <c:pt idx="118">
                  <c:v>85</c:v>
                </c:pt>
                <c:pt idx="119">
                  <c:v>85</c:v>
                </c:pt>
                <c:pt idx="120">
                  <c:v>85</c:v>
                </c:pt>
                <c:pt idx="121">
                  <c:v>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5215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21450</c:v>
                </c:pt>
                <c:pt idx="252">
                  <c:v>200</c:v>
                </c:pt>
                <c:pt idx="253">
                  <c:v>200</c:v>
                </c:pt>
                <c:pt idx="254">
                  <c:v>200</c:v>
                </c:pt>
                <c:pt idx="255">
                  <c:v>200</c:v>
                </c:pt>
                <c:pt idx="256">
                  <c:v>200</c:v>
                </c:pt>
                <c:pt idx="257">
                  <c:v>200</c:v>
                </c:pt>
                <c:pt idx="258">
                  <c:v>200</c:v>
                </c:pt>
                <c:pt idx="259">
                  <c:v>200</c:v>
                </c:pt>
                <c:pt idx="260">
                  <c:v>200</c:v>
                </c:pt>
                <c:pt idx="261">
                  <c:v>200</c:v>
                </c:pt>
                <c:pt idx="262">
                  <c:v>200</c:v>
                </c:pt>
                <c:pt idx="263">
                  <c:v>200</c:v>
                </c:pt>
                <c:pt idx="264">
                  <c:v>200</c:v>
                </c:pt>
                <c:pt idx="265">
                  <c:v>200</c:v>
                </c:pt>
                <c:pt idx="266">
                  <c:v>200</c:v>
                </c:pt>
                <c:pt idx="267">
                  <c:v>200</c:v>
                </c:pt>
                <c:pt idx="268">
                  <c:v>200</c:v>
                </c:pt>
                <c:pt idx="269">
                  <c:v>200</c:v>
                </c:pt>
                <c:pt idx="270">
                  <c:v>200</c:v>
                </c:pt>
                <c:pt idx="271">
                  <c:v>200</c:v>
                </c:pt>
                <c:pt idx="272">
                  <c:v>200</c:v>
                </c:pt>
                <c:pt idx="273">
                  <c:v>200</c:v>
                </c:pt>
                <c:pt idx="274">
                  <c:v>200</c:v>
                </c:pt>
                <c:pt idx="275">
                  <c:v>200</c:v>
                </c:pt>
                <c:pt idx="276">
                  <c:v>200</c:v>
                </c:pt>
                <c:pt idx="277">
                  <c:v>200</c:v>
                </c:pt>
                <c:pt idx="278">
                  <c:v>200</c:v>
                </c:pt>
                <c:pt idx="279">
                  <c:v>200</c:v>
                </c:pt>
                <c:pt idx="280">
                  <c:v>200</c:v>
                </c:pt>
                <c:pt idx="281">
                  <c:v>200</c:v>
                </c:pt>
                <c:pt idx="282">
                  <c:v>200</c:v>
                </c:pt>
                <c:pt idx="283">
                  <c:v>200</c:v>
                </c:pt>
                <c:pt idx="284">
                  <c:v>200</c:v>
                </c:pt>
                <c:pt idx="285">
                  <c:v>200</c:v>
                </c:pt>
                <c:pt idx="286">
                  <c:v>200</c:v>
                </c:pt>
                <c:pt idx="287">
                  <c:v>200</c:v>
                </c:pt>
                <c:pt idx="288">
                  <c:v>200</c:v>
                </c:pt>
                <c:pt idx="289">
                  <c:v>200</c:v>
                </c:pt>
                <c:pt idx="290">
                  <c:v>200</c:v>
                </c:pt>
                <c:pt idx="291">
                  <c:v>200</c:v>
                </c:pt>
                <c:pt idx="292">
                  <c:v>200</c:v>
                </c:pt>
                <c:pt idx="293">
                  <c:v>200</c:v>
                </c:pt>
                <c:pt idx="294">
                  <c:v>200</c:v>
                </c:pt>
                <c:pt idx="295">
                  <c:v>200</c:v>
                </c:pt>
                <c:pt idx="296">
                  <c:v>200</c:v>
                </c:pt>
                <c:pt idx="297">
                  <c:v>200</c:v>
                </c:pt>
                <c:pt idx="298">
                  <c:v>200</c:v>
                </c:pt>
                <c:pt idx="299">
                  <c:v>200</c:v>
                </c:pt>
                <c:pt idx="300">
                  <c:v>200</c:v>
                </c:pt>
                <c:pt idx="301">
                  <c:v>200</c:v>
                </c:pt>
                <c:pt idx="302">
                  <c:v>200</c:v>
                </c:pt>
                <c:pt idx="303">
                  <c:v>200</c:v>
                </c:pt>
                <c:pt idx="304">
                  <c:v>200</c:v>
                </c:pt>
                <c:pt idx="305">
                  <c:v>200</c:v>
                </c:pt>
                <c:pt idx="306">
                  <c:v>200</c:v>
                </c:pt>
                <c:pt idx="307">
                  <c:v>200</c:v>
                </c:pt>
                <c:pt idx="308">
                  <c:v>200</c:v>
                </c:pt>
                <c:pt idx="309">
                  <c:v>200</c:v>
                </c:pt>
                <c:pt idx="310">
                  <c:v>200</c:v>
                </c:pt>
                <c:pt idx="311">
                  <c:v>200</c:v>
                </c:pt>
                <c:pt idx="312">
                  <c:v>200</c:v>
                </c:pt>
                <c:pt idx="313">
                  <c:v>200</c:v>
                </c:pt>
                <c:pt idx="314">
                  <c:v>200</c:v>
                </c:pt>
                <c:pt idx="315">
                  <c:v>200</c:v>
                </c:pt>
                <c:pt idx="316">
                  <c:v>200</c:v>
                </c:pt>
                <c:pt idx="317">
                  <c:v>200</c:v>
                </c:pt>
                <c:pt idx="318">
                  <c:v>200</c:v>
                </c:pt>
                <c:pt idx="319">
                  <c:v>200</c:v>
                </c:pt>
                <c:pt idx="320">
                  <c:v>200</c:v>
                </c:pt>
                <c:pt idx="321">
                  <c:v>200</c:v>
                </c:pt>
                <c:pt idx="322">
                  <c:v>200</c:v>
                </c:pt>
                <c:pt idx="323">
                  <c:v>200</c:v>
                </c:pt>
                <c:pt idx="324">
                  <c:v>200</c:v>
                </c:pt>
                <c:pt idx="325">
                  <c:v>200</c:v>
                </c:pt>
                <c:pt idx="326">
                  <c:v>200</c:v>
                </c:pt>
                <c:pt idx="327">
                  <c:v>200</c:v>
                </c:pt>
                <c:pt idx="328">
                  <c:v>200</c:v>
                </c:pt>
                <c:pt idx="329">
                  <c:v>200</c:v>
                </c:pt>
                <c:pt idx="330">
                  <c:v>200</c:v>
                </c:pt>
                <c:pt idx="331">
                  <c:v>200</c:v>
                </c:pt>
                <c:pt idx="332">
                  <c:v>200</c:v>
                </c:pt>
                <c:pt idx="333">
                  <c:v>200</c:v>
                </c:pt>
                <c:pt idx="334">
                  <c:v>200</c:v>
                </c:pt>
                <c:pt idx="335">
                  <c:v>200</c:v>
                </c:pt>
                <c:pt idx="336">
                  <c:v>200</c:v>
                </c:pt>
                <c:pt idx="337">
                  <c:v>200</c:v>
                </c:pt>
                <c:pt idx="338">
                  <c:v>200</c:v>
                </c:pt>
                <c:pt idx="339">
                  <c:v>200</c:v>
                </c:pt>
                <c:pt idx="340">
                  <c:v>200</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115</c:v>
                </c:pt>
                <c:pt idx="122">
                  <c:v>115</c:v>
                </c:pt>
                <c:pt idx="123">
                  <c:v>115</c:v>
                </c:pt>
                <c:pt idx="124">
                  <c:v>115</c:v>
                </c:pt>
                <c:pt idx="125">
                  <c:v>115</c:v>
                </c:pt>
                <c:pt idx="126">
                  <c:v>115</c:v>
                </c:pt>
                <c:pt idx="127">
                  <c:v>115</c:v>
                </c:pt>
                <c:pt idx="128">
                  <c:v>115</c:v>
                </c:pt>
                <c:pt idx="129">
                  <c:v>115</c:v>
                </c:pt>
                <c:pt idx="130">
                  <c:v>115</c:v>
                </c:pt>
                <c:pt idx="131">
                  <c:v>115</c:v>
                </c:pt>
                <c:pt idx="132">
                  <c:v>115</c:v>
                </c:pt>
                <c:pt idx="133">
                  <c:v>115</c:v>
                </c:pt>
                <c:pt idx="134">
                  <c:v>115</c:v>
                </c:pt>
                <c:pt idx="135">
                  <c:v>115</c:v>
                </c:pt>
                <c:pt idx="136">
                  <c:v>115</c:v>
                </c:pt>
                <c:pt idx="137">
                  <c:v>115</c:v>
                </c:pt>
                <c:pt idx="138">
                  <c:v>115</c:v>
                </c:pt>
                <c:pt idx="139">
                  <c:v>115</c:v>
                </c:pt>
                <c:pt idx="140">
                  <c:v>115</c:v>
                </c:pt>
                <c:pt idx="141">
                  <c:v>115</c:v>
                </c:pt>
                <c:pt idx="142">
                  <c:v>115</c:v>
                </c:pt>
                <c:pt idx="143">
                  <c:v>115</c:v>
                </c:pt>
                <c:pt idx="144">
                  <c:v>115</c:v>
                </c:pt>
                <c:pt idx="145">
                  <c:v>115</c:v>
                </c:pt>
                <c:pt idx="146">
                  <c:v>115</c:v>
                </c:pt>
                <c:pt idx="147">
                  <c:v>115</c:v>
                </c:pt>
                <c:pt idx="148">
                  <c:v>115</c:v>
                </c:pt>
                <c:pt idx="149">
                  <c:v>115</c:v>
                </c:pt>
                <c:pt idx="150">
                  <c:v>115</c:v>
                </c:pt>
                <c:pt idx="151">
                  <c:v>115</c:v>
                </c:pt>
                <c:pt idx="152">
                  <c:v>115</c:v>
                </c:pt>
                <c:pt idx="153">
                  <c:v>115</c:v>
                </c:pt>
                <c:pt idx="154">
                  <c:v>115</c:v>
                </c:pt>
                <c:pt idx="155">
                  <c:v>115</c:v>
                </c:pt>
                <c:pt idx="156">
                  <c:v>115</c:v>
                </c:pt>
                <c:pt idx="157">
                  <c:v>115</c:v>
                </c:pt>
                <c:pt idx="158">
                  <c:v>115</c:v>
                </c:pt>
                <c:pt idx="159">
                  <c:v>115</c:v>
                </c:pt>
                <c:pt idx="160">
                  <c:v>115</c:v>
                </c:pt>
                <c:pt idx="161">
                  <c:v>115</c:v>
                </c:pt>
                <c:pt idx="162">
                  <c:v>115</c:v>
                </c:pt>
                <c:pt idx="163">
                  <c:v>115</c:v>
                </c:pt>
                <c:pt idx="164">
                  <c:v>115</c:v>
                </c:pt>
                <c:pt idx="165">
                  <c:v>115</c:v>
                </c:pt>
                <c:pt idx="166">
                  <c:v>115</c:v>
                </c:pt>
                <c:pt idx="167">
                  <c:v>115</c:v>
                </c:pt>
                <c:pt idx="168">
                  <c:v>115</c:v>
                </c:pt>
                <c:pt idx="169">
                  <c:v>115</c:v>
                </c:pt>
                <c:pt idx="170">
                  <c:v>115</c:v>
                </c:pt>
                <c:pt idx="171">
                  <c:v>115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115</c:v>
                </c:pt>
                <c:pt idx="252">
                  <c:v>115</c:v>
                </c:pt>
                <c:pt idx="253">
                  <c:v>115</c:v>
                </c:pt>
                <c:pt idx="254">
                  <c:v>115</c:v>
                </c:pt>
                <c:pt idx="255">
                  <c:v>115</c:v>
                </c:pt>
                <c:pt idx="256">
                  <c:v>115</c:v>
                </c:pt>
                <c:pt idx="257">
                  <c:v>115</c:v>
                </c:pt>
                <c:pt idx="258">
                  <c:v>115</c:v>
                </c:pt>
                <c:pt idx="259">
                  <c:v>115</c:v>
                </c:pt>
                <c:pt idx="260">
                  <c:v>115</c:v>
                </c:pt>
                <c:pt idx="261">
                  <c:v>115</c:v>
                </c:pt>
                <c:pt idx="262">
                  <c:v>115</c:v>
                </c:pt>
                <c:pt idx="263">
                  <c:v>115</c:v>
                </c:pt>
                <c:pt idx="264">
                  <c:v>115</c:v>
                </c:pt>
                <c:pt idx="265">
                  <c:v>115</c:v>
                </c:pt>
                <c:pt idx="266">
                  <c:v>115</c:v>
                </c:pt>
                <c:pt idx="267">
                  <c:v>115</c:v>
                </c:pt>
                <c:pt idx="268">
                  <c:v>115</c:v>
                </c:pt>
                <c:pt idx="269">
                  <c:v>115</c:v>
                </c:pt>
                <c:pt idx="270">
                  <c:v>115</c:v>
                </c:pt>
                <c:pt idx="271">
                  <c:v>115</c:v>
                </c:pt>
                <c:pt idx="272">
                  <c:v>115</c:v>
                </c:pt>
                <c:pt idx="273">
                  <c:v>115</c:v>
                </c:pt>
                <c:pt idx="274">
                  <c:v>115</c:v>
                </c:pt>
                <c:pt idx="275">
                  <c:v>115</c:v>
                </c:pt>
                <c:pt idx="276">
                  <c:v>115</c:v>
                </c:pt>
                <c:pt idx="277">
                  <c:v>115</c:v>
                </c:pt>
                <c:pt idx="278">
                  <c:v>115</c:v>
                </c:pt>
                <c:pt idx="279">
                  <c:v>115</c:v>
                </c:pt>
                <c:pt idx="280">
                  <c:v>115</c:v>
                </c:pt>
                <c:pt idx="281">
                  <c:v>115</c:v>
                </c:pt>
                <c:pt idx="282">
                  <c:v>115</c:v>
                </c:pt>
                <c:pt idx="283">
                  <c:v>115</c:v>
                </c:pt>
                <c:pt idx="284">
                  <c:v>115</c:v>
                </c:pt>
                <c:pt idx="285">
                  <c:v>115</c:v>
                </c:pt>
                <c:pt idx="286">
                  <c:v>115</c:v>
                </c:pt>
                <c:pt idx="287">
                  <c:v>115</c:v>
                </c:pt>
                <c:pt idx="288">
                  <c:v>115</c:v>
                </c:pt>
                <c:pt idx="289">
                  <c:v>115</c:v>
                </c:pt>
                <c:pt idx="290">
                  <c:v>115</c:v>
                </c:pt>
                <c:pt idx="291">
                  <c:v>115</c:v>
                </c:pt>
                <c:pt idx="292">
                  <c:v>115</c:v>
                </c:pt>
                <c:pt idx="293">
                  <c:v>115</c:v>
                </c:pt>
                <c:pt idx="294">
                  <c:v>115</c:v>
                </c:pt>
                <c:pt idx="295">
                  <c:v>115</c:v>
                </c:pt>
                <c:pt idx="296">
                  <c:v>115</c:v>
                </c:pt>
                <c:pt idx="297">
                  <c:v>115</c:v>
                </c:pt>
                <c:pt idx="298">
                  <c:v>115</c:v>
                </c:pt>
                <c:pt idx="299">
                  <c:v>115</c:v>
                </c:pt>
                <c:pt idx="300">
                  <c:v>115</c:v>
                </c:pt>
                <c:pt idx="301">
                  <c:v>115</c:v>
                </c:pt>
                <c:pt idx="302">
                  <c:v>115</c:v>
                </c:pt>
                <c:pt idx="303">
                  <c:v>115</c:v>
                </c:pt>
                <c:pt idx="304">
                  <c:v>115</c:v>
                </c:pt>
                <c:pt idx="305">
                  <c:v>115</c:v>
                </c:pt>
                <c:pt idx="306">
                  <c:v>115</c:v>
                </c:pt>
                <c:pt idx="307">
                  <c:v>115</c:v>
                </c:pt>
                <c:pt idx="308">
                  <c:v>115</c:v>
                </c:pt>
                <c:pt idx="309">
                  <c:v>115</c:v>
                </c:pt>
                <c:pt idx="310">
                  <c:v>115</c:v>
                </c:pt>
                <c:pt idx="311">
                  <c:v>115</c:v>
                </c:pt>
                <c:pt idx="312">
                  <c:v>115</c:v>
                </c:pt>
                <c:pt idx="313">
                  <c:v>115</c:v>
                </c:pt>
                <c:pt idx="314">
                  <c:v>115</c:v>
                </c:pt>
                <c:pt idx="315">
                  <c:v>115</c:v>
                </c:pt>
                <c:pt idx="316">
                  <c:v>115</c:v>
                </c:pt>
                <c:pt idx="317">
                  <c:v>115</c:v>
                </c:pt>
                <c:pt idx="318">
                  <c:v>115</c:v>
                </c:pt>
                <c:pt idx="319">
                  <c:v>115</c:v>
                </c:pt>
                <c:pt idx="320">
                  <c:v>115</c:v>
                </c:pt>
                <c:pt idx="321">
                  <c:v>115</c:v>
                </c:pt>
                <c:pt idx="322">
                  <c:v>115</c:v>
                </c:pt>
                <c:pt idx="323">
                  <c:v>115</c:v>
                </c:pt>
                <c:pt idx="324">
                  <c:v>115</c:v>
                </c:pt>
                <c:pt idx="325">
                  <c:v>115</c:v>
                </c:pt>
                <c:pt idx="326">
                  <c:v>115</c:v>
                </c:pt>
                <c:pt idx="327">
                  <c:v>115</c:v>
                </c:pt>
                <c:pt idx="328">
                  <c:v>115</c:v>
                </c:pt>
                <c:pt idx="329">
                  <c:v>115</c:v>
                </c:pt>
                <c:pt idx="330">
                  <c:v>115</c:v>
                </c:pt>
                <c:pt idx="331">
                  <c:v>115</c:v>
                </c:pt>
                <c:pt idx="332">
                  <c:v>115</c:v>
                </c:pt>
                <c:pt idx="333">
                  <c:v>115</c:v>
                </c:pt>
                <c:pt idx="334">
                  <c:v>115</c:v>
                </c:pt>
                <c:pt idx="335">
                  <c:v>115</c:v>
                </c:pt>
                <c:pt idx="336">
                  <c:v>115</c:v>
                </c:pt>
                <c:pt idx="337">
                  <c:v>115</c:v>
                </c:pt>
                <c:pt idx="338">
                  <c:v>115</c:v>
                </c:pt>
                <c:pt idx="339">
                  <c:v>115</c:v>
                </c:pt>
                <c:pt idx="340">
                  <c:v>115</c:v>
                </c:pt>
                <c:pt idx="341">
                  <c:v>115</c:v>
                </c:pt>
                <c:pt idx="342">
                  <c:v>115</c:v>
                </c:pt>
                <c:pt idx="343">
                  <c:v>115</c:v>
                </c:pt>
                <c:pt idx="344">
                  <c:v>115</c:v>
                </c:pt>
                <c:pt idx="345">
                  <c:v>115</c:v>
                </c:pt>
                <c:pt idx="346">
                  <c:v>115</c:v>
                </c:pt>
                <c:pt idx="347">
                  <c:v>115</c:v>
                </c:pt>
                <c:pt idx="348">
                  <c:v>115</c:v>
                </c:pt>
                <c:pt idx="349">
                  <c:v>115</c:v>
                </c:pt>
                <c:pt idx="350">
                  <c:v>115</c:v>
                </c:pt>
                <c:pt idx="351">
                  <c:v>115</c:v>
                </c:pt>
                <c:pt idx="352">
                  <c:v>115</c:v>
                </c:pt>
                <c:pt idx="353">
                  <c:v>115</c:v>
                </c:pt>
                <c:pt idx="354">
                  <c:v>115</c:v>
                </c:pt>
                <c:pt idx="355">
                  <c:v>115</c:v>
                </c:pt>
                <c:pt idx="356">
                  <c:v>115</c:v>
                </c:pt>
                <c:pt idx="357">
                  <c:v>115</c:v>
                </c:pt>
                <c:pt idx="358">
                  <c:v>115</c:v>
                </c:pt>
                <c:pt idx="359">
                  <c:v>115</c:v>
                </c:pt>
                <c:pt idx="360">
                  <c:v>115</c:v>
                </c:pt>
                <c:pt idx="361">
                  <c:v>115</c:v>
                </c:pt>
                <c:pt idx="362">
                  <c:v>115</c:v>
                </c:pt>
                <c:pt idx="363">
                  <c:v>115</c:v>
                </c:pt>
                <c:pt idx="364">
                  <c:v>115</c:v>
                </c:pt>
                <c:pt idx="365">
                  <c:v>115</c:v>
                </c:pt>
                <c:pt idx="366">
                  <c:v>115</c:v>
                </c:pt>
                <c:pt idx="367">
                  <c:v>115</c:v>
                </c:pt>
                <c:pt idx="368">
                  <c:v>115</c:v>
                </c:pt>
                <c:pt idx="369">
                  <c:v>115</c:v>
                </c:pt>
                <c:pt idx="370">
                  <c:v>115</c:v>
                </c:pt>
                <c:pt idx="371">
                  <c:v>115</c:v>
                </c:pt>
                <c:pt idx="372">
                  <c:v>115</c:v>
                </c:pt>
                <c:pt idx="373">
                  <c:v>115</c:v>
                </c:pt>
                <c:pt idx="374">
                  <c:v>115</c:v>
                </c:pt>
                <c:pt idx="375">
                  <c:v>115</c:v>
                </c:pt>
                <c:pt idx="376">
                  <c:v>115</c:v>
                </c:pt>
                <c:pt idx="377">
                  <c:v>115</c:v>
                </c:pt>
                <c:pt idx="378">
                  <c:v>115</c:v>
                </c:pt>
                <c:pt idx="379">
                  <c:v>115</c:v>
                </c:pt>
                <c:pt idx="380">
                  <c:v>115</c:v>
                </c:pt>
                <c:pt idx="381">
                  <c:v>115</c:v>
                </c:pt>
                <c:pt idx="382">
                  <c:v>115</c:v>
                </c:pt>
                <c:pt idx="383">
                  <c:v>115</c:v>
                </c:pt>
                <c:pt idx="384">
                  <c:v>115</c:v>
                </c:pt>
                <c:pt idx="385">
                  <c:v>115</c:v>
                </c:pt>
                <c:pt idx="386">
                  <c:v>115</c:v>
                </c:pt>
                <c:pt idx="387">
                  <c:v>115</c:v>
                </c:pt>
                <c:pt idx="388">
                  <c:v>115</c:v>
                </c:pt>
                <c:pt idx="389">
                  <c:v>115</c:v>
                </c:pt>
                <c:pt idx="390">
                  <c:v>115</c:v>
                </c:pt>
                <c:pt idx="391">
                  <c:v>115</c:v>
                </c:pt>
                <c:pt idx="392">
                  <c:v>115</c:v>
                </c:pt>
                <c:pt idx="393">
                  <c:v>115</c:v>
                </c:pt>
                <c:pt idx="394">
                  <c:v>115</c:v>
                </c:pt>
                <c:pt idx="395">
                  <c:v>115</c:v>
                </c:pt>
                <c:pt idx="396">
                  <c:v>115</c:v>
                </c:pt>
                <c:pt idx="397">
                  <c:v>115</c:v>
                </c:pt>
                <c:pt idx="398">
                  <c:v>115</c:v>
                </c:pt>
                <c:pt idx="399">
                  <c:v>115</c:v>
                </c:pt>
                <c:pt idx="400">
                  <c:v>115</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115</c:v>
                </c:pt>
                <c:pt idx="62">
                  <c:v>115</c:v>
                </c:pt>
                <c:pt idx="63">
                  <c:v>115</c:v>
                </c:pt>
                <c:pt idx="64">
                  <c:v>115</c:v>
                </c:pt>
                <c:pt idx="65">
                  <c:v>115</c:v>
                </c:pt>
                <c:pt idx="66">
                  <c:v>115</c:v>
                </c:pt>
                <c:pt idx="67">
                  <c:v>115</c:v>
                </c:pt>
                <c:pt idx="68">
                  <c:v>115</c:v>
                </c:pt>
                <c:pt idx="69">
                  <c:v>115</c:v>
                </c:pt>
                <c:pt idx="70">
                  <c:v>115</c:v>
                </c:pt>
                <c:pt idx="71">
                  <c:v>115</c:v>
                </c:pt>
                <c:pt idx="72">
                  <c:v>115</c:v>
                </c:pt>
                <c:pt idx="73">
                  <c:v>115</c:v>
                </c:pt>
                <c:pt idx="74">
                  <c:v>115</c:v>
                </c:pt>
                <c:pt idx="75">
                  <c:v>115</c:v>
                </c:pt>
                <c:pt idx="76">
                  <c:v>115</c:v>
                </c:pt>
                <c:pt idx="77">
                  <c:v>115</c:v>
                </c:pt>
                <c:pt idx="78">
                  <c:v>115</c:v>
                </c:pt>
                <c:pt idx="79">
                  <c:v>115</c:v>
                </c:pt>
                <c:pt idx="80">
                  <c:v>115</c:v>
                </c:pt>
                <c:pt idx="81">
                  <c:v>115</c:v>
                </c:pt>
                <c:pt idx="82">
                  <c:v>115</c:v>
                </c:pt>
                <c:pt idx="83">
                  <c:v>115</c:v>
                </c:pt>
                <c:pt idx="84">
                  <c:v>115</c:v>
                </c:pt>
                <c:pt idx="85">
                  <c:v>115</c:v>
                </c:pt>
                <c:pt idx="86">
                  <c:v>115</c:v>
                </c:pt>
                <c:pt idx="87">
                  <c:v>115</c:v>
                </c:pt>
                <c:pt idx="88">
                  <c:v>115</c:v>
                </c:pt>
                <c:pt idx="89">
                  <c:v>115</c:v>
                </c:pt>
                <c:pt idx="90">
                  <c:v>115</c:v>
                </c:pt>
                <c:pt idx="91">
                  <c:v>115</c:v>
                </c:pt>
                <c:pt idx="92">
                  <c:v>115</c:v>
                </c:pt>
                <c:pt idx="93">
                  <c:v>115</c:v>
                </c:pt>
                <c:pt idx="94">
                  <c:v>115</c:v>
                </c:pt>
                <c:pt idx="95">
                  <c:v>115</c:v>
                </c:pt>
                <c:pt idx="96">
                  <c:v>115</c:v>
                </c:pt>
                <c:pt idx="97">
                  <c:v>115</c:v>
                </c:pt>
                <c:pt idx="98">
                  <c:v>115</c:v>
                </c:pt>
                <c:pt idx="99">
                  <c:v>115</c:v>
                </c:pt>
                <c:pt idx="100">
                  <c:v>115</c:v>
                </c:pt>
                <c:pt idx="101">
                  <c:v>115</c:v>
                </c:pt>
                <c:pt idx="102">
                  <c:v>115</c:v>
                </c:pt>
                <c:pt idx="103">
                  <c:v>115</c:v>
                </c:pt>
                <c:pt idx="104">
                  <c:v>115</c:v>
                </c:pt>
                <c:pt idx="105">
                  <c:v>115</c:v>
                </c:pt>
                <c:pt idx="106">
                  <c:v>115</c:v>
                </c:pt>
                <c:pt idx="107">
                  <c:v>115</c:v>
                </c:pt>
                <c:pt idx="108">
                  <c:v>115</c:v>
                </c:pt>
                <c:pt idx="109">
                  <c:v>115</c:v>
                </c:pt>
                <c:pt idx="110">
                  <c:v>115</c:v>
                </c:pt>
                <c:pt idx="111">
                  <c:v>115</c:v>
                </c:pt>
                <c:pt idx="112">
                  <c:v>115</c:v>
                </c:pt>
                <c:pt idx="113">
                  <c:v>115</c:v>
                </c:pt>
                <c:pt idx="114">
                  <c:v>115</c:v>
                </c:pt>
                <c:pt idx="115">
                  <c:v>115</c:v>
                </c:pt>
                <c:pt idx="116">
                  <c:v>115</c:v>
                </c:pt>
                <c:pt idx="117">
                  <c:v>115</c:v>
                </c:pt>
                <c:pt idx="118">
                  <c:v>115</c:v>
                </c:pt>
                <c:pt idx="119">
                  <c:v>115</c:v>
                </c:pt>
                <c:pt idx="120">
                  <c:v>115</c:v>
                </c:pt>
                <c:pt idx="121">
                  <c:v>115</c:v>
                </c:pt>
                <c:pt idx="122">
                  <c:v>115</c:v>
                </c:pt>
                <c:pt idx="123">
                  <c:v>115</c:v>
                </c:pt>
                <c:pt idx="124">
                  <c:v>115</c:v>
                </c:pt>
                <c:pt idx="125">
                  <c:v>115</c:v>
                </c:pt>
                <c:pt idx="126">
                  <c:v>115</c:v>
                </c:pt>
                <c:pt idx="127">
                  <c:v>115</c:v>
                </c:pt>
                <c:pt idx="128">
                  <c:v>115</c:v>
                </c:pt>
                <c:pt idx="129">
                  <c:v>115</c:v>
                </c:pt>
                <c:pt idx="130">
                  <c:v>115</c:v>
                </c:pt>
                <c:pt idx="131">
                  <c:v>115</c:v>
                </c:pt>
                <c:pt idx="132">
                  <c:v>115</c:v>
                </c:pt>
                <c:pt idx="133">
                  <c:v>115</c:v>
                </c:pt>
                <c:pt idx="134">
                  <c:v>115</c:v>
                </c:pt>
                <c:pt idx="135">
                  <c:v>115</c:v>
                </c:pt>
                <c:pt idx="136">
                  <c:v>115</c:v>
                </c:pt>
                <c:pt idx="137">
                  <c:v>115</c:v>
                </c:pt>
                <c:pt idx="138">
                  <c:v>115</c:v>
                </c:pt>
                <c:pt idx="139">
                  <c:v>115</c:v>
                </c:pt>
                <c:pt idx="140">
                  <c:v>115</c:v>
                </c:pt>
                <c:pt idx="141">
                  <c:v>115</c:v>
                </c:pt>
                <c:pt idx="142">
                  <c:v>115</c:v>
                </c:pt>
                <c:pt idx="143">
                  <c:v>115</c:v>
                </c:pt>
                <c:pt idx="144">
                  <c:v>115</c:v>
                </c:pt>
                <c:pt idx="145">
                  <c:v>115</c:v>
                </c:pt>
                <c:pt idx="146">
                  <c:v>115</c:v>
                </c:pt>
                <c:pt idx="147">
                  <c:v>115</c:v>
                </c:pt>
                <c:pt idx="148">
                  <c:v>115</c:v>
                </c:pt>
                <c:pt idx="149">
                  <c:v>115</c:v>
                </c:pt>
                <c:pt idx="150">
                  <c:v>115</c:v>
                </c:pt>
                <c:pt idx="151">
                  <c:v>115</c:v>
                </c:pt>
                <c:pt idx="152">
                  <c:v>115</c:v>
                </c:pt>
                <c:pt idx="153">
                  <c:v>115</c:v>
                </c:pt>
                <c:pt idx="154">
                  <c:v>115</c:v>
                </c:pt>
                <c:pt idx="155">
                  <c:v>115</c:v>
                </c:pt>
                <c:pt idx="156">
                  <c:v>115</c:v>
                </c:pt>
                <c:pt idx="157">
                  <c:v>115</c:v>
                </c:pt>
                <c:pt idx="158">
                  <c:v>115</c:v>
                </c:pt>
                <c:pt idx="159">
                  <c:v>115</c:v>
                </c:pt>
                <c:pt idx="160">
                  <c:v>115</c:v>
                </c:pt>
                <c:pt idx="161">
                  <c:v>115</c:v>
                </c:pt>
                <c:pt idx="162">
                  <c:v>115</c:v>
                </c:pt>
                <c:pt idx="163">
                  <c:v>115</c:v>
                </c:pt>
                <c:pt idx="164">
                  <c:v>115</c:v>
                </c:pt>
                <c:pt idx="165">
                  <c:v>115</c:v>
                </c:pt>
                <c:pt idx="166">
                  <c:v>115</c:v>
                </c:pt>
                <c:pt idx="167">
                  <c:v>115</c:v>
                </c:pt>
                <c:pt idx="168">
                  <c:v>115</c:v>
                </c:pt>
                <c:pt idx="169">
                  <c:v>115</c:v>
                </c:pt>
                <c:pt idx="170">
                  <c:v>115</c:v>
                </c:pt>
                <c:pt idx="171">
                  <c:v>115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180</c:v>
                </c:pt>
                <c:pt idx="202">
                  <c:v>180</c:v>
                </c:pt>
                <c:pt idx="203">
                  <c:v>180</c:v>
                </c:pt>
                <c:pt idx="204">
                  <c:v>180</c:v>
                </c:pt>
                <c:pt idx="205">
                  <c:v>180</c:v>
                </c:pt>
                <c:pt idx="206">
                  <c:v>180</c:v>
                </c:pt>
                <c:pt idx="207">
                  <c:v>180</c:v>
                </c:pt>
                <c:pt idx="208">
                  <c:v>180</c:v>
                </c:pt>
                <c:pt idx="209">
                  <c:v>180</c:v>
                </c:pt>
                <c:pt idx="210">
                  <c:v>180</c:v>
                </c:pt>
                <c:pt idx="211">
                  <c:v>180</c:v>
                </c:pt>
                <c:pt idx="212">
                  <c:v>180</c:v>
                </c:pt>
                <c:pt idx="213">
                  <c:v>180</c:v>
                </c:pt>
                <c:pt idx="214">
                  <c:v>180</c:v>
                </c:pt>
                <c:pt idx="215">
                  <c:v>180</c:v>
                </c:pt>
                <c:pt idx="216">
                  <c:v>180</c:v>
                </c:pt>
                <c:pt idx="217">
                  <c:v>180</c:v>
                </c:pt>
                <c:pt idx="218">
                  <c:v>180</c:v>
                </c:pt>
                <c:pt idx="219">
                  <c:v>180</c:v>
                </c:pt>
                <c:pt idx="220">
                  <c:v>180</c:v>
                </c:pt>
                <c:pt idx="221">
                  <c:v>180</c:v>
                </c:pt>
                <c:pt idx="222">
                  <c:v>180</c:v>
                </c:pt>
                <c:pt idx="223">
                  <c:v>180</c:v>
                </c:pt>
                <c:pt idx="224">
                  <c:v>180</c:v>
                </c:pt>
                <c:pt idx="225">
                  <c:v>180</c:v>
                </c:pt>
                <c:pt idx="226">
                  <c:v>180</c:v>
                </c:pt>
                <c:pt idx="227">
                  <c:v>180</c:v>
                </c:pt>
                <c:pt idx="228">
                  <c:v>180</c:v>
                </c:pt>
                <c:pt idx="229">
                  <c:v>180</c:v>
                </c:pt>
                <c:pt idx="230">
                  <c:v>180</c:v>
                </c:pt>
                <c:pt idx="231">
                  <c:v>180</c:v>
                </c:pt>
                <c:pt idx="232">
                  <c:v>180</c:v>
                </c:pt>
                <c:pt idx="233">
                  <c:v>180</c:v>
                </c:pt>
                <c:pt idx="234">
                  <c:v>180</c:v>
                </c:pt>
                <c:pt idx="235">
                  <c:v>180</c:v>
                </c:pt>
                <c:pt idx="236">
                  <c:v>180</c:v>
                </c:pt>
                <c:pt idx="237">
                  <c:v>180</c:v>
                </c:pt>
                <c:pt idx="238">
                  <c:v>180</c:v>
                </c:pt>
                <c:pt idx="239">
                  <c:v>180</c:v>
                </c:pt>
                <c:pt idx="240">
                  <c:v>180</c:v>
                </c:pt>
                <c:pt idx="241">
                  <c:v>180</c:v>
                </c:pt>
                <c:pt idx="242">
                  <c:v>180</c:v>
                </c:pt>
                <c:pt idx="243">
                  <c:v>180</c:v>
                </c:pt>
                <c:pt idx="244">
                  <c:v>180</c:v>
                </c:pt>
                <c:pt idx="245">
                  <c:v>180</c:v>
                </c:pt>
                <c:pt idx="246">
                  <c:v>180</c:v>
                </c:pt>
                <c:pt idx="247">
                  <c:v>180</c:v>
                </c:pt>
                <c:pt idx="248">
                  <c:v>180</c:v>
                </c:pt>
                <c:pt idx="249">
                  <c:v>180</c:v>
                </c:pt>
                <c:pt idx="250">
                  <c:v>180</c:v>
                </c:pt>
                <c:pt idx="251">
                  <c:v>180</c:v>
                </c:pt>
                <c:pt idx="252">
                  <c:v>180</c:v>
                </c:pt>
                <c:pt idx="253">
                  <c:v>180</c:v>
                </c:pt>
                <c:pt idx="254">
                  <c:v>180</c:v>
                </c:pt>
                <c:pt idx="255">
                  <c:v>180</c:v>
                </c:pt>
                <c:pt idx="256">
                  <c:v>180</c:v>
                </c:pt>
                <c:pt idx="257">
                  <c:v>180</c:v>
                </c:pt>
                <c:pt idx="258">
                  <c:v>180</c:v>
                </c:pt>
                <c:pt idx="259">
                  <c:v>180</c:v>
                </c:pt>
                <c:pt idx="260">
                  <c:v>180</c:v>
                </c:pt>
                <c:pt idx="261">
                  <c:v>180</c:v>
                </c:pt>
                <c:pt idx="262">
                  <c:v>180</c:v>
                </c:pt>
                <c:pt idx="263">
                  <c:v>180</c:v>
                </c:pt>
                <c:pt idx="264">
                  <c:v>180</c:v>
                </c:pt>
                <c:pt idx="265">
                  <c:v>180</c:v>
                </c:pt>
                <c:pt idx="266">
                  <c:v>180</c:v>
                </c:pt>
                <c:pt idx="267">
                  <c:v>180</c:v>
                </c:pt>
                <c:pt idx="268">
                  <c:v>180</c:v>
                </c:pt>
                <c:pt idx="269">
                  <c:v>180</c:v>
                </c:pt>
                <c:pt idx="270">
                  <c:v>180</c:v>
                </c:pt>
                <c:pt idx="271">
                  <c:v>180</c:v>
                </c:pt>
                <c:pt idx="272">
                  <c:v>180</c:v>
                </c:pt>
                <c:pt idx="273">
                  <c:v>180</c:v>
                </c:pt>
                <c:pt idx="274">
                  <c:v>180</c:v>
                </c:pt>
                <c:pt idx="275">
                  <c:v>180</c:v>
                </c:pt>
                <c:pt idx="276">
                  <c:v>180</c:v>
                </c:pt>
                <c:pt idx="277">
                  <c:v>180</c:v>
                </c:pt>
                <c:pt idx="278">
                  <c:v>180</c:v>
                </c:pt>
                <c:pt idx="279">
                  <c:v>180</c:v>
                </c:pt>
                <c:pt idx="280">
                  <c:v>180</c:v>
                </c:pt>
                <c:pt idx="281">
                  <c:v>180</c:v>
                </c:pt>
                <c:pt idx="282">
                  <c:v>180</c:v>
                </c:pt>
                <c:pt idx="283">
                  <c:v>180</c:v>
                </c:pt>
                <c:pt idx="284">
                  <c:v>180</c:v>
                </c:pt>
                <c:pt idx="285">
                  <c:v>180</c:v>
                </c:pt>
                <c:pt idx="286">
                  <c:v>180</c:v>
                </c:pt>
                <c:pt idx="287">
                  <c:v>180</c:v>
                </c:pt>
                <c:pt idx="288">
                  <c:v>180</c:v>
                </c:pt>
                <c:pt idx="289">
                  <c:v>180</c:v>
                </c:pt>
                <c:pt idx="290">
                  <c:v>180</c:v>
                </c:pt>
                <c:pt idx="291">
                  <c:v>180</c:v>
                </c:pt>
                <c:pt idx="292">
                  <c:v>180</c:v>
                </c:pt>
                <c:pt idx="293">
                  <c:v>180</c:v>
                </c:pt>
                <c:pt idx="294">
                  <c:v>180</c:v>
                </c:pt>
                <c:pt idx="295">
                  <c:v>180</c:v>
                </c:pt>
                <c:pt idx="296">
                  <c:v>180</c:v>
                </c:pt>
                <c:pt idx="297">
                  <c:v>180</c:v>
                </c:pt>
                <c:pt idx="298">
                  <c:v>180</c:v>
                </c:pt>
                <c:pt idx="299">
                  <c:v>180</c:v>
                </c:pt>
                <c:pt idx="300">
                  <c:v>180</c:v>
                </c:pt>
                <c:pt idx="301">
                  <c:v>300</c:v>
                </c:pt>
                <c:pt idx="302">
                  <c:v>300</c:v>
                </c:pt>
                <c:pt idx="303">
                  <c:v>300</c:v>
                </c:pt>
                <c:pt idx="304">
                  <c:v>300</c:v>
                </c:pt>
                <c:pt idx="305">
                  <c:v>300</c:v>
                </c:pt>
                <c:pt idx="306">
                  <c:v>300</c:v>
                </c:pt>
                <c:pt idx="307">
                  <c:v>300</c:v>
                </c:pt>
                <c:pt idx="308">
                  <c:v>300</c:v>
                </c:pt>
                <c:pt idx="309">
                  <c:v>300</c:v>
                </c:pt>
                <c:pt idx="310">
                  <c:v>300</c:v>
                </c:pt>
                <c:pt idx="311">
                  <c:v>300</c:v>
                </c:pt>
                <c:pt idx="312">
                  <c:v>300</c:v>
                </c:pt>
                <c:pt idx="313">
                  <c:v>300</c:v>
                </c:pt>
                <c:pt idx="314">
                  <c:v>300</c:v>
                </c:pt>
                <c:pt idx="315">
                  <c:v>300</c:v>
                </c:pt>
                <c:pt idx="316">
                  <c:v>300</c:v>
                </c:pt>
                <c:pt idx="317">
                  <c:v>300</c:v>
                </c:pt>
                <c:pt idx="318">
                  <c:v>300</c:v>
                </c:pt>
                <c:pt idx="319">
                  <c:v>300</c:v>
                </c:pt>
                <c:pt idx="320">
                  <c:v>300</c:v>
                </c:pt>
                <c:pt idx="321">
                  <c:v>300</c:v>
                </c:pt>
                <c:pt idx="322">
                  <c:v>300</c:v>
                </c:pt>
                <c:pt idx="323">
                  <c:v>300</c:v>
                </c:pt>
                <c:pt idx="324">
                  <c:v>300</c:v>
                </c:pt>
                <c:pt idx="325">
                  <c:v>300</c:v>
                </c:pt>
                <c:pt idx="326">
                  <c:v>300</c:v>
                </c:pt>
                <c:pt idx="327">
                  <c:v>300</c:v>
                </c:pt>
                <c:pt idx="328">
                  <c:v>300</c:v>
                </c:pt>
                <c:pt idx="329">
                  <c:v>300</c:v>
                </c:pt>
                <c:pt idx="330">
                  <c:v>300</c:v>
                </c:pt>
                <c:pt idx="331">
                  <c:v>300</c:v>
                </c:pt>
                <c:pt idx="332">
                  <c:v>300</c:v>
                </c:pt>
                <c:pt idx="333">
                  <c:v>300</c:v>
                </c:pt>
                <c:pt idx="334">
                  <c:v>300</c:v>
                </c:pt>
                <c:pt idx="335">
                  <c:v>300</c:v>
                </c:pt>
                <c:pt idx="336">
                  <c:v>300</c:v>
                </c:pt>
                <c:pt idx="337">
                  <c:v>300</c:v>
                </c:pt>
                <c:pt idx="338">
                  <c:v>300</c:v>
                </c:pt>
                <c:pt idx="339">
                  <c:v>300</c:v>
                </c:pt>
                <c:pt idx="340">
                  <c:v>300</c:v>
                </c:pt>
                <c:pt idx="341">
                  <c:v>300</c:v>
                </c:pt>
                <c:pt idx="342">
                  <c:v>300</c:v>
                </c:pt>
                <c:pt idx="343">
                  <c:v>300</c:v>
                </c:pt>
                <c:pt idx="344">
                  <c:v>300</c:v>
                </c:pt>
                <c:pt idx="345">
                  <c:v>300</c:v>
                </c:pt>
                <c:pt idx="346">
                  <c:v>300</c:v>
                </c:pt>
                <c:pt idx="347">
                  <c:v>300</c:v>
                </c:pt>
                <c:pt idx="348">
                  <c:v>300</c:v>
                </c:pt>
                <c:pt idx="349">
                  <c:v>300</c:v>
                </c:pt>
                <c:pt idx="350">
                  <c:v>300</c:v>
                </c:pt>
                <c:pt idx="351">
                  <c:v>300</c:v>
                </c:pt>
                <c:pt idx="352">
                  <c:v>300</c:v>
                </c:pt>
                <c:pt idx="353">
                  <c:v>300</c:v>
                </c:pt>
                <c:pt idx="354">
                  <c:v>300</c:v>
                </c:pt>
                <c:pt idx="355">
                  <c:v>300</c:v>
                </c:pt>
                <c:pt idx="356">
                  <c:v>300</c:v>
                </c:pt>
                <c:pt idx="357">
                  <c:v>300</c:v>
                </c:pt>
                <c:pt idx="358">
                  <c:v>300</c:v>
                </c:pt>
                <c:pt idx="359">
                  <c:v>300</c:v>
                </c:pt>
                <c:pt idx="360">
                  <c:v>300</c:v>
                </c:pt>
                <c:pt idx="361">
                  <c:v>300</c:v>
                </c:pt>
                <c:pt idx="362">
                  <c:v>300</c:v>
                </c:pt>
                <c:pt idx="363">
                  <c:v>300</c:v>
                </c:pt>
                <c:pt idx="364">
                  <c:v>300</c:v>
                </c:pt>
                <c:pt idx="365">
                  <c:v>300</c:v>
                </c:pt>
                <c:pt idx="366">
                  <c:v>300</c:v>
                </c:pt>
                <c:pt idx="367">
                  <c:v>300</c:v>
                </c:pt>
                <c:pt idx="368">
                  <c:v>300</c:v>
                </c:pt>
                <c:pt idx="369">
                  <c:v>300</c:v>
                </c:pt>
                <c:pt idx="370">
                  <c:v>300</c:v>
                </c:pt>
                <c:pt idx="371">
                  <c:v>300</c:v>
                </c:pt>
                <c:pt idx="372">
                  <c:v>300</c:v>
                </c:pt>
                <c:pt idx="373">
                  <c:v>300</c:v>
                </c:pt>
                <c:pt idx="374">
                  <c:v>300</c:v>
                </c:pt>
                <c:pt idx="375">
                  <c:v>300</c:v>
                </c:pt>
                <c:pt idx="376">
                  <c:v>300</c:v>
                </c:pt>
                <c:pt idx="377">
                  <c:v>300</c:v>
                </c:pt>
                <c:pt idx="378">
                  <c:v>300</c:v>
                </c:pt>
                <c:pt idx="379">
                  <c:v>300</c:v>
                </c:pt>
                <c:pt idx="380">
                  <c:v>300</c:v>
                </c:pt>
                <c:pt idx="381">
                  <c:v>300</c:v>
                </c:pt>
                <c:pt idx="382">
                  <c:v>300</c:v>
                </c:pt>
                <c:pt idx="383">
                  <c:v>300</c:v>
                </c:pt>
                <c:pt idx="384">
                  <c:v>300</c:v>
                </c:pt>
                <c:pt idx="385">
                  <c:v>300</c:v>
                </c:pt>
                <c:pt idx="386">
                  <c:v>300</c:v>
                </c:pt>
                <c:pt idx="387">
                  <c:v>300</c:v>
                </c:pt>
                <c:pt idx="388">
                  <c:v>300</c:v>
                </c:pt>
                <c:pt idx="389">
                  <c:v>300</c:v>
                </c:pt>
                <c:pt idx="390">
                  <c:v>300</c:v>
                </c:pt>
                <c:pt idx="391">
                  <c:v>300</c:v>
                </c:pt>
                <c:pt idx="392">
                  <c:v>300</c:v>
                </c:pt>
                <c:pt idx="393">
                  <c:v>300</c:v>
                </c:pt>
                <c:pt idx="394">
                  <c:v>300</c:v>
                </c:pt>
                <c:pt idx="395">
                  <c:v>300</c:v>
                </c:pt>
                <c:pt idx="396">
                  <c:v>300</c:v>
                </c:pt>
                <c:pt idx="397">
                  <c:v>300</c:v>
                </c:pt>
                <c:pt idx="398">
                  <c:v>300</c:v>
                </c:pt>
                <c:pt idx="399">
                  <c:v>300</c:v>
                </c:pt>
                <c:pt idx="400">
                  <c:v>300</c:v>
                </c:pt>
                <c:pt idx="401">
                  <c:v>300</c:v>
                </c:pt>
                <c:pt idx="402">
                  <c:v>300</c:v>
                </c:pt>
                <c:pt idx="403">
                  <c:v>300</c:v>
                </c:pt>
                <c:pt idx="404">
                  <c:v>300</c:v>
                </c:pt>
                <c:pt idx="405">
                  <c:v>300</c:v>
                </c:pt>
                <c:pt idx="406">
                  <c:v>300</c:v>
                </c:pt>
                <c:pt idx="407">
                  <c:v>300</c:v>
                </c:pt>
                <c:pt idx="408">
                  <c:v>300</c:v>
                </c:pt>
                <c:pt idx="409">
                  <c:v>300</c:v>
                </c:pt>
                <c:pt idx="410">
                  <c:v>300</c:v>
                </c:pt>
                <c:pt idx="411">
                  <c:v>300</c:v>
                </c:pt>
                <c:pt idx="412">
                  <c:v>300</c:v>
                </c:pt>
                <c:pt idx="413">
                  <c:v>300</c:v>
                </c:pt>
                <c:pt idx="414">
                  <c:v>300</c:v>
                </c:pt>
                <c:pt idx="415">
                  <c:v>300</c:v>
                </c:pt>
                <c:pt idx="416">
                  <c:v>300</c:v>
                </c:pt>
                <c:pt idx="417">
                  <c:v>300</c:v>
                </c:pt>
                <c:pt idx="418">
                  <c:v>300</c:v>
                </c:pt>
                <c:pt idx="419">
                  <c:v>300</c:v>
                </c:pt>
                <c:pt idx="420">
                  <c:v>300</c:v>
                </c:pt>
                <c:pt idx="421">
                  <c:v>300</c:v>
                </c:pt>
                <c:pt idx="422">
                  <c:v>300</c:v>
                </c:pt>
                <c:pt idx="423">
                  <c:v>300</c:v>
                </c:pt>
                <c:pt idx="424">
                  <c:v>300</c:v>
                </c:pt>
                <c:pt idx="425">
                  <c:v>300</c:v>
                </c:pt>
                <c:pt idx="426">
                  <c:v>300</c:v>
                </c:pt>
                <c:pt idx="427">
                  <c:v>300</c:v>
                </c:pt>
                <c:pt idx="428">
                  <c:v>300</c:v>
                </c:pt>
                <c:pt idx="429">
                  <c:v>300</c:v>
                </c:pt>
                <c:pt idx="430">
                  <c:v>300</c:v>
                </c:pt>
                <c:pt idx="431">
                  <c:v>300</c:v>
                </c:pt>
                <c:pt idx="432">
                  <c:v>300</c:v>
                </c:pt>
                <c:pt idx="433">
                  <c:v>300</c:v>
                </c:pt>
                <c:pt idx="434">
                  <c:v>300</c:v>
                </c:pt>
                <c:pt idx="435">
                  <c:v>300</c:v>
                </c:pt>
                <c:pt idx="436">
                  <c:v>300</c:v>
                </c:pt>
                <c:pt idx="437">
                  <c:v>300</c:v>
                </c:pt>
                <c:pt idx="438">
                  <c:v>300</c:v>
                </c:pt>
                <c:pt idx="439">
                  <c:v>300</c:v>
                </c:pt>
                <c:pt idx="440">
                  <c:v>300</c:v>
                </c:pt>
                <c:pt idx="441">
                  <c:v>300</c:v>
                </c:pt>
                <c:pt idx="442">
                  <c:v>300</c:v>
                </c:pt>
                <c:pt idx="443">
                  <c:v>300</c:v>
                </c:pt>
                <c:pt idx="444">
                  <c:v>300</c:v>
                </c:pt>
                <c:pt idx="445">
                  <c:v>300</c:v>
                </c:pt>
                <c:pt idx="446">
                  <c:v>300</c:v>
                </c:pt>
                <c:pt idx="447">
                  <c:v>300</c:v>
                </c:pt>
                <c:pt idx="448">
                  <c:v>300</c:v>
                </c:pt>
                <c:pt idx="449">
                  <c:v>300</c:v>
                </c:pt>
                <c:pt idx="450">
                  <c:v>300</c:v>
                </c:pt>
                <c:pt idx="451">
                  <c:v>300</c:v>
                </c:pt>
                <c:pt idx="452">
                  <c:v>300</c:v>
                </c:pt>
                <c:pt idx="453">
                  <c:v>300</c:v>
                </c:pt>
                <c:pt idx="454">
                  <c:v>300</c:v>
                </c:pt>
                <c:pt idx="455">
                  <c:v>300</c:v>
                </c:pt>
                <c:pt idx="456">
                  <c:v>300</c:v>
                </c:pt>
                <c:pt idx="457">
                  <c:v>300</c:v>
                </c:pt>
                <c:pt idx="458">
                  <c:v>300</c:v>
                </c:pt>
                <c:pt idx="459">
                  <c:v>300</c:v>
                </c:pt>
                <c:pt idx="460">
                  <c:v>300</c:v>
                </c:pt>
                <c:pt idx="461">
                  <c:v>300</c:v>
                </c:pt>
                <c:pt idx="462">
                  <c:v>300</c:v>
                </c:pt>
                <c:pt idx="463">
                  <c:v>300</c:v>
                </c:pt>
                <c:pt idx="464">
                  <c:v>300</c:v>
                </c:pt>
                <c:pt idx="465">
                  <c:v>300</c:v>
                </c:pt>
                <c:pt idx="466">
                  <c:v>300</c:v>
                </c:pt>
                <c:pt idx="467">
                  <c:v>300</c:v>
                </c:pt>
                <c:pt idx="468">
                  <c:v>300</c:v>
                </c:pt>
                <c:pt idx="469">
                  <c:v>300</c:v>
                </c:pt>
                <c:pt idx="470">
                  <c:v>300</c:v>
                </c:pt>
                <c:pt idx="471">
                  <c:v>300</c:v>
                </c:pt>
                <c:pt idx="472">
                  <c:v>300</c:v>
                </c:pt>
                <c:pt idx="473">
                  <c:v>300</c:v>
                </c:pt>
                <c:pt idx="474">
                  <c:v>300</c:v>
                </c:pt>
                <c:pt idx="475">
                  <c:v>300</c:v>
                </c:pt>
                <c:pt idx="476">
                  <c:v>300</c:v>
                </c:pt>
                <c:pt idx="477">
                  <c:v>300</c:v>
                </c:pt>
                <c:pt idx="478">
                  <c:v>300</c:v>
                </c:pt>
                <c:pt idx="479">
                  <c:v>300</c:v>
                </c:pt>
                <c:pt idx="480">
                  <c:v>300</c:v>
                </c:pt>
                <c:pt idx="481">
                  <c:v>300</c:v>
                </c:pt>
                <c:pt idx="482">
                  <c:v>300</c:v>
                </c:pt>
                <c:pt idx="483">
                  <c:v>300</c:v>
                </c:pt>
                <c:pt idx="484">
                  <c:v>300</c:v>
                </c:pt>
                <c:pt idx="485">
                  <c:v>300</c:v>
                </c:pt>
                <c:pt idx="486">
                  <c:v>300</c:v>
                </c:pt>
                <c:pt idx="487">
                  <c:v>300</c:v>
                </c:pt>
                <c:pt idx="488">
                  <c:v>300</c:v>
                </c:pt>
                <c:pt idx="489">
                  <c:v>300</c:v>
                </c:pt>
                <c:pt idx="490">
                  <c:v>300</c:v>
                </c:pt>
                <c:pt idx="491">
                  <c:v>300</c:v>
                </c:pt>
                <c:pt idx="492">
                  <c:v>300</c:v>
                </c:pt>
                <c:pt idx="493">
                  <c:v>300</c:v>
                </c:pt>
                <c:pt idx="494">
                  <c:v>300</c:v>
                </c:pt>
                <c:pt idx="495">
                  <c:v>300</c:v>
                </c:pt>
                <c:pt idx="496">
                  <c:v>300</c:v>
                </c:pt>
                <c:pt idx="497">
                  <c:v>300</c:v>
                </c:pt>
                <c:pt idx="498">
                  <c:v>300</c:v>
                </c:pt>
                <c:pt idx="499">
                  <c:v>300</c:v>
                </c:pt>
                <c:pt idx="500">
                  <c:v>300</c:v>
                </c:pt>
                <c:pt idx="501">
                  <c:v>300</c:v>
                </c:pt>
                <c:pt idx="502">
                  <c:v>300</c:v>
                </c:pt>
                <c:pt idx="503">
                  <c:v>300</c:v>
                </c:pt>
                <c:pt idx="504">
                  <c:v>300</c:v>
                </c:pt>
                <c:pt idx="505">
                  <c:v>300</c:v>
                </c:pt>
                <c:pt idx="506">
                  <c:v>300</c:v>
                </c:pt>
                <c:pt idx="507">
                  <c:v>300</c:v>
                </c:pt>
                <c:pt idx="508">
                  <c:v>300</c:v>
                </c:pt>
                <c:pt idx="509">
                  <c:v>300</c:v>
                </c:pt>
                <c:pt idx="510">
                  <c:v>300</c:v>
                </c:pt>
                <c:pt idx="511">
                  <c:v>300</c:v>
                </c:pt>
                <c:pt idx="512">
                  <c:v>300</c:v>
                </c:pt>
                <c:pt idx="513">
                  <c:v>300</c:v>
                </c:pt>
                <c:pt idx="514">
                  <c:v>300</c:v>
                </c:pt>
                <c:pt idx="515">
                  <c:v>300</c:v>
                </c:pt>
                <c:pt idx="516">
                  <c:v>300</c:v>
                </c:pt>
                <c:pt idx="517">
                  <c:v>300</c:v>
                </c:pt>
                <c:pt idx="518">
                  <c:v>300</c:v>
                </c:pt>
                <c:pt idx="519">
                  <c:v>300</c:v>
                </c:pt>
                <c:pt idx="520">
                  <c:v>300</c:v>
                </c:pt>
                <c:pt idx="521">
                  <c:v>300</c:v>
                </c:pt>
                <c:pt idx="522">
                  <c:v>300</c:v>
                </c:pt>
                <c:pt idx="523">
                  <c:v>300</c:v>
                </c:pt>
                <c:pt idx="524">
                  <c:v>300</c:v>
                </c:pt>
                <c:pt idx="525">
                  <c:v>300</c:v>
                </c:pt>
                <c:pt idx="526">
                  <c:v>300</c:v>
                </c:pt>
                <c:pt idx="527">
                  <c:v>300</c:v>
                </c:pt>
                <c:pt idx="528">
                  <c:v>300</c:v>
                </c:pt>
                <c:pt idx="529">
                  <c:v>300</c:v>
                </c:pt>
                <c:pt idx="530">
                  <c:v>300</c:v>
                </c:pt>
                <c:pt idx="531">
                  <c:v>300</c:v>
                </c:pt>
                <c:pt idx="532">
                  <c:v>300</c:v>
                </c:pt>
                <c:pt idx="533">
                  <c:v>300</c:v>
                </c:pt>
                <c:pt idx="534">
                  <c:v>300</c:v>
                </c:pt>
                <c:pt idx="535">
                  <c:v>300</c:v>
                </c:pt>
                <c:pt idx="536">
                  <c:v>300</c:v>
                </c:pt>
                <c:pt idx="537">
                  <c:v>300</c:v>
                </c:pt>
                <c:pt idx="538">
                  <c:v>300</c:v>
                </c:pt>
                <c:pt idx="539">
                  <c:v>300</c:v>
                </c:pt>
                <c:pt idx="540">
                  <c:v>300</c:v>
                </c:pt>
                <c:pt idx="541">
                  <c:v>300</c:v>
                </c:pt>
                <c:pt idx="542">
                  <c:v>300</c:v>
                </c:pt>
                <c:pt idx="543">
                  <c:v>300</c:v>
                </c:pt>
                <c:pt idx="544">
                  <c:v>300</c:v>
                </c:pt>
                <c:pt idx="545">
                  <c:v>300</c:v>
                </c:pt>
                <c:pt idx="546">
                  <c:v>300</c:v>
                </c:pt>
                <c:pt idx="547">
                  <c:v>300</c:v>
                </c:pt>
                <c:pt idx="548">
                  <c:v>300</c:v>
                </c:pt>
                <c:pt idx="549">
                  <c:v>300</c:v>
                </c:pt>
                <c:pt idx="550">
                  <c:v>300</c:v>
                </c:pt>
                <c:pt idx="551">
                  <c:v>300</c:v>
                </c:pt>
                <c:pt idx="552">
                  <c:v>300</c:v>
                </c:pt>
                <c:pt idx="553">
                  <c:v>300</c:v>
                </c:pt>
                <c:pt idx="554">
                  <c:v>300</c:v>
                </c:pt>
                <c:pt idx="555">
                  <c:v>300</c:v>
                </c:pt>
                <c:pt idx="556">
                  <c:v>300</c:v>
                </c:pt>
                <c:pt idx="557">
                  <c:v>300</c:v>
                </c:pt>
                <c:pt idx="558">
                  <c:v>300</c:v>
                </c:pt>
                <c:pt idx="559">
                  <c:v>300</c:v>
                </c:pt>
                <c:pt idx="560">
                  <c:v>300</c:v>
                </c:pt>
                <c:pt idx="561">
                  <c:v>300</c:v>
                </c:pt>
                <c:pt idx="562">
                  <c:v>300</c:v>
                </c:pt>
                <c:pt idx="563">
                  <c:v>300</c:v>
                </c:pt>
                <c:pt idx="564">
                  <c:v>300</c:v>
                </c:pt>
                <c:pt idx="565">
                  <c:v>300</c:v>
                </c:pt>
                <c:pt idx="566">
                  <c:v>300</c:v>
                </c:pt>
                <c:pt idx="567">
                  <c:v>300</c:v>
                </c:pt>
                <c:pt idx="568">
                  <c:v>300</c:v>
                </c:pt>
                <c:pt idx="569">
                  <c:v>300</c:v>
                </c:pt>
                <c:pt idx="570">
                  <c:v>300</c:v>
                </c:pt>
                <c:pt idx="571">
                  <c:v>300</c:v>
                </c:pt>
                <c:pt idx="572">
                  <c:v>300</c:v>
                </c:pt>
                <c:pt idx="573">
                  <c:v>300</c:v>
                </c:pt>
                <c:pt idx="574">
                  <c:v>300</c:v>
                </c:pt>
                <c:pt idx="575">
                  <c:v>300</c:v>
                </c:pt>
                <c:pt idx="576">
                  <c:v>300</c:v>
                </c:pt>
                <c:pt idx="577">
                  <c:v>300</c:v>
                </c:pt>
                <c:pt idx="578">
                  <c:v>300</c:v>
                </c:pt>
                <c:pt idx="579">
                  <c:v>300</c:v>
                </c:pt>
                <c:pt idx="580">
                  <c:v>300</c:v>
                </c:pt>
                <c:pt idx="581">
                  <c:v>300</c:v>
                </c:pt>
                <c:pt idx="582">
                  <c:v>300</c:v>
                </c:pt>
                <c:pt idx="583">
                  <c:v>300</c:v>
                </c:pt>
                <c:pt idx="584">
                  <c:v>300</c:v>
                </c:pt>
                <c:pt idx="585">
                  <c:v>300</c:v>
                </c:pt>
                <c:pt idx="586">
                  <c:v>300</c:v>
                </c:pt>
                <c:pt idx="587">
                  <c:v>300</c:v>
                </c:pt>
                <c:pt idx="588">
                  <c:v>300</c:v>
                </c:pt>
                <c:pt idx="589">
                  <c:v>300</c:v>
                </c:pt>
                <c:pt idx="590">
                  <c:v>300</c:v>
                </c:pt>
                <c:pt idx="591">
                  <c:v>300</c:v>
                </c:pt>
                <c:pt idx="592">
                  <c:v>300</c:v>
                </c:pt>
                <c:pt idx="593">
                  <c:v>300</c:v>
                </c:pt>
                <c:pt idx="594">
                  <c:v>300</c:v>
                </c:pt>
                <c:pt idx="595">
                  <c:v>300</c:v>
                </c:pt>
                <c:pt idx="596">
                  <c:v>300</c:v>
                </c:pt>
                <c:pt idx="597">
                  <c:v>300</c:v>
                </c:pt>
                <c:pt idx="598">
                  <c:v>300</c:v>
                </c:pt>
                <c:pt idx="599">
                  <c:v>300</c:v>
                </c:pt>
                <c:pt idx="600">
                  <c:v>300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125</c:v>
                </c:pt>
                <c:pt idx="122">
                  <c:v>125</c:v>
                </c:pt>
                <c:pt idx="123">
                  <c:v>125</c:v>
                </c:pt>
                <c:pt idx="124">
                  <c:v>125</c:v>
                </c:pt>
                <c:pt idx="125">
                  <c:v>125</c:v>
                </c:pt>
                <c:pt idx="126">
                  <c:v>125</c:v>
                </c:pt>
                <c:pt idx="127">
                  <c:v>125</c:v>
                </c:pt>
                <c:pt idx="128">
                  <c:v>125</c:v>
                </c:pt>
                <c:pt idx="129">
                  <c:v>125</c:v>
                </c:pt>
                <c:pt idx="130">
                  <c:v>125</c:v>
                </c:pt>
                <c:pt idx="131">
                  <c:v>125</c:v>
                </c:pt>
                <c:pt idx="132">
                  <c:v>125</c:v>
                </c:pt>
                <c:pt idx="133">
                  <c:v>125</c:v>
                </c:pt>
                <c:pt idx="134">
                  <c:v>125</c:v>
                </c:pt>
                <c:pt idx="135">
                  <c:v>125</c:v>
                </c:pt>
                <c:pt idx="136">
                  <c:v>125</c:v>
                </c:pt>
                <c:pt idx="137">
                  <c:v>125</c:v>
                </c:pt>
                <c:pt idx="138">
                  <c:v>125</c:v>
                </c:pt>
                <c:pt idx="139">
                  <c:v>125</c:v>
                </c:pt>
                <c:pt idx="140">
                  <c:v>125</c:v>
                </c:pt>
                <c:pt idx="141">
                  <c:v>125</c:v>
                </c:pt>
                <c:pt idx="142">
                  <c:v>125</c:v>
                </c:pt>
                <c:pt idx="143">
                  <c:v>125</c:v>
                </c:pt>
                <c:pt idx="144">
                  <c:v>125</c:v>
                </c:pt>
                <c:pt idx="145">
                  <c:v>125</c:v>
                </c:pt>
                <c:pt idx="146">
                  <c:v>125</c:v>
                </c:pt>
                <c:pt idx="147">
                  <c:v>125</c:v>
                </c:pt>
                <c:pt idx="148">
                  <c:v>125</c:v>
                </c:pt>
                <c:pt idx="149">
                  <c:v>125</c:v>
                </c:pt>
                <c:pt idx="150">
                  <c:v>125</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300</c:v>
                </c:pt>
                <c:pt idx="502">
                  <c:v>300</c:v>
                </c:pt>
                <c:pt idx="503">
                  <c:v>300</c:v>
                </c:pt>
                <c:pt idx="504">
                  <c:v>300</c:v>
                </c:pt>
                <c:pt idx="505">
                  <c:v>300</c:v>
                </c:pt>
                <c:pt idx="506">
                  <c:v>300</c:v>
                </c:pt>
                <c:pt idx="507">
                  <c:v>300</c:v>
                </c:pt>
                <c:pt idx="508">
                  <c:v>300</c:v>
                </c:pt>
                <c:pt idx="509">
                  <c:v>300</c:v>
                </c:pt>
                <c:pt idx="510">
                  <c:v>300</c:v>
                </c:pt>
                <c:pt idx="511">
                  <c:v>300</c:v>
                </c:pt>
                <c:pt idx="512">
                  <c:v>300</c:v>
                </c:pt>
                <c:pt idx="513">
                  <c:v>300</c:v>
                </c:pt>
                <c:pt idx="514">
                  <c:v>300</c:v>
                </c:pt>
                <c:pt idx="515">
                  <c:v>300</c:v>
                </c:pt>
                <c:pt idx="516">
                  <c:v>300</c:v>
                </c:pt>
                <c:pt idx="517">
                  <c:v>300</c:v>
                </c:pt>
                <c:pt idx="518">
                  <c:v>300</c:v>
                </c:pt>
                <c:pt idx="519">
                  <c:v>300</c:v>
                </c:pt>
                <c:pt idx="520">
                  <c:v>300</c:v>
                </c:pt>
                <c:pt idx="521">
                  <c:v>300</c:v>
                </c:pt>
                <c:pt idx="522">
                  <c:v>300</c:v>
                </c:pt>
                <c:pt idx="523">
                  <c:v>300</c:v>
                </c:pt>
                <c:pt idx="524">
                  <c:v>300</c:v>
                </c:pt>
                <c:pt idx="525">
                  <c:v>300</c:v>
                </c:pt>
                <c:pt idx="526">
                  <c:v>300</c:v>
                </c:pt>
                <c:pt idx="527">
                  <c:v>300</c:v>
                </c:pt>
                <c:pt idx="528">
                  <c:v>300</c:v>
                </c:pt>
                <c:pt idx="529">
                  <c:v>300</c:v>
                </c:pt>
                <c:pt idx="530">
                  <c:v>300</c:v>
                </c:pt>
                <c:pt idx="531">
                  <c:v>300</c:v>
                </c:pt>
                <c:pt idx="532">
                  <c:v>300</c:v>
                </c:pt>
                <c:pt idx="533">
                  <c:v>300</c:v>
                </c:pt>
                <c:pt idx="534">
                  <c:v>300</c:v>
                </c:pt>
                <c:pt idx="535">
                  <c:v>300</c:v>
                </c:pt>
                <c:pt idx="536">
                  <c:v>300</c:v>
                </c:pt>
                <c:pt idx="537">
                  <c:v>300</c:v>
                </c:pt>
                <c:pt idx="538">
                  <c:v>300</c:v>
                </c:pt>
                <c:pt idx="539">
                  <c:v>300</c:v>
                </c:pt>
                <c:pt idx="540">
                  <c:v>300</c:v>
                </c:pt>
                <c:pt idx="541">
                  <c:v>300</c:v>
                </c:pt>
                <c:pt idx="542">
                  <c:v>300</c:v>
                </c:pt>
                <c:pt idx="543">
                  <c:v>300</c:v>
                </c:pt>
                <c:pt idx="544">
                  <c:v>300</c:v>
                </c:pt>
                <c:pt idx="545">
                  <c:v>300</c:v>
                </c:pt>
                <c:pt idx="546">
                  <c:v>300</c:v>
                </c:pt>
                <c:pt idx="547">
                  <c:v>300</c:v>
                </c:pt>
                <c:pt idx="548">
                  <c:v>300</c:v>
                </c:pt>
                <c:pt idx="549">
                  <c:v>300</c:v>
                </c:pt>
                <c:pt idx="550">
                  <c:v>300</c:v>
                </c:pt>
                <c:pt idx="551">
                  <c:v>300</c:v>
                </c:pt>
                <c:pt idx="552">
                  <c:v>300</c:v>
                </c:pt>
                <c:pt idx="553">
                  <c:v>300</c:v>
                </c:pt>
                <c:pt idx="554">
                  <c:v>300</c:v>
                </c:pt>
                <c:pt idx="555">
                  <c:v>300</c:v>
                </c:pt>
                <c:pt idx="556">
                  <c:v>300</c:v>
                </c:pt>
                <c:pt idx="557">
                  <c:v>300</c:v>
                </c:pt>
                <c:pt idx="558">
                  <c:v>300</c:v>
                </c:pt>
                <c:pt idx="559">
                  <c:v>300</c:v>
                </c:pt>
                <c:pt idx="560">
                  <c:v>300</c:v>
                </c:pt>
                <c:pt idx="561">
                  <c:v>300</c:v>
                </c:pt>
                <c:pt idx="562">
                  <c:v>300</c:v>
                </c:pt>
                <c:pt idx="563">
                  <c:v>300</c:v>
                </c:pt>
                <c:pt idx="564">
                  <c:v>300</c:v>
                </c:pt>
                <c:pt idx="565">
                  <c:v>300</c:v>
                </c:pt>
                <c:pt idx="566">
                  <c:v>300</c:v>
                </c:pt>
                <c:pt idx="567">
                  <c:v>300</c:v>
                </c:pt>
                <c:pt idx="568">
                  <c:v>300</c:v>
                </c:pt>
                <c:pt idx="569">
                  <c:v>300</c:v>
                </c:pt>
                <c:pt idx="570">
                  <c:v>300</c:v>
                </c:pt>
                <c:pt idx="571">
                  <c:v>300</c:v>
                </c:pt>
                <c:pt idx="572">
                  <c:v>300</c:v>
                </c:pt>
                <c:pt idx="573">
                  <c:v>300</c:v>
                </c:pt>
                <c:pt idx="574">
                  <c:v>300</c:v>
                </c:pt>
                <c:pt idx="575">
                  <c:v>300</c:v>
                </c:pt>
                <c:pt idx="576">
                  <c:v>300</c:v>
                </c:pt>
                <c:pt idx="577">
                  <c:v>300</c:v>
                </c:pt>
                <c:pt idx="578">
                  <c:v>300</c:v>
                </c:pt>
                <c:pt idx="579">
                  <c:v>300</c:v>
                </c:pt>
                <c:pt idx="580">
                  <c:v>300</c:v>
                </c:pt>
                <c:pt idx="581">
                  <c:v>300</c:v>
                </c:pt>
                <c:pt idx="582">
                  <c:v>300</c:v>
                </c:pt>
                <c:pt idx="583">
                  <c:v>300</c:v>
                </c:pt>
                <c:pt idx="584">
                  <c:v>300</c:v>
                </c:pt>
                <c:pt idx="585">
                  <c:v>300</c:v>
                </c:pt>
                <c:pt idx="586">
                  <c:v>300</c:v>
                </c:pt>
                <c:pt idx="587">
                  <c:v>300</c:v>
                </c:pt>
                <c:pt idx="588">
                  <c:v>300</c:v>
                </c:pt>
                <c:pt idx="589">
                  <c:v>300</c:v>
                </c:pt>
                <c:pt idx="590">
                  <c:v>300</c:v>
                </c:pt>
                <c:pt idx="591">
                  <c:v>300</c:v>
                </c:pt>
                <c:pt idx="592">
                  <c:v>300</c:v>
                </c:pt>
                <c:pt idx="593">
                  <c:v>300</c:v>
                </c:pt>
                <c:pt idx="594">
                  <c:v>300</c:v>
                </c:pt>
                <c:pt idx="595">
                  <c:v>300</c:v>
                </c:pt>
                <c:pt idx="596">
                  <c:v>300</c:v>
                </c:pt>
                <c:pt idx="597">
                  <c:v>300</c:v>
                </c:pt>
                <c:pt idx="598">
                  <c:v>300</c:v>
                </c:pt>
                <c:pt idx="599">
                  <c:v>300</c:v>
                </c:pt>
                <c:pt idx="600">
                  <c:v>300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125</c:v>
                </c:pt>
                <c:pt idx="62">
                  <c:v>125</c:v>
                </c:pt>
                <c:pt idx="63">
                  <c:v>125</c:v>
                </c:pt>
                <c:pt idx="64">
                  <c:v>125</c:v>
                </c:pt>
                <c:pt idx="65">
                  <c:v>125</c:v>
                </c:pt>
                <c:pt idx="66">
                  <c:v>125</c:v>
                </c:pt>
                <c:pt idx="67">
                  <c:v>125</c:v>
                </c:pt>
                <c:pt idx="68">
                  <c:v>125</c:v>
                </c:pt>
                <c:pt idx="69">
                  <c:v>125</c:v>
                </c:pt>
                <c:pt idx="70">
                  <c:v>125</c:v>
                </c:pt>
                <c:pt idx="71">
                  <c:v>125</c:v>
                </c:pt>
                <c:pt idx="72">
                  <c:v>125</c:v>
                </c:pt>
                <c:pt idx="73">
                  <c:v>125</c:v>
                </c:pt>
                <c:pt idx="74">
                  <c:v>125</c:v>
                </c:pt>
                <c:pt idx="75">
                  <c:v>125</c:v>
                </c:pt>
                <c:pt idx="76">
                  <c:v>125</c:v>
                </c:pt>
                <c:pt idx="77">
                  <c:v>125</c:v>
                </c:pt>
                <c:pt idx="78">
                  <c:v>125</c:v>
                </c:pt>
                <c:pt idx="79">
                  <c:v>125</c:v>
                </c:pt>
                <c:pt idx="80">
                  <c:v>125</c:v>
                </c:pt>
                <c:pt idx="81">
                  <c:v>125</c:v>
                </c:pt>
                <c:pt idx="82">
                  <c:v>125</c:v>
                </c:pt>
                <c:pt idx="83">
                  <c:v>125</c:v>
                </c:pt>
                <c:pt idx="84">
                  <c:v>125</c:v>
                </c:pt>
                <c:pt idx="85">
                  <c:v>125</c:v>
                </c:pt>
                <c:pt idx="86">
                  <c:v>125</c:v>
                </c:pt>
                <c:pt idx="87">
                  <c:v>125</c:v>
                </c:pt>
                <c:pt idx="88">
                  <c:v>125</c:v>
                </c:pt>
                <c:pt idx="89">
                  <c:v>125</c:v>
                </c:pt>
                <c:pt idx="90">
                  <c:v>125</c:v>
                </c:pt>
                <c:pt idx="91">
                  <c:v>125</c:v>
                </c:pt>
                <c:pt idx="92">
                  <c:v>125</c:v>
                </c:pt>
                <c:pt idx="93">
                  <c:v>125</c:v>
                </c:pt>
                <c:pt idx="94">
                  <c:v>125</c:v>
                </c:pt>
                <c:pt idx="95">
                  <c:v>125</c:v>
                </c:pt>
                <c:pt idx="96">
                  <c:v>125</c:v>
                </c:pt>
                <c:pt idx="97">
                  <c:v>125</c:v>
                </c:pt>
                <c:pt idx="98">
                  <c:v>125</c:v>
                </c:pt>
                <c:pt idx="99">
                  <c:v>125</c:v>
                </c:pt>
                <c:pt idx="100">
                  <c:v>125</c:v>
                </c:pt>
                <c:pt idx="101">
                  <c:v>125</c:v>
                </c:pt>
                <c:pt idx="102">
                  <c:v>125</c:v>
                </c:pt>
                <c:pt idx="103">
                  <c:v>125</c:v>
                </c:pt>
                <c:pt idx="104">
                  <c:v>125</c:v>
                </c:pt>
                <c:pt idx="105">
                  <c:v>125</c:v>
                </c:pt>
                <c:pt idx="106">
                  <c:v>125</c:v>
                </c:pt>
                <c:pt idx="107">
                  <c:v>125</c:v>
                </c:pt>
                <c:pt idx="108">
                  <c:v>125</c:v>
                </c:pt>
                <c:pt idx="109">
                  <c:v>125</c:v>
                </c:pt>
                <c:pt idx="110">
                  <c:v>125</c:v>
                </c:pt>
                <c:pt idx="111">
                  <c:v>125</c:v>
                </c:pt>
                <c:pt idx="112">
                  <c:v>125</c:v>
                </c:pt>
                <c:pt idx="113">
                  <c:v>125</c:v>
                </c:pt>
                <c:pt idx="114">
                  <c:v>125</c:v>
                </c:pt>
                <c:pt idx="115">
                  <c:v>125</c:v>
                </c:pt>
                <c:pt idx="116">
                  <c:v>125</c:v>
                </c:pt>
                <c:pt idx="117">
                  <c:v>125</c:v>
                </c:pt>
                <c:pt idx="118">
                  <c:v>125</c:v>
                </c:pt>
                <c:pt idx="119">
                  <c:v>125</c:v>
                </c:pt>
                <c:pt idx="120">
                  <c:v>125</c:v>
                </c:pt>
                <c:pt idx="121">
                  <c:v>125</c:v>
                </c:pt>
                <c:pt idx="122">
                  <c:v>125</c:v>
                </c:pt>
                <c:pt idx="123">
                  <c:v>125</c:v>
                </c:pt>
                <c:pt idx="124">
                  <c:v>125</c:v>
                </c:pt>
                <c:pt idx="125">
                  <c:v>125</c:v>
                </c:pt>
                <c:pt idx="126">
                  <c:v>125</c:v>
                </c:pt>
                <c:pt idx="127">
                  <c:v>125</c:v>
                </c:pt>
                <c:pt idx="128">
                  <c:v>125</c:v>
                </c:pt>
                <c:pt idx="129">
                  <c:v>125</c:v>
                </c:pt>
                <c:pt idx="130">
                  <c:v>125</c:v>
                </c:pt>
                <c:pt idx="131">
                  <c:v>125</c:v>
                </c:pt>
                <c:pt idx="132">
                  <c:v>125</c:v>
                </c:pt>
                <c:pt idx="133">
                  <c:v>125</c:v>
                </c:pt>
                <c:pt idx="134">
                  <c:v>125</c:v>
                </c:pt>
                <c:pt idx="135">
                  <c:v>125</c:v>
                </c:pt>
                <c:pt idx="136">
                  <c:v>125</c:v>
                </c:pt>
                <c:pt idx="137">
                  <c:v>125</c:v>
                </c:pt>
                <c:pt idx="138">
                  <c:v>125</c:v>
                </c:pt>
                <c:pt idx="139">
                  <c:v>125</c:v>
                </c:pt>
                <c:pt idx="140">
                  <c:v>125</c:v>
                </c:pt>
                <c:pt idx="141">
                  <c:v>125</c:v>
                </c:pt>
                <c:pt idx="142">
                  <c:v>125</c:v>
                </c:pt>
                <c:pt idx="143">
                  <c:v>125</c:v>
                </c:pt>
                <c:pt idx="144">
                  <c:v>125</c:v>
                </c:pt>
                <c:pt idx="145">
                  <c:v>125</c:v>
                </c:pt>
                <c:pt idx="146">
                  <c:v>125</c:v>
                </c:pt>
                <c:pt idx="147">
                  <c:v>125</c:v>
                </c:pt>
                <c:pt idx="148">
                  <c:v>125</c:v>
                </c:pt>
                <c:pt idx="149">
                  <c:v>125</c:v>
                </c:pt>
                <c:pt idx="150">
                  <c:v>125</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180</c:v>
                </c:pt>
                <c:pt idx="172">
                  <c:v>180</c:v>
                </c:pt>
                <c:pt idx="173">
                  <c:v>180</c:v>
                </c:pt>
                <c:pt idx="174">
                  <c:v>180</c:v>
                </c:pt>
                <c:pt idx="175">
                  <c:v>180</c:v>
                </c:pt>
                <c:pt idx="176">
                  <c:v>180</c:v>
                </c:pt>
                <c:pt idx="177">
                  <c:v>180</c:v>
                </c:pt>
                <c:pt idx="178">
                  <c:v>180</c:v>
                </c:pt>
                <c:pt idx="179">
                  <c:v>180</c:v>
                </c:pt>
                <c:pt idx="180">
                  <c:v>180</c:v>
                </c:pt>
                <c:pt idx="181">
                  <c:v>180</c:v>
                </c:pt>
                <c:pt idx="182">
                  <c:v>180</c:v>
                </c:pt>
                <c:pt idx="183">
                  <c:v>180</c:v>
                </c:pt>
                <c:pt idx="184">
                  <c:v>180</c:v>
                </c:pt>
                <c:pt idx="185">
                  <c:v>180</c:v>
                </c:pt>
                <c:pt idx="186">
                  <c:v>180</c:v>
                </c:pt>
                <c:pt idx="187">
                  <c:v>180</c:v>
                </c:pt>
                <c:pt idx="188">
                  <c:v>180</c:v>
                </c:pt>
                <c:pt idx="189">
                  <c:v>180</c:v>
                </c:pt>
                <c:pt idx="190">
                  <c:v>180</c:v>
                </c:pt>
                <c:pt idx="191">
                  <c:v>180</c:v>
                </c:pt>
                <c:pt idx="192">
                  <c:v>180</c:v>
                </c:pt>
                <c:pt idx="193">
                  <c:v>180</c:v>
                </c:pt>
                <c:pt idx="194">
                  <c:v>180</c:v>
                </c:pt>
                <c:pt idx="195">
                  <c:v>180</c:v>
                </c:pt>
                <c:pt idx="196">
                  <c:v>180</c:v>
                </c:pt>
                <c:pt idx="197">
                  <c:v>180</c:v>
                </c:pt>
                <c:pt idx="198">
                  <c:v>180</c:v>
                </c:pt>
                <c:pt idx="199">
                  <c:v>180</c:v>
                </c:pt>
                <c:pt idx="200">
                  <c:v>180</c:v>
                </c:pt>
                <c:pt idx="201">
                  <c:v>180</c:v>
                </c:pt>
                <c:pt idx="202">
                  <c:v>180</c:v>
                </c:pt>
                <c:pt idx="203">
                  <c:v>180</c:v>
                </c:pt>
                <c:pt idx="204">
                  <c:v>180</c:v>
                </c:pt>
                <c:pt idx="205">
                  <c:v>180</c:v>
                </c:pt>
                <c:pt idx="206">
                  <c:v>180</c:v>
                </c:pt>
                <c:pt idx="207">
                  <c:v>180</c:v>
                </c:pt>
                <c:pt idx="208">
                  <c:v>180</c:v>
                </c:pt>
                <c:pt idx="209">
                  <c:v>180</c:v>
                </c:pt>
                <c:pt idx="210">
                  <c:v>180</c:v>
                </c:pt>
                <c:pt idx="211">
                  <c:v>180</c:v>
                </c:pt>
                <c:pt idx="212">
                  <c:v>180</c:v>
                </c:pt>
                <c:pt idx="213">
                  <c:v>180</c:v>
                </c:pt>
                <c:pt idx="214">
                  <c:v>180</c:v>
                </c:pt>
                <c:pt idx="215">
                  <c:v>180</c:v>
                </c:pt>
                <c:pt idx="216">
                  <c:v>180</c:v>
                </c:pt>
                <c:pt idx="217">
                  <c:v>180</c:v>
                </c:pt>
                <c:pt idx="218">
                  <c:v>180</c:v>
                </c:pt>
                <c:pt idx="219">
                  <c:v>180</c:v>
                </c:pt>
                <c:pt idx="220">
                  <c:v>180</c:v>
                </c:pt>
                <c:pt idx="221">
                  <c:v>180</c:v>
                </c:pt>
                <c:pt idx="222">
                  <c:v>180</c:v>
                </c:pt>
                <c:pt idx="223">
                  <c:v>180</c:v>
                </c:pt>
                <c:pt idx="224">
                  <c:v>180</c:v>
                </c:pt>
                <c:pt idx="225">
                  <c:v>180</c:v>
                </c:pt>
                <c:pt idx="226">
                  <c:v>180</c:v>
                </c:pt>
                <c:pt idx="227">
                  <c:v>180</c:v>
                </c:pt>
                <c:pt idx="228">
                  <c:v>180</c:v>
                </c:pt>
                <c:pt idx="229">
                  <c:v>180</c:v>
                </c:pt>
                <c:pt idx="230">
                  <c:v>180</c:v>
                </c:pt>
                <c:pt idx="231">
                  <c:v>180</c:v>
                </c:pt>
                <c:pt idx="232">
                  <c:v>180</c:v>
                </c:pt>
                <c:pt idx="233">
                  <c:v>180</c:v>
                </c:pt>
                <c:pt idx="234">
                  <c:v>180</c:v>
                </c:pt>
                <c:pt idx="235">
                  <c:v>180</c:v>
                </c:pt>
                <c:pt idx="236">
                  <c:v>180</c:v>
                </c:pt>
                <c:pt idx="237">
                  <c:v>180</c:v>
                </c:pt>
                <c:pt idx="238">
                  <c:v>180</c:v>
                </c:pt>
                <c:pt idx="239">
                  <c:v>180</c:v>
                </c:pt>
                <c:pt idx="240">
                  <c:v>180</c:v>
                </c:pt>
                <c:pt idx="241">
                  <c:v>180</c:v>
                </c:pt>
                <c:pt idx="242">
                  <c:v>180</c:v>
                </c:pt>
                <c:pt idx="243">
                  <c:v>180</c:v>
                </c:pt>
                <c:pt idx="244">
                  <c:v>180</c:v>
                </c:pt>
                <c:pt idx="245">
                  <c:v>180</c:v>
                </c:pt>
                <c:pt idx="246">
                  <c:v>180</c:v>
                </c:pt>
                <c:pt idx="247">
                  <c:v>180</c:v>
                </c:pt>
                <c:pt idx="248">
                  <c:v>180</c:v>
                </c:pt>
                <c:pt idx="249">
                  <c:v>180</c:v>
                </c:pt>
                <c:pt idx="250">
                  <c:v>180</c:v>
                </c:pt>
                <c:pt idx="251">
                  <c:v>300</c:v>
                </c:pt>
                <c:pt idx="252">
                  <c:v>300</c:v>
                </c:pt>
                <c:pt idx="253">
                  <c:v>300</c:v>
                </c:pt>
                <c:pt idx="254">
                  <c:v>300</c:v>
                </c:pt>
                <c:pt idx="255">
                  <c:v>300</c:v>
                </c:pt>
                <c:pt idx="256">
                  <c:v>300</c:v>
                </c:pt>
                <c:pt idx="257">
                  <c:v>300</c:v>
                </c:pt>
                <c:pt idx="258">
                  <c:v>300</c:v>
                </c:pt>
                <c:pt idx="259">
                  <c:v>300</c:v>
                </c:pt>
                <c:pt idx="260">
                  <c:v>300</c:v>
                </c:pt>
                <c:pt idx="261">
                  <c:v>300</c:v>
                </c:pt>
                <c:pt idx="262">
                  <c:v>300</c:v>
                </c:pt>
                <c:pt idx="263">
                  <c:v>300</c:v>
                </c:pt>
                <c:pt idx="264">
                  <c:v>300</c:v>
                </c:pt>
                <c:pt idx="265">
                  <c:v>300</c:v>
                </c:pt>
                <c:pt idx="266">
                  <c:v>300</c:v>
                </c:pt>
                <c:pt idx="267">
                  <c:v>300</c:v>
                </c:pt>
                <c:pt idx="268">
                  <c:v>300</c:v>
                </c:pt>
                <c:pt idx="269">
                  <c:v>300</c:v>
                </c:pt>
                <c:pt idx="270">
                  <c:v>300</c:v>
                </c:pt>
                <c:pt idx="271">
                  <c:v>300</c:v>
                </c:pt>
                <c:pt idx="272">
                  <c:v>300</c:v>
                </c:pt>
                <c:pt idx="273">
                  <c:v>300</c:v>
                </c:pt>
                <c:pt idx="274">
                  <c:v>300</c:v>
                </c:pt>
                <c:pt idx="275">
                  <c:v>300</c:v>
                </c:pt>
                <c:pt idx="276">
                  <c:v>300</c:v>
                </c:pt>
                <c:pt idx="277">
                  <c:v>300</c:v>
                </c:pt>
                <c:pt idx="278">
                  <c:v>300</c:v>
                </c:pt>
                <c:pt idx="279">
                  <c:v>300</c:v>
                </c:pt>
                <c:pt idx="280">
                  <c:v>300</c:v>
                </c:pt>
                <c:pt idx="281">
                  <c:v>300</c:v>
                </c:pt>
                <c:pt idx="282">
                  <c:v>300</c:v>
                </c:pt>
                <c:pt idx="283">
                  <c:v>300</c:v>
                </c:pt>
                <c:pt idx="284">
                  <c:v>300</c:v>
                </c:pt>
                <c:pt idx="285">
                  <c:v>300</c:v>
                </c:pt>
                <c:pt idx="286">
                  <c:v>300</c:v>
                </c:pt>
                <c:pt idx="287">
                  <c:v>300</c:v>
                </c:pt>
                <c:pt idx="288">
                  <c:v>300</c:v>
                </c:pt>
                <c:pt idx="289">
                  <c:v>300</c:v>
                </c:pt>
                <c:pt idx="290">
                  <c:v>300</c:v>
                </c:pt>
                <c:pt idx="291">
                  <c:v>300</c:v>
                </c:pt>
                <c:pt idx="292">
                  <c:v>300</c:v>
                </c:pt>
                <c:pt idx="293">
                  <c:v>300</c:v>
                </c:pt>
                <c:pt idx="294">
                  <c:v>300</c:v>
                </c:pt>
                <c:pt idx="295">
                  <c:v>300</c:v>
                </c:pt>
                <c:pt idx="296">
                  <c:v>300</c:v>
                </c:pt>
                <c:pt idx="297">
                  <c:v>300</c:v>
                </c:pt>
                <c:pt idx="298">
                  <c:v>300</c:v>
                </c:pt>
                <c:pt idx="299">
                  <c:v>300</c:v>
                </c:pt>
                <c:pt idx="300">
                  <c:v>300</c:v>
                </c:pt>
                <c:pt idx="301">
                  <c:v>300</c:v>
                </c:pt>
                <c:pt idx="302">
                  <c:v>300</c:v>
                </c:pt>
                <c:pt idx="303">
                  <c:v>300</c:v>
                </c:pt>
                <c:pt idx="304">
                  <c:v>300</c:v>
                </c:pt>
                <c:pt idx="305">
                  <c:v>300</c:v>
                </c:pt>
                <c:pt idx="306">
                  <c:v>300</c:v>
                </c:pt>
                <c:pt idx="307">
                  <c:v>300</c:v>
                </c:pt>
                <c:pt idx="308">
                  <c:v>300</c:v>
                </c:pt>
                <c:pt idx="309">
                  <c:v>300</c:v>
                </c:pt>
                <c:pt idx="310">
                  <c:v>300</c:v>
                </c:pt>
                <c:pt idx="311">
                  <c:v>300</c:v>
                </c:pt>
                <c:pt idx="312">
                  <c:v>300</c:v>
                </c:pt>
                <c:pt idx="313">
                  <c:v>300</c:v>
                </c:pt>
                <c:pt idx="314">
                  <c:v>300</c:v>
                </c:pt>
                <c:pt idx="315">
                  <c:v>300</c:v>
                </c:pt>
                <c:pt idx="316">
                  <c:v>300</c:v>
                </c:pt>
                <c:pt idx="317">
                  <c:v>300</c:v>
                </c:pt>
                <c:pt idx="318">
                  <c:v>300</c:v>
                </c:pt>
                <c:pt idx="319">
                  <c:v>300</c:v>
                </c:pt>
                <c:pt idx="320">
                  <c:v>300</c:v>
                </c:pt>
                <c:pt idx="321">
                  <c:v>300</c:v>
                </c:pt>
                <c:pt idx="322">
                  <c:v>300</c:v>
                </c:pt>
                <c:pt idx="323">
                  <c:v>300</c:v>
                </c:pt>
                <c:pt idx="324">
                  <c:v>300</c:v>
                </c:pt>
                <c:pt idx="325">
                  <c:v>300</c:v>
                </c:pt>
                <c:pt idx="326">
                  <c:v>300</c:v>
                </c:pt>
                <c:pt idx="327">
                  <c:v>300</c:v>
                </c:pt>
                <c:pt idx="328">
                  <c:v>300</c:v>
                </c:pt>
                <c:pt idx="329">
                  <c:v>300</c:v>
                </c:pt>
                <c:pt idx="330">
                  <c:v>300</c:v>
                </c:pt>
                <c:pt idx="331">
                  <c:v>300</c:v>
                </c:pt>
                <c:pt idx="332">
                  <c:v>300</c:v>
                </c:pt>
                <c:pt idx="333">
                  <c:v>300</c:v>
                </c:pt>
                <c:pt idx="334">
                  <c:v>300</c:v>
                </c:pt>
                <c:pt idx="335">
                  <c:v>300</c:v>
                </c:pt>
                <c:pt idx="336">
                  <c:v>300</c:v>
                </c:pt>
                <c:pt idx="337">
                  <c:v>300</c:v>
                </c:pt>
                <c:pt idx="338">
                  <c:v>300</c:v>
                </c:pt>
                <c:pt idx="339">
                  <c:v>300</c:v>
                </c:pt>
                <c:pt idx="340">
                  <c:v>300</c:v>
                </c:pt>
                <c:pt idx="341">
                  <c:v>300</c:v>
                </c:pt>
                <c:pt idx="342">
                  <c:v>300</c:v>
                </c:pt>
                <c:pt idx="343">
                  <c:v>300</c:v>
                </c:pt>
                <c:pt idx="344">
                  <c:v>300</c:v>
                </c:pt>
                <c:pt idx="345">
                  <c:v>300</c:v>
                </c:pt>
                <c:pt idx="346">
                  <c:v>300</c:v>
                </c:pt>
                <c:pt idx="347">
                  <c:v>300</c:v>
                </c:pt>
                <c:pt idx="348">
                  <c:v>300</c:v>
                </c:pt>
                <c:pt idx="349">
                  <c:v>300</c:v>
                </c:pt>
                <c:pt idx="350">
                  <c:v>300</c:v>
                </c:pt>
                <c:pt idx="351">
                  <c:v>300</c:v>
                </c:pt>
                <c:pt idx="352">
                  <c:v>300</c:v>
                </c:pt>
                <c:pt idx="353">
                  <c:v>300</c:v>
                </c:pt>
                <c:pt idx="354">
                  <c:v>300</c:v>
                </c:pt>
                <c:pt idx="355">
                  <c:v>300</c:v>
                </c:pt>
                <c:pt idx="356">
                  <c:v>300</c:v>
                </c:pt>
                <c:pt idx="357">
                  <c:v>300</c:v>
                </c:pt>
                <c:pt idx="358">
                  <c:v>300</c:v>
                </c:pt>
                <c:pt idx="359">
                  <c:v>300</c:v>
                </c:pt>
                <c:pt idx="360">
                  <c:v>300</c:v>
                </c:pt>
                <c:pt idx="361">
                  <c:v>300</c:v>
                </c:pt>
                <c:pt idx="362">
                  <c:v>300</c:v>
                </c:pt>
                <c:pt idx="363">
                  <c:v>300</c:v>
                </c:pt>
                <c:pt idx="364">
                  <c:v>300</c:v>
                </c:pt>
                <c:pt idx="365">
                  <c:v>300</c:v>
                </c:pt>
                <c:pt idx="366">
                  <c:v>300</c:v>
                </c:pt>
                <c:pt idx="367">
                  <c:v>300</c:v>
                </c:pt>
                <c:pt idx="368">
                  <c:v>300</c:v>
                </c:pt>
                <c:pt idx="369">
                  <c:v>300</c:v>
                </c:pt>
                <c:pt idx="370">
                  <c:v>300</c:v>
                </c:pt>
                <c:pt idx="371">
                  <c:v>300</c:v>
                </c:pt>
                <c:pt idx="372">
                  <c:v>300</c:v>
                </c:pt>
                <c:pt idx="373">
                  <c:v>300</c:v>
                </c:pt>
                <c:pt idx="374">
                  <c:v>300</c:v>
                </c:pt>
                <c:pt idx="375">
                  <c:v>300</c:v>
                </c:pt>
                <c:pt idx="376">
                  <c:v>300</c:v>
                </c:pt>
                <c:pt idx="377">
                  <c:v>300</c:v>
                </c:pt>
                <c:pt idx="378">
                  <c:v>300</c:v>
                </c:pt>
                <c:pt idx="379">
                  <c:v>300</c:v>
                </c:pt>
                <c:pt idx="380">
                  <c:v>300</c:v>
                </c:pt>
                <c:pt idx="381">
                  <c:v>300</c:v>
                </c:pt>
                <c:pt idx="382">
                  <c:v>300</c:v>
                </c:pt>
                <c:pt idx="383">
                  <c:v>300</c:v>
                </c:pt>
                <c:pt idx="384">
                  <c:v>300</c:v>
                </c:pt>
                <c:pt idx="385">
                  <c:v>300</c:v>
                </c:pt>
                <c:pt idx="386">
                  <c:v>300</c:v>
                </c:pt>
                <c:pt idx="387">
                  <c:v>300</c:v>
                </c:pt>
                <c:pt idx="388">
                  <c:v>300</c:v>
                </c:pt>
                <c:pt idx="389">
                  <c:v>300</c:v>
                </c:pt>
                <c:pt idx="390">
                  <c:v>300</c:v>
                </c:pt>
                <c:pt idx="391">
                  <c:v>300</c:v>
                </c:pt>
                <c:pt idx="392">
                  <c:v>300</c:v>
                </c:pt>
                <c:pt idx="393">
                  <c:v>300</c:v>
                </c:pt>
                <c:pt idx="394">
                  <c:v>300</c:v>
                </c:pt>
                <c:pt idx="395">
                  <c:v>300</c:v>
                </c:pt>
                <c:pt idx="396">
                  <c:v>300</c:v>
                </c:pt>
                <c:pt idx="397">
                  <c:v>300</c:v>
                </c:pt>
                <c:pt idx="398">
                  <c:v>300</c:v>
                </c:pt>
                <c:pt idx="399">
                  <c:v>300</c:v>
                </c:pt>
                <c:pt idx="400">
                  <c:v>300</c:v>
                </c:pt>
                <c:pt idx="401">
                  <c:v>300</c:v>
                </c:pt>
                <c:pt idx="402">
                  <c:v>300</c:v>
                </c:pt>
                <c:pt idx="403">
                  <c:v>300</c:v>
                </c:pt>
                <c:pt idx="404">
                  <c:v>300</c:v>
                </c:pt>
                <c:pt idx="405">
                  <c:v>300</c:v>
                </c:pt>
                <c:pt idx="406">
                  <c:v>300</c:v>
                </c:pt>
                <c:pt idx="407">
                  <c:v>300</c:v>
                </c:pt>
                <c:pt idx="408">
                  <c:v>300</c:v>
                </c:pt>
                <c:pt idx="409">
                  <c:v>300</c:v>
                </c:pt>
                <c:pt idx="410">
                  <c:v>300</c:v>
                </c:pt>
                <c:pt idx="411">
                  <c:v>300</c:v>
                </c:pt>
                <c:pt idx="412">
                  <c:v>300</c:v>
                </c:pt>
                <c:pt idx="413">
                  <c:v>300</c:v>
                </c:pt>
                <c:pt idx="414">
                  <c:v>300</c:v>
                </c:pt>
                <c:pt idx="415">
                  <c:v>300</c:v>
                </c:pt>
                <c:pt idx="416">
                  <c:v>300</c:v>
                </c:pt>
                <c:pt idx="417">
                  <c:v>300</c:v>
                </c:pt>
                <c:pt idx="418">
                  <c:v>300</c:v>
                </c:pt>
                <c:pt idx="419">
                  <c:v>300</c:v>
                </c:pt>
                <c:pt idx="420">
                  <c:v>300</c:v>
                </c:pt>
                <c:pt idx="421">
                  <c:v>300</c:v>
                </c:pt>
                <c:pt idx="422">
                  <c:v>300</c:v>
                </c:pt>
                <c:pt idx="423">
                  <c:v>300</c:v>
                </c:pt>
                <c:pt idx="424">
                  <c:v>300</c:v>
                </c:pt>
                <c:pt idx="425">
                  <c:v>300</c:v>
                </c:pt>
                <c:pt idx="426">
                  <c:v>300</c:v>
                </c:pt>
                <c:pt idx="427">
                  <c:v>300</c:v>
                </c:pt>
                <c:pt idx="428">
                  <c:v>300</c:v>
                </c:pt>
                <c:pt idx="429">
                  <c:v>300</c:v>
                </c:pt>
                <c:pt idx="430">
                  <c:v>300</c:v>
                </c:pt>
                <c:pt idx="431">
                  <c:v>300</c:v>
                </c:pt>
                <c:pt idx="432">
                  <c:v>300</c:v>
                </c:pt>
                <c:pt idx="433">
                  <c:v>300</c:v>
                </c:pt>
                <c:pt idx="434">
                  <c:v>300</c:v>
                </c:pt>
                <c:pt idx="435">
                  <c:v>300</c:v>
                </c:pt>
                <c:pt idx="436">
                  <c:v>300</c:v>
                </c:pt>
                <c:pt idx="437">
                  <c:v>300</c:v>
                </c:pt>
                <c:pt idx="438">
                  <c:v>300</c:v>
                </c:pt>
                <c:pt idx="439">
                  <c:v>300</c:v>
                </c:pt>
                <c:pt idx="440">
                  <c:v>300</c:v>
                </c:pt>
                <c:pt idx="441">
                  <c:v>300</c:v>
                </c:pt>
                <c:pt idx="442">
                  <c:v>300</c:v>
                </c:pt>
                <c:pt idx="443">
                  <c:v>300</c:v>
                </c:pt>
                <c:pt idx="444">
                  <c:v>300</c:v>
                </c:pt>
                <c:pt idx="445">
                  <c:v>300</c:v>
                </c:pt>
                <c:pt idx="446">
                  <c:v>300</c:v>
                </c:pt>
                <c:pt idx="447">
                  <c:v>300</c:v>
                </c:pt>
                <c:pt idx="448">
                  <c:v>300</c:v>
                </c:pt>
                <c:pt idx="449">
                  <c:v>300</c:v>
                </c:pt>
                <c:pt idx="450">
                  <c:v>300</c:v>
                </c:pt>
                <c:pt idx="451">
                  <c:v>300</c:v>
                </c:pt>
                <c:pt idx="452">
                  <c:v>300</c:v>
                </c:pt>
                <c:pt idx="453">
                  <c:v>300</c:v>
                </c:pt>
                <c:pt idx="454">
                  <c:v>300</c:v>
                </c:pt>
                <c:pt idx="455">
                  <c:v>300</c:v>
                </c:pt>
                <c:pt idx="456">
                  <c:v>300</c:v>
                </c:pt>
                <c:pt idx="457">
                  <c:v>300</c:v>
                </c:pt>
                <c:pt idx="458">
                  <c:v>300</c:v>
                </c:pt>
                <c:pt idx="459">
                  <c:v>300</c:v>
                </c:pt>
                <c:pt idx="460">
                  <c:v>300</c:v>
                </c:pt>
                <c:pt idx="461">
                  <c:v>300</c:v>
                </c:pt>
                <c:pt idx="462">
                  <c:v>300</c:v>
                </c:pt>
                <c:pt idx="463">
                  <c:v>300</c:v>
                </c:pt>
                <c:pt idx="464">
                  <c:v>300</c:v>
                </c:pt>
                <c:pt idx="465">
                  <c:v>300</c:v>
                </c:pt>
                <c:pt idx="466">
                  <c:v>300</c:v>
                </c:pt>
                <c:pt idx="467">
                  <c:v>300</c:v>
                </c:pt>
                <c:pt idx="468">
                  <c:v>300</c:v>
                </c:pt>
                <c:pt idx="469">
                  <c:v>300</c:v>
                </c:pt>
                <c:pt idx="470">
                  <c:v>300</c:v>
                </c:pt>
                <c:pt idx="471">
                  <c:v>300</c:v>
                </c:pt>
                <c:pt idx="472">
                  <c:v>300</c:v>
                </c:pt>
                <c:pt idx="473">
                  <c:v>300</c:v>
                </c:pt>
                <c:pt idx="474">
                  <c:v>300</c:v>
                </c:pt>
                <c:pt idx="475">
                  <c:v>300</c:v>
                </c:pt>
                <c:pt idx="476">
                  <c:v>300</c:v>
                </c:pt>
                <c:pt idx="477">
                  <c:v>300</c:v>
                </c:pt>
                <c:pt idx="478">
                  <c:v>300</c:v>
                </c:pt>
                <c:pt idx="479">
                  <c:v>300</c:v>
                </c:pt>
                <c:pt idx="480">
                  <c:v>300</c:v>
                </c:pt>
                <c:pt idx="481">
                  <c:v>300</c:v>
                </c:pt>
                <c:pt idx="482">
                  <c:v>300</c:v>
                </c:pt>
                <c:pt idx="483">
                  <c:v>300</c:v>
                </c:pt>
                <c:pt idx="484">
                  <c:v>300</c:v>
                </c:pt>
                <c:pt idx="485">
                  <c:v>300</c:v>
                </c:pt>
                <c:pt idx="486">
                  <c:v>300</c:v>
                </c:pt>
                <c:pt idx="487">
                  <c:v>300</c:v>
                </c:pt>
                <c:pt idx="488">
                  <c:v>300</c:v>
                </c:pt>
                <c:pt idx="489">
                  <c:v>300</c:v>
                </c:pt>
                <c:pt idx="490">
                  <c:v>300</c:v>
                </c:pt>
                <c:pt idx="491">
                  <c:v>300</c:v>
                </c:pt>
                <c:pt idx="492">
                  <c:v>300</c:v>
                </c:pt>
                <c:pt idx="493">
                  <c:v>300</c:v>
                </c:pt>
                <c:pt idx="494">
                  <c:v>300</c:v>
                </c:pt>
                <c:pt idx="495">
                  <c:v>300</c:v>
                </c:pt>
                <c:pt idx="496">
                  <c:v>300</c:v>
                </c:pt>
                <c:pt idx="497">
                  <c:v>300</c:v>
                </c:pt>
                <c:pt idx="498">
                  <c:v>300</c:v>
                </c:pt>
                <c:pt idx="499">
                  <c:v>300</c:v>
                </c:pt>
                <c:pt idx="500">
                  <c:v>300</c:v>
                </c:pt>
                <c:pt idx="501">
                  <c:v>300</c:v>
                </c:pt>
                <c:pt idx="502">
                  <c:v>300</c:v>
                </c:pt>
                <c:pt idx="503">
                  <c:v>300</c:v>
                </c:pt>
                <c:pt idx="504">
                  <c:v>300</c:v>
                </c:pt>
                <c:pt idx="505">
                  <c:v>300</c:v>
                </c:pt>
                <c:pt idx="506">
                  <c:v>300</c:v>
                </c:pt>
                <c:pt idx="507">
                  <c:v>300</c:v>
                </c:pt>
                <c:pt idx="508">
                  <c:v>300</c:v>
                </c:pt>
                <c:pt idx="509">
                  <c:v>300</c:v>
                </c:pt>
                <c:pt idx="510">
                  <c:v>300</c:v>
                </c:pt>
                <c:pt idx="511">
                  <c:v>300</c:v>
                </c:pt>
                <c:pt idx="512">
                  <c:v>300</c:v>
                </c:pt>
                <c:pt idx="513">
                  <c:v>300</c:v>
                </c:pt>
                <c:pt idx="514">
                  <c:v>300</c:v>
                </c:pt>
                <c:pt idx="515">
                  <c:v>300</c:v>
                </c:pt>
                <c:pt idx="516">
                  <c:v>300</c:v>
                </c:pt>
                <c:pt idx="517">
                  <c:v>300</c:v>
                </c:pt>
                <c:pt idx="518">
                  <c:v>300</c:v>
                </c:pt>
                <c:pt idx="519">
                  <c:v>300</c:v>
                </c:pt>
                <c:pt idx="520">
                  <c:v>300</c:v>
                </c:pt>
                <c:pt idx="521">
                  <c:v>300</c:v>
                </c:pt>
                <c:pt idx="522">
                  <c:v>300</c:v>
                </c:pt>
                <c:pt idx="523">
                  <c:v>300</c:v>
                </c:pt>
                <c:pt idx="524">
                  <c:v>300</c:v>
                </c:pt>
                <c:pt idx="525">
                  <c:v>300</c:v>
                </c:pt>
                <c:pt idx="526">
                  <c:v>300</c:v>
                </c:pt>
                <c:pt idx="527">
                  <c:v>300</c:v>
                </c:pt>
                <c:pt idx="528">
                  <c:v>300</c:v>
                </c:pt>
                <c:pt idx="529">
                  <c:v>300</c:v>
                </c:pt>
                <c:pt idx="530">
                  <c:v>300</c:v>
                </c:pt>
                <c:pt idx="531">
                  <c:v>300</c:v>
                </c:pt>
                <c:pt idx="532">
                  <c:v>300</c:v>
                </c:pt>
                <c:pt idx="533">
                  <c:v>300</c:v>
                </c:pt>
                <c:pt idx="534">
                  <c:v>300</c:v>
                </c:pt>
                <c:pt idx="535">
                  <c:v>300</c:v>
                </c:pt>
                <c:pt idx="536">
                  <c:v>300</c:v>
                </c:pt>
                <c:pt idx="537">
                  <c:v>300</c:v>
                </c:pt>
                <c:pt idx="538">
                  <c:v>300</c:v>
                </c:pt>
                <c:pt idx="539">
                  <c:v>300</c:v>
                </c:pt>
                <c:pt idx="540">
                  <c:v>300</c:v>
                </c:pt>
                <c:pt idx="541">
                  <c:v>300</c:v>
                </c:pt>
                <c:pt idx="542">
                  <c:v>300</c:v>
                </c:pt>
                <c:pt idx="543">
                  <c:v>300</c:v>
                </c:pt>
                <c:pt idx="544">
                  <c:v>300</c:v>
                </c:pt>
                <c:pt idx="545">
                  <c:v>300</c:v>
                </c:pt>
                <c:pt idx="546">
                  <c:v>300</c:v>
                </c:pt>
                <c:pt idx="547">
                  <c:v>300</c:v>
                </c:pt>
                <c:pt idx="548">
                  <c:v>300</c:v>
                </c:pt>
                <c:pt idx="549">
                  <c:v>300</c:v>
                </c:pt>
                <c:pt idx="550">
                  <c:v>300</c:v>
                </c:pt>
                <c:pt idx="551">
                  <c:v>300</c:v>
                </c:pt>
                <c:pt idx="552">
                  <c:v>300</c:v>
                </c:pt>
                <c:pt idx="553">
                  <c:v>300</c:v>
                </c:pt>
                <c:pt idx="554">
                  <c:v>300</c:v>
                </c:pt>
                <c:pt idx="555">
                  <c:v>300</c:v>
                </c:pt>
                <c:pt idx="556">
                  <c:v>300</c:v>
                </c:pt>
                <c:pt idx="557">
                  <c:v>300</c:v>
                </c:pt>
                <c:pt idx="558">
                  <c:v>300</c:v>
                </c:pt>
                <c:pt idx="559">
                  <c:v>300</c:v>
                </c:pt>
                <c:pt idx="560">
                  <c:v>300</c:v>
                </c:pt>
                <c:pt idx="561">
                  <c:v>300</c:v>
                </c:pt>
                <c:pt idx="562">
                  <c:v>300</c:v>
                </c:pt>
                <c:pt idx="563">
                  <c:v>300</c:v>
                </c:pt>
                <c:pt idx="564">
                  <c:v>300</c:v>
                </c:pt>
                <c:pt idx="565">
                  <c:v>300</c:v>
                </c:pt>
                <c:pt idx="566">
                  <c:v>300</c:v>
                </c:pt>
                <c:pt idx="567">
                  <c:v>300</c:v>
                </c:pt>
                <c:pt idx="568">
                  <c:v>300</c:v>
                </c:pt>
                <c:pt idx="569">
                  <c:v>300</c:v>
                </c:pt>
                <c:pt idx="570">
                  <c:v>300</c:v>
                </c:pt>
                <c:pt idx="571">
                  <c:v>300</c:v>
                </c:pt>
                <c:pt idx="572">
                  <c:v>300</c:v>
                </c:pt>
                <c:pt idx="573">
                  <c:v>300</c:v>
                </c:pt>
                <c:pt idx="574">
                  <c:v>300</c:v>
                </c:pt>
                <c:pt idx="575">
                  <c:v>300</c:v>
                </c:pt>
                <c:pt idx="576">
                  <c:v>300</c:v>
                </c:pt>
                <c:pt idx="577">
                  <c:v>300</c:v>
                </c:pt>
                <c:pt idx="578">
                  <c:v>300</c:v>
                </c:pt>
                <c:pt idx="579">
                  <c:v>300</c:v>
                </c:pt>
                <c:pt idx="580">
                  <c:v>300</c:v>
                </c:pt>
                <c:pt idx="581">
                  <c:v>300</c:v>
                </c:pt>
                <c:pt idx="582">
                  <c:v>300</c:v>
                </c:pt>
                <c:pt idx="583">
                  <c:v>300</c:v>
                </c:pt>
                <c:pt idx="584">
                  <c:v>300</c:v>
                </c:pt>
                <c:pt idx="585">
                  <c:v>300</c:v>
                </c:pt>
                <c:pt idx="586">
                  <c:v>300</c:v>
                </c:pt>
                <c:pt idx="587">
                  <c:v>300</c:v>
                </c:pt>
                <c:pt idx="588">
                  <c:v>300</c:v>
                </c:pt>
                <c:pt idx="589">
                  <c:v>300</c:v>
                </c:pt>
                <c:pt idx="590">
                  <c:v>300</c:v>
                </c:pt>
                <c:pt idx="591">
                  <c:v>300</c:v>
                </c:pt>
                <c:pt idx="592">
                  <c:v>300</c:v>
                </c:pt>
                <c:pt idx="593">
                  <c:v>300</c:v>
                </c:pt>
                <c:pt idx="594">
                  <c:v>300</c:v>
                </c:pt>
                <c:pt idx="595">
                  <c:v>300</c:v>
                </c:pt>
                <c:pt idx="596">
                  <c:v>300</c:v>
                </c:pt>
                <c:pt idx="597">
                  <c:v>300</c:v>
                </c:pt>
                <c:pt idx="598">
                  <c:v>300</c:v>
                </c:pt>
                <c:pt idx="599">
                  <c:v>300</c:v>
                </c:pt>
                <c:pt idx="600">
                  <c:v>300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Distrb_elec_cost!$E$2:$E$61</c:f>
              <c:numCache>
                <c:formatCode>0</c:formatCode>
                <c:ptCount val="60"/>
                <c:pt idx="0">
                  <c:v>29270.24943566159</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141759.29630269212</c:v>
                </c:pt>
                <c:pt idx="16">
                  <c:v>3238.8038862420431</c:v>
                </c:pt>
                <c:pt idx="17">
                  <c:v>11813.947213876791</c:v>
                </c:pt>
                <c:pt idx="18">
                  <c:v>106821.90795112244</c:v>
                </c:pt>
                <c:pt idx="19">
                  <c:v>6521.2983204894799</c:v>
                </c:pt>
                <c:pt idx="20">
                  <c:v>104781.47444806965</c:v>
                </c:pt>
                <c:pt idx="21">
                  <c:v>59743.494116562739</c:v>
                </c:pt>
                <c:pt idx="22">
                  <c:v>28593.60675821748</c:v>
                </c:pt>
                <c:pt idx="23">
                  <c:v>295918.21124008816</c:v>
                </c:pt>
                <c:pt idx="24">
                  <c:v>47359.037835323245</c:v>
                </c:pt>
                <c:pt idx="25">
                  <c:v>444982.61103572469</c:v>
                </c:pt>
                <c:pt idx="26">
                  <c:v>403129.18489757879</c:v>
                </c:pt>
                <c:pt idx="27">
                  <c:v>174730.97587693422</c:v>
                </c:pt>
                <c:pt idx="28">
                  <c:v>135570.64879644845</c:v>
                </c:pt>
                <c:pt idx="29">
                  <c:v>242098.43036050806</c:v>
                </c:pt>
                <c:pt idx="30">
                  <c:v>1342394.5685490458</c:v>
                </c:pt>
                <c:pt idx="31">
                  <c:v>195335.82629233855</c:v>
                </c:pt>
                <c:pt idx="32">
                  <c:v>517678.83269826212</c:v>
                </c:pt>
                <c:pt idx="33">
                  <c:v>273620.91662727465</c:v>
                </c:pt>
                <c:pt idx="34">
                  <c:v>128171.98686618001</c:v>
                </c:pt>
                <c:pt idx="35">
                  <c:v>110647.58734151926</c:v>
                </c:pt>
                <c:pt idx="36">
                  <c:v>621230.46697812807</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509222.0813781257</c:v>
                </c:pt>
                <c:pt idx="35">
                  <c:v>287715.05543260294</c:v>
                </c:pt>
                <c:pt idx="36">
                  <c:v>564802.00368139055</c:v>
                </c:pt>
                <c:pt idx="37">
                  <c:v>528644.97563135496</c:v>
                </c:pt>
                <c:pt idx="38">
                  <c:v>342968.69728960562</c:v>
                </c:pt>
                <c:pt idx="39">
                  <c:v>205506.84483571298</c:v>
                </c:pt>
                <c:pt idx="40">
                  <c:v>23387.37922423019</c:v>
                </c:pt>
                <c:pt idx="41">
                  <c:v>182054.49418322885</c:v>
                </c:pt>
                <c:pt idx="42">
                  <c:v>95357.381442526472</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441586.92670972151</c:v>
                </c:pt>
                <c:pt idx="41">
                  <c:v>506610.2490374443</c:v>
                </c:pt>
                <c:pt idx="42">
                  <c:v>427547.08966043859</c:v>
                </c:pt>
                <c:pt idx="43">
                  <c:v>334983.4673776796</c:v>
                </c:pt>
                <c:pt idx="44">
                  <c:v>335941.74295969569</c:v>
                </c:pt>
                <c:pt idx="45">
                  <c:v>178448.46822953265</c:v>
                </c:pt>
                <c:pt idx="46">
                  <c:v>203880.6507514531</c:v>
                </c:pt>
                <c:pt idx="47">
                  <c:v>161046.59764543138</c:v>
                </c:pt>
                <c:pt idx="48">
                  <c:v>44388.465354489192</c:v>
                </c:pt>
                <c:pt idx="49">
                  <c:v>53443.252314974896</c:v>
                </c:pt>
                <c:pt idx="50">
                  <c:v>51773.687155489897</c:v>
                </c:pt>
                <c:pt idx="51">
                  <c:v>37102.500177737857</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5372.2581513878959</c:v>
                </c:pt>
                <c:pt idx="43">
                  <c:v>0</c:v>
                </c:pt>
                <c:pt idx="44">
                  <c:v>0</c:v>
                </c:pt>
                <c:pt idx="45">
                  <c:v>0</c:v>
                </c:pt>
                <c:pt idx="46">
                  <c:v>0</c:v>
                </c:pt>
                <c:pt idx="47">
                  <c:v>0</c:v>
                </c:pt>
                <c:pt idx="48">
                  <c:v>0</c:v>
                </c:pt>
                <c:pt idx="49">
                  <c:v>4460.4057867642814</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Distrb_elec_cost!$E$62:$E$121</c:f>
              <c:numCache>
                <c:formatCode>0</c:formatCode>
                <c:ptCount val="60"/>
                <c:pt idx="0">
                  <c:v>29270.24943566159</c:v>
                </c:pt>
                <c:pt idx="1">
                  <c:v>0</c:v>
                </c:pt>
                <c:pt idx="2">
                  <c:v>0</c:v>
                </c:pt>
                <c:pt idx="3">
                  <c:v>2447.4224667593598</c:v>
                </c:pt>
                <c:pt idx="4">
                  <c:v>0</c:v>
                </c:pt>
                <c:pt idx="5">
                  <c:v>0</c:v>
                </c:pt>
                <c:pt idx="6">
                  <c:v>0</c:v>
                </c:pt>
                <c:pt idx="7">
                  <c:v>698.52751000512103</c:v>
                </c:pt>
                <c:pt idx="8">
                  <c:v>5737.6052075939033</c:v>
                </c:pt>
                <c:pt idx="9">
                  <c:v>0</c:v>
                </c:pt>
                <c:pt idx="10">
                  <c:v>0</c:v>
                </c:pt>
                <c:pt idx="11">
                  <c:v>16830.857847355772</c:v>
                </c:pt>
                <c:pt idx="12">
                  <c:v>1523.939303710875</c:v>
                </c:pt>
                <c:pt idx="13">
                  <c:v>1822.6407078422972</c:v>
                </c:pt>
                <c:pt idx="14">
                  <c:v>0</c:v>
                </c:pt>
                <c:pt idx="15">
                  <c:v>141759.29630269212</c:v>
                </c:pt>
                <c:pt idx="16">
                  <c:v>3238.8038862420426</c:v>
                </c:pt>
                <c:pt idx="17">
                  <c:v>14251.29363305581</c:v>
                </c:pt>
                <c:pt idx="18">
                  <c:v>104384.56153194346</c:v>
                </c:pt>
                <c:pt idx="19">
                  <c:v>6521.2983204894808</c:v>
                </c:pt>
                <c:pt idx="20">
                  <c:v>104803.31304692946</c:v>
                </c:pt>
                <c:pt idx="21">
                  <c:v>59721.65551770298</c:v>
                </c:pt>
                <c:pt idx="22">
                  <c:v>28593.60675821748</c:v>
                </c:pt>
                <c:pt idx="23">
                  <c:v>304296.3593961494</c:v>
                </c:pt>
                <c:pt idx="24">
                  <c:v>38980.889679262029</c:v>
                </c:pt>
                <c:pt idx="25">
                  <c:v>444982.61103572458</c:v>
                </c:pt>
                <c:pt idx="26">
                  <c:v>405803.01453551243</c:v>
                </c:pt>
                <c:pt idx="27">
                  <c:v>204915.79688359628</c:v>
                </c:pt>
                <c:pt idx="28">
                  <c:v>190241.24792572809</c:v>
                </c:pt>
                <c:pt idx="29">
                  <c:v>236959.03441878149</c:v>
                </c:pt>
                <c:pt idx="30">
                  <c:v>1272152.9315701376</c:v>
                </c:pt>
                <c:pt idx="31">
                  <c:v>187283.4958723067</c:v>
                </c:pt>
                <c:pt idx="32">
                  <c:v>520152.81244438404</c:v>
                </c:pt>
                <c:pt idx="33">
                  <c:v>302953.79761353187</c:v>
                </c:pt>
                <c:pt idx="34">
                  <c:v>101237.17410603771</c:v>
                </c:pt>
                <c:pt idx="35">
                  <c:v>101679.65293607395</c:v>
                </c:pt>
                <c:pt idx="36">
                  <c:v>621230.46697812818</c:v>
                </c:pt>
                <c:pt idx="37">
                  <c:v>153512.71283943843</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3453.5945258922193</c:v>
                </c:pt>
                <c:pt idx="35">
                  <c:v>0</c:v>
                </c:pt>
                <c:pt idx="36">
                  <c:v>342131.48252250667</c:v>
                </c:pt>
                <c:pt idx="37">
                  <c:v>427944.13439532334</c:v>
                </c:pt>
                <c:pt idx="38">
                  <c:v>608166.88440531236</c:v>
                </c:pt>
                <c:pt idx="39">
                  <c:v>649884.51468868065</c:v>
                </c:pt>
                <c:pt idx="40">
                  <c:v>204248.44851539523</c:v>
                </c:pt>
                <c:pt idx="41">
                  <c:v>202766.27687042131</c:v>
                </c:pt>
                <c:pt idx="42">
                  <c:v>36914.350314351017</c:v>
                </c:pt>
                <c:pt idx="43">
                  <c:v>252601.98626639912</c:v>
                </c:pt>
                <c:pt idx="44">
                  <c:v>123852.78645946196</c:v>
                </c:pt>
                <c:pt idx="45">
                  <c:v>6785.7898390870132</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349497.17212384439</c:v>
                </c:pt>
                <c:pt idx="42">
                  <c:v>625777.16343285912</c:v>
                </c:pt>
                <c:pt idx="43">
                  <c:v>592565.14547485719</c:v>
                </c:pt>
                <c:pt idx="44">
                  <c:v>493761.61922474456</c:v>
                </c:pt>
                <c:pt idx="45">
                  <c:v>305499.63149855775</c:v>
                </c:pt>
                <c:pt idx="46">
                  <c:v>347363.82623273012</c:v>
                </c:pt>
                <c:pt idx="47">
                  <c:v>151352.24209176755</c:v>
                </c:pt>
                <c:pt idx="48">
                  <c:v>270310.29143156746</c:v>
                </c:pt>
                <c:pt idx="49">
                  <c:v>46153.857987191121</c:v>
                </c:pt>
                <c:pt idx="50">
                  <c:v>59919.400406777757</c:v>
                </c:pt>
                <c:pt idx="51">
                  <c:v>57492.083126729864</c:v>
                </c:pt>
                <c:pt idx="52">
                  <c:v>16797.600235959475</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5372.2581513878959</c:v>
                </c:pt>
                <c:pt idx="43">
                  <c:v>0</c:v>
                </c:pt>
                <c:pt idx="44">
                  <c:v>0</c:v>
                </c:pt>
                <c:pt idx="45">
                  <c:v>0</c:v>
                </c:pt>
                <c:pt idx="46">
                  <c:v>0</c:v>
                </c:pt>
                <c:pt idx="47">
                  <c:v>0</c:v>
                </c:pt>
                <c:pt idx="48">
                  <c:v>4460.4057867642814</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Distrb_elec_cost!$D$122:$D$181</c:f>
              <c:numCache>
                <c:formatCode>0</c:formatCode>
                <c:ptCount val="60"/>
                <c:pt idx="0">
                  <c:v>29270.249435661586</c:v>
                </c:pt>
                <c:pt idx="1">
                  <c:v>0</c:v>
                </c:pt>
                <c:pt idx="2">
                  <c:v>0</c:v>
                </c:pt>
                <c:pt idx="3">
                  <c:v>2447.4224667593598</c:v>
                </c:pt>
                <c:pt idx="4">
                  <c:v>0</c:v>
                </c:pt>
                <c:pt idx="5">
                  <c:v>0</c:v>
                </c:pt>
                <c:pt idx="6">
                  <c:v>3522.2781275968209</c:v>
                </c:pt>
                <c:pt idx="7">
                  <c:v>2913.8545900022032</c:v>
                </c:pt>
                <c:pt idx="8">
                  <c:v>0</c:v>
                </c:pt>
                <c:pt idx="9">
                  <c:v>17995.685143186594</c:v>
                </c:pt>
                <c:pt idx="10">
                  <c:v>359.11200788005362</c:v>
                </c:pt>
                <c:pt idx="11">
                  <c:v>1822.6407078422972</c:v>
                </c:pt>
                <c:pt idx="12">
                  <c:v>1167.2332668453953</c:v>
                </c:pt>
                <c:pt idx="13">
                  <c:v>143267.8412886594</c:v>
                </c:pt>
                <c:pt idx="14">
                  <c:v>14814.319266485174</c:v>
                </c:pt>
                <c:pt idx="15">
                  <c:v>104800.38242065215</c:v>
                </c:pt>
                <c:pt idx="16">
                  <c:v>104318.47833659561</c:v>
                </c:pt>
                <c:pt idx="17">
                  <c:v>24171.289663736861</c:v>
                </c:pt>
                <c:pt idx="18">
                  <c:v>70734.284754298234</c:v>
                </c:pt>
                <c:pt idx="19">
                  <c:v>304296.3593961494</c:v>
                </c:pt>
                <c:pt idx="20">
                  <c:v>447290.81779623509</c:v>
                </c:pt>
                <c:pt idx="21">
                  <c:v>48170.379925083958</c:v>
                </c:pt>
                <c:pt idx="22">
                  <c:v>408214.71485964872</c:v>
                </c:pt>
                <c:pt idx="23">
                  <c:v>35076.571937292727</c:v>
                </c:pt>
                <c:pt idx="24">
                  <c:v>99519.54236851052</c:v>
                </c:pt>
                <c:pt idx="25">
                  <c:v>943032.06663970707</c:v>
                </c:pt>
                <c:pt idx="26">
                  <c:v>119542.74733307099</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Distrb_elec_cost!$E$122:$E$181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175242.74821300944</c:v>
                </c:pt>
                <c:pt idx="31">
                  <c:v>194964.58438102444</c:v>
                </c:pt>
                <c:pt idx="32">
                  <c:v>167669.47078953288</c:v>
                </c:pt>
                <c:pt idx="33">
                  <c:v>442778.83672976861</c:v>
                </c:pt>
                <c:pt idx="34">
                  <c:v>428133.48109359777</c:v>
                </c:pt>
                <c:pt idx="35">
                  <c:v>719474.90306835552</c:v>
                </c:pt>
                <c:pt idx="36">
                  <c:v>942824.02772807237</c:v>
                </c:pt>
                <c:pt idx="37">
                  <c:v>713629.03690559708</c:v>
                </c:pt>
                <c:pt idx="38">
                  <c:v>174719.85862571574</c:v>
                </c:pt>
                <c:pt idx="39">
                  <c:v>247392.72676225338</c:v>
                </c:pt>
                <c:pt idx="40">
                  <c:v>49210.269371132687</c:v>
                </c:pt>
                <c:pt idx="41">
                  <c:v>170513.33309242336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612431.79761554988</c:v>
                </c:pt>
                <c:pt idx="41">
                  <c:v>669097.99654840829</c:v>
                </c:pt>
                <c:pt idx="42">
                  <c:v>633932.19620607502</c:v>
                </c:pt>
                <c:pt idx="43">
                  <c:v>0</c:v>
                </c:pt>
                <c:pt idx="44">
                  <c:v>97930.15355678022</c:v>
                </c:pt>
                <c:pt idx="45">
                  <c:v>124995.43125550776</c:v>
                </c:pt>
                <c:pt idx="46">
                  <c:v>192187.90001194316</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201453.88601253845</c:v>
                </c:pt>
                <c:pt idx="46">
                  <c:v>661603.965656252</c:v>
                </c:pt>
                <c:pt idx="47">
                  <c:v>461552.90586655022</c:v>
                </c:pt>
                <c:pt idx="48">
                  <c:v>239842.22004214261</c:v>
                </c:pt>
                <c:pt idx="49">
                  <c:v>105277.89820602183</c:v>
                </c:pt>
                <c:pt idx="50">
                  <c:v>267336.01925356104</c:v>
                </c:pt>
                <c:pt idx="51">
                  <c:v>85711.913823668656</c:v>
                </c:pt>
                <c:pt idx="52">
                  <c:v>76970.812861345243</c:v>
                </c:pt>
                <c:pt idx="53">
                  <c:v>55768.317355321458</c:v>
                </c:pt>
                <c:pt idx="54">
                  <c:v>13219.785013505498</c:v>
                </c:pt>
                <c:pt idx="55">
                  <c:v>8339.0319970237051</c:v>
                </c:pt>
                <c:pt idx="56">
                  <c:v>17749.406635556355</c:v>
                </c:pt>
                <c:pt idx="57">
                  <c:v>21121.873354147672</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1672.6521700366056</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5372.2581513878959</c:v>
                </c:pt>
                <c:pt idx="45">
                  <c:v>0</c:v>
                </c:pt>
                <c:pt idx="46">
                  <c:v>0</c:v>
                </c:pt>
                <c:pt idx="47">
                  <c:v>0</c:v>
                </c:pt>
                <c:pt idx="48">
                  <c:v>0</c:v>
                </c:pt>
                <c:pt idx="49">
                  <c:v>4460.4057867642814</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Distrb_elec_cost!$D$182:$D$241</c:f>
              <c:numCache>
                <c:formatCode>0</c:formatCode>
                <c:ptCount val="60"/>
                <c:pt idx="0">
                  <c:v>29270.249435661586</c:v>
                </c:pt>
                <c:pt idx="1">
                  <c:v>0</c:v>
                </c:pt>
                <c:pt idx="2">
                  <c:v>0</c:v>
                </c:pt>
                <c:pt idx="3">
                  <c:v>2447.4224667593598</c:v>
                </c:pt>
                <c:pt idx="4">
                  <c:v>0</c:v>
                </c:pt>
                <c:pt idx="5">
                  <c:v>0</c:v>
                </c:pt>
                <c:pt idx="6">
                  <c:v>6436.1327175990255</c:v>
                </c:pt>
                <c:pt idx="7">
                  <c:v>0</c:v>
                </c:pt>
                <c:pt idx="8">
                  <c:v>0</c:v>
                </c:pt>
                <c:pt idx="9">
                  <c:v>17995.685143186591</c:v>
                </c:pt>
                <c:pt idx="10">
                  <c:v>359.11200788005362</c:v>
                </c:pt>
                <c:pt idx="11">
                  <c:v>1822.6407078422972</c:v>
                </c:pt>
                <c:pt idx="12">
                  <c:v>141759.29630269209</c:v>
                </c:pt>
                <c:pt idx="13">
                  <c:v>11033.365472429747</c:v>
                </c:pt>
                <c:pt idx="14">
                  <c:v>109119.34990819637</c:v>
                </c:pt>
                <c:pt idx="15">
                  <c:v>8243.2419911046709</c:v>
                </c:pt>
                <c:pt idx="16">
                  <c:v>111359.20935254113</c:v>
                </c:pt>
                <c:pt idx="17">
                  <c:v>72167.873127230487</c:v>
                </c:pt>
                <c:pt idx="18">
                  <c:v>292647.10238051665</c:v>
                </c:pt>
                <c:pt idx="19">
                  <c:v>60221.639537973184</c:v>
                </c:pt>
                <c:pt idx="20">
                  <c:v>452499.0497903091</c:v>
                </c:pt>
                <c:pt idx="21">
                  <c:v>412195.9731113966</c:v>
                </c:pt>
                <c:pt idx="22">
                  <c:v>35076.571937292727</c:v>
                </c:pt>
                <c:pt idx="23">
                  <c:v>99519.542368510505</c:v>
                </c:pt>
                <c:pt idx="24">
                  <c:v>943032.06663970719</c:v>
                </c:pt>
                <c:pt idx="25">
                  <c:v>119542.74733307099</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Distrb_elec_cost!$E$182:$E$241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45181.00730081198</c:v>
                </c:pt>
                <c:pt idx="22">
                  <c:v>4599.6207680465004</c:v>
                </c:pt>
                <c:pt idx="23">
                  <c:v>15351.63835582408</c:v>
                </c:pt>
                <c:pt idx="24">
                  <c:v>100547.52721266184</c:v>
                </c:pt>
                <c:pt idx="25">
                  <c:v>61766.64527915779</c:v>
                </c:pt>
                <c:pt idx="26">
                  <c:v>40624.232506993656</c:v>
                </c:pt>
                <c:pt idx="27">
                  <c:v>109903.9087455352</c:v>
                </c:pt>
                <c:pt idx="28">
                  <c:v>53546.787899745228</c:v>
                </c:pt>
                <c:pt idx="29">
                  <c:v>202937.8251939147</c:v>
                </c:pt>
                <c:pt idx="30">
                  <c:v>299109.53823585314</c:v>
                </c:pt>
                <c:pt idx="31">
                  <c:v>176347.73604339481</c:v>
                </c:pt>
                <c:pt idx="32">
                  <c:v>303017.75431913324</c:v>
                </c:pt>
                <c:pt idx="33">
                  <c:v>369645.0674947552</c:v>
                </c:pt>
                <c:pt idx="34">
                  <c:v>440227.77836800925</c:v>
                </c:pt>
                <c:pt idx="35">
                  <c:v>986325.28332174022</c:v>
                </c:pt>
                <c:pt idx="36">
                  <c:v>599963.56373612536</c:v>
                </c:pt>
                <c:pt idx="37">
                  <c:v>200623.49216512771</c:v>
                </c:pt>
                <c:pt idx="38">
                  <c:v>6063.0653314145356</c:v>
                </c:pt>
                <c:pt idx="39">
                  <c:v>232793.04363149111</c:v>
                </c:pt>
                <c:pt idx="40">
                  <c:v>148562.47117840857</c:v>
                </c:pt>
                <c:pt idx="41">
                  <c:v>29415.289672338928</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269826.41533745534</c:v>
                </c:pt>
                <c:pt idx="38">
                  <c:v>503899.31801654742</c:v>
                </c:pt>
                <c:pt idx="39">
                  <c:v>507804.06080995582</c:v>
                </c:pt>
                <c:pt idx="40">
                  <c:v>497064.60848894482</c:v>
                </c:pt>
                <c:pt idx="41">
                  <c:v>227494.67540663545</c:v>
                </c:pt>
                <c:pt idx="42">
                  <c:v>109128.91419954592</c:v>
                </c:pt>
                <c:pt idx="43">
                  <c:v>21006.437887309821</c:v>
                </c:pt>
                <c:pt idx="44">
                  <c:v>150847.72413300892</c:v>
                </c:pt>
                <c:pt idx="45">
                  <c:v>43503.320914861768</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269046.5507180987</c:v>
                </c:pt>
                <c:pt idx="42">
                  <c:v>258196.89059654085</c:v>
                </c:pt>
                <c:pt idx="43">
                  <c:v>369014.23801429471</c:v>
                </c:pt>
                <c:pt idx="44">
                  <c:v>213783.55719851144</c:v>
                </c:pt>
                <c:pt idx="45">
                  <c:v>290174.56411205803</c:v>
                </c:pt>
                <c:pt idx="46">
                  <c:v>295574.76896559581</c:v>
                </c:pt>
                <c:pt idx="47">
                  <c:v>77605.627870167664</c:v>
                </c:pt>
                <c:pt idx="48">
                  <c:v>158602.51806106226</c:v>
                </c:pt>
                <c:pt idx="49">
                  <c:v>53659.906110667689</c:v>
                </c:pt>
                <c:pt idx="50">
                  <c:v>73373.265052613162</c:v>
                </c:pt>
                <c:pt idx="51">
                  <c:v>44540.391700206972</c:v>
                </c:pt>
                <c:pt idx="52">
                  <c:v>43451.753134062208</c:v>
                </c:pt>
                <c:pt idx="53">
                  <c:v>8493.9075435215218</c:v>
                </c:pt>
                <c:pt idx="54">
                  <c:v>13219.785013505498</c:v>
                </c:pt>
                <c:pt idx="55">
                  <c:v>8339.0319970237051</c:v>
                </c:pt>
                <c:pt idx="56">
                  <c:v>38871.279989704024</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1672.6521700366056</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5372.2581513878959</c:v>
                </c:pt>
                <c:pt idx="43">
                  <c:v>0</c:v>
                </c:pt>
                <c:pt idx="44">
                  <c:v>0</c:v>
                </c:pt>
                <c:pt idx="45">
                  <c:v>0</c:v>
                </c:pt>
                <c:pt idx="46">
                  <c:v>0</c:v>
                </c:pt>
                <c:pt idx="47">
                  <c:v>4460.4057867642814</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-0.78062959306789526</c:v>
                </c:pt>
                <c:pt idx="1">
                  <c:v>-0.78062959306789526</c:v>
                </c:pt>
                <c:pt idx="2">
                  <c:v>-0.78062959306789526</c:v>
                </c:pt>
                <c:pt idx="3">
                  <c:v>-0.78062959306789526</c:v>
                </c:pt>
                <c:pt idx="4">
                  <c:v>-0.78062959306789526</c:v>
                </c:pt>
                <c:pt idx="5">
                  <c:v>-0.78062959306789526</c:v>
                </c:pt>
                <c:pt idx="6">
                  <c:v>-0.78062959306789526</c:v>
                </c:pt>
                <c:pt idx="7">
                  <c:v>-0.78062959306789526</c:v>
                </c:pt>
                <c:pt idx="8">
                  <c:v>-0.78062959306789526</c:v>
                </c:pt>
                <c:pt idx="9">
                  <c:v>-0.78062959306789526</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0.48031167896900451</c:v>
                </c:pt>
                <c:pt idx="7">
                  <c:v>0.50282336370802749</c:v>
                </c:pt>
                <c:pt idx="8">
                  <c:v>0.50840044506530713</c:v>
                </c:pt>
                <c:pt idx="9">
                  <c:v>0.54842601733026197</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0.54842601733026208</c:v>
                </c:pt>
                <c:pt idx="1">
                  <c:v>0.54842601733026219</c:v>
                </c:pt>
                <c:pt idx="2">
                  <c:v>0.54842601733026231</c:v>
                </c:pt>
                <c:pt idx="3">
                  <c:v>0.54842601733026219</c:v>
                </c:pt>
                <c:pt idx="4">
                  <c:v>0.85682049936419558</c:v>
                </c:pt>
                <c:pt idx="5">
                  <c:v>0.82196097569378823</c:v>
                </c:pt>
                <c:pt idx="6">
                  <c:v>0.36756675294484664</c:v>
                </c:pt>
                <c:pt idx="7">
                  <c:v>0.39823006605045108</c:v>
                </c:pt>
                <c:pt idx="8">
                  <c:v>0.59703882305402556</c:v>
                </c:pt>
                <c:pt idx="9">
                  <c:v>0.60375230601317686</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0.31807776860317272</c:v>
                </c:pt>
                <c:pt idx="2">
                  <c:v>0.35262741242821627</c:v>
                </c:pt>
                <c:pt idx="3">
                  <c:v>0.69316610259415323</c:v>
                </c:pt>
                <c:pt idx="4">
                  <c:v>0.30773252445471044</c:v>
                </c:pt>
                <c:pt idx="5">
                  <c:v>0.46607944894998776</c:v>
                </c:pt>
                <c:pt idx="6">
                  <c:v>0.39818721022650339</c:v>
                </c:pt>
                <c:pt idx="7">
                  <c:v>0.40502189979244951</c:v>
                </c:pt>
                <c:pt idx="8">
                  <c:v>0.20690238842796971</c:v>
                </c:pt>
                <c:pt idx="9">
                  <c:v>0.15389700620748914</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0.78856785383392991</c:v>
                </c:pt>
                <c:pt idx="1">
                  <c:v>0.50759392620125321</c:v>
                </c:pt>
                <c:pt idx="2">
                  <c:v>0.48045350732772163</c:v>
                </c:pt>
                <c:pt idx="3">
                  <c:v>0.14177342130093806</c:v>
                </c:pt>
                <c:pt idx="4">
                  <c:v>0.23032917625233451</c:v>
                </c:pt>
                <c:pt idx="5">
                  <c:v>9.3466512442424099E-2</c:v>
                </c:pt>
                <c:pt idx="6">
                  <c:v>0.15273786828314462</c:v>
                </c:pt>
                <c:pt idx="7">
                  <c:v>9.9709311201553907E-2</c:v>
                </c:pt>
                <c:pt idx="8">
                  <c:v>0.1068548769815989</c:v>
                </c:pt>
                <c:pt idx="9">
                  <c:v>9.2728180872571064E-2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-0.78062959306789514</c:v>
                </c:pt>
                <c:pt idx="1">
                  <c:v>-0.30031791409889064</c:v>
                </c:pt>
                <c:pt idx="2">
                  <c:v>-0.23419956717797874</c:v>
                </c:pt>
                <c:pt idx="3">
                  <c:v>-0.23419956717797874</c:v>
                </c:pt>
                <c:pt idx="4">
                  <c:v>-0.23220357573763295</c:v>
                </c:pt>
                <c:pt idx="5">
                  <c:v>-0.23220357573763295</c:v>
                </c:pt>
                <c:pt idx="6">
                  <c:v>-0.23220357573763295</c:v>
                </c:pt>
                <c:pt idx="7">
                  <c:v>-0.23220357573763284</c:v>
                </c:pt>
                <c:pt idx="8">
                  <c:v>-0.23220357573763295</c:v>
                </c:pt>
                <c:pt idx="9">
                  <c:v>3.9491961946614085E-2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-0.53804646716106364</c:v>
                </c:pt>
                <c:pt idx="1">
                  <c:v>-0.41710631428891226</c:v>
                </c:pt>
                <c:pt idx="2">
                  <c:v>-0.33322047100445407</c:v>
                </c:pt>
                <c:pt idx="3">
                  <c:v>-0.30064175639569052</c:v>
                </c:pt>
                <c:pt idx="4">
                  <c:v>-0.23619747715493894</c:v>
                </c:pt>
                <c:pt idx="5">
                  <c:v>-0.21021254769512304</c:v>
                </c:pt>
                <c:pt idx="6">
                  <c:v>-0.17418238953952778</c:v>
                </c:pt>
                <c:pt idx="7">
                  <c:v>-8.5330815268437735E-2</c:v>
                </c:pt>
                <c:pt idx="8">
                  <c:v>-7.6710869815109273E-2</c:v>
                </c:pt>
                <c:pt idx="9">
                  <c:v>1.185943522192961E-2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0</c:v>
                </c:pt>
                <c:pt idx="2">
                  <c:v>0.28879103116710891</c:v>
                </c:pt>
                <c:pt idx="3">
                  <c:v>0.34271480811977417</c:v>
                </c:pt>
                <c:pt idx="4">
                  <c:v>0.31489289587852487</c:v>
                </c:pt>
                <c:pt idx="5">
                  <c:v>0.34040277982124101</c:v>
                </c:pt>
                <c:pt idx="6">
                  <c:v>0.34437749897545289</c:v>
                </c:pt>
                <c:pt idx="7">
                  <c:v>0.35603443871033691</c:v>
                </c:pt>
                <c:pt idx="8">
                  <c:v>0.35603443871033691</c:v>
                </c:pt>
                <c:pt idx="9">
                  <c:v>0.34271480811977417</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0.28879103116710891</c:v>
                </c:pt>
                <c:pt idx="1">
                  <c:v>0.34736236389358521</c:v>
                </c:pt>
                <c:pt idx="2">
                  <c:v>8.7285717537554763E-2</c:v>
                </c:pt>
                <c:pt idx="3">
                  <c:v>6.4542488632516326E-2</c:v>
                </c:pt>
                <c:pt idx="4">
                  <c:v>7.1569719001018939E-2</c:v>
                </c:pt>
                <c:pt idx="5">
                  <c:v>7.8646414309141432E-2</c:v>
                </c:pt>
                <c:pt idx="6">
                  <c:v>6.508301245968573E-2</c:v>
                </c:pt>
                <c:pt idx="7">
                  <c:v>7.6006111884901362E-2</c:v>
                </c:pt>
                <c:pt idx="8">
                  <c:v>8.6979205944118343E-2</c:v>
                </c:pt>
                <c:pt idx="9">
                  <c:v>6.4101516027820438E-2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0.20441041277400096</c:v>
                </c:pt>
                <c:pt idx="1">
                  <c:v>0.14583908004752466</c:v>
                </c:pt>
                <c:pt idx="2">
                  <c:v>0.1171246952364462</c:v>
                </c:pt>
                <c:pt idx="3">
                  <c:v>8.9459982973971286E-2</c:v>
                </c:pt>
                <c:pt idx="4">
                  <c:v>0.10673882906156607</c:v>
                </c:pt>
                <c:pt idx="5">
                  <c:v>7.4152249810727433E-2</c:v>
                </c:pt>
                <c:pt idx="6">
                  <c:v>8.3740932505971255E-2</c:v>
                </c:pt>
                <c:pt idx="7">
                  <c:v>6.4676729131023514E-2</c:v>
                </c:pt>
                <c:pt idx="8">
                  <c:v>5.0187799286654622E-2</c:v>
                </c:pt>
                <c:pt idx="9">
                  <c:v>8.6385119793515264E-2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0.19120396186301591</c:v>
                </c:pt>
                <c:pt idx="7">
                  <c:v>0.25685454143320552</c:v>
                </c:pt>
                <c:pt idx="8">
                  <c:v>0.261677557458315</c:v>
                </c:pt>
                <c:pt idx="9">
                  <c:v>0.25583333380162165</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4.1728639815746801E-2</c:v>
                </c:pt>
                <c:pt idx="1">
                  <c:v>8.5808990679736574E-2</c:v>
                </c:pt>
                <c:pt idx="2">
                  <c:v>0.12301182322330845</c:v>
                </c:pt>
                <c:pt idx="3">
                  <c:v>0.14703223343004307</c:v>
                </c:pt>
                <c:pt idx="4">
                  <c:v>0.15004003390351686</c:v>
                </c:pt>
                <c:pt idx="5">
                  <c:v>0.15943396243367539</c:v>
                </c:pt>
                <c:pt idx="6">
                  <c:v>0.17768864030216219</c:v>
                </c:pt>
                <c:pt idx="7">
                  <c:v>0.20772456943961545</c:v>
                </c:pt>
                <c:pt idx="8">
                  <c:v>0.21408691301202123</c:v>
                </c:pt>
                <c:pt idx="9">
                  <c:v>0.21202402301945769</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-0.78062959306789526</c:v>
                </c:pt>
                <c:pt idx="1">
                  <c:v>-0.78062959306789526</c:v>
                </c:pt>
                <c:pt idx="2">
                  <c:v>-0.78062959306789526</c:v>
                </c:pt>
                <c:pt idx="3">
                  <c:v>-0.78062959306789526</c:v>
                </c:pt>
                <c:pt idx="4">
                  <c:v>-0.78062959306789526</c:v>
                </c:pt>
                <c:pt idx="5">
                  <c:v>-0.78062959306789526</c:v>
                </c:pt>
                <c:pt idx="6">
                  <c:v>-0.78062959306789526</c:v>
                </c:pt>
                <c:pt idx="7">
                  <c:v>-0.78062959306789526</c:v>
                </c:pt>
                <c:pt idx="8">
                  <c:v>-0.78062959306789526</c:v>
                </c:pt>
                <c:pt idx="9">
                  <c:v>-0.78062959306789526</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0.27031480870348545</c:v>
                </c:pt>
                <c:pt idx="7">
                  <c:v>0.4315716521313433</c:v>
                </c:pt>
                <c:pt idx="8">
                  <c:v>0.4315716521313433</c:v>
                </c:pt>
                <c:pt idx="9">
                  <c:v>0.55799816625530851</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0.40194589217377341</c:v>
                </c:pt>
                <c:pt idx="1">
                  <c:v>0.55799816625530863</c:v>
                </c:pt>
                <c:pt idx="2">
                  <c:v>0.62512877867809824</c:v>
                </c:pt>
                <c:pt idx="3">
                  <c:v>0.62518981715642707</c:v>
                </c:pt>
                <c:pt idx="4">
                  <c:v>0.70230782376651602</c:v>
                </c:pt>
                <c:pt idx="5">
                  <c:v>0.74861196111334849</c:v>
                </c:pt>
                <c:pt idx="6">
                  <c:v>0.47829715240986315</c:v>
                </c:pt>
                <c:pt idx="7">
                  <c:v>0.36363775045698932</c:v>
                </c:pt>
                <c:pt idx="8">
                  <c:v>0.36913331882546851</c:v>
                </c:pt>
                <c:pt idx="9">
                  <c:v>0.39008074607375798</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0.22271912988258147</c:v>
                </c:pt>
                <c:pt idx="1">
                  <c:v>0.15950790084214139</c:v>
                </c:pt>
                <c:pt idx="2">
                  <c:v>0.18533923324705293</c:v>
                </c:pt>
                <c:pt idx="3">
                  <c:v>0.18527819476872409</c:v>
                </c:pt>
                <c:pt idx="4">
                  <c:v>0.14294177611237036</c:v>
                </c:pt>
                <c:pt idx="5">
                  <c:v>0.22201003079838888</c:v>
                </c:pt>
                <c:pt idx="6">
                  <c:v>0.22201003079838888</c:v>
                </c:pt>
                <c:pt idx="7">
                  <c:v>0.28102144861750222</c:v>
                </c:pt>
                <c:pt idx="8">
                  <c:v>0.25664427150877756</c:v>
                </c:pt>
                <c:pt idx="9">
                  <c:v>0.27711830057148124</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0.45156582914947996</c:v>
                </c:pt>
                <c:pt idx="1">
                  <c:v>0.46992856035870567</c:v>
                </c:pt>
                <c:pt idx="2">
                  <c:v>0.65950860183384385</c:v>
                </c:pt>
                <c:pt idx="3">
                  <c:v>0.49406399905412957</c:v>
                </c:pt>
                <c:pt idx="4">
                  <c:v>0.72638996072500062</c:v>
                </c:pt>
                <c:pt idx="5">
                  <c:v>0.48803653109246192</c:v>
                </c:pt>
                <c:pt idx="6">
                  <c:v>0.48232960723990081</c:v>
                </c:pt>
                <c:pt idx="7">
                  <c:v>0.46468296872020831</c:v>
                </c:pt>
                <c:pt idx="8">
                  <c:v>0.39080224547715092</c:v>
                </c:pt>
                <c:pt idx="9">
                  <c:v>0.37562426019432049</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-0.78062959306789514</c:v>
                </c:pt>
                <c:pt idx="1">
                  <c:v>-0.62775423410174236</c:v>
                </c:pt>
                <c:pt idx="2">
                  <c:v>-0.34905794093655185</c:v>
                </c:pt>
                <c:pt idx="3">
                  <c:v>-0.29849941596199137</c:v>
                </c:pt>
                <c:pt idx="4">
                  <c:v>-0.20128249780273488</c:v>
                </c:pt>
                <c:pt idx="5">
                  <c:v>-0.22843404344019602</c:v>
                </c:pt>
                <c:pt idx="6">
                  <c:v>-0.15596457101154027</c:v>
                </c:pt>
                <c:pt idx="7">
                  <c:v>-0.15543977591146807</c:v>
                </c:pt>
                <c:pt idx="8">
                  <c:v>-0.1555008143897969</c:v>
                </c:pt>
                <c:pt idx="9">
                  <c:v>-6.3123525970445127E-2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-0.60355622536354248</c:v>
                </c:pt>
                <c:pt idx="1">
                  <c:v>-0.49208140674023215</c:v>
                </c:pt>
                <c:pt idx="2">
                  <c:v>-0.41347679748467314</c:v>
                </c:pt>
                <c:pt idx="3">
                  <c:v>-0.36947703104436891</c:v>
                </c:pt>
                <c:pt idx="4">
                  <c:v>-0.30983255226395745</c:v>
                </c:pt>
                <c:pt idx="5">
                  <c:v>-0.3106635707886784</c:v>
                </c:pt>
                <c:pt idx="6">
                  <c:v>-0.24315359287265553</c:v>
                </c:pt>
                <c:pt idx="7">
                  <c:v>-0.17092625730017516</c:v>
                </c:pt>
                <c:pt idx="8">
                  <c:v>-0.17497914305274448</c:v>
                </c:pt>
                <c:pt idx="9">
                  <c:v>-6.0945190331556792E-2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0.32771427172971396</c:v>
                </c:pt>
                <c:pt idx="1">
                  <c:v>3.5702730454334262</c:v>
                </c:pt>
                <c:pt idx="2">
                  <c:v>7.2306353242367631</c:v>
                </c:pt>
                <c:pt idx="3">
                  <c:v>9.9519593725719648</c:v>
                </c:pt>
                <c:pt idx="4">
                  <c:v>14.861129912153858</c:v>
                </c:pt>
                <c:pt idx="5">
                  <c:v>20.788776500275095</c:v>
                </c:pt>
                <c:pt idx="6">
                  <c:v>23.96827228007518</c:v>
                </c:pt>
                <c:pt idx="7">
                  <c:v>33.330459516827119</c:v>
                </c:pt>
                <c:pt idx="8">
                  <c:v>33.442034068246883</c:v>
                </c:pt>
                <c:pt idx="9">
                  <c:v>46.513069774550367</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22.79890447158488</c:v>
                </c:pt>
                <c:pt idx="1">
                  <c:v>36.221518854826456</c:v>
                </c:pt>
                <c:pt idx="2">
                  <c:v>51.384242347822941</c:v>
                </c:pt>
                <c:pt idx="3">
                  <c:v>58.767733159099855</c:v>
                </c:pt>
                <c:pt idx="4">
                  <c:v>70.155094507401145</c:v>
                </c:pt>
                <c:pt idx="5">
                  <c:v>77.88232297548457</c:v>
                </c:pt>
                <c:pt idx="6">
                  <c:v>82.989974021478019</c:v>
                </c:pt>
                <c:pt idx="7">
                  <c:v>86.056597718558663</c:v>
                </c:pt>
                <c:pt idx="8">
                  <c:v>92.674888568826077</c:v>
                </c:pt>
                <c:pt idx="9">
                  <c:v>89.136097941259777</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22.79890447158488</c:v>
                </c:pt>
                <c:pt idx="1">
                  <c:v>36.221518854826456</c:v>
                </c:pt>
                <c:pt idx="2">
                  <c:v>51.384242347822941</c:v>
                </c:pt>
                <c:pt idx="3">
                  <c:v>58.767733159099855</c:v>
                </c:pt>
                <c:pt idx="4">
                  <c:v>70.155094507401145</c:v>
                </c:pt>
                <c:pt idx="5">
                  <c:v>77.88232297548457</c:v>
                </c:pt>
                <c:pt idx="6">
                  <c:v>82.989974021478019</c:v>
                </c:pt>
                <c:pt idx="7">
                  <c:v>86.056597718558663</c:v>
                </c:pt>
                <c:pt idx="8">
                  <c:v>92.674888568826077</c:v>
                </c:pt>
                <c:pt idx="9">
                  <c:v>89.136097941259777</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20.395849894177719</c:v>
                </c:pt>
                <c:pt idx="1">
                  <c:v>26.779221942882401</c:v>
                </c:pt>
                <c:pt idx="2">
                  <c:v>39.31237077659361</c:v>
                </c:pt>
                <c:pt idx="3">
                  <c:v>44.813880503804967</c:v>
                </c:pt>
                <c:pt idx="4">
                  <c:v>59.460152943344482</c:v>
                </c:pt>
                <c:pt idx="5">
                  <c:v>65.043613533336924</c:v>
                </c:pt>
                <c:pt idx="6">
                  <c:v>76.098794358277956</c:v>
                </c:pt>
                <c:pt idx="7">
                  <c:v>79.783936076155157</c:v>
                </c:pt>
                <c:pt idx="8">
                  <c:v>85.330058353750459</c:v>
                </c:pt>
                <c:pt idx="9">
                  <c:v>92.302613479436715</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20.395849894177719</c:v>
                </c:pt>
                <c:pt idx="1">
                  <c:v>26.779221942882401</c:v>
                </c:pt>
                <c:pt idx="2">
                  <c:v>39.31237077659361</c:v>
                </c:pt>
                <c:pt idx="3">
                  <c:v>44.813880503804967</c:v>
                </c:pt>
                <c:pt idx="4">
                  <c:v>59.460152943344482</c:v>
                </c:pt>
                <c:pt idx="5">
                  <c:v>65.043613533336924</c:v>
                </c:pt>
                <c:pt idx="6">
                  <c:v>76.098794358277956</c:v>
                </c:pt>
                <c:pt idx="7">
                  <c:v>79.783936076155157</c:v>
                </c:pt>
                <c:pt idx="8">
                  <c:v>85.330058353750459</c:v>
                </c:pt>
                <c:pt idx="9">
                  <c:v>92.302613479436715</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20.395849894177719</c:v>
                </c:pt>
                <c:pt idx="1">
                  <c:v>26.779221942882401</c:v>
                </c:pt>
                <c:pt idx="2">
                  <c:v>39.31237077659361</c:v>
                </c:pt>
                <c:pt idx="3">
                  <c:v>44.813880503804967</c:v>
                </c:pt>
                <c:pt idx="4">
                  <c:v>59.460152943344482</c:v>
                </c:pt>
                <c:pt idx="5">
                  <c:v>65.043613533336924</c:v>
                </c:pt>
                <c:pt idx="6">
                  <c:v>76.098794358277956</c:v>
                </c:pt>
                <c:pt idx="7">
                  <c:v>79.783936076155157</c:v>
                </c:pt>
                <c:pt idx="8">
                  <c:v>85.330058353750459</c:v>
                </c:pt>
                <c:pt idx="9">
                  <c:v>92.302613479436715</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-5.7055920463734491E-3</c:v>
                </c:pt>
                <c:pt idx="1">
                  <c:v>-3.1707836216790838E-2</c:v>
                </c:pt>
                <c:pt idx="2">
                  <c:v>-5.7366121054596486E-2</c:v>
                </c:pt>
                <c:pt idx="3">
                  <c:v>-7.8662868995322391E-2</c:v>
                </c:pt>
                <c:pt idx="4">
                  <c:v>-0.10807960223683788</c:v>
                </c:pt>
                <c:pt idx="5">
                  <c:v>-0.12752061076129789</c:v>
                </c:pt>
                <c:pt idx="6">
                  <c:v>-0.15634339210710435</c:v>
                </c:pt>
                <c:pt idx="7">
                  <c:v>-0.21504795287568768</c:v>
                </c:pt>
                <c:pt idx="8">
                  <c:v>-0.20546938074060744</c:v>
                </c:pt>
                <c:pt idx="9">
                  <c:v>-0.26730581383302143</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1.5506183758106002</c:v>
                </c:pt>
                <c:pt idx="1">
                  <c:v>2.1038367511890526</c:v>
                </c:pt>
                <c:pt idx="2">
                  <c:v>2.8400069486355601</c:v>
                </c:pt>
                <c:pt idx="3">
                  <c:v>3.3820142609214203</c:v>
                </c:pt>
                <c:pt idx="4">
                  <c:v>4.460516032196769</c:v>
                </c:pt>
                <c:pt idx="5">
                  <c:v>6.1378757080028636</c:v>
                </c:pt>
                <c:pt idx="6">
                  <c:v>7.3629038132204503</c:v>
                </c:pt>
                <c:pt idx="7">
                  <c:v>11.365010597378363</c:v>
                </c:pt>
                <c:pt idx="8">
                  <c:v>13.747177290683798</c:v>
                </c:pt>
                <c:pt idx="9">
                  <c:v>47.050040221961126</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1.5506183758106002</c:v>
                </c:pt>
                <c:pt idx="1">
                  <c:v>2.1038367511890526</c:v>
                </c:pt>
                <c:pt idx="2">
                  <c:v>2.8400069486355601</c:v>
                </c:pt>
                <c:pt idx="3">
                  <c:v>3.3820142609214203</c:v>
                </c:pt>
                <c:pt idx="4">
                  <c:v>4.460516032196769</c:v>
                </c:pt>
                <c:pt idx="5">
                  <c:v>6.1378757080028636</c:v>
                </c:pt>
                <c:pt idx="6">
                  <c:v>7.3629038132204503</c:v>
                </c:pt>
                <c:pt idx="7">
                  <c:v>11.365010597378363</c:v>
                </c:pt>
                <c:pt idx="8">
                  <c:v>13.747177290683798</c:v>
                </c:pt>
                <c:pt idx="9">
                  <c:v>47.050040221961126</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-1.7410264180008617</c:v>
                </c:pt>
                <c:pt idx="1">
                  <c:v>-0.88810675859502952</c:v>
                </c:pt>
                <c:pt idx="2">
                  <c:v>-0.79337594114735432</c:v>
                </c:pt>
                <c:pt idx="3">
                  <c:v>-0.79042594579034064</c:v>
                </c:pt>
                <c:pt idx="4">
                  <c:v>-0.72726369310887506</c:v>
                </c:pt>
                <c:pt idx="5">
                  <c:v>-0.61341085060782874</c:v>
                </c:pt>
                <c:pt idx="6">
                  <c:v>-0.6522931243445218</c:v>
                </c:pt>
                <c:pt idx="7">
                  <c:v>-0.64519948417488582</c:v>
                </c:pt>
                <c:pt idx="8">
                  <c:v>-0.61440455542056871</c:v>
                </c:pt>
                <c:pt idx="9">
                  <c:v>-0.57468968427295219</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0.95904778890062969</c:v>
                </c:pt>
                <c:pt idx="1">
                  <c:v>0.74085712051659602</c:v>
                </c:pt>
                <c:pt idx="2">
                  <c:v>0.77502615775392569</c:v>
                </c:pt>
                <c:pt idx="3">
                  <c:v>0.73370908335783491</c:v>
                </c:pt>
                <c:pt idx="4">
                  <c:v>0.68321571755654664</c:v>
                </c:pt>
                <c:pt idx="5">
                  <c:v>0.59397473486591668</c:v>
                </c:pt>
                <c:pt idx="6">
                  <c:v>0.60905649244053905</c:v>
                </c:pt>
                <c:pt idx="7">
                  <c:v>0.57969879905771504</c:v>
                </c:pt>
                <c:pt idx="8">
                  <c:v>0.6033975298354125</c:v>
                </c:pt>
                <c:pt idx="9">
                  <c:v>0.55120023964384712</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1.0484863203082539</c:v>
                </c:pt>
                <c:pt idx="1">
                  <c:v>0.82141607691162444</c:v>
                </c:pt>
                <c:pt idx="2">
                  <c:v>0.86538562563522903</c:v>
                </c:pt>
                <c:pt idx="3">
                  <c:v>0.81873548979874167</c:v>
                </c:pt>
                <c:pt idx="4">
                  <c:v>0.79337836059926392</c:v>
                </c:pt>
                <c:pt idx="5">
                  <c:v>0.71578702891573331</c:v>
                </c:pt>
                <c:pt idx="6">
                  <c:v>0.73387779542417619</c:v>
                </c:pt>
                <c:pt idx="7">
                  <c:v>0.70039955256673025</c:v>
                </c:pt>
                <c:pt idx="8">
                  <c:v>0.70891155906388192</c:v>
                </c:pt>
                <c:pt idx="9">
                  <c:v>0.6433202910884972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1.0484863203082539</c:v>
                </c:pt>
                <c:pt idx="1">
                  <c:v>0.82141607691162444</c:v>
                </c:pt>
                <c:pt idx="2">
                  <c:v>0.86538562563522903</c:v>
                </c:pt>
                <c:pt idx="3">
                  <c:v>0.81873548979874167</c:v>
                </c:pt>
                <c:pt idx="4">
                  <c:v>0.79337836059926392</c:v>
                </c:pt>
                <c:pt idx="5">
                  <c:v>0.71578702891573331</c:v>
                </c:pt>
                <c:pt idx="6">
                  <c:v>0.73387779542417619</c:v>
                </c:pt>
                <c:pt idx="7">
                  <c:v>0.70039955256673025</c:v>
                </c:pt>
                <c:pt idx="8">
                  <c:v>0.70891155906388192</c:v>
                </c:pt>
                <c:pt idx="9">
                  <c:v>0.6433202910884972</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16.199842245023916</c:v>
                </c:pt>
                <c:pt idx="1">
                  <c:v>0</c:v>
                </c:pt>
                <c:pt idx="2">
                  <c:v>16.199842245023909</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19.091071160044923</c:v>
                </c:pt>
                <c:pt idx="1">
                  <c:v>0</c:v>
                </c:pt>
                <c:pt idx="2">
                  <c:v>19.091071160044919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35.290913405068842</c:v>
                </c:pt>
                <c:pt idx="1">
                  <c:v>0</c:v>
                </c:pt>
                <c:pt idx="2">
                  <c:v>35.290913405068835</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1.9569378854521563E-2</c:v>
                </c:pt>
                <c:pt idx="1">
                  <c:v>0.14199795066905585</c:v>
                </c:pt>
                <c:pt idx="2">
                  <c:v>0.29807553688199007</c:v>
                </c:pt>
                <c:pt idx="3">
                  <c:v>0.49251909754946938</c:v>
                </c:pt>
                <c:pt idx="4">
                  <c:v>0.781271042017328</c:v>
                </c:pt>
                <c:pt idx="5">
                  <c:v>1.0754903988788083</c:v>
                </c:pt>
                <c:pt idx="6">
                  <c:v>1.5331195869947793</c:v>
                </c:pt>
                <c:pt idx="7">
                  <c:v>2.5442957891845701</c:v>
                </c:pt>
                <c:pt idx="8">
                  <c:v>3.0871244189169929</c:v>
                </c:pt>
                <c:pt idx="9">
                  <c:v>8.3196278959540706</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0.11751950453187164</c:v>
                </c:pt>
                <c:pt idx="1">
                  <c:v>0.3410315128761342</c:v>
                </c:pt>
                <c:pt idx="2">
                  <c:v>0.72734332542047619</c:v>
                </c:pt>
                <c:pt idx="3">
                  <c:v>1.1453666255202177</c:v>
                </c:pt>
                <c:pt idx="4">
                  <c:v>1.7450671772018658</c:v>
                </c:pt>
                <c:pt idx="5">
                  <c:v>2.1009694272321608</c:v>
                </c:pt>
                <c:pt idx="6">
                  <c:v>3.0304477625201516</c:v>
                </c:pt>
                <c:pt idx="7">
                  <c:v>4.5484123877187859</c:v>
                </c:pt>
                <c:pt idx="8">
                  <c:v>5.8357581907479288</c:v>
                </c:pt>
                <c:pt idx="9">
                  <c:v>13.03699108183749</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0.41140657377832979</c:v>
                </c:pt>
                <c:pt idx="1">
                  <c:v>0.77868263187872777</c:v>
                </c:pt>
                <c:pt idx="2">
                  <c:v>1.6732146078283585</c:v>
                </c:pt>
                <c:pt idx="3">
                  <c:v>2.220149583083467</c:v>
                </c:pt>
                <c:pt idx="4">
                  <c:v>3.0727754798881373</c:v>
                </c:pt>
                <c:pt idx="5">
                  <c:v>3.5128094035792077</c:v>
                </c:pt>
                <c:pt idx="6">
                  <c:v>4.6041562518016326</c:v>
                </c:pt>
                <c:pt idx="7">
                  <c:v>5.4257821018025938</c:v>
                </c:pt>
                <c:pt idx="8">
                  <c:v>7.7137381171286643</c:v>
                </c:pt>
                <c:pt idx="9">
                  <c:v>10.555488439941948</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0.21707223081464225</c:v>
                </c:pt>
                <c:pt idx="1">
                  <c:v>0.22481084092104228</c:v>
                </c:pt>
                <c:pt idx="2">
                  <c:v>0.51613588573444835</c:v>
                </c:pt>
                <c:pt idx="3">
                  <c:v>0.34469547967886438</c:v>
                </c:pt>
                <c:pt idx="4">
                  <c:v>0.41398489081715178</c:v>
                </c:pt>
                <c:pt idx="5">
                  <c:v>0.21455893070353446</c:v>
                </c:pt>
                <c:pt idx="6">
                  <c:v>-6.2329185075920494E-2</c:v>
                </c:pt>
                <c:pt idx="7">
                  <c:v>-1.3413255048366495</c:v>
                </c:pt>
                <c:pt idx="8">
                  <c:v>-1.1187822134348759</c:v>
                </c:pt>
                <c:pt idx="9">
                  <c:v>-5.5491092394174713</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3.7295844347840466E-2</c:v>
                </c:pt>
                <c:pt idx="1">
                  <c:v>7.7775376120339329E-2</c:v>
                </c:pt>
                <c:pt idx="2">
                  <c:v>0.13931765827868489</c:v>
                </c:pt>
                <c:pt idx="3">
                  <c:v>0.18238241795561222</c:v>
                </c:pt>
                <c:pt idx="4">
                  <c:v>0.24126582105437958</c:v>
                </c:pt>
                <c:pt idx="5">
                  <c:v>0.25028470071494652</c:v>
                </c:pt>
                <c:pt idx="6">
                  <c:v>0.30905231625523255</c:v>
                </c:pt>
                <c:pt idx="7">
                  <c:v>0.38561854287430836</c:v>
                </c:pt>
                <c:pt idx="8">
                  <c:v>0.39002045190304274</c:v>
                </c:pt>
                <c:pt idx="9">
                  <c:v>0.44362484894839227</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0.19069361277657132</c:v>
                </c:pt>
                <c:pt idx="1">
                  <c:v>0.18549119362916858</c:v>
                </c:pt>
                <c:pt idx="2">
                  <c:v>0.20413786020354036</c:v>
                </c:pt>
                <c:pt idx="3">
                  <c:v>0.20542955362420415</c:v>
                </c:pt>
                <c:pt idx="4">
                  <c:v>0.23472349986218294</c:v>
                </c:pt>
                <c:pt idx="5">
                  <c:v>0.27590515288832718</c:v>
                </c:pt>
                <c:pt idx="6">
                  <c:v>0.28306456608640251</c:v>
                </c:pt>
                <c:pt idx="7">
                  <c:v>0.36887169210191234</c:v>
                </c:pt>
                <c:pt idx="8">
                  <c:v>0.34763184146317544</c:v>
                </c:pt>
                <c:pt idx="9">
                  <c:v>0.52437157862461559</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6.9593680631091837E-2</c:v>
                </c:pt>
                <c:pt idx="1">
                  <c:v>5.3250953756023192E-2</c:v>
                </c:pt>
                <c:pt idx="2">
                  <c:v>9.7631324220646701E-2</c:v>
                </c:pt>
                <c:pt idx="3">
                  <c:v>5.4562782738303395E-2</c:v>
                </c:pt>
                <c:pt idx="4">
                  <c:v>5.8171660521494285E-2</c:v>
                </c:pt>
                <c:pt idx="5">
                  <c:v>2.7833667109541632E-2</c:v>
                </c:pt>
                <c:pt idx="6">
                  <c:v>-4.8219756426936778E-3</c:v>
                </c:pt>
                <c:pt idx="7">
                  <c:v>-0.11270061628433589</c:v>
                </c:pt>
                <c:pt idx="8">
                  <c:v>-7.4993819371287573E-2</c:v>
                </c:pt>
                <c:pt idx="9">
                  <c:v>-0.17116852091702786</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0.49846575094665652</c:v>
                </c:pt>
                <c:pt idx="1">
                  <c:v>0.50466568931661426</c:v>
                </c:pt>
                <c:pt idx="2">
                  <c:v>0.56384268335132004</c:v>
                </c:pt>
                <c:pt idx="3">
                  <c:v>0.59448444093902941</c:v>
                </c:pt>
                <c:pt idx="4">
                  <c:v>0.66020289563293122</c:v>
                </c:pt>
                <c:pt idx="5">
                  <c:v>0.73109296839660054</c:v>
                </c:pt>
                <c:pt idx="6">
                  <c:v>0.75388083717505427</c:v>
                </c:pt>
                <c:pt idx="7">
                  <c:v>0.89334533416070139</c:v>
                </c:pt>
                <c:pt idx="8">
                  <c:v>0.8685859971691563</c:v>
                </c:pt>
                <c:pt idx="9">
                  <c:v>1.082901250177869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0.23904339456471427</c:v>
                </c:pt>
                <c:pt idx="1">
                  <c:v>0.2975293791751199</c:v>
                </c:pt>
                <c:pt idx="2">
                  <c:v>0.44271257112325979</c:v>
                </c:pt>
                <c:pt idx="3">
                  <c:v>0.48109214868514005</c:v>
                </c:pt>
                <c:pt idx="4">
                  <c:v>0.55614379017167437</c:v>
                </c:pt>
                <c:pt idx="5">
                  <c:v>0.55459116795183594</c:v>
                </c:pt>
                <c:pt idx="6">
                  <c:v>0.60579233403493615</c:v>
                </c:pt>
                <c:pt idx="7">
                  <c:v>0.60178775927721717</c:v>
                </c:pt>
                <c:pt idx="8">
                  <c:v>0.65570514681089875</c:v>
                </c:pt>
                <c:pt idx="9">
                  <c:v>0.552751470949157</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0.17733934788788427</c:v>
                </c:pt>
                <c:pt idx="1">
                  <c:v>0.17101902389100102</c:v>
                </c:pt>
                <c:pt idx="2">
                  <c:v>0.22109042369507814</c:v>
                </c:pt>
                <c:pt idx="3">
                  <c:v>0.18239180926186802</c:v>
                </c:pt>
                <c:pt idx="4">
                  <c:v>0.19007846366432879</c:v>
                </c:pt>
                <c:pt idx="5">
                  <c:v>0.16131370596151992</c:v>
                </c:pt>
                <c:pt idx="6">
                  <c:v>0.13013170663581439</c:v>
                </c:pt>
                <c:pt idx="7">
                  <c:v>2.6090725341260352E-2</c:v>
                </c:pt>
                <c:pt idx="8">
                  <c:v>6.5258749849090206E-2</c:v>
                </c:pt>
                <c:pt idx="9">
                  <c:v>-3.1737986148900187E-2</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-2.1940000000007842E-2</c:v>
                </c:pt>
                <c:pt idx="1">
                  <c:v>4.5269999999995036E-2</c:v>
                </c:pt>
                <c:pt idx="2">
                  <c:v>2.3389999999992028E-2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-0.16133000000000663</c:v>
                </c:pt>
                <c:pt idx="1">
                  <c:v>4.5269999999995036E-2</c:v>
                </c:pt>
                <c:pt idx="2">
                  <c:v>-0.11511000000000138</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-0.13938999999999879</c:v>
                </c:pt>
                <c:pt idx="1">
                  <c:v>0</c:v>
                </c:pt>
                <c:pt idx="2">
                  <c:v>-0.13849999999999341</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136.49</c:v>
                </c:pt>
                <c:pt idx="2">
                  <c:v>149.06</c:v>
                </c:pt>
                <c:pt idx="3">
                  <c:v>91.17</c:v>
                </c:pt>
                <c:pt idx="4">
                  <c:v>136.49</c:v>
                </c:pt>
                <c:pt idx="5">
                  <c:v>159.36000000000001</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34.645161290322584</c:v>
                </c:pt>
                <c:pt idx="1">
                  <c:v>2.1577060931899577</c:v>
                </c:pt>
                <c:pt idx="2">
                  <c:v>-6.8530465949820805</c:v>
                </c:pt>
                <c:pt idx="3">
                  <c:v>34.645161290322584</c:v>
                </c:pt>
                <c:pt idx="4">
                  <c:v>2.1577060931899577</c:v>
                </c:pt>
                <c:pt idx="5">
                  <c:v>-14.236559139784957</c:v>
                </c:pt>
                <c:pt idx="6">
                  <c:v>-7.4030307748696096</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34.645161290322584</c:v>
                </c:pt>
                <c:pt idx="1">
                  <c:v>2.1577060931899577</c:v>
                </c:pt>
                <c:pt idx="2">
                  <c:v>-6.8530465949820805</c:v>
                </c:pt>
                <c:pt idx="3">
                  <c:v>34.645161290322584</c:v>
                </c:pt>
                <c:pt idx="4">
                  <c:v>2.1577060931899577</c:v>
                </c:pt>
                <c:pt idx="5">
                  <c:v>-14.236559139784957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9.5680212158807398E-2</c:v>
                </c:pt>
                <c:pt idx="9">
                  <c:v>0.56243493371077413</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0.7667091442828875</c:v>
                </c:pt>
                <c:pt idx="1">
                  <c:v>8.6411515316118459E-2</c:v>
                </c:pt>
                <c:pt idx="2">
                  <c:v>8.2722498478128584E-2</c:v>
                </c:pt>
                <c:pt idx="3">
                  <c:v>0.10128108483241217</c:v>
                </c:pt>
                <c:pt idx="4">
                  <c:v>0.22813828293069496</c:v>
                </c:pt>
                <c:pt idx="5">
                  <c:v>6.7179343001454131E-2</c:v>
                </c:pt>
                <c:pt idx="6">
                  <c:v>0</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20.159896653722903</c:v>
                </c:pt>
                <c:pt idx="1">
                  <c:v>27.418677529404228</c:v>
                </c:pt>
                <c:pt idx="2">
                  <c:v>33.418942902631116</c:v>
                </c:pt>
                <c:pt idx="3">
                  <c:v>34.704989717861743</c:v>
                </c:pt>
                <c:pt idx="4">
                  <c:v>38.435856040425826</c:v>
                </c:pt>
                <c:pt idx="5">
                  <c:v>41.635589744846655</c:v>
                </c:pt>
                <c:pt idx="6">
                  <c:v>39.626277931476451</c:v>
                </c:pt>
                <c:pt idx="7">
                  <c:v>31.638576463129116</c:v>
                </c:pt>
                <c:pt idx="8">
                  <c:v>32.976657955572882</c:v>
                </c:pt>
                <c:pt idx="9">
                  <c:v>24.034928322096935</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2.3112935461322905</c:v>
                </c:pt>
                <c:pt idx="1">
                  <c:v>5.2325682799888007</c:v>
                </c:pt>
                <c:pt idx="2">
                  <c:v>10.96762261408341</c:v>
                </c:pt>
                <c:pt idx="3">
                  <c:v>14.110784068666163</c:v>
                </c:pt>
                <c:pt idx="4">
                  <c:v>18.077070076751614</c:v>
                </c:pt>
                <c:pt idx="5">
                  <c:v>16.02108998949409</c:v>
                </c:pt>
                <c:pt idx="6">
                  <c:v>21.129665016233574</c:v>
                </c:pt>
                <c:pt idx="7">
                  <c:v>22.403453544544348</c:v>
                </c:pt>
                <c:pt idx="8">
                  <c:v>27.089832791501177</c:v>
                </c:pt>
                <c:pt idx="9">
                  <c:v>26.191508142624979</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0.32771427172971412</c:v>
                </c:pt>
                <c:pt idx="1">
                  <c:v>3.5702730454334262</c:v>
                </c:pt>
                <c:pt idx="2">
                  <c:v>7.2306353242367667</c:v>
                </c:pt>
                <c:pt idx="3">
                  <c:v>9.9519593725719648</c:v>
                </c:pt>
                <c:pt idx="4">
                  <c:v>14.861129912153856</c:v>
                </c:pt>
                <c:pt idx="5">
                  <c:v>20.78877650027513</c:v>
                </c:pt>
                <c:pt idx="6">
                  <c:v>23.96827228007519</c:v>
                </c:pt>
                <c:pt idx="7">
                  <c:v>33.330459516827098</c:v>
                </c:pt>
                <c:pt idx="8">
                  <c:v>33.346353856088058</c:v>
                </c:pt>
                <c:pt idx="9">
                  <c:v>45.950634840839619</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withinLinear" id="19">
  <a:schemeClr val="accent6"/>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6.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9.png"/><Relationship Id="rId4" Type="http://schemas.openxmlformats.org/officeDocument/2006/relationships/chart" Target="../charts/chart42.xml"/><Relationship Id="rId9" Type="http://schemas.openxmlformats.org/officeDocument/2006/relationships/image" Target="../media/image28.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61.xml"/><Relationship Id="rId2" Type="http://schemas.openxmlformats.org/officeDocument/2006/relationships/chart" Target="../charts/chart60.xml"/><Relationship Id="rId1" Type="http://schemas.openxmlformats.org/officeDocument/2006/relationships/chart" Target="../charts/chart5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 Id="rId4" Type="http://schemas.openxmlformats.org/officeDocument/2006/relationships/chart" Target="../charts/chart6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7.xml"/><Relationship Id="rId1" Type="http://schemas.openxmlformats.org/officeDocument/2006/relationships/chart" Target="../charts/chart76.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14</xdr:col>
      <xdr:colOff>95344</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twoCellAnchor editAs="oneCell">
    <xdr:from>
      <xdr:col>6</xdr:col>
      <xdr:colOff>479835</xdr:colOff>
      <xdr:row>81</xdr:row>
      <xdr:rowOff>131109</xdr:rowOff>
    </xdr:from>
    <xdr:to>
      <xdr:col>10</xdr:col>
      <xdr:colOff>559764</xdr:colOff>
      <xdr:row>115</xdr:row>
      <xdr:rowOff>86457</xdr:rowOff>
    </xdr:to>
    <xdr:pic>
      <xdr:nvPicPr>
        <xdr:cNvPr id="3" name="Imagen 2">
          <a:extLst>
            <a:ext uri="{FF2B5EF4-FFF2-40B4-BE49-F238E27FC236}">
              <a16:creationId xmlns:a16="http://schemas.microsoft.com/office/drawing/2014/main" id="{666EEB90-5885-4DB1-CB87-0617590D6694}"/>
            </a:ext>
          </a:extLst>
        </xdr:cNvPr>
        <xdr:cNvPicPr>
          <a:picLocks noChangeAspect="1"/>
        </xdr:cNvPicPr>
      </xdr:nvPicPr>
      <xdr:blipFill>
        <a:blip xmlns:r="http://schemas.openxmlformats.org/officeDocument/2006/relationships" r:embed="rId2"/>
        <a:stretch>
          <a:fillRect/>
        </a:stretch>
      </xdr:blipFill>
      <xdr:spPr>
        <a:xfrm>
          <a:off x="6299610" y="15361584"/>
          <a:ext cx="3442254" cy="6108498"/>
        </a:xfrm>
        <a:prstGeom prst="rect">
          <a:avLst/>
        </a:prstGeom>
      </xdr:spPr>
    </xdr:pic>
    <xdr:clientData/>
  </xdr:twoCellAnchor>
  <xdr:twoCellAnchor editAs="oneCell">
    <xdr:from>
      <xdr:col>6</xdr:col>
      <xdr:colOff>582706</xdr:colOff>
      <xdr:row>107</xdr:row>
      <xdr:rowOff>125505</xdr:rowOff>
    </xdr:from>
    <xdr:to>
      <xdr:col>10</xdr:col>
      <xdr:colOff>626433</xdr:colOff>
      <xdr:row>129</xdr:row>
      <xdr:rowOff>154637</xdr:rowOff>
    </xdr:to>
    <xdr:pic>
      <xdr:nvPicPr>
        <xdr:cNvPr id="4" name="Imagen 3">
          <a:extLst>
            <a:ext uri="{FF2B5EF4-FFF2-40B4-BE49-F238E27FC236}">
              <a16:creationId xmlns:a16="http://schemas.microsoft.com/office/drawing/2014/main" id="{6BF8EDD9-5BF9-AADB-FC4D-788837CB5AB0}"/>
            </a:ext>
          </a:extLst>
        </xdr:cNvPr>
        <xdr:cNvPicPr>
          <a:picLocks noChangeAspect="1"/>
        </xdr:cNvPicPr>
      </xdr:nvPicPr>
      <xdr:blipFill>
        <a:blip xmlns:r="http://schemas.openxmlformats.org/officeDocument/2006/relationships" r:embed="rId3"/>
        <a:stretch>
          <a:fillRect/>
        </a:stretch>
      </xdr:blipFill>
      <xdr:spPr>
        <a:xfrm>
          <a:off x="7781365" y="19874752"/>
          <a:ext cx="3381847" cy="39915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Settings"/>
      <sheetName val="settingshide"/>
      <sheetName val="legend"/>
      <sheetName val="Taxes directes"/>
      <sheetName val="DirTax_raw"/>
      <sheetName val="Securité Social"/>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Autres taxes indirectes"/>
      <sheetName val="Excises_raw"/>
      <sheetName val="TVA_raw"/>
      <sheetName val="TVA_ref_raw"/>
      <sheetName val="TVA_grouping"/>
      <sheetName val="IO_percentage3"/>
      <sheetName val="TVA_oldScenarios"/>
      <sheetName val="Pauvreté et inégalité"/>
      <sheetName val="Budget"/>
      <sheetName val="Poverty and inequality "/>
      <sheetName val="Transition"/>
      <sheetName val="Marginal contribution"/>
      <sheetName val="Concentration curves"/>
      <sheetName val="Couverture"/>
      <sheetName val="Incidence"/>
      <sheetName val="Total | Average"/>
      <sheetName val="all_adult_educ"/>
      <sheetName val="Exemptions results"/>
      <sheetName val="Courbes de concentration"/>
      <sheetName val="Distribution des politiques "/>
      <sheetName val="Cout fiscal "/>
      <sheetName val="concentration"/>
      <sheetName val="all"/>
      <sheetName val="concentration_ref"/>
      <sheetName val="all_ref"/>
      <sheetName val="concentration_aliment"/>
      <sheetName val="all_aliment"/>
      <sheetName val="concentration_aliment_basket"/>
      <sheetName val="all_aliment_basket"/>
      <sheetName val="concentration_aliment_25"/>
      <sheetName val="all_aliment_25"/>
      <sheetName val="concentration_transport"/>
      <sheetName val="all_transport"/>
      <sheetName val="concentration_transport_selec"/>
      <sheetName val="all_transport_selec"/>
      <sheetName val="concentration_jornaux"/>
      <sheetName val="all_jornaux"/>
      <sheetName val="concentration_gaz"/>
      <sheetName val="all_gaz"/>
      <sheetName val="concentration_loyer"/>
      <sheetName val="all_loyer"/>
      <sheetName val="concentration_education"/>
      <sheetName val="all_education"/>
      <sheetName val="concentration_education_private"/>
      <sheetName val="all_education_private"/>
      <sheetName val="concentration_sante"/>
      <sheetName val="all_sante"/>
      <sheetName val="concentration_eau"/>
      <sheetName val="all_eau"/>
      <sheetName val="concentration_elec"/>
      <sheetName val="all_elec"/>
      <sheetName val="concentration_pol_pros"/>
      <sheetName val="all_pol_pros"/>
      <sheetName val="concentration_ns"/>
      <sheetName val="all_ns"/>
      <sheetName val="concentration_rice"/>
      <sheetName val="all_rice"/>
      <sheetName val="concentration_hosp"/>
      <sheetName val="all_hosp"/>
      <sheetName val="concentration_medical"/>
      <sheetName val="all_medical"/>
      <sheetName val="concentration_meat"/>
      <sheetName val="all_meat"/>
      <sheetName val="concentration_noexemptions"/>
      <sheetName val="all_noexemptions"/>
      <sheetName val="concentration_adult_educ"/>
      <sheetName val="concentration_primary"/>
      <sheetName val="all_primary"/>
      <sheetName val="concentration_secondary"/>
      <sheetName val="all_secondary"/>
      <sheetName val="concentration_tertiary"/>
      <sheetName val="all_tertiary"/>
      <sheetName val="concentration_nmedhosp_20"/>
      <sheetName val="all_nmedhosp_20"/>
      <sheetName val="concentration_nmedhosp_40"/>
      <sheetName val="all_nmedhosp_40"/>
      <sheetName val="concentration_NOMORESCENARIOS"/>
      <sheetName val="all_NOMORESCENARIOS"/>
      <sheetName val="p_Ref_2018"/>
    </sheetNames>
    <sheetDataSet>
      <sheetData sheetId="0"/>
      <sheetData sheetId="1"/>
      <sheetData sheetId="2"/>
      <sheetData sheetId="3">
        <row r="1">
          <cell r="F1" t="str">
            <v>MC</v>
          </cell>
          <cell r="J1" t="str">
            <v>means</v>
          </cell>
        </row>
        <row r="2">
          <cell r="A2" t="str">
            <v>Seuil pauvrete national</v>
          </cell>
          <cell r="F2" t="str">
            <v>Income tax</v>
          </cell>
          <cell r="H2" t="str">
            <v>Income tax</v>
          </cell>
          <cell r="J2" t="str">
            <v>Gross market income plus pensions</v>
          </cell>
          <cell r="L2" t="str">
            <v>Average</v>
          </cell>
          <cell r="M2" t="str">
            <v>Oui</v>
          </cell>
          <cell r="P2" t="str">
            <v>Income tax</v>
          </cell>
          <cell r="U2" t="str">
            <v>Gross market income</v>
          </cell>
          <cell r="V2" t="str">
            <v xml:space="preserve">User scenario </v>
          </cell>
        </row>
        <row r="3">
          <cell r="A3" t="str">
            <v>International poverty line 1.9 USD (2011 PPP)</v>
          </cell>
          <cell r="F3" t="str">
            <v>Excise taxes</v>
          </cell>
          <cell r="H3" t="str">
            <v>Excise taxes</v>
          </cell>
          <cell r="J3" t="str">
            <v>Net market income</v>
          </cell>
          <cell r="L3" t="str">
            <v>Total</v>
          </cell>
          <cell r="M3" t="str">
            <v>Non</v>
          </cell>
          <cell r="P3" t="str">
            <v>Excise taxes</v>
          </cell>
          <cell r="U3" t="str">
            <v>Disposable income</v>
          </cell>
          <cell r="V3" t="str">
            <v>Baseline</v>
          </cell>
        </row>
        <row r="4">
          <cell r="A4" t="str">
            <v>International poverty line 3.2 USD (2011 PPP)</v>
          </cell>
          <cell r="F4" t="str">
            <v>Tax TVA</v>
          </cell>
          <cell r="H4" t="str">
            <v>Tax TVA</v>
          </cell>
          <cell r="J4" t="str">
            <v>Disposable income</v>
          </cell>
          <cell r="P4" t="str">
            <v>Tax TVA</v>
          </cell>
          <cell r="V4" t="str">
            <v>Food</v>
          </cell>
        </row>
        <row r="5">
          <cell r="A5" t="str">
            <v>International poverty line 5.5 USD (2011 PPP)</v>
          </cell>
          <cell r="F5" t="str">
            <v>Subvention elect</v>
          </cell>
          <cell r="H5" t="str">
            <v>Subvention elect</v>
          </cell>
          <cell r="J5" t="str">
            <v>Consumable income</v>
          </cell>
          <cell r="P5" t="str">
            <v>Subvention elect</v>
          </cell>
          <cell r="V5" t="str">
            <v>Food w/o basic basket</v>
          </cell>
        </row>
        <row r="6">
          <cell r="F6" t="str">
            <v>Agriculture subsidy</v>
          </cell>
          <cell r="H6" t="str">
            <v>Agriculture subsidy</v>
          </cell>
          <cell r="J6" t="str">
            <v>Final income</v>
          </cell>
          <cell r="P6" t="str">
            <v>Agriculture subsidy</v>
          </cell>
          <cell r="V6" t="str">
            <v>Food w/o 25 items in basic basket</v>
          </cell>
        </row>
        <row r="7">
          <cell r="F7" t="str">
            <v>Assurance CMU</v>
          </cell>
          <cell r="H7" t="str">
            <v>Assurance CMU</v>
          </cell>
          <cell r="J7" t="str">
            <v>Contributions pensions - IPRES</v>
          </cell>
          <cell r="P7" t="str">
            <v>BNSF</v>
          </cell>
          <cell r="V7" t="str">
            <v>Transport</v>
          </cell>
        </row>
        <row r="8">
          <cell r="F8" t="str">
            <v>Sesame</v>
          </cell>
          <cell r="H8" t="str">
            <v>Sesame</v>
          </cell>
          <cell r="J8" t="str">
            <v>Contributions pensions - FNR</v>
          </cell>
          <cell r="P8" t="str">
            <v xml:space="preserve">Cantines Scolaires  </v>
          </cell>
          <cell r="V8" t="str">
            <v>Transport (interurban,fluvial,urban taxi)</v>
          </cell>
        </row>
        <row r="9">
          <cell r="F9" t="str">
            <v>Soins gratuit pour les enfant de moins de 5 ans</v>
          </cell>
          <cell r="H9" t="str">
            <v>Soins gratuit pour les enfant de moins de 5 ans</v>
          </cell>
          <cell r="J9" t="str">
            <v>Contributions Health - CSS</v>
          </cell>
          <cell r="P9" t="str">
            <v xml:space="preserve">Bourse de L'education superieur </v>
          </cell>
          <cell r="V9" t="str">
            <v>Newspaper</v>
          </cell>
        </row>
        <row r="10">
          <cell r="F10" t="str">
            <v>Cesarienne gratuitr</v>
          </cell>
          <cell r="H10" t="str">
            <v>Cesarienne gratuitr</v>
          </cell>
          <cell r="J10" t="str">
            <v>Income tax</v>
          </cell>
          <cell r="P10" t="str">
            <v>Education inkind</v>
          </cell>
          <cell r="V10" t="str">
            <v>Gaz</v>
          </cell>
        </row>
        <row r="11">
          <cell r="F11" t="str">
            <v>BNSF</v>
          </cell>
          <cell r="H11" t="str">
            <v>BNSF</v>
          </cell>
          <cell r="J11" t="str">
            <v>Excise taxes</v>
          </cell>
          <cell r="P11" t="str">
            <v>Gross market income plus pensions</v>
          </cell>
          <cell r="V11" t="str">
            <v>Rent</v>
          </cell>
        </row>
        <row r="12">
          <cell r="F12" t="str">
            <v xml:space="preserve">Cantines Scolaires  </v>
          </cell>
          <cell r="H12" t="str">
            <v xml:space="preserve">Cantines Scolaires  </v>
          </cell>
          <cell r="J12" t="str">
            <v>Tax TVA</v>
          </cell>
          <cell r="P12" t="str">
            <v>Net market income</v>
          </cell>
          <cell r="V12" t="str">
            <v>Education</v>
          </cell>
        </row>
        <row r="13">
          <cell r="F13" t="str">
            <v xml:space="preserve">Bourse de L'education superieur </v>
          </cell>
          <cell r="H13" t="str">
            <v xml:space="preserve">Bourse de L'education superieur </v>
          </cell>
          <cell r="J13" t="str">
            <v>Subvention elect</v>
          </cell>
          <cell r="P13" t="str">
            <v>Disposable income</v>
          </cell>
          <cell r="V13" t="str">
            <v>Education (private)</v>
          </cell>
        </row>
        <row r="14">
          <cell r="F14" t="str">
            <v>Education inkind</v>
          </cell>
          <cell r="H14" t="str">
            <v>Education inkind</v>
          </cell>
          <cell r="J14" t="str">
            <v>Agriculture subsidy</v>
          </cell>
          <cell r="P14" t="str">
            <v>Consumable income</v>
          </cell>
          <cell r="V14" t="str">
            <v>Health</v>
          </cell>
        </row>
        <row r="15">
          <cell r="F15" t="str">
            <v>Sante inkind</v>
          </cell>
          <cell r="H15" t="str">
            <v>Exempted expenditure</v>
          </cell>
          <cell r="J15" t="str">
            <v>Assurance CMU</v>
          </cell>
          <cell r="P15" t="str">
            <v>Final income</v>
          </cell>
          <cell r="V15" t="str">
            <v>Electricity</v>
          </cell>
        </row>
        <row r="16">
          <cell r="F16" t="str">
            <v>Rice</v>
          </cell>
          <cell r="H16" t="str">
            <v>Food exemptions</v>
          </cell>
          <cell r="J16" t="str">
            <v>Sesame</v>
          </cell>
          <cell r="P16" t="str">
            <v>Rice</v>
          </cell>
          <cell r="V16" t="str">
            <v>No exemptions</v>
          </cell>
        </row>
        <row r="17">
          <cell r="F17" t="str">
            <v>Electricity &amp; Water</v>
          </cell>
          <cell r="H17" t="str">
            <v>Informal food exemptions</v>
          </cell>
          <cell r="J17" t="str">
            <v>Soins gratuit pour les enfant de moins de 5 ans</v>
          </cell>
          <cell r="P17" t="str">
            <v>Electricity &amp; Water</v>
          </cell>
          <cell r="V17" t="str">
            <v>Policies_FY23</v>
          </cell>
        </row>
        <row r="18">
          <cell r="F18" t="str">
            <v>Hospitalization</v>
          </cell>
          <cell r="H18" t="str">
            <v xml:space="preserve">Non food exemptions </v>
          </cell>
          <cell r="J18" t="str">
            <v>Cesarienne gratuitr</v>
          </cell>
          <cell r="P18" t="str">
            <v>Hospitalization</v>
          </cell>
          <cell r="V18" t="str">
            <v>Hospitalization (private)</v>
          </cell>
        </row>
        <row r="19">
          <cell r="F19" t="str">
            <v>Family tax credits</v>
          </cell>
          <cell r="H19" t="str">
            <v>Informal non food exemptions</v>
          </cell>
          <cell r="J19" t="str">
            <v>BNSF</v>
          </cell>
          <cell r="P19" t="str">
            <v>Family tax credits</v>
          </cell>
          <cell r="V19" t="str">
            <v>Meat</v>
          </cell>
        </row>
        <row r="20">
          <cell r="F20" t="str">
            <v>Subvention carburants directe</v>
          </cell>
          <cell r="H20" t="str">
            <v>Disposable income</v>
          </cell>
          <cell r="J20" t="str">
            <v xml:space="preserve">Cantines Scolaires  </v>
          </cell>
          <cell r="P20" t="str">
            <v>Subvention carburants directe</v>
          </cell>
          <cell r="V20" t="str">
            <v>Rice</v>
          </cell>
        </row>
        <row r="21">
          <cell r="F21" t="str">
            <v>Subvention carburants indirecte</v>
          </cell>
          <cell r="H21" t="str">
            <v>Rice</v>
          </cell>
          <cell r="J21" t="str">
            <v xml:space="preserve">Bourse de L'education superieur </v>
          </cell>
          <cell r="P21" t="str">
            <v>Subvention carburants indirecte</v>
          </cell>
          <cell r="V21" t="str">
            <v>Medical (private)</v>
          </cell>
        </row>
        <row r="22">
          <cell r="F22" t="str">
            <v>Subvention carburants</v>
          </cell>
          <cell r="H22" t="str">
            <v>Electricity &amp; Water</v>
          </cell>
          <cell r="J22" t="str">
            <v>Education inkind</v>
          </cell>
          <cell r="P22" t="str">
            <v>Subvention carburants</v>
          </cell>
          <cell r="V22" t="str">
            <v>Adult Education (private)</v>
          </cell>
        </row>
        <row r="23">
          <cell r="H23" t="str">
            <v>Hospitalization</v>
          </cell>
          <cell r="J23" t="str">
            <v>Sante inkind</v>
          </cell>
          <cell r="V23" t="str">
            <v xml:space="preserve">Primary Education (private) </v>
          </cell>
        </row>
        <row r="24">
          <cell r="H24" t="str">
            <v>Family tax credits</v>
          </cell>
          <cell r="J24" t="str">
            <v>Rice</v>
          </cell>
          <cell r="V24" t="str">
            <v>Secondary Education (private)</v>
          </cell>
        </row>
        <row r="25">
          <cell r="H25" t="str">
            <v>Subvention carburants directe</v>
          </cell>
          <cell r="J25" t="str">
            <v>Electricity &amp; Water</v>
          </cell>
          <cell r="V25" t="str">
            <v>Tertiary Education (private)</v>
          </cell>
        </row>
        <row r="26">
          <cell r="H26" t="str">
            <v>Subvention carburants indirecte</v>
          </cell>
          <cell r="J26" t="str">
            <v>Hospitalization</v>
          </cell>
          <cell r="V26" t="str">
            <v>Non medical Hospitalization (private) p=15</v>
          </cell>
        </row>
        <row r="27">
          <cell r="H27" t="str">
            <v>Subvention carburants</v>
          </cell>
          <cell r="J27" t="str">
            <v>Family tax credits</v>
          </cell>
          <cell r="V27" t="str">
            <v>Non medical Hospitalization (private) p=25</v>
          </cell>
        </row>
        <row r="28">
          <cell r="J28" t="str">
            <v>Subvention carburants directe</v>
          </cell>
        </row>
        <row r="29">
          <cell r="J29" t="str">
            <v>Subvention carburants indirecte</v>
          </cell>
        </row>
        <row r="30">
          <cell r="J30" t="str">
            <v>Subvention carburants</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
          <cell r="G5" t="str">
            <v>Ordre</v>
          </cell>
          <cell r="H5" t="str">
            <v>Classe de produit</v>
          </cell>
          <cell r="I5" t="str">
            <v>Taux</v>
          </cell>
          <cell r="J5" t="str">
            <v>Formel</v>
          </cell>
          <cell r="K5" t="str">
            <v>Exonéré</v>
          </cell>
        </row>
        <row r="6">
          <cell r="G6">
            <v>1</v>
          </cell>
          <cell r="H6" t="str">
            <v>Céréales</v>
          </cell>
          <cell r="I6">
            <v>0</v>
          </cell>
          <cell r="J6">
            <v>0</v>
          </cell>
          <cell r="K6">
            <v>1</v>
          </cell>
        </row>
        <row r="7">
          <cell r="G7">
            <v>2</v>
          </cell>
          <cell r="H7" t="str">
            <v>Farines et pâtes alimentaires</v>
          </cell>
          <cell r="I7">
            <v>0.18</v>
          </cell>
          <cell r="J7">
            <v>1</v>
          </cell>
          <cell r="K7">
            <v>0</v>
          </cell>
        </row>
        <row r="8">
          <cell r="G8">
            <v>3</v>
          </cell>
          <cell r="H8" t="str">
            <v>Pain, gâteaux et pâtisserie</v>
          </cell>
          <cell r="I8">
            <v>0.18</v>
          </cell>
          <cell r="J8">
            <v>0</v>
          </cell>
          <cell r="K8">
            <v>0</v>
          </cell>
        </row>
        <row r="9">
          <cell r="G9">
            <v>4</v>
          </cell>
          <cell r="H9" t="str">
            <v>Viande</v>
          </cell>
          <cell r="I9">
            <v>0</v>
          </cell>
          <cell r="J9">
            <v>0</v>
          </cell>
          <cell r="K9">
            <v>1</v>
          </cell>
        </row>
        <row r="10">
          <cell r="G10">
            <v>5</v>
          </cell>
          <cell r="H10" t="str">
            <v>Charcuterie, conserves de viandes</v>
          </cell>
          <cell r="I10">
            <v>0</v>
          </cell>
          <cell r="J10">
            <v>1</v>
          </cell>
          <cell r="K10">
            <v>1</v>
          </cell>
        </row>
        <row r="11">
          <cell r="G11">
            <v>6</v>
          </cell>
          <cell r="H11" t="str">
            <v>Poisson frais</v>
          </cell>
          <cell r="I11">
            <v>0</v>
          </cell>
          <cell r="J11">
            <v>0</v>
          </cell>
          <cell r="K11">
            <v>1</v>
          </cell>
        </row>
        <row r="12">
          <cell r="G12">
            <v>7</v>
          </cell>
          <cell r="H12" t="str">
            <v>Poisson fumé et séché</v>
          </cell>
          <cell r="I12">
            <v>0</v>
          </cell>
          <cell r="J12">
            <v>1</v>
          </cell>
          <cell r="K12">
            <v>1</v>
          </cell>
        </row>
        <row r="13">
          <cell r="G13">
            <v>8</v>
          </cell>
          <cell r="H13" t="str">
            <v>Crabes, crevettes et autres fruits de mer</v>
          </cell>
          <cell r="I13">
            <v>0.18</v>
          </cell>
          <cell r="J13">
            <v>0</v>
          </cell>
          <cell r="K13">
            <v>0</v>
          </cell>
        </row>
        <row r="14">
          <cell r="G14">
            <v>9</v>
          </cell>
          <cell r="H14" t="str">
            <v xml:space="preserve">Conserves de poisson </v>
          </cell>
          <cell r="I14">
            <v>0.18</v>
          </cell>
          <cell r="J14">
            <v>1</v>
          </cell>
          <cell r="K14">
            <v>0</v>
          </cell>
        </row>
        <row r="15">
          <cell r="G15">
            <v>10</v>
          </cell>
          <cell r="H15" t="str">
            <v>Lait frais</v>
          </cell>
          <cell r="I15">
            <v>0</v>
          </cell>
          <cell r="J15">
            <v>1</v>
          </cell>
          <cell r="K15">
            <v>1</v>
          </cell>
        </row>
        <row r="16">
          <cell r="G16">
            <v>11</v>
          </cell>
          <cell r="H16" t="str">
            <v>Produits laitiers</v>
          </cell>
          <cell r="I16">
            <v>0.18</v>
          </cell>
          <cell r="J16">
            <v>1</v>
          </cell>
          <cell r="K16">
            <v>0</v>
          </cell>
        </row>
        <row r="17">
          <cell r="G17">
            <v>12</v>
          </cell>
          <cell r="H17" t="str">
            <v xml:space="preserve">Œufs </v>
          </cell>
          <cell r="I17">
            <v>0</v>
          </cell>
          <cell r="J17">
            <v>1</v>
          </cell>
          <cell r="K17">
            <v>1</v>
          </cell>
        </row>
        <row r="18">
          <cell r="G18">
            <v>13</v>
          </cell>
          <cell r="H18" t="str">
            <v>Beurre</v>
          </cell>
          <cell r="I18">
            <v>0.18</v>
          </cell>
          <cell r="J18">
            <v>0</v>
          </cell>
          <cell r="K18">
            <v>0</v>
          </cell>
        </row>
        <row r="19">
          <cell r="G19">
            <v>14</v>
          </cell>
          <cell r="H19" t="str">
            <v>Huiles végétales</v>
          </cell>
          <cell r="I19">
            <v>0.18</v>
          </cell>
          <cell r="J19">
            <v>1</v>
          </cell>
          <cell r="K19">
            <v>0</v>
          </cell>
        </row>
        <row r="20">
          <cell r="G20">
            <v>15</v>
          </cell>
          <cell r="H20" t="str">
            <v>Fruits</v>
          </cell>
          <cell r="I20">
            <v>0.18</v>
          </cell>
          <cell r="J20">
            <v>0</v>
          </cell>
          <cell r="K20">
            <v>0</v>
          </cell>
        </row>
        <row r="21">
          <cell r="G21">
            <v>16</v>
          </cell>
          <cell r="H21" t="str">
            <v>Légumes</v>
          </cell>
          <cell r="I21">
            <v>0</v>
          </cell>
          <cell r="J21">
            <v>0</v>
          </cell>
          <cell r="K21">
            <v>1</v>
          </cell>
        </row>
        <row r="22">
          <cell r="G22">
            <v>17</v>
          </cell>
          <cell r="H22" t="str">
            <v>Concentré de tomate</v>
          </cell>
          <cell r="I22">
            <v>0.18</v>
          </cell>
          <cell r="J22">
            <v>1</v>
          </cell>
          <cell r="K22">
            <v>0</v>
          </cell>
        </row>
        <row r="23">
          <cell r="G23">
            <v>18</v>
          </cell>
          <cell r="H23" t="str">
            <v>Pâte d'arachide</v>
          </cell>
          <cell r="I23">
            <v>0.18</v>
          </cell>
          <cell r="J23">
            <v>1</v>
          </cell>
          <cell r="K23">
            <v>0</v>
          </cell>
        </row>
        <row r="24">
          <cell r="G24">
            <v>19</v>
          </cell>
          <cell r="H24" t="str">
            <v>Sucre et confitures</v>
          </cell>
          <cell r="I24">
            <v>0.18</v>
          </cell>
          <cell r="J24">
            <v>1</v>
          </cell>
          <cell r="K24">
            <v>0</v>
          </cell>
        </row>
        <row r="25">
          <cell r="G25">
            <v>20</v>
          </cell>
          <cell r="H25" t="str">
            <v>Sels, épices, condiments et autres aliments</v>
          </cell>
          <cell r="I25">
            <v>0.18</v>
          </cell>
          <cell r="J25">
            <v>1</v>
          </cell>
          <cell r="K25">
            <v>0</v>
          </cell>
        </row>
        <row r="26">
          <cell r="G26">
            <v>21</v>
          </cell>
          <cell r="H26" t="str">
            <v>Boissons non alcoolisées</v>
          </cell>
          <cell r="I26">
            <v>0.18</v>
          </cell>
          <cell r="J26">
            <v>1</v>
          </cell>
          <cell r="K26">
            <v>0</v>
          </cell>
        </row>
        <row r="27">
          <cell r="G27">
            <v>22</v>
          </cell>
          <cell r="H27" t="str">
            <v>Alcools</v>
          </cell>
          <cell r="I27">
            <v>0.18</v>
          </cell>
          <cell r="J27">
            <v>1</v>
          </cell>
          <cell r="K27">
            <v>0</v>
          </cell>
        </row>
        <row r="28">
          <cell r="G28">
            <v>23</v>
          </cell>
          <cell r="H28" t="str">
            <v>Tabac</v>
          </cell>
          <cell r="I28">
            <v>0.18</v>
          </cell>
          <cell r="J28">
            <v>1</v>
          </cell>
          <cell r="K28">
            <v>0</v>
          </cell>
        </row>
        <row r="29">
          <cell r="G29">
            <v>24</v>
          </cell>
          <cell r="H29" t="str">
            <v>Habillement</v>
          </cell>
          <cell r="I29">
            <v>0.18</v>
          </cell>
          <cell r="J29">
            <v>1</v>
          </cell>
          <cell r="K29">
            <v>0</v>
          </cell>
        </row>
        <row r="30">
          <cell r="G30">
            <v>25</v>
          </cell>
          <cell r="H30" t="str">
            <v>Loyers et logement</v>
          </cell>
          <cell r="I30">
            <v>0</v>
          </cell>
          <cell r="J30">
            <v>1</v>
          </cell>
          <cell r="K30">
            <v>1</v>
          </cell>
        </row>
        <row r="31">
          <cell r="G31">
            <v>26</v>
          </cell>
          <cell r="H31" t="str">
            <v>Construction et réparation du logement</v>
          </cell>
          <cell r="I31">
            <v>0.18</v>
          </cell>
          <cell r="J31">
            <v>1</v>
          </cell>
          <cell r="K31">
            <v>0</v>
          </cell>
        </row>
        <row r="32">
          <cell r="G32">
            <v>27</v>
          </cell>
          <cell r="H32" t="str">
            <v>Eau et ramassage des ordures</v>
          </cell>
          <cell r="I32">
            <v>0.18</v>
          </cell>
          <cell r="J32">
            <v>1</v>
          </cell>
          <cell r="K32">
            <v>0</v>
          </cell>
        </row>
        <row r="33">
          <cell r="G33">
            <v>28</v>
          </cell>
          <cell r="H33" t="str">
            <v>Électricité</v>
          </cell>
          <cell r="I33">
            <v>0.18</v>
          </cell>
          <cell r="J33">
            <v>1</v>
          </cell>
          <cell r="K33">
            <v>0</v>
          </cell>
        </row>
        <row r="34">
          <cell r="G34">
            <v>29</v>
          </cell>
          <cell r="H34" t="str">
            <v>Gaz domestique</v>
          </cell>
          <cell r="I34">
            <v>0</v>
          </cell>
          <cell r="J34">
            <v>1</v>
          </cell>
          <cell r="K34">
            <v>1</v>
          </cell>
        </row>
        <row r="35">
          <cell r="G35">
            <v>30</v>
          </cell>
          <cell r="H35" t="str">
            <v>Carburant, charbon et bois de chauffe à usage domestique</v>
          </cell>
          <cell r="I35">
            <v>0.18</v>
          </cell>
          <cell r="J35">
            <v>1</v>
          </cell>
          <cell r="K35">
            <v>0</v>
          </cell>
        </row>
        <row r="36">
          <cell r="G36">
            <v>31</v>
          </cell>
          <cell r="H36" t="str">
            <v>Bois de chauffe ramassé</v>
          </cell>
          <cell r="I36">
            <v>0</v>
          </cell>
          <cell r="J36">
            <v>1</v>
          </cell>
          <cell r="K36">
            <v>1</v>
          </cell>
        </row>
        <row r="37">
          <cell r="G37">
            <v>32</v>
          </cell>
          <cell r="H37" t="str">
            <v>Meubles, appareils ménagers et autres utensiles de ménage</v>
          </cell>
          <cell r="I37">
            <v>0.18</v>
          </cell>
          <cell r="J37">
            <v>1</v>
          </cell>
          <cell r="K37">
            <v>0</v>
          </cell>
        </row>
        <row r="38">
          <cell r="G38">
            <v>33</v>
          </cell>
          <cell r="H38" t="str">
            <v>Salaire du personnel de maison (gardien, boy, chauffeur, cuisinier, etc.)</v>
          </cell>
          <cell r="I38">
            <v>0.18</v>
          </cell>
          <cell r="J38">
            <v>1</v>
          </cell>
          <cell r="K38">
            <v>0</v>
          </cell>
        </row>
        <row r="39">
          <cell r="G39">
            <v>34</v>
          </cell>
          <cell r="H39" t="str">
            <v>Contraceptifs</v>
          </cell>
          <cell r="I39">
            <v>0.18</v>
          </cell>
          <cell r="J39">
            <v>1</v>
          </cell>
          <cell r="K39">
            <v>0</v>
          </cell>
        </row>
        <row r="40">
          <cell r="G40">
            <v>35</v>
          </cell>
          <cell r="H40" t="str">
            <v>Autres médicaments et services médicaux</v>
          </cell>
          <cell r="I40">
            <v>0</v>
          </cell>
          <cell r="J40">
            <v>1</v>
          </cell>
          <cell r="K40">
            <v>1</v>
          </cell>
        </row>
        <row r="41">
          <cell r="G41">
            <v>36</v>
          </cell>
          <cell r="H41" t="str">
            <v>Vehicules et frais connexes</v>
          </cell>
          <cell r="I41">
            <v>0.18</v>
          </cell>
          <cell r="J41">
            <v>1</v>
          </cell>
          <cell r="K41">
            <v>0</v>
          </cell>
        </row>
        <row r="42">
          <cell r="G42">
            <v>37</v>
          </cell>
          <cell r="H42" t="str">
            <v>Carburant pour voiture</v>
          </cell>
          <cell r="I42">
            <v>0.18</v>
          </cell>
          <cell r="J42">
            <v>1</v>
          </cell>
          <cell r="K42">
            <v>0</v>
          </cell>
        </row>
        <row r="43">
          <cell r="G43">
            <v>38</v>
          </cell>
          <cell r="H43" t="str">
            <v>Transport inter-urbain en train ou en avion dans le pays et à l'étranger</v>
          </cell>
          <cell r="I43">
            <v>0</v>
          </cell>
          <cell r="J43">
            <v>1</v>
          </cell>
          <cell r="K43">
            <v>1</v>
          </cell>
        </row>
        <row r="44">
          <cell r="G44">
            <v>39</v>
          </cell>
          <cell r="H44" t="str">
            <v>Transport inter-localité et déménagement</v>
          </cell>
          <cell r="I44">
            <v>0.18</v>
          </cell>
          <cell r="J44">
            <v>1</v>
          </cell>
          <cell r="K44">
            <v>0</v>
          </cell>
        </row>
        <row r="45">
          <cell r="G45">
            <v>40</v>
          </cell>
          <cell r="H45" t="str">
            <v>Frais de timbre postaux, d'expédition de mandat, etc</v>
          </cell>
          <cell r="I45">
            <v>0</v>
          </cell>
          <cell r="J45">
            <v>1</v>
          </cell>
          <cell r="K45">
            <v>1</v>
          </cell>
        </row>
        <row r="46">
          <cell r="G46">
            <v>41</v>
          </cell>
          <cell r="H46" t="str">
            <v>Communication (téléphone, internet, annonces)</v>
          </cell>
          <cell r="I46">
            <v>0.18</v>
          </cell>
          <cell r="J46">
            <v>1</v>
          </cell>
          <cell r="K46">
            <v>0</v>
          </cell>
        </row>
        <row r="47">
          <cell r="G47">
            <v>42</v>
          </cell>
          <cell r="H47" t="str">
            <v>Équipement audiovisuel</v>
          </cell>
          <cell r="I47">
            <v>0.18</v>
          </cell>
          <cell r="J47">
            <v>1</v>
          </cell>
          <cell r="K47">
            <v>0</v>
          </cell>
        </row>
        <row r="48">
          <cell r="G48">
            <v>43</v>
          </cell>
          <cell r="H48" t="str">
            <v>Autres services récréatifs</v>
          </cell>
          <cell r="I48">
            <v>0.18</v>
          </cell>
          <cell r="J48">
            <v>1</v>
          </cell>
          <cell r="K48">
            <v>0</v>
          </cell>
        </row>
        <row r="49">
          <cell r="G49">
            <v>44</v>
          </cell>
          <cell r="H49" t="str">
            <v>Journaux et périodiques</v>
          </cell>
          <cell r="I49">
            <v>0</v>
          </cell>
          <cell r="J49">
            <v>1</v>
          </cell>
          <cell r="K49">
            <v>1</v>
          </cell>
        </row>
        <row r="50">
          <cell r="G50">
            <v>45</v>
          </cell>
          <cell r="H50" t="str">
            <v>Livres scolaires et autres articles de papeterie</v>
          </cell>
          <cell r="I50">
            <v>0.18</v>
          </cell>
          <cell r="J50">
            <v>1</v>
          </cell>
          <cell r="K50">
            <v>0</v>
          </cell>
        </row>
        <row r="51">
          <cell r="G51">
            <v>46</v>
          </cell>
          <cell r="H51" t="str">
            <v>Cours soutien education</v>
          </cell>
          <cell r="I51">
            <v>0.18</v>
          </cell>
          <cell r="J51">
            <v>1</v>
          </cell>
          <cell r="K51">
            <v>0</v>
          </cell>
        </row>
        <row r="52">
          <cell r="G52">
            <v>47</v>
          </cell>
          <cell r="H52" t="str">
            <v>Frais scolarité</v>
          </cell>
          <cell r="I52">
            <v>0</v>
          </cell>
          <cell r="J52">
            <v>1</v>
          </cell>
          <cell r="K52">
            <v>1</v>
          </cell>
        </row>
        <row r="53">
          <cell r="G53">
            <v>48</v>
          </cell>
          <cell r="H53" t="str">
            <v>Meals outside home and from holidays</v>
          </cell>
          <cell r="I53">
            <v>0.1</v>
          </cell>
          <cell r="J53">
            <v>1</v>
          </cell>
          <cell r="K53">
            <v>0</v>
          </cell>
        </row>
        <row r="54">
          <cell r="G54">
            <v>49</v>
          </cell>
          <cell r="H54" t="str">
            <v>Hôtels et tourisme</v>
          </cell>
          <cell r="I54">
            <v>0.1</v>
          </cell>
          <cell r="J54">
            <v>1</v>
          </cell>
          <cell r="K54">
            <v>0</v>
          </cell>
        </row>
        <row r="55">
          <cell r="G55">
            <v>50</v>
          </cell>
          <cell r="H55" t="str">
            <v>Articles de soins personnels</v>
          </cell>
          <cell r="I55">
            <v>0.18</v>
          </cell>
          <cell r="J55">
            <v>1</v>
          </cell>
          <cell r="K55">
            <v>0</v>
          </cell>
        </row>
        <row r="56">
          <cell r="G56">
            <v>51</v>
          </cell>
          <cell r="H56" t="str">
            <v>Taxes d'habitation (immeubles bâties et non bâties), taxes de voiries</v>
          </cell>
          <cell r="I56">
            <v>0</v>
          </cell>
          <cell r="J56">
            <v>1</v>
          </cell>
          <cell r="K56">
            <v>1</v>
          </cell>
        </row>
        <row r="57">
          <cell r="G57">
            <v>52</v>
          </cell>
          <cell r="H57" t="str">
            <v>Assurance (vie et maladie)</v>
          </cell>
          <cell r="I57">
            <v>0</v>
          </cell>
          <cell r="J57">
            <v>1</v>
          </cell>
          <cell r="K57">
            <v>1</v>
          </cell>
        </row>
        <row r="58">
          <cell r="G58">
            <v>53</v>
          </cell>
          <cell r="H58" t="str">
            <v>Assurance (maison, moyen de transport, autres biens)</v>
          </cell>
          <cell r="I58">
            <v>0.18</v>
          </cell>
          <cell r="J58">
            <v>1</v>
          </cell>
          <cell r="K58">
            <v>0</v>
          </cell>
        </row>
        <row r="59">
          <cell r="G59">
            <v>54</v>
          </cell>
          <cell r="H59" t="str">
            <v>Autres frais et services</v>
          </cell>
          <cell r="I59">
            <v>0.18</v>
          </cell>
          <cell r="J59">
            <v>1</v>
          </cell>
          <cell r="K59">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 Id="rId4" Type="http://schemas.microsoft.com/office/2017/10/relationships/threadedComment" Target="../threadedComments/threadedComment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15"/>
      <c r="B9" s="815"/>
      <c r="C9" s="815"/>
      <c r="E9" s="19" t="s">
        <v>11</v>
      </c>
      <c r="F9" s="815" t="e">
        <f>#REF!/$L$1</f>
        <v>#REF!</v>
      </c>
      <c r="G9" s="815"/>
      <c r="H9" s="815"/>
      <c r="I9" s="815"/>
      <c r="J9" s="815"/>
    </row>
    <row r="10" spans="1:17" hidden="1">
      <c r="A10" s="816"/>
      <c r="B10" s="816"/>
      <c r="C10" s="816"/>
      <c r="E10" s="21" t="s">
        <v>12</v>
      </c>
      <c r="F10" s="816" t="e">
        <f>#REF!</f>
        <v>#REF!</v>
      </c>
      <c r="G10" s="816"/>
      <c r="H10" s="816"/>
      <c r="I10" s="816"/>
      <c r="J10" s="816"/>
    </row>
    <row r="11" spans="1:17" hidden="1">
      <c r="A11" s="817"/>
      <c r="B11" s="817"/>
      <c r="C11" s="817"/>
      <c r="E11" s="24" t="s">
        <v>13</v>
      </c>
      <c r="F11" s="817" t="e">
        <f>+#REF!/$L$1</f>
        <v>#REF!</v>
      </c>
      <c r="G11" s="817"/>
      <c r="H11" s="817"/>
      <c r="I11" s="817"/>
      <c r="J11" s="817"/>
    </row>
    <row r="12" spans="1:17" ht="15" thickBot="1"/>
    <row r="13" spans="1:17" ht="15.6" thickTop="1" thickBot="1">
      <c r="B13" s="27"/>
      <c r="C13" s="824" t="s">
        <v>14</v>
      </c>
      <c r="D13" s="824"/>
      <c r="E13" s="824" t="s">
        <v>15</v>
      </c>
      <c r="F13" s="824"/>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25" t="s">
        <v>18</v>
      </c>
      <c r="C15" s="825"/>
      <c r="D15" s="825"/>
      <c r="E15" s="825"/>
      <c r="F15" s="825"/>
      <c r="I15" s="31"/>
      <c r="J15" s="31"/>
      <c r="K15" s="31" t="s">
        <v>14</v>
      </c>
      <c r="L15" s="31" t="s">
        <v>15</v>
      </c>
      <c r="M15" s="32"/>
      <c r="N15" s="31"/>
      <c r="O15" s="31" t="s">
        <v>14</v>
      </c>
      <c r="P15" s="31" t="s">
        <v>15</v>
      </c>
      <c r="Q15" s="32"/>
    </row>
    <row r="16" spans="1:17" ht="17.100000000000001" customHeight="1">
      <c r="B16" s="33" t="s">
        <v>10</v>
      </c>
      <c r="C16" s="34"/>
      <c r="D16" s="34"/>
      <c r="I16" s="820"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20"/>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21"/>
      <c r="J18" s="49" t="s">
        <v>23</v>
      </c>
      <c r="K18" s="50">
        <v>112.5</v>
      </c>
      <c r="L18" s="51">
        <v>131.19999999999999</v>
      </c>
    </row>
    <row r="19" spans="2:16" ht="18">
      <c r="B19" s="52" t="s">
        <v>23</v>
      </c>
      <c r="C19" s="53">
        <v>112.5</v>
      </c>
      <c r="D19" s="54"/>
      <c r="E19" s="55">
        <v>131.19999999999999</v>
      </c>
      <c r="F19" s="54"/>
      <c r="G19" s="17">
        <f t="shared" ref="G19:G32" si="0">E19/C19-1</f>
        <v>0.16622222222222205</v>
      </c>
      <c r="I19" s="822" t="s">
        <v>7</v>
      </c>
      <c r="J19" s="35" t="s">
        <v>19</v>
      </c>
      <c r="K19" s="36">
        <v>91.17</v>
      </c>
      <c r="L19" s="37">
        <v>91.17</v>
      </c>
    </row>
    <row r="20" spans="2:16" ht="18">
      <c r="B20" s="33" t="s">
        <v>7</v>
      </c>
      <c r="C20" s="34"/>
      <c r="D20" s="34"/>
      <c r="F20" s="34"/>
      <c r="G20" s="17" t="e">
        <f t="shared" si="0"/>
        <v>#DIV/0!</v>
      </c>
      <c r="I20" s="820"/>
      <c r="J20" s="35" t="s">
        <v>21</v>
      </c>
      <c r="K20" s="36">
        <v>112.5</v>
      </c>
      <c r="L20" s="44">
        <v>131.19999999999999</v>
      </c>
    </row>
    <row r="21" spans="2:16" ht="18.600000000000001" thickBot="1">
      <c r="B21" s="42" t="s">
        <v>19</v>
      </c>
      <c r="C21" s="43">
        <v>91.17</v>
      </c>
      <c r="D21" s="34">
        <v>150</v>
      </c>
      <c r="E21" s="17">
        <v>91.17</v>
      </c>
      <c r="F21" s="34">
        <v>150</v>
      </c>
      <c r="G21" s="17">
        <f t="shared" si="0"/>
        <v>0</v>
      </c>
      <c r="I21" s="823"/>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26" t="s">
        <v>24</v>
      </c>
      <c r="J22" s="826"/>
      <c r="K22" s="818">
        <f>elec_pmts_info!E6</f>
        <v>158.4</v>
      </c>
      <c r="L22" s="818"/>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19" t="s">
        <v>25</v>
      </c>
      <c r="C24" s="819"/>
      <c r="D24" s="819"/>
      <c r="E24" s="819"/>
      <c r="F24" s="819"/>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20" t="s">
        <v>10</v>
      </c>
      <c r="J26" s="35" t="s">
        <v>19</v>
      </c>
      <c r="K26" s="65">
        <v>96.72</v>
      </c>
      <c r="L26" s="66">
        <v>96.7</v>
      </c>
    </row>
    <row r="27" spans="2:16" ht="18">
      <c r="B27" s="42" t="s">
        <v>21</v>
      </c>
      <c r="C27" s="67">
        <v>113.38</v>
      </c>
      <c r="D27" s="34">
        <v>500</v>
      </c>
      <c r="E27" s="48">
        <v>132.19999999999999</v>
      </c>
      <c r="F27" s="34">
        <v>500</v>
      </c>
      <c r="G27" s="17">
        <f t="shared" si="0"/>
        <v>0.16599047451049564</v>
      </c>
      <c r="I27" s="820"/>
      <c r="J27" s="35" t="s">
        <v>21</v>
      </c>
      <c r="K27" s="68">
        <v>113.38</v>
      </c>
      <c r="L27" s="69">
        <v>132.19999999999999</v>
      </c>
    </row>
    <row r="28" spans="2:16" ht="18">
      <c r="B28" s="52" t="s">
        <v>23</v>
      </c>
      <c r="C28" s="70">
        <v>113.38</v>
      </c>
      <c r="D28" s="54"/>
      <c r="E28" s="55">
        <v>132.19999999999999</v>
      </c>
      <c r="F28" s="54"/>
      <c r="G28" s="17">
        <f t="shared" si="0"/>
        <v>0.16599047451049564</v>
      </c>
      <c r="I28" s="821"/>
      <c r="J28" s="49" t="s">
        <v>23</v>
      </c>
      <c r="K28" s="71">
        <v>113.38</v>
      </c>
      <c r="L28" s="72">
        <v>132.19999999999999</v>
      </c>
    </row>
    <row r="29" spans="2:16" ht="18">
      <c r="B29" s="33" t="s">
        <v>28</v>
      </c>
      <c r="C29" s="34"/>
      <c r="D29" s="34"/>
      <c r="F29" s="34"/>
      <c r="G29" s="17" t="e">
        <f t="shared" si="0"/>
        <v>#DIV/0!</v>
      </c>
      <c r="I29" s="822" t="s">
        <v>7</v>
      </c>
      <c r="J29" s="35" t="s">
        <v>19</v>
      </c>
      <c r="K29" s="73">
        <v>96.72</v>
      </c>
      <c r="L29" s="66">
        <v>96.7</v>
      </c>
    </row>
    <row r="30" spans="2:16" ht="18">
      <c r="B30" s="42" t="s">
        <v>19</v>
      </c>
      <c r="C30" s="74">
        <v>96.72</v>
      </c>
      <c r="D30" s="34">
        <v>150</v>
      </c>
      <c r="E30" s="17">
        <v>96.7</v>
      </c>
      <c r="F30" s="34">
        <v>150</v>
      </c>
      <c r="G30" s="17">
        <f t="shared" si="0"/>
        <v>-2.0678246484695517E-4</v>
      </c>
      <c r="I30" s="820"/>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23"/>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3" customFormat="1"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spans="1:18">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5">
        <v>13442000</v>
      </c>
      <c r="C9" s="395">
        <v>90660000</v>
      </c>
      <c r="D9" s="395">
        <v>16780000</v>
      </c>
      <c r="E9" s="395">
        <v>17609000</v>
      </c>
      <c r="F9" s="395">
        <v>90470000</v>
      </c>
      <c r="G9" s="395"/>
    </row>
    <row r="10" spans="1:18">
      <c r="A10">
        <v>1961</v>
      </c>
      <c r="B10" s="395">
        <v>11815000</v>
      </c>
      <c r="C10" s="395">
        <v>90146000</v>
      </c>
      <c r="D10" s="395">
        <v>17662000</v>
      </c>
      <c r="E10" s="395">
        <v>15134000</v>
      </c>
      <c r="F10" s="395">
        <v>105222000</v>
      </c>
      <c r="G10" s="395"/>
    </row>
    <row r="11" spans="1:18">
      <c r="A11">
        <v>1962</v>
      </c>
      <c r="B11" s="395">
        <v>13084000</v>
      </c>
      <c r="C11" s="395">
        <v>91559000</v>
      </c>
      <c r="D11" s="395">
        <v>18512000</v>
      </c>
      <c r="E11" s="395">
        <v>15696000</v>
      </c>
      <c r="F11" s="395">
        <v>110391000</v>
      </c>
      <c r="G11" s="395"/>
    </row>
    <row r="12" spans="1:18">
      <c r="A12">
        <v>1963</v>
      </c>
      <c r="B12" s="395">
        <v>13022000</v>
      </c>
      <c r="C12" s="395">
        <v>94800000</v>
      </c>
      <c r="D12" s="395">
        <v>20430000</v>
      </c>
      <c r="E12" s="395">
        <v>20355000</v>
      </c>
      <c r="F12" s="395">
        <v>113703000</v>
      </c>
      <c r="G12" s="395"/>
    </row>
    <row r="13" spans="1:18">
      <c r="A13">
        <v>1964</v>
      </c>
      <c r="B13" s="395">
        <v>12189000</v>
      </c>
      <c r="C13" s="395">
        <v>92368000</v>
      </c>
      <c r="D13" s="395">
        <v>19157000</v>
      </c>
      <c r="E13" s="395">
        <v>25965000</v>
      </c>
      <c r="F13" s="395">
        <v>124804000</v>
      </c>
      <c r="G13" s="395"/>
    </row>
    <row r="14" spans="1:18">
      <c r="A14">
        <v>1965</v>
      </c>
      <c r="B14" s="395">
        <v>12408000</v>
      </c>
      <c r="C14" s="395">
        <v>89570000</v>
      </c>
      <c r="D14" s="395">
        <v>19200000</v>
      </c>
      <c r="E14" s="395">
        <v>31855000</v>
      </c>
      <c r="F14" s="395">
        <v>130311000</v>
      </c>
      <c r="G14" s="395"/>
    </row>
    <row r="15" spans="1:18">
      <c r="A15">
        <v>1966</v>
      </c>
      <c r="B15" s="395">
        <v>11965000</v>
      </c>
      <c r="C15" s="395">
        <v>90073000</v>
      </c>
      <c r="D15" s="395">
        <v>19199000</v>
      </c>
      <c r="E15" s="395">
        <v>36511000</v>
      </c>
      <c r="F15" s="395">
        <v>139669000</v>
      </c>
      <c r="G15" s="395"/>
    </row>
    <row r="16" spans="1:18">
      <c r="A16">
        <v>1967</v>
      </c>
      <c r="B16" s="395">
        <v>11776000</v>
      </c>
      <c r="C16" s="395">
        <v>90275000</v>
      </c>
      <c r="D16" s="395">
        <v>21324000</v>
      </c>
      <c r="E16" s="395">
        <v>28713000</v>
      </c>
      <c r="F16" s="395">
        <v>137357000</v>
      </c>
      <c r="G16" s="395"/>
      <c r="H16" s="395"/>
    </row>
    <row r="17" spans="1:8">
      <c r="A17">
        <v>1968</v>
      </c>
      <c r="B17" s="395">
        <v>11497000</v>
      </c>
      <c r="C17" s="395">
        <v>93275000</v>
      </c>
      <c r="D17" s="395">
        <v>26321000</v>
      </c>
      <c r="E17" s="395">
        <v>25789000</v>
      </c>
      <c r="F17" s="395">
        <v>150093000</v>
      </c>
      <c r="G17" s="395"/>
    </row>
    <row r="18" spans="1:8">
      <c r="A18">
        <v>1969</v>
      </c>
      <c r="B18" s="395">
        <v>13319000</v>
      </c>
      <c r="C18" s="395">
        <v>84334000</v>
      </c>
      <c r="D18" s="395">
        <v>27492000</v>
      </c>
      <c r="E18" s="395">
        <v>28881000</v>
      </c>
      <c r="F18" s="395">
        <v>167373000</v>
      </c>
      <c r="G18" s="395"/>
    </row>
    <row r="19" spans="1:8">
      <c r="A19">
        <v>1970</v>
      </c>
      <c r="B19" s="395">
        <v>12828000</v>
      </c>
      <c r="C19" s="395">
        <v>96608000</v>
      </c>
      <c r="D19" s="395">
        <v>27646000</v>
      </c>
      <c r="E19" s="395">
        <v>28004000</v>
      </c>
      <c r="F19" s="395">
        <v>178728000</v>
      </c>
      <c r="G19" s="395"/>
    </row>
    <row r="20" spans="1:8">
      <c r="A20">
        <v>1971</v>
      </c>
      <c r="B20" s="395">
        <v>13301000</v>
      </c>
      <c r="C20" s="395">
        <v>101638000</v>
      </c>
      <c r="D20" s="395">
        <v>28400000</v>
      </c>
      <c r="E20" s="395">
        <v>32224000</v>
      </c>
      <c r="F20" s="395">
        <v>169342000</v>
      </c>
      <c r="G20" s="395"/>
      <c r="H20" s="395"/>
    </row>
    <row r="21" spans="1:8">
      <c r="A21">
        <v>1972</v>
      </c>
      <c r="B21" s="395">
        <v>13782000</v>
      </c>
      <c r="C21" s="395">
        <v>114895000</v>
      </c>
      <c r="D21" s="395">
        <v>48504000</v>
      </c>
      <c r="E21" s="395">
        <v>30590000</v>
      </c>
      <c r="F21" s="395">
        <v>187813000</v>
      </c>
      <c r="G21" s="395"/>
      <c r="H21" s="395"/>
    </row>
    <row r="22" spans="1:8">
      <c r="A22">
        <v>1973</v>
      </c>
      <c r="B22" s="395">
        <v>13456000</v>
      </c>
      <c r="C22" s="395">
        <v>124603000</v>
      </c>
      <c r="D22" s="395">
        <v>51438000</v>
      </c>
      <c r="E22" s="395">
        <v>38587000</v>
      </c>
      <c r="F22" s="395">
        <v>210054000</v>
      </c>
      <c r="G22" s="395"/>
      <c r="H22" s="395"/>
    </row>
    <row r="23" spans="1:8">
      <c r="A23">
        <v>1974</v>
      </c>
      <c r="B23" s="395">
        <v>13529000</v>
      </c>
      <c r="C23" s="395">
        <v>124943000</v>
      </c>
      <c r="D23" s="395">
        <v>59497000</v>
      </c>
      <c r="E23" s="395">
        <v>36077000</v>
      </c>
      <c r="F23" s="395">
        <v>241547000</v>
      </c>
      <c r="G23" s="395"/>
      <c r="H23" s="395"/>
    </row>
    <row r="24" spans="1:8">
      <c r="A24">
        <v>1975</v>
      </c>
      <c r="B24" s="395">
        <v>14896000</v>
      </c>
      <c r="C24" s="395">
        <v>129831000</v>
      </c>
      <c r="D24" s="395">
        <v>94183000</v>
      </c>
      <c r="E24" s="395">
        <v>37542000</v>
      </c>
      <c r="F24" s="395">
        <v>250810000</v>
      </c>
      <c r="G24" s="395"/>
      <c r="H24" s="395"/>
    </row>
    <row r="25" spans="1:8">
      <c r="A25">
        <v>1976</v>
      </c>
      <c r="B25" s="395">
        <v>16827000</v>
      </c>
      <c r="C25" s="395">
        <v>148075000</v>
      </c>
      <c r="D25" s="395">
        <v>79525000</v>
      </c>
      <c r="E25" s="395">
        <v>43035000</v>
      </c>
      <c r="F25" s="395">
        <v>248946000</v>
      </c>
      <c r="G25" s="395"/>
      <c r="H25" s="395"/>
    </row>
    <row r="26" spans="1:8">
      <c r="A26">
        <v>1977</v>
      </c>
      <c r="B26" s="395">
        <v>15937000</v>
      </c>
      <c r="C26" s="395">
        <v>164754000</v>
      </c>
      <c r="D26" s="395">
        <v>115643000</v>
      </c>
      <c r="E26" s="395">
        <v>40478000</v>
      </c>
      <c r="F26" s="395">
        <v>284035000</v>
      </c>
      <c r="G26" s="395"/>
      <c r="H26" s="395"/>
    </row>
    <row r="27" spans="1:8">
      <c r="A27">
        <v>1978</v>
      </c>
      <c r="B27" s="395">
        <v>16198000</v>
      </c>
      <c r="C27" s="395">
        <v>173922000</v>
      </c>
      <c r="D27" s="395">
        <v>132900000</v>
      </c>
      <c r="E27" s="395">
        <v>40516000</v>
      </c>
      <c r="F27" s="395">
        <v>292168000</v>
      </c>
      <c r="G27" s="395"/>
      <c r="H27" s="395"/>
    </row>
    <row r="28" spans="1:8">
      <c r="A28">
        <v>1979</v>
      </c>
      <c r="B28" s="395">
        <v>16852000</v>
      </c>
      <c r="C28" s="395">
        <v>178573000</v>
      </c>
      <c r="D28" s="395">
        <v>141572000</v>
      </c>
      <c r="E28" s="395">
        <v>43945000</v>
      </c>
      <c r="F28" s="395">
        <v>313602000</v>
      </c>
      <c r="G28" s="395"/>
      <c r="H28" s="395"/>
    </row>
    <row r="29" spans="1:8">
      <c r="A29">
        <v>1980</v>
      </c>
      <c r="B29" s="395">
        <v>15245000</v>
      </c>
      <c r="C29" s="395">
        <v>171141000</v>
      </c>
      <c r="D29" s="395">
        <v>139850000</v>
      </c>
      <c r="E29" s="395">
        <v>45826000</v>
      </c>
      <c r="F29" s="395">
        <v>312475000</v>
      </c>
      <c r="G29" s="395"/>
      <c r="H29" s="395"/>
    </row>
    <row r="30" spans="1:8">
      <c r="A30">
        <v>1981</v>
      </c>
      <c r="B30" s="395">
        <v>14653000</v>
      </c>
      <c r="C30" s="395">
        <v>156191000</v>
      </c>
      <c r="D30" s="395">
        <v>136034000</v>
      </c>
      <c r="E30" s="395">
        <v>44652000</v>
      </c>
      <c r="F30" s="395">
        <v>320483000</v>
      </c>
      <c r="G30" s="395"/>
      <c r="H30" s="395"/>
    </row>
    <row r="31" spans="1:8">
      <c r="A31">
        <v>1982</v>
      </c>
      <c r="B31" s="395">
        <v>15228000</v>
      </c>
      <c r="C31" s="395">
        <v>150117000</v>
      </c>
      <c r="D31" s="395">
        <v>150599000</v>
      </c>
      <c r="E31" s="395">
        <v>37951000</v>
      </c>
      <c r="F31" s="395">
        <v>299451000</v>
      </c>
      <c r="G31" s="395"/>
      <c r="H31" s="395"/>
    </row>
    <row r="32" spans="1:8">
      <c r="A32">
        <v>1983</v>
      </c>
      <c r="B32" s="395">
        <v>14430000</v>
      </c>
      <c r="C32" s="395">
        <v>148671000</v>
      </c>
      <c r="D32" s="395">
        <v>172055000</v>
      </c>
      <c r="E32" s="395">
        <v>43086000</v>
      </c>
      <c r="F32" s="395">
        <v>322677000</v>
      </c>
      <c r="G32" s="395"/>
      <c r="H32" s="395"/>
    </row>
    <row r="33" spans="1:10">
      <c r="A33">
        <v>1984</v>
      </c>
      <c r="B33" s="395">
        <v>14000000</v>
      </c>
      <c r="C33" s="395">
        <v>138505000</v>
      </c>
      <c r="D33" s="395">
        <v>177374000</v>
      </c>
      <c r="E33" s="395">
        <v>64770000</v>
      </c>
      <c r="F33" s="395">
        <v>341042000</v>
      </c>
      <c r="G33" s="395"/>
      <c r="H33" s="395"/>
    </row>
    <row r="34" spans="1:10">
      <c r="A34">
        <v>1985</v>
      </c>
      <c r="B34" s="395">
        <v>13569000</v>
      </c>
      <c r="C34" s="395">
        <v>123334000</v>
      </c>
      <c r="D34" s="395">
        <v>190892000</v>
      </c>
      <c r="E34" s="395">
        <v>58128000</v>
      </c>
      <c r="F34" s="395">
        <v>326687000</v>
      </c>
      <c r="G34" s="395"/>
      <c r="H34" s="395"/>
    </row>
    <row r="35" spans="1:10">
      <c r="A35">
        <v>1986</v>
      </c>
      <c r="B35" s="395">
        <v>11360000</v>
      </c>
      <c r="C35" s="395">
        <v>119281000</v>
      </c>
      <c r="D35" s="395">
        <v>179508000</v>
      </c>
      <c r="E35" s="395">
        <v>50991000</v>
      </c>
      <c r="F35" s="395">
        <v>299093000</v>
      </c>
      <c r="G35" s="395"/>
      <c r="H35" s="395"/>
    </row>
    <row r="36" spans="1:10">
      <c r="A36">
        <v>1987</v>
      </c>
      <c r="B36" s="395">
        <v>13106000</v>
      </c>
      <c r="C36" s="395">
        <v>117514000</v>
      </c>
      <c r="D36" s="395">
        <v>142916000</v>
      </c>
      <c r="E36" s="395">
        <v>57391000</v>
      </c>
      <c r="F36" s="395">
        <v>327481000</v>
      </c>
      <c r="G36" s="395"/>
      <c r="H36" s="395"/>
    </row>
    <row r="37" spans="1:10">
      <c r="A37">
        <v>1988</v>
      </c>
      <c r="B37" s="395">
        <v>13365000</v>
      </c>
      <c r="C37" s="395">
        <v>112596000</v>
      </c>
      <c r="D37" s="395">
        <v>155424000</v>
      </c>
      <c r="E37" s="395">
        <v>64711000</v>
      </c>
      <c r="F37" s="395">
        <v>333595000</v>
      </c>
      <c r="G37" s="395"/>
      <c r="H37" s="395"/>
    </row>
    <row r="38" spans="1:10">
      <c r="A38">
        <v>1989</v>
      </c>
      <c r="B38" s="395">
        <v>12558000</v>
      </c>
      <c r="C38" s="395">
        <v>107825000</v>
      </c>
      <c r="D38" s="395">
        <v>165274000</v>
      </c>
      <c r="E38" s="395">
        <v>60627000</v>
      </c>
      <c r="F38" s="395">
        <v>335516000</v>
      </c>
      <c r="G38" s="395"/>
      <c r="H38" s="395"/>
    </row>
    <row r="39" spans="1:10">
      <c r="A39">
        <v>1990</v>
      </c>
      <c r="B39" s="395">
        <v>12421000</v>
      </c>
      <c r="C39" s="395">
        <v>106185000</v>
      </c>
      <c r="D39" s="395">
        <v>182153000</v>
      </c>
      <c r="E39" s="395">
        <v>61725000</v>
      </c>
      <c r="F39" s="395">
        <v>335654000</v>
      </c>
      <c r="G39" s="395"/>
      <c r="H39" s="395"/>
    </row>
    <row r="40" spans="1:10">
      <c r="A40">
        <v>1991</v>
      </c>
      <c r="B40" s="395">
        <v>12108000</v>
      </c>
      <c r="C40" s="395">
        <v>102537000</v>
      </c>
      <c r="D40" s="395">
        <v>190703000</v>
      </c>
      <c r="E40" s="395">
        <v>60278000</v>
      </c>
      <c r="F40" s="395">
        <v>327920000</v>
      </c>
      <c r="G40" s="395"/>
      <c r="H40" s="395"/>
      <c r="I40" s="395"/>
      <c r="J40" s="395"/>
    </row>
    <row r="41" spans="1:10">
      <c r="A41">
        <v>1992</v>
      </c>
      <c r="B41" s="395">
        <v>12979000</v>
      </c>
      <c r="C41" s="395">
        <v>102371000</v>
      </c>
      <c r="D41" s="395">
        <v>198014000</v>
      </c>
      <c r="E41" s="395">
        <v>76089000</v>
      </c>
      <c r="F41" s="395">
        <v>357315000</v>
      </c>
      <c r="G41" s="395"/>
      <c r="H41" s="395"/>
      <c r="I41" s="395"/>
      <c r="J41" s="395"/>
    </row>
    <row r="42" spans="1:10">
      <c r="A42">
        <v>1993</v>
      </c>
      <c r="B42" s="395">
        <v>11323000</v>
      </c>
      <c r="C42" s="395">
        <v>89391000</v>
      </c>
      <c r="D42" s="395">
        <v>196442000</v>
      </c>
      <c r="E42" s="395">
        <v>82331000</v>
      </c>
      <c r="F42" s="395">
        <v>342461000</v>
      </c>
      <c r="G42" s="395"/>
      <c r="H42" s="395"/>
      <c r="I42" s="395"/>
      <c r="J42" s="395"/>
    </row>
    <row r="43" spans="1:10">
      <c r="A43">
        <v>1994</v>
      </c>
      <c r="B43" s="395">
        <v>12482000</v>
      </c>
      <c r="C43" s="395">
        <v>88104000</v>
      </c>
      <c r="D43" s="395">
        <v>195789000</v>
      </c>
      <c r="E43" s="395">
        <v>74096000</v>
      </c>
      <c r="F43" s="395">
        <v>353538000</v>
      </c>
      <c r="G43" s="395"/>
      <c r="H43" s="395"/>
      <c r="I43" s="395"/>
      <c r="J43" s="395"/>
    </row>
    <row r="44" spans="1:10">
      <c r="A44">
        <v>1995</v>
      </c>
      <c r="B44" s="395">
        <v>13178000</v>
      </c>
      <c r="C44" s="395">
        <v>92928000</v>
      </c>
      <c r="D44" s="395">
        <v>205348000</v>
      </c>
      <c r="E44" s="395">
        <v>66417000</v>
      </c>
      <c r="F44" s="395">
        <v>364661000</v>
      </c>
      <c r="G44" s="395"/>
      <c r="H44" s="395"/>
      <c r="I44" s="395"/>
      <c r="J44" s="395"/>
    </row>
    <row r="45" spans="1:10">
      <c r="A45">
        <v>1996</v>
      </c>
      <c r="B45" s="395">
        <v>12805000</v>
      </c>
      <c r="C45" s="395">
        <v>100560000</v>
      </c>
      <c r="D45" s="395">
        <v>229713000</v>
      </c>
      <c r="E45" s="395">
        <v>67092000</v>
      </c>
      <c r="F45" s="395">
        <v>380621000</v>
      </c>
      <c r="G45" s="395"/>
      <c r="H45" s="395"/>
    </row>
    <row r="46" spans="1:10">
      <c r="A46">
        <v>1997</v>
      </c>
      <c r="B46" s="395">
        <v>14244000</v>
      </c>
      <c r="C46" s="395">
        <v>104113000</v>
      </c>
      <c r="D46" s="395">
        <v>252884000</v>
      </c>
      <c r="E46" s="395">
        <v>102323000</v>
      </c>
      <c r="F46" s="395">
        <v>417372000</v>
      </c>
      <c r="G46" s="395"/>
      <c r="H46" s="395"/>
    </row>
    <row r="47" spans="1:10">
      <c r="A47">
        <v>1998</v>
      </c>
      <c r="B47" s="395">
        <v>17769000</v>
      </c>
      <c r="C47" s="395">
        <v>110839000</v>
      </c>
      <c r="D47" s="395">
        <v>277258000</v>
      </c>
      <c r="E47" s="395">
        <v>128750000</v>
      </c>
      <c r="F47" s="395">
        <v>411140000</v>
      </c>
      <c r="G47" s="395"/>
      <c r="H47" s="395"/>
    </row>
    <row r="48" spans="1:10">
      <c r="A48">
        <v>1999</v>
      </c>
      <c r="B48" s="395">
        <v>24208000</v>
      </c>
      <c r="C48" s="395">
        <v>110658000</v>
      </c>
      <c r="D48" s="395">
        <v>310312000</v>
      </c>
      <c r="E48" s="395">
        <v>149094000</v>
      </c>
      <c r="F48" s="395">
        <v>425884000</v>
      </c>
      <c r="G48" s="395"/>
      <c r="H48" s="395"/>
    </row>
    <row r="49" spans="1:18">
      <c r="A49">
        <v>2000</v>
      </c>
      <c r="B49" s="395">
        <v>23088000</v>
      </c>
      <c r="C49" s="395">
        <v>122527000</v>
      </c>
      <c r="D49" s="395">
        <v>400668000</v>
      </c>
      <c r="E49" s="395">
        <v>133023000</v>
      </c>
      <c r="F49" s="395">
        <v>370209000</v>
      </c>
      <c r="G49" s="395"/>
      <c r="H49" s="395"/>
    </row>
    <row r="50" spans="1:18">
      <c r="A50">
        <v>2001</v>
      </c>
      <c r="B50" s="395">
        <v>24360000</v>
      </c>
      <c r="C50" s="395">
        <v>129232000</v>
      </c>
      <c r="D50" s="395">
        <v>366589000</v>
      </c>
      <c r="E50" s="395">
        <v>169750000</v>
      </c>
      <c r="F50" s="395">
        <v>407046000</v>
      </c>
      <c r="G50" s="395"/>
      <c r="H50" s="395"/>
    </row>
    <row r="51" spans="1:18">
      <c r="A51">
        <v>2002</v>
      </c>
      <c r="B51" s="395">
        <v>25782000</v>
      </c>
      <c r="C51" s="395">
        <v>138416000</v>
      </c>
      <c r="D51" s="395">
        <v>409441000</v>
      </c>
      <c r="E51" s="395">
        <v>165900000</v>
      </c>
      <c r="F51" s="395">
        <v>419223000</v>
      </c>
      <c r="G51" s="395"/>
      <c r="H51" s="395"/>
    </row>
    <row r="52" spans="1:18">
      <c r="A52">
        <v>2003</v>
      </c>
      <c r="B52" s="395">
        <v>25160000</v>
      </c>
      <c r="C52" s="395">
        <v>144372000</v>
      </c>
      <c r="D52" s="395">
        <v>437805000</v>
      </c>
      <c r="E52" s="395">
        <v>170866000</v>
      </c>
      <c r="F52" s="395">
        <v>393535000</v>
      </c>
      <c r="G52" s="395"/>
      <c r="H52" s="395"/>
    </row>
    <row r="53" spans="1:18">
      <c r="A53">
        <v>2004</v>
      </c>
      <c r="B53" s="395">
        <v>20732000</v>
      </c>
      <c r="C53" s="395">
        <v>141453640</v>
      </c>
      <c r="D53" s="395">
        <v>511806140</v>
      </c>
      <c r="E53" s="395">
        <v>132285850</v>
      </c>
      <c r="F53" s="395">
        <v>453775130</v>
      </c>
      <c r="G53" s="395"/>
      <c r="H53" s="395"/>
    </row>
    <row r="54" spans="1:18">
      <c r="A54">
        <v>2005</v>
      </c>
      <c r="B54" s="395">
        <v>11612600</v>
      </c>
      <c r="C54" s="395">
        <v>134962040</v>
      </c>
      <c r="D54" s="395">
        <v>422282240</v>
      </c>
      <c r="E54" s="395">
        <v>242704010</v>
      </c>
      <c r="F54" s="395">
        <v>474786660</v>
      </c>
      <c r="G54" s="395"/>
      <c r="H54" s="395"/>
    </row>
    <row r="55" spans="1:18">
      <c r="A55">
        <v>2006</v>
      </c>
      <c r="B55" s="395">
        <v>9823000</v>
      </c>
      <c r="C55" s="395">
        <v>136472800</v>
      </c>
      <c r="D55" s="395">
        <v>542013440</v>
      </c>
      <c r="E55" s="395">
        <v>161060250</v>
      </c>
      <c r="F55" s="395">
        <v>391701910</v>
      </c>
      <c r="G55" s="395"/>
      <c r="H55" s="395"/>
      <c r="I55" s="395"/>
      <c r="J55" s="395"/>
    </row>
    <row r="56" spans="1:18">
      <c r="A56">
        <v>2007</v>
      </c>
      <c r="B56" s="395">
        <v>6088000</v>
      </c>
      <c r="C56" s="395">
        <v>135297980</v>
      </c>
      <c r="D56" s="395">
        <v>619842830</v>
      </c>
      <c r="E56" s="395">
        <v>77194920</v>
      </c>
      <c r="F56" s="395">
        <v>465649280</v>
      </c>
      <c r="G56" s="395"/>
      <c r="H56" s="395"/>
      <c r="I56" s="395"/>
      <c r="J56" s="395"/>
    </row>
    <row r="57" spans="1:18">
      <c r="A57">
        <v>2008</v>
      </c>
      <c r="B57" s="395">
        <v>4581400</v>
      </c>
      <c r="C57" s="395">
        <v>133977340</v>
      </c>
      <c r="D57" s="395">
        <v>542841050</v>
      </c>
      <c r="E57" s="395">
        <v>102485390</v>
      </c>
      <c r="F57" s="395">
        <v>475449480</v>
      </c>
      <c r="G57" s="395"/>
      <c r="H57" s="395"/>
      <c r="I57" s="395"/>
      <c r="J57" s="395"/>
    </row>
    <row r="58" spans="1:18">
      <c r="A58">
        <v>2009</v>
      </c>
      <c r="B58" s="395">
        <v>5617960</v>
      </c>
      <c r="C58" s="395">
        <v>148717200</v>
      </c>
      <c r="D58" s="395">
        <v>593987990</v>
      </c>
      <c r="E58" s="395">
        <v>89778940</v>
      </c>
      <c r="F58" s="395">
        <v>568442700</v>
      </c>
      <c r="G58" s="395"/>
      <c r="H58" s="395"/>
      <c r="I58" s="395"/>
      <c r="J58" s="395"/>
    </row>
    <row r="59" spans="1:18">
      <c r="A59">
        <v>2010</v>
      </c>
      <c r="B59" s="395">
        <v>4189000</v>
      </c>
      <c r="C59" s="395">
        <v>153674908</v>
      </c>
      <c r="D59" s="395">
        <v>719341947</v>
      </c>
      <c r="E59" s="395">
        <v>58689347</v>
      </c>
      <c r="F59" s="395">
        <v>582382381</v>
      </c>
      <c r="G59" s="395"/>
      <c r="H59" s="395"/>
      <c r="I59" s="395"/>
      <c r="J59" s="395"/>
    </row>
    <row r="60" spans="1:18">
      <c r="A60">
        <v>2011</v>
      </c>
      <c r="B60" s="395">
        <v>4704000</v>
      </c>
      <c r="C60" s="395">
        <v>157676300</v>
      </c>
      <c r="D60" s="395">
        <v>816344262</v>
      </c>
      <c r="E60" s="395">
        <v>65509448</v>
      </c>
      <c r="F60" s="395">
        <v>506714149</v>
      </c>
      <c r="G60" s="395"/>
      <c r="H60" s="395"/>
      <c r="I60" s="395"/>
      <c r="J60" s="395"/>
    </row>
    <row r="61" spans="1:18">
      <c r="A61">
        <v>2012</v>
      </c>
      <c r="B61" s="395">
        <v>3386000</v>
      </c>
      <c r="C61" s="395">
        <v>163041000</v>
      </c>
      <c r="D61" s="395">
        <v>850488000</v>
      </c>
      <c r="E61" s="395">
        <v>42822000</v>
      </c>
      <c r="F61" s="395">
        <v>518603000</v>
      </c>
      <c r="G61" s="395"/>
      <c r="H61" s="395"/>
      <c r="I61" s="395"/>
      <c r="J61" s="395"/>
    </row>
    <row r="62" spans="1:18">
      <c r="A62">
        <v>2013</v>
      </c>
      <c r="B62" s="395">
        <v>3736000</v>
      </c>
      <c r="C62" s="395">
        <v>184193000</v>
      </c>
      <c r="D62" s="395">
        <v>823715000</v>
      </c>
      <c r="E62" s="395">
        <v>53390000</v>
      </c>
      <c r="F62" s="395">
        <v>596465000</v>
      </c>
      <c r="G62" s="395"/>
      <c r="H62" s="395"/>
      <c r="I62" s="395"/>
      <c r="J62" s="395"/>
    </row>
    <row r="63" spans="1:18">
      <c r="A63">
        <v>2014</v>
      </c>
      <c r="B63" s="395">
        <v>3907000</v>
      </c>
      <c r="C63" s="395">
        <v>177436000</v>
      </c>
      <c r="D63" s="395">
        <v>890594000</v>
      </c>
      <c r="E63" s="395">
        <v>43303000</v>
      </c>
      <c r="F63" s="395">
        <v>668565000</v>
      </c>
      <c r="G63" s="395"/>
      <c r="H63" s="395"/>
      <c r="I63" s="395"/>
      <c r="J63" s="395"/>
    </row>
    <row r="64" spans="1:18">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spans="1:18">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spans="1:18">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spans="1:18">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spans="1:1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spans="1:18">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spans="1:18">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spans="1:18">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spans="1:18">
      <c r="F72" s="395">
        <f t="shared" si="3"/>
        <v>168491299.99999997</v>
      </c>
    </row>
    <row r="73" spans="1:18">
      <c r="F73" s="395">
        <f t="shared" si="3"/>
        <v>196518189.99999997</v>
      </c>
    </row>
    <row r="74" spans="1:18">
      <c r="F74" s="395">
        <f t="shared" si="3"/>
        <v>222939079.99999997</v>
      </c>
    </row>
    <row r="75" spans="1:18">
      <c r="F75" s="395">
        <f t="shared" si="3"/>
        <v>257671749.99999997</v>
      </c>
    </row>
    <row r="76" spans="1:18">
      <c r="F76" s="395">
        <f t="shared" si="3"/>
        <v>259165329.99999997</v>
      </c>
    </row>
    <row r="77" spans="1:18">
      <c r="F77" s="395">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1"/>
    <col min="2" max="2" width="10.6640625" style="414" customWidth="1"/>
    <col min="3" max="4" width="13.44140625" style="414" customWidth="1"/>
    <col min="5" max="6" width="10.109375" style="414" customWidth="1"/>
    <col min="7" max="7" width="15.6640625" style="414" hidden="1" customWidth="1"/>
    <col min="8" max="10" width="15.6640625" style="414" customWidth="1"/>
    <col min="11" max="17" width="9.88671875" style="414" customWidth="1"/>
    <col min="18" max="20" width="10.33203125" style="414" customWidth="1"/>
    <col min="21" max="23" width="11.33203125" style="414" customWidth="1"/>
    <col min="24" max="24" width="15.33203125" style="414" customWidth="1"/>
    <col min="25" max="25" width="16.33203125" style="414" customWidth="1"/>
    <col min="26" max="28" width="15.88671875" style="414" customWidth="1"/>
    <col min="29" max="29" width="11.33203125" style="414" customWidth="1"/>
    <col min="30" max="30" width="11.33203125" style="414" hidden="1" customWidth="1"/>
    <col min="31" max="33" width="11.33203125" style="414" customWidth="1"/>
    <col min="34" max="39" width="11.33203125" style="414" hidden="1" customWidth="1"/>
    <col min="40" max="53" width="11.33203125" style="414" customWidth="1"/>
    <col min="54" max="55" width="11.5546875" style="414"/>
    <col min="56" max="56" width="15.6640625" style="414" customWidth="1"/>
    <col min="57" max="16384" width="11.5546875" style="414"/>
  </cols>
  <sheetData>
    <row r="1" spans="1:56">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spans="1:56">
      <c r="S2" s="833" t="s">
        <v>111</v>
      </c>
      <c r="T2" s="833"/>
      <c r="U2" s="833"/>
      <c r="V2" s="833"/>
      <c r="W2" s="833"/>
      <c r="X2" s="833"/>
      <c r="Y2" s="833"/>
      <c r="Z2" s="833"/>
      <c r="AA2" s="833"/>
    </row>
    <row r="3" spans="1:56" ht="30.6" customHeight="1">
      <c r="A3" s="417" t="s">
        <v>112</v>
      </c>
      <c r="B3" s="831" t="s">
        <v>33</v>
      </c>
      <c r="C3" s="831"/>
      <c r="D3" s="831"/>
      <c r="E3" s="831"/>
      <c r="F3" s="836" t="s">
        <v>113</v>
      </c>
      <c r="G3" s="836"/>
      <c r="H3" s="836"/>
      <c r="I3" s="836"/>
      <c r="J3" s="837" t="s">
        <v>114</v>
      </c>
      <c r="K3" s="837"/>
      <c r="L3" s="837"/>
      <c r="M3" s="837"/>
      <c r="N3" s="837"/>
      <c r="O3" s="837"/>
      <c r="P3" s="837"/>
      <c r="Q3" s="837"/>
      <c r="R3" s="837"/>
      <c r="S3" s="832" t="s">
        <v>115</v>
      </c>
      <c r="T3" s="832"/>
      <c r="U3" s="832"/>
      <c r="V3" s="415" t="s">
        <v>36</v>
      </c>
      <c r="W3" s="415" t="s">
        <v>36</v>
      </c>
      <c r="X3" s="415" t="s">
        <v>36</v>
      </c>
      <c r="Y3" s="416" t="s">
        <v>35</v>
      </c>
      <c r="Z3" s="834" t="s">
        <v>116</v>
      </c>
      <c r="AA3" s="834"/>
      <c r="AB3" s="834"/>
      <c r="AC3" s="835" t="s">
        <v>117</v>
      </c>
      <c r="AD3" s="835"/>
      <c r="AE3" s="835"/>
      <c r="AF3" s="835"/>
      <c r="AG3" s="835"/>
      <c r="AH3" s="835"/>
      <c r="AI3" s="835"/>
      <c r="AJ3" s="835"/>
      <c r="AK3" s="835"/>
      <c r="AL3" s="835"/>
      <c r="AM3" s="835"/>
    </row>
    <row r="4" spans="1:56" s="417" customFormat="1" ht="31.95" customHeight="1">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spans="1:56">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spans="1:5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spans="1:56">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spans="1:56">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spans="1:56">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spans="1:56">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spans="1:56">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spans="1:56">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spans="1:56">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spans="1:56">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spans="1:56">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spans="1:5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spans="1:56">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spans="1:56">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spans="1:56">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spans="1:56">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spans="1:56">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spans="1:56">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spans="1:56">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spans="1:56">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spans="1:56">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spans="1:5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spans="1:56">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spans="1:56">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spans="1:56">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spans="1:56">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spans="1:56">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spans="1:56">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spans="1:30">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spans="1:30">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spans="1:30">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spans="1:30">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spans="1:30">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spans="1:30">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spans="1:30">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spans="1:3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spans="1:30">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spans="1:30">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spans="1:30">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spans="1:30">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spans="1:30">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spans="1:30">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spans="1:30">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spans="1:30">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spans="1:31">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spans="1:31">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spans="1:3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spans="1:31">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spans="1:31">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spans="1:31">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spans="1:31">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spans="1:31">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spans="1:31">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spans="1:31">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spans="1:31">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spans="1:31">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spans="1:3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spans="1:31">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spans="1:31">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spans="1:31">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spans="1:52">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spans="1:52">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spans="1:52">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spans="1:52">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spans="1:52">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spans="1:52">
      <c r="R70" s="414">
        <f>L69/R66-1</f>
        <v>0.12758941987995165</v>
      </c>
    </row>
    <row r="71" spans="1:52">
      <c r="L71" s="463">
        <f>L63/L62-1</f>
        <v>0.21465350543212813</v>
      </c>
      <c r="AV71" s="414">
        <v>1</v>
      </c>
      <c r="AZ71" s="414" t="s">
        <v>153</v>
      </c>
    </row>
    <row r="72" spans="1:52">
      <c r="L72" s="463">
        <f t="shared" ref="L72:L77" si="12">L64/L63-1</f>
        <v>8.7246657384179693E-2</v>
      </c>
      <c r="AA72" s="414" t="s">
        <v>154</v>
      </c>
      <c r="AV72" s="414" t="s">
        <v>155</v>
      </c>
      <c r="AW72" s="414" t="s">
        <v>156</v>
      </c>
      <c r="AX72" s="414" t="s">
        <v>157</v>
      </c>
      <c r="AY72" s="421" t="s">
        <v>158</v>
      </c>
      <c r="AZ72" s="414" t="s">
        <v>159</v>
      </c>
    </row>
    <row r="73" spans="1:52">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spans="1:52">
      <c r="L74" s="463">
        <f t="shared" si="12"/>
        <v>8.8264178432820417E-2</v>
      </c>
      <c r="AV74" s="4" t="s">
        <v>162</v>
      </c>
      <c r="AW74" s="100">
        <v>1.353</v>
      </c>
      <c r="AX74" s="100">
        <v>1.3380000000000001</v>
      </c>
      <c r="AY74" s="414">
        <f t="shared" si="13"/>
        <v>1353</v>
      </c>
      <c r="AZ74" s="414">
        <f t="shared" si="14"/>
        <v>747.38415545590431</v>
      </c>
    </row>
    <row r="75" spans="1:52">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spans="1:52">
      <c r="L76" s="463">
        <f t="shared" si="12"/>
        <v>3.6752533310608015E-2</v>
      </c>
      <c r="AC76" s="827" t="s">
        <v>902</v>
      </c>
      <c r="AE76" s="829" t="s">
        <v>910</v>
      </c>
      <c r="AF76" s="671" t="s">
        <v>904</v>
      </c>
      <c r="AV76" s="4" t="s">
        <v>164</v>
      </c>
      <c r="AW76" s="100">
        <v>1.373</v>
      </c>
      <c r="AX76" s="100">
        <v>1.3560000000000001</v>
      </c>
      <c r="AY76" s="414">
        <f t="shared" si="13"/>
        <v>1373</v>
      </c>
      <c r="AZ76" s="414">
        <f t="shared" si="14"/>
        <v>737.46312684365773</v>
      </c>
    </row>
    <row r="77" spans="1:52">
      <c r="L77" s="463">
        <f t="shared" si="12"/>
        <v>0.12694662342614382</v>
      </c>
      <c r="AB77" s="461"/>
      <c r="AC77" s="828"/>
      <c r="AD77" s="461"/>
      <c r="AE77" s="830"/>
      <c r="AF77" s="666" t="s">
        <v>906</v>
      </c>
      <c r="AV77" s="4" t="s">
        <v>165</v>
      </c>
      <c r="AW77" s="100">
        <v>1.2350000000000001</v>
      </c>
      <c r="AX77" s="100">
        <v>1.2230000000000001</v>
      </c>
      <c r="AY77" s="414">
        <f t="shared" si="13"/>
        <v>1235</v>
      </c>
      <c r="AZ77" s="414">
        <f t="shared" si="14"/>
        <v>817.6614881439084</v>
      </c>
    </row>
    <row r="78" spans="1:52">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spans="1:52">
      <c r="AB79" s="414">
        <v>2016</v>
      </c>
      <c r="AC79" s="580">
        <f t="shared" ref="AC79:AC84" si="16">C63</f>
        <v>22073053</v>
      </c>
      <c r="AE79" s="290">
        <f t="shared" si="15"/>
        <v>136221.82435035298</v>
      </c>
      <c r="AF79" s="667">
        <f>(164000*1000)/AC81</f>
        <v>6.1714083842571741</v>
      </c>
    </row>
    <row r="80" spans="1:52">
      <c r="AB80" s="414">
        <v>2017</v>
      </c>
      <c r="AC80" s="580">
        <f t="shared" si="16"/>
        <v>24293499</v>
      </c>
      <c r="AE80" s="290">
        <f t="shared" si="15"/>
        <v>149925.10341154327</v>
      </c>
      <c r="AF80" s="666" t="s">
        <v>908</v>
      </c>
    </row>
    <row r="81" spans="28:52">
      <c r="AB81" s="414">
        <v>2018</v>
      </c>
      <c r="AC81" s="580">
        <f t="shared" si="16"/>
        <v>26574161</v>
      </c>
      <c r="AE81" s="290">
        <f t="shared" si="15"/>
        <v>164000</v>
      </c>
      <c r="AF81" s="669" t="s">
        <v>909</v>
      </c>
      <c r="AG81" s="461"/>
      <c r="AH81" s="461"/>
      <c r="AI81" s="461"/>
      <c r="AJ81" s="461"/>
      <c r="AK81" s="461"/>
      <c r="AL81" s="461"/>
      <c r="AM81" s="461"/>
      <c r="AN81" s="461"/>
    </row>
    <row r="82" spans="28:52">
      <c r="AB82" s="414">
        <v>2019</v>
      </c>
      <c r="AC82" s="580">
        <f t="shared" si="16"/>
        <v>28052471</v>
      </c>
      <c r="AE82" s="290">
        <f t="shared" si="15"/>
        <v>173123.25472853123</v>
      </c>
      <c r="AF82" s="668" t="s">
        <v>912</v>
      </c>
      <c r="AG82" s="455"/>
      <c r="AH82" s="455"/>
      <c r="AI82" s="455"/>
      <c r="AJ82" s="455"/>
      <c r="AK82" s="455"/>
      <c r="AL82" s="455"/>
      <c r="AM82" s="455"/>
      <c r="AN82" s="455"/>
    </row>
    <row r="83" spans="28:52">
      <c r="AB83" s="414">
        <v>2020</v>
      </c>
      <c r="AC83" s="580">
        <f t="shared" si="16"/>
        <v>29210238</v>
      </c>
      <c r="AE83" s="290">
        <f t="shared" si="15"/>
        <v>180268.3076993475</v>
      </c>
      <c r="AF83" s="670" t="s">
        <v>913</v>
      </c>
      <c r="AV83" s="414" t="s">
        <v>167</v>
      </c>
      <c r="AW83" s="414" t="s">
        <v>168</v>
      </c>
      <c r="AX83" s="414" t="s">
        <v>169</v>
      </c>
      <c r="AY83" s="414" t="s">
        <v>170</v>
      </c>
      <c r="AZ83" s="414" t="s">
        <v>171</v>
      </c>
    </row>
    <row r="84" spans="28:52">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spans="28:52">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spans="28:52">
      <c r="AV86" s="414">
        <v>0.15</v>
      </c>
      <c r="AW86" s="414">
        <v>0.5</v>
      </c>
      <c r="AX86" s="414">
        <f>PI()*AV86^2*AW86</f>
        <v>3.5342917352885174E-2</v>
      </c>
      <c r="AY86" s="414">
        <v>10</v>
      </c>
      <c r="AZ86" s="414">
        <f>AY86/AX86</f>
        <v>282.94212105225836</v>
      </c>
    </row>
    <row r="87" spans="28:52">
      <c r="AV87" s="414">
        <f>0.306/2</f>
        <v>0.153</v>
      </c>
      <c r="AW87" s="414">
        <v>0.56000000000000005</v>
      </c>
      <c r="AX87" s="414">
        <f>PI()*AV87^2*AW87</f>
        <v>4.1183263759614744E-2</v>
      </c>
      <c r="AY87" s="414">
        <v>13</v>
      </c>
      <c r="AZ87" s="414">
        <f>AY87/AX87</f>
        <v>315.66220870401486</v>
      </c>
    </row>
    <row r="88" spans="28:52">
      <c r="AE88" s="421"/>
      <c r="AF88" s="421"/>
      <c r="AG88" s="421"/>
      <c r="AH88" s="421"/>
      <c r="AI88" s="421"/>
      <c r="AJ88" s="421"/>
      <c r="AK88" s="421"/>
    </row>
    <row r="89" spans="28:52">
      <c r="AH89" s="421"/>
      <c r="AI89" s="421"/>
      <c r="AJ89" s="421"/>
      <c r="AK89" s="421"/>
    </row>
    <row r="94" spans="28:52">
      <c r="AR94" s="414" t="s">
        <v>172</v>
      </c>
    </row>
    <row r="97" spans="49:56">
      <c r="AZ97" s="414" t="s">
        <v>173</v>
      </c>
    </row>
    <row r="98" spans="49:56">
      <c r="AX98" s="414" t="s">
        <v>174</v>
      </c>
      <c r="AY98" s="414" t="s">
        <v>175</v>
      </c>
      <c r="AZ98" s="414" t="s">
        <v>176</v>
      </c>
      <c r="BA98" s="414" t="s">
        <v>146</v>
      </c>
      <c r="BB98" s="414" t="s">
        <v>65</v>
      </c>
    </row>
    <row r="99" spans="49:56">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spans="49:56">
      <c r="AW100" s="414" t="s">
        <v>177</v>
      </c>
      <c r="AX100" s="414">
        <v>0.5</v>
      </c>
      <c r="AY100" s="414">
        <f t="shared" si="17"/>
        <v>9.86</v>
      </c>
      <c r="AZ100" s="414">
        <f>1000/0.96</f>
        <v>1041.6666666666667</v>
      </c>
      <c r="BA100" s="414">
        <f t="shared" ref="BA100:BA109" si="18">AY100*AZ100</f>
        <v>10270.833333333334</v>
      </c>
      <c r="BB100" s="414">
        <f>BA100*AY77</f>
        <v>12684479.166666668</v>
      </c>
    </row>
    <row r="101" spans="49:56">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spans="49:56">
      <c r="AW102" s="414" t="s">
        <v>179</v>
      </c>
      <c r="AX102" s="414">
        <v>4.8</v>
      </c>
      <c r="AY102" s="414">
        <f t="shared" si="17"/>
        <v>94.656000000000006</v>
      </c>
      <c r="AZ102" s="414">
        <f>1000/1.61</f>
        <v>621.11801242236027</v>
      </c>
      <c r="BA102" s="414">
        <f t="shared" si="18"/>
        <v>58792.546583850934</v>
      </c>
    </row>
    <row r="103" spans="49:56">
      <c r="AW103" s="414" t="s">
        <v>180</v>
      </c>
      <c r="AX103" s="414">
        <v>12.2</v>
      </c>
      <c r="AY103" s="414">
        <f t="shared" si="17"/>
        <v>240.58399999999997</v>
      </c>
      <c r="AZ103" s="414">
        <f>1000/1.35</f>
        <v>740.74074074074065</v>
      </c>
      <c r="BA103" s="414">
        <f t="shared" si="18"/>
        <v>178210.37037037034</v>
      </c>
      <c r="BD103" s="414" t="s">
        <v>181</v>
      </c>
    </row>
    <row r="104" spans="49:56">
      <c r="AW104" s="414" t="s">
        <v>182</v>
      </c>
      <c r="AX104" s="414">
        <v>22.5</v>
      </c>
      <c r="AY104" s="414">
        <f t="shared" si="17"/>
        <v>443.7</v>
      </c>
      <c r="AZ104" s="414">
        <f>1000/2.63</f>
        <v>380.22813688212932</v>
      </c>
      <c r="BA104" s="414">
        <f t="shared" si="18"/>
        <v>168707.22433460079</v>
      </c>
    </row>
    <row r="105" spans="49:56">
      <c r="AW105" s="414" t="s">
        <v>183</v>
      </c>
      <c r="AX105" s="414">
        <v>7.6</v>
      </c>
      <c r="AY105" s="414">
        <f t="shared" si="17"/>
        <v>149.87199999999999</v>
      </c>
      <c r="BD105" s="414" t="s">
        <v>184</v>
      </c>
    </row>
    <row r="106" spans="49:56">
      <c r="AW106" s="414" t="s">
        <v>185</v>
      </c>
      <c r="AX106" s="414">
        <v>1.2</v>
      </c>
      <c r="AY106" s="414">
        <f t="shared" si="17"/>
        <v>23.664000000000001</v>
      </c>
      <c r="AZ106" s="414">
        <v>1000</v>
      </c>
      <c r="BA106" s="414">
        <f t="shared" si="18"/>
        <v>23664</v>
      </c>
    </row>
    <row r="107" spans="49:56">
      <c r="AW107" s="414" t="s">
        <v>186</v>
      </c>
      <c r="AX107" s="414">
        <v>1.8</v>
      </c>
      <c r="AY107" s="414">
        <f t="shared" si="17"/>
        <v>35.496000000000002</v>
      </c>
      <c r="AZ107" s="414">
        <f>1000/1.04</f>
        <v>961.53846153846155</v>
      </c>
      <c r="BA107" s="414">
        <f t="shared" si="18"/>
        <v>34130.769230769234</v>
      </c>
      <c r="BB107" s="414">
        <f>BA107*AY74</f>
        <v>46178930.769230776</v>
      </c>
    </row>
    <row r="108" spans="49:56">
      <c r="AW108" s="414" t="s">
        <v>187</v>
      </c>
      <c r="AX108" s="414">
        <v>12.7</v>
      </c>
      <c r="AY108" s="414">
        <f t="shared" si="17"/>
        <v>250.44399999999999</v>
      </c>
      <c r="AZ108" s="414">
        <v>1000</v>
      </c>
      <c r="BA108" s="414">
        <f t="shared" si="18"/>
        <v>250444</v>
      </c>
    </row>
    <row r="109" spans="49:56">
      <c r="AW109" s="414" t="s">
        <v>87</v>
      </c>
      <c r="AX109" s="414">
        <v>5.4</v>
      </c>
      <c r="AY109" s="414">
        <f t="shared" si="17"/>
        <v>106.48800000000001</v>
      </c>
      <c r="AZ109" s="414">
        <f>1000/0.93</f>
        <v>1075.2688172043011</v>
      </c>
      <c r="BA109" s="414">
        <f t="shared" si="18"/>
        <v>114503.22580645162</v>
      </c>
      <c r="BB109" s="414">
        <f>BA109*AY76</f>
        <v>157212929.03225806</v>
      </c>
    </row>
    <row r="110" spans="49:56">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1" t="s">
        <v>189</v>
      </c>
      <c r="S2" s="851"/>
      <c r="T2" s="851"/>
      <c r="U2" s="851"/>
      <c r="V2" s="851"/>
      <c r="W2" s="851"/>
      <c r="X2" s="851"/>
      <c r="Y2" t="s">
        <v>190</v>
      </c>
      <c r="Z2" t="s">
        <v>191</v>
      </c>
      <c r="AA2" t="s">
        <v>191</v>
      </c>
      <c r="AB2" t="s">
        <v>191</v>
      </c>
      <c r="AC2" t="s">
        <v>191</v>
      </c>
      <c r="AD2" t="s">
        <v>191</v>
      </c>
      <c r="AE2" s="843" t="s">
        <v>192</v>
      </c>
      <c r="AF2" s="843"/>
      <c r="AG2" s="843"/>
      <c r="AH2" s="843"/>
      <c r="AI2" s="843"/>
      <c r="AJ2" s="843"/>
      <c r="AK2" s="843"/>
      <c r="AL2" s="843"/>
      <c r="AM2" s="843"/>
      <c r="AN2" s="843"/>
      <c r="AO2" s="843"/>
      <c r="AP2" s="843"/>
    </row>
    <row r="3" spans="1:48">
      <c r="A3" t="s">
        <v>193</v>
      </c>
      <c r="B3" s="431" t="s">
        <v>194</v>
      </c>
      <c r="C3" s="849" t="s">
        <v>195</v>
      </c>
      <c r="D3" s="849"/>
      <c r="E3" s="849"/>
      <c r="F3" s="850" t="s">
        <v>196</v>
      </c>
      <c r="G3" s="850"/>
      <c r="H3" s="850"/>
      <c r="I3" s="850"/>
      <c r="J3" s="848" t="s">
        <v>197</v>
      </c>
      <c r="K3" s="848"/>
      <c r="L3" s="848"/>
      <c r="M3" s="848"/>
      <c r="N3" s="848"/>
      <c r="O3" s="847" t="s">
        <v>198</v>
      </c>
      <c r="P3" s="847"/>
      <c r="Q3" s="847"/>
      <c r="R3" s="829" t="s">
        <v>199</v>
      </c>
      <c r="S3" s="829" t="s">
        <v>130</v>
      </c>
      <c r="T3" s="829" t="s">
        <v>134</v>
      </c>
      <c r="U3" s="829" t="s">
        <v>135</v>
      </c>
      <c r="V3" s="829" t="s">
        <v>200</v>
      </c>
      <c r="W3" s="829" t="s">
        <v>201</v>
      </c>
      <c r="X3" s="829" t="s">
        <v>202</v>
      </c>
      <c r="Y3" s="844" t="s">
        <v>203</v>
      </c>
      <c r="Z3" s="845"/>
      <c r="AA3" s="845"/>
      <c r="AB3" s="845"/>
      <c r="AC3" s="845"/>
      <c r="AD3" s="846"/>
      <c r="AE3" s="840" t="s">
        <v>204</v>
      </c>
      <c r="AF3" s="841"/>
      <c r="AG3" s="841"/>
      <c r="AH3" s="841"/>
      <c r="AI3" s="841"/>
      <c r="AJ3" s="842"/>
      <c r="AK3" s="840" t="s">
        <v>205</v>
      </c>
      <c r="AL3" s="841"/>
      <c r="AM3" s="841"/>
      <c r="AN3" s="841"/>
      <c r="AO3" s="841"/>
      <c r="AP3" s="842"/>
      <c r="AQ3" s="838" t="s">
        <v>206</v>
      </c>
      <c r="AR3" s="839"/>
      <c r="AS3" s="839"/>
      <c r="AT3" s="839"/>
      <c r="AU3" s="839"/>
      <c r="AV3" s="839"/>
    </row>
    <row r="4" spans="1:48">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829"/>
      <c r="S4" s="829"/>
      <c r="T4" s="829"/>
      <c r="U4" s="829"/>
      <c r="V4" s="829"/>
      <c r="W4" s="829"/>
      <c r="X4" s="829"/>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spans="1:48">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spans="1:48">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spans="1:48">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spans="1:4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spans="1:48">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spans="1:48">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spans="1:48">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spans="1:48">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spans="1:48">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spans="1:48">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spans="1:48">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spans="1:48">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spans="1:48">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spans="1:4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spans="1:48">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spans="1:48">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spans="1:48">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spans="1:48">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spans="1:48">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spans="1:48">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spans="1:48">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spans="1:48">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spans="1:48">
      <c r="Y28" s="443" t="s">
        <v>220</v>
      </c>
      <c r="AQ28" s="446" t="s">
        <v>214</v>
      </c>
      <c r="AR28" s="447" t="s">
        <v>215</v>
      </c>
      <c r="AS28" s="448" t="s">
        <v>166</v>
      </c>
      <c r="AT28" s="449" t="s">
        <v>216</v>
      </c>
      <c r="AU28" s="450" t="s">
        <v>164</v>
      </c>
      <c r="AV28" s="451" t="s">
        <v>217</v>
      </c>
    </row>
    <row r="29" spans="1:48">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spans="1:48">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spans="1:48">
      <c r="I32" s="453"/>
      <c r="K32" s="453"/>
      <c r="L32" s="453" t="s">
        <v>227</v>
      </c>
      <c r="M32" s="498">
        <f>M31*AD25</f>
        <v>419846479855.91608</v>
      </c>
      <c r="N32" s="453"/>
      <c r="O32" s="453"/>
      <c r="P32" s="453"/>
      <c r="Q32" s="453"/>
      <c r="Y32" s="440" t="s">
        <v>228</v>
      </c>
      <c r="AP32" s="445"/>
    </row>
    <row r="33" spans="9:48">
      <c r="I33" s="453"/>
      <c r="K33" s="453"/>
      <c r="L33" s="500" t="s">
        <v>229</v>
      </c>
      <c r="M33" s="499">
        <f>M32/1000000</f>
        <v>419846.47985591606</v>
      </c>
      <c r="N33" s="453"/>
      <c r="O33" s="453"/>
      <c r="P33" s="453"/>
      <c r="Q33" s="453"/>
      <c r="Y33" s="440" t="s">
        <v>230</v>
      </c>
      <c r="AH33">
        <f t="shared" ref="AH33:AH38" si="35">AF5/(AL5+AF5)</f>
        <v>0.42449065322411256</v>
      </c>
      <c r="AP33" s="445"/>
    </row>
    <row r="34" spans="9:48">
      <c r="I34" s="453"/>
      <c r="K34" s="453"/>
      <c r="L34" s="453"/>
      <c r="M34" s="453"/>
      <c r="N34" s="453"/>
      <c r="O34" s="453"/>
      <c r="P34" s="453"/>
      <c r="Q34" s="453"/>
      <c r="Y34" s="440" t="s">
        <v>231</v>
      </c>
      <c r="AH34">
        <f t="shared" si="35"/>
        <v>0.42449065322411261</v>
      </c>
      <c r="AP34" s="445"/>
    </row>
    <row r="35" spans="9:48">
      <c r="I35" s="453"/>
      <c r="K35" s="453"/>
      <c r="L35" s="453"/>
      <c r="M35" s="453"/>
      <c r="N35" s="453"/>
      <c r="O35" s="453"/>
      <c r="P35" s="453"/>
      <c r="Q35" s="453"/>
      <c r="Y35" s="443" t="s">
        <v>232</v>
      </c>
      <c r="AH35">
        <f t="shared" si="35"/>
        <v>0.42449065322411256</v>
      </c>
      <c r="AP35" s="445"/>
      <c r="AQ35" s="441" t="s">
        <v>233</v>
      </c>
    </row>
    <row r="36" spans="9:48">
      <c r="I36" s="453"/>
      <c r="K36" s="453"/>
      <c r="L36" s="453"/>
      <c r="M36" s="453"/>
      <c r="N36" s="453"/>
      <c r="O36" s="453"/>
      <c r="P36" s="453"/>
      <c r="Q36" s="453"/>
      <c r="Y36" s="442" t="s">
        <v>234</v>
      </c>
      <c r="AH36">
        <f t="shared" si="35"/>
        <v>0.42449065322411261</v>
      </c>
      <c r="AP36" s="445"/>
      <c r="AQ36" s="429" t="s">
        <v>235</v>
      </c>
    </row>
    <row r="37" spans="9:48">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spans="9:4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spans="9:48">
      <c r="Y39" s="444" t="s">
        <v>238</v>
      </c>
      <c r="AH39">
        <f>AF11/(AL11+AF11)</f>
        <v>0.42449065322411261</v>
      </c>
      <c r="AP39" s="445"/>
      <c r="AQ39" s="429"/>
    </row>
    <row r="40" spans="9:48">
      <c r="Y40" s="444" t="s">
        <v>239</v>
      </c>
      <c r="Z40" s="441"/>
      <c r="AA40" s="441"/>
      <c r="AB40" s="441"/>
      <c r="AC40" s="441"/>
      <c r="AD40" s="441"/>
      <c r="AH40">
        <f>AF12/(AL12+AF12)</f>
        <v>0.42449065322411261</v>
      </c>
      <c r="AP40" s="445"/>
      <c r="AQ40" s="471" t="s">
        <v>240</v>
      </c>
    </row>
    <row r="41" spans="9:48">
      <c r="Y41" s="444" t="s">
        <v>241</v>
      </c>
      <c r="AH41">
        <f>AF25/(AL25+AF25)</f>
        <v>0.42449065322411267</v>
      </c>
      <c r="AL41" s="441"/>
      <c r="AQ41" s="446" t="s">
        <v>214</v>
      </c>
      <c r="AR41" s="447" t="s">
        <v>215</v>
      </c>
      <c r="AS41" s="448" t="s">
        <v>166</v>
      </c>
      <c r="AT41" s="449" t="s">
        <v>216</v>
      </c>
      <c r="AU41" s="450" t="s">
        <v>164</v>
      </c>
      <c r="AV41" s="451" t="s">
        <v>217</v>
      </c>
    </row>
    <row r="42" spans="9:48">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5">
        <v>1791726</v>
      </c>
      <c r="AC114">
        <v>63.390999999999998</v>
      </c>
      <c r="AD114">
        <v>207.61369999999999</v>
      </c>
      <c r="AE114">
        <v>0</v>
      </c>
      <c r="AF114">
        <v>1983.7180000000001</v>
      </c>
      <c r="AG114">
        <f>(Z20)</f>
        <v>877.49860795238874</v>
      </c>
    </row>
    <row r="115" spans="26:33">
      <c r="Z115" t="s">
        <v>65</v>
      </c>
      <c r="AA115" t="s">
        <v>250</v>
      </c>
      <c r="AB115" s="395">
        <v>1791726</v>
      </c>
      <c r="AC115">
        <v>0.1938869</v>
      </c>
      <c r="AD115">
        <v>6.9742559999999996</v>
      </c>
      <c r="AE115">
        <v>0</v>
      </c>
      <c r="AF115">
        <v>445.12189999999998</v>
      </c>
      <c r="AG115">
        <f>D10*1000</f>
        <v>2558887.2085696282</v>
      </c>
    </row>
    <row r="116" spans="26:33">
      <c r="Z116" t="s">
        <v>251</v>
      </c>
      <c r="AA116" t="s">
        <v>252</v>
      </c>
      <c r="AB116" s="395">
        <v>1791726</v>
      </c>
      <c r="AC116">
        <v>74.30762</v>
      </c>
      <c r="AD116">
        <v>101.0463</v>
      </c>
      <c r="AE116">
        <v>0</v>
      </c>
      <c r="AF116">
        <v>982.96379999999999</v>
      </c>
      <c r="AG116">
        <f>B10*1000</f>
        <v>173123254.72853124</v>
      </c>
    </row>
    <row r="117" spans="26:33">
      <c r="AA117" t="s">
        <v>253</v>
      </c>
      <c r="AB117" s="395">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5">
        <v>136423</v>
      </c>
      <c r="AC129">
        <v>581.37199999999996</v>
      </c>
      <c r="AD129">
        <v>361.18709999999999</v>
      </c>
      <c r="AE129">
        <v>0</v>
      </c>
      <c r="AF129">
        <v>1983.7180000000001</v>
      </c>
    </row>
    <row r="130" spans="11:32">
      <c r="AA130" t="s">
        <v>250</v>
      </c>
      <c r="AB130" s="395">
        <v>136423</v>
      </c>
      <c r="AC130">
        <v>0.56344019999999995</v>
      </c>
      <c r="AD130">
        <v>6.1045879999999997</v>
      </c>
      <c r="AE130">
        <v>0</v>
      </c>
      <c r="AF130">
        <v>127.1777</v>
      </c>
    </row>
    <row r="131" spans="11:32">
      <c r="AA131" t="s">
        <v>252</v>
      </c>
      <c r="AB131" s="395">
        <v>136423</v>
      </c>
      <c r="AC131">
        <v>168.95089999999999</v>
      </c>
      <c r="AD131">
        <v>105.67829999999999</v>
      </c>
      <c r="AE131">
        <v>35.285879999999999</v>
      </c>
      <c r="AF131">
        <v>680.51340000000005</v>
      </c>
    </row>
    <row r="132" spans="11:32">
      <c r="AA132" t="s">
        <v>253</v>
      </c>
      <c r="AB132" s="395">
        <v>136423</v>
      </c>
      <c r="AC132">
        <v>750.88639999999998</v>
      </c>
      <c r="AD132">
        <v>399.38279999999997</v>
      </c>
      <c r="AE132">
        <v>88.188760000000002</v>
      </c>
      <c r="AF132">
        <v>2235.7600000000002</v>
      </c>
    </row>
    <row r="136" spans="11:32">
      <c r="K136" s="395"/>
    </row>
    <row r="137" spans="11:32">
      <c r="K137" s="395"/>
    </row>
    <row r="138" spans="11:32">
      <c r="K138" s="395"/>
    </row>
    <row r="139" spans="11:32">
      <c r="K139" s="395"/>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52" t="s">
        <v>255</v>
      </c>
      <c r="I1" s="852"/>
      <c r="J1" s="852"/>
      <c r="K1" s="852"/>
      <c r="L1" s="852"/>
      <c r="M1" s="852"/>
    </row>
    <row r="2" spans="1:14">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spans="1:14">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spans="1:1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spans="1:14">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spans="1:14">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spans="1:14">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spans="1:14">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spans="1:14">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spans="1:14">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spans="1:14">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spans="1:14">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53" t="s">
        <v>257</v>
      </c>
      <c r="D1" s="853"/>
      <c r="E1" s="854" t="s">
        <v>203</v>
      </c>
      <c r="F1" s="853" t="s">
        <v>258</v>
      </c>
      <c r="G1" s="853"/>
      <c r="H1" s="853" t="s">
        <v>259</v>
      </c>
      <c r="I1" s="853"/>
      <c r="J1" s="856" t="s">
        <v>260</v>
      </c>
    </row>
    <row r="2" spans="1:10">
      <c r="B2" s="570" t="s">
        <v>144</v>
      </c>
      <c r="C2" s="363" t="s">
        <v>261</v>
      </c>
      <c r="D2" s="363" t="s">
        <v>262</v>
      </c>
      <c r="E2" s="855"/>
      <c r="F2" s="363" t="s">
        <v>261</v>
      </c>
      <c r="G2" s="363" t="s">
        <v>262</v>
      </c>
      <c r="H2" s="363" t="s">
        <v>261</v>
      </c>
      <c r="I2" s="363" t="s">
        <v>262</v>
      </c>
      <c r="J2" s="857"/>
    </row>
    <row r="3" spans="1:10">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spans="1:10">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spans="1:10">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spans="1:10">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spans="1:10">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spans="1:10">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spans="1:10">
      <c r="A9" s="1" t="s">
        <v>263</v>
      </c>
      <c r="J9" s="510">
        <f>SUMPRODUCT(J5:J8,G5:G8)</f>
        <v>1.1190974036015877</v>
      </c>
    </row>
    <row r="10" spans="1:10" ht="15" thickBot="1">
      <c r="A10" s="197" t="s">
        <v>264</v>
      </c>
      <c r="B10" s="197"/>
      <c r="C10" s="197"/>
      <c r="D10" s="197"/>
      <c r="E10" s="197"/>
      <c r="F10" s="197"/>
      <c r="G10" s="197"/>
      <c r="H10" s="197"/>
      <c r="I10" s="197"/>
      <c r="J10" s="514">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58" t="s">
        <v>276</v>
      </c>
      <c r="C4" s="858"/>
      <c r="D4" s="858"/>
      <c r="E4" s="858"/>
      <c r="F4" s="858"/>
      <c r="G4" s="858"/>
      <c r="H4" s="858"/>
      <c r="I4" s="858"/>
      <c r="J4" s="858"/>
      <c r="K4" s="858"/>
      <c r="L4" s="858"/>
    </row>
    <row r="5" spans="2:26" ht="15" thickTop="1">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spans="2:2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spans="2:26">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spans="2:26">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spans="2:26" ht="25.5" customHeight="1">
      <c r="B11" s="859" t="s">
        <v>280</v>
      </c>
      <c r="C11" s="859"/>
      <c r="D11" s="859"/>
      <c r="E11" s="860"/>
      <c r="F11" s="860"/>
      <c r="G11" s="860"/>
      <c r="H11" s="860"/>
      <c r="I11" s="860"/>
      <c r="J11" s="860"/>
      <c r="K11" s="860"/>
      <c r="L11" s="859"/>
      <c r="V11" s="4" t="s">
        <v>281</v>
      </c>
      <c r="W11" s="4">
        <v>440.767</v>
      </c>
      <c r="X11" s="4">
        <v>9</v>
      </c>
      <c r="Y11" s="4">
        <v>6</v>
      </c>
      <c r="Z11" s="4">
        <v>2.7</v>
      </c>
    </row>
    <row r="12" spans="2:26">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spans="2:26">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spans="2:26">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spans="2:13">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spans="2:13" ht="25.5" customHeight="1">
      <c r="B18" s="859" t="s">
        <v>286</v>
      </c>
      <c r="C18" s="859"/>
      <c r="D18" s="859"/>
      <c r="E18" s="860"/>
      <c r="F18" s="860"/>
      <c r="G18" s="860"/>
      <c r="H18" s="860"/>
      <c r="I18" s="860"/>
      <c r="J18" s="860"/>
      <c r="K18" s="860"/>
      <c r="L18" s="859"/>
    </row>
    <row r="19" spans="2:13">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spans="2:13">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spans="2:13">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spans="2:13">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spans="2:1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spans="2:13" ht="15" thickBot="1">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58" t="s">
        <v>299</v>
      </c>
      <c r="C39" s="858"/>
      <c r="D39" s="858"/>
      <c r="E39" s="858"/>
      <c r="F39" s="858"/>
      <c r="G39" s="858"/>
      <c r="H39" s="858"/>
      <c r="I39" s="858"/>
      <c r="J39" s="858"/>
      <c r="K39" s="858"/>
      <c r="L39" s="858"/>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spans="2:18">
      <c r="B46" s="859" t="s">
        <v>301</v>
      </c>
      <c r="C46" s="859"/>
      <c r="D46" s="859"/>
      <c r="E46" s="859"/>
      <c r="F46" s="859"/>
      <c r="G46" s="859"/>
      <c r="H46" s="859"/>
      <c r="I46" s="859"/>
      <c r="J46" s="859"/>
      <c r="K46" s="859"/>
      <c r="L46" s="859"/>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58" t="s">
        <v>307</v>
      </c>
      <c r="C60" s="858"/>
      <c r="D60" s="858"/>
      <c r="E60" s="858"/>
      <c r="F60" s="858"/>
      <c r="G60" s="858"/>
      <c r="H60" s="858"/>
      <c r="I60" s="858"/>
      <c r="J60" s="858"/>
      <c r="K60" s="858"/>
      <c r="L60" s="858"/>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59" t="s">
        <v>280</v>
      </c>
      <c r="C67" s="859"/>
      <c r="D67" s="859"/>
      <c r="E67" s="859"/>
      <c r="F67" s="859"/>
      <c r="G67" s="859"/>
      <c r="H67" s="859"/>
      <c r="I67" s="859"/>
      <c r="J67" s="859"/>
      <c r="K67" s="859"/>
      <c r="L67" s="859"/>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59" t="s">
        <v>286</v>
      </c>
      <c r="C74" s="859"/>
      <c r="D74" s="859"/>
      <c r="E74" s="859"/>
      <c r="F74" s="859"/>
      <c r="G74" s="859"/>
      <c r="H74" s="859"/>
      <c r="I74" s="859"/>
      <c r="J74" s="859"/>
      <c r="K74" s="859"/>
      <c r="L74" s="859"/>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61" t="s">
        <v>312</v>
      </c>
      <c r="E4" s="861"/>
      <c r="F4" s="113"/>
      <c r="G4" s="861" t="s">
        <v>313</v>
      </c>
      <c r="H4" s="861"/>
      <c r="I4" s="861"/>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spans="2:125">
      <c r="W16" s="1"/>
      <c r="X16" s="1"/>
      <c r="Y16" s="1"/>
      <c r="Z16" s="1"/>
      <c r="AA16" s="537"/>
      <c r="AB16" s="297"/>
      <c r="AC16" s="297"/>
      <c r="AD16" s="297"/>
      <c r="AE16" s="501">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62" t="s">
        <v>402</v>
      </c>
      <c r="L1" s="862"/>
      <c r="M1" s="862"/>
      <c r="N1" s="862"/>
      <c r="O1" s="862"/>
      <c r="P1" s="862"/>
      <c r="Q1" s="862"/>
      <c r="R1" s="696"/>
      <c r="S1" s="696"/>
      <c r="T1" s="863" t="s">
        <v>403</v>
      </c>
      <c r="U1" s="863"/>
      <c r="V1" s="863"/>
      <c r="W1" s="863"/>
      <c r="X1" s="863"/>
      <c r="Y1" s="863"/>
      <c r="Z1" s="863"/>
      <c r="AA1" s="697"/>
      <c r="AB1" s="697"/>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G12" sqref="G12"/>
    </sheetView>
  </sheetViews>
  <sheetFormatPr baseColWidth="10" defaultColWidth="12.44140625" defaultRowHeight="14.4"/>
  <cols>
    <col min="1" max="16384" width="12.44140625" style="189"/>
  </cols>
  <sheetData>
    <row r="1" spans="1:111" s="737" customFormat="1" ht="33" customHeight="1">
      <c r="A1" s="737" t="s">
        <v>463</v>
      </c>
      <c r="B1" s="738" t="s">
        <v>1126</v>
      </c>
      <c r="C1" s="738" t="s">
        <v>464</v>
      </c>
      <c r="D1" s="738" t="s">
        <v>1118</v>
      </c>
      <c r="E1" s="738" t="s">
        <v>465</v>
      </c>
      <c r="F1" s="738" t="s">
        <v>466</v>
      </c>
      <c r="G1" s="738" t="s">
        <v>467</v>
      </c>
      <c r="H1" s="738" t="s">
        <v>1119</v>
      </c>
      <c r="I1" s="738" t="s">
        <v>468</v>
      </c>
      <c r="J1" s="738" t="s">
        <v>469</v>
      </c>
      <c r="K1" s="738" t="s">
        <v>1120</v>
      </c>
      <c r="L1" s="738" t="s">
        <v>470</v>
      </c>
      <c r="M1" s="738" t="s">
        <v>471</v>
      </c>
      <c r="N1" s="738" t="s">
        <v>472</v>
      </c>
      <c r="O1" s="738" t="s">
        <v>1121</v>
      </c>
      <c r="P1" s="738" t="s">
        <v>473</v>
      </c>
      <c r="Q1" s="738" t="s">
        <v>474</v>
      </c>
      <c r="R1" s="738" t="s">
        <v>475</v>
      </c>
      <c r="S1" s="738" t="s">
        <v>1122</v>
      </c>
      <c r="T1" s="738" t="s">
        <v>476</v>
      </c>
      <c r="U1" s="738" t="s">
        <v>477</v>
      </c>
      <c r="V1" s="738" t="s">
        <v>478</v>
      </c>
      <c r="W1" s="738" t="s">
        <v>1123</v>
      </c>
      <c r="X1" s="738" t="s">
        <v>479</v>
      </c>
      <c r="Y1" s="738" t="s">
        <v>480</v>
      </c>
      <c r="Z1" s="738" t="s">
        <v>1124</v>
      </c>
      <c r="AA1" s="738" t="s">
        <v>481</v>
      </c>
      <c r="AB1" s="738" t="s">
        <v>482</v>
      </c>
      <c r="AC1" s="738" t="s">
        <v>483</v>
      </c>
      <c r="AD1" s="738" t="s">
        <v>1125</v>
      </c>
      <c r="AE1" s="738" t="s">
        <v>484</v>
      </c>
      <c r="AF1" s="738" t="s">
        <v>485</v>
      </c>
      <c r="AG1" s="738" t="s">
        <v>486</v>
      </c>
      <c r="AH1" s="738" t="s">
        <v>487</v>
      </c>
      <c r="AI1" s="738" t="s">
        <v>488</v>
      </c>
      <c r="AJ1" s="738" t="s">
        <v>489</v>
      </c>
      <c r="AK1" s="738" t="s">
        <v>490</v>
      </c>
      <c r="AL1" s="739" t="s">
        <v>491</v>
      </c>
      <c r="AM1" s="739" t="s">
        <v>492</v>
      </c>
      <c r="AN1" s="739" t="s">
        <v>493</v>
      </c>
      <c r="AO1" s="739" t="s">
        <v>494</v>
      </c>
      <c r="AP1" s="739" t="s">
        <v>495</v>
      </c>
      <c r="AQ1" s="739" t="s">
        <v>496</v>
      </c>
      <c r="AR1" s="739" t="s">
        <v>497</v>
      </c>
      <c r="AS1" s="739" t="s">
        <v>498</v>
      </c>
      <c r="AT1" s="739" t="s">
        <v>499</v>
      </c>
      <c r="AU1" s="739" t="s">
        <v>500</v>
      </c>
      <c r="AV1" s="739" t="s">
        <v>501</v>
      </c>
      <c r="AW1" s="739" t="s">
        <v>502</v>
      </c>
      <c r="AX1" s="739" t="s">
        <v>503</v>
      </c>
      <c r="AY1" s="739" t="s">
        <v>504</v>
      </c>
      <c r="AZ1" s="739" t="s">
        <v>505</v>
      </c>
      <c r="BA1" s="739" t="s">
        <v>506</v>
      </c>
      <c r="BB1" s="739" t="s">
        <v>507</v>
      </c>
      <c r="BC1" s="737" t="s">
        <v>508</v>
      </c>
      <c r="BD1" s="737" t="s">
        <v>509</v>
      </c>
      <c r="BE1" s="737" t="s">
        <v>510</v>
      </c>
      <c r="BF1" s="737" t="s">
        <v>511</v>
      </c>
      <c r="BG1" s="737" t="s">
        <v>512</v>
      </c>
      <c r="BH1" s="737" t="s">
        <v>513</v>
      </c>
      <c r="BI1" s="737" t="s">
        <v>514</v>
      </c>
      <c r="BJ1" s="737" t="s">
        <v>515</v>
      </c>
      <c r="BK1" s="740" t="s">
        <v>516</v>
      </c>
      <c r="BL1" s="740" t="s">
        <v>517</v>
      </c>
      <c r="BM1" s="740" t="s">
        <v>518</v>
      </c>
      <c r="BN1" s="740" t="s">
        <v>519</v>
      </c>
      <c r="BO1" s="740" t="s">
        <v>520</v>
      </c>
      <c r="BP1" s="740" t="s">
        <v>521</v>
      </c>
      <c r="BQ1" s="740" t="s">
        <v>522</v>
      </c>
      <c r="BR1" s="740" t="s">
        <v>523</v>
      </c>
      <c r="BS1" s="740" t="s">
        <v>524</v>
      </c>
      <c r="BT1" s="740" t="s">
        <v>525</v>
      </c>
      <c r="BU1" s="739" t="s">
        <v>526</v>
      </c>
      <c r="BV1" s="739" t="s">
        <v>527</v>
      </c>
      <c r="BW1" s="739" t="s">
        <v>528</v>
      </c>
      <c r="BX1" s="739" t="s">
        <v>529</v>
      </c>
      <c r="BY1" s="739" t="s">
        <v>530</v>
      </c>
      <c r="BZ1" s="739" t="s">
        <v>531</v>
      </c>
      <c r="CA1" s="739" t="s">
        <v>532</v>
      </c>
      <c r="CB1" s="739" t="s">
        <v>533</v>
      </c>
      <c r="CC1" s="739" t="s">
        <v>534</v>
      </c>
      <c r="CD1" s="739" t="s">
        <v>535</v>
      </c>
      <c r="CE1" s="739" t="s">
        <v>536</v>
      </c>
      <c r="CF1" s="739" t="s">
        <v>537</v>
      </c>
      <c r="CG1" s="739" t="s">
        <v>538</v>
      </c>
      <c r="CH1" s="739" t="s">
        <v>539</v>
      </c>
      <c r="CI1" s="741" t="s">
        <v>540</v>
      </c>
      <c r="CJ1" s="741" t="s">
        <v>541</v>
      </c>
      <c r="CK1" s="741" t="s">
        <v>542</v>
      </c>
      <c r="CL1" s="741" t="s">
        <v>543</v>
      </c>
      <c r="CM1" s="741" t="s">
        <v>544</v>
      </c>
      <c r="CN1" s="741" t="s">
        <v>545</v>
      </c>
      <c r="CO1" s="741" t="s">
        <v>546</v>
      </c>
      <c r="CP1" s="741" t="s">
        <v>547</v>
      </c>
      <c r="CQ1" s="742" t="s">
        <v>548</v>
      </c>
      <c r="CR1" s="742" t="s">
        <v>549</v>
      </c>
      <c r="CS1" s="742" t="s">
        <v>550</v>
      </c>
      <c r="CT1" s="742" t="s">
        <v>551</v>
      </c>
      <c r="CU1" s="742" t="s">
        <v>552</v>
      </c>
      <c r="CV1" s="742" t="s">
        <v>553</v>
      </c>
      <c r="CW1" s="742" t="s">
        <v>554</v>
      </c>
      <c r="CX1" s="742" t="s">
        <v>555</v>
      </c>
      <c r="CY1" s="738" t="s">
        <v>556</v>
      </c>
      <c r="CZ1" s="738" t="s">
        <v>557</v>
      </c>
      <c r="DA1" s="738" t="s">
        <v>558</v>
      </c>
      <c r="DB1" s="736" t="s">
        <v>1004</v>
      </c>
      <c r="DC1" s="736" t="s">
        <v>1002</v>
      </c>
      <c r="DD1" s="736" t="s">
        <v>1026</v>
      </c>
      <c r="DE1" s="736" t="s">
        <v>1003</v>
      </c>
      <c r="DF1" s="736" t="s">
        <v>1045</v>
      </c>
      <c r="DG1" s="736" t="s">
        <v>1046</v>
      </c>
    </row>
    <row r="2" spans="1:111">
      <c r="A2" s="236">
        <v>1</v>
      </c>
      <c r="B2" s="238">
        <f>IF(Parameters!C55="Yes",1,0)</f>
        <v>0</v>
      </c>
      <c r="C2" s="238" cm="1">
        <f t="array" ref="C2">_xlfn.IFS(Parameters!C54="e0",0,Parameters!C54="es",1,Parameters!C54="e1",2,Parameters!C54="e2",3)</f>
        <v>3</v>
      </c>
      <c r="D2" s="236">
        <f>Parameters!C23/'Uprating pmts'!$C$8</f>
        <v>0</v>
      </c>
      <c r="E2" s="236">
        <f>Parameters!C24/'Uprating pmts'!$C$8</f>
        <v>91.17</v>
      </c>
      <c r="F2" s="236">
        <f>Parameters!C25/'Uprating pmts'!$C$8</f>
        <v>136.49</v>
      </c>
      <c r="G2" s="221">
        <f>Parameters!C26/'Uprating pmts'!$C$8</f>
        <v>149.06</v>
      </c>
      <c r="H2" s="236">
        <f>Parameters!D23</f>
        <v>0</v>
      </c>
      <c r="I2" s="236">
        <f>Parameters!D24</f>
        <v>300</v>
      </c>
      <c r="J2" s="236">
        <f>Parameters!D25</f>
        <v>500</v>
      </c>
      <c r="K2" s="236">
        <f>Parameters!C28/'Uprating pmts'!$C$8</f>
        <v>0</v>
      </c>
      <c r="L2" s="236">
        <f>Parameters!C29/'Uprating pmts'!$C$8</f>
        <v>91.17</v>
      </c>
      <c r="M2" s="223">
        <f>Parameters!C30/'Uprating pmts'!$C$8</f>
        <v>136.49</v>
      </c>
      <c r="N2" s="223">
        <f>Parameters!C31/'Uprating pmts'!$C$8</f>
        <v>159.36000000000001</v>
      </c>
      <c r="O2" s="223">
        <f>Parameters!D28</f>
        <v>0</v>
      </c>
      <c r="P2" s="236">
        <f>Parameters!D29</f>
        <v>150</v>
      </c>
      <c r="Q2" s="236">
        <f>Parameters!D30</f>
        <v>250</v>
      </c>
      <c r="R2" s="238">
        <f>Parameters!C56</f>
        <v>139.5</v>
      </c>
      <c r="S2" s="238">
        <f>Parameters!C34/'Uprating pmts'!$C$8</f>
        <v>0</v>
      </c>
      <c r="T2" s="236">
        <f>Parameters!C35/'Uprating pmts'!$C$8</f>
        <v>111.23</v>
      </c>
      <c r="U2" s="223">
        <f>Parameters!C36/'Uprating pmts'!$C$8</f>
        <v>143.54</v>
      </c>
      <c r="V2" s="223">
        <f>Parameters!C37/'Uprating pmts'!$C$8</f>
        <v>150.22999999999999</v>
      </c>
      <c r="W2" s="223">
        <f>Parameters!D34</f>
        <v>0</v>
      </c>
      <c r="X2" s="236">
        <f>Parameters!D35</f>
        <v>100</v>
      </c>
      <c r="Y2" s="236">
        <f>Parameters!D36</f>
        <v>600</v>
      </c>
      <c r="Z2" s="236">
        <f>Parameters!C39/'Uprating pmts'!$C$8</f>
        <v>0</v>
      </c>
      <c r="AA2" s="236">
        <f>Parameters!C40/'Uprating pmts'!$C$8</f>
        <v>111.23</v>
      </c>
      <c r="AB2" s="223">
        <f>Parameters!C41/'Uprating pmts'!$C$8</f>
        <v>143.54</v>
      </c>
      <c r="AC2" s="223">
        <f>Parameters!C42/'Uprating pmts'!$C$8</f>
        <v>158.46</v>
      </c>
      <c r="AD2" s="223">
        <f>Parameters!D39</f>
        <v>0</v>
      </c>
      <c r="AE2" s="236">
        <f>Parameters!D40</f>
        <v>50</v>
      </c>
      <c r="AF2" s="236">
        <f>Parameters!D41</f>
        <v>300</v>
      </c>
      <c r="AG2" s="236">
        <f>Parameters!C44/'Uprating pmts'!$C$8</f>
        <v>144.44999999999999</v>
      </c>
      <c r="AH2" s="221">
        <f>Parameters!C47/'Uprating pmts'!$C$8</f>
        <v>142.39140180447515</v>
      </c>
      <c r="AI2" s="221">
        <f>Parameters!C48/'Uprating pmts'!$C$8</f>
        <v>152.93268110082869</v>
      </c>
      <c r="AJ2" s="237">
        <f>Parameters!C49</f>
        <v>-7.4030307748696095E-2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1</v>
      </c>
      <c r="C3" s="238" cm="1">
        <f t="array" ref="C3">_xlfn.IFS(Parameters!D54="e0",0,Parameters!D54="es",1,Parameters!D54="e1",2,Parameters!D54="e2",3)</f>
        <v>2</v>
      </c>
      <c r="D3" s="236">
        <f>Parameters!E23/'Uprating pmts'!$C$8</f>
        <v>0</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0</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139.5</v>
      </c>
      <c r="S3" s="238">
        <f>Parameters!E34/'Uprating pmts'!$C$8</f>
        <v>0</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0</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91.17</v>
      </c>
    </row>
    <row r="4" spans="1:111">
      <c r="A4" s="236">
        <v>3</v>
      </c>
      <c r="B4" s="238">
        <f>IF(Parameters!E55="Yes",1,0)</f>
        <v>1</v>
      </c>
      <c r="C4" s="238" cm="1">
        <f t="array" ref="C4">_xlfn.IFS(Parameters!E54="e0",0,Parameters!E54="es",1,Parameters!E54="e1",2,Parameters!E54="e2",3)</f>
        <v>1</v>
      </c>
      <c r="D4" s="236">
        <f>Parameters!G23/'Uprating pmts'!$C$8</f>
        <v>20</v>
      </c>
      <c r="E4" s="236">
        <f>Parameters!G24/'Uprating pmts'!$C$8</f>
        <v>70</v>
      </c>
      <c r="F4" s="236">
        <f>Parameters!G25/'Uprating pmts'!$C$8</f>
        <v>115</v>
      </c>
      <c r="G4" s="221">
        <f>Parameters!G26/'Uprating pmts'!$C$8</f>
        <v>190</v>
      </c>
      <c r="H4" s="236">
        <f>Parameters!H23</f>
        <v>120</v>
      </c>
      <c r="I4" s="236">
        <f>Parameters!H24</f>
        <v>400</v>
      </c>
      <c r="J4" s="236">
        <f>Parameters!H25</f>
        <v>600</v>
      </c>
      <c r="K4" s="236">
        <f>Parameters!G28/'Uprating pmts'!$C$8</f>
        <v>20</v>
      </c>
      <c r="L4" s="236">
        <f>Parameters!G29/'Uprating pmts'!$C$8</f>
        <v>70</v>
      </c>
      <c r="M4" s="223">
        <f>Parameters!G30/'Uprating pmts'!$C$8</f>
        <v>115</v>
      </c>
      <c r="N4" s="223">
        <f>Parameters!G31/'Uprating pmts'!$C$8</f>
        <v>190</v>
      </c>
      <c r="O4" s="223">
        <f>Parameters!H28</f>
        <v>60</v>
      </c>
      <c r="P4" s="236">
        <f>Parameters!H29</f>
        <v>200</v>
      </c>
      <c r="Q4" s="236">
        <f>Parameters!H30</f>
        <v>300</v>
      </c>
      <c r="R4" s="238">
        <f>Parameters!E56</f>
        <v>139.5</v>
      </c>
      <c r="S4" s="238">
        <f>Parameters!G34/'Uprating pmts'!$C$8</f>
        <v>25</v>
      </c>
      <c r="T4" s="236">
        <f>Parameters!G35/'Uprating pmts'!$C$8</f>
        <v>85</v>
      </c>
      <c r="U4" s="223">
        <f>Parameters!G36/'Uprating pmts'!$C$8</f>
        <v>115</v>
      </c>
      <c r="V4" s="223">
        <f>Parameters!G37/'Uprating pmts'!$C$8</f>
        <v>200</v>
      </c>
      <c r="W4" s="223">
        <f>Parameters!H34</f>
        <v>120</v>
      </c>
      <c r="X4" s="236">
        <f>Parameters!H35</f>
        <v>340</v>
      </c>
      <c r="Y4" s="236">
        <f>Parameters!H36</f>
        <v>500</v>
      </c>
      <c r="Z4" s="236">
        <f>Parameters!G39/'Uprating pmts'!$C$8</f>
        <v>25</v>
      </c>
      <c r="AA4" s="236">
        <f>Parameters!G40/'Uprating pmts'!$C$8</f>
        <v>85</v>
      </c>
      <c r="AB4" s="223">
        <f>Parameters!G41/'Uprating pmts'!$C$8</f>
        <v>115</v>
      </c>
      <c r="AC4" s="223">
        <f>Parameters!G42/'Uprating pmts'!$C$8</f>
        <v>200</v>
      </c>
      <c r="AD4" s="223">
        <f>Parameters!H39</f>
        <v>60</v>
      </c>
      <c r="AE4" s="236">
        <f>Parameters!H40</f>
        <v>170</v>
      </c>
      <c r="AF4" s="236">
        <f>Parameters!H41</f>
        <v>250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91.17</v>
      </c>
    </row>
    <row r="5" spans="1:111">
      <c r="A5" s="236">
        <v>4</v>
      </c>
      <c r="B5" s="238">
        <f>IF(Parameters!F55="Yes",1,0)</f>
        <v>0</v>
      </c>
      <c r="C5" s="238" cm="1">
        <f t="array" ref="C5">_xlfn.IFS(Parameters!F54="e0",0,Parameters!F54="es",1,Parameters!F54="e1",2,Parameters!F54="e2",3)</f>
        <v>1</v>
      </c>
      <c r="D5" s="236">
        <f>Parameters!I23/'Uprating pmts'!$C$8</f>
        <v>20</v>
      </c>
      <c r="E5" s="236">
        <f>Parameters!I24/'Uprating pmts'!$C$8</f>
        <v>115</v>
      </c>
      <c r="F5" s="236">
        <f>Parameters!I25/'Uprating pmts'!$C$8</f>
        <v>200</v>
      </c>
      <c r="G5" s="221">
        <f>Parameters!I26/'Uprating pmts'!$C$8</f>
        <v>300</v>
      </c>
      <c r="H5" s="236">
        <f>Parameters!J23</f>
        <v>120</v>
      </c>
      <c r="I5" s="236">
        <f>Parameters!J24</f>
        <v>400</v>
      </c>
      <c r="J5" s="236">
        <f>Parameters!J25</f>
        <v>600</v>
      </c>
      <c r="K5" s="236">
        <f>Parameters!I28/'Uprating pmts'!$C$8</f>
        <v>20</v>
      </c>
      <c r="L5" s="236">
        <f>Parameters!I29/'Uprating pmts'!$C$8</f>
        <v>115</v>
      </c>
      <c r="M5" s="223">
        <f>Parameters!I30/'Uprating pmts'!$C$8</f>
        <v>180</v>
      </c>
      <c r="N5" s="223">
        <f>Parameters!I31/'Uprating pmts'!$C$8</f>
        <v>300</v>
      </c>
      <c r="O5" s="223">
        <f>Parameters!J28</f>
        <v>60</v>
      </c>
      <c r="P5" s="236">
        <f>Parameters!J29</f>
        <v>200</v>
      </c>
      <c r="Q5" s="236">
        <f>Parameters!J30</f>
        <v>300</v>
      </c>
      <c r="R5" s="238">
        <f>Parameters!F56</f>
        <v>139.5</v>
      </c>
      <c r="S5" s="238">
        <f>Parameters!I34/'Uprating pmts'!$C$8</f>
        <v>25</v>
      </c>
      <c r="T5" s="236">
        <f>Parameters!I35/'Uprating pmts'!$C$8</f>
        <v>125</v>
      </c>
      <c r="U5" s="223">
        <f>Parameters!I36/'Uprating pmts'!$C$8</f>
        <v>200</v>
      </c>
      <c r="V5" s="223">
        <f>Parameters!I37/'Uprating pmts'!$C$8</f>
        <v>300</v>
      </c>
      <c r="W5" s="223">
        <f>Parameters!J34</f>
        <v>120</v>
      </c>
      <c r="X5" s="236">
        <f>Parameters!J35</f>
        <v>340</v>
      </c>
      <c r="Y5" s="236">
        <f>Parameters!J36</f>
        <v>500</v>
      </c>
      <c r="Z5" s="236">
        <f>Parameters!I39/'Uprating pmts'!$C$8</f>
        <v>25</v>
      </c>
      <c r="AA5" s="236">
        <f>Parameters!I40/'Uprating pmts'!$C$8</f>
        <v>125</v>
      </c>
      <c r="AB5" s="223">
        <f>Parameters!I41/'Uprating pmts'!$C$8</f>
        <v>180</v>
      </c>
      <c r="AC5" s="223">
        <f>Parameters!I42/'Uprating pmts'!$C$8</f>
        <v>300</v>
      </c>
      <c r="AD5" s="223">
        <f>Parameters!J39</f>
        <v>60</v>
      </c>
      <c r="AE5" s="236">
        <f>Parameters!J40</f>
        <v>170</v>
      </c>
      <c r="AF5" s="236">
        <f>Parameters!J41</f>
        <v>250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91.17</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6"/>
    </row>
    <row r="11" spans="1:111">
      <c r="BJ11" s="234"/>
      <c r="BK11" s="234"/>
      <c r="BL11" s="234"/>
      <c r="BM11" s="234"/>
      <c r="BN11" s="234"/>
      <c r="BO11" s="234"/>
      <c r="BP11" s="234"/>
      <c r="BQ11" s="234"/>
      <c r="BS11" s="234"/>
      <c r="BT11" s="234"/>
      <c r="CA11" s="238"/>
      <c r="CI11" s="516"/>
      <c r="DB11" s="698"/>
    </row>
    <row r="12" spans="1:111">
      <c r="CA12" s="238"/>
      <c r="CI12" s="516"/>
      <c r="DB12" s="698"/>
    </row>
    <row r="13" spans="1:111">
      <c r="CA13" s="238"/>
      <c r="CI13" s="516"/>
      <c r="DB13" s="698"/>
    </row>
    <row r="14" spans="1:111">
      <c r="CI14" s="516"/>
      <c r="DB14" s="698"/>
    </row>
    <row r="15" spans="1:111">
      <c r="CI15" s="516"/>
    </row>
    <row r="16" spans="1:111">
      <c r="CI16" s="516"/>
    </row>
    <row r="17" spans="73:87">
      <c r="BU17" s="234"/>
      <c r="CI17" s="516"/>
    </row>
    <row r="18" spans="73:87">
      <c r="BU18" s="234"/>
      <c r="CI18" s="516"/>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64" t="str">
        <f>Parameters!B21</f>
        <v>Households Low Voltage (Domestique Petite Puissance)</v>
      </c>
      <c r="M1" s="864"/>
      <c r="N1" s="864"/>
      <c r="O1" s="864"/>
      <c r="P1" s="864"/>
      <c r="Q1" s="864"/>
      <c r="R1" s="864"/>
      <c r="S1" s="864"/>
      <c r="T1" s="864"/>
      <c r="U1" s="864"/>
      <c r="V1" s="864"/>
      <c r="W1" s="864"/>
    </row>
    <row r="2" spans="11:23">
      <c r="L2" s="864" t="s">
        <v>14</v>
      </c>
      <c r="M2" s="864"/>
      <c r="N2" s="864"/>
      <c r="O2" s="864" t="s">
        <v>423</v>
      </c>
      <c r="P2" s="864"/>
      <c r="Q2" s="864"/>
      <c r="R2" s="864" t="s">
        <v>437</v>
      </c>
      <c r="S2" s="864"/>
      <c r="T2" s="864"/>
      <c r="U2" s="864" t="s">
        <v>447</v>
      </c>
      <c r="V2" s="864"/>
      <c r="W2" s="864"/>
    </row>
    <row r="3" spans="11:23" ht="32.4" customHeight="1">
      <c r="L3" s="417" t="s">
        <v>16</v>
      </c>
      <c r="M3" s="417" t="s">
        <v>559</v>
      </c>
      <c r="N3" s="417" t="s">
        <v>560</v>
      </c>
      <c r="O3" s="417" t="s">
        <v>16</v>
      </c>
      <c r="P3" s="417" t="s">
        <v>559</v>
      </c>
      <c r="Q3" s="417" t="s">
        <v>560</v>
      </c>
      <c r="R3" s="417" t="s">
        <v>16</v>
      </c>
      <c r="S3" s="417" t="s">
        <v>559</v>
      </c>
      <c r="T3" s="417" t="s">
        <v>560</v>
      </c>
      <c r="U3" s="417" t="s">
        <v>16</v>
      </c>
      <c r="V3" s="417" t="s">
        <v>559</v>
      </c>
      <c r="W3" s="417" t="s">
        <v>560</v>
      </c>
    </row>
    <row r="4" spans="11:23">
      <c r="K4" t="str">
        <f>Parameters!B22</f>
        <v>Prepaid</v>
      </c>
      <c r="L4" s="574">
        <f>L5</f>
        <v>91.17</v>
      </c>
      <c r="M4" s="575">
        <v>0</v>
      </c>
      <c r="N4" s="576">
        <f t="shared" ref="N4:N15" si="0">($L$18-L4)/$L$18</f>
        <v>0.42443181818181819</v>
      </c>
      <c r="O4" s="574">
        <f>O5</f>
        <v>91.17</v>
      </c>
      <c r="P4" s="575">
        <v>0</v>
      </c>
      <c r="Q4" s="576">
        <f t="shared" ref="Q4:Q15" si="1">($L$18-O4)/$L$18</f>
        <v>0.42443181818181819</v>
      </c>
      <c r="R4" s="574">
        <f>R5</f>
        <v>70</v>
      </c>
      <c r="S4" s="575">
        <v>0</v>
      </c>
      <c r="T4" s="576">
        <f t="shared" ref="T4:T15" si="2">($L$18-R4)/$L$18</f>
        <v>0.55808080808080807</v>
      </c>
      <c r="U4" s="574">
        <f>U5</f>
        <v>115</v>
      </c>
      <c r="V4" s="575">
        <v>0</v>
      </c>
      <c r="W4" s="576">
        <f t="shared" ref="W4:W15" si="3">($L$18-U4)/$L$18</f>
        <v>0.27398989898989901</v>
      </c>
    </row>
    <row r="5" spans="11:23">
      <c r="K5" t="str">
        <f>Parameters!B24</f>
        <v>Bracket 1</v>
      </c>
      <c r="L5" s="577">
        <f>Parameters!C24</f>
        <v>91.17</v>
      </c>
      <c r="M5" s="578">
        <f>Parameters!D24</f>
        <v>300</v>
      </c>
      <c r="N5" s="579">
        <f t="shared" si="0"/>
        <v>0.42443181818181819</v>
      </c>
      <c r="O5" s="577">
        <f>Parameters!E24</f>
        <v>91.17</v>
      </c>
      <c r="P5" s="578">
        <f>Parameters!F24</f>
        <v>300</v>
      </c>
      <c r="Q5" s="579">
        <f t="shared" si="1"/>
        <v>0.42443181818181819</v>
      </c>
      <c r="R5" s="577">
        <f>Parameters!G24</f>
        <v>70</v>
      </c>
      <c r="S5" s="578">
        <f>Parameters!H24</f>
        <v>400</v>
      </c>
      <c r="T5" s="579">
        <f t="shared" si="2"/>
        <v>0.55808080808080807</v>
      </c>
      <c r="U5" s="577">
        <f>Parameters!I24</f>
        <v>115</v>
      </c>
      <c r="V5" s="578">
        <f>Parameters!J24</f>
        <v>400</v>
      </c>
      <c r="W5" s="579">
        <f t="shared" si="3"/>
        <v>0.27398989898989901</v>
      </c>
    </row>
    <row r="6" spans="11:23">
      <c r="L6" s="580">
        <f>L7</f>
        <v>136.49</v>
      </c>
      <c r="M6" s="414">
        <f>M5</f>
        <v>300</v>
      </c>
      <c r="N6" s="579">
        <f t="shared" si="0"/>
        <v>0.13832070707070704</v>
      </c>
      <c r="O6" s="580">
        <f>O7</f>
        <v>136.49</v>
      </c>
      <c r="P6" s="414">
        <f>P5</f>
        <v>300</v>
      </c>
      <c r="Q6" s="579">
        <f t="shared" si="1"/>
        <v>0.13832070707070704</v>
      </c>
      <c r="R6" s="580">
        <f>R7</f>
        <v>115</v>
      </c>
      <c r="S6" s="414">
        <f>S5</f>
        <v>400</v>
      </c>
      <c r="T6" s="579">
        <f t="shared" si="2"/>
        <v>0.27398989898989901</v>
      </c>
      <c r="U6" s="580">
        <f>U7</f>
        <v>200</v>
      </c>
      <c r="V6" s="414">
        <f>V5</f>
        <v>400</v>
      </c>
      <c r="W6" s="579">
        <f t="shared" si="3"/>
        <v>-0.2626262626262626</v>
      </c>
    </row>
    <row r="7" spans="11:23">
      <c r="K7" t="str">
        <f>Parameters!B25</f>
        <v>Bracket 2</v>
      </c>
      <c r="L7" s="577">
        <f>Parameters!C25</f>
        <v>136.49</v>
      </c>
      <c r="M7" s="578">
        <f>Parameters!D25</f>
        <v>500</v>
      </c>
      <c r="N7" s="579">
        <f t="shared" si="0"/>
        <v>0.13832070707070704</v>
      </c>
      <c r="O7" s="577">
        <f>Parameters!E25</f>
        <v>136.49</v>
      </c>
      <c r="P7" s="578">
        <f>Parameters!F25</f>
        <v>500</v>
      </c>
      <c r="Q7" s="579">
        <f t="shared" si="1"/>
        <v>0.13832070707070704</v>
      </c>
      <c r="R7" s="577">
        <f>Parameters!G25</f>
        <v>115</v>
      </c>
      <c r="S7" s="578">
        <f>Parameters!H25</f>
        <v>600</v>
      </c>
      <c r="T7" s="579">
        <f t="shared" si="2"/>
        <v>0.27398989898989901</v>
      </c>
      <c r="U7" s="577">
        <f>Parameters!I25</f>
        <v>200</v>
      </c>
      <c r="V7" s="578">
        <f>Parameters!J25</f>
        <v>600</v>
      </c>
      <c r="W7" s="579">
        <f t="shared" si="3"/>
        <v>-0.2626262626262626</v>
      </c>
    </row>
    <row r="8" spans="11:23">
      <c r="L8" s="580">
        <f>L9</f>
        <v>149.06</v>
      </c>
      <c r="M8" s="414">
        <f>M7</f>
        <v>500</v>
      </c>
      <c r="N8" s="579">
        <f t="shared" si="0"/>
        <v>5.8964646464646484E-2</v>
      </c>
      <c r="O8" s="580">
        <f>O9</f>
        <v>149.06</v>
      </c>
      <c r="P8" s="414">
        <f>P7</f>
        <v>500</v>
      </c>
      <c r="Q8" s="579">
        <f t="shared" si="1"/>
        <v>5.8964646464646484E-2</v>
      </c>
      <c r="R8" s="580">
        <f>R9</f>
        <v>190</v>
      </c>
      <c r="S8" s="414">
        <f>S7</f>
        <v>600</v>
      </c>
      <c r="T8" s="579">
        <f t="shared" si="2"/>
        <v>-0.19949494949494945</v>
      </c>
      <c r="U8" s="580">
        <f>U9</f>
        <v>300</v>
      </c>
      <c r="V8" s="414">
        <f>V7</f>
        <v>600</v>
      </c>
      <c r="W8" s="579">
        <f t="shared" si="3"/>
        <v>-0.89393939393939392</v>
      </c>
    </row>
    <row r="9" spans="11:23">
      <c r="K9" t="str">
        <f>Parameters!B26</f>
        <v>Bracket 3</v>
      </c>
      <c r="L9" s="581">
        <f>Parameters!C26</f>
        <v>149.06</v>
      </c>
      <c r="M9" s="582">
        <v>550</v>
      </c>
      <c r="N9" s="583">
        <f t="shared" si="0"/>
        <v>5.8964646464646484E-2</v>
      </c>
      <c r="O9" s="581">
        <f>Parameters!E26</f>
        <v>149.06</v>
      </c>
      <c r="P9" s="582">
        <v>550</v>
      </c>
      <c r="Q9" s="583">
        <f t="shared" si="1"/>
        <v>5.8964646464646484E-2</v>
      </c>
      <c r="R9" s="581">
        <f>Parameters!G26</f>
        <v>190</v>
      </c>
      <c r="S9" s="582">
        <v>550</v>
      </c>
      <c r="T9" s="583">
        <f t="shared" si="2"/>
        <v>-0.19949494949494945</v>
      </c>
      <c r="U9" s="581">
        <f>Parameters!I26</f>
        <v>300</v>
      </c>
      <c r="V9" s="582">
        <v>550</v>
      </c>
      <c r="W9" s="583">
        <f t="shared" si="3"/>
        <v>-0.89393939393939392</v>
      </c>
    </row>
    <row r="10" spans="11:23">
      <c r="K10" t="str">
        <f>Parameters!B27</f>
        <v>Postpaid</v>
      </c>
      <c r="L10" s="574">
        <f>L11</f>
        <v>91.17</v>
      </c>
      <c r="M10" s="575">
        <v>0</v>
      </c>
      <c r="N10" s="576">
        <f t="shared" si="0"/>
        <v>0.42443181818181819</v>
      </c>
      <c r="O10" s="574">
        <f>O11</f>
        <v>91.17</v>
      </c>
      <c r="P10" s="575">
        <v>0</v>
      </c>
      <c r="Q10" s="576">
        <f t="shared" si="1"/>
        <v>0.42443181818181819</v>
      </c>
      <c r="R10" s="574">
        <f>R11</f>
        <v>70</v>
      </c>
      <c r="S10" s="575">
        <v>0</v>
      </c>
      <c r="T10" s="576">
        <f t="shared" si="2"/>
        <v>0.55808080808080807</v>
      </c>
      <c r="U10" s="574">
        <f>U11</f>
        <v>115</v>
      </c>
      <c r="V10" s="575">
        <v>0</v>
      </c>
      <c r="W10" s="576">
        <f t="shared" si="3"/>
        <v>0.27398989898989901</v>
      </c>
    </row>
    <row r="11" spans="11:23">
      <c r="K11" t="str">
        <f>Parameters!B29</f>
        <v>Bracket 1</v>
      </c>
      <c r="L11" s="577">
        <f>Parameters!C29</f>
        <v>91.17</v>
      </c>
      <c r="M11" s="578">
        <f>Parameters!D29</f>
        <v>150</v>
      </c>
      <c r="N11" s="579">
        <f t="shared" si="0"/>
        <v>0.42443181818181819</v>
      </c>
      <c r="O11" s="577">
        <f>Parameters!E29</f>
        <v>91.17</v>
      </c>
      <c r="P11" s="578">
        <f>Parameters!F29</f>
        <v>150</v>
      </c>
      <c r="Q11" s="579">
        <f t="shared" si="1"/>
        <v>0.42443181818181819</v>
      </c>
      <c r="R11" s="577">
        <f>Parameters!G29</f>
        <v>70</v>
      </c>
      <c r="S11" s="578">
        <f>Parameters!H29</f>
        <v>200</v>
      </c>
      <c r="T11" s="579">
        <f t="shared" si="2"/>
        <v>0.55808080808080807</v>
      </c>
      <c r="U11" s="577">
        <f>Parameters!I29</f>
        <v>115</v>
      </c>
      <c r="V11" s="578">
        <f>Parameters!J29</f>
        <v>200</v>
      </c>
      <c r="W11" s="579">
        <f t="shared" si="3"/>
        <v>0.27398989898989901</v>
      </c>
    </row>
    <row r="12" spans="11:23">
      <c r="L12" s="580">
        <f>L13</f>
        <v>136.49</v>
      </c>
      <c r="M12" s="414">
        <f>M11</f>
        <v>150</v>
      </c>
      <c r="N12" s="579">
        <f t="shared" si="0"/>
        <v>0.13832070707070704</v>
      </c>
      <c r="O12" s="580">
        <f>O13</f>
        <v>136.49</v>
      </c>
      <c r="P12" s="414">
        <f>P11</f>
        <v>150</v>
      </c>
      <c r="Q12" s="579">
        <f t="shared" si="1"/>
        <v>0.13832070707070704</v>
      </c>
      <c r="R12" s="580">
        <f>R13</f>
        <v>115</v>
      </c>
      <c r="S12" s="414">
        <f>S11</f>
        <v>200</v>
      </c>
      <c r="T12" s="579">
        <f t="shared" si="2"/>
        <v>0.27398989898989901</v>
      </c>
      <c r="U12" s="580">
        <f>U13</f>
        <v>180</v>
      </c>
      <c r="V12" s="414">
        <f>V11</f>
        <v>200</v>
      </c>
      <c r="W12" s="579">
        <f t="shared" si="3"/>
        <v>-0.13636363636363633</v>
      </c>
    </row>
    <row r="13" spans="11:23">
      <c r="K13" t="str">
        <f>Parameters!B30</f>
        <v>Bracket 2</v>
      </c>
      <c r="L13" s="577">
        <f>Parameters!C30</f>
        <v>136.49</v>
      </c>
      <c r="M13" s="578">
        <f>Parameters!D30</f>
        <v>250</v>
      </c>
      <c r="N13" s="579">
        <f t="shared" si="0"/>
        <v>0.13832070707070704</v>
      </c>
      <c r="O13" s="577">
        <f>Parameters!E30</f>
        <v>136.49</v>
      </c>
      <c r="P13" s="578">
        <f>Parameters!F30</f>
        <v>250</v>
      </c>
      <c r="Q13" s="579">
        <f t="shared" si="1"/>
        <v>0.13832070707070704</v>
      </c>
      <c r="R13" s="577">
        <f>Parameters!G30</f>
        <v>115</v>
      </c>
      <c r="S13" s="578">
        <f>Parameters!H30</f>
        <v>300</v>
      </c>
      <c r="T13" s="579">
        <f t="shared" si="2"/>
        <v>0.27398989898989901</v>
      </c>
      <c r="U13" s="577">
        <f>Parameters!I30</f>
        <v>180</v>
      </c>
      <c r="V13" s="578">
        <f>Parameters!J30</f>
        <v>300</v>
      </c>
      <c r="W13" s="579">
        <f t="shared" si="3"/>
        <v>-0.13636363636363633</v>
      </c>
    </row>
    <row r="14" spans="11:23">
      <c r="L14" s="580">
        <f>L15</f>
        <v>159.36000000000001</v>
      </c>
      <c r="M14" s="414">
        <f>M13</f>
        <v>250</v>
      </c>
      <c r="N14" s="579">
        <f t="shared" si="0"/>
        <v>-6.0606060606061109E-3</v>
      </c>
      <c r="O14" s="580">
        <f>O15</f>
        <v>159.36000000000001</v>
      </c>
      <c r="P14" s="414">
        <f>P13</f>
        <v>250</v>
      </c>
      <c r="Q14" s="579">
        <f t="shared" si="1"/>
        <v>-6.0606060606061109E-3</v>
      </c>
      <c r="R14" s="580">
        <f>R15</f>
        <v>190</v>
      </c>
      <c r="S14" s="414">
        <f>S13</f>
        <v>300</v>
      </c>
      <c r="T14" s="579">
        <f t="shared" si="2"/>
        <v>-0.19949494949494945</v>
      </c>
      <c r="U14" s="580">
        <f>U15</f>
        <v>300</v>
      </c>
      <c r="V14" s="414">
        <f>V13</f>
        <v>300</v>
      </c>
      <c r="W14" s="579">
        <f t="shared" si="3"/>
        <v>-0.89393939393939392</v>
      </c>
    </row>
    <row r="15" spans="11:23">
      <c r="K15" t="str">
        <f>Parameters!B31</f>
        <v>Bracket 3</v>
      </c>
      <c r="L15" s="581">
        <f>Parameters!C31</f>
        <v>159.36000000000001</v>
      </c>
      <c r="M15" s="582">
        <v>550</v>
      </c>
      <c r="N15" s="583">
        <f t="shared" si="0"/>
        <v>-6.0606060606061109E-3</v>
      </c>
      <c r="O15" s="581">
        <f>Parameters!E31</f>
        <v>159.36000000000001</v>
      </c>
      <c r="P15" s="582">
        <v>550</v>
      </c>
      <c r="Q15" s="583">
        <f t="shared" si="1"/>
        <v>-6.0606060606061109E-3</v>
      </c>
      <c r="R15" s="581">
        <f>Parameters!G31</f>
        <v>190</v>
      </c>
      <c r="S15" s="582">
        <v>550</v>
      </c>
      <c r="T15" s="583">
        <f t="shared" si="2"/>
        <v>-0.19949494949494945</v>
      </c>
      <c r="U15" s="581">
        <f>Parameters!I31</f>
        <v>300</v>
      </c>
      <c r="V15" s="582">
        <v>550</v>
      </c>
      <c r="W15" s="583">
        <f t="shared" si="3"/>
        <v>-0.89393939393939392</v>
      </c>
    </row>
    <row r="17" spans="11:24">
      <c r="L17" t="str">
        <f>Parameters!B47</f>
        <v>Production cost energy for firms</v>
      </c>
    </row>
    <row r="18" spans="11:24">
      <c r="L18" s="584">
        <v>158.4</v>
      </c>
    </row>
    <row r="20" spans="11:24">
      <c r="L20">
        <f>Parameters!C47</f>
        <v>142.39140180447515</v>
      </c>
    </row>
    <row r="21" spans="11:24">
      <c r="M21" s="852" t="s">
        <v>315</v>
      </c>
      <c r="N21" s="852"/>
      <c r="O21" s="852"/>
      <c r="P21" s="852"/>
      <c r="Q21" s="852" t="s">
        <v>561</v>
      </c>
      <c r="R21" s="852"/>
      <c r="S21" s="852"/>
      <c r="T21" s="852"/>
      <c r="U21" s="852" t="s">
        <v>315</v>
      </c>
      <c r="V21" s="852"/>
      <c r="W21" s="852"/>
      <c r="X21" s="852"/>
    </row>
    <row r="22" spans="11:24">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spans="11:24">
      <c r="K23" s="865" t="s">
        <v>10</v>
      </c>
      <c r="L23" t="s">
        <v>562</v>
      </c>
      <c r="M23" s="414">
        <f>Parameters!C24</f>
        <v>91.17</v>
      </c>
      <c r="N23" s="414">
        <f>Parameters!E24</f>
        <v>91.17</v>
      </c>
      <c r="O23" s="414">
        <f>Parameters!G24</f>
        <v>70</v>
      </c>
      <c r="P23" s="414">
        <f>Parameters!I24</f>
        <v>115</v>
      </c>
      <c r="U23" s="414">
        <f t="shared" ref="U23:X28" si="4">M23-Q23</f>
        <v>91.17</v>
      </c>
      <c r="V23" s="414">
        <f t="shared" si="4"/>
        <v>91.17</v>
      </c>
      <c r="W23" s="414">
        <f t="shared" si="4"/>
        <v>70</v>
      </c>
      <c r="X23" s="414">
        <f t="shared" si="4"/>
        <v>115</v>
      </c>
    </row>
    <row r="24" spans="11:24">
      <c r="K24" s="865"/>
      <c r="L24" t="s">
        <v>563</v>
      </c>
      <c r="M24" s="414">
        <f>Parameters!C25</f>
        <v>136.49</v>
      </c>
      <c r="N24" s="414">
        <f>Parameters!E25</f>
        <v>136.49</v>
      </c>
      <c r="O24" s="414">
        <f>Parameters!G25</f>
        <v>115</v>
      </c>
      <c r="P24" s="414">
        <f>Parameters!I25</f>
        <v>200</v>
      </c>
      <c r="U24" s="414">
        <f t="shared" si="4"/>
        <v>136.49</v>
      </c>
      <c r="V24" s="414">
        <f t="shared" si="4"/>
        <v>136.49</v>
      </c>
      <c r="W24" s="414">
        <f t="shared" si="4"/>
        <v>115</v>
      </c>
      <c r="X24" s="414">
        <f t="shared" si="4"/>
        <v>200</v>
      </c>
    </row>
    <row r="25" spans="11:24">
      <c r="K25" s="865"/>
      <c r="L25" t="s">
        <v>564</v>
      </c>
      <c r="M25" s="414">
        <f>Parameters!C26</f>
        <v>149.06</v>
      </c>
      <c r="N25" s="414">
        <f>Parameters!E26</f>
        <v>149.06</v>
      </c>
      <c r="O25" s="414">
        <f>Parameters!G26</f>
        <v>190</v>
      </c>
      <c r="P25" s="414">
        <f>Parameters!I26</f>
        <v>300</v>
      </c>
      <c r="Q25">
        <f>M25*0.18</f>
        <v>26.8308</v>
      </c>
      <c r="R25">
        <f>N25*0.18</f>
        <v>26.8308</v>
      </c>
      <c r="S25">
        <f>O25*0.18</f>
        <v>34.199999999999996</v>
      </c>
      <c r="T25">
        <f>P25*0.18</f>
        <v>54</v>
      </c>
      <c r="U25" s="414">
        <f t="shared" si="4"/>
        <v>122.22920000000001</v>
      </c>
      <c r="V25" s="414">
        <f t="shared" si="4"/>
        <v>122.22920000000001</v>
      </c>
      <c r="W25" s="414">
        <f t="shared" si="4"/>
        <v>155.80000000000001</v>
      </c>
      <c r="X25" s="414">
        <f t="shared" si="4"/>
        <v>246</v>
      </c>
    </row>
    <row r="26" spans="11:24">
      <c r="K26" s="865" t="s">
        <v>7</v>
      </c>
      <c r="L26" t="s">
        <v>565</v>
      </c>
      <c r="M26" s="414">
        <f>Parameters!C29</f>
        <v>91.17</v>
      </c>
      <c r="N26" s="414">
        <f>Parameters!E29</f>
        <v>91.17</v>
      </c>
      <c r="O26" s="414">
        <f>Parameters!G29</f>
        <v>70</v>
      </c>
      <c r="P26" s="414">
        <f>Parameters!I29</f>
        <v>115</v>
      </c>
      <c r="U26" s="414">
        <f t="shared" si="4"/>
        <v>91.17</v>
      </c>
      <c r="V26" s="414">
        <f t="shared" si="4"/>
        <v>91.17</v>
      </c>
      <c r="W26" s="414">
        <f t="shared" si="4"/>
        <v>70</v>
      </c>
      <c r="X26" s="414">
        <f t="shared" si="4"/>
        <v>115</v>
      </c>
    </row>
    <row r="27" spans="11:24">
      <c r="K27" s="865"/>
      <c r="L27" t="s">
        <v>566</v>
      </c>
      <c r="M27" s="414">
        <f>Parameters!C30</f>
        <v>136.49</v>
      </c>
      <c r="N27" s="414">
        <f>Parameters!E30</f>
        <v>136.49</v>
      </c>
      <c r="O27" s="414">
        <f>Parameters!G30</f>
        <v>115</v>
      </c>
      <c r="P27" s="414">
        <f>Parameters!I30</f>
        <v>180</v>
      </c>
      <c r="U27" s="414">
        <f t="shared" si="4"/>
        <v>136.49</v>
      </c>
      <c r="V27" s="414">
        <f t="shared" si="4"/>
        <v>136.49</v>
      </c>
      <c r="W27" s="414">
        <f t="shared" si="4"/>
        <v>115</v>
      </c>
      <c r="X27" s="414">
        <f t="shared" si="4"/>
        <v>180</v>
      </c>
    </row>
    <row r="28" spans="11:24">
      <c r="K28" s="865"/>
      <c r="L28" t="s">
        <v>567</v>
      </c>
      <c r="M28" s="414">
        <f>Parameters!C31</f>
        <v>159.36000000000001</v>
      </c>
      <c r="N28" s="414">
        <f>Parameters!E31</f>
        <v>159.36000000000001</v>
      </c>
      <c r="O28" s="414">
        <f>Parameters!G31</f>
        <v>190</v>
      </c>
      <c r="P28" s="414">
        <f>Parameters!I31</f>
        <v>300</v>
      </c>
      <c r="Q28">
        <f>M28*0.18</f>
        <v>28.684800000000003</v>
      </c>
      <c r="R28">
        <f>N28*0.18</f>
        <v>28.684800000000003</v>
      </c>
      <c r="S28">
        <f>O28*0.18</f>
        <v>34.199999999999996</v>
      </c>
      <c r="T28">
        <f>P28*0.18</f>
        <v>54</v>
      </c>
      <c r="U28" s="414">
        <f t="shared" si="4"/>
        <v>130.67520000000002</v>
      </c>
      <c r="V28" s="414">
        <f t="shared" si="4"/>
        <v>130.67520000000002</v>
      </c>
      <c r="W28" s="414">
        <f t="shared" si="4"/>
        <v>155.80000000000001</v>
      </c>
      <c r="X28" s="414">
        <f t="shared" si="4"/>
        <v>246</v>
      </c>
    </row>
    <row r="66" spans="12:20">
      <c r="M66" s="414" t="s">
        <v>14</v>
      </c>
      <c r="N66" s="414" t="s">
        <v>423</v>
      </c>
      <c r="O66" s="414" t="s">
        <v>437</v>
      </c>
      <c r="P66" s="414" t="s">
        <v>447</v>
      </c>
      <c r="Q66" s="414" t="s">
        <v>14</v>
      </c>
      <c r="R66" s="414" t="s">
        <v>423</v>
      </c>
      <c r="S66" s="414" t="s">
        <v>437</v>
      </c>
      <c r="T66" s="414"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spans="12:20">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spans="12:20">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spans="12:20">
      <c r="M79" s="414" t="s">
        <v>568</v>
      </c>
      <c r="N79" s="414" t="s">
        <v>569</v>
      </c>
      <c r="O79" s="414" t="s">
        <v>570</v>
      </c>
    </row>
    <row r="80" spans="12:20">
      <c r="L80" t="s">
        <v>33</v>
      </c>
      <c r="M80" s="586">
        <f>[4]Parameters!E6</f>
        <v>0.41957356893675063</v>
      </c>
      <c r="N80" s="586">
        <f>[5]Parameters!E6</f>
        <v>0.41957356893675063</v>
      </c>
      <c r="O80" s="585">
        <f>[2]Parameters!E6</f>
        <v>0.257594544971531</v>
      </c>
    </row>
    <row r="81" spans="12:15">
      <c r="L81" t="s">
        <v>113</v>
      </c>
      <c r="M81" s="586">
        <f>[4]Parameters!E7</f>
        <v>0.53276345251792612</v>
      </c>
      <c r="N81" s="586">
        <f>[5]Parameters!E7</f>
        <v>0.53276345251792612</v>
      </c>
      <c r="O81" s="585">
        <f>[2]Parameters!E7</f>
        <v>0.46872687776634153</v>
      </c>
    </row>
    <row r="82" spans="12:15">
      <c r="L82" t="s">
        <v>38</v>
      </c>
      <c r="M82" s="586">
        <f>[4]Parameters!E8</f>
        <v>0.35606192216405236</v>
      </c>
      <c r="N82" s="586">
        <f>[5]Parameters!E8</f>
        <v>0.36574475609915563</v>
      </c>
      <c r="O82" s="585">
        <f>[2]Parameters!E8</f>
        <v>0.29020491337609816</v>
      </c>
    </row>
    <row r="83" spans="12:15">
      <c r="L83" t="s">
        <v>35</v>
      </c>
      <c r="M83" s="586">
        <f>[4]Parameters!E9</f>
        <v>0.34502068718767648</v>
      </c>
      <c r="N83" s="586">
        <f>[5]Parameters!E9</f>
        <v>0.34502068718767648</v>
      </c>
      <c r="O83" s="585">
        <f>[2]Parameters!E9</f>
        <v>0.23794853746758995</v>
      </c>
    </row>
    <row r="84" spans="12:15">
      <c r="L84" t="s">
        <v>36</v>
      </c>
      <c r="M84" s="586">
        <f>[4]Parameters!E10</f>
        <v>0.41223391430401857</v>
      </c>
      <c r="N84" s="586">
        <f>[5]Parameters!E10</f>
        <v>0.41223391430401857</v>
      </c>
      <c r="O84" s="585">
        <f>[2]Parameters!E10</f>
        <v>0.31031555231605862</v>
      </c>
    </row>
    <row r="85" spans="12:15">
      <c r="L85" t="s">
        <v>116</v>
      </c>
      <c r="M85" s="586">
        <f>[4]Parameters!E11</f>
        <v>0.15661218949068106</v>
      </c>
      <c r="N85" s="586">
        <f>[5]Parameters!E11</f>
        <v>0.15661218949068106</v>
      </c>
      <c r="O85" s="585">
        <f>[2]Parameters!E11</f>
        <v>0.1010104555400574</v>
      </c>
    </row>
    <row r="86" spans="12:15">
      <c r="L86" t="s">
        <v>571</v>
      </c>
      <c r="M86" s="586">
        <f>[4]Parameters!E12</f>
        <v>0.25081643833917877</v>
      </c>
      <c r="N86" s="586">
        <f>[5]Parameters!E12</f>
        <v>0.36004674798666247</v>
      </c>
      <c r="O86" s="585">
        <f>[2]Parameters!E12</f>
        <v>0.27919844772883534</v>
      </c>
    </row>
    <row r="87" spans="12:15">
      <c r="L87" t="s">
        <v>572</v>
      </c>
      <c r="M87" s="586">
        <f>[4]Parameters!E13</f>
        <v>0.35999396161385006</v>
      </c>
      <c r="N87" s="586">
        <f>[5]Parameters!E13</f>
        <v>0.31421807050484601</v>
      </c>
      <c r="O87" s="585">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5">
        <v>7156</v>
      </c>
      <c r="D111">
        <v>17258998.5</v>
      </c>
      <c r="E111" s="453">
        <v>0.13981260000000001</v>
      </c>
      <c r="F111">
        <v>0.34681669999999998</v>
      </c>
      <c r="G111">
        <v>0</v>
      </c>
      <c r="H111">
        <v>1</v>
      </c>
    </row>
    <row r="112" spans="1:10">
      <c r="A112" t="s">
        <v>165</v>
      </c>
      <c r="B112" t="s">
        <v>923</v>
      </c>
      <c r="C112" s="395">
        <v>7156</v>
      </c>
      <c r="D112">
        <v>17258998.5</v>
      </c>
      <c r="E112" s="453">
        <v>2.7185999999999998E-3</v>
      </c>
      <c r="F112">
        <v>5.2072599999999997E-2</v>
      </c>
      <c r="G112">
        <v>0</v>
      </c>
      <c r="H112">
        <v>1</v>
      </c>
    </row>
    <row r="113" spans="1:8">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1"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1" t="s">
        <v>591</v>
      </c>
    </row>
    <row r="25" spans="1:9">
      <c r="A25" t="s">
        <v>592</v>
      </c>
      <c r="I25" t="s">
        <v>593</v>
      </c>
    </row>
    <row r="26" spans="1:9">
      <c r="A26" t="s">
        <v>594</v>
      </c>
    </row>
    <row r="29" spans="1:9">
      <c r="A29" s="441"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66" t="s">
        <v>993</v>
      </c>
      <c r="C2" s="866"/>
      <c r="D2" s="866"/>
      <c r="E2" s="866"/>
    </row>
    <row r="3" spans="2:5" ht="15" thickBot="1">
      <c r="B3" s="680"/>
      <c r="C3" s="681"/>
      <c r="D3" s="680"/>
      <c r="E3" s="682"/>
    </row>
    <row r="4" spans="2:5" ht="28.2" thickTop="1">
      <c r="B4" s="694" t="s">
        <v>929</v>
      </c>
      <c r="C4" s="695" t="s">
        <v>930</v>
      </c>
      <c r="D4" s="693" t="s">
        <v>931</v>
      </c>
      <c r="E4" s="693" t="s">
        <v>932</v>
      </c>
    </row>
    <row r="5" spans="2:5" ht="15.6">
      <c r="B5" s="682" t="s">
        <v>933</v>
      </c>
      <c r="C5" s="683">
        <v>24903.490148093035</v>
      </c>
      <c r="D5" s="684">
        <v>100000</v>
      </c>
      <c r="E5" s="685">
        <v>11</v>
      </c>
    </row>
    <row r="6" spans="2:5" ht="15.6">
      <c r="B6" s="682" t="s">
        <v>934</v>
      </c>
      <c r="C6" s="683">
        <v>9022.6982013731194</v>
      </c>
      <c r="D6" s="684">
        <v>100000</v>
      </c>
      <c r="E6" s="685">
        <v>12</v>
      </c>
    </row>
    <row r="7" spans="2:5" ht="15.6">
      <c r="B7" s="682" t="s">
        <v>935</v>
      </c>
      <c r="C7" s="683">
        <v>4853.9501048546399</v>
      </c>
      <c r="D7" s="684">
        <v>100000</v>
      </c>
      <c r="E7" s="685">
        <v>13</v>
      </c>
    </row>
    <row r="8" spans="2:5" ht="15.6">
      <c r="B8" s="682" t="s">
        <v>936</v>
      </c>
      <c r="C8" s="683">
        <v>6122.3584027288307</v>
      </c>
      <c r="D8" s="684">
        <v>100000</v>
      </c>
      <c r="E8" s="685">
        <v>14</v>
      </c>
    </row>
    <row r="9" spans="2:5" ht="15.6">
      <c r="B9" s="686" t="s">
        <v>937</v>
      </c>
      <c r="C9" s="683">
        <v>44902.496857049628</v>
      </c>
      <c r="D9" s="684">
        <v>100000</v>
      </c>
      <c r="E9" s="685"/>
    </row>
    <row r="10" spans="2:5" ht="15.6">
      <c r="B10" s="682" t="s">
        <v>938</v>
      </c>
      <c r="C10" s="683">
        <v>9990.4585310517668</v>
      </c>
      <c r="D10" s="684">
        <v>100000</v>
      </c>
      <c r="E10" s="685">
        <v>21</v>
      </c>
    </row>
    <row r="11" spans="2:5" ht="15.6">
      <c r="B11" s="682" t="s">
        <v>939</v>
      </c>
      <c r="C11" s="683">
        <v>2016.3769023938185</v>
      </c>
      <c r="D11" s="684">
        <v>100000</v>
      </c>
      <c r="E11" s="685">
        <v>22</v>
      </c>
    </row>
    <row r="12" spans="2:5" ht="15.6">
      <c r="B12" s="682" t="s">
        <v>940</v>
      </c>
      <c r="C12" s="683">
        <v>4686.572515032065</v>
      </c>
      <c r="D12" s="684">
        <v>100000</v>
      </c>
      <c r="E12" s="685">
        <v>23</v>
      </c>
    </row>
    <row r="13" spans="2:5" ht="15.6">
      <c r="B13" s="686" t="s">
        <v>941</v>
      </c>
      <c r="C13" s="683">
        <v>16693.407948477648</v>
      </c>
      <c r="D13" s="684">
        <v>100000</v>
      </c>
      <c r="E13" s="685"/>
    </row>
    <row r="14" spans="2:5" ht="15.6">
      <c r="B14" s="682" t="s">
        <v>942</v>
      </c>
      <c r="C14" s="683">
        <v>1937.2545081186204</v>
      </c>
      <c r="D14" s="684">
        <v>100000</v>
      </c>
      <c r="E14" s="685">
        <v>31</v>
      </c>
    </row>
    <row r="15" spans="2:5" ht="15.6">
      <c r="B15" s="682" t="s">
        <v>943</v>
      </c>
      <c r="C15" s="683">
        <v>3331.9764486777872</v>
      </c>
      <c r="D15" s="684">
        <v>100000</v>
      </c>
      <c r="E15" s="685">
        <v>32</v>
      </c>
    </row>
    <row r="16" spans="2:5" ht="15.6">
      <c r="B16" s="682" t="s">
        <v>944</v>
      </c>
      <c r="C16" s="683">
        <v>7526.8772936060423</v>
      </c>
      <c r="D16" s="684">
        <v>100000</v>
      </c>
      <c r="E16" s="685">
        <v>33</v>
      </c>
    </row>
    <row r="17" spans="2:5" ht="15.6">
      <c r="B17" s="686" t="s">
        <v>945</v>
      </c>
      <c r="C17" s="683">
        <v>12796.108250402449</v>
      </c>
      <c r="D17" s="684">
        <v>100000</v>
      </c>
      <c r="E17" s="685"/>
    </row>
    <row r="18" spans="2:5" ht="15.6">
      <c r="B18" s="682" t="s">
        <v>946</v>
      </c>
      <c r="C18" s="683">
        <v>6059.591806545367</v>
      </c>
      <c r="D18" s="684">
        <v>100000</v>
      </c>
      <c r="E18" s="685">
        <v>41</v>
      </c>
    </row>
    <row r="19" spans="2:5" ht="15.6">
      <c r="B19" s="682" t="s">
        <v>947</v>
      </c>
      <c r="C19" s="683">
        <v>7273.0793327590263</v>
      </c>
      <c r="D19" s="684">
        <v>100000</v>
      </c>
      <c r="E19" s="685">
        <v>42</v>
      </c>
    </row>
    <row r="20" spans="2:5" ht="15.6">
      <c r="B20" s="682" t="s">
        <v>948</v>
      </c>
      <c r="C20" s="683">
        <v>2056.7767004855509</v>
      </c>
      <c r="D20" s="684">
        <v>100000</v>
      </c>
      <c r="E20" s="685">
        <v>43</v>
      </c>
    </row>
    <row r="21" spans="2:5" ht="15.6">
      <c r="B21" s="686" t="s">
        <v>949</v>
      </c>
      <c r="C21" s="683">
        <v>15389.447839789946</v>
      </c>
      <c r="D21" s="684">
        <v>100000</v>
      </c>
      <c r="E21" s="685"/>
    </row>
    <row r="22" spans="2:5" ht="15.6">
      <c r="B22" s="682" t="s">
        <v>950</v>
      </c>
      <c r="C22" s="683">
        <v>1169.0278539170388</v>
      </c>
      <c r="D22" s="684">
        <v>100000</v>
      </c>
      <c r="E22" s="685">
        <v>51</v>
      </c>
    </row>
    <row r="23" spans="2:5" ht="15.6">
      <c r="B23" s="682" t="s">
        <v>951</v>
      </c>
      <c r="C23" s="683">
        <v>23456.400048729131</v>
      </c>
      <c r="D23" s="684">
        <v>100000</v>
      </c>
      <c r="E23" s="685">
        <v>52</v>
      </c>
    </row>
    <row r="24" spans="2:5" ht="15.6">
      <c r="B24" s="682" t="s">
        <v>952</v>
      </c>
      <c r="C24" s="683">
        <v>1299.7915959659247</v>
      </c>
      <c r="D24" s="684">
        <v>100000</v>
      </c>
      <c r="E24" s="685">
        <v>53</v>
      </c>
    </row>
    <row r="25" spans="2:5" ht="15.6">
      <c r="B25" s="682" t="s">
        <v>953</v>
      </c>
      <c r="C25" s="683">
        <v>6446.3785591232236</v>
      </c>
      <c r="D25" s="684">
        <v>100000</v>
      </c>
      <c r="E25" s="685">
        <v>54</v>
      </c>
    </row>
    <row r="26" spans="2:5" ht="15.6">
      <c r="B26" s="686" t="s">
        <v>954</v>
      </c>
      <c r="C26" s="683">
        <v>32371.598057735322</v>
      </c>
      <c r="D26" s="684">
        <v>100000</v>
      </c>
      <c r="E26" s="685"/>
    </row>
    <row r="27" spans="2:5" ht="15.6">
      <c r="B27" s="682" t="s">
        <v>955</v>
      </c>
      <c r="C27" s="683">
        <v>14705.690430817691</v>
      </c>
      <c r="D27" s="684">
        <v>100000</v>
      </c>
      <c r="E27" s="685">
        <v>61</v>
      </c>
    </row>
    <row r="28" spans="2:5" ht="15.6">
      <c r="B28" s="682" t="s">
        <v>956</v>
      </c>
      <c r="C28" s="683">
        <v>12409.479120439259</v>
      </c>
      <c r="D28" s="684">
        <v>100000</v>
      </c>
      <c r="E28" s="685">
        <v>62</v>
      </c>
    </row>
    <row r="29" spans="2:5" ht="15.6">
      <c r="B29" s="682" t="s">
        <v>957</v>
      </c>
      <c r="C29" s="683">
        <v>1302.5231720790805</v>
      </c>
      <c r="D29" s="684">
        <v>100000</v>
      </c>
      <c r="E29" s="685">
        <v>63</v>
      </c>
    </row>
    <row r="30" spans="2:5" ht="15.6">
      <c r="B30" s="686" t="s">
        <v>958</v>
      </c>
      <c r="C30" s="683">
        <v>28417.692723336029</v>
      </c>
      <c r="D30" s="684">
        <v>100000</v>
      </c>
      <c r="E30" s="685"/>
    </row>
    <row r="31" spans="2:5" ht="15.6">
      <c r="B31" s="682" t="s">
        <v>959</v>
      </c>
      <c r="C31" s="683">
        <v>15743.954542685848</v>
      </c>
      <c r="D31" s="684">
        <v>100000</v>
      </c>
      <c r="E31" s="685">
        <v>71</v>
      </c>
    </row>
    <row r="32" spans="2:5" ht="15.6">
      <c r="B32" s="682" t="s">
        <v>960</v>
      </c>
      <c r="C32" s="683">
        <v>9137.770294376136</v>
      </c>
      <c r="D32" s="684">
        <v>100000</v>
      </c>
      <c r="E32" s="685">
        <v>72</v>
      </c>
    </row>
    <row r="33" spans="2:5" ht="15.6">
      <c r="B33" s="682" t="s">
        <v>961</v>
      </c>
      <c r="C33" s="683">
        <v>14760.611202478223</v>
      </c>
      <c r="D33" s="684">
        <v>100000</v>
      </c>
      <c r="E33" s="685">
        <v>73</v>
      </c>
    </row>
    <row r="34" spans="2:5" ht="15.6">
      <c r="B34" s="686" t="s">
        <v>962</v>
      </c>
      <c r="C34" s="683">
        <v>39642.336039540205</v>
      </c>
      <c r="D34" s="684">
        <v>100000</v>
      </c>
      <c r="E34" s="685"/>
    </row>
    <row r="35" spans="2:5" ht="15.6">
      <c r="B35" s="682" t="s">
        <v>963</v>
      </c>
      <c r="C35" s="683">
        <v>1914.2235609810218</v>
      </c>
      <c r="D35" s="684">
        <v>100000</v>
      </c>
      <c r="E35" s="685">
        <v>81</v>
      </c>
    </row>
    <row r="36" spans="2:5" ht="15.6">
      <c r="B36" s="682" t="s">
        <v>964</v>
      </c>
      <c r="C36" s="683">
        <v>3815.6859929864854</v>
      </c>
      <c r="D36" s="684">
        <v>100000</v>
      </c>
      <c r="E36" s="685">
        <v>82</v>
      </c>
    </row>
    <row r="37" spans="2:5" ht="15.6">
      <c r="B37" s="682" t="s">
        <v>965</v>
      </c>
      <c r="C37" s="683">
        <v>3682.0330522097797</v>
      </c>
      <c r="D37" s="684">
        <v>100000</v>
      </c>
      <c r="E37" s="685">
        <v>83</v>
      </c>
    </row>
    <row r="38" spans="2:5" ht="15.6">
      <c r="B38" s="686" t="s">
        <v>966</v>
      </c>
      <c r="C38" s="683">
        <v>9411.9426061772865</v>
      </c>
      <c r="D38" s="684">
        <v>100000</v>
      </c>
      <c r="E38" s="685"/>
    </row>
    <row r="39" spans="2:5" ht="15.6">
      <c r="B39" s="682" t="s">
        <v>967</v>
      </c>
      <c r="C39" s="683">
        <v>9166.5383176268915</v>
      </c>
      <c r="D39" s="684">
        <v>100000</v>
      </c>
      <c r="E39" s="685">
        <v>91</v>
      </c>
    </row>
    <row r="40" spans="2:5" ht="15.6">
      <c r="B40" s="682" t="s">
        <v>968</v>
      </c>
      <c r="C40" s="683">
        <v>11494.132926097058</v>
      </c>
      <c r="D40" s="684">
        <v>100000</v>
      </c>
      <c r="E40" s="685">
        <v>92</v>
      </c>
    </row>
    <row r="41" spans="2:5" ht="15.6">
      <c r="B41" s="682" t="s">
        <v>969</v>
      </c>
      <c r="C41" s="683">
        <v>1430.5553380148103</v>
      </c>
      <c r="D41" s="684">
        <v>100000</v>
      </c>
      <c r="E41" s="685">
        <v>93</v>
      </c>
    </row>
    <row r="42" spans="2:5" ht="15.6">
      <c r="B42" s="686" t="s">
        <v>970</v>
      </c>
      <c r="C42" s="683">
        <v>22091.226581738763</v>
      </c>
      <c r="D42" s="684">
        <v>100000</v>
      </c>
      <c r="E42" s="685"/>
    </row>
    <row r="43" spans="2:5" ht="15.6">
      <c r="B43" s="682" t="s">
        <v>971</v>
      </c>
      <c r="C43" s="683">
        <v>9773.2820807337212</v>
      </c>
      <c r="D43" s="684">
        <v>100000</v>
      </c>
      <c r="E43" s="685">
        <v>101</v>
      </c>
    </row>
    <row r="44" spans="2:5" ht="15.6">
      <c r="B44" s="682" t="s">
        <v>972</v>
      </c>
      <c r="C44" s="683">
        <v>16910.367121761905</v>
      </c>
      <c r="D44" s="684">
        <v>100000</v>
      </c>
      <c r="E44" s="685">
        <v>102</v>
      </c>
    </row>
    <row r="45" spans="2:5" ht="15.6">
      <c r="B45" s="682" t="s">
        <v>973</v>
      </c>
      <c r="C45" s="683">
        <v>7061.2420706398307</v>
      </c>
      <c r="D45" s="684">
        <v>100000</v>
      </c>
      <c r="E45" s="685">
        <v>103</v>
      </c>
    </row>
    <row r="46" spans="2:5" ht="15.6">
      <c r="B46" s="686" t="s">
        <v>974</v>
      </c>
      <c r="C46" s="683">
        <v>33744.891273135458</v>
      </c>
      <c r="D46" s="684">
        <v>100000</v>
      </c>
      <c r="E46" s="685"/>
    </row>
    <row r="47" spans="2:5" ht="15.6">
      <c r="B47" s="682" t="s">
        <v>975</v>
      </c>
      <c r="C47" s="683">
        <v>3854.9151156011526</v>
      </c>
      <c r="D47" s="684">
        <v>100000</v>
      </c>
      <c r="E47" s="685">
        <v>111</v>
      </c>
    </row>
    <row r="48" spans="2:5" ht="15.6">
      <c r="B48" s="682" t="s">
        <v>976</v>
      </c>
      <c r="C48" s="683">
        <v>2333.7219097423454</v>
      </c>
      <c r="D48" s="684">
        <v>100000</v>
      </c>
      <c r="E48" s="685">
        <v>112</v>
      </c>
    </row>
    <row r="49" spans="2:5" ht="15.6">
      <c r="B49" s="682" t="s">
        <v>977</v>
      </c>
      <c r="C49" s="683">
        <v>196.14561307332863</v>
      </c>
      <c r="D49" s="684">
        <v>100000</v>
      </c>
      <c r="E49" s="685">
        <v>113</v>
      </c>
    </row>
    <row r="50" spans="2:5" ht="15.6">
      <c r="B50" s="686" t="s">
        <v>978</v>
      </c>
      <c r="C50" s="683">
        <v>6384.7826384168266</v>
      </c>
      <c r="D50" s="684">
        <v>100000</v>
      </c>
      <c r="E50" s="685"/>
    </row>
    <row r="51" spans="2:5" ht="15.6">
      <c r="B51" s="682" t="s">
        <v>979</v>
      </c>
      <c r="C51" s="683">
        <v>4372.7395341147394</v>
      </c>
      <c r="D51" s="684">
        <v>100000</v>
      </c>
      <c r="E51" s="685">
        <v>121</v>
      </c>
    </row>
    <row r="52" spans="2:5" ht="15.6">
      <c r="B52" s="682" t="s">
        <v>980</v>
      </c>
      <c r="C52" s="683">
        <v>1145.6066816204175</v>
      </c>
      <c r="D52" s="684">
        <v>100000</v>
      </c>
      <c r="E52" s="685">
        <v>122</v>
      </c>
    </row>
    <row r="53" spans="2:5" ht="15.6">
      <c r="B53" s="682" t="s">
        <v>981</v>
      </c>
      <c r="C53" s="683">
        <v>5941.9044387013682</v>
      </c>
      <c r="D53" s="684">
        <v>100000</v>
      </c>
      <c r="E53" s="685">
        <v>123</v>
      </c>
    </row>
    <row r="54" spans="2:5" ht="15.6">
      <c r="B54" s="682" t="s">
        <v>982</v>
      </c>
      <c r="C54" s="683">
        <v>3483.5460881823165</v>
      </c>
      <c r="D54" s="684">
        <v>100000</v>
      </c>
      <c r="E54" s="685">
        <v>124</v>
      </c>
    </row>
    <row r="55" spans="2:5" ht="15.6">
      <c r="B55" s="686" t="s">
        <v>983</v>
      </c>
      <c r="C55" s="683">
        <v>14943.796742618842</v>
      </c>
      <c r="D55" s="684">
        <v>100000</v>
      </c>
      <c r="E55" s="685"/>
    </row>
    <row r="56" spans="2:5" ht="15.6">
      <c r="B56" s="682" t="s">
        <v>984</v>
      </c>
      <c r="C56" s="683">
        <v>2785.2677056412663</v>
      </c>
      <c r="D56" s="684">
        <v>100000</v>
      </c>
      <c r="E56" s="685">
        <v>131</v>
      </c>
    </row>
    <row r="57" spans="2:5" ht="15.6">
      <c r="B57" s="682" t="s">
        <v>985</v>
      </c>
      <c r="C57" s="683">
        <v>3972.6024834451491</v>
      </c>
      <c r="D57" s="684">
        <v>100000</v>
      </c>
      <c r="E57" s="685">
        <v>132</v>
      </c>
    </row>
    <row r="58" spans="2:5" ht="15.6">
      <c r="B58" s="682" t="s">
        <v>986</v>
      </c>
      <c r="C58" s="683">
        <v>2889.8373779378876</v>
      </c>
      <c r="D58" s="684">
        <v>100000</v>
      </c>
      <c r="E58" s="685">
        <v>133</v>
      </c>
    </row>
    <row r="59" spans="2:5" ht="15.6">
      <c r="B59" s="686" t="s">
        <v>987</v>
      </c>
      <c r="C59" s="683">
        <v>9647.707567024303</v>
      </c>
      <c r="D59" s="684">
        <v>100000</v>
      </c>
      <c r="E59" s="685"/>
    </row>
    <row r="60" spans="2:5" ht="15.6">
      <c r="B60" s="682" t="s">
        <v>988</v>
      </c>
      <c r="C60" s="683">
        <v>11389.52193245795</v>
      </c>
      <c r="D60" s="684">
        <v>100000</v>
      </c>
      <c r="E60" s="685">
        <v>141</v>
      </c>
    </row>
    <row r="61" spans="2:5" ht="15.6">
      <c r="B61" s="682" t="s">
        <v>989</v>
      </c>
      <c r="C61" s="683">
        <v>1001.6502640944649</v>
      </c>
      <c r="D61" s="684">
        <v>100000</v>
      </c>
      <c r="E61" s="685">
        <v>142</v>
      </c>
    </row>
    <row r="62" spans="2:5" ht="15.6">
      <c r="B62" s="682" t="s">
        <v>990</v>
      </c>
      <c r="C62" s="683">
        <v>1722.8019711584482</v>
      </c>
      <c r="D62" s="684">
        <v>100000</v>
      </c>
      <c r="E62" s="685">
        <v>143</v>
      </c>
    </row>
    <row r="63" spans="2:5" ht="15.6">
      <c r="B63" s="687" t="s">
        <v>991</v>
      </c>
      <c r="C63" s="683">
        <v>14113.974167710861</v>
      </c>
      <c r="D63" s="684">
        <v>100000</v>
      </c>
      <c r="E63" s="688"/>
    </row>
    <row r="64" spans="2:5"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2"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8" t="s">
        <v>630</v>
      </c>
      <c r="C10" s="104">
        <v>16485</v>
      </c>
      <c r="D10" s="3"/>
    </row>
    <row r="11" spans="2:11" ht="15" thickTop="1"/>
    <row r="12" spans="2:11" ht="23.4">
      <c r="B12" s="2" t="s">
        <v>631</v>
      </c>
      <c r="C12" s="3"/>
      <c r="D12" s="3"/>
      <c r="E12" s="3"/>
      <c r="F12" s="4"/>
      <c r="J12" s="703"/>
      <c r="K12" s="703"/>
    </row>
    <row r="13" spans="2:11" ht="14.4" customHeight="1">
      <c r="B13" s="2"/>
      <c r="C13" s="3"/>
      <c r="D13" s="3"/>
      <c r="E13" s="3"/>
      <c r="F13" s="4"/>
      <c r="J13" s="704" t="s">
        <v>632</v>
      </c>
      <c r="K13" s="704"/>
    </row>
    <row r="14" spans="2:11" ht="14.4" customHeight="1">
      <c r="B14" s="462" t="s">
        <v>633</v>
      </c>
      <c r="C14" s="469" t="s">
        <v>261</v>
      </c>
      <c r="D14" s="470" t="s">
        <v>262</v>
      </c>
      <c r="F14" s="294"/>
      <c r="I14" s="294"/>
      <c r="J14" s="705" t="s">
        <v>261</v>
      </c>
      <c r="K14" s="706" t="s">
        <v>262</v>
      </c>
    </row>
    <row r="15" spans="2:11" ht="14.4" customHeight="1">
      <c r="B15" s="190" t="s">
        <v>605</v>
      </c>
      <c r="C15" s="476">
        <f>Fuel_pmts!F3</f>
        <v>0</v>
      </c>
      <c r="D15" s="294"/>
      <c r="J15" s="707">
        <v>0</v>
      </c>
      <c r="K15" s="708"/>
    </row>
    <row r="16" spans="2:11" ht="14.4" customHeight="1">
      <c r="B16" s="191" t="s">
        <v>606</v>
      </c>
      <c r="C16" s="473">
        <f>Fuel_pmts!F4</f>
        <v>1.087598304830781E-3</v>
      </c>
      <c r="D16" s="3"/>
      <c r="E16" s="3"/>
      <c r="J16" s="707">
        <v>0</v>
      </c>
      <c r="K16" s="709"/>
    </row>
    <row r="17" spans="2:13" ht="14.4" customHeight="1">
      <c r="B17" s="190" t="s">
        <v>607</v>
      </c>
      <c r="C17" s="473">
        <f>Fuel_pmts!F5</f>
        <v>0.69541003802725521</v>
      </c>
      <c r="D17" s="474">
        <f>Fuel_pmts!G5</f>
        <v>0.81542444948493131</v>
      </c>
      <c r="E17" s="3"/>
      <c r="J17" s="710">
        <v>0.93</v>
      </c>
      <c r="K17" s="711">
        <v>0</v>
      </c>
      <c r="L17" s="214"/>
    </row>
    <row r="18" spans="2:13" ht="14.4" customHeight="1">
      <c r="B18" s="190" t="s">
        <v>608</v>
      </c>
      <c r="C18" s="473">
        <f>Fuel_pmts!F6</f>
        <v>0</v>
      </c>
      <c r="D18" s="474">
        <f>Fuel_pmts!G6</f>
        <v>0.17463517252183886</v>
      </c>
      <c r="E18" s="3"/>
      <c r="J18" s="707">
        <v>0</v>
      </c>
      <c r="K18" s="712">
        <v>0.5</v>
      </c>
      <c r="L18" s="214"/>
    </row>
    <row r="19" spans="2:13" ht="14.4" customHeight="1">
      <c r="B19" s="11" t="s">
        <v>609</v>
      </c>
      <c r="C19" s="473">
        <f>Fuel_pmts!F7</f>
        <v>4.6020710676254593E-2</v>
      </c>
      <c r="D19" s="478">
        <f>Fuel_pmts!G7</f>
        <v>0</v>
      </c>
      <c r="E19" s="3"/>
      <c r="J19" s="710">
        <v>7.0000000000000007E-2</v>
      </c>
      <c r="K19" s="711">
        <v>0</v>
      </c>
      <c r="L19" s="214"/>
    </row>
    <row r="20" spans="2:13" ht="14.4" customHeight="1" thickBot="1">
      <c r="B20" s="468" t="s">
        <v>610</v>
      </c>
      <c r="C20" s="477">
        <f>Fuel_pmts!F8</f>
        <v>0.25748165299165937</v>
      </c>
      <c r="D20" s="475">
        <f>Fuel_pmts!G8</f>
        <v>9.9403779932298528E-3</v>
      </c>
      <c r="E20" s="3"/>
      <c r="J20" s="713">
        <v>0</v>
      </c>
      <c r="K20" s="714">
        <v>0.5</v>
      </c>
      <c r="L20" s="214"/>
    </row>
    <row r="21" spans="2:13" ht="14.4" customHeight="1" thickTop="1">
      <c r="B21" s="467" t="s">
        <v>634</v>
      </c>
      <c r="C21" s="3"/>
      <c r="E21" s="3"/>
      <c r="F21" s="4"/>
      <c r="L21" s="214"/>
    </row>
    <row r="22" spans="2:13" ht="14.4" customHeight="1">
      <c r="B22" s="2"/>
      <c r="C22" s="3"/>
      <c r="E22" s="3"/>
      <c r="F22" s="4"/>
      <c r="L22" s="214"/>
    </row>
    <row r="23" spans="2:13" ht="31.95" customHeight="1">
      <c r="B23" s="489" t="s">
        <v>635</v>
      </c>
      <c r="C23" s="484" t="s">
        <v>636</v>
      </c>
      <c r="D23" s="490" t="s">
        <v>637</v>
      </c>
      <c r="E23" s="295" t="s">
        <v>638</v>
      </c>
      <c r="F23" s="295" t="s">
        <v>639</v>
      </c>
      <c r="L23" s="214"/>
      <c r="M23" s="214"/>
    </row>
    <row r="24" spans="2:13">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spans="2:13">
      <c r="B25" s="191" t="s">
        <v>606</v>
      </c>
      <c r="C25" s="379">
        <f>Fuel_prices_info!L44</f>
        <v>512.96374534412962</v>
      </c>
      <c r="D25" s="482">
        <f>Fuel_prices_info!L51</f>
        <v>409.99941999999999</v>
      </c>
      <c r="E25" s="367">
        <f>Fuel_pmts!J4</f>
        <v>1.0707779502057893</v>
      </c>
      <c r="F25" s="493">
        <f t="shared" si="0"/>
        <v>0.20072437141742724</v>
      </c>
      <c r="L25" s="214"/>
      <c r="M25" s="214"/>
    </row>
    <row r="26" spans="2:13">
      <c r="B26" s="190" t="s">
        <v>607</v>
      </c>
      <c r="C26" s="379">
        <f>Fuel_prices_info!L45</f>
        <v>628.66573859436699</v>
      </c>
      <c r="D26" s="482">
        <f>Fuel_prices_info!L52</f>
        <v>610.00011500000005</v>
      </c>
      <c r="E26" s="367">
        <f>Fuel_pmts!J5</f>
        <v>1.1275894198799516</v>
      </c>
      <c r="F26" s="493">
        <f t="shared" si="0"/>
        <v>2.96908554872123E-2</v>
      </c>
      <c r="L26" s="214"/>
      <c r="M26" s="214"/>
    </row>
    <row r="27" spans="2:13">
      <c r="B27" s="11" t="s">
        <v>608</v>
      </c>
      <c r="C27" s="379">
        <f>Fuel_prices_info!L42</f>
        <v>722.77840007283328</v>
      </c>
      <c r="D27" s="482">
        <f>Fuel_prices_info!L49</f>
        <v>664.9997800000001</v>
      </c>
      <c r="E27" s="367">
        <f>Fuel_pmts!J6</f>
        <v>1.059643427289314</v>
      </c>
      <c r="F27" s="493">
        <f t="shared" si="0"/>
        <v>7.9939605371453976E-2</v>
      </c>
      <c r="L27" s="214"/>
      <c r="M27" s="214"/>
    </row>
    <row r="28" spans="2:13">
      <c r="B28" s="11" t="s">
        <v>609</v>
      </c>
      <c r="C28" s="379">
        <f>Fuel_prices_info!L43</f>
        <v>553.05310007283322</v>
      </c>
      <c r="D28" s="482">
        <f>Fuel_prices_info!L50</f>
        <v>496.99964</v>
      </c>
      <c r="E28" s="367">
        <f>Fuel_pmts!J7</f>
        <v>1.0596434272893138</v>
      </c>
      <c r="F28" s="493">
        <f t="shared" si="0"/>
        <v>0.10135276353292545</v>
      </c>
      <c r="L28" s="214"/>
      <c r="M28" s="214"/>
    </row>
    <row r="29" spans="2:13">
      <c r="B29" s="11" t="s">
        <v>610</v>
      </c>
      <c r="C29" s="379">
        <f>Fuel_prices_info!L41</f>
        <v>715.00082159454496</v>
      </c>
      <c r="D29" s="482">
        <f>Fuel_prices_info!L48</f>
        <v>715.00013999999999</v>
      </c>
      <c r="E29" s="367">
        <f>Fuel_pmts!J8</f>
        <v>1.4669873645222327</v>
      </c>
      <c r="F29" s="493">
        <f t="shared" si="0"/>
        <v>9.5327798848060949E-7</v>
      </c>
    </row>
    <row r="30" spans="2:13">
      <c r="B30" s="517" t="s">
        <v>571</v>
      </c>
      <c r="C30" s="480"/>
      <c r="D30" s="558">
        <f>SUMPRODUCT(D26:D29,$D$17:$D$20)</f>
        <v>620.64873092371693</v>
      </c>
      <c r="E30" s="488">
        <f>Fuel_pmts!J9</f>
        <v>1.1190974036015877</v>
      </c>
      <c r="F30" s="513">
        <f>SUMPRODUCT(F26:F29,$D$17:$D$20)</f>
        <v>3.817092574171186E-2</v>
      </c>
      <c r="K30" s="407"/>
    </row>
    <row r="31" spans="2:13" ht="15" thickBot="1">
      <c r="B31" s="518" t="s">
        <v>572</v>
      </c>
      <c r="C31" s="380"/>
      <c r="D31" s="559">
        <f>SUMPRODUCT(D24:D29,$C$15:$C$20)</f>
        <v>631.6178124180642</v>
      </c>
      <c r="E31" s="486">
        <f>Fuel_pmts!J10</f>
        <v>1.2117894527636806</v>
      </c>
      <c r="F31" s="512">
        <f>SUMPRODUCT(F24:F29,$C$15:$C$20)</f>
        <v>2.5530198087895705E-2</v>
      </c>
    </row>
    <row r="32" spans="2:13" ht="15" thickTop="1">
      <c r="B32" s="4"/>
      <c r="C32" s="3"/>
      <c r="D32" s="3"/>
      <c r="E32" s="3"/>
      <c r="F32" s="4"/>
    </row>
    <row r="33" spans="2:11">
      <c r="B33" s="4"/>
      <c r="C33" s="3"/>
      <c r="D33" s="3"/>
      <c r="E33" s="3"/>
      <c r="F33" s="4"/>
      <c r="G33" s="491"/>
      <c r="H33" s="491"/>
    </row>
    <row r="34" spans="2:11">
      <c r="G34" s="214"/>
    </row>
    <row r="35" spans="2:11" ht="23.4">
      <c r="B35" s="2" t="s">
        <v>640</v>
      </c>
      <c r="G35" s="214"/>
    </row>
    <row r="36" spans="2:11">
      <c r="C36" s="3"/>
      <c r="D36" s="3"/>
      <c r="G36" s="214"/>
    </row>
    <row r="37" spans="2:11">
      <c r="B37" s="194" t="s">
        <v>615</v>
      </c>
      <c r="C37" s="389">
        <v>2019</v>
      </c>
    </row>
    <row r="38" spans="2:11">
      <c r="B38" s="204" t="s">
        <v>616</v>
      </c>
      <c r="C38" s="515">
        <f>elec_pmts_info!D10</f>
        <v>125.86190456</v>
      </c>
    </row>
    <row r="39" spans="2:11">
      <c r="B39" s="206" t="s">
        <v>617</v>
      </c>
      <c r="C39" s="390">
        <f>elec_pmts_info!G10</f>
        <v>115.20399051449441</v>
      </c>
    </row>
    <row r="40" spans="2:11">
      <c r="B40" s="206" t="s">
        <v>618</v>
      </c>
      <c r="C40" s="520">
        <f>+(C38-C39)/C38</f>
        <v>8.4679427685164468E-2</v>
      </c>
    </row>
    <row r="41" spans="2:11" ht="15" thickBot="1">
      <c r="B41" s="195" t="s">
        <v>619</v>
      </c>
      <c r="C41" s="521">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1" topLeftCell="A37" zoomScaleNormal="100" workbookViewId="0">
      <selection activeCell="I68" sqref="I68"/>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69" t="s">
        <v>14</v>
      </c>
      <c r="D4" s="868"/>
      <c r="E4" s="870"/>
      <c r="F4" s="869" t="s">
        <v>423</v>
      </c>
      <c r="G4" s="868"/>
      <c r="H4" s="870"/>
      <c r="I4" s="868" t="s">
        <v>437</v>
      </c>
      <c r="J4" s="868"/>
      <c r="K4" s="868"/>
      <c r="L4" s="869" t="s">
        <v>447</v>
      </c>
      <c r="M4" s="868"/>
      <c r="N4" s="868"/>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spans="2:14">
      <c r="B7" s="190"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spans="2:14">
      <c r="B8" s="190" t="s">
        <v>607</v>
      </c>
      <c r="C8" s="212">
        <f>F8</f>
        <v>754.9995600000002</v>
      </c>
      <c r="D8" s="9">
        <f>Fuel_prices_info!L10</f>
        <v>922.80154137931049</v>
      </c>
      <c r="E8" s="381">
        <f t="shared" si="0"/>
        <v>0.18183972810502336</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spans="2:14">
      <c r="B9" s="779"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spans="2:14">
      <c r="B10" s="779"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spans="2:14">
      <c r="B11" s="779" t="s">
        <v>610</v>
      </c>
      <c r="C11" s="213">
        <f>F11</f>
        <v>990.00009999999997</v>
      </c>
      <c r="D11" s="12">
        <f>Fuel_prices_info!L6</f>
        <v>990.00039042128606</v>
      </c>
      <c r="E11" s="381">
        <f t="shared" si="0"/>
        <v>2.9335471873669534E-7</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spans="2:14">
      <c r="B12" s="519" t="s">
        <v>571</v>
      </c>
      <c r="C12" s="572">
        <f>+C8*'Uprating pmts'!$D$17+C10*'Uprating pmts'!$D$19+C11*'Uprating pmts'!$D$20+C9*'Uprating pmts'!$D$18</f>
        <v>741.61842708898575</v>
      </c>
      <c r="D12" s="487">
        <f>+D8*'Uprating pmts'!$D$17+D10*'Uprating pmts'!$D$19+D11*'Uprating pmts'!$D$20+D9*'Uprating pmts'!$D$18</f>
        <v>914.7102853394066</v>
      </c>
      <c r="E12" s="513">
        <f>+E8*'Uprating pmts'!$D$17+E10*'Uprating pmts'!$D$19+E11*'Uprating pmts'!$D$20+E9*'Uprating pmts'!$D$18</f>
        <v>0.18983074699255686</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spans="2:14" ht="15" thickBot="1">
      <c r="B13" s="518" t="s">
        <v>572</v>
      </c>
      <c r="C13" s="573">
        <f>SUMPRODUCT(C6:C11,'Uprating pmts'!$C$15:$C$20)</f>
        <v>803.25932625288556</v>
      </c>
      <c r="D13" s="15">
        <f>SUMPRODUCT(D6:D11,'Uprating pmts'!$C$15:$C$20)</f>
        <v>930.63511760587903</v>
      </c>
      <c r="E13" s="382">
        <f>SUMPRODUCT(E6:E11,'Uprating pmts'!$C$15:$C$20)</f>
        <v>0.1412439765790047</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68" t="s">
        <v>14</v>
      </c>
      <c r="D19" s="868"/>
      <c r="E19" s="868" t="s">
        <v>423</v>
      </c>
      <c r="F19" s="868"/>
      <c r="G19" s="868" t="s">
        <v>437</v>
      </c>
      <c r="H19" s="868"/>
      <c r="I19" s="868" t="s">
        <v>447</v>
      </c>
      <c r="J19" s="868"/>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8" t="s">
        <v>18</v>
      </c>
      <c r="C21" s="408"/>
      <c r="D21" s="408"/>
      <c r="E21" s="408"/>
      <c r="F21" s="408"/>
      <c r="G21" s="408"/>
      <c r="H21" s="408"/>
      <c r="I21" s="408"/>
      <c r="J21" s="408"/>
    </row>
    <row r="22" spans="2:15">
      <c r="B22" s="193" t="s">
        <v>10</v>
      </c>
      <c r="C22" s="3"/>
      <c r="D22" s="3"/>
      <c r="E22" s="3"/>
      <c r="F22" s="3"/>
      <c r="G22" s="3"/>
      <c r="H22" s="3"/>
      <c r="I22" s="3"/>
      <c r="J22" s="3"/>
    </row>
    <row r="23" spans="2:15">
      <c r="B23" s="14" t="s">
        <v>1110</v>
      </c>
      <c r="C23" s="748">
        <v>0</v>
      </c>
      <c r="D23" s="222">
        <v>0</v>
      </c>
      <c r="E23" s="748">
        <v>0</v>
      </c>
      <c r="F23" s="222">
        <v>0</v>
      </c>
      <c r="G23" s="748">
        <v>20</v>
      </c>
      <c r="H23" s="786">
        <v>120</v>
      </c>
      <c r="I23" s="748">
        <v>20</v>
      </c>
      <c r="J23" s="786">
        <v>120</v>
      </c>
    </row>
    <row r="24" spans="2:15">
      <c r="B24" s="14" t="s">
        <v>19</v>
      </c>
      <c r="C24" s="224">
        <v>91.17</v>
      </c>
      <c r="D24" s="3">
        <v>300</v>
      </c>
      <c r="E24" s="224">
        <v>91.17</v>
      </c>
      <c r="F24" s="3">
        <v>300</v>
      </c>
      <c r="G24" s="224">
        <v>70</v>
      </c>
      <c r="H24" s="3">
        <v>400</v>
      </c>
      <c r="I24" s="224">
        <v>115</v>
      </c>
      <c r="J24" s="3">
        <v>400</v>
      </c>
      <c r="L24" s="491"/>
      <c r="M24" s="353"/>
    </row>
    <row r="25" spans="2:15">
      <c r="B25" s="14" t="s">
        <v>21</v>
      </c>
      <c r="C25" s="224">
        <v>136.49</v>
      </c>
      <c r="D25" s="3">
        <v>500</v>
      </c>
      <c r="E25" s="224">
        <v>136.49</v>
      </c>
      <c r="F25" s="3">
        <v>500</v>
      </c>
      <c r="G25" s="224">
        <v>115</v>
      </c>
      <c r="H25" s="3">
        <v>600</v>
      </c>
      <c r="I25" s="224">
        <v>200</v>
      </c>
      <c r="J25" s="3">
        <v>600</v>
      </c>
      <c r="L25" s="491"/>
      <c r="M25" s="353"/>
      <c r="N25" s="233"/>
      <c r="O25" s="353"/>
    </row>
    <row r="26" spans="2:15">
      <c r="B26" s="218" t="s">
        <v>23</v>
      </c>
      <c r="C26" s="225">
        <v>149.06</v>
      </c>
      <c r="D26" s="219"/>
      <c r="E26" s="225">
        <v>149.06</v>
      </c>
      <c r="F26" s="219"/>
      <c r="G26" s="225">
        <v>190</v>
      </c>
      <c r="H26" s="219"/>
      <c r="I26" s="225">
        <v>300</v>
      </c>
      <c r="J26" s="219"/>
      <c r="L26" s="491"/>
      <c r="M26" s="353"/>
      <c r="N26" s="233"/>
    </row>
    <row r="27" spans="2:15">
      <c r="B27" s="193" t="s">
        <v>7</v>
      </c>
      <c r="C27" s="3"/>
      <c r="D27" s="3"/>
      <c r="E27" s="3"/>
      <c r="F27" s="3"/>
      <c r="G27" s="3"/>
      <c r="H27" s="3"/>
      <c r="I27" s="3"/>
      <c r="J27" s="3"/>
      <c r="L27" s="491"/>
      <c r="M27" s="353"/>
      <c r="N27" s="233"/>
    </row>
    <row r="28" spans="2:15">
      <c r="B28" s="14" t="s">
        <v>1110</v>
      </c>
      <c r="C28" s="748">
        <v>0</v>
      </c>
      <c r="D28" s="222">
        <v>0</v>
      </c>
      <c r="E28" s="748">
        <v>0</v>
      </c>
      <c r="F28" s="222">
        <v>0</v>
      </c>
      <c r="G28" s="748">
        <v>20</v>
      </c>
      <c r="H28" s="786">
        <v>60</v>
      </c>
      <c r="I28" s="748">
        <v>20</v>
      </c>
      <c r="J28" s="786">
        <v>60</v>
      </c>
      <c r="L28" s="491"/>
      <c r="M28" s="353"/>
      <c r="N28" s="233"/>
    </row>
    <row r="29" spans="2:15">
      <c r="B29" s="14" t="s">
        <v>19</v>
      </c>
      <c r="C29" s="224">
        <v>91.17</v>
      </c>
      <c r="D29" s="3">
        <v>150</v>
      </c>
      <c r="E29" s="224">
        <v>91.17</v>
      </c>
      <c r="F29" s="3">
        <v>150</v>
      </c>
      <c r="G29" s="224">
        <v>70</v>
      </c>
      <c r="H29" s="3">
        <v>200</v>
      </c>
      <c r="I29" s="224">
        <v>115</v>
      </c>
      <c r="J29" s="3">
        <v>200</v>
      </c>
      <c r="L29" s="491"/>
      <c r="M29" s="353"/>
      <c r="N29" s="233"/>
    </row>
    <row r="30" spans="2:15">
      <c r="B30" s="14" t="s">
        <v>21</v>
      </c>
      <c r="C30" s="224">
        <v>136.49</v>
      </c>
      <c r="D30" s="3">
        <v>250</v>
      </c>
      <c r="E30" s="224">
        <v>136.49</v>
      </c>
      <c r="F30" s="3">
        <v>250</v>
      </c>
      <c r="G30" s="224">
        <v>115</v>
      </c>
      <c r="H30" s="3">
        <v>300</v>
      </c>
      <c r="I30" s="224">
        <v>180</v>
      </c>
      <c r="J30" s="3">
        <v>300</v>
      </c>
      <c r="L30" s="491"/>
      <c r="M30" s="353"/>
      <c r="N30" s="233"/>
    </row>
    <row r="31" spans="2:15" ht="15" thickBot="1">
      <c r="B31" s="220" t="s">
        <v>23</v>
      </c>
      <c r="C31" s="225">
        <v>159.36000000000001</v>
      </c>
      <c r="D31" s="219"/>
      <c r="E31" s="225">
        <v>159.36000000000001</v>
      </c>
      <c r="F31" s="219"/>
      <c r="G31" s="225">
        <v>190</v>
      </c>
      <c r="H31" s="219"/>
      <c r="I31" s="225">
        <v>300</v>
      </c>
      <c r="J31" s="6"/>
      <c r="L31" s="491"/>
      <c r="M31" s="353"/>
    </row>
    <row r="32" spans="2:15" ht="15" thickTop="1">
      <c r="B32" s="408" t="s">
        <v>613</v>
      </c>
      <c r="C32" s="408"/>
      <c r="D32" s="408"/>
      <c r="E32" s="408"/>
      <c r="F32" s="408"/>
      <c r="G32" s="408"/>
      <c r="H32" s="408"/>
      <c r="I32" s="408"/>
      <c r="J32" s="408"/>
      <c r="L32" s="491"/>
      <c r="M32" s="353"/>
    </row>
    <row r="33" spans="2:16">
      <c r="B33" s="193" t="s">
        <v>27</v>
      </c>
      <c r="C33" s="3"/>
      <c r="D33" s="3"/>
      <c r="E33" s="3"/>
      <c r="F33" s="3"/>
      <c r="G33" s="3"/>
      <c r="H33" s="3"/>
      <c r="I33" s="3"/>
      <c r="J33" s="3"/>
      <c r="L33" s="491"/>
      <c r="M33" s="353"/>
      <c r="P33" s="353"/>
    </row>
    <row r="34" spans="2:16">
      <c r="B34" s="14" t="s">
        <v>1110</v>
      </c>
      <c r="C34" s="748">
        <v>0</v>
      </c>
      <c r="D34" s="222">
        <v>0</v>
      </c>
      <c r="E34" s="748">
        <v>0</v>
      </c>
      <c r="F34" s="222">
        <v>0</v>
      </c>
      <c r="G34" s="748">
        <v>25</v>
      </c>
      <c r="H34" s="786">
        <v>120</v>
      </c>
      <c r="I34" s="748">
        <v>25</v>
      </c>
      <c r="J34" s="786">
        <v>120</v>
      </c>
      <c r="L34" s="491"/>
      <c r="M34" s="353"/>
      <c r="P34" s="353"/>
    </row>
    <row r="35" spans="2:16">
      <c r="B35" s="14" t="s">
        <v>19</v>
      </c>
      <c r="C35" s="224">
        <v>111.23</v>
      </c>
      <c r="D35" s="3">
        <v>100</v>
      </c>
      <c r="E35" s="224">
        <v>111.23</v>
      </c>
      <c r="F35" s="3">
        <v>100</v>
      </c>
      <c r="G35" s="224">
        <v>85</v>
      </c>
      <c r="H35" s="3">
        <v>340</v>
      </c>
      <c r="I35" s="224">
        <v>125</v>
      </c>
      <c r="J35" s="3">
        <v>340</v>
      </c>
      <c r="L35" s="491"/>
      <c r="M35" s="353"/>
    </row>
    <row r="36" spans="2:16">
      <c r="B36" s="14" t="s">
        <v>21</v>
      </c>
      <c r="C36" s="224">
        <v>143.54</v>
      </c>
      <c r="D36" s="3">
        <v>600</v>
      </c>
      <c r="E36" s="224">
        <v>143.54</v>
      </c>
      <c r="F36" s="3">
        <v>600</v>
      </c>
      <c r="G36" s="224">
        <v>115</v>
      </c>
      <c r="H36" s="3">
        <v>500</v>
      </c>
      <c r="I36" s="224">
        <v>200</v>
      </c>
      <c r="J36" s="3">
        <v>500</v>
      </c>
      <c r="L36" s="491"/>
      <c r="M36" s="353"/>
    </row>
    <row r="37" spans="2:16">
      <c r="B37" s="218" t="s">
        <v>23</v>
      </c>
      <c r="C37" s="225">
        <v>150.22999999999999</v>
      </c>
      <c r="D37" s="219"/>
      <c r="E37" s="225">
        <v>150.22999999999999</v>
      </c>
      <c r="F37" s="219"/>
      <c r="G37" s="225">
        <v>200</v>
      </c>
      <c r="H37" s="219"/>
      <c r="I37" s="225">
        <v>300</v>
      </c>
      <c r="J37" s="219"/>
      <c r="L37" s="491"/>
      <c r="M37" s="353"/>
    </row>
    <row r="38" spans="2:16">
      <c r="B38" s="193" t="s">
        <v>28</v>
      </c>
      <c r="C38" s="3"/>
      <c r="D38" s="3"/>
      <c r="E38" s="3"/>
      <c r="F38" s="3"/>
      <c r="G38" s="3"/>
      <c r="H38" s="3"/>
      <c r="I38" s="3"/>
      <c r="J38" s="3"/>
      <c r="L38" s="491"/>
      <c r="M38" s="353"/>
    </row>
    <row r="39" spans="2:16">
      <c r="B39" s="14" t="s">
        <v>1110</v>
      </c>
      <c r="C39" s="748">
        <v>0</v>
      </c>
      <c r="D39" s="222">
        <v>0</v>
      </c>
      <c r="E39" s="748">
        <v>0</v>
      </c>
      <c r="F39" s="222">
        <v>0</v>
      </c>
      <c r="G39" s="748">
        <v>25</v>
      </c>
      <c r="H39" s="786">
        <v>60</v>
      </c>
      <c r="I39" s="748">
        <v>25</v>
      </c>
      <c r="J39" s="786">
        <v>60</v>
      </c>
      <c r="L39" s="491"/>
      <c r="M39" s="353"/>
    </row>
    <row r="40" spans="2:16">
      <c r="B40" s="14" t="s">
        <v>19</v>
      </c>
      <c r="C40" s="224">
        <v>111.23</v>
      </c>
      <c r="D40" s="3">
        <v>50</v>
      </c>
      <c r="E40" s="224">
        <v>111.23</v>
      </c>
      <c r="F40" s="3">
        <v>50</v>
      </c>
      <c r="G40" s="224">
        <v>85</v>
      </c>
      <c r="H40" s="3">
        <v>170</v>
      </c>
      <c r="I40" s="224">
        <v>125</v>
      </c>
      <c r="J40" s="3">
        <v>170</v>
      </c>
      <c r="L40" s="491"/>
      <c r="M40" s="353"/>
    </row>
    <row r="41" spans="2:16">
      <c r="B41" s="14" t="s">
        <v>21</v>
      </c>
      <c r="C41" s="224">
        <v>143.54</v>
      </c>
      <c r="D41" s="3">
        <v>300</v>
      </c>
      <c r="E41" s="224">
        <v>143.54</v>
      </c>
      <c r="F41" s="3">
        <v>300</v>
      </c>
      <c r="G41" s="224">
        <v>115</v>
      </c>
      <c r="H41" s="3">
        <v>250</v>
      </c>
      <c r="I41" s="224">
        <v>180</v>
      </c>
      <c r="J41" s="3">
        <v>250</v>
      </c>
      <c r="L41" s="491"/>
      <c r="M41" s="353"/>
    </row>
    <row r="42" spans="2:16" ht="15" thickBot="1">
      <c r="B42" s="220" t="s">
        <v>23</v>
      </c>
      <c r="C42" s="225">
        <v>158.46</v>
      </c>
      <c r="D42" s="219"/>
      <c r="E42" s="225">
        <v>158.46</v>
      </c>
      <c r="F42" s="219"/>
      <c r="G42" s="225">
        <v>200</v>
      </c>
      <c r="H42" s="219"/>
      <c r="I42" s="225">
        <v>300</v>
      </c>
      <c r="J42" s="6"/>
      <c r="L42" s="491"/>
      <c r="M42" s="353"/>
    </row>
    <row r="43" spans="2:16" ht="15" customHeight="1" thickTop="1">
      <c r="B43" s="408" t="s">
        <v>614</v>
      </c>
      <c r="C43" s="409"/>
      <c r="D43" s="409"/>
      <c r="E43" s="409"/>
      <c r="F43" s="409"/>
      <c r="G43" s="409"/>
      <c r="H43" s="409"/>
      <c r="I43" s="409"/>
      <c r="J43" s="409"/>
      <c r="L43" s="233"/>
      <c r="M43" s="353"/>
    </row>
    <row r="44" spans="2:16" ht="15" thickBot="1">
      <c r="B44" s="104"/>
      <c r="C44" s="226">
        <f>0.5*118.37+0.5*170.53</f>
        <v>144.44999999999999</v>
      </c>
      <c r="D44" s="6"/>
      <c r="E44" s="226">
        <f>0.5*118.37+0.5*170.53</f>
        <v>144.44999999999999</v>
      </c>
      <c r="F44" s="6"/>
      <c r="G44" s="226">
        <f>0.5*118.37+0.5*170.53</f>
        <v>144.44999999999999</v>
      </c>
      <c r="H44" s="6"/>
      <c r="I44" s="226">
        <f>G44</f>
        <v>144.44999999999999</v>
      </c>
      <c r="J44" s="6"/>
      <c r="L44" s="233"/>
      <c r="M44" s="353"/>
      <c r="N44" s="407"/>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D48</f>
        <v>152.93268110082869</v>
      </c>
      <c r="D48" s="211">
        <f>elec_pmts_info!S9</f>
        <v>152.93268110082869</v>
      </c>
      <c r="E48" s="211">
        <f>D48</f>
        <v>152.93268110082869</v>
      </c>
      <c r="F48" s="211">
        <f>E48</f>
        <v>152.93268110082869</v>
      </c>
    </row>
    <row r="49" spans="2:11">
      <c r="B49" s="206" t="s">
        <v>618</v>
      </c>
      <c r="C49" s="10">
        <f>+(C47-C48)/C47</f>
        <v>-7.4030307748696095E-2</v>
      </c>
      <c r="D49" s="10">
        <f>+(D47-D48)/D47</f>
        <v>-7.4030307748696095E-2</v>
      </c>
      <c r="E49" s="10">
        <f>+(E47-E48)/E47</f>
        <v>-7.4030307748696095E-2</v>
      </c>
      <c r="F49" s="10">
        <f>+(F47-F48)/F47</f>
        <v>-7.4030307748696095E-2</v>
      </c>
      <c r="H49" s="388"/>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2"/>
    </row>
    <row r="52" spans="2:11" ht="15" customHeight="1">
      <c r="I52" s="289"/>
      <c r="J52" s="289"/>
      <c r="K52" s="502"/>
    </row>
    <row r="53" spans="2:11">
      <c r="B53" s="192" t="s">
        <v>621</v>
      </c>
      <c r="C53" s="208" t="s">
        <v>14</v>
      </c>
      <c r="D53" s="209" t="s">
        <v>423</v>
      </c>
      <c r="E53" s="210" t="s">
        <v>437</v>
      </c>
      <c r="F53" s="210" t="s">
        <v>447</v>
      </c>
      <c r="I53" s="289"/>
      <c r="J53" s="289"/>
      <c r="K53" s="502"/>
    </row>
    <row r="54" spans="2:11">
      <c r="B54" s="201" t="s">
        <v>622</v>
      </c>
      <c r="C54" s="207" t="s">
        <v>1112</v>
      </c>
      <c r="D54" s="207" t="s">
        <v>1113</v>
      </c>
      <c r="E54" s="207" t="s">
        <v>1114</v>
      </c>
      <c r="F54" s="207" t="s">
        <v>1114</v>
      </c>
    </row>
    <row r="55" spans="2:11">
      <c r="B55" s="202" t="s">
        <v>1109</v>
      </c>
      <c r="C55" s="750" t="s">
        <v>1001</v>
      </c>
      <c r="D55" s="750" t="s">
        <v>1000</v>
      </c>
      <c r="E55" s="750" t="s">
        <v>1000</v>
      </c>
      <c r="F55" s="750" t="s">
        <v>1001</v>
      </c>
    </row>
    <row r="56" spans="2:11" ht="15" thickBot="1">
      <c r="B56" s="378" t="s">
        <v>623</v>
      </c>
      <c r="C56" s="104">
        <v>139.5</v>
      </c>
      <c r="D56" s="104">
        <v>139.5</v>
      </c>
      <c r="E56" s="104">
        <v>139.5</v>
      </c>
      <c r="F56" s="104">
        <v>139.5</v>
      </c>
    </row>
    <row r="57" spans="2:11" ht="15" hidden="1" thickBot="1">
      <c r="B57" s="203" t="s">
        <v>624</v>
      </c>
      <c r="C57" s="235">
        <v>14.5</v>
      </c>
      <c r="D57" s="235">
        <v>14.5</v>
      </c>
      <c r="E57" s="235">
        <v>14.5</v>
      </c>
      <c r="F57" s="235">
        <v>14.5</v>
      </c>
    </row>
    <row r="58" spans="2:11" ht="15" customHeight="1" thickTop="1">
      <c r="B58" s="867" t="s">
        <v>1111</v>
      </c>
      <c r="C58" s="867"/>
      <c r="D58" s="867"/>
      <c r="E58" s="867"/>
      <c r="F58" s="867"/>
      <c r="G58" s="867"/>
      <c r="H58" s="867"/>
    </row>
    <row r="59" spans="2:11">
      <c r="B59" s="867"/>
      <c r="C59" s="867"/>
      <c r="D59" s="867"/>
      <c r="E59" s="867"/>
      <c r="F59" s="867"/>
      <c r="G59" s="867"/>
      <c r="H59" s="867"/>
    </row>
    <row r="60" spans="2:11">
      <c r="B60" s="867"/>
      <c r="C60" s="867"/>
      <c r="D60" s="867"/>
      <c r="E60" s="867"/>
      <c r="F60" s="867"/>
      <c r="G60" s="867"/>
      <c r="H60" s="867"/>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751">
        <v>0</v>
      </c>
      <c r="D65" s="751">
        <v>0</v>
      </c>
      <c r="E65" s="751">
        <v>0</v>
      </c>
      <c r="F65" s="751">
        <v>0</v>
      </c>
    </row>
    <row r="66" spans="2:7">
      <c r="B66" s="206" t="s">
        <v>1025</v>
      </c>
      <c r="C66" s="749">
        <v>1</v>
      </c>
      <c r="D66" s="749">
        <v>1</v>
      </c>
      <c r="E66" s="749">
        <v>1</v>
      </c>
      <c r="F66" s="749">
        <v>1</v>
      </c>
    </row>
    <row r="67" spans="2:7">
      <c r="B67" s="206" t="s">
        <v>1024</v>
      </c>
      <c r="C67" s="700" t="s">
        <v>1023</v>
      </c>
      <c r="D67" s="700" t="s">
        <v>1023</v>
      </c>
      <c r="E67" s="700" t="s">
        <v>1023</v>
      </c>
      <c r="F67" s="700" t="s">
        <v>1023</v>
      </c>
    </row>
    <row r="68" spans="2:7">
      <c r="B68" s="206" t="s">
        <v>999</v>
      </c>
      <c r="C68" s="700" t="s">
        <v>1001</v>
      </c>
      <c r="D68" s="700" t="s">
        <v>1001</v>
      </c>
      <c r="E68" s="700" t="s">
        <v>1001</v>
      </c>
      <c r="F68" s="700" t="s">
        <v>1001</v>
      </c>
    </row>
    <row r="69" spans="2:7">
      <c r="B69" s="206" t="s">
        <v>1043</v>
      </c>
      <c r="C69" s="700" t="s">
        <v>1001</v>
      </c>
      <c r="D69" s="700" t="s">
        <v>1001</v>
      </c>
      <c r="E69" s="700" t="s">
        <v>1001</v>
      </c>
      <c r="F69" s="700" t="s">
        <v>1001</v>
      </c>
    </row>
    <row r="70" spans="2:7" ht="29.4" thickBot="1">
      <c r="B70" s="195" t="s">
        <v>1044</v>
      </c>
      <c r="C70" s="486">
        <f>C24</f>
        <v>91.17</v>
      </c>
      <c r="D70" s="486">
        <v>91.17</v>
      </c>
      <c r="E70" s="486">
        <f>D70</f>
        <v>91.17</v>
      </c>
      <c r="F70" s="486">
        <f>E70</f>
        <v>91.17</v>
      </c>
    </row>
    <row r="71" spans="2:7" ht="15" thickTop="1"/>
    <row r="73" spans="2:7">
      <c r="G73" s="702"/>
    </row>
    <row r="74" spans="2:7">
      <c r="G74" s="702"/>
    </row>
    <row r="75" spans="2:7">
      <c r="F75" s="702"/>
      <c r="G75" s="702"/>
    </row>
    <row r="76" spans="2:7">
      <c r="G76" s="701"/>
    </row>
    <row r="79" spans="2:7">
      <c r="F79" s="702"/>
    </row>
    <row r="80" spans="2:7">
      <c r="G80" s="701"/>
    </row>
    <row r="81" spans="6:6">
      <c r="F81" s="702"/>
    </row>
    <row r="82" spans="6:6">
      <c r="F82" s="702"/>
    </row>
  </sheetData>
  <protectedRanges>
    <protectedRange sqref="D24:D26" name="Range1"/>
    <protectedRange sqref="D29:D31" name="Range2"/>
    <protectedRange sqref="C39:C40 C34:C35 C28 C23 E28 E34:E35 E39:E40 E23 G23 G28 I28 I23 G34:G35 I34:I35 G39:G40 I39:I40" name="Range1_1"/>
    <protectedRange sqref="E36:E37 E41:E42 I44 E29:E31 C36:C37 C41:C42 C29:C31 C24:C26 G29:G31 I29:I31 G36:G37 I36:I37 G41:G42 I41:I42 E24:J26" name="Range1_2"/>
    <protectedRange sqref="F29:F31 H29:H31 J29:J31"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F00-000000000000}">
      <formula1>"e0,es,e1,e2"</formula1>
    </dataValidation>
    <dataValidation type="list" allowBlank="1" showInputMessage="1" showErrorMessage="1" sqref="C68:F69 C55:F55" xr:uid="{00000000-0002-0000-0F00-000001000000}">
      <formula1>Y_N</formula1>
    </dataValidation>
    <dataValidation type="list" allowBlank="1" showInputMessage="1" showErrorMessage="1" sqref="C67:F67" xr:uid="{00000000-0002-0000-0F00-000002000000}">
      <formula1>PNBSF_assign</formula1>
    </dataValidation>
    <dataValidation type="custom" allowBlank="1" showInputMessage="1" showErrorMessage="1" sqref="C66:F66" xr:uid="{00000000-0002-0000-0F00-000003000000}">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1"/>
    <col min="2" max="2" width="13.33203125" customWidth="1"/>
    <col min="3" max="14" width="6.21875" customWidth="1"/>
  </cols>
  <sheetData>
    <row r="2" spans="2:14">
      <c r="B2" s="880" t="s">
        <v>1162</v>
      </c>
      <c r="C2" s="881"/>
      <c r="D2" s="881"/>
      <c r="E2" s="881"/>
      <c r="F2" s="881"/>
      <c r="G2" s="881"/>
      <c r="H2" s="881"/>
      <c r="I2" s="881"/>
      <c r="J2" s="881"/>
      <c r="K2" s="881"/>
      <c r="L2" s="881"/>
      <c r="M2" s="881"/>
      <c r="N2" s="881"/>
    </row>
    <row r="3" spans="2:14">
      <c r="B3" s="787"/>
      <c r="C3" s="882" t="s">
        <v>14</v>
      </c>
      <c r="D3" s="883"/>
      <c r="E3" s="883" t="s">
        <v>423</v>
      </c>
      <c r="F3" s="883"/>
      <c r="G3" s="883" t="s">
        <v>437</v>
      </c>
      <c r="H3" s="883"/>
      <c r="I3" s="883" t="s">
        <v>447</v>
      </c>
      <c r="J3" s="883"/>
      <c r="K3" s="883" t="s">
        <v>1177</v>
      </c>
      <c r="L3" s="883"/>
      <c r="M3" s="883" t="s">
        <v>1178</v>
      </c>
      <c r="N3" s="884"/>
    </row>
    <row r="4" spans="2:14">
      <c r="B4" s="788" t="s">
        <v>1163</v>
      </c>
      <c r="C4" s="885" t="s">
        <v>1164</v>
      </c>
      <c r="D4" s="886"/>
      <c r="E4" s="886" t="s">
        <v>789</v>
      </c>
      <c r="F4" s="886"/>
      <c r="G4" s="886" t="s">
        <v>1129</v>
      </c>
      <c r="H4" s="886"/>
      <c r="I4" s="886" t="s">
        <v>1129</v>
      </c>
      <c r="J4" s="886"/>
      <c r="K4" s="886" t="s">
        <v>1129</v>
      </c>
      <c r="L4" s="886"/>
      <c r="M4" s="886" t="s">
        <v>1129</v>
      </c>
      <c r="N4" s="887"/>
    </row>
    <row r="5" spans="2:14">
      <c r="B5" s="789" t="s">
        <v>1165</v>
      </c>
      <c r="C5" s="874" t="s">
        <v>1179</v>
      </c>
      <c r="D5" s="875"/>
      <c r="E5" s="875" t="s">
        <v>1180</v>
      </c>
      <c r="F5" s="875"/>
      <c r="G5" s="875" t="s">
        <v>1180</v>
      </c>
      <c r="H5" s="875"/>
      <c r="I5" s="875" t="s">
        <v>1180</v>
      </c>
      <c r="J5" s="875"/>
      <c r="K5" s="875" t="s">
        <v>1179</v>
      </c>
      <c r="L5" s="875"/>
      <c r="M5" s="875" t="s">
        <v>1179</v>
      </c>
      <c r="N5" s="876"/>
    </row>
    <row r="6" spans="2:14">
      <c r="B6" s="790" t="s">
        <v>1166</v>
      </c>
      <c r="C6" s="877" t="s">
        <v>1001</v>
      </c>
      <c r="D6" s="878"/>
      <c r="E6" s="878" t="s">
        <v>1001</v>
      </c>
      <c r="F6" s="878"/>
      <c r="G6" s="878" t="s">
        <v>1000</v>
      </c>
      <c r="H6" s="878"/>
      <c r="I6" s="878" t="s">
        <v>1000</v>
      </c>
      <c r="J6" s="878"/>
      <c r="K6" s="878" t="s">
        <v>1000</v>
      </c>
      <c r="L6" s="878"/>
      <c r="M6" s="878" t="s">
        <v>1000</v>
      </c>
      <c r="N6" s="879"/>
    </row>
    <row r="7" spans="2:14" ht="61.2">
      <c r="B7" s="787"/>
      <c r="C7" s="791" t="s">
        <v>1172</v>
      </c>
      <c r="D7" s="792" t="s">
        <v>17</v>
      </c>
      <c r="E7" s="792" t="s">
        <v>1172</v>
      </c>
      <c r="F7" s="792" t="s">
        <v>17</v>
      </c>
      <c r="G7" s="792" t="s">
        <v>1172</v>
      </c>
      <c r="H7" s="792" t="s">
        <v>17</v>
      </c>
      <c r="I7" s="792" t="s">
        <v>1172</v>
      </c>
      <c r="J7" s="792" t="s">
        <v>17</v>
      </c>
      <c r="K7" s="792" t="s">
        <v>1172</v>
      </c>
      <c r="L7" s="792" t="s">
        <v>17</v>
      </c>
      <c r="M7" s="792" t="s">
        <v>1172</v>
      </c>
      <c r="N7" s="793" t="s">
        <v>17</v>
      </c>
    </row>
    <row r="8" spans="2:14">
      <c r="B8" s="871" t="s">
        <v>1174</v>
      </c>
      <c r="C8" s="872"/>
      <c r="D8" s="872"/>
      <c r="E8" s="872"/>
      <c r="F8" s="872"/>
      <c r="G8" s="872"/>
      <c r="H8" s="872"/>
      <c r="I8" s="872"/>
      <c r="J8" s="872"/>
      <c r="K8" s="872"/>
      <c r="L8" s="872"/>
      <c r="M8" s="872"/>
      <c r="N8" s="873"/>
    </row>
    <row r="9" spans="2:14">
      <c r="B9" s="794" t="s">
        <v>10</v>
      </c>
      <c r="C9" s="795"/>
      <c r="D9" s="795"/>
      <c r="E9" s="795"/>
      <c r="F9" s="795"/>
      <c r="G9" s="795"/>
      <c r="H9" s="795"/>
      <c r="I9" s="795"/>
      <c r="J9" s="795"/>
      <c r="K9" s="795"/>
      <c r="L9" s="795"/>
      <c r="M9" s="795"/>
      <c r="N9" s="787"/>
    </row>
    <row r="10" spans="2:14">
      <c r="B10" s="804" t="s">
        <v>1167</v>
      </c>
      <c r="C10" s="796" t="s">
        <v>1168</v>
      </c>
      <c r="D10" s="797" t="s">
        <v>1168</v>
      </c>
      <c r="E10" s="796" t="s">
        <v>1168</v>
      </c>
      <c r="F10" s="797" t="s">
        <v>1168</v>
      </c>
      <c r="G10" s="796">
        <v>50</v>
      </c>
      <c r="H10" s="797">
        <v>100</v>
      </c>
      <c r="I10" s="796">
        <v>20</v>
      </c>
      <c r="J10" s="797">
        <v>120</v>
      </c>
      <c r="K10" s="796">
        <v>50</v>
      </c>
      <c r="L10" s="797">
        <v>100</v>
      </c>
      <c r="M10" s="796">
        <v>20</v>
      </c>
      <c r="N10" s="797">
        <v>120</v>
      </c>
    </row>
    <row r="11" spans="2:14">
      <c r="B11" s="804" t="s">
        <v>1169</v>
      </c>
      <c r="C11" s="796">
        <v>91.17</v>
      </c>
      <c r="D11" s="797">
        <v>300</v>
      </c>
      <c r="E11" s="796">
        <v>91.17</v>
      </c>
      <c r="F11" s="797">
        <v>300</v>
      </c>
      <c r="G11" s="796">
        <v>91.17</v>
      </c>
      <c r="H11" s="797">
        <v>300</v>
      </c>
      <c r="I11" s="796">
        <v>70</v>
      </c>
      <c r="J11" s="797" t="s">
        <v>1173</v>
      </c>
      <c r="K11" s="796">
        <v>91.17</v>
      </c>
      <c r="L11" s="797">
        <v>300</v>
      </c>
      <c r="M11" s="796">
        <v>115</v>
      </c>
      <c r="N11" s="797">
        <v>400</v>
      </c>
    </row>
    <row r="12" spans="2:14">
      <c r="B12" s="804" t="s">
        <v>1170</v>
      </c>
      <c r="C12" s="796">
        <v>136.49</v>
      </c>
      <c r="D12" s="797">
        <v>500</v>
      </c>
      <c r="E12" s="796">
        <v>136.49</v>
      </c>
      <c r="F12" s="797">
        <v>500</v>
      </c>
      <c r="G12" s="796">
        <v>136.49</v>
      </c>
      <c r="H12" s="797">
        <v>500</v>
      </c>
      <c r="I12" s="796">
        <v>115</v>
      </c>
      <c r="J12" s="797">
        <v>600</v>
      </c>
      <c r="K12" s="796">
        <v>136.49</v>
      </c>
      <c r="L12" s="797">
        <v>500</v>
      </c>
      <c r="M12" s="796">
        <v>200</v>
      </c>
      <c r="N12" s="797">
        <v>600</v>
      </c>
    </row>
    <row r="13" spans="2:14">
      <c r="B13" s="805" t="s">
        <v>1171</v>
      </c>
      <c r="C13" s="800">
        <v>149.06</v>
      </c>
      <c r="D13" s="806"/>
      <c r="E13" s="800">
        <v>149.06</v>
      </c>
      <c r="F13" s="806"/>
      <c r="G13" s="800">
        <v>149.06</v>
      </c>
      <c r="H13" s="806"/>
      <c r="I13" s="800">
        <v>190</v>
      </c>
      <c r="J13" s="801"/>
      <c r="K13" s="800">
        <v>149.06</v>
      </c>
      <c r="L13" s="806"/>
      <c r="M13" s="800">
        <v>300</v>
      </c>
      <c r="N13" s="801"/>
    </row>
    <row r="14" spans="2:14">
      <c r="B14" s="794" t="s">
        <v>7</v>
      </c>
      <c r="C14" s="795"/>
      <c r="D14" s="795"/>
      <c r="E14" s="795"/>
      <c r="F14" s="795"/>
      <c r="G14" s="795"/>
      <c r="H14" s="795"/>
      <c r="I14" s="798"/>
      <c r="J14" s="798"/>
      <c r="K14" s="795"/>
      <c r="L14" s="795"/>
      <c r="M14" s="798"/>
      <c r="N14" s="799"/>
    </row>
    <row r="15" spans="2:14">
      <c r="B15" s="804" t="s">
        <v>1167</v>
      </c>
      <c r="C15" s="796" t="s">
        <v>1168</v>
      </c>
      <c r="D15" s="797" t="s">
        <v>1168</v>
      </c>
      <c r="E15" s="796" t="s">
        <v>1168</v>
      </c>
      <c r="F15" s="797" t="s">
        <v>1168</v>
      </c>
      <c r="G15" s="796">
        <v>50</v>
      </c>
      <c r="H15" s="797">
        <v>50</v>
      </c>
      <c r="I15" s="796">
        <v>20</v>
      </c>
      <c r="J15" s="797">
        <v>60</v>
      </c>
      <c r="K15" s="796">
        <v>50</v>
      </c>
      <c r="L15" s="797">
        <v>50</v>
      </c>
      <c r="M15" s="796">
        <v>20</v>
      </c>
      <c r="N15" s="797">
        <v>60</v>
      </c>
    </row>
    <row r="16" spans="2:14">
      <c r="B16" s="804" t="s">
        <v>1169</v>
      </c>
      <c r="C16" s="796">
        <v>91.17</v>
      </c>
      <c r="D16" s="797">
        <v>150</v>
      </c>
      <c r="E16" s="796">
        <v>91.17</v>
      </c>
      <c r="F16" s="797">
        <v>150</v>
      </c>
      <c r="G16" s="796">
        <v>91.17</v>
      </c>
      <c r="H16" s="797">
        <v>150</v>
      </c>
      <c r="I16" s="796">
        <v>70</v>
      </c>
      <c r="J16" s="797">
        <v>200</v>
      </c>
      <c r="K16" s="796">
        <v>91.17</v>
      </c>
      <c r="L16" s="797">
        <v>150</v>
      </c>
      <c r="M16" s="796">
        <v>115</v>
      </c>
      <c r="N16" s="797">
        <v>200</v>
      </c>
    </row>
    <row r="17" spans="2:14">
      <c r="B17" s="804" t="s">
        <v>1170</v>
      </c>
      <c r="C17" s="796">
        <v>136.49</v>
      </c>
      <c r="D17" s="797">
        <v>250</v>
      </c>
      <c r="E17" s="796">
        <v>136.49</v>
      </c>
      <c r="F17" s="797">
        <v>250</v>
      </c>
      <c r="G17" s="796">
        <v>136.49</v>
      </c>
      <c r="H17" s="797">
        <v>250</v>
      </c>
      <c r="I17" s="796">
        <v>115</v>
      </c>
      <c r="J17" s="797">
        <v>300</v>
      </c>
      <c r="K17" s="796">
        <v>136.49</v>
      </c>
      <c r="L17" s="797">
        <v>250</v>
      </c>
      <c r="M17" s="796">
        <v>180</v>
      </c>
      <c r="N17" s="797">
        <v>300</v>
      </c>
    </row>
    <row r="18" spans="2:14">
      <c r="B18" s="805" t="s">
        <v>1171</v>
      </c>
      <c r="C18" s="800">
        <v>159.36000000000001</v>
      </c>
      <c r="D18" s="806"/>
      <c r="E18" s="800">
        <v>159.36000000000001</v>
      </c>
      <c r="F18" s="806"/>
      <c r="G18" s="800">
        <v>159.36000000000001</v>
      </c>
      <c r="H18" s="806"/>
      <c r="I18" s="800">
        <v>190</v>
      </c>
      <c r="J18" s="801"/>
      <c r="K18" s="800">
        <v>159.36000000000001</v>
      </c>
      <c r="L18" s="806"/>
      <c r="M18" s="800">
        <v>300</v>
      </c>
      <c r="N18" s="801"/>
    </row>
    <row r="19" spans="2:14">
      <c r="B19" s="871" t="s">
        <v>1175</v>
      </c>
      <c r="C19" s="872"/>
      <c r="D19" s="872"/>
      <c r="E19" s="872"/>
      <c r="F19" s="872"/>
      <c r="G19" s="872"/>
      <c r="H19" s="872"/>
      <c r="I19" s="872"/>
      <c r="J19" s="872"/>
      <c r="K19" s="872"/>
      <c r="L19" s="872"/>
      <c r="M19" s="872"/>
      <c r="N19" s="873"/>
    </row>
    <row r="20" spans="2:14">
      <c r="B20" s="794" t="s">
        <v>27</v>
      </c>
      <c r="C20" s="795"/>
      <c r="D20" s="795"/>
      <c r="E20" s="795"/>
      <c r="F20" s="795"/>
      <c r="G20" s="795"/>
      <c r="H20" s="795"/>
      <c r="I20" s="795"/>
      <c r="J20" s="795"/>
      <c r="K20" s="795"/>
      <c r="L20" s="795"/>
      <c r="M20" s="795"/>
      <c r="N20" s="787"/>
    </row>
    <row r="21" spans="2:14">
      <c r="B21" s="804" t="s">
        <v>1167</v>
      </c>
      <c r="C21" s="796" t="s">
        <v>1168</v>
      </c>
      <c r="D21" s="797" t="s">
        <v>1168</v>
      </c>
      <c r="E21" s="796" t="s">
        <v>1168</v>
      </c>
      <c r="F21" s="797" t="s">
        <v>1168</v>
      </c>
      <c r="G21" s="796">
        <v>50</v>
      </c>
      <c r="H21" s="797">
        <v>50</v>
      </c>
      <c r="I21" s="796">
        <v>25</v>
      </c>
      <c r="J21" s="797">
        <v>120</v>
      </c>
      <c r="K21" s="796">
        <v>50</v>
      </c>
      <c r="L21" s="797">
        <v>50</v>
      </c>
      <c r="M21" s="796">
        <v>25</v>
      </c>
      <c r="N21" s="797">
        <v>120</v>
      </c>
    </row>
    <row r="22" spans="2:14">
      <c r="B22" s="804" t="s">
        <v>1169</v>
      </c>
      <c r="C22" s="796">
        <v>111.23</v>
      </c>
      <c r="D22" s="797">
        <v>100</v>
      </c>
      <c r="E22" s="796">
        <v>111.23</v>
      </c>
      <c r="F22" s="797">
        <v>100</v>
      </c>
      <c r="G22" s="796">
        <v>111.23</v>
      </c>
      <c r="H22" s="797">
        <v>100</v>
      </c>
      <c r="I22" s="796">
        <v>85</v>
      </c>
      <c r="J22" s="797">
        <v>340</v>
      </c>
      <c r="K22" s="796">
        <v>111.23</v>
      </c>
      <c r="L22" s="797">
        <v>100</v>
      </c>
      <c r="M22" s="796">
        <v>125</v>
      </c>
      <c r="N22" s="797">
        <v>340</v>
      </c>
    </row>
    <row r="23" spans="2:14">
      <c r="B23" s="804" t="s">
        <v>1170</v>
      </c>
      <c r="C23" s="796">
        <v>143.54</v>
      </c>
      <c r="D23" s="797">
        <v>600</v>
      </c>
      <c r="E23" s="796">
        <v>143.54</v>
      </c>
      <c r="F23" s="797">
        <v>600</v>
      </c>
      <c r="G23" s="796">
        <v>143.54</v>
      </c>
      <c r="H23" s="797">
        <v>600</v>
      </c>
      <c r="I23" s="796">
        <v>115</v>
      </c>
      <c r="J23" s="797">
        <v>500</v>
      </c>
      <c r="K23" s="796">
        <v>143.54</v>
      </c>
      <c r="L23" s="797">
        <v>600</v>
      </c>
      <c r="M23" s="796">
        <v>200</v>
      </c>
      <c r="N23" s="797">
        <v>500</v>
      </c>
    </row>
    <row r="24" spans="2:14">
      <c r="B24" s="805" t="s">
        <v>1171</v>
      </c>
      <c r="C24" s="800">
        <v>150.22999999999999</v>
      </c>
      <c r="D24" s="806"/>
      <c r="E24" s="800">
        <v>150.22999999999999</v>
      </c>
      <c r="F24" s="806"/>
      <c r="G24" s="800">
        <v>150.22999999999999</v>
      </c>
      <c r="H24" s="806"/>
      <c r="I24" s="800">
        <v>200</v>
      </c>
      <c r="J24" s="801"/>
      <c r="K24" s="800">
        <v>150.22999999999999</v>
      </c>
      <c r="L24" s="806"/>
      <c r="M24" s="800">
        <v>300</v>
      </c>
      <c r="N24" s="801"/>
    </row>
    <row r="25" spans="2:14">
      <c r="B25" s="794" t="s">
        <v>28</v>
      </c>
      <c r="C25" s="795"/>
      <c r="D25" s="795"/>
      <c r="E25" s="795"/>
      <c r="F25" s="795"/>
      <c r="G25" s="795"/>
      <c r="H25" s="795"/>
      <c r="I25" s="798"/>
      <c r="J25" s="798"/>
      <c r="K25" s="795"/>
      <c r="L25" s="795"/>
      <c r="M25" s="798"/>
      <c r="N25" s="799"/>
    </row>
    <row r="26" spans="2:14">
      <c r="B26" s="804" t="s">
        <v>1167</v>
      </c>
      <c r="C26" s="796" t="s">
        <v>1168</v>
      </c>
      <c r="D26" s="797" t="s">
        <v>1168</v>
      </c>
      <c r="E26" s="796" t="s">
        <v>1168</v>
      </c>
      <c r="F26" s="797" t="s">
        <v>1168</v>
      </c>
      <c r="G26" s="796">
        <v>50</v>
      </c>
      <c r="H26" s="797">
        <v>25</v>
      </c>
      <c r="I26" s="796">
        <v>25</v>
      </c>
      <c r="J26" s="797">
        <v>60</v>
      </c>
      <c r="K26" s="796">
        <v>50</v>
      </c>
      <c r="L26" s="797">
        <v>25</v>
      </c>
      <c r="M26" s="796">
        <v>25</v>
      </c>
      <c r="N26" s="797">
        <v>60</v>
      </c>
    </row>
    <row r="27" spans="2:14">
      <c r="B27" s="804" t="s">
        <v>1169</v>
      </c>
      <c r="C27" s="796">
        <v>111.23</v>
      </c>
      <c r="D27" s="797">
        <v>50</v>
      </c>
      <c r="E27" s="796">
        <v>111.23</v>
      </c>
      <c r="F27" s="797">
        <v>50</v>
      </c>
      <c r="G27" s="796">
        <v>111.23</v>
      </c>
      <c r="H27" s="797">
        <v>50</v>
      </c>
      <c r="I27" s="796">
        <v>85</v>
      </c>
      <c r="J27" s="797">
        <v>170</v>
      </c>
      <c r="K27" s="796">
        <v>111.23</v>
      </c>
      <c r="L27" s="797">
        <v>50</v>
      </c>
      <c r="M27" s="796">
        <v>125</v>
      </c>
      <c r="N27" s="797">
        <v>170</v>
      </c>
    </row>
    <row r="28" spans="2:14">
      <c r="B28" s="804" t="s">
        <v>1170</v>
      </c>
      <c r="C28" s="796">
        <v>143.54</v>
      </c>
      <c r="D28" s="797">
        <v>300</v>
      </c>
      <c r="E28" s="796">
        <v>143.54</v>
      </c>
      <c r="F28" s="797">
        <v>300</v>
      </c>
      <c r="G28" s="796">
        <v>143.54</v>
      </c>
      <c r="H28" s="797">
        <v>300</v>
      </c>
      <c r="I28" s="796">
        <v>115</v>
      </c>
      <c r="J28" s="797">
        <v>250</v>
      </c>
      <c r="K28" s="796">
        <v>143.54</v>
      </c>
      <c r="L28" s="797">
        <v>300</v>
      </c>
      <c r="M28" s="796">
        <v>180</v>
      </c>
      <c r="N28" s="797">
        <v>250</v>
      </c>
    </row>
    <row r="29" spans="2:14">
      <c r="B29" s="805" t="s">
        <v>1171</v>
      </c>
      <c r="C29" s="800">
        <v>158.46</v>
      </c>
      <c r="D29" s="806"/>
      <c r="E29" s="800">
        <v>158.46</v>
      </c>
      <c r="F29" s="806"/>
      <c r="G29" s="800">
        <v>158.46</v>
      </c>
      <c r="H29" s="806"/>
      <c r="I29" s="800">
        <v>200</v>
      </c>
      <c r="J29" s="801"/>
      <c r="K29" s="800">
        <v>158.46</v>
      </c>
      <c r="L29" s="806"/>
      <c r="M29" s="800">
        <v>300</v>
      </c>
      <c r="N29" s="801"/>
    </row>
    <row r="30" spans="2:14">
      <c r="B30" s="871" t="s">
        <v>1176</v>
      </c>
      <c r="C30" s="872"/>
      <c r="D30" s="872"/>
      <c r="E30" s="872"/>
      <c r="F30" s="872"/>
      <c r="G30" s="872"/>
      <c r="H30" s="872"/>
      <c r="I30" s="872"/>
      <c r="J30" s="872"/>
      <c r="K30" s="872"/>
      <c r="L30" s="872"/>
      <c r="M30" s="872"/>
      <c r="N30" s="873"/>
    </row>
    <row r="31" spans="2:14">
      <c r="B31" s="802"/>
      <c r="C31" s="800">
        <v>144.44999999999999</v>
      </c>
      <c r="D31" s="803" t="s">
        <v>1168</v>
      </c>
      <c r="E31" s="800">
        <v>144.44999999999999</v>
      </c>
      <c r="F31" s="803" t="s">
        <v>1168</v>
      </c>
      <c r="G31" s="800">
        <v>144.44999999999999</v>
      </c>
      <c r="H31" s="803" t="s">
        <v>1168</v>
      </c>
      <c r="I31" s="800">
        <v>144.44999999999999</v>
      </c>
      <c r="J31" s="803" t="s">
        <v>1168</v>
      </c>
      <c r="K31" s="800">
        <v>144.44999999999999</v>
      </c>
      <c r="L31" s="803" t="s">
        <v>1168</v>
      </c>
      <c r="M31" s="800">
        <v>144.44999999999999</v>
      </c>
      <c r="N31" s="803" t="s">
        <v>1168</v>
      </c>
    </row>
    <row r="32" spans="2:14">
      <c r="B32" s="784"/>
    </row>
    <row r="33" spans="2:2">
      <c r="B33" s="783"/>
    </row>
    <row r="34" spans="2:2">
      <c r="B34" s="783"/>
    </row>
    <row r="35" spans="2:2">
      <c r="B35" s="783"/>
    </row>
    <row r="36" spans="2:2">
      <c r="B36" s="783"/>
    </row>
    <row r="37" spans="2:2">
      <c r="B37" s="783"/>
    </row>
    <row r="38" spans="2:2">
      <c r="B38" s="785"/>
    </row>
    <row r="39" spans="2:2">
      <c r="B39" s="783"/>
    </row>
    <row r="40" spans="2:2">
      <c r="B40" s="783"/>
    </row>
    <row r="41" spans="2:2">
      <c r="B41" s="785"/>
    </row>
    <row r="42" spans="2:2">
      <c r="B42" s="783"/>
    </row>
    <row r="43" spans="2:2">
      <c r="B43" s="783"/>
    </row>
    <row r="44" spans="2:2">
      <c r="B44" s="783"/>
    </row>
    <row r="45" spans="2:2">
      <c r="B45" s="784"/>
    </row>
    <row r="46" spans="2:2">
      <c r="B46" s="784"/>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1921"/>
  </sheetPr>
  <dimension ref="A1:Q396"/>
  <sheetViews>
    <sheetView workbookViewId="0">
      <selection activeCell="H323" sqref="H323"/>
    </sheetView>
  </sheetViews>
  <sheetFormatPr baseColWidth="10" defaultRowHeight="14.4"/>
  <cols>
    <col min="5" max="6" width="3" bestFit="1" customWidth="1"/>
    <col min="7" max="7" width="33.44140625" customWidth="1"/>
    <col min="8" max="11" width="5.44140625" bestFit="1" customWidth="1"/>
    <col min="12" max="16" width="3" bestFit="1" customWidth="1"/>
    <col min="17" max="17" width="26" bestFit="1" customWidth="1"/>
    <col min="18" max="25" width="3" bestFit="1" customWidth="1"/>
    <col min="26" max="26" width="11.88671875" bestFit="1" customWidth="1"/>
    <col min="27" max="32" width="2" bestFit="1" customWidth="1"/>
    <col min="33" max="33" width="3" bestFit="1" customWidth="1"/>
    <col min="34" max="34" width="4" bestFit="1" customWidth="1"/>
    <col min="35" max="51" width="3" bestFit="1" customWidth="1"/>
    <col min="52" max="52" width="6.6640625" bestFit="1" customWidth="1"/>
    <col min="53" max="53" width="11.88671875" bestFit="1" customWidth="1"/>
  </cols>
  <sheetData>
    <row r="1" spans="1:17">
      <c r="A1" t="s">
        <v>9228</v>
      </c>
      <c r="B1" t="s">
        <v>9798</v>
      </c>
      <c r="C1" t="s">
        <v>9799</v>
      </c>
      <c r="F1" t="s">
        <v>9228</v>
      </c>
      <c r="H1" t="s">
        <v>9800</v>
      </c>
      <c r="I1" t="s">
        <v>9801</v>
      </c>
      <c r="J1" t="s">
        <v>9802</v>
      </c>
      <c r="K1" t="s">
        <v>9803</v>
      </c>
      <c r="Q1" t="s">
        <v>9804</v>
      </c>
    </row>
    <row r="2" spans="1:17">
      <c r="A2">
        <v>1</v>
      </c>
      <c r="B2">
        <v>2</v>
      </c>
      <c r="C2">
        <v>1</v>
      </c>
      <c r="F2">
        <v>1</v>
      </c>
      <c r="G2" t="s">
        <v>9236</v>
      </c>
      <c r="H2">
        <v>2</v>
      </c>
      <c r="I2" t="s">
        <v>9170</v>
      </c>
      <c r="J2" t="s">
        <v>9170</v>
      </c>
      <c r="K2" t="s">
        <v>9170</v>
      </c>
      <c r="P2">
        <v>1</v>
      </c>
      <c r="Q2" t="s">
        <v>9805</v>
      </c>
    </row>
    <row r="3" spans="1:17">
      <c r="A3">
        <v>2</v>
      </c>
      <c r="B3">
        <v>2</v>
      </c>
      <c r="C3">
        <v>1</v>
      </c>
      <c r="F3">
        <v>2</v>
      </c>
      <c r="G3" t="s">
        <v>9237</v>
      </c>
      <c r="H3">
        <v>2</v>
      </c>
      <c r="I3" t="s">
        <v>9170</v>
      </c>
      <c r="J3" t="s">
        <v>9170</v>
      </c>
      <c r="K3" t="s">
        <v>9170</v>
      </c>
      <c r="P3">
        <v>2</v>
      </c>
      <c r="Q3" t="s">
        <v>9806</v>
      </c>
    </row>
    <row r="4" spans="1:17">
      <c r="A4">
        <v>3</v>
      </c>
      <c r="B4">
        <v>2</v>
      </c>
      <c r="C4">
        <v>1</v>
      </c>
      <c r="F4">
        <v>3</v>
      </c>
      <c r="G4" t="s">
        <v>9238</v>
      </c>
      <c r="H4">
        <v>2</v>
      </c>
      <c r="I4" t="s">
        <v>9170</v>
      </c>
      <c r="J4" t="s">
        <v>9170</v>
      </c>
      <c r="K4" t="s">
        <v>9170</v>
      </c>
      <c r="P4">
        <v>3</v>
      </c>
      <c r="Q4" t="s">
        <v>9807</v>
      </c>
    </row>
    <row r="5" spans="1:17">
      <c r="A5">
        <v>4</v>
      </c>
      <c r="B5">
        <v>2</v>
      </c>
      <c r="C5">
        <v>1</v>
      </c>
      <c r="F5">
        <v>4</v>
      </c>
      <c r="G5" t="s">
        <v>9239</v>
      </c>
      <c r="H5">
        <v>2</v>
      </c>
      <c r="I5" t="s">
        <v>9170</v>
      </c>
      <c r="J5" t="s">
        <v>9170</v>
      </c>
      <c r="K5" t="s">
        <v>9170</v>
      </c>
      <c r="P5">
        <v>4</v>
      </c>
      <c r="Q5" t="s">
        <v>9808</v>
      </c>
    </row>
    <row r="6" spans="1:17">
      <c r="A6">
        <v>5</v>
      </c>
      <c r="B6">
        <v>2</v>
      </c>
      <c r="C6">
        <v>1</v>
      </c>
      <c r="F6">
        <v>5</v>
      </c>
      <c r="G6" t="s">
        <v>9240</v>
      </c>
      <c r="H6">
        <v>2</v>
      </c>
      <c r="I6" t="s">
        <v>9170</v>
      </c>
      <c r="J6" t="s">
        <v>9170</v>
      </c>
      <c r="K6" t="s">
        <v>9170</v>
      </c>
      <c r="P6">
        <v>5</v>
      </c>
      <c r="Q6" t="s">
        <v>9809</v>
      </c>
    </row>
    <row r="7" spans="1:17">
      <c r="A7">
        <v>6</v>
      </c>
      <c r="B7">
        <v>2</v>
      </c>
      <c r="C7">
        <v>1</v>
      </c>
      <c r="F7">
        <v>6</v>
      </c>
      <c r="G7" t="s">
        <v>9241</v>
      </c>
      <c r="H7">
        <v>2</v>
      </c>
      <c r="I7" t="s">
        <v>9170</v>
      </c>
      <c r="J7" t="s">
        <v>9170</v>
      </c>
      <c r="K7" t="s">
        <v>9170</v>
      </c>
      <c r="P7">
        <v>6</v>
      </c>
      <c r="Q7" t="s">
        <v>9810</v>
      </c>
    </row>
    <row r="8" spans="1:17">
      <c r="A8">
        <v>7</v>
      </c>
      <c r="B8">
        <v>2</v>
      </c>
      <c r="C8">
        <v>1</v>
      </c>
      <c r="F8">
        <v>7</v>
      </c>
      <c r="G8" t="s">
        <v>9242</v>
      </c>
      <c r="H8">
        <v>2</v>
      </c>
      <c r="I8" t="s">
        <v>9170</v>
      </c>
      <c r="J8" t="s">
        <v>9170</v>
      </c>
      <c r="K8" t="s">
        <v>9170</v>
      </c>
      <c r="P8">
        <v>7</v>
      </c>
      <c r="Q8" t="s">
        <v>9811</v>
      </c>
    </row>
    <row r="9" spans="1:17">
      <c r="A9">
        <v>8</v>
      </c>
      <c r="B9">
        <v>2</v>
      </c>
      <c r="C9">
        <v>1</v>
      </c>
      <c r="F9">
        <v>8</v>
      </c>
      <c r="G9" t="s">
        <v>9243</v>
      </c>
      <c r="H9">
        <v>2</v>
      </c>
      <c r="I9" t="s">
        <v>9170</v>
      </c>
      <c r="J9" t="s">
        <v>9170</v>
      </c>
      <c r="K9" t="s">
        <v>9170</v>
      </c>
      <c r="P9">
        <v>8</v>
      </c>
      <c r="Q9" t="s">
        <v>9812</v>
      </c>
    </row>
    <row r="10" spans="1:17">
      <c r="A10">
        <v>9</v>
      </c>
      <c r="B10">
        <v>2</v>
      </c>
      <c r="C10">
        <v>1</v>
      </c>
      <c r="F10">
        <v>9</v>
      </c>
      <c r="G10" t="s">
        <v>9244</v>
      </c>
      <c r="H10">
        <v>2</v>
      </c>
      <c r="I10" t="s">
        <v>9170</v>
      </c>
      <c r="J10" t="s">
        <v>9170</v>
      </c>
      <c r="K10" t="s">
        <v>9170</v>
      </c>
      <c r="P10">
        <v>9</v>
      </c>
      <c r="Q10" t="s">
        <v>9813</v>
      </c>
    </row>
    <row r="11" spans="1:17">
      <c r="A11">
        <v>10</v>
      </c>
      <c r="B11">
        <v>2</v>
      </c>
      <c r="C11">
        <v>1</v>
      </c>
      <c r="F11">
        <v>10</v>
      </c>
      <c r="G11" t="s">
        <v>9245</v>
      </c>
      <c r="H11">
        <v>2</v>
      </c>
      <c r="I11" t="s">
        <v>9170</v>
      </c>
      <c r="J11" t="s">
        <v>9170</v>
      </c>
      <c r="K11" t="s">
        <v>9170</v>
      </c>
      <c r="P11">
        <v>10</v>
      </c>
      <c r="Q11" t="s">
        <v>9814</v>
      </c>
    </row>
    <row r="12" spans="1:17">
      <c r="A12">
        <v>11</v>
      </c>
      <c r="B12">
        <v>2</v>
      </c>
      <c r="C12">
        <v>1</v>
      </c>
      <c r="F12">
        <v>11</v>
      </c>
      <c r="G12" t="s">
        <v>9246</v>
      </c>
      <c r="H12">
        <v>2</v>
      </c>
      <c r="I12" t="s">
        <v>9170</v>
      </c>
      <c r="J12" t="s">
        <v>9170</v>
      </c>
      <c r="K12" t="s">
        <v>9170</v>
      </c>
      <c r="P12">
        <v>11</v>
      </c>
      <c r="Q12" t="s">
        <v>9815</v>
      </c>
    </row>
    <row r="13" spans="1:17">
      <c r="A13">
        <v>12</v>
      </c>
      <c r="B13">
        <v>7</v>
      </c>
      <c r="C13">
        <v>1</v>
      </c>
      <c r="F13">
        <v>12</v>
      </c>
      <c r="G13" t="s">
        <v>9247</v>
      </c>
      <c r="H13">
        <v>7</v>
      </c>
      <c r="I13" t="s">
        <v>9170</v>
      </c>
      <c r="J13" t="s">
        <v>9170</v>
      </c>
      <c r="K13" t="s">
        <v>9170</v>
      </c>
      <c r="P13">
        <v>12</v>
      </c>
      <c r="Q13" t="s">
        <v>9816</v>
      </c>
    </row>
    <row r="14" spans="1:17">
      <c r="A14">
        <v>13</v>
      </c>
      <c r="B14">
        <v>7</v>
      </c>
      <c r="C14">
        <v>1</v>
      </c>
      <c r="F14">
        <v>13</v>
      </c>
      <c r="G14" t="s">
        <v>9248</v>
      </c>
      <c r="H14">
        <v>7</v>
      </c>
      <c r="I14" t="s">
        <v>9170</v>
      </c>
      <c r="J14" t="s">
        <v>9170</v>
      </c>
      <c r="K14" t="s">
        <v>9170</v>
      </c>
      <c r="P14">
        <v>13</v>
      </c>
      <c r="Q14" t="s">
        <v>9817</v>
      </c>
    </row>
    <row r="15" spans="1:17">
      <c r="A15">
        <v>14</v>
      </c>
      <c r="B15">
        <v>7</v>
      </c>
      <c r="C15">
        <v>1</v>
      </c>
      <c r="F15">
        <v>14</v>
      </c>
      <c r="G15" t="s">
        <v>9249</v>
      </c>
      <c r="H15">
        <v>7</v>
      </c>
      <c r="I15" t="s">
        <v>9170</v>
      </c>
      <c r="J15" t="s">
        <v>9170</v>
      </c>
      <c r="K15" t="s">
        <v>9170</v>
      </c>
      <c r="P15">
        <v>14</v>
      </c>
      <c r="Q15" t="s">
        <v>9818</v>
      </c>
    </row>
    <row r="16" spans="1:17">
      <c r="A16">
        <v>15</v>
      </c>
      <c r="B16">
        <v>7</v>
      </c>
      <c r="C16">
        <v>1</v>
      </c>
      <c r="F16">
        <v>15</v>
      </c>
      <c r="G16" t="s">
        <v>9250</v>
      </c>
      <c r="H16">
        <v>7</v>
      </c>
      <c r="I16" t="s">
        <v>9170</v>
      </c>
      <c r="J16" t="s">
        <v>9170</v>
      </c>
      <c r="K16" t="s">
        <v>9170</v>
      </c>
      <c r="P16">
        <v>15</v>
      </c>
      <c r="Q16" t="s">
        <v>9819</v>
      </c>
    </row>
    <row r="17" spans="1:17">
      <c r="A17">
        <v>16</v>
      </c>
      <c r="B17">
        <v>7</v>
      </c>
      <c r="C17">
        <v>1</v>
      </c>
      <c r="F17">
        <v>16</v>
      </c>
      <c r="G17" t="s">
        <v>9251</v>
      </c>
      <c r="H17">
        <v>7</v>
      </c>
      <c r="I17" t="s">
        <v>9170</v>
      </c>
      <c r="J17" t="s">
        <v>9170</v>
      </c>
      <c r="K17" t="s">
        <v>9170</v>
      </c>
      <c r="P17">
        <v>16</v>
      </c>
      <c r="Q17" t="s">
        <v>9820</v>
      </c>
    </row>
    <row r="18" spans="1:17">
      <c r="A18">
        <v>17</v>
      </c>
      <c r="B18">
        <v>7</v>
      </c>
      <c r="C18">
        <v>1</v>
      </c>
      <c r="F18">
        <v>17</v>
      </c>
      <c r="G18" t="s">
        <v>9252</v>
      </c>
      <c r="H18">
        <v>7</v>
      </c>
      <c r="I18" t="s">
        <v>9170</v>
      </c>
      <c r="J18" t="s">
        <v>9170</v>
      </c>
      <c r="K18" t="s">
        <v>9170</v>
      </c>
      <c r="P18">
        <v>17</v>
      </c>
      <c r="Q18" t="s">
        <v>9821</v>
      </c>
    </row>
    <row r="19" spans="1:17">
      <c r="A19">
        <v>18</v>
      </c>
      <c r="B19">
        <v>7</v>
      </c>
      <c r="C19">
        <v>1</v>
      </c>
      <c r="F19">
        <v>18</v>
      </c>
      <c r="G19" t="s">
        <v>9253</v>
      </c>
      <c r="H19">
        <v>7</v>
      </c>
      <c r="I19" t="s">
        <v>9170</v>
      </c>
      <c r="J19" t="s">
        <v>9170</v>
      </c>
      <c r="K19" t="s">
        <v>9170</v>
      </c>
      <c r="P19">
        <v>18</v>
      </c>
      <c r="Q19" t="s">
        <v>9822</v>
      </c>
    </row>
    <row r="20" spans="1:17">
      <c r="A20">
        <v>19</v>
      </c>
      <c r="B20">
        <v>7</v>
      </c>
      <c r="C20">
        <v>1</v>
      </c>
      <c r="F20">
        <v>19</v>
      </c>
      <c r="G20" t="s">
        <v>9254</v>
      </c>
      <c r="H20">
        <v>7</v>
      </c>
      <c r="I20" t="s">
        <v>9170</v>
      </c>
      <c r="J20" t="s">
        <v>9170</v>
      </c>
      <c r="K20" t="s">
        <v>9170</v>
      </c>
      <c r="P20">
        <v>19</v>
      </c>
      <c r="Q20" t="s">
        <v>9823</v>
      </c>
    </row>
    <row r="21" spans="1:17">
      <c r="A21">
        <v>20</v>
      </c>
      <c r="B21">
        <v>7</v>
      </c>
      <c r="C21">
        <v>1</v>
      </c>
      <c r="F21">
        <v>20</v>
      </c>
      <c r="G21" t="s">
        <v>9255</v>
      </c>
      <c r="H21">
        <v>7</v>
      </c>
      <c r="I21" t="s">
        <v>9170</v>
      </c>
      <c r="J21" t="s">
        <v>9170</v>
      </c>
      <c r="K21" t="s">
        <v>9170</v>
      </c>
      <c r="P21">
        <v>20</v>
      </c>
      <c r="Q21" t="s">
        <v>9824</v>
      </c>
    </row>
    <row r="22" spans="1:17">
      <c r="A22">
        <v>21</v>
      </c>
      <c r="B22">
        <v>7</v>
      </c>
      <c r="C22">
        <v>1</v>
      </c>
      <c r="F22">
        <v>21</v>
      </c>
      <c r="G22" t="s">
        <v>9256</v>
      </c>
      <c r="H22">
        <v>7</v>
      </c>
      <c r="I22" t="s">
        <v>9170</v>
      </c>
      <c r="J22" t="s">
        <v>9170</v>
      </c>
      <c r="K22" t="s">
        <v>9170</v>
      </c>
      <c r="P22">
        <v>21</v>
      </c>
      <c r="Q22" t="s">
        <v>9825</v>
      </c>
    </row>
    <row r="23" spans="1:17">
      <c r="A23">
        <v>22</v>
      </c>
      <c r="B23">
        <v>7</v>
      </c>
      <c r="C23">
        <v>1</v>
      </c>
      <c r="F23">
        <v>22</v>
      </c>
      <c r="G23" t="s">
        <v>9257</v>
      </c>
      <c r="H23">
        <v>7</v>
      </c>
      <c r="I23" t="s">
        <v>9170</v>
      </c>
      <c r="J23" t="s">
        <v>9170</v>
      </c>
      <c r="K23" t="s">
        <v>9170</v>
      </c>
      <c r="P23">
        <v>22</v>
      </c>
      <c r="Q23" t="s">
        <v>9826</v>
      </c>
    </row>
    <row r="24" spans="1:17">
      <c r="A24">
        <v>23</v>
      </c>
      <c r="B24">
        <v>3</v>
      </c>
      <c r="C24">
        <v>1</v>
      </c>
      <c r="F24">
        <v>23</v>
      </c>
      <c r="G24" t="s">
        <v>9258</v>
      </c>
      <c r="H24">
        <v>3</v>
      </c>
      <c r="I24" t="s">
        <v>9170</v>
      </c>
      <c r="J24" t="s">
        <v>9170</v>
      </c>
      <c r="K24" t="s">
        <v>9170</v>
      </c>
      <c r="P24">
        <v>23</v>
      </c>
      <c r="Q24" t="s">
        <v>9586</v>
      </c>
    </row>
    <row r="25" spans="1:17">
      <c r="A25">
        <v>24</v>
      </c>
      <c r="B25">
        <v>3</v>
      </c>
      <c r="C25">
        <v>1</v>
      </c>
      <c r="F25">
        <v>24</v>
      </c>
      <c r="G25" t="s">
        <v>9259</v>
      </c>
      <c r="H25">
        <v>3</v>
      </c>
      <c r="I25" t="s">
        <v>9170</v>
      </c>
      <c r="J25" t="s">
        <v>9170</v>
      </c>
      <c r="K25" t="s">
        <v>9170</v>
      </c>
      <c r="P25">
        <v>24</v>
      </c>
      <c r="Q25" t="s">
        <v>9827</v>
      </c>
    </row>
    <row r="26" spans="1:17">
      <c r="A26">
        <v>25</v>
      </c>
      <c r="B26">
        <v>3</v>
      </c>
      <c r="C26">
        <v>1</v>
      </c>
      <c r="F26">
        <v>25</v>
      </c>
      <c r="G26" t="s">
        <v>9260</v>
      </c>
      <c r="H26">
        <v>3</v>
      </c>
      <c r="I26" t="s">
        <v>9170</v>
      </c>
      <c r="J26" t="s">
        <v>9170</v>
      </c>
      <c r="K26" t="s">
        <v>9170</v>
      </c>
      <c r="P26">
        <v>25</v>
      </c>
      <c r="Q26" t="s">
        <v>9828</v>
      </c>
    </row>
    <row r="27" spans="1:17">
      <c r="A27">
        <v>26</v>
      </c>
      <c r="B27">
        <v>3</v>
      </c>
      <c r="C27">
        <v>1</v>
      </c>
      <c r="F27">
        <v>26</v>
      </c>
      <c r="G27" t="s">
        <v>9261</v>
      </c>
      <c r="H27">
        <v>3</v>
      </c>
      <c r="I27" t="s">
        <v>9170</v>
      </c>
      <c r="J27" t="s">
        <v>9170</v>
      </c>
      <c r="K27" t="s">
        <v>9170</v>
      </c>
      <c r="P27">
        <v>26</v>
      </c>
      <c r="Q27" t="s">
        <v>9829</v>
      </c>
    </row>
    <row r="28" spans="1:17">
      <c r="A28">
        <v>27</v>
      </c>
      <c r="B28">
        <v>3</v>
      </c>
      <c r="C28">
        <v>1</v>
      </c>
      <c r="F28">
        <v>27</v>
      </c>
      <c r="G28" t="s">
        <v>9262</v>
      </c>
      <c r="H28">
        <v>3</v>
      </c>
      <c r="I28" t="s">
        <v>9170</v>
      </c>
      <c r="J28" t="s">
        <v>9170</v>
      </c>
      <c r="K28" t="s">
        <v>9170</v>
      </c>
      <c r="P28">
        <v>27</v>
      </c>
      <c r="Q28" t="s">
        <v>9830</v>
      </c>
    </row>
    <row r="29" spans="1:17">
      <c r="A29">
        <v>28</v>
      </c>
      <c r="B29">
        <v>3</v>
      </c>
      <c r="C29">
        <v>1</v>
      </c>
      <c r="F29">
        <v>28</v>
      </c>
      <c r="G29" t="s">
        <v>9263</v>
      </c>
      <c r="H29">
        <v>3</v>
      </c>
      <c r="I29" t="s">
        <v>9170</v>
      </c>
      <c r="J29" t="s">
        <v>9170</v>
      </c>
      <c r="K29" t="s">
        <v>9170</v>
      </c>
      <c r="P29">
        <v>28</v>
      </c>
      <c r="Q29" t="s">
        <v>9831</v>
      </c>
    </row>
    <row r="30" spans="1:17">
      <c r="A30">
        <v>29</v>
      </c>
      <c r="B30">
        <v>3</v>
      </c>
      <c r="C30">
        <v>1</v>
      </c>
      <c r="F30">
        <v>29</v>
      </c>
      <c r="G30" t="s">
        <v>9264</v>
      </c>
      <c r="H30">
        <v>3</v>
      </c>
      <c r="I30" t="s">
        <v>9170</v>
      </c>
      <c r="J30" t="s">
        <v>9170</v>
      </c>
      <c r="K30" t="s">
        <v>9170</v>
      </c>
      <c r="P30">
        <v>29</v>
      </c>
      <c r="Q30" t="s">
        <v>9832</v>
      </c>
    </row>
    <row r="31" spans="1:17">
      <c r="A31">
        <v>30</v>
      </c>
      <c r="B31">
        <v>3</v>
      </c>
      <c r="C31">
        <v>1</v>
      </c>
      <c r="F31">
        <v>30</v>
      </c>
      <c r="G31" t="s">
        <v>9265</v>
      </c>
      <c r="H31">
        <v>3</v>
      </c>
      <c r="I31" t="s">
        <v>9170</v>
      </c>
      <c r="J31" t="s">
        <v>9170</v>
      </c>
      <c r="K31" t="s">
        <v>9170</v>
      </c>
      <c r="P31">
        <v>30</v>
      </c>
      <c r="Q31" t="s">
        <v>9833</v>
      </c>
    </row>
    <row r="32" spans="1:17">
      <c r="A32">
        <v>31</v>
      </c>
      <c r="B32">
        <v>3</v>
      </c>
      <c r="C32">
        <v>1</v>
      </c>
      <c r="F32">
        <v>31</v>
      </c>
      <c r="G32" t="s">
        <v>9266</v>
      </c>
      <c r="H32">
        <v>3</v>
      </c>
      <c r="I32" t="s">
        <v>9170</v>
      </c>
      <c r="J32" t="s">
        <v>9170</v>
      </c>
      <c r="K32" t="s">
        <v>9170</v>
      </c>
      <c r="P32">
        <v>31</v>
      </c>
      <c r="Q32" t="s">
        <v>9834</v>
      </c>
    </row>
    <row r="33" spans="1:17">
      <c r="A33">
        <v>32</v>
      </c>
      <c r="B33">
        <v>7</v>
      </c>
      <c r="C33">
        <v>0.5</v>
      </c>
      <c r="F33">
        <v>32</v>
      </c>
      <c r="G33" t="s">
        <v>9267</v>
      </c>
      <c r="H33">
        <v>3</v>
      </c>
      <c r="I33">
        <v>7</v>
      </c>
      <c r="J33" t="s">
        <v>9170</v>
      </c>
      <c r="K33" t="s">
        <v>9170</v>
      </c>
      <c r="P33">
        <v>32</v>
      </c>
      <c r="Q33" t="s">
        <v>9835</v>
      </c>
    </row>
    <row r="34" spans="1:17">
      <c r="A34">
        <v>32</v>
      </c>
      <c r="B34">
        <v>3</v>
      </c>
      <c r="C34">
        <v>0.5</v>
      </c>
      <c r="F34">
        <v>33</v>
      </c>
      <c r="G34" t="s">
        <v>9268</v>
      </c>
      <c r="H34">
        <v>3</v>
      </c>
      <c r="I34" t="s">
        <v>9170</v>
      </c>
      <c r="J34" t="s">
        <v>9170</v>
      </c>
      <c r="K34" t="s">
        <v>9170</v>
      </c>
      <c r="P34">
        <v>33</v>
      </c>
      <c r="Q34" t="s">
        <v>9836</v>
      </c>
    </row>
    <row r="35" spans="1:17">
      <c r="A35">
        <v>33</v>
      </c>
      <c r="B35">
        <v>3</v>
      </c>
      <c r="C35">
        <v>1</v>
      </c>
      <c r="F35">
        <v>34</v>
      </c>
      <c r="G35" t="s">
        <v>9269</v>
      </c>
      <c r="H35">
        <v>3</v>
      </c>
      <c r="I35" t="s">
        <v>9170</v>
      </c>
      <c r="J35" t="s">
        <v>9170</v>
      </c>
      <c r="K35" t="s">
        <v>9170</v>
      </c>
      <c r="P35">
        <v>34</v>
      </c>
      <c r="Q35" t="s">
        <v>9837</v>
      </c>
    </row>
    <row r="36" spans="1:17">
      <c r="A36">
        <v>34</v>
      </c>
      <c r="B36">
        <v>3</v>
      </c>
      <c r="C36">
        <v>1</v>
      </c>
      <c r="F36">
        <v>35</v>
      </c>
      <c r="G36" t="s">
        <v>9270</v>
      </c>
      <c r="H36">
        <v>5</v>
      </c>
      <c r="I36" t="s">
        <v>9170</v>
      </c>
      <c r="J36" t="s">
        <v>9170</v>
      </c>
      <c r="K36" t="s">
        <v>9170</v>
      </c>
      <c r="P36">
        <v>35</v>
      </c>
      <c r="Q36" t="s">
        <v>9838</v>
      </c>
    </row>
    <row r="37" spans="1:17">
      <c r="A37">
        <v>35</v>
      </c>
      <c r="B37">
        <v>5</v>
      </c>
      <c r="C37">
        <v>1</v>
      </c>
      <c r="F37">
        <v>36</v>
      </c>
      <c r="G37" t="s">
        <v>9271</v>
      </c>
      <c r="H37">
        <v>5</v>
      </c>
      <c r="I37" t="s">
        <v>9170</v>
      </c>
      <c r="J37" t="s">
        <v>9170</v>
      </c>
      <c r="K37" t="s">
        <v>9170</v>
      </c>
    </row>
    <row r="38" spans="1:17">
      <c r="A38">
        <v>36</v>
      </c>
      <c r="B38">
        <v>5</v>
      </c>
      <c r="C38">
        <v>1</v>
      </c>
      <c r="F38">
        <v>37</v>
      </c>
      <c r="G38" t="s">
        <v>9272</v>
      </c>
      <c r="H38">
        <v>5</v>
      </c>
      <c r="I38" t="s">
        <v>9170</v>
      </c>
      <c r="J38" t="s">
        <v>9170</v>
      </c>
      <c r="K38" t="s">
        <v>9170</v>
      </c>
    </row>
    <row r="39" spans="1:17">
      <c r="A39">
        <v>37</v>
      </c>
      <c r="B39">
        <v>5</v>
      </c>
      <c r="C39">
        <v>1</v>
      </c>
      <c r="F39">
        <v>38</v>
      </c>
      <c r="G39" t="s">
        <v>9273</v>
      </c>
      <c r="H39">
        <v>5</v>
      </c>
      <c r="I39" t="s">
        <v>9170</v>
      </c>
      <c r="J39" t="s">
        <v>9170</v>
      </c>
      <c r="K39" t="s">
        <v>9170</v>
      </c>
    </row>
    <row r="40" spans="1:17">
      <c r="A40">
        <v>38</v>
      </c>
      <c r="B40">
        <v>5</v>
      </c>
      <c r="C40">
        <v>1</v>
      </c>
      <c r="F40">
        <v>39</v>
      </c>
      <c r="G40" t="s">
        <v>9274</v>
      </c>
      <c r="H40">
        <v>5</v>
      </c>
      <c r="I40" t="s">
        <v>9170</v>
      </c>
      <c r="J40" t="s">
        <v>9170</v>
      </c>
      <c r="K40" t="s">
        <v>9170</v>
      </c>
    </row>
    <row r="41" spans="1:17">
      <c r="A41">
        <v>39</v>
      </c>
      <c r="B41">
        <v>5</v>
      </c>
      <c r="C41">
        <v>1</v>
      </c>
      <c r="F41">
        <v>40</v>
      </c>
      <c r="G41" t="s">
        <v>9275</v>
      </c>
      <c r="H41">
        <v>5</v>
      </c>
      <c r="I41" t="s">
        <v>9170</v>
      </c>
      <c r="J41" t="s">
        <v>9170</v>
      </c>
      <c r="K41" t="s">
        <v>9170</v>
      </c>
    </row>
    <row r="42" spans="1:17">
      <c r="A42">
        <v>40</v>
      </c>
      <c r="B42">
        <v>5</v>
      </c>
      <c r="C42">
        <v>1</v>
      </c>
      <c r="F42">
        <v>41</v>
      </c>
      <c r="G42" t="s">
        <v>9276</v>
      </c>
      <c r="H42">
        <v>5</v>
      </c>
      <c r="I42" t="s">
        <v>9170</v>
      </c>
      <c r="J42" t="s">
        <v>9170</v>
      </c>
      <c r="K42" t="s">
        <v>9170</v>
      </c>
    </row>
    <row r="43" spans="1:17">
      <c r="A43">
        <v>41</v>
      </c>
      <c r="B43">
        <v>5</v>
      </c>
      <c r="C43">
        <v>1</v>
      </c>
      <c r="F43">
        <v>42</v>
      </c>
      <c r="G43" t="s">
        <v>9277</v>
      </c>
      <c r="H43">
        <v>5</v>
      </c>
      <c r="I43" t="s">
        <v>9170</v>
      </c>
      <c r="J43" t="s">
        <v>9170</v>
      </c>
      <c r="K43" t="s">
        <v>9170</v>
      </c>
    </row>
    <row r="44" spans="1:17">
      <c r="A44">
        <v>42</v>
      </c>
      <c r="B44">
        <v>5</v>
      </c>
      <c r="C44">
        <v>1</v>
      </c>
      <c r="F44">
        <v>43</v>
      </c>
      <c r="G44" t="s">
        <v>9278</v>
      </c>
      <c r="H44">
        <v>5</v>
      </c>
      <c r="I44" t="s">
        <v>9170</v>
      </c>
      <c r="J44" t="s">
        <v>9170</v>
      </c>
      <c r="K44" t="s">
        <v>9170</v>
      </c>
    </row>
    <row r="45" spans="1:17">
      <c r="A45">
        <v>43</v>
      </c>
      <c r="B45">
        <v>5</v>
      </c>
      <c r="C45">
        <v>1</v>
      </c>
      <c r="F45">
        <v>44</v>
      </c>
      <c r="G45" t="s">
        <v>9279</v>
      </c>
      <c r="H45">
        <v>7</v>
      </c>
      <c r="I45" t="s">
        <v>9170</v>
      </c>
      <c r="J45" t="s">
        <v>9170</v>
      </c>
      <c r="K45" t="s">
        <v>9170</v>
      </c>
    </row>
    <row r="46" spans="1:17">
      <c r="A46">
        <v>44</v>
      </c>
      <c r="B46">
        <v>7</v>
      </c>
      <c r="C46">
        <v>1</v>
      </c>
      <c r="F46">
        <v>45</v>
      </c>
      <c r="G46" t="s">
        <v>9280</v>
      </c>
      <c r="H46">
        <v>7</v>
      </c>
      <c r="I46" t="s">
        <v>9170</v>
      </c>
      <c r="J46" t="s">
        <v>9170</v>
      </c>
      <c r="K46" t="s">
        <v>9170</v>
      </c>
    </row>
    <row r="47" spans="1:17">
      <c r="A47">
        <v>45</v>
      </c>
      <c r="B47">
        <v>7</v>
      </c>
      <c r="C47">
        <v>1</v>
      </c>
      <c r="F47">
        <v>46</v>
      </c>
      <c r="G47" t="s">
        <v>9281</v>
      </c>
      <c r="H47">
        <v>7</v>
      </c>
      <c r="I47" t="s">
        <v>9170</v>
      </c>
      <c r="J47" t="s">
        <v>9170</v>
      </c>
      <c r="K47" t="s">
        <v>9170</v>
      </c>
    </row>
    <row r="48" spans="1:17">
      <c r="A48">
        <v>46</v>
      </c>
      <c r="B48">
        <v>7</v>
      </c>
      <c r="C48">
        <v>1</v>
      </c>
      <c r="F48">
        <v>47</v>
      </c>
      <c r="G48" t="s">
        <v>9282</v>
      </c>
      <c r="H48">
        <v>7</v>
      </c>
      <c r="I48" t="s">
        <v>9170</v>
      </c>
      <c r="J48" t="s">
        <v>9170</v>
      </c>
      <c r="K48" t="s">
        <v>9170</v>
      </c>
    </row>
    <row r="49" spans="1:11">
      <c r="A49">
        <v>47</v>
      </c>
      <c r="B49">
        <v>7</v>
      </c>
      <c r="C49">
        <v>1</v>
      </c>
      <c r="F49">
        <v>48</v>
      </c>
      <c r="G49" t="s">
        <v>9283</v>
      </c>
      <c r="H49">
        <v>7</v>
      </c>
      <c r="I49" t="s">
        <v>9170</v>
      </c>
      <c r="J49" t="s">
        <v>9170</v>
      </c>
      <c r="K49" t="s">
        <v>9170</v>
      </c>
    </row>
    <row r="50" spans="1:11">
      <c r="A50">
        <v>48</v>
      </c>
      <c r="B50">
        <v>7</v>
      </c>
      <c r="C50">
        <v>1</v>
      </c>
      <c r="F50">
        <v>49</v>
      </c>
      <c r="G50" t="s">
        <v>9284</v>
      </c>
      <c r="H50">
        <v>7</v>
      </c>
      <c r="I50" t="s">
        <v>9170</v>
      </c>
      <c r="J50" t="s">
        <v>9170</v>
      </c>
      <c r="K50" t="s">
        <v>9170</v>
      </c>
    </row>
    <row r="51" spans="1:11">
      <c r="A51">
        <v>49</v>
      </c>
      <c r="B51">
        <v>7</v>
      </c>
      <c r="C51">
        <v>1</v>
      </c>
      <c r="F51">
        <v>50</v>
      </c>
      <c r="G51" t="s">
        <v>9285</v>
      </c>
      <c r="H51">
        <v>7</v>
      </c>
      <c r="I51" t="s">
        <v>9170</v>
      </c>
      <c r="J51" t="s">
        <v>9170</v>
      </c>
      <c r="K51" t="s">
        <v>9170</v>
      </c>
    </row>
    <row r="52" spans="1:11">
      <c r="A52">
        <v>50</v>
      </c>
      <c r="B52">
        <v>7</v>
      </c>
      <c r="C52">
        <v>1</v>
      </c>
      <c r="F52">
        <v>51</v>
      </c>
      <c r="G52" t="s">
        <v>9286</v>
      </c>
      <c r="H52">
        <v>7</v>
      </c>
      <c r="I52" t="s">
        <v>9170</v>
      </c>
      <c r="J52" t="s">
        <v>9170</v>
      </c>
      <c r="K52" t="s">
        <v>9170</v>
      </c>
    </row>
    <row r="53" spans="1:11">
      <c r="A53">
        <v>51</v>
      </c>
      <c r="B53">
        <v>7</v>
      </c>
      <c r="C53">
        <v>1</v>
      </c>
      <c r="F53">
        <v>52</v>
      </c>
      <c r="G53" t="s">
        <v>9287</v>
      </c>
      <c r="H53">
        <v>2</v>
      </c>
      <c r="I53" t="s">
        <v>9170</v>
      </c>
      <c r="J53" t="s">
        <v>9170</v>
      </c>
      <c r="K53" t="s">
        <v>9170</v>
      </c>
    </row>
    <row r="54" spans="1:11">
      <c r="A54">
        <v>52</v>
      </c>
      <c r="B54">
        <v>2</v>
      </c>
      <c r="C54">
        <v>1</v>
      </c>
      <c r="F54">
        <v>53</v>
      </c>
      <c r="G54" t="s">
        <v>9288</v>
      </c>
      <c r="H54">
        <v>7</v>
      </c>
      <c r="I54" t="s">
        <v>9170</v>
      </c>
      <c r="J54" t="s">
        <v>9170</v>
      </c>
      <c r="K54" t="s">
        <v>9170</v>
      </c>
    </row>
    <row r="55" spans="1:11">
      <c r="A55">
        <v>53</v>
      </c>
      <c r="B55">
        <v>7</v>
      </c>
      <c r="C55">
        <v>1</v>
      </c>
      <c r="F55">
        <v>54</v>
      </c>
      <c r="G55" t="s">
        <v>9289</v>
      </c>
      <c r="H55">
        <v>7</v>
      </c>
      <c r="I55" t="s">
        <v>9170</v>
      </c>
      <c r="J55" t="s">
        <v>9170</v>
      </c>
      <c r="K55" t="s">
        <v>9170</v>
      </c>
    </row>
    <row r="56" spans="1:11">
      <c r="A56">
        <v>54</v>
      </c>
      <c r="B56">
        <v>7</v>
      </c>
      <c r="C56">
        <v>1</v>
      </c>
      <c r="F56">
        <v>55</v>
      </c>
      <c r="G56" t="s">
        <v>9290</v>
      </c>
      <c r="H56">
        <v>7</v>
      </c>
      <c r="I56" t="s">
        <v>9170</v>
      </c>
      <c r="J56" t="s">
        <v>9170</v>
      </c>
      <c r="K56" t="s">
        <v>9170</v>
      </c>
    </row>
    <row r="57" spans="1:11">
      <c r="A57">
        <v>55</v>
      </c>
      <c r="B57">
        <v>7</v>
      </c>
      <c r="C57">
        <v>1</v>
      </c>
      <c r="F57">
        <v>56</v>
      </c>
      <c r="G57" t="s">
        <v>9291</v>
      </c>
      <c r="H57">
        <v>7</v>
      </c>
      <c r="I57" t="s">
        <v>9170</v>
      </c>
      <c r="J57" t="s">
        <v>9170</v>
      </c>
      <c r="K57" t="s">
        <v>9170</v>
      </c>
    </row>
    <row r="58" spans="1:11">
      <c r="A58">
        <v>56</v>
      </c>
      <c r="B58">
        <v>7</v>
      </c>
      <c r="C58">
        <v>1</v>
      </c>
      <c r="F58">
        <v>57</v>
      </c>
      <c r="G58" t="s">
        <v>9292</v>
      </c>
      <c r="H58">
        <v>7</v>
      </c>
      <c r="I58" t="s">
        <v>9170</v>
      </c>
      <c r="J58" t="s">
        <v>9170</v>
      </c>
      <c r="K58" t="s">
        <v>9170</v>
      </c>
    </row>
    <row r="59" spans="1:11">
      <c r="A59">
        <v>57</v>
      </c>
      <c r="B59">
        <v>7</v>
      </c>
      <c r="C59">
        <v>1</v>
      </c>
      <c r="F59">
        <v>58</v>
      </c>
      <c r="G59" t="s">
        <v>9293</v>
      </c>
      <c r="H59">
        <v>7</v>
      </c>
      <c r="I59" t="s">
        <v>9170</v>
      </c>
      <c r="J59" t="s">
        <v>9170</v>
      </c>
      <c r="K59" t="s">
        <v>9170</v>
      </c>
    </row>
    <row r="60" spans="1:11">
      <c r="A60">
        <v>58</v>
      </c>
      <c r="B60">
        <v>7</v>
      </c>
      <c r="C60">
        <v>1</v>
      </c>
      <c r="F60">
        <v>59</v>
      </c>
      <c r="G60" t="s">
        <v>9294</v>
      </c>
      <c r="H60">
        <v>7</v>
      </c>
      <c r="I60" t="s">
        <v>9170</v>
      </c>
      <c r="J60" t="s">
        <v>9170</v>
      </c>
      <c r="K60" t="s">
        <v>9170</v>
      </c>
    </row>
    <row r="61" spans="1:11">
      <c r="A61">
        <v>59</v>
      </c>
      <c r="B61">
        <v>7</v>
      </c>
      <c r="C61">
        <v>1</v>
      </c>
      <c r="F61">
        <v>60</v>
      </c>
      <c r="G61" t="s">
        <v>9295</v>
      </c>
      <c r="H61">
        <v>2</v>
      </c>
      <c r="I61" t="s">
        <v>9170</v>
      </c>
      <c r="J61" t="s">
        <v>9170</v>
      </c>
      <c r="K61" t="s">
        <v>9170</v>
      </c>
    </row>
    <row r="62" spans="1:11">
      <c r="A62">
        <v>60</v>
      </c>
      <c r="B62">
        <v>2</v>
      </c>
      <c r="C62">
        <v>1</v>
      </c>
      <c r="F62">
        <v>61</v>
      </c>
      <c r="G62" t="s">
        <v>9296</v>
      </c>
      <c r="H62">
        <v>2</v>
      </c>
      <c r="I62" t="s">
        <v>9170</v>
      </c>
      <c r="J62" t="s">
        <v>9170</v>
      </c>
      <c r="K62" t="s">
        <v>9170</v>
      </c>
    </row>
    <row r="63" spans="1:11">
      <c r="A63">
        <v>61</v>
      </c>
      <c r="B63">
        <v>2</v>
      </c>
      <c r="C63">
        <v>1</v>
      </c>
      <c r="F63">
        <v>62</v>
      </c>
      <c r="G63" t="s">
        <v>9297</v>
      </c>
      <c r="H63">
        <v>2</v>
      </c>
      <c r="I63" t="s">
        <v>9170</v>
      </c>
      <c r="J63" t="s">
        <v>9170</v>
      </c>
      <c r="K63" t="s">
        <v>9170</v>
      </c>
    </row>
    <row r="64" spans="1:11">
      <c r="A64">
        <v>62</v>
      </c>
      <c r="B64">
        <v>2</v>
      </c>
      <c r="C64">
        <v>1</v>
      </c>
      <c r="F64">
        <v>63</v>
      </c>
      <c r="G64" t="s">
        <v>9298</v>
      </c>
      <c r="H64">
        <v>2</v>
      </c>
      <c r="I64" t="s">
        <v>9170</v>
      </c>
      <c r="J64" t="s">
        <v>9170</v>
      </c>
      <c r="K64" t="s">
        <v>9170</v>
      </c>
    </row>
    <row r="65" spans="1:11">
      <c r="A65">
        <v>63</v>
      </c>
      <c r="B65">
        <v>2</v>
      </c>
      <c r="C65">
        <v>1</v>
      </c>
      <c r="F65">
        <v>64</v>
      </c>
      <c r="G65" t="s">
        <v>9299</v>
      </c>
      <c r="H65">
        <v>2</v>
      </c>
      <c r="I65" t="s">
        <v>9170</v>
      </c>
      <c r="J65" t="s">
        <v>9170</v>
      </c>
      <c r="K65" t="s">
        <v>9170</v>
      </c>
    </row>
    <row r="66" spans="1:11">
      <c r="A66">
        <v>64</v>
      </c>
      <c r="B66">
        <v>2</v>
      </c>
      <c r="C66">
        <v>1</v>
      </c>
      <c r="F66">
        <v>65</v>
      </c>
      <c r="G66" t="s">
        <v>9300</v>
      </c>
      <c r="H66">
        <v>2</v>
      </c>
      <c r="I66" t="s">
        <v>9170</v>
      </c>
      <c r="J66" t="s">
        <v>9170</v>
      </c>
      <c r="K66" t="s">
        <v>9170</v>
      </c>
    </row>
    <row r="67" spans="1:11">
      <c r="A67">
        <v>65</v>
      </c>
      <c r="B67">
        <v>2</v>
      </c>
      <c r="C67">
        <v>1</v>
      </c>
      <c r="F67">
        <v>66</v>
      </c>
      <c r="G67" t="s">
        <v>9301</v>
      </c>
      <c r="H67">
        <v>2</v>
      </c>
      <c r="I67" t="s">
        <v>9170</v>
      </c>
      <c r="J67" t="s">
        <v>9170</v>
      </c>
      <c r="K67" t="s">
        <v>9170</v>
      </c>
    </row>
    <row r="68" spans="1:11">
      <c r="A68">
        <v>66</v>
      </c>
      <c r="B68">
        <v>2</v>
      </c>
      <c r="C68">
        <v>1</v>
      </c>
      <c r="F68">
        <v>67</v>
      </c>
      <c r="G68" t="s">
        <v>9302</v>
      </c>
      <c r="H68">
        <v>2</v>
      </c>
      <c r="I68" t="s">
        <v>9170</v>
      </c>
      <c r="J68" t="s">
        <v>9170</v>
      </c>
      <c r="K68" t="s">
        <v>9170</v>
      </c>
    </row>
    <row r="69" spans="1:11">
      <c r="A69">
        <v>67</v>
      </c>
      <c r="B69">
        <v>2</v>
      </c>
      <c r="C69">
        <v>1</v>
      </c>
      <c r="F69">
        <v>68</v>
      </c>
      <c r="G69" t="s">
        <v>9303</v>
      </c>
      <c r="H69">
        <v>2</v>
      </c>
      <c r="I69" t="s">
        <v>9170</v>
      </c>
      <c r="J69" t="s">
        <v>9170</v>
      </c>
      <c r="K69" t="s">
        <v>9170</v>
      </c>
    </row>
    <row r="70" spans="1:11">
      <c r="A70">
        <v>68</v>
      </c>
      <c r="B70">
        <v>2</v>
      </c>
      <c r="C70">
        <v>1</v>
      </c>
      <c r="F70">
        <v>69</v>
      </c>
      <c r="G70" t="s">
        <v>9304</v>
      </c>
      <c r="H70">
        <v>2</v>
      </c>
      <c r="I70" t="s">
        <v>9170</v>
      </c>
      <c r="J70" t="s">
        <v>9170</v>
      </c>
      <c r="K70" t="s">
        <v>9170</v>
      </c>
    </row>
    <row r="71" spans="1:11">
      <c r="A71">
        <v>69</v>
      </c>
      <c r="B71">
        <v>2</v>
      </c>
      <c r="C71">
        <v>1</v>
      </c>
      <c r="F71">
        <v>70</v>
      </c>
      <c r="G71" t="s">
        <v>9305</v>
      </c>
      <c r="H71">
        <v>2</v>
      </c>
      <c r="I71" t="s">
        <v>9170</v>
      </c>
      <c r="J71" t="s">
        <v>9170</v>
      </c>
      <c r="K71" t="s">
        <v>9170</v>
      </c>
    </row>
    <row r="72" spans="1:11">
      <c r="A72">
        <v>70</v>
      </c>
      <c r="B72">
        <v>2</v>
      </c>
      <c r="C72">
        <v>1</v>
      </c>
      <c r="F72">
        <v>71</v>
      </c>
      <c r="G72" t="s">
        <v>9306</v>
      </c>
      <c r="H72">
        <v>2</v>
      </c>
      <c r="I72" t="s">
        <v>9170</v>
      </c>
      <c r="J72" t="s">
        <v>9170</v>
      </c>
      <c r="K72" t="s">
        <v>9170</v>
      </c>
    </row>
    <row r="73" spans="1:11">
      <c r="A73">
        <v>71</v>
      </c>
      <c r="B73">
        <v>2</v>
      </c>
      <c r="C73">
        <v>1</v>
      </c>
      <c r="F73">
        <v>72</v>
      </c>
      <c r="G73" t="s">
        <v>9307</v>
      </c>
      <c r="H73">
        <v>2</v>
      </c>
      <c r="I73" t="s">
        <v>9170</v>
      </c>
      <c r="J73" t="s">
        <v>9170</v>
      </c>
      <c r="K73" t="s">
        <v>9170</v>
      </c>
    </row>
    <row r="74" spans="1:11">
      <c r="A74">
        <v>72</v>
      </c>
      <c r="B74">
        <v>2</v>
      </c>
      <c r="C74">
        <v>1</v>
      </c>
      <c r="F74">
        <v>73</v>
      </c>
      <c r="G74" t="s">
        <v>9308</v>
      </c>
      <c r="H74">
        <v>2</v>
      </c>
      <c r="I74" t="s">
        <v>9170</v>
      </c>
      <c r="J74" t="s">
        <v>9170</v>
      </c>
      <c r="K74" t="s">
        <v>9170</v>
      </c>
    </row>
    <row r="75" spans="1:11">
      <c r="A75">
        <v>73</v>
      </c>
      <c r="B75">
        <v>2</v>
      </c>
      <c r="C75">
        <v>1</v>
      </c>
      <c r="F75">
        <v>74</v>
      </c>
      <c r="G75" t="s">
        <v>9309</v>
      </c>
      <c r="H75">
        <v>2</v>
      </c>
      <c r="I75" t="s">
        <v>9170</v>
      </c>
      <c r="J75" t="s">
        <v>9170</v>
      </c>
      <c r="K75" t="s">
        <v>9170</v>
      </c>
    </row>
    <row r="76" spans="1:11">
      <c r="A76">
        <v>74</v>
      </c>
      <c r="B76">
        <v>2</v>
      </c>
      <c r="C76">
        <v>1</v>
      </c>
      <c r="F76">
        <v>75</v>
      </c>
      <c r="G76" t="s">
        <v>9310</v>
      </c>
      <c r="H76">
        <v>2</v>
      </c>
      <c r="I76" t="s">
        <v>9170</v>
      </c>
      <c r="J76" t="s">
        <v>9170</v>
      </c>
      <c r="K76" t="s">
        <v>9170</v>
      </c>
    </row>
    <row r="77" spans="1:11">
      <c r="A77">
        <v>75</v>
      </c>
      <c r="B77">
        <v>2</v>
      </c>
      <c r="C77">
        <v>1</v>
      </c>
      <c r="F77">
        <v>76</v>
      </c>
      <c r="G77" t="s">
        <v>9311</v>
      </c>
      <c r="H77">
        <v>2</v>
      </c>
      <c r="I77" t="s">
        <v>9170</v>
      </c>
      <c r="J77" t="s">
        <v>9170</v>
      </c>
      <c r="K77" t="s">
        <v>9170</v>
      </c>
    </row>
    <row r="78" spans="1:11">
      <c r="A78">
        <v>76</v>
      </c>
      <c r="B78">
        <v>2</v>
      </c>
      <c r="C78">
        <v>1</v>
      </c>
      <c r="F78">
        <v>77</v>
      </c>
      <c r="G78" t="s">
        <v>9312</v>
      </c>
      <c r="H78">
        <v>2</v>
      </c>
      <c r="I78" t="s">
        <v>9170</v>
      </c>
      <c r="J78" t="s">
        <v>9170</v>
      </c>
      <c r="K78" t="s">
        <v>9170</v>
      </c>
    </row>
    <row r="79" spans="1:11">
      <c r="A79">
        <v>77</v>
      </c>
      <c r="B79">
        <v>2</v>
      </c>
      <c r="C79">
        <v>1</v>
      </c>
      <c r="F79">
        <v>78</v>
      </c>
      <c r="G79" t="s">
        <v>9313</v>
      </c>
      <c r="H79">
        <v>2</v>
      </c>
      <c r="I79" t="s">
        <v>9170</v>
      </c>
      <c r="J79" t="s">
        <v>9170</v>
      </c>
      <c r="K79" t="s">
        <v>9170</v>
      </c>
    </row>
    <row r="80" spans="1:11">
      <c r="A80">
        <v>78</v>
      </c>
      <c r="B80">
        <v>2</v>
      </c>
      <c r="C80">
        <v>1</v>
      </c>
      <c r="F80">
        <v>79</v>
      </c>
      <c r="G80" t="s">
        <v>9314</v>
      </c>
      <c r="H80">
        <v>2</v>
      </c>
      <c r="I80" t="s">
        <v>9170</v>
      </c>
      <c r="J80" t="s">
        <v>9170</v>
      </c>
      <c r="K80" t="s">
        <v>9170</v>
      </c>
    </row>
    <row r="81" spans="1:11">
      <c r="A81">
        <v>79</v>
      </c>
      <c r="B81">
        <v>2</v>
      </c>
      <c r="C81">
        <v>1</v>
      </c>
      <c r="F81">
        <v>80</v>
      </c>
      <c r="G81" t="s">
        <v>9315</v>
      </c>
      <c r="H81">
        <v>2</v>
      </c>
      <c r="I81" t="s">
        <v>9170</v>
      </c>
      <c r="J81" t="s">
        <v>9170</v>
      </c>
      <c r="K81" t="s">
        <v>9170</v>
      </c>
    </row>
    <row r="82" spans="1:11">
      <c r="A82">
        <v>80</v>
      </c>
      <c r="B82">
        <v>2</v>
      </c>
      <c r="C82">
        <v>1</v>
      </c>
      <c r="F82">
        <v>81</v>
      </c>
      <c r="G82" t="s">
        <v>9316</v>
      </c>
      <c r="H82">
        <v>2</v>
      </c>
      <c r="I82" t="s">
        <v>9170</v>
      </c>
      <c r="J82" t="s">
        <v>9170</v>
      </c>
      <c r="K82" t="s">
        <v>9170</v>
      </c>
    </row>
    <row r="83" spans="1:11">
      <c r="A83">
        <v>81</v>
      </c>
      <c r="B83">
        <v>2</v>
      </c>
      <c r="C83">
        <v>1</v>
      </c>
      <c r="F83">
        <v>82</v>
      </c>
      <c r="G83" t="s">
        <v>9317</v>
      </c>
      <c r="H83">
        <v>2</v>
      </c>
      <c r="I83" t="s">
        <v>9170</v>
      </c>
      <c r="J83" t="s">
        <v>9170</v>
      </c>
      <c r="K83" t="s">
        <v>9170</v>
      </c>
    </row>
    <row r="84" spans="1:11">
      <c r="A84">
        <v>82</v>
      </c>
      <c r="B84">
        <v>2</v>
      </c>
      <c r="C84">
        <v>1</v>
      </c>
      <c r="F84">
        <v>83</v>
      </c>
      <c r="G84" t="s">
        <v>9318</v>
      </c>
      <c r="H84">
        <v>2</v>
      </c>
      <c r="I84" t="s">
        <v>9170</v>
      </c>
      <c r="J84" t="s">
        <v>9170</v>
      </c>
      <c r="K84" t="s">
        <v>9170</v>
      </c>
    </row>
    <row r="85" spans="1:11">
      <c r="A85">
        <v>83</v>
      </c>
      <c r="B85">
        <v>2</v>
      </c>
      <c r="C85">
        <v>1</v>
      </c>
      <c r="F85">
        <v>84</v>
      </c>
      <c r="G85" t="s">
        <v>9319</v>
      </c>
      <c r="H85">
        <v>2</v>
      </c>
      <c r="I85" t="s">
        <v>9170</v>
      </c>
      <c r="J85" t="s">
        <v>9170</v>
      </c>
      <c r="K85" t="s">
        <v>9170</v>
      </c>
    </row>
    <row r="86" spans="1:11">
      <c r="A86">
        <v>84</v>
      </c>
      <c r="B86">
        <v>2</v>
      </c>
      <c r="C86">
        <v>1</v>
      </c>
      <c r="F86">
        <v>85</v>
      </c>
      <c r="G86" t="s">
        <v>9320</v>
      </c>
      <c r="H86">
        <v>2</v>
      </c>
      <c r="I86" t="s">
        <v>9170</v>
      </c>
      <c r="J86" t="s">
        <v>9170</v>
      </c>
      <c r="K86" t="s">
        <v>9170</v>
      </c>
    </row>
    <row r="87" spans="1:11">
      <c r="A87">
        <v>85</v>
      </c>
      <c r="B87">
        <v>2</v>
      </c>
      <c r="C87">
        <v>1</v>
      </c>
      <c r="F87">
        <v>86</v>
      </c>
      <c r="G87" t="s">
        <v>9321</v>
      </c>
      <c r="H87">
        <v>2</v>
      </c>
      <c r="I87" t="s">
        <v>9170</v>
      </c>
      <c r="J87" t="s">
        <v>9170</v>
      </c>
      <c r="K87" t="s">
        <v>9170</v>
      </c>
    </row>
    <row r="88" spans="1:11">
      <c r="A88">
        <v>86</v>
      </c>
      <c r="B88">
        <v>2</v>
      </c>
      <c r="C88">
        <v>1</v>
      </c>
      <c r="F88">
        <v>87</v>
      </c>
      <c r="G88" t="s">
        <v>9322</v>
      </c>
      <c r="H88">
        <v>2</v>
      </c>
      <c r="I88" t="s">
        <v>9170</v>
      </c>
      <c r="J88" t="s">
        <v>9170</v>
      </c>
      <c r="K88" t="s">
        <v>9170</v>
      </c>
    </row>
    <row r="89" spans="1:11">
      <c r="A89">
        <v>87</v>
      </c>
      <c r="B89">
        <v>2</v>
      </c>
      <c r="C89">
        <v>1</v>
      </c>
      <c r="F89">
        <v>88</v>
      </c>
      <c r="G89" t="s">
        <v>9323</v>
      </c>
      <c r="H89">
        <v>2</v>
      </c>
      <c r="I89" t="s">
        <v>9170</v>
      </c>
      <c r="J89" t="s">
        <v>9170</v>
      </c>
      <c r="K89" t="s">
        <v>9170</v>
      </c>
    </row>
    <row r="90" spans="1:11">
      <c r="A90">
        <v>88</v>
      </c>
      <c r="B90">
        <v>2</v>
      </c>
      <c r="C90">
        <v>1</v>
      </c>
      <c r="F90">
        <v>89</v>
      </c>
      <c r="G90" t="s">
        <v>9324</v>
      </c>
      <c r="H90">
        <v>2</v>
      </c>
      <c r="I90" t="s">
        <v>9170</v>
      </c>
      <c r="J90" t="s">
        <v>9170</v>
      </c>
      <c r="K90" t="s">
        <v>9170</v>
      </c>
    </row>
    <row r="91" spans="1:11">
      <c r="A91">
        <v>89</v>
      </c>
      <c r="B91">
        <v>2</v>
      </c>
      <c r="C91">
        <v>1</v>
      </c>
      <c r="F91">
        <v>90</v>
      </c>
      <c r="G91" t="s">
        <v>9325</v>
      </c>
      <c r="H91">
        <v>2</v>
      </c>
      <c r="I91" t="s">
        <v>9170</v>
      </c>
      <c r="J91" t="s">
        <v>9170</v>
      </c>
      <c r="K91" t="s">
        <v>9170</v>
      </c>
    </row>
    <row r="92" spans="1:11">
      <c r="A92">
        <v>90</v>
      </c>
      <c r="B92">
        <v>2</v>
      </c>
      <c r="C92">
        <v>1</v>
      </c>
      <c r="F92">
        <v>91</v>
      </c>
      <c r="G92" t="s">
        <v>9326</v>
      </c>
      <c r="H92">
        <v>7</v>
      </c>
      <c r="I92" t="s">
        <v>9170</v>
      </c>
      <c r="J92" t="s">
        <v>9170</v>
      </c>
      <c r="K92" t="s">
        <v>9170</v>
      </c>
    </row>
    <row r="93" spans="1:11">
      <c r="A93">
        <v>91</v>
      </c>
      <c r="B93">
        <v>7</v>
      </c>
      <c r="C93">
        <v>1</v>
      </c>
      <c r="F93">
        <v>92</v>
      </c>
      <c r="G93" t="s">
        <v>9327</v>
      </c>
      <c r="H93">
        <v>2</v>
      </c>
      <c r="I93">
        <v>7</v>
      </c>
      <c r="J93" t="s">
        <v>9170</v>
      </c>
      <c r="K93" t="s">
        <v>9170</v>
      </c>
    </row>
    <row r="94" spans="1:11">
      <c r="A94">
        <v>92</v>
      </c>
      <c r="B94">
        <v>7</v>
      </c>
      <c r="C94">
        <v>0.5</v>
      </c>
      <c r="F94">
        <v>93</v>
      </c>
      <c r="G94" t="s">
        <v>9328</v>
      </c>
      <c r="H94">
        <v>2</v>
      </c>
      <c r="I94">
        <v>7</v>
      </c>
      <c r="J94" t="s">
        <v>9170</v>
      </c>
      <c r="K94" t="s">
        <v>9170</v>
      </c>
    </row>
    <row r="95" spans="1:11">
      <c r="A95">
        <v>92</v>
      </c>
      <c r="B95">
        <v>2</v>
      </c>
      <c r="C95">
        <v>0.5</v>
      </c>
      <c r="F95">
        <v>94</v>
      </c>
      <c r="G95" t="s">
        <v>9329</v>
      </c>
      <c r="H95">
        <v>2</v>
      </c>
      <c r="I95">
        <v>7</v>
      </c>
      <c r="J95" t="s">
        <v>9170</v>
      </c>
      <c r="K95" t="s">
        <v>9170</v>
      </c>
    </row>
    <row r="96" spans="1:11">
      <c r="A96">
        <v>93</v>
      </c>
      <c r="B96">
        <v>2</v>
      </c>
      <c r="C96">
        <v>0.5</v>
      </c>
      <c r="F96">
        <v>95</v>
      </c>
      <c r="G96" t="s">
        <v>9330</v>
      </c>
      <c r="H96">
        <v>2</v>
      </c>
      <c r="I96">
        <v>7</v>
      </c>
      <c r="J96" t="s">
        <v>9170</v>
      </c>
      <c r="K96" t="s">
        <v>9170</v>
      </c>
    </row>
    <row r="97" spans="1:11">
      <c r="A97">
        <v>93</v>
      </c>
      <c r="B97">
        <v>7</v>
      </c>
      <c r="C97">
        <v>0.5</v>
      </c>
      <c r="F97">
        <v>96</v>
      </c>
      <c r="G97" t="s">
        <v>9331</v>
      </c>
      <c r="H97">
        <v>2</v>
      </c>
      <c r="I97">
        <v>7</v>
      </c>
      <c r="J97" t="s">
        <v>9170</v>
      </c>
      <c r="K97" t="s">
        <v>9170</v>
      </c>
    </row>
    <row r="98" spans="1:11">
      <c r="A98">
        <v>94</v>
      </c>
      <c r="B98">
        <v>2</v>
      </c>
      <c r="C98">
        <v>0.5</v>
      </c>
      <c r="F98">
        <v>97</v>
      </c>
      <c r="G98" t="s">
        <v>9332</v>
      </c>
      <c r="H98">
        <v>7</v>
      </c>
      <c r="I98" t="s">
        <v>9170</v>
      </c>
      <c r="J98" t="s">
        <v>9170</v>
      </c>
      <c r="K98" t="s">
        <v>9170</v>
      </c>
    </row>
    <row r="99" spans="1:11">
      <c r="A99">
        <v>94</v>
      </c>
      <c r="B99">
        <v>7</v>
      </c>
      <c r="C99">
        <v>0.5</v>
      </c>
      <c r="F99">
        <v>98</v>
      </c>
      <c r="G99" t="s">
        <v>9333</v>
      </c>
      <c r="H99">
        <v>7</v>
      </c>
      <c r="I99" t="s">
        <v>9170</v>
      </c>
      <c r="J99" t="s">
        <v>9170</v>
      </c>
      <c r="K99" t="s">
        <v>9170</v>
      </c>
    </row>
    <row r="100" spans="1:11">
      <c r="A100">
        <v>95</v>
      </c>
      <c r="B100">
        <v>2</v>
      </c>
      <c r="C100">
        <v>0.5</v>
      </c>
      <c r="F100">
        <v>99</v>
      </c>
      <c r="G100" t="s">
        <v>9334</v>
      </c>
      <c r="H100">
        <v>7</v>
      </c>
      <c r="I100" t="s">
        <v>9170</v>
      </c>
      <c r="J100" t="s">
        <v>9170</v>
      </c>
      <c r="K100" t="s">
        <v>9170</v>
      </c>
    </row>
    <row r="101" spans="1:11">
      <c r="A101">
        <v>95</v>
      </c>
      <c r="B101">
        <v>7</v>
      </c>
      <c r="C101">
        <v>0.5</v>
      </c>
      <c r="F101">
        <v>100</v>
      </c>
      <c r="G101" t="s">
        <v>9335</v>
      </c>
      <c r="H101">
        <v>7</v>
      </c>
      <c r="I101" t="s">
        <v>9170</v>
      </c>
      <c r="J101" t="s">
        <v>9170</v>
      </c>
      <c r="K101" t="s">
        <v>9170</v>
      </c>
    </row>
    <row r="102" spans="1:11">
      <c r="A102">
        <v>96</v>
      </c>
      <c r="B102">
        <v>7</v>
      </c>
      <c r="C102">
        <v>0.5</v>
      </c>
      <c r="F102">
        <v>101</v>
      </c>
      <c r="G102" t="s">
        <v>9336</v>
      </c>
      <c r="H102">
        <v>2</v>
      </c>
      <c r="I102" t="s">
        <v>9170</v>
      </c>
      <c r="J102" t="s">
        <v>9170</v>
      </c>
      <c r="K102" t="s">
        <v>9170</v>
      </c>
    </row>
    <row r="103" spans="1:11">
      <c r="A103">
        <v>96</v>
      </c>
      <c r="B103">
        <v>2</v>
      </c>
      <c r="C103">
        <v>0.5</v>
      </c>
      <c r="F103">
        <v>102</v>
      </c>
      <c r="G103" t="s">
        <v>9337</v>
      </c>
      <c r="H103">
        <v>2</v>
      </c>
      <c r="I103" t="s">
        <v>9170</v>
      </c>
      <c r="J103" t="s">
        <v>9170</v>
      </c>
      <c r="K103" t="s">
        <v>9170</v>
      </c>
    </row>
    <row r="104" spans="1:11">
      <c r="A104">
        <v>97</v>
      </c>
      <c r="B104">
        <v>7</v>
      </c>
      <c r="C104">
        <v>1</v>
      </c>
      <c r="F104">
        <v>103</v>
      </c>
      <c r="G104" t="s">
        <v>9338</v>
      </c>
      <c r="H104">
        <v>2</v>
      </c>
      <c r="I104" t="s">
        <v>9170</v>
      </c>
      <c r="J104" t="s">
        <v>9170</v>
      </c>
      <c r="K104" t="s">
        <v>9170</v>
      </c>
    </row>
    <row r="105" spans="1:11">
      <c r="A105">
        <v>98</v>
      </c>
      <c r="B105">
        <v>7</v>
      </c>
      <c r="C105">
        <v>1</v>
      </c>
      <c r="F105">
        <v>104</v>
      </c>
      <c r="G105" t="s">
        <v>9339</v>
      </c>
      <c r="H105">
        <v>2</v>
      </c>
      <c r="I105" t="s">
        <v>9170</v>
      </c>
      <c r="J105" t="s">
        <v>9170</v>
      </c>
      <c r="K105" t="s">
        <v>9170</v>
      </c>
    </row>
    <row r="106" spans="1:11">
      <c r="A106">
        <v>99</v>
      </c>
      <c r="B106">
        <v>7</v>
      </c>
      <c r="C106">
        <v>1</v>
      </c>
      <c r="F106">
        <v>105</v>
      </c>
      <c r="G106" t="s">
        <v>9340</v>
      </c>
      <c r="H106">
        <v>2</v>
      </c>
      <c r="I106" t="s">
        <v>9170</v>
      </c>
      <c r="J106" t="s">
        <v>9170</v>
      </c>
      <c r="K106" t="s">
        <v>9170</v>
      </c>
    </row>
    <row r="107" spans="1:11">
      <c r="A107">
        <v>100</v>
      </c>
      <c r="B107">
        <v>7</v>
      </c>
      <c r="C107">
        <v>1</v>
      </c>
      <c r="F107">
        <v>106</v>
      </c>
      <c r="G107" t="s">
        <v>9341</v>
      </c>
      <c r="H107">
        <v>2</v>
      </c>
      <c r="I107" t="s">
        <v>9170</v>
      </c>
      <c r="J107" t="s">
        <v>9170</v>
      </c>
      <c r="K107" t="s">
        <v>9170</v>
      </c>
    </row>
    <row r="108" spans="1:11">
      <c r="A108">
        <v>101</v>
      </c>
      <c r="B108">
        <v>2</v>
      </c>
      <c r="C108">
        <v>1</v>
      </c>
      <c r="F108">
        <v>107</v>
      </c>
      <c r="G108" t="s">
        <v>9342</v>
      </c>
      <c r="H108">
        <v>2</v>
      </c>
      <c r="I108" t="s">
        <v>9170</v>
      </c>
      <c r="J108" t="s">
        <v>9170</v>
      </c>
      <c r="K108" t="s">
        <v>9170</v>
      </c>
    </row>
    <row r="109" spans="1:11">
      <c r="A109">
        <v>102</v>
      </c>
      <c r="B109">
        <v>2</v>
      </c>
      <c r="C109">
        <v>1</v>
      </c>
      <c r="F109">
        <v>108</v>
      </c>
      <c r="G109" t="s">
        <v>9343</v>
      </c>
      <c r="H109">
        <v>2</v>
      </c>
      <c r="I109" t="s">
        <v>9170</v>
      </c>
      <c r="J109" t="s">
        <v>9170</v>
      </c>
      <c r="K109" t="s">
        <v>9170</v>
      </c>
    </row>
    <row r="110" spans="1:11">
      <c r="A110">
        <v>103</v>
      </c>
      <c r="B110">
        <v>2</v>
      </c>
      <c r="C110">
        <v>1</v>
      </c>
      <c r="F110">
        <v>109</v>
      </c>
      <c r="G110" t="s">
        <v>9344</v>
      </c>
      <c r="H110">
        <v>2</v>
      </c>
      <c r="I110" t="s">
        <v>9170</v>
      </c>
      <c r="J110" t="s">
        <v>9170</v>
      </c>
      <c r="K110" t="s">
        <v>9170</v>
      </c>
    </row>
    <row r="111" spans="1:11">
      <c r="A111">
        <v>104</v>
      </c>
      <c r="B111">
        <v>2</v>
      </c>
      <c r="C111">
        <v>1</v>
      </c>
      <c r="F111">
        <v>110</v>
      </c>
      <c r="G111" t="s">
        <v>9345</v>
      </c>
      <c r="H111">
        <v>2</v>
      </c>
      <c r="I111" t="s">
        <v>9170</v>
      </c>
      <c r="J111" t="s">
        <v>9170</v>
      </c>
      <c r="K111" t="s">
        <v>9170</v>
      </c>
    </row>
    <row r="112" spans="1:11">
      <c r="A112">
        <v>105</v>
      </c>
      <c r="B112">
        <v>2</v>
      </c>
      <c r="C112">
        <v>1</v>
      </c>
      <c r="F112">
        <v>111</v>
      </c>
      <c r="G112" t="s">
        <v>9346</v>
      </c>
      <c r="H112">
        <v>7</v>
      </c>
      <c r="I112" t="s">
        <v>9170</v>
      </c>
      <c r="J112" t="s">
        <v>9170</v>
      </c>
      <c r="K112" t="s">
        <v>9170</v>
      </c>
    </row>
    <row r="113" spans="1:11">
      <c r="A113">
        <v>106</v>
      </c>
      <c r="B113">
        <v>2</v>
      </c>
      <c r="C113">
        <v>1</v>
      </c>
      <c r="F113">
        <v>112</v>
      </c>
      <c r="G113" t="s">
        <v>9347</v>
      </c>
      <c r="H113">
        <v>7</v>
      </c>
      <c r="I113" t="s">
        <v>9170</v>
      </c>
      <c r="J113" t="s">
        <v>9170</v>
      </c>
      <c r="K113" t="s">
        <v>9170</v>
      </c>
    </row>
    <row r="114" spans="1:11">
      <c r="A114">
        <v>107</v>
      </c>
      <c r="B114">
        <v>2</v>
      </c>
      <c r="C114">
        <v>1</v>
      </c>
      <c r="F114">
        <v>113</v>
      </c>
      <c r="G114" t="s">
        <v>9348</v>
      </c>
      <c r="H114">
        <v>7</v>
      </c>
      <c r="I114" t="s">
        <v>9170</v>
      </c>
      <c r="J114" t="s">
        <v>9170</v>
      </c>
      <c r="K114" t="s">
        <v>9170</v>
      </c>
    </row>
    <row r="115" spans="1:11">
      <c r="A115">
        <v>108</v>
      </c>
      <c r="B115">
        <v>2</v>
      </c>
      <c r="C115">
        <v>1</v>
      </c>
      <c r="F115">
        <v>114</v>
      </c>
      <c r="G115" t="s">
        <v>9349</v>
      </c>
      <c r="H115">
        <v>7</v>
      </c>
      <c r="I115" t="s">
        <v>9170</v>
      </c>
      <c r="J115" t="s">
        <v>9170</v>
      </c>
      <c r="K115" t="s">
        <v>9170</v>
      </c>
    </row>
    <row r="116" spans="1:11">
      <c r="A116">
        <v>109</v>
      </c>
      <c r="B116">
        <v>2</v>
      </c>
      <c r="C116">
        <v>1</v>
      </c>
      <c r="F116">
        <v>115</v>
      </c>
      <c r="G116" t="s">
        <v>9350</v>
      </c>
      <c r="H116">
        <v>7</v>
      </c>
      <c r="I116" t="s">
        <v>9170</v>
      </c>
      <c r="J116" t="s">
        <v>9170</v>
      </c>
      <c r="K116" t="s">
        <v>9170</v>
      </c>
    </row>
    <row r="117" spans="1:11">
      <c r="A117">
        <v>110</v>
      </c>
      <c r="B117">
        <v>2</v>
      </c>
      <c r="C117">
        <v>1</v>
      </c>
      <c r="F117">
        <v>116</v>
      </c>
      <c r="G117" t="s">
        <v>9351</v>
      </c>
      <c r="H117">
        <v>7</v>
      </c>
      <c r="I117" t="s">
        <v>9170</v>
      </c>
      <c r="J117" t="s">
        <v>9170</v>
      </c>
      <c r="K117" t="s">
        <v>9170</v>
      </c>
    </row>
    <row r="118" spans="1:11">
      <c r="A118">
        <v>111</v>
      </c>
      <c r="B118">
        <v>7</v>
      </c>
      <c r="C118">
        <v>1</v>
      </c>
      <c r="F118">
        <v>117</v>
      </c>
      <c r="G118" t="s">
        <v>9352</v>
      </c>
      <c r="H118">
        <v>7</v>
      </c>
      <c r="I118" t="s">
        <v>9170</v>
      </c>
      <c r="J118" t="s">
        <v>9170</v>
      </c>
      <c r="K118" t="s">
        <v>9170</v>
      </c>
    </row>
    <row r="119" spans="1:11">
      <c r="A119">
        <v>112</v>
      </c>
      <c r="B119">
        <v>7</v>
      </c>
      <c r="C119">
        <v>1</v>
      </c>
      <c r="F119">
        <v>118</v>
      </c>
      <c r="G119" t="s">
        <v>9353</v>
      </c>
      <c r="H119">
        <v>7</v>
      </c>
      <c r="I119" t="s">
        <v>9170</v>
      </c>
      <c r="J119" t="s">
        <v>9170</v>
      </c>
      <c r="K119" t="s">
        <v>9170</v>
      </c>
    </row>
    <row r="120" spans="1:11">
      <c r="A120">
        <v>113</v>
      </c>
      <c r="B120">
        <v>7</v>
      </c>
      <c r="C120">
        <v>1</v>
      </c>
      <c r="F120">
        <v>119</v>
      </c>
      <c r="G120" t="s">
        <v>9354</v>
      </c>
      <c r="H120">
        <v>7</v>
      </c>
      <c r="I120" t="s">
        <v>9170</v>
      </c>
      <c r="J120" t="s">
        <v>9170</v>
      </c>
      <c r="K120" t="s">
        <v>9170</v>
      </c>
    </row>
    <row r="121" spans="1:11">
      <c r="A121">
        <v>114</v>
      </c>
      <c r="B121">
        <v>7</v>
      </c>
      <c r="C121">
        <v>1</v>
      </c>
      <c r="F121">
        <v>120</v>
      </c>
      <c r="G121" t="s">
        <v>9355</v>
      </c>
      <c r="H121">
        <v>7</v>
      </c>
      <c r="I121" t="s">
        <v>9170</v>
      </c>
      <c r="J121" t="s">
        <v>9170</v>
      </c>
      <c r="K121" t="s">
        <v>9170</v>
      </c>
    </row>
    <row r="122" spans="1:11">
      <c r="A122">
        <v>115</v>
      </c>
      <c r="B122">
        <v>7</v>
      </c>
      <c r="C122">
        <v>1</v>
      </c>
      <c r="F122">
        <v>121</v>
      </c>
      <c r="G122" t="s">
        <v>9356</v>
      </c>
      <c r="H122">
        <v>7</v>
      </c>
      <c r="I122" t="s">
        <v>9170</v>
      </c>
      <c r="J122" t="s">
        <v>9170</v>
      </c>
      <c r="K122" t="s">
        <v>9170</v>
      </c>
    </row>
    <row r="123" spans="1:11">
      <c r="A123">
        <v>116</v>
      </c>
      <c r="B123">
        <v>7</v>
      </c>
      <c r="C123">
        <v>1</v>
      </c>
      <c r="F123">
        <v>122</v>
      </c>
      <c r="G123" t="s">
        <v>9357</v>
      </c>
      <c r="H123">
        <v>7</v>
      </c>
      <c r="I123" t="s">
        <v>9170</v>
      </c>
      <c r="J123" t="s">
        <v>9170</v>
      </c>
      <c r="K123" t="s">
        <v>9170</v>
      </c>
    </row>
    <row r="124" spans="1:11">
      <c r="A124">
        <v>117</v>
      </c>
      <c r="B124">
        <v>7</v>
      </c>
      <c r="C124">
        <v>1</v>
      </c>
      <c r="F124">
        <v>123</v>
      </c>
      <c r="G124" t="s">
        <v>9358</v>
      </c>
      <c r="H124">
        <v>7</v>
      </c>
      <c r="I124" t="s">
        <v>9170</v>
      </c>
      <c r="J124" t="s">
        <v>9170</v>
      </c>
      <c r="K124" t="s">
        <v>9170</v>
      </c>
    </row>
    <row r="125" spans="1:11">
      <c r="A125">
        <v>118</v>
      </c>
      <c r="B125">
        <v>7</v>
      </c>
      <c r="C125">
        <v>1</v>
      </c>
      <c r="F125">
        <v>124</v>
      </c>
      <c r="G125" t="s">
        <v>9359</v>
      </c>
      <c r="H125">
        <v>7</v>
      </c>
      <c r="I125" t="s">
        <v>9170</v>
      </c>
      <c r="J125" t="s">
        <v>9170</v>
      </c>
      <c r="K125" t="s">
        <v>9170</v>
      </c>
    </row>
    <row r="126" spans="1:11">
      <c r="A126">
        <v>119</v>
      </c>
      <c r="B126">
        <v>7</v>
      </c>
      <c r="C126">
        <v>1</v>
      </c>
      <c r="F126">
        <v>125</v>
      </c>
      <c r="G126" t="s">
        <v>9360</v>
      </c>
      <c r="H126">
        <v>7</v>
      </c>
      <c r="I126" t="s">
        <v>9170</v>
      </c>
      <c r="J126" t="s">
        <v>9170</v>
      </c>
      <c r="K126" t="s">
        <v>9170</v>
      </c>
    </row>
    <row r="127" spans="1:11">
      <c r="A127">
        <v>120</v>
      </c>
      <c r="B127">
        <v>7</v>
      </c>
      <c r="C127">
        <v>1</v>
      </c>
      <c r="F127">
        <v>126</v>
      </c>
      <c r="G127" t="s">
        <v>9361</v>
      </c>
      <c r="H127">
        <v>7</v>
      </c>
      <c r="I127" t="s">
        <v>9170</v>
      </c>
      <c r="J127" t="s">
        <v>9170</v>
      </c>
      <c r="K127" t="s">
        <v>9170</v>
      </c>
    </row>
    <row r="128" spans="1:11">
      <c r="A128">
        <v>121</v>
      </c>
      <c r="B128">
        <v>7</v>
      </c>
      <c r="C128">
        <v>1</v>
      </c>
      <c r="F128">
        <v>127</v>
      </c>
      <c r="G128" t="s">
        <v>9362</v>
      </c>
      <c r="H128">
        <v>7</v>
      </c>
      <c r="I128" t="s">
        <v>9170</v>
      </c>
      <c r="J128" t="s">
        <v>9170</v>
      </c>
      <c r="K128" t="s">
        <v>9170</v>
      </c>
    </row>
    <row r="129" spans="1:11">
      <c r="A129">
        <v>122</v>
      </c>
      <c r="B129">
        <v>7</v>
      </c>
      <c r="C129">
        <v>1</v>
      </c>
      <c r="F129">
        <v>128</v>
      </c>
      <c r="G129" t="s">
        <v>9363</v>
      </c>
      <c r="H129">
        <v>7</v>
      </c>
      <c r="I129" t="s">
        <v>9170</v>
      </c>
      <c r="J129" t="s">
        <v>9170</v>
      </c>
      <c r="K129" t="s">
        <v>9170</v>
      </c>
    </row>
    <row r="130" spans="1:11">
      <c r="A130">
        <v>123</v>
      </c>
      <c r="B130">
        <v>7</v>
      </c>
      <c r="C130">
        <v>1</v>
      </c>
      <c r="F130">
        <v>129</v>
      </c>
      <c r="G130" t="s">
        <v>9364</v>
      </c>
      <c r="H130">
        <v>7</v>
      </c>
      <c r="I130" t="s">
        <v>9170</v>
      </c>
      <c r="J130" t="s">
        <v>9170</v>
      </c>
      <c r="K130" t="s">
        <v>9170</v>
      </c>
    </row>
    <row r="131" spans="1:11">
      <c r="A131">
        <v>124</v>
      </c>
      <c r="B131">
        <v>7</v>
      </c>
      <c r="C131">
        <v>1</v>
      </c>
      <c r="F131">
        <v>130</v>
      </c>
      <c r="G131" t="s">
        <v>9365</v>
      </c>
      <c r="H131">
        <v>7</v>
      </c>
      <c r="I131" t="s">
        <v>9170</v>
      </c>
      <c r="J131" t="s">
        <v>9170</v>
      </c>
      <c r="K131" t="s">
        <v>9170</v>
      </c>
    </row>
    <row r="132" spans="1:11">
      <c r="A132">
        <v>125</v>
      </c>
      <c r="B132">
        <v>7</v>
      </c>
      <c r="C132">
        <v>1</v>
      </c>
      <c r="F132">
        <v>131</v>
      </c>
      <c r="G132" t="s">
        <v>9366</v>
      </c>
      <c r="H132">
        <v>7</v>
      </c>
      <c r="I132" t="s">
        <v>9170</v>
      </c>
      <c r="J132" t="s">
        <v>9170</v>
      </c>
      <c r="K132" t="s">
        <v>9170</v>
      </c>
    </row>
    <row r="133" spans="1:11">
      <c r="A133">
        <v>126</v>
      </c>
      <c r="B133">
        <v>7</v>
      </c>
      <c r="C133">
        <v>1</v>
      </c>
      <c r="F133">
        <v>132</v>
      </c>
      <c r="G133" t="s">
        <v>9367</v>
      </c>
      <c r="H133">
        <v>7</v>
      </c>
      <c r="I133" t="s">
        <v>9170</v>
      </c>
      <c r="J133" t="s">
        <v>9170</v>
      </c>
      <c r="K133" t="s">
        <v>9170</v>
      </c>
    </row>
    <row r="134" spans="1:11">
      <c r="A134">
        <v>127</v>
      </c>
      <c r="B134">
        <v>7</v>
      </c>
      <c r="C134">
        <v>1</v>
      </c>
      <c r="F134">
        <v>133</v>
      </c>
      <c r="G134" t="s">
        <v>9368</v>
      </c>
      <c r="H134">
        <v>7</v>
      </c>
      <c r="I134" t="s">
        <v>9170</v>
      </c>
      <c r="J134" t="s">
        <v>9170</v>
      </c>
      <c r="K134" t="s">
        <v>9170</v>
      </c>
    </row>
    <row r="135" spans="1:11">
      <c r="A135">
        <v>128</v>
      </c>
      <c r="B135">
        <v>7</v>
      </c>
      <c r="C135">
        <v>1</v>
      </c>
      <c r="F135">
        <v>134</v>
      </c>
      <c r="G135" t="s">
        <v>9369</v>
      </c>
      <c r="H135">
        <v>7</v>
      </c>
      <c r="I135" t="s">
        <v>9170</v>
      </c>
      <c r="J135" t="s">
        <v>9170</v>
      </c>
      <c r="K135" t="s">
        <v>9170</v>
      </c>
    </row>
    <row r="136" spans="1:11">
      <c r="A136">
        <v>129</v>
      </c>
      <c r="B136">
        <v>7</v>
      </c>
      <c r="C136">
        <v>1</v>
      </c>
      <c r="F136">
        <v>135</v>
      </c>
      <c r="G136" t="s">
        <v>9370</v>
      </c>
      <c r="H136">
        <v>7</v>
      </c>
      <c r="I136" t="s">
        <v>9170</v>
      </c>
      <c r="J136" t="s">
        <v>9170</v>
      </c>
      <c r="K136" t="s">
        <v>9170</v>
      </c>
    </row>
    <row r="137" spans="1:11">
      <c r="A137">
        <v>130</v>
      </c>
      <c r="B137">
        <v>7</v>
      </c>
      <c r="C137">
        <v>1</v>
      </c>
      <c r="F137">
        <v>136</v>
      </c>
      <c r="G137" t="s">
        <v>9371</v>
      </c>
      <c r="H137">
        <v>7</v>
      </c>
      <c r="I137" t="s">
        <v>9170</v>
      </c>
      <c r="J137" t="s">
        <v>9170</v>
      </c>
      <c r="K137" t="s">
        <v>9170</v>
      </c>
    </row>
    <row r="138" spans="1:11">
      <c r="A138">
        <v>131</v>
      </c>
      <c r="B138">
        <v>7</v>
      </c>
      <c r="C138">
        <v>1</v>
      </c>
      <c r="F138">
        <v>137</v>
      </c>
      <c r="G138" t="s">
        <v>9372</v>
      </c>
      <c r="H138">
        <v>7</v>
      </c>
      <c r="I138" t="s">
        <v>9170</v>
      </c>
      <c r="J138" t="s">
        <v>9170</v>
      </c>
      <c r="K138" t="s">
        <v>9170</v>
      </c>
    </row>
    <row r="139" spans="1:11">
      <c r="A139">
        <v>132</v>
      </c>
      <c r="B139">
        <v>7</v>
      </c>
      <c r="C139">
        <v>1</v>
      </c>
      <c r="F139">
        <v>138</v>
      </c>
      <c r="G139" t="s">
        <v>9373</v>
      </c>
      <c r="H139">
        <v>7</v>
      </c>
      <c r="I139" t="s">
        <v>9170</v>
      </c>
      <c r="J139" t="s">
        <v>9170</v>
      </c>
      <c r="K139" t="s">
        <v>9170</v>
      </c>
    </row>
    <row r="140" spans="1:11">
      <c r="A140">
        <v>133</v>
      </c>
      <c r="B140">
        <v>7</v>
      </c>
      <c r="C140">
        <v>1</v>
      </c>
      <c r="F140">
        <v>139</v>
      </c>
      <c r="G140" t="s">
        <v>9374</v>
      </c>
      <c r="H140">
        <v>7</v>
      </c>
      <c r="I140" t="s">
        <v>9170</v>
      </c>
      <c r="J140" t="s">
        <v>9170</v>
      </c>
      <c r="K140" t="s">
        <v>9170</v>
      </c>
    </row>
    <row r="141" spans="1:11">
      <c r="A141">
        <v>134</v>
      </c>
      <c r="B141">
        <v>7</v>
      </c>
      <c r="C141">
        <v>1</v>
      </c>
      <c r="F141">
        <v>140</v>
      </c>
      <c r="G141" t="s">
        <v>9375</v>
      </c>
      <c r="H141">
        <v>7</v>
      </c>
      <c r="I141" t="s">
        <v>9170</v>
      </c>
      <c r="J141" t="s">
        <v>9170</v>
      </c>
      <c r="K141" t="s">
        <v>9170</v>
      </c>
    </row>
    <row r="142" spans="1:11">
      <c r="A142">
        <v>135</v>
      </c>
      <c r="B142">
        <v>7</v>
      </c>
      <c r="C142">
        <v>1</v>
      </c>
      <c r="F142">
        <v>151</v>
      </c>
      <c r="G142" t="s">
        <v>9376</v>
      </c>
      <c r="H142">
        <v>26</v>
      </c>
      <c r="I142" t="s">
        <v>9170</v>
      </c>
      <c r="J142" t="s">
        <v>9170</v>
      </c>
      <c r="K142" t="s">
        <v>9170</v>
      </c>
    </row>
    <row r="143" spans="1:11">
      <c r="A143">
        <v>136</v>
      </c>
      <c r="B143">
        <v>7</v>
      </c>
      <c r="C143">
        <v>1</v>
      </c>
      <c r="F143">
        <v>152</v>
      </c>
      <c r="G143" t="s">
        <v>9377</v>
      </c>
      <c r="H143">
        <v>26</v>
      </c>
      <c r="I143" t="s">
        <v>9170</v>
      </c>
      <c r="J143" t="s">
        <v>9170</v>
      </c>
      <c r="K143" t="s">
        <v>9170</v>
      </c>
    </row>
    <row r="144" spans="1:11">
      <c r="A144">
        <v>137</v>
      </c>
      <c r="B144">
        <v>7</v>
      </c>
      <c r="C144">
        <v>1</v>
      </c>
      <c r="F144">
        <v>201</v>
      </c>
      <c r="G144" t="s">
        <v>9378</v>
      </c>
      <c r="H144">
        <v>14</v>
      </c>
      <c r="I144">
        <v>21</v>
      </c>
      <c r="J144" t="s">
        <v>9170</v>
      </c>
      <c r="K144" t="s">
        <v>9170</v>
      </c>
    </row>
    <row r="145" spans="1:11">
      <c r="A145">
        <v>138</v>
      </c>
      <c r="B145">
        <v>7</v>
      </c>
      <c r="C145">
        <v>1</v>
      </c>
      <c r="F145">
        <v>202</v>
      </c>
      <c r="G145" t="s">
        <v>9379</v>
      </c>
      <c r="H145">
        <v>6</v>
      </c>
      <c r="I145" t="s">
        <v>9170</v>
      </c>
      <c r="J145" t="s">
        <v>9170</v>
      </c>
      <c r="K145" t="s">
        <v>9170</v>
      </c>
    </row>
    <row r="146" spans="1:11">
      <c r="A146">
        <v>139</v>
      </c>
      <c r="B146">
        <v>7</v>
      </c>
      <c r="C146">
        <v>1</v>
      </c>
      <c r="F146">
        <v>203</v>
      </c>
      <c r="G146" t="s">
        <v>9380</v>
      </c>
      <c r="H146">
        <v>6</v>
      </c>
      <c r="I146" t="s">
        <v>9170</v>
      </c>
      <c r="J146" t="s">
        <v>9170</v>
      </c>
      <c r="K146" t="s">
        <v>9170</v>
      </c>
    </row>
    <row r="147" spans="1:11">
      <c r="A147">
        <v>140</v>
      </c>
      <c r="B147">
        <v>7</v>
      </c>
      <c r="C147">
        <v>1</v>
      </c>
      <c r="F147">
        <v>204</v>
      </c>
      <c r="G147" t="s">
        <v>9381</v>
      </c>
      <c r="H147">
        <v>4</v>
      </c>
      <c r="I147" t="s">
        <v>9170</v>
      </c>
      <c r="J147" t="s">
        <v>9170</v>
      </c>
      <c r="K147" t="s">
        <v>9170</v>
      </c>
    </row>
    <row r="148" spans="1:11">
      <c r="A148">
        <v>151</v>
      </c>
      <c r="B148">
        <v>26</v>
      </c>
      <c r="C148">
        <v>1</v>
      </c>
      <c r="F148">
        <v>205</v>
      </c>
      <c r="G148" t="s">
        <v>9382</v>
      </c>
      <c r="H148">
        <v>4</v>
      </c>
      <c r="I148" t="s">
        <v>9170</v>
      </c>
      <c r="J148" t="s">
        <v>9170</v>
      </c>
      <c r="K148" t="s">
        <v>9170</v>
      </c>
    </row>
    <row r="149" spans="1:11">
      <c r="A149">
        <v>152</v>
      </c>
      <c r="B149">
        <v>26</v>
      </c>
      <c r="C149">
        <v>1</v>
      </c>
      <c r="F149">
        <v>206</v>
      </c>
      <c r="G149" t="s">
        <v>9383</v>
      </c>
      <c r="H149">
        <v>14</v>
      </c>
      <c r="I149">
        <v>21</v>
      </c>
      <c r="J149" t="s">
        <v>9170</v>
      </c>
      <c r="K149" t="s">
        <v>9170</v>
      </c>
    </row>
    <row r="150" spans="1:11">
      <c r="A150">
        <v>201</v>
      </c>
      <c r="B150">
        <v>21</v>
      </c>
      <c r="C150">
        <v>0.5</v>
      </c>
      <c r="F150">
        <v>207</v>
      </c>
      <c r="G150" t="s">
        <v>9384</v>
      </c>
      <c r="H150">
        <v>11</v>
      </c>
      <c r="I150">
        <v>21</v>
      </c>
      <c r="J150" t="s">
        <v>9170</v>
      </c>
      <c r="K150" t="s">
        <v>9170</v>
      </c>
    </row>
    <row r="151" spans="1:11">
      <c r="A151">
        <v>201</v>
      </c>
      <c r="B151">
        <v>14</v>
      </c>
      <c r="C151">
        <v>0.5</v>
      </c>
      <c r="F151">
        <v>208</v>
      </c>
      <c r="G151" t="s">
        <v>9385</v>
      </c>
      <c r="H151">
        <v>13</v>
      </c>
      <c r="I151" t="s">
        <v>9170</v>
      </c>
      <c r="J151" t="s">
        <v>9170</v>
      </c>
      <c r="K151" t="s">
        <v>9170</v>
      </c>
    </row>
    <row r="152" spans="1:11">
      <c r="A152">
        <v>202</v>
      </c>
      <c r="B152">
        <v>6</v>
      </c>
      <c r="C152">
        <v>1</v>
      </c>
      <c r="F152">
        <v>209</v>
      </c>
      <c r="G152" t="s">
        <v>9386</v>
      </c>
      <c r="H152">
        <v>13</v>
      </c>
      <c r="I152" t="s">
        <v>9170</v>
      </c>
      <c r="J152" t="s">
        <v>9170</v>
      </c>
      <c r="K152" t="s">
        <v>9170</v>
      </c>
    </row>
    <row r="153" spans="1:11">
      <c r="A153">
        <v>203</v>
      </c>
      <c r="B153">
        <v>6</v>
      </c>
      <c r="C153">
        <v>1</v>
      </c>
      <c r="F153">
        <v>210</v>
      </c>
      <c r="G153" t="s">
        <v>9387</v>
      </c>
      <c r="H153">
        <v>27</v>
      </c>
      <c r="I153" t="s">
        <v>9170</v>
      </c>
      <c r="J153" t="s">
        <v>9170</v>
      </c>
      <c r="K153" t="s">
        <v>9170</v>
      </c>
    </row>
    <row r="154" spans="1:11">
      <c r="A154">
        <v>204</v>
      </c>
      <c r="B154">
        <v>4</v>
      </c>
      <c r="C154">
        <v>1</v>
      </c>
      <c r="F154">
        <v>211</v>
      </c>
      <c r="G154" t="s">
        <v>9388</v>
      </c>
      <c r="H154">
        <v>27</v>
      </c>
      <c r="I154" t="s">
        <v>9170</v>
      </c>
      <c r="J154" t="s">
        <v>9170</v>
      </c>
      <c r="K154" t="s">
        <v>9170</v>
      </c>
    </row>
    <row r="155" spans="1:11">
      <c r="A155">
        <v>205</v>
      </c>
      <c r="B155">
        <v>4</v>
      </c>
      <c r="C155">
        <v>1</v>
      </c>
      <c r="F155">
        <v>212</v>
      </c>
      <c r="G155" t="s">
        <v>9389</v>
      </c>
      <c r="H155">
        <v>27</v>
      </c>
      <c r="I155" t="s">
        <v>9170</v>
      </c>
      <c r="J155" t="s">
        <v>9170</v>
      </c>
      <c r="K155" t="s">
        <v>9170</v>
      </c>
    </row>
    <row r="156" spans="1:11">
      <c r="A156">
        <v>206</v>
      </c>
      <c r="B156">
        <v>14</v>
      </c>
      <c r="C156">
        <v>0.5</v>
      </c>
      <c r="F156">
        <v>213</v>
      </c>
      <c r="G156" t="s">
        <v>9390</v>
      </c>
      <c r="H156">
        <v>27</v>
      </c>
      <c r="I156" t="s">
        <v>9170</v>
      </c>
      <c r="J156" t="s">
        <v>9170</v>
      </c>
      <c r="K156" t="s">
        <v>9170</v>
      </c>
    </row>
    <row r="157" spans="1:11">
      <c r="A157">
        <v>206</v>
      </c>
      <c r="B157">
        <v>21</v>
      </c>
      <c r="C157">
        <v>0.5</v>
      </c>
      <c r="F157">
        <v>214</v>
      </c>
      <c r="G157" t="s">
        <v>9391</v>
      </c>
      <c r="H157">
        <v>27</v>
      </c>
      <c r="I157" t="s">
        <v>9170</v>
      </c>
      <c r="J157" t="s">
        <v>9170</v>
      </c>
      <c r="K157" t="s">
        <v>9170</v>
      </c>
    </row>
    <row r="158" spans="1:11">
      <c r="A158">
        <v>207</v>
      </c>
      <c r="B158">
        <v>21</v>
      </c>
      <c r="C158">
        <v>0.5</v>
      </c>
      <c r="F158">
        <v>215</v>
      </c>
      <c r="G158" t="s">
        <v>9392</v>
      </c>
      <c r="H158">
        <v>27</v>
      </c>
      <c r="I158" t="s">
        <v>9170</v>
      </c>
      <c r="J158" t="s">
        <v>9170</v>
      </c>
      <c r="K158" t="s">
        <v>9170</v>
      </c>
    </row>
    <row r="159" spans="1:11">
      <c r="A159">
        <v>207</v>
      </c>
      <c r="B159">
        <v>11</v>
      </c>
      <c r="C159">
        <v>0.5</v>
      </c>
      <c r="F159">
        <v>216</v>
      </c>
      <c r="G159" t="s">
        <v>9393</v>
      </c>
      <c r="H159">
        <v>12</v>
      </c>
      <c r="I159" t="s">
        <v>9170</v>
      </c>
      <c r="J159" t="s">
        <v>9170</v>
      </c>
      <c r="K159" t="s">
        <v>9170</v>
      </c>
    </row>
    <row r="160" spans="1:11">
      <c r="A160">
        <v>208</v>
      </c>
      <c r="B160">
        <v>13</v>
      </c>
      <c r="C160">
        <v>1</v>
      </c>
      <c r="F160">
        <v>217</v>
      </c>
      <c r="G160" t="s">
        <v>9394</v>
      </c>
      <c r="H160">
        <v>7</v>
      </c>
      <c r="I160" t="s">
        <v>9170</v>
      </c>
      <c r="J160" t="s">
        <v>9170</v>
      </c>
      <c r="K160" t="s">
        <v>9170</v>
      </c>
    </row>
    <row r="161" spans="1:11">
      <c r="A161">
        <v>209</v>
      </c>
      <c r="B161">
        <v>13</v>
      </c>
      <c r="C161">
        <v>1</v>
      </c>
      <c r="F161">
        <v>301</v>
      </c>
      <c r="G161" t="s">
        <v>9395</v>
      </c>
      <c r="H161">
        <v>7</v>
      </c>
      <c r="I161" t="s">
        <v>9170</v>
      </c>
      <c r="J161" t="s">
        <v>9170</v>
      </c>
      <c r="K161" t="s">
        <v>9170</v>
      </c>
    </row>
    <row r="162" spans="1:11">
      <c r="A162">
        <v>210</v>
      </c>
      <c r="B162">
        <v>27</v>
      </c>
      <c r="C162">
        <v>1</v>
      </c>
      <c r="F162">
        <v>302</v>
      </c>
      <c r="G162" t="s">
        <v>9396</v>
      </c>
      <c r="H162">
        <v>7</v>
      </c>
      <c r="I162" t="s">
        <v>9170</v>
      </c>
      <c r="J162" t="s">
        <v>9170</v>
      </c>
      <c r="K162" t="s">
        <v>9170</v>
      </c>
    </row>
    <row r="163" spans="1:11">
      <c r="A163">
        <v>211</v>
      </c>
      <c r="B163">
        <v>27</v>
      </c>
      <c r="C163">
        <v>1</v>
      </c>
      <c r="F163">
        <v>303</v>
      </c>
      <c r="G163" t="s">
        <v>9397</v>
      </c>
      <c r="H163">
        <v>22</v>
      </c>
      <c r="I163" t="s">
        <v>9170</v>
      </c>
      <c r="J163" t="s">
        <v>9170</v>
      </c>
      <c r="K163" t="s">
        <v>9170</v>
      </c>
    </row>
    <row r="164" spans="1:11">
      <c r="A164">
        <v>212</v>
      </c>
      <c r="B164">
        <v>27</v>
      </c>
      <c r="C164">
        <v>1</v>
      </c>
      <c r="F164">
        <v>304</v>
      </c>
      <c r="G164" t="s">
        <v>9398</v>
      </c>
      <c r="H164">
        <v>13</v>
      </c>
      <c r="I164" t="s">
        <v>9170</v>
      </c>
      <c r="J164" t="s">
        <v>9170</v>
      </c>
      <c r="K164" t="s">
        <v>9170</v>
      </c>
    </row>
    <row r="165" spans="1:11">
      <c r="A165">
        <v>213</v>
      </c>
      <c r="B165">
        <v>27</v>
      </c>
      <c r="C165">
        <v>1</v>
      </c>
      <c r="F165">
        <v>305</v>
      </c>
      <c r="G165" t="s">
        <v>9399</v>
      </c>
      <c r="H165">
        <v>21</v>
      </c>
      <c r="I165" t="s">
        <v>9170</v>
      </c>
      <c r="J165" t="s">
        <v>9170</v>
      </c>
      <c r="K165" t="s">
        <v>9170</v>
      </c>
    </row>
    <row r="166" spans="1:11">
      <c r="A166">
        <v>214</v>
      </c>
      <c r="B166">
        <v>27</v>
      </c>
      <c r="C166">
        <v>1</v>
      </c>
      <c r="F166">
        <v>306</v>
      </c>
      <c r="G166" t="s">
        <v>9400</v>
      </c>
      <c r="H166">
        <v>14</v>
      </c>
      <c r="I166">
        <v>21</v>
      </c>
      <c r="J166" t="s">
        <v>9170</v>
      </c>
      <c r="K166" t="s">
        <v>9170</v>
      </c>
    </row>
    <row r="167" spans="1:11">
      <c r="A167">
        <v>215</v>
      </c>
      <c r="B167">
        <v>27</v>
      </c>
      <c r="C167">
        <v>1</v>
      </c>
      <c r="F167">
        <v>307</v>
      </c>
      <c r="G167" t="s">
        <v>9401</v>
      </c>
      <c r="H167">
        <v>14</v>
      </c>
      <c r="I167">
        <v>21</v>
      </c>
      <c r="J167" t="s">
        <v>9170</v>
      </c>
      <c r="K167" t="s">
        <v>9170</v>
      </c>
    </row>
    <row r="168" spans="1:11">
      <c r="A168">
        <v>216</v>
      </c>
      <c r="B168">
        <v>12</v>
      </c>
      <c r="C168">
        <v>1</v>
      </c>
      <c r="F168">
        <v>308</v>
      </c>
      <c r="G168" t="s">
        <v>9402</v>
      </c>
      <c r="H168">
        <v>31</v>
      </c>
      <c r="I168" t="s">
        <v>9170</v>
      </c>
      <c r="J168" t="s">
        <v>9170</v>
      </c>
      <c r="K168" t="s">
        <v>9170</v>
      </c>
    </row>
    <row r="169" spans="1:11">
      <c r="A169">
        <v>217</v>
      </c>
      <c r="B169">
        <v>7</v>
      </c>
      <c r="C169">
        <v>1</v>
      </c>
      <c r="F169">
        <v>309</v>
      </c>
      <c r="G169" t="s">
        <v>9403</v>
      </c>
      <c r="H169">
        <v>31</v>
      </c>
      <c r="I169" t="s">
        <v>9170</v>
      </c>
      <c r="J169" t="s">
        <v>9170</v>
      </c>
      <c r="K169" t="s">
        <v>9170</v>
      </c>
    </row>
    <row r="170" spans="1:11">
      <c r="A170">
        <v>301</v>
      </c>
      <c r="B170">
        <v>7</v>
      </c>
      <c r="C170">
        <v>1</v>
      </c>
      <c r="F170">
        <v>310</v>
      </c>
      <c r="G170" t="s">
        <v>9404</v>
      </c>
      <c r="H170">
        <v>31</v>
      </c>
      <c r="I170" t="s">
        <v>9170</v>
      </c>
      <c r="J170" t="s">
        <v>9170</v>
      </c>
      <c r="K170" t="s">
        <v>9170</v>
      </c>
    </row>
    <row r="171" spans="1:11">
      <c r="A171">
        <v>302</v>
      </c>
      <c r="B171">
        <v>7</v>
      </c>
      <c r="C171">
        <v>1</v>
      </c>
      <c r="F171">
        <v>311</v>
      </c>
      <c r="G171" t="s">
        <v>9405</v>
      </c>
      <c r="H171">
        <v>31</v>
      </c>
      <c r="I171" t="s">
        <v>9170</v>
      </c>
      <c r="J171" t="s">
        <v>9170</v>
      </c>
      <c r="K171" t="s">
        <v>9170</v>
      </c>
    </row>
    <row r="172" spans="1:11">
      <c r="A172">
        <v>303</v>
      </c>
      <c r="B172">
        <v>22</v>
      </c>
      <c r="C172">
        <v>1</v>
      </c>
      <c r="F172">
        <v>312</v>
      </c>
      <c r="G172" t="s">
        <v>9406</v>
      </c>
      <c r="H172">
        <v>31</v>
      </c>
      <c r="I172" t="s">
        <v>9170</v>
      </c>
      <c r="J172" t="s">
        <v>9170</v>
      </c>
      <c r="K172" t="s">
        <v>9170</v>
      </c>
    </row>
    <row r="173" spans="1:11">
      <c r="A173">
        <v>304</v>
      </c>
      <c r="B173">
        <v>13</v>
      </c>
      <c r="C173">
        <v>1</v>
      </c>
      <c r="F173">
        <v>313</v>
      </c>
      <c r="G173" t="s">
        <v>9407</v>
      </c>
      <c r="H173">
        <v>28</v>
      </c>
      <c r="I173" t="s">
        <v>9170</v>
      </c>
      <c r="J173" t="s">
        <v>9170</v>
      </c>
      <c r="K173" t="s">
        <v>9170</v>
      </c>
    </row>
    <row r="174" spans="1:11">
      <c r="A174">
        <v>305</v>
      </c>
      <c r="B174">
        <v>21</v>
      </c>
      <c r="C174">
        <v>1</v>
      </c>
      <c r="F174">
        <v>314</v>
      </c>
      <c r="G174" t="s">
        <v>9408</v>
      </c>
      <c r="H174">
        <v>12</v>
      </c>
      <c r="I174">
        <v>21</v>
      </c>
      <c r="J174" t="s">
        <v>9170</v>
      </c>
      <c r="K174" t="s">
        <v>9170</v>
      </c>
    </row>
    <row r="175" spans="1:11">
      <c r="A175">
        <v>306</v>
      </c>
      <c r="B175">
        <v>14</v>
      </c>
      <c r="C175">
        <v>0.5</v>
      </c>
      <c r="F175">
        <v>315</v>
      </c>
      <c r="G175" t="s">
        <v>9409</v>
      </c>
      <c r="H175">
        <v>12</v>
      </c>
      <c r="I175">
        <v>21</v>
      </c>
      <c r="J175" t="s">
        <v>9170</v>
      </c>
      <c r="K175" t="s">
        <v>9170</v>
      </c>
    </row>
    <row r="176" spans="1:11">
      <c r="A176">
        <v>306</v>
      </c>
      <c r="B176">
        <v>21</v>
      </c>
      <c r="C176">
        <v>0.5</v>
      </c>
      <c r="F176">
        <v>316</v>
      </c>
      <c r="G176" t="s">
        <v>9410</v>
      </c>
      <c r="H176">
        <v>31</v>
      </c>
      <c r="I176" t="s">
        <v>9170</v>
      </c>
      <c r="J176" t="s">
        <v>9170</v>
      </c>
      <c r="K176" t="s">
        <v>9170</v>
      </c>
    </row>
    <row r="177" spans="1:11">
      <c r="A177">
        <v>307</v>
      </c>
      <c r="B177">
        <v>14</v>
      </c>
      <c r="C177">
        <v>0.5</v>
      </c>
      <c r="F177">
        <v>317</v>
      </c>
      <c r="G177" t="s">
        <v>9411</v>
      </c>
      <c r="H177">
        <v>14</v>
      </c>
      <c r="I177">
        <v>21</v>
      </c>
      <c r="J177" t="s">
        <v>9170</v>
      </c>
      <c r="K177" t="s">
        <v>9170</v>
      </c>
    </row>
    <row r="178" spans="1:11">
      <c r="A178">
        <v>307</v>
      </c>
      <c r="B178">
        <v>21</v>
      </c>
      <c r="C178">
        <v>0.5</v>
      </c>
      <c r="F178">
        <v>318</v>
      </c>
      <c r="G178" t="s">
        <v>9412</v>
      </c>
      <c r="H178">
        <v>14</v>
      </c>
      <c r="I178">
        <v>21</v>
      </c>
      <c r="J178" t="s">
        <v>9170</v>
      </c>
      <c r="K178" t="s">
        <v>9170</v>
      </c>
    </row>
    <row r="179" spans="1:11">
      <c r="A179">
        <v>308</v>
      </c>
      <c r="B179">
        <v>31</v>
      </c>
      <c r="C179">
        <v>1</v>
      </c>
      <c r="F179">
        <v>319</v>
      </c>
      <c r="G179" t="s">
        <v>9413</v>
      </c>
      <c r="H179">
        <v>21</v>
      </c>
      <c r="I179" t="s">
        <v>9170</v>
      </c>
      <c r="J179" t="s">
        <v>9170</v>
      </c>
      <c r="K179" t="s">
        <v>9170</v>
      </c>
    </row>
    <row r="180" spans="1:11">
      <c r="A180">
        <v>309</v>
      </c>
      <c r="B180">
        <v>31</v>
      </c>
      <c r="C180">
        <v>1</v>
      </c>
      <c r="F180">
        <v>320</v>
      </c>
      <c r="G180" t="s">
        <v>9414</v>
      </c>
      <c r="H180">
        <v>21</v>
      </c>
      <c r="I180" t="s">
        <v>9170</v>
      </c>
      <c r="J180" t="s">
        <v>9170</v>
      </c>
      <c r="K180" t="s">
        <v>9170</v>
      </c>
    </row>
    <row r="181" spans="1:11">
      <c r="A181">
        <v>310</v>
      </c>
      <c r="B181">
        <v>31</v>
      </c>
      <c r="C181">
        <v>1</v>
      </c>
      <c r="F181">
        <v>321</v>
      </c>
      <c r="G181" t="s">
        <v>9415</v>
      </c>
      <c r="H181">
        <v>14</v>
      </c>
      <c r="I181">
        <v>21</v>
      </c>
      <c r="J181" t="s">
        <v>9170</v>
      </c>
      <c r="K181" t="s">
        <v>9170</v>
      </c>
    </row>
    <row r="182" spans="1:11">
      <c r="A182">
        <v>311</v>
      </c>
      <c r="B182">
        <v>31</v>
      </c>
      <c r="C182">
        <v>1</v>
      </c>
      <c r="F182">
        <v>322</v>
      </c>
      <c r="G182" t="s">
        <v>9416</v>
      </c>
      <c r="H182">
        <v>14</v>
      </c>
      <c r="I182">
        <v>21</v>
      </c>
      <c r="J182" t="s">
        <v>9170</v>
      </c>
      <c r="K182" t="s">
        <v>9170</v>
      </c>
    </row>
    <row r="183" spans="1:11">
      <c r="A183">
        <v>312</v>
      </c>
      <c r="B183">
        <v>31</v>
      </c>
      <c r="C183">
        <v>1</v>
      </c>
      <c r="F183">
        <v>331</v>
      </c>
      <c r="G183" t="s">
        <v>9417</v>
      </c>
      <c r="H183">
        <v>26</v>
      </c>
      <c r="I183" t="s">
        <v>9170</v>
      </c>
      <c r="J183" t="s">
        <v>9170</v>
      </c>
      <c r="K183" t="s">
        <v>9170</v>
      </c>
    </row>
    <row r="184" spans="1:11">
      <c r="A184">
        <v>313</v>
      </c>
      <c r="B184">
        <v>28</v>
      </c>
      <c r="C184">
        <v>1</v>
      </c>
      <c r="F184">
        <v>332</v>
      </c>
      <c r="G184" t="s">
        <v>9418</v>
      </c>
      <c r="H184">
        <v>22</v>
      </c>
      <c r="I184" t="s">
        <v>9170</v>
      </c>
      <c r="J184" t="s">
        <v>9170</v>
      </c>
      <c r="K184" t="s">
        <v>9170</v>
      </c>
    </row>
    <row r="185" spans="1:11">
      <c r="A185">
        <v>314</v>
      </c>
      <c r="B185">
        <v>12</v>
      </c>
      <c r="C185">
        <v>0.5</v>
      </c>
      <c r="F185">
        <v>333</v>
      </c>
      <c r="G185" t="s">
        <v>9419</v>
      </c>
      <c r="H185">
        <v>22</v>
      </c>
      <c r="I185" t="s">
        <v>9170</v>
      </c>
      <c r="J185" t="s">
        <v>9170</v>
      </c>
      <c r="K185" t="s">
        <v>9170</v>
      </c>
    </row>
    <row r="186" spans="1:11">
      <c r="A186">
        <v>314</v>
      </c>
      <c r="B186">
        <v>21</v>
      </c>
      <c r="C186">
        <v>0.5</v>
      </c>
      <c r="F186">
        <v>334</v>
      </c>
      <c r="G186" t="s">
        <v>9420</v>
      </c>
      <c r="H186">
        <v>22</v>
      </c>
      <c r="I186" t="s">
        <v>9170</v>
      </c>
      <c r="J186" t="s">
        <v>9170</v>
      </c>
      <c r="K186" t="s">
        <v>9170</v>
      </c>
    </row>
    <row r="187" spans="1:11">
      <c r="A187">
        <v>315</v>
      </c>
      <c r="B187">
        <v>21</v>
      </c>
      <c r="C187">
        <v>0.5</v>
      </c>
      <c r="F187">
        <v>335</v>
      </c>
      <c r="G187" t="s">
        <v>9421</v>
      </c>
      <c r="H187">
        <v>28</v>
      </c>
      <c r="I187" t="s">
        <v>9170</v>
      </c>
      <c r="J187" t="s">
        <v>9170</v>
      </c>
      <c r="K187" t="s">
        <v>9170</v>
      </c>
    </row>
    <row r="188" spans="1:11">
      <c r="A188">
        <v>315</v>
      </c>
      <c r="B188">
        <v>12</v>
      </c>
      <c r="C188">
        <v>0.5</v>
      </c>
      <c r="F188">
        <v>336</v>
      </c>
      <c r="G188" t="s">
        <v>9422</v>
      </c>
      <c r="H188">
        <v>28</v>
      </c>
      <c r="I188" t="s">
        <v>9170</v>
      </c>
      <c r="J188" t="s">
        <v>9170</v>
      </c>
      <c r="K188" t="s">
        <v>9170</v>
      </c>
    </row>
    <row r="189" spans="1:11">
      <c r="A189">
        <v>316</v>
      </c>
      <c r="B189">
        <v>31</v>
      </c>
      <c r="C189">
        <v>1</v>
      </c>
      <c r="F189">
        <v>337</v>
      </c>
      <c r="G189" t="s">
        <v>9423</v>
      </c>
      <c r="H189">
        <v>28</v>
      </c>
      <c r="I189" t="s">
        <v>9170</v>
      </c>
      <c r="J189" t="s">
        <v>9170</v>
      </c>
      <c r="K189" t="s">
        <v>9170</v>
      </c>
    </row>
    <row r="190" spans="1:11">
      <c r="A190">
        <v>317</v>
      </c>
      <c r="B190">
        <v>21</v>
      </c>
      <c r="C190">
        <v>0.5</v>
      </c>
      <c r="F190">
        <v>338</v>
      </c>
      <c r="G190" t="s">
        <v>9424</v>
      </c>
      <c r="H190">
        <v>28</v>
      </c>
      <c r="I190" t="s">
        <v>9170</v>
      </c>
      <c r="J190" t="s">
        <v>9170</v>
      </c>
      <c r="K190" t="s">
        <v>9170</v>
      </c>
    </row>
    <row r="191" spans="1:11">
      <c r="A191">
        <v>317</v>
      </c>
      <c r="B191">
        <v>14</v>
      </c>
      <c r="C191">
        <v>0.5</v>
      </c>
      <c r="F191">
        <v>401</v>
      </c>
      <c r="G191" t="s">
        <v>9425</v>
      </c>
      <c r="H191">
        <v>25</v>
      </c>
      <c r="I191" t="s">
        <v>9170</v>
      </c>
      <c r="J191" t="s">
        <v>9170</v>
      </c>
      <c r="K191" t="s">
        <v>9170</v>
      </c>
    </row>
    <row r="192" spans="1:11">
      <c r="A192">
        <v>318</v>
      </c>
      <c r="B192">
        <v>14</v>
      </c>
      <c r="C192">
        <v>0.5</v>
      </c>
      <c r="F192">
        <v>402</v>
      </c>
      <c r="G192" t="s">
        <v>9426</v>
      </c>
      <c r="H192">
        <v>21</v>
      </c>
      <c r="I192" t="s">
        <v>9170</v>
      </c>
      <c r="J192" t="s">
        <v>9170</v>
      </c>
      <c r="K192" t="s">
        <v>9170</v>
      </c>
    </row>
    <row r="193" spans="1:11">
      <c r="A193">
        <v>318</v>
      </c>
      <c r="B193">
        <v>21</v>
      </c>
      <c r="C193">
        <v>0.5</v>
      </c>
      <c r="F193">
        <v>403</v>
      </c>
      <c r="G193" t="s">
        <v>9427</v>
      </c>
      <c r="H193">
        <v>13</v>
      </c>
      <c r="I193" t="s">
        <v>9170</v>
      </c>
      <c r="J193" t="s">
        <v>9170</v>
      </c>
      <c r="K193" t="s">
        <v>9170</v>
      </c>
    </row>
    <row r="194" spans="1:11">
      <c r="A194">
        <v>319</v>
      </c>
      <c r="B194">
        <v>21</v>
      </c>
      <c r="C194">
        <v>1</v>
      </c>
      <c r="F194">
        <v>404</v>
      </c>
      <c r="G194" t="s">
        <v>9428</v>
      </c>
      <c r="H194">
        <v>31</v>
      </c>
      <c r="I194" t="s">
        <v>9170</v>
      </c>
      <c r="J194" t="s">
        <v>9170</v>
      </c>
      <c r="K194" t="s">
        <v>9170</v>
      </c>
    </row>
    <row r="195" spans="1:11">
      <c r="A195">
        <v>320</v>
      </c>
      <c r="B195">
        <v>21</v>
      </c>
      <c r="C195">
        <v>1</v>
      </c>
      <c r="F195">
        <v>405</v>
      </c>
      <c r="G195" t="s">
        <v>9429</v>
      </c>
      <c r="H195">
        <v>27</v>
      </c>
      <c r="I195" t="s">
        <v>9170</v>
      </c>
      <c r="J195" t="s">
        <v>9170</v>
      </c>
      <c r="K195" t="s">
        <v>9170</v>
      </c>
    </row>
    <row r="196" spans="1:11">
      <c r="A196">
        <v>321</v>
      </c>
      <c r="B196">
        <v>21</v>
      </c>
      <c r="C196">
        <v>0.5</v>
      </c>
      <c r="F196">
        <v>406</v>
      </c>
      <c r="G196" t="s">
        <v>9430</v>
      </c>
      <c r="H196">
        <v>27</v>
      </c>
      <c r="I196" t="s">
        <v>9170</v>
      </c>
      <c r="J196" t="s">
        <v>9170</v>
      </c>
      <c r="K196" t="s">
        <v>9170</v>
      </c>
    </row>
    <row r="197" spans="1:11">
      <c r="A197">
        <v>321</v>
      </c>
      <c r="B197">
        <v>14</v>
      </c>
      <c r="C197">
        <v>0.5</v>
      </c>
      <c r="F197">
        <v>407</v>
      </c>
      <c r="G197" t="s">
        <v>9431</v>
      </c>
      <c r="H197">
        <v>27</v>
      </c>
      <c r="I197" t="s">
        <v>9170</v>
      </c>
      <c r="J197" t="s">
        <v>9170</v>
      </c>
      <c r="K197" t="s">
        <v>9170</v>
      </c>
    </row>
    <row r="198" spans="1:11">
      <c r="A198">
        <v>322</v>
      </c>
      <c r="B198">
        <v>14</v>
      </c>
      <c r="C198">
        <v>0.5</v>
      </c>
      <c r="F198">
        <v>408</v>
      </c>
      <c r="G198" t="s">
        <v>9432</v>
      </c>
      <c r="H198">
        <v>12</v>
      </c>
      <c r="I198" t="s">
        <v>9170</v>
      </c>
      <c r="J198" t="s">
        <v>9170</v>
      </c>
      <c r="K198" t="s">
        <v>9170</v>
      </c>
    </row>
    <row r="199" spans="1:11">
      <c r="A199">
        <v>322</v>
      </c>
      <c r="B199">
        <v>21</v>
      </c>
      <c r="C199">
        <v>0.5</v>
      </c>
      <c r="F199">
        <v>409</v>
      </c>
      <c r="G199" t="s">
        <v>9433</v>
      </c>
      <c r="H199">
        <v>28</v>
      </c>
      <c r="I199" t="s">
        <v>9170</v>
      </c>
      <c r="J199" t="s">
        <v>9170</v>
      </c>
      <c r="K199" t="s">
        <v>9170</v>
      </c>
    </row>
    <row r="200" spans="1:11">
      <c r="A200">
        <v>331</v>
      </c>
      <c r="B200">
        <v>26</v>
      </c>
      <c r="C200">
        <v>1</v>
      </c>
      <c r="F200">
        <v>410</v>
      </c>
      <c r="G200" t="s">
        <v>9434</v>
      </c>
      <c r="H200">
        <v>21</v>
      </c>
      <c r="I200" t="s">
        <v>9170</v>
      </c>
      <c r="J200" t="s">
        <v>9170</v>
      </c>
      <c r="K200" t="s">
        <v>9170</v>
      </c>
    </row>
    <row r="201" spans="1:11">
      <c r="A201">
        <v>332</v>
      </c>
      <c r="B201">
        <v>22</v>
      </c>
      <c r="C201">
        <v>1</v>
      </c>
      <c r="F201">
        <v>411</v>
      </c>
      <c r="G201" t="s">
        <v>9435</v>
      </c>
      <c r="H201">
        <v>21</v>
      </c>
      <c r="I201">
        <v>31</v>
      </c>
      <c r="J201" t="s">
        <v>9170</v>
      </c>
      <c r="K201" t="s">
        <v>9170</v>
      </c>
    </row>
    <row r="202" spans="1:11">
      <c r="A202">
        <v>333</v>
      </c>
      <c r="B202">
        <v>22</v>
      </c>
      <c r="C202">
        <v>1</v>
      </c>
      <c r="F202">
        <v>412</v>
      </c>
      <c r="G202" t="s">
        <v>9436</v>
      </c>
      <c r="H202">
        <v>24</v>
      </c>
      <c r="I202">
        <v>31</v>
      </c>
      <c r="J202" t="s">
        <v>9170</v>
      </c>
      <c r="K202" t="s">
        <v>9170</v>
      </c>
    </row>
    <row r="203" spans="1:11">
      <c r="A203">
        <v>334</v>
      </c>
      <c r="B203">
        <v>22</v>
      </c>
      <c r="C203">
        <v>1</v>
      </c>
      <c r="F203">
        <v>413</v>
      </c>
      <c r="G203" t="s">
        <v>9437</v>
      </c>
      <c r="H203">
        <v>24</v>
      </c>
      <c r="I203">
        <v>31</v>
      </c>
      <c r="J203" t="s">
        <v>9170</v>
      </c>
      <c r="K203" t="s">
        <v>9170</v>
      </c>
    </row>
    <row r="204" spans="1:11">
      <c r="A204">
        <v>335</v>
      </c>
      <c r="B204">
        <v>28</v>
      </c>
      <c r="C204">
        <v>1</v>
      </c>
      <c r="F204">
        <v>414</v>
      </c>
      <c r="G204" t="s">
        <v>9438</v>
      </c>
      <c r="H204">
        <v>31</v>
      </c>
      <c r="I204" t="s">
        <v>9170</v>
      </c>
      <c r="J204" t="s">
        <v>9170</v>
      </c>
      <c r="K204" t="s">
        <v>9170</v>
      </c>
    </row>
    <row r="205" spans="1:11">
      <c r="A205">
        <v>336</v>
      </c>
      <c r="B205">
        <v>28</v>
      </c>
      <c r="C205">
        <v>1</v>
      </c>
      <c r="F205">
        <v>415</v>
      </c>
      <c r="G205" t="s">
        <v>9439</v>
      </c>
      <c r="H205">
        <v>14</v>
      </c>
      <c r="I205">
        <v>21</v>
      </c>
      <c r="J205" t="s">
        <v>9170</v>
      </c>
      <c r="K205" t="s">
        <v>9170</v>
      </c>
    </row>
    <row r="206" spans="1:11">
      <c r="A206">
        <v>337</v>
      </c>
      <c r="B206">
        <v>28</v>
      </c>
      <c r="C206">
        <v>1</v>
      </c>
      <c r="F206">
        <v>416</v>
      </c>
      <c r="G206" t="s">
        <v>9440</v>
      </c>
      <c r="H206">
        <v>21</v>
      </c>
      <c r="I206" t="s">
        <v>9170</v>
      </c>
      <c r="J206" t="s">
        <v>9170</v>
      </c>
      <c r="K206" t="s">
        <v>9170</v>
      </c>
    </row>
    <row r="207" spans="1:11">
      <c r="A207">
        <v>338</v>
      </c>
      <c r="B207">
        <v>28</v>
      </c>
      <c r="C207">
        <v>1</v>
      </c>
      <c r="F207">
        <v>417</v>
      </c>
      <c r="G207" t="s">
        <v>9441</v>
      </c>
      <c r="H207">
        <v>21</v>
      </c>
      <c r="I207" t="s">
        <v>9170</v>
      </c>
      <c r="J207" t="s">
        <v>9170</v>
      </c>
      <c r="K207" t="s">
        <v>9170</v>
      </c>
    </row>
    <row r="208" spans="1:11">
      <c r="A208">
        <v>401</v>
      </c>
      <c r="B208">
        <v>25</v>
      </c>
      <c r="C208">
        <v>1</v>
      </c>
      <c r="F208">
        <v>418</v>
      </c>
      <c r="G208" t="s">
        <v>9442</v>
      </c>
      <c r="H208">
        <v>12</v>
      </c>
      <c r="I208" t="s">
        <v>9170</v>
      </c>
      <c r="J208" t="s">
        <v>9170</v>
      </c>
      <c r="K208" t="s">
        <v>9170</v>
      </c>
    </row>
    <row r="209" spans="1:11">
      <c r="A209">
        <v>402</v>
      </c>
      <c r="B209">
        <v>21</v>
      </c>
      <c r="C209">
        <v>1</v>
      </c>
      <c r="F209">
        <v>501</v>
      </c>
      <c r="G209" t="s">
        <v>9443</v>
      </c>
      <c r="H209">
        <v>9</v>
      </c>
      <c r="I209" t="s">
        <v>9170</v>
      </c>
      <c r="J209" t="s">
        <v>9170</v>
      </c>
      <c r="K209" t="s">
        <v>9170</v>
      </c>
    </row>
    <row r="210" spans="1:11">
      <c r="A210">
        <v>403</v>
      </c>
      <c r="B210">
        <v>13</v>
      </c>
      <c r="C210">
        <v>1</v>
      </c>
      <c r="F210">
        <v>502</v>
      </c>
      <c r="G210" t="s">
        <v>9444</v>
      </c>
      <c r="H210">
        <v>9</v>
      </c>
      <c r="I210" t="s">
        <v>9170</v>
      </c>
      <c r="J210" t="s">
        <v>9170</v>
      </c>
      <c r="K210" t="s">
        <v>9170</v>
      </c>
    </row>
    <row r="211" spans="1:11">
      <c r="A211">
        <v>404</v>
      </c>
      <c r="B211">
        <v>31</v>
      </c>
      <c r="C211">
        <v>1</v>
      </c>
      <c r="F211">
        <v>503</v>
      </c>
      <c r="G211" t="s">
        <v>9445</v>
      </c>
      <c r="H211">
        <v>9</v>
      </c>
      <c r="I211" t="s">
        <v>9170</v>
      </c>
      <c r="J211" t="s">
        <v>9170</v>
      </c>
      <c r="K211" t="s">
        <v>9170</v>
      </c>
    </row>
    <row r="212" spans="1:11">
      <c r="A212">
        <v>405</v>
      </c>
      <c r="B212">
        <v>27</v>
      </c>
      <c r="C212">
        <v>1</v>
      </c>
      <c r="F212">
        <v>504</v>
      </c>
      <c r="G212" t="s">
        <v>9446</v>
      </c>
      <c r="H212">
        <v>9</v>
      </c>
      <c r="I212" t="s">
        <v>9170</v>
      </c>
      <c r="J212" t="s">
        <v>9170</v>
      </c>
      <c r="K212" t="s">
        <v>9170</v>
      </c>
    </row>
    <row r="213" spans="1:11">
      <c r="A213">
        <v>406</v>
      </c>
      <c r="B213">
        <v>27</v>
      </c>
      <c r="C213">
        <v>1</v>
      </c>
      <c r="F213">
        <v>505</v>
      </c>
      <c r="G213" t="s">
        <v>9447</v>
      </c>
      <c r="H213">
        <v>9</v>
      </c>
      <c r="I213" t="s">
        <v>9170</v>
      </c>
      <c r="J213" t="s">
        <v>9170</v>
      </c>
      <c r="K213" t="s">
        <v>9170</v>
      </c>
    </row>
    <row r="214" spans="1:11">
      <c r="A214">
        <v>407</v>
      </c>
      <c r="B214">
        <v>27</v>
      </c>
      <c r="C214">
        <v>1</v>
      </c>
      <c r="F214">
        <v>506</v>
      </c>
      <c r="G214" t="s">
        <v>9448</v>
      </c>
      <c r="H214">
        <v>9</v>
      </c>
      <c r="I214" t="s">
        <v>9170</v>
      </c>
      <c r="J214" t="s">
        <v>9170</v>
      </c>
      <c r="K214" t="s">
        <v>9170</v>
      </c>
    </row>
    <row r="215" spans="1:11">
      <c r="A215">
        <v>408</v>
      </c>
      <c r="B215">
        <v>12</v>
      </c>
      <c r="C215">
        <v>1</v>
      </c>
      <c r="F215">
        <v>507</v>
      </c>
      <c r="G215" t="s">
        <v>9449</v>
      </c>
      <c r="H215">
        <v>9</v>
      </c>
      <c r="I215" t="s">
        <v>9170</v>
      </c>
      <c r="J215" t="s">
        <v>9170</v>
      </c>
      <c r="K215" t="s">
        <v>9170</v>
      </c>
    </row>
    <row r="216" spans="1:11">
      <c r="A216">
        <v>409</v>
      </c>
      <c r="B216">
        <v>28</v>
      </c>
      <c r="C216">
        <v>1</v>
      </c>
      <c r="F216">
        <v>508</v>
      </c>
      <c r="G216" t="s">
        <v>9450</v>
      </c>
      <c r="H216">
        <v>9</v>
      </c>
      <c r="I216" t="s">
        <v>9170</v>
      </c>
      <c r="J216" t="s">
        <v>9170</v>
      </c>
      <c r="K216" t="s">
        <v>9170</v>
      </c>
    </row>
    <row r="217" spans="1:11">
      <c r="A217">
        <v>410</v>
      </c>
      <c r="B217">
        <v>21</v>
      </c>
      <c r="C217">
        <v>1</v>
      </c>
      <c r="F217">
        <v>509</v>
      </c>
      <c r="G217" t="s">
        <v>9451</v>
      </c>
      <c r="H217">
        <v>9</v>
      </c>
      <c r="I217" t="s">
        <v>9170</v>
      </c>
      <c r="J217" t="s">
        <v>9170</v>
      </c>
      <c r="K217" t="s">
        <v>9170</v>
      </c>
    </row>
    <row r="218" spans="1:11">
      <c r="A218">
        <v>411</v>
      </c>
      <c r="B218">
        <v>31</v>
      </c>
      <c r="C218">
        <v>0.5</v>
      </c>
      <c r="F218">
        <v>510</v>
      </c>
      <c r="G218" t="s">
        <v>9452</v>
      </c>
      <c r="H218">
        <v>10</v>
      </c>
      <c r="I218">
        <v>21</v>
      </c>
      <c r="J218" t="s">
        <v>9170</v>
      </c>
      <c r="K218" t="s">
        <v>9170</v>
      </c>
    </row>
    <row r="219" spans="1:11">
      <c r="A219">
        <v>411</v>
      </c>
      <c r="B219">
        <v>21</v>
      </c>
      <c r="C219">
        <v>0.5</v>
      </c>
      <c r="F219">
        <v>511</v>
      </c>
      <c r="G219" t="s">
        <v>9453</v>
      </c>
      <c r="H219">
        <v>10</v>
      </c>
      <c r="I219">
        <v>21</v>
      </c>
      <c r="J219" t="s">
        <v>9170</v>
      </c>
      <c r="K219" t="s">
        <v>9170</v>
      </c>
    </row>
    <row r="220" spans="1:11">
      <c r="A220">
        <v>412</v>
      </c>
      <c r="B220">
        <v>31</v>
      </c>
      <c r="C220">
        <v>0.5</v>
      </c>
      <c r="F220">
        <v>512</v>
      </c>
      <c r="G220" t="s">
        <v>9454</v>
      </c>
      <c r="H220">
        <v>10</v>
      </c>
      <c r="I220">
        <v>21</v>
      </c>
      <c r="J220" t="s">
        <v>9170</v>
      </c>
      <c r="K220" t="s">
        <v>9170</v>
      </c>
    </row>
    <row r="221" spans="1:11">
      <c r="A221">
        <v>412</v>
      </c>
      <c r="B221">
        <v>24</v>
      </c>
      <c r="C221">
        <v>0.5</v>
      </c>
      <c r="F221">
        <v>521</v>
      </c>
      <c r="G221" t="s">
        <v>9455</v>
      </c>
      <c r="H221">
        <v>21</v>
      </c>
      <c r="I221" t="s">
        <v>9170</v>
      </c>
      <c r="J221" t="s">
        <v>9170</v>
      </c>
      <c r="K221" t="s">
        <v>9170</v>
      </c>
    </row>
    <row r="222" spans="1:11">
      <c r="A222">
        <v>413</v>
      </c>
      <c r="B222">
        <v>24</v>
      </c>
      <c r="C222">
        <v>0.5</v>
      </c>
      <c r="F222">
        <v>601</v>
      </c>
      <c r="G222" t="s">
        <v>9456</v>
      </c>
      <c r="H222">
        <v>19</v>
      </c>
      <c r="I222">
        <v>20</v>
      </c>
      <c r="J222" t="s">
        <v>9170</v>
      </c>
      <c r="K222" t="s">
        <v>9170</v>
      </c>
    </row>
    <row r="223" spans="1:11">
      <c r="A223">
        <v>413</v>
      </c>
      <c r="B223">
        <v>31</v>
      </c>
      <c r="C223">
        <v>0.5</v>
      </c>
      <c r="F223">
        <v>602</v>
      </c>
      <c r="G223" t="s">
        <v>9457</v>
      </c>
      <c r="H223">
        <v>25</v>
      </c>
      <c r="I223" t="s">
        <v>9170</v>
      </c>
      <c r="J223" t="s">
        <v>9170</v>
      </c>
      <c r="K223" t="s">
        <v>9170</v>
      </c>
    </row>
    <row r="224" spans="1:11">
      <c r="A224">
        <v>414</v>
      </c>
      <c r="B224">
        <v>31</v>
      </c>
      <c r="C224">
        <v>1</v>
      </c>
      <c r="F224">
        <v>603</v>
      </c>
      <c r="G224" t="s">
        <v>9458</v>
      </c>
      <c r="H224">
        <v>19</v>
      </c>
      <c r="I224">
        <v>20</v>
      </c>
      <c r="J224" t="s">
        <v>9170</v>
      </c>
      <c r="K224" t="s">
        <v>9170</v>
      </c>
    </row>
    <row r="225" spans="1:11">
      <c r="A225">
        <v>415</v>
      </c>
      <c r="B225">
        <v>14</v>
      </c>
      <c r="C225">
        <v>0.5</v>
      </c>
      <c r="F225">
        <v>604</v>
      </c>
      <c r="G225" t="s">
        <v>9459</v>
      </c>
      <c r="H225">
        <v>17</v>
      </c>
      <c r="I225">
        <v>19</v>
      </c>
      <c r="J225">
        <v>20</v>
      </c>
      <c r="K225">
        <v>21</v>
      </c>
    </row>
    <row r="226" spans="1:11">
      <c r="A226">
        <v>415</v>
      </c>
      <c r="B226">
        <v>21</v>
      </c>
      <c r="C226">
        <v>0.5</v>
      </c>
      <c r="F226">
        <v>605</v>
      </c>
      <c r="G226" t="s">
        <v>9460</v>
      </c>
      <c r="H226">
        <v>25</v>
      </c>
      <c r="I226" t="s">
        <v>9170</v>
      </c>
      <c r="J226" t="s">
        <v>9170</v>
      </c>
      <c r="K226" t="s">
        <v>9170</v>
      </c>
    </row>
    <row r="227" spans="1:11">
      <c r="A227">
        <v>416</v>
      </c>
      <c r="B227">
        <v>21</v>
      </c>
      <c r="C227">
        <v>1</v>
      </c>
      <c r="F227">
        <v>606</v>
      </c>
      <c r="G227" t="s">
        <v>9461</v>
      </c>
      <c r="H227">
        <v>30</v>
      </c>
      <c r="I227" t="s">
        <v>9170</v>
      </c>
      <c r="J227" t="s">
        <v>9170</v>
      </c>
      <c r="K227" t="s">
        <v>9170</v>
      </c>
    </row>
    <row r="228" spans="1:11">
      <c r="A228">
        <v>417</v>
      </c>
      <c r="B228">
        <v>21</v>
      </c>
      <c r="C228">
        <v>1</v>
      </c>
      <c r="F228">
        <v>607</v>
      </c>
      <c r="G228" t="s">
        <v>9462</v>
      </c>
      <c r="H228">
        <v>33</v>
      </c>
      <c r="I228" t="s">
        <v>9170</v>
      </c>
      <c r="J228" t="s">
        <v>9170</v>
      </c>
      <c r="K228" t="s">
        <v>9170</v>
      </c>
    </row>
    <row r="229" spans="1:11">
      <c r="A229">
        <v>418</v>
      </c>
      <c r="B229">
        <v>12</v>
      </c>
      <c r="C229">
        <v>1</v>
      </c>
      <c r="F229">
        <v>608</v>
      </c>
      <c r="G229" t="s">
        <v>9463</v>
      </c>
      <c r="H229">
        <v>22</v>
      </c>
      <c r="I229" t="s">
        <v>9170</v>
      </c>
      <c r="J229" t="s">
        <v>9170</v>
      </c>
      <c r="K229" t="s">
        <v>9170</v>
      </c>
    </row>
    <row r="230" spans="1:11">
      <c r="A230">
        <v>501</v>
      </c>
      <c r="B230">
        <v>9</v>
      </c>
      <c r="C230">
        <v>1</v>
      </c>
      <c r="F230">
        <v>609</v>
      </c>
      <c r="G230" t="s">
        <v>9464</v>
      </c>
      <c r="H230">
        <v>22</v>
      </c>
      <c r="I230" t="s">
        <v>9170</v>
      </c>
      <c r="J230" t="s">
        <v>9170</v>
      </c>
      <c r="K230" t="s">
        <v>9170</v>
      </c>
    </row>
    <row r="231" spans="1:11">
      <c r="A231">
        <v>502</v>
      </c>
      <c r="B231">
        <v>9</v>
      </c>
      <c r="C231">
        <v>1</v>
      </c>
      <c r="F231">
        <v>610</v>
      </c>
      <c r="G231" t="s">
        <v>9465</v>
      </c>
      <c r="H231">
        <v>22</v>
      </c>
      <c r="I231" t="s">
        <v>9170</v>
      </c>
      <c r="J231" t="s">
        <v>9170</v>
      </c>
      <c r="K231" t="s">
        <v>9170</v>
      </c>
    </row>
    <row r="232" spans="1:11">
      <c r="A232">
        <v>503</v>
      </c>
      <c r="B232">
        <v>9</v>
      </c>
      <c r="C232">
        <v>1</v>
      </c>
      <c r="F232">
        <v>611</v>
      </c>
      <c r="G232" t="s">
        <v>9466</v>
      </c>
      <c r="H232">
        <v>22</v>
      </c>
      <c r="I232" t="s">
        <v>9170</v>
      </c>
      <c r="J232" t="s">
        <v>9170</v>
      </c>
      <c r="K232" t="s">
        <v>9170</v>
      </c>
    </row>
    <row r="233" spans="1:11">
      <c r="A233">
        <v>504</v>
      </c>
      <c r="B233">
        <v>9</v>
      </c>
      <c r="C233">
        <v>1</v>
      </c>
      <c r="F233">
        <v>612</v>
      </c>
      <c r="G233" t="s">
        <v>9467</v>
      </c>
      <c r="H233">
        <v>11</v>
      </c>
      <c r="I233" t="s">
        <v>9170</v>
      </c>
      <c r="J233" t="s">
        <v>9170</v>
      </c>
      <c r="K233" t="s">
        <v>9170</v>
      </c>
    </row>
    <row r="234" spans="1:11">
      <c r="A234">
        <v>505</v>
      </c>
      <c r="B234">
        <v>9</v>
      </c>
      <c r="C234">
        <v>1</v>
      </c>
      <c r="F234">
        <v>613</v>
      </c>
      <c r="G234" t="s">
        <v>9468</v>
      </c>
      <c r="H234">
        <v>11</v>
      </c>
      <c r="I234">
        <v>21</v>
      </c>
      <c r="J234" t="s">
        <v>9170</v>
      </c>
      <c r="K234" t="s">
        <v>9170</v>
      </c>
    </row>
    <row r="235" spans="1:11">
      <c r="A235">
        <v>506</v>
      </c>
      <c r="B235">
        <v>9</v>
      </c>
      <c r="C235">
        <v>1</v>
      </c>
      <c r="F235">
        <v>614</v>
      </c>
      <c r="G235" t="s">
        <v>9469</v>
      </c>
      <c r="H235">
        <v>25</v>
      </c>
      <c r="I235" t="s">
        <v>9170</v>
      </c>
      <c r="J235" t="s">
        <v>9170</v>
      </c>
      <c r="K235" t="s">
        <v>9170</v>
      </c>
    </row>
    <row r="236" spans="1:11">
      <c r="A236">
        <v>507</v>
      </c>
      <c r="B236">
        <v>9</v>
      </c>
      <c r="C236">
        <v>1</v>
      </c>
      <c r="F236">
        <v>615</v>
      </c>
      <c r="G236" t="s">
        <v>9470</v>
      </c>
      <c r="H236">
        <v>21</v>
      </c>
      <c r="I236" t="s">
        <v>9170</v>
      </c>
      <c r="J236" t="s">
        <v>9170</v>
      </c>
      <c r="K236" t="s">
        <v>9170</v>
      </c>
    </row>
    <row r="237" spans="1:11">
      <c r="A237">
        <v>508</v>
      </c>
      <c r="B237">
        <v>9</v>
      </c>
      <c r="C237">
        <v>1</v>
      </c>
      <c r="F237">
        <v>616</v>
      </c>
      <c r="G237" t="s">
        <v>9471</v>
      </c>
      <c r="H237">
        <v>21</v>
      </c>
      <c r="I237" t="s">
        <v>9170</v>
      </c>
      <c r="J237" t="s">
        <v>9170</v>
      </c>
      <c r="K237" t="s">
        <v>9170</v>
      </c>
    </row>
    <row r="238" spans="1:11">
      <c r="A238">
        <v>509</v>
      </c>
      <c r="B238">
        <v>9</v>
      </c>
      <c r="C238">
        <v>1</v>
      </c>
      <c r="F238">
        <v>617</v>
      </c>
      <c r="G238" t="s">
        <v>9472</v>
      </c>
      <c r="H238">
        <v>25</v>
      </c>
      <c r="I238" t="s">
        <v>9170</v>
      </c>
      <c r="J238" t="s">
        <v>9170</v>
      </c>
      <c r="K238" t="s">
        <v>9170</v>
      </c>
    </row>
    <row r="239" spans="1:11">
      <c r="A239">
        <v>510</v>
      </c>
      <c r="B239">
        <v>21</v>
      </c>
      <c r="C239">
        <v>0.5</v>
      </c>
      <c r="F239">
        <v>618</v>
      </c>
      <c r="G239" t="s">
        <v>9473</v>
      </c>
      <c r="H239">
        <v>16</v>
      </c>
      <c r="I239">
        <v>17</v>
      </c>
      <c r="J239">
        <v>21</v>
      </c>
      <c r="K239" t="s">
        <v>9170</v>
      </c>
    </row>
    <row r="240" spans="1:11">
      <c r="A240">
        <v>510</v>
      </c>
      <c r="B240">
        <v>10</v>
      </c>
      <c r="C240">
        <v>0.5</v>
      </c>
      <c r="F240">
        <v>619</v>
      </c>
      <c r="G240" t="s">
        <v>9474</v>
      </c>
      <c r="H240">
        <v>17</v>
      </c>
      <c r="I240">
        <v>21</v>
      </c>
      <c r="J240" t="s">
        <v>9170</v>
      </c>
      <c r="K240" t="s">
        <v>9170</v>
      </c>
    </row>
    <row r="241" spans="1:11">
      <c r="A241">
        <v>511</v>
      </c>
      <c r="B241">
        <v>21</v>
      </c>
      <c r="C241">
        <v>0.5</v>
      </c>
      <c r="F241">
        <v>620</v>
      </c>
      <c r="G241" t="s">
        <v>9475</v>
      </c>
      <c r="H241">
        <v>17</v>
      </c>
      <c r="I241">
        <v>21</v>
      </c>
      <c r="J241" t="s">
        <v>9170</v>
      </c>
      <c r="K241" t="s">
        <v>9170</v>
      </c>
    </row>
    <row r="242" spans="1:11">
      <c r="A242">
        <v>511</v>
      </c>
      <c r="B242">
        <v>10</v>
      </c>
      <c r="C242">
        <v>0.5</v>
      </c>
      <c r="F242">
        <v>621</v>
      </c>
      <c r="G242" t="s">
        <v>9476</v>
      </c>
      <c r="H242">
        <v>17</v>
      </c>
      <c r="I242">
        <v>21</v>
      </c>
      <c r="J242" t="s">
        <v>9170</v>
      </c>
      <c r="K242" t="s">
        <v>9170</v>
      </c>
    </row>
    <row r="243" spans="1:11">
      <c r="A243">
        <v>512</v>
      </c>
      <c r="B243">
        <v>10</v>
      </c>
      <c r="C243">
        <v>0.5</v>
      </c>
      <c r="F243">
        <v>622</v>
      </c>
      <c r="G243" t="s">
        <v>9477</v>
      </c>
      <c r="H243">
        <v>17</v>
      </c>
      <c r="I243">
        <v>21</v>
      </c>
      <c r="J243" t="s">
        <v>9170</v>
      </c>
      <c r="K243" t="s">
        <v>9170</v>
      </c>
    </row>
    <row r="244" spans="1:11">
      <c r="A244">
        <v>512</v>
      </c>
      <c r="B244">
        <v>21</v>
      </c>
      <c r="C244">
        <v>0.5</v>
      </c>
      <c r="F244">
        <v>623</v>
      </c>
      <c r="G244" t="s">
        <v>9478</v>
      </c>
      <c r="H244">
        <v>24</v>
      </c>
      <c r="I244" t="s">
        <v>9170</v>
      </c>
      <c r="J244" t="s">
        <v>9170</v>
      </c>
      <c r="K244" t="s">
        <v>9170</v>
      </c>
    </row>
    <row r="245" spans="1:11">
      <c r="A245">
        <v>521</v>
      </c>
      <c r="B245">
        <v>21</v>
      </c>
      <c r="C245">
        <v>1</v>
      </c>
      <c r="F245">
        <v>624</v>
      </c>
      <c r="G245" t="s">
        <v>9479</v>
      </c>
      <c r="H245">
        <v>24</v>
      </c>
      <c r="I245" t="s">
        <v>9170</v>
      </c>
      <c r="J245" t="s">
        <v>9170</v>
      </c>
      <c r="K245" t="s">
        <v>9170</v>
      </c>
    </row>
    <row r="246" spans="1:11">
      <c r="A246">
        <v>601</v>
      </c>
      <c r="B246">
        <v>20</v>
      </c>
      <c r="C246">
        <v>0.5</v>
      </c>
      <c r="F246">
        <v>625</v>
      </c>
      <c r="G246" t="s">
        <v>9480</v>
      </c>
      <c r="H246">
        <v>17</v>
      </c>
      <c r="I246">
        <v>21</v>
      </c>
      <c r="J246" t="s">
        <v>9170</v>
      </c>
      <c r="K246" t="s">
        <v>9170</v>
      </c>
    </row>
    <row r="247" spans="1:11">
      <c r="A247">
        <v>601</v>
      </c>
      <c r="B247">
        <v>19</v>
      </c>
      <c r="C247">
        <v>0.5</v>
      </c>
      <c r="F247">
        <v>626</v>
      </c>
      <c r="G247" t="s">
        <v>9481</v>
      </c>
      <c r="H247">
        <v>31</v>
      </c>
      <c r="I247" t="s">
        <v>9170</v>
      </c>
      <c r="J247" t="s">
        <v>9170</v>
      </c>
      <c r="K247" t="s">
        <v>9170</v>
      </c>
    </row>
    <row r="248" spans="1:11">
      <c r="A248">
        <v>602</v>
      </c>
      <c r="B248">
        <v>25</v>
      </c>
      <c r="C248">
        <v>1</v>
      </c>
      <c r="F248">
        <v>627</v>
      </c>
      <c r="G248" t="s">
        <v>9482</v>
      </c>
      <c r="H248">
        <v>32</v>
      </c>
      <c r="I248" t="s">
        <v>9170</v>
      </c>
      <c r="J248" t="s">
        <v>9170</v>
      </c>
      <c r="K248" t="s">
        <v>9170</v>
      </c>
    </row>
    <row r="249" spans="1:11">
      <c r="A249">
        <v>603</v>
      </c>
      <c r="B249">
        <v>19</v>
      </c>
      <c r="C249">
        <v>0.5</v>
      </c>
      <c r="F249">
        <v>628</v>
      </c>
      <c r="G249" t="s">
        <v>9483</v>
      </c>
      <c r="H249">
        <v>27</v>
      </c>
      <c r="I249" t="s">
        <v>9170</v>
      </c>
      <c r="J249" t="s">
        <v>9170</v>
      </c>
      <c r="K249" t="s">
        <v>9170</v>
      </c>
    </row>
    <row r="250" spans="1:11">
      <c r="A250">
        <v>603</v>
      </c>
      <c r="B250">
        <v>20</v>
      </c>
      <c r="C250">
        <v>0.5</v>
      </c>
      <c r="F250">
        <v>629</v>
      </c>
      <c r="G250" t="s">
        <v>9484</v>
      </c>
      <c r="H250">
        <v>27</v>
      </c>
      <c r="I250" t="s">
        <v>9170</v>
      </c>
      <c r="J250" t="s">
        <v>9170</v>
      </c>
      <c r="K250" t="s">
        <v>9170</v>
      </c>
    </row>
    <row r="251" spans="1:11">
      <c r="A251">
        <v>604</v>
      </c>
      <c r="B251">
        <v>20</v>
      </c>
      <c r="C251">
        <v>0.25</v>
      </c>
      <c r="F251">
        <v>630</v>
      </c>
      <c r="G251" t="s">
        <v>9485</v>
      </c>
      <c r="H251">
        <v>27</v>
      </c>
      <c r="I251" t="s">
        <v>9170</v>
      </c>
      <c r="J251" t="s">
        <v>9170</v>
      </c>
      <c r="K251" t="s">
        <v>9170</v>
      </c>
    </row>
    <row r="252" spans="1:11">
      <c r="A252">
        <v>604</v>
      </c>
      <c r="B252">
        <v>17</v>
      </c>
      <c r="C252">
        <v>0.25</v>
      </c>
      <c r="F252">
        <v>631</v>
      </c>
      <c r="G252" t="s">
        <v>9486</v>
      </c>
      <c r="H252">
        <v>27</v>
      </c>
      <c r="I252">
        <v>31</v>
      </c>
      <c r="J252" t="s">
        <v>9170</v>
      </c>
      <c r="K252" t="s">
        <v>9170</v>
      </c>
    </row>
    <row r="253" spans="1:11">
      <c r="A253">
        <v>604</v>
      </c>
      <c r="B253">
        <v>19</v>
      </c>
      <c r="C253">
        <v>0.25</v>
      </c>
      <c r="F253">
        <v>632</v>
      </c>
      <c r="G253" t="s">
        <v>9487</v>
      </c>
      <c r="H253">
        <v>31</v>
      </c>
      <c r="I253" t="s">
        <v>9170</v>
      </c>
      <c r="J253" t="s">
        <v>9170</v>
      </c>
      <c r="K253" t="s">
        <v>9170</v>
      </c>
    </row>
    <row r="254" spans="1:11">
      <c r="A254">
        <v>604</v>
      </c>
      <c r="B254">
        <v>21</v>
      </c>
      <c r="C254">
        <v>0.25</v>
      </c>
      <c r="F254">
        <v>633</v>
      </c>
      <c r="G254" t="s">
        <v>9488</v>
      </c>
      <c r="H254">
        <v>24</v>
      </c>
      <c r="I254" t="s">
        <v>9170</v>
      </c>
      <c r="J254" t="s">
        <v>9170</v>
      </c>
      <c r="K254" t="s">
        <v>9170</v>
      </c>
    </row>
    <row r="255" spans="1:11">
      <c r="A255">
        <v>605</v>
      </c>
      <c r="B255">
        <v>25</v>
      </c>
      <c r="C255">
        <v>1</v>
      </c>
      <c r="F255">
        <v>634</v>
      </c>
      <c r="G255" t="s">
        <v>9489</v>
      </c>
      <c r="H255">
        <v>21</v>
      </c>
      <c r="I255" t="s">
        <v>9170</v>
      </c>
      <c r="J255" t="s">
        <v>9170</v>
      </c>
      <c r="K255" t="s">
        <v>9170</v>
      </c>
    </row>
    <row r="256" spans="1:11">
      <c r="A256">
        <v>606</v>
      </c>
      <c r="B256">
        <v>30</v>
      </c>
      <c r="C256">
        <v>1</v>
      </c>
      <c r="F256">
        <v>635</v>
      </c>
      <c r="G256" t="s">
        <v>9490</v>
      </c>
      <c r="H256">
        <v>21</v>
      </c>
      <c r="I256" t="s">
        <v>9170</v>
      </c>
      <c r="J256" t="s">
        <v>9170</v>
      </c>
      <c r="K256" t="s">
        <v>9170</v>
      </c>
    </row>
    <row r="257" spans="1:11">
      <c r="A257">
        <v>607</v>
      </c>
      <c r="B257">
        <v>33</v>
      </c>
      <c r="C257">
        <v>1</v>
      </c>
      <c r="F257">
        <v>636</v>
      </c>
      <c r="G257" t="s">
        <v>9491</v>
      </c>
      <c r="H257">
        <v>25</v>
      </c>
      <c r="I257" t="s">
        <v>9170</v>
      </c>
      <c r="J257" t="s">
        <v>9170</v>
      </c>
      <c r="K257" t="s">
        <v>9170</v>
      </c>
    </row>
    <row r="258" spans="1:11">
      <c r="A258">
        <v>608</v>
      </c>
      <c r="B258">
        <v>22</v>
      </c>
      <c r="C258">
        <v>1</v>
      </c>
      <c r="F258">
        <v>637</v>
      </c>
      <c r="G258" t="s">
        <v>9492</v>
      </c>
      <c r="H258">
        <v>21</v>
      </c>
      <c r="I258" t="s">
        <v>9170</v>
      </c>
      <c r="J258" t="s">
        <v>9170</v>
      </c>
      <c r="K258" t="s">
        <v>9170</v>
      </c>
    </row>
    <row r="259" spans="1:11">
      <c r="A259">
        <v>609</v>
      </c>
      <c r="B259">
        <v>22</v>
      </c>
      <c r="C259">
        <v>1</v>
      </c>
      <c r="F259">
        <v>638</v>
      </c>
      <c r="G259" t="s">
        <v>9493</v>
      </c>
      <c r="H259">
        <v>21</v>
      </c>
      <c r="I259" t="s">
        <v>9170</v>
      </c>
      <c r="J259" t="s">
        <v>9170</v>
      </c>
      <c r="K259" t="s">
        <v>9170</v>
      </c>
    </row>
    <row r="260" spans="1:11">
      <c r="A260">
        <v>610</v>
      </c>
      <c r="B260">
        <v>22</v>
      </c>
      <c r="C260">
        <v>1</v>
      </c>
      <c r="F260">
        <v>639</v>
      </c>
      <c r="G260" t="s">
        <v>9494</v>
      </c>
      <c r="H260">
        <v>12</v>
      </c>
      <c r="I260" t="s">
        <v>9170</v>
      </c>
      <c r="J260" t="s">
        <v>9170</v>
      </c>
      <c r="K260" t="s">
        <v>9170</v>
      </c>
    </row>
    <row r="261" spans="1:11">
      <c r="A261">
        <v>611</v>
      </c>
      <c r="B261">
        <v>22</v>
      </c>
      <c r="C261">
        <v>1</v>
      </c>
      <c r="F261">
        <v>640</v>
      </c>
      <c r="G261" t="s">
        <v>9495</v>
      </c>
      <c r="H261">
        <v>12</v>
      </c>
      <c r="I261" t="s">
        <v>9170</v>
      </c>
      <c r="J261" t="s">
        <v>9170</v>
      </c>
      <c r="K261" t="s">
        <v>9170</v>
      </c>
    </row>
    <row r="262" spans="1:11">
      <c r="A262">
        <v>612</v>
      </c>
      <c r="B262">
        <v>11</v>
      </c>
      <c r="C262">
        <v>1</v>
      </c>
      <c r="F262">
        <v>641</v>
      </c>
      <c r="G262" t="s">
        <v>9496</v>
      </c>
      <c r="H262">
        <v>35</v>
      </c>
      <c r="I262" t="s">
        <v>9170</v>
      </c>
      <c r="J262" t="s">
        <v>9170</v>
      </c>
      <c r="K262" t="s">
        <v>9170</v>
      </c>
    </row>
    <row r="263" spans="1:11">
      <c r="A263">
        <v>613</v>
      </c>
      <c r="B263">
        <v>21</v>
      </c>
      <c r="C263">
        <v>0.5</v>
      </c>
      <c r="F263">
        <v>642</v>
      </c>
      <c r="G263" t="s">
        <v>9497</v>
      </c>
      <c r="H263">
        <v>33</v>
      </c>
      <c r="I263" t="s">
        <v>9170</v>
      </c>
      <c r="J263" t="s">
        <v>9170</v>
      </c>
      <c r="K263" t="s">
        <v>9170</v>
      </c>
    </row>
    <row r="264" spans="1:11">
      <c r="A264">
        <v>613</v>
      </c>
      <c r="B264">
        <v>11</v>
      </c>
      <c r="C264">
        <v>0.5</v>
      </c>
      <c r="F264">
        <v>643</v>
      </c>
      <c r="G264" t="s">
        <v>9498</v>
      </c>
      <c r="H264">
        <v>33</v>
      </c>
      <c r="I264" t="s">
        <v>9170</v>
      </c>
      <c r="J264" t="s">
        <v>9170</v>
      </c>
      <c r="K264" t="s">
        <v>9170</v>
      </c>
    </row>
    <row r="265" spans="1:11">
      <c r="A265">
        <v>614</v>
      </c>
      <c r="B265">
        <v>25</v>
      </c>
      <c r="C265">
        <v>1</v>
      </c>
      <c r="F265">
        <v>644</v>
      </c>
      <c r="G265" t="s">
        <v>9499</v>
      </c>
      <c r="H265">
        <v>26</v>
      </c>
      <c r="I265" t="s">
        <v>9170</v>
      </c>
      <c r="J265" t="s">
        <v>9170</v>
      </c>
      <c r="K265" t="s">
        <v>9170</v>
      </c>
    </row>
    <row r="266" spans="1:11">
      <c r="A266">
        <v>615</v>
      </c>
      <c r="B266">
        <v>21</v>
      </c>
      <c r="C266">
        <v>1</v>
      </c>
      <c r="F266">
        <v>645</v>
      </c>
      <c r="G266" t="s">
        <v>9500</v>
      </c>
      <c r="H266">
        <v>21</v>
      </c>
      <c r="I266" t="s">
        <v>9170</v>
      </c>
      <c r="J266" t="s">
        <v>9170</v>
      </c>
      <c r="K266" t="s">
        <v>9170</v>
      </c>
    </row>
    <row r="267" spans="1:11">
      <c r="A267">
        <v>616</v>
      </c>
      <c r="B267">
        <v>21</v>
      </c>
      <c r="C267">
        <v>1</v>
      </c>
      <c r="F267">
        <v>646</v>
      </c>
      <c r="G267" t="s">
        <v>9501</v>
      </c>
      <c r="H267">
        <v>17</v>
      </c>
      <c r="I267">
        <v>21</v>
      </c>
      <c r="J267" t="s">
        <v>9170</v>
      </c>
      <c r="K267" t="s">
        <v>9170</v>
      </c>
    </row>
    <row r="268" spans="1:11">
      <c r="A268">
        <v>617</v>
      </c>
      <c r="B268">
        <v>25</v>
      </c>
      <c r="C268">
        <v>1</v>
      </c>
      <c r="F268">
        <v>647</v>
      </c>
      <c r="G268" t="s">
        <v>9502</v>
      </c>
      <c r="H268">
        <v>10</v>
      </c>
      <c r="I268">
        <v>11</v>
      </c>
      <c r="J268">
        <v>16</v>
      </c>
      <c r="K268">
        <v>21</v>
      </c>
    </row>
    <row r="269" spans="1:11">
      <c r="A269">
        <v>618</v>
      </c>
      <c r="B269">
        <v>21</v>
      </c>
      <c r="C269">
        <v>0.33</v>
      </c>
      <c r="F269">
        <v>648</v>
      </c>
      <c r="G269" t="s">
        <v>9503</v>
      </c>
      <c r="H269">
        <v>29</v>
      </c>
      <c r="I269">
        <v>30</v>
      </c>
      <c r="J269" t="s">
        <v>9170</v>
      </c>
      <c r="K269" t="s">
        <v>9170</v>
      </c>
    </row>
    <row r="270" spans="1:11">
      <c r="A270">
        <v>618</v>
      </c>
      <c r="B270">
        <v>16</v>
      </c>
      <c r="C270">
        <v>0.33</v>
      </c>
      <c r="F270">
        <v>649</v>
      </c>
      <c r="G270" t="s">
        <v>9504</v>
      </c>
      <c r="H270">
        <v>32</v>
      </c>
      <c r="I270" t="s">
        <v>9170</v>
      </c>
      <c r="J270" t="s">
        <v>9170</v>
      </c>
      <c r="K270" t="s">
        <v>9170</v>
      </c>
    </row>
    <row r="271" spans="1:11">
      <c r="A271">
        <v>618</v>
      </c>
      <c r="B271">
        <v>17</v>
      </c>
      <c r="C271">
        <v>0.33</v>
      </c>
      <c r="F271">
        <v>650</v>
      </c>
      <c r="G271" t="s">
        <v>9505</v>
      </c>
      <c r="H271">
        <v>29</v>
      </c>
      <c r="I271" t="s">
        <v>9170</v>
      </c>
      <c r="J271" t="s">
        <v>9170</v>
      </c>
      <c r="K271" t="s">
        <v>9170</v>
      </c>
    </row>
    <row r="272" spans="1:11">
      <c r="A272">
        <v>619</v>
      </c>
      <c r="B272">
        <v>21</v>
      </c>
      <c r="C272">
        <v>0.5</v>
      </c>
      <c r="F272">
        <v>651</v>
      </c>
      <c r="G272" t="s">
        <v>9506</v>
      </c>
      <c r="H272">
        <v>29</v>
      </c>
      <c r="I272">
        <v>34</v>
      </c>
      <c r="J272" t="s">
        <v>9170</v>
      </c>
      <c r="K272" t="s">
        <v>9170</v>
      </c>
    </row>
    <row r="273" spans="1:11">
      <c r="A273">
        <v>619</v>
      </c>
      <c r="B273">
        <v>17</v>
      </c>
      <c r="C273">
        <v>0.5</v>
      </c>
      <c r="F273">
        <v>652</v>
      </c>
      <c r="G273" t="s">
        <v>9507</v>
      </c>
      <c r="H273">
        <v>32</v>
      </c>
      <c r="I273" t="s">
        <v>9170</v>
      </c>
      <c r="J273" t="s">
        <v>9170</v>
      </c>
      <c r="K273" t="s">
        <v>9170</v>
      </c>
    </row>
    <row r="274" spans="1:11">
      <c r="A274">
        <v>620</v>
      </c>
      <c r="B274">
        <v>17</v>
      </c>
      <c r="C274">
        <v>0.5</v>
      </c>
      <c r="F274">
        <v>653</v>
      </c>
      <c r="G274" t="s">
        <v>9508</v>
      </c>
      <c r="H274">
        <v>31</v>
      </c>
      <c r="I274" t="s">
        <v>9170</v>
      </c>
      <c r="J274" t="s">
        <v>9170</v>
      </c>
      <c r="K274" t="s">
        <v>9170</v>
      </c>
    </row>
    <row r="275" spans="1:11">
      <c r="A275">
        <v>620</v>
      </c>
      <c r="B275">
        <v>21</v>
      </c>
      <c r="C275">
        <v>0.5</v>
      </c>
      <c r="F275">
        <v>661</v>
      </c>
      <c r="G275" t="s">
        <v>9509</v>
      </c>
      <c r="H275">
        <v>33</v>
      </c>
      <c r="I275" t="s">
        <v>9170</v>
      </c>
      <c r="J275" t="s">
        <v>9170</v>
      </c>
      <c r="K275" t="s">
        <v>9170</v>
      </c>
    </row>
    <row r="276" spans="1:11">
      <c r="A276">
        <v>621</v>
      </c>
      <c r="B276">
        <v>17</v>
      </c>
      <c r="C276">
        <v>0.5</v>
      </c>
      <c r="F276">
        <v>662</v>
      </c>
      <c r="G276" t="s">
        <v>9510</v>
      </c>
      <c r="H276">
        <v>12</v>
      </c>
      <c r="I276">
        <v>21</v>
      </c>
      <c r="J276" t="s">
        <v>9170</v>
      </c>
      <c r="K276" t="s">
        <v>9170</v>
      </c>
    </row>
    <row r="277" spans="1:11">
      <c r="A277">
        <v>621</v>
      </c>
      <c r="B277">
        <v>21</v>
      </c>
      <c r="C277">
        <v>0.5</v>
      </c>
      <c r="F277">
        <v>663</v>
      </c>
      <c r="G277" t="s">
        <v>9511</v>
      </c>
      <c r="H277">
        <v>33</v>
      </c>
      <c r="I277" t="s">
        <v>9170</v>
      </c>
      <c r="J277" t="s">
        <v>9170</v>
      </c>
      <c r="K277" t="s">
        <v>9170</v>
      </c>
    </row>
    <row r="278" spans="1:11">
      <c r="A278">
        <v>622</v>
      </c>
      <c r="B278">
        <v>17</v>
      </c>
      <c r="C278">
        <v>0.5</v>
      </c>
      <c r="F278">
        <v>664</v>
      </c>
      <c r="G278" t="s">
        <v>9512</v>
      </c>
      <c r="H278">
        <v>33</v>
      </c>
      <c r="I278" t="s">
        <v>9170</v>
      </c>
      <c r="J278" t="s">
        <v>9170</v>
      </c>
      <c r="K278" t="s">
        <v>9170</v>
      </c>
    </row>
    <row r="279" spans="1:11">
      <c r="A279">
        <v>622</v>
      </c>
      <c r="B279">
        <v>21</v>
      </c>
      <c r="C279">
        <v>0.5</v>
      </c>
      <c r="F279">
        <v>665</v>
      </c>
      <c r="G279" t="s">
        <v>9513</v>
      </c>
      <c r="H279">
        <v>12</v>
      </c>
      <c r="I279">
        <v>21</v>
      </c>
      <c r="J279" t="s">
        <v>9170</v>
      </c>
      <c r="K279" t="s">
        <v>9170</v>
      </c>
    </row>
    <row r="280" spans="1:11">
      <c r="A280">
        <v>623</v>
      </c>
      <c r="B280">
        <v>24</v>
      </c>
      <c r="C280">
        <v>1</v>
      </c>
      <c r="F280">
        <v>666</v>
      </c>
      <c r="G280" t="s">
        <v>9514</v>
      </c>
      <c r="H280">
        <v>33</v>
      </c>
      <c r="I280" t="s">
        <v>9170</v>
      </c>
      <c r="J280" t="s">
        <v>9170</v>
      </c>
      <c r="K280" t="s">
        <v>9170</v>
      </c>
    </row>
    <row r="281" spans="1:11">
      <c r="A281">
        <v>624</v>
      </c>
      <c r="B281">
        <v>24</v>
      </c>
      <c r="C281">
        <v>1</v>
      </c>
      <c r="F281">
        <v>667</v>
      </c>
      <c r="G281" t="s">
        <v>9515</v>
      </c>
      <c r="H281">
        <v>33</v>
      </c>
      <c r="I281" t="s">
        <v>9170</v>
      </c>
      <c r="J281" t="s">
        <v>9170</v>
      </c>
      <c r="K281" t="s">
        <v>9170</v>
      </c>
    </row>
    <row r="282" spans="1:11">
      <c r="A282">
        <v>625</v>
      </c>
      <c r="B282">
        <v>21</v>
      </c>
      <c r="C282">
        <v>0.5</v>
      </c>
      <c r="F282">
        <v>668</v>
      </c>
      <c r="G282" t="s">
        <v>9516</v>
      </c>
      <c r="H282">
        <v>12</v>
      </c>
      <c r="I282">
        <v>21</v>
      </c>
      <c r="J282" t="s">
        <v>9170</v>
      </c>
      <c r="K282" t="s">
        <v>9170</v>
      </c>
    </row>
    <row r="283" spans="1:11">
      <c r="A283">
        <v>625</v>
      </c>
      <c r="B283">
        <v>17</v>
      </c>
      <c r="C283">
        <v>0.5</v>
      </c>
      <c r="F283">
        <v>669</v>
      </c>
      <c r="G283" t="s">
        <v>9517</v>
      </c>
      <c r="H283">
        <v>33</v>
      </c>
      <c r="I283" t="s">
        <v>9170</v>
      </c>
      <c r="J283" t="s">
        <v>9170</v>
      </c>
      <c r="K283" t="s">
        <v>9170</v>
      </c>
    </row>
    <row r="284" spans="1:11">
      <c r="A284">
        <v>626</v>
      </c>
      <c r="B284">
        <v>31</v>
      </c>
      <c r="C284">
        <v>1</v>
      </c>
      <c r="F284">
        <v>670</v>
      </c>
      <c r="G284" t="s">
        <v>9518</v>
      </c>
      <c r="H284">
        <v>33</v>
      </c>
      <c r="I284" t="s">
        <v>9170</v>
      </c>
      <c r="J284" t="s">
        <v>9170</v>
      </c>
      <c r="K284" t="s">
        <v>9170</v>
      </c>
    </row>
    <row r="285" spans="1:11">
      <c r="A285">
        <v>627</v>
      </c>
      <c r="B285">
        <v>32</v>
      </c>
      <c r="C285">
        <v>1</v>
      </c>
      <c r="F285">
        <v>671</v>
      </c>
      <c r="G285" t="s">
        <v>9519</v>
      </c>
      <c r="H285">
        <v>12</v>
      </c>
      <c r="I285">
        <v>21</v>
      </c>
      <c r="J285" t="s">
        <v>9170</v>
      </c>
      <c r="K285" t="s">
        <v>9170</v>
      </c>
    </row>
    <row r="286" spans="1:11">
      <c r="A286">
        <v>628</v>
      </c>
      <c r="B286">
        <v>27</v>
      </c>
      <c r="C286">
        <v>1</v>
      </c>
      <c r="F286">
        <v>672</v>
      </c>
      <c r="G286" t="s">
        <v>9520</v>
      </c>
      <c r="H286">
        <v>33</v>
      </c>
      <c r="I286" t="s">
        <v>9170</v>
      </c>
      <c r="J286" t="s">
        <v>9170</v>
      </c>
      <c r="K286" t="s">
        <v>9170</v>
      </c>
    </row>
    <row r="287" spans="1:11">
      <c r="A287">
        <v>629</v>
      </c>
      <c r="B287">
        <v>27</v>
      </c>
      <c r="C287">
        <v>1</v>
      </c>
      <c r="F287">
        <v>681</v>
      </c>
      <c r="G287" t="s">
        <v>9521</v>
      </c>
      <c r="H287">
        <v>34</v>
      </c>
      <c r="I287" t="s">
        <v>9170</v>
      </c>
      <c r="J287" t="s">
        <v>9170</v>
      </c>
      <c r="K287" t="s">
        <v>9170</v>
      </c>
    </row>
    <row r="288" spans="1:11">
      <c r="A288">
        <v>630</v>
      </c>
      <c r="B288">
        <v>27</v>
      </c>
      <c r="C288">
        <v>1</v>
      </c>
      <c r="F288">
        <v>682</v>
      </c>
      <c r="G288" t="s">
        <v>9522</v>
      </c>
      <c r="H288">
        <v>34</v>
      </c>
      <c r="I288" t="s">
        <v>9170</v>
      </c>
      <c r="J288" t="s">
        <v>9170</v>
      </c>
      <c r="K288" t="s">
        <v>9170</v>
      </c>
    </row>
    <row r="289" spans="1:11">
      <c r="A289">
        <v>631</v>
      </c>
      <c r="B289">
        <v>27</v>
      </c>
      <c r="C289">
        <v>0.5</v>
      </c>
      <c r="F289">
        <v>683</v>
      </c>
      <c r="G289" t="s">
        <v>9523</v>
      </c>
      <c r="H289">
        <v>34</v>
      </c>
      <c r="I289" t="s">
        <v>9170</v>
      </c>
      <c r="J289" t="s">
        <v>9170</v>
      </c>
      <c r="K289" t="s">
        <v>9170</v>
      </c>
    </row>
    <row r="290" spans="1:11">
      <c r="A290">
        <v>631</v>
      </c>
      <c r="B290">
        <v>31</v>
      </c>
      <c r="C290">
        <v>0.5</v>
      </c>
      <c r="F290">
        <v>684</v>
      </c>
      <c r="G290" t="s">
        <v>9524</v>
      </c>
      <c r="H290">
        <v>34</v>
      </c>
      <c r="I290" t="s">
        <v>9170</v>
      </c>
      <c r="J290" t="s">
        <v>9170</v>
      </c>
      <c r="K290" t="s">
        <v>9170</v>
      </c>
    </row>
    <row r="291" spans="1:11">
      <c r="A291">
        <v>632</v>
      </c>
      <c r="B291">
        <v>31</v>
      </c>
      <c r="C291">
        <v>1</v>
      </c>
      <c r="F291">
        <v>685</v>
      </c>
      <c r="G291" t="s">
        <v>9525</v>
      </c>
      <c r="H291">
        <v>34</v>
      </c>
      <c r="I291" t="s">
        <v>9170</v>
      </c>
      <c r="J291" t="s">
        <v>9170</v>
      </c>
      <c r="K291" t="s">
        <v>9170</v>
      </c>
    </row>
    <row r="292" spans="1:11">
      <c r="A292">
        <v>633</v>
      </c>
      <c r="B292">
        <v>24</v>
      </c>
      <c r="C292">
        <v>1</v>
      </c>
      <c r="F292">
        <v>686</v>
      </c>
      <c r="G292" t="s">
        <v>9526</v>
      </c>
      <c r="H292">
        <v>14</v>
      </c>
      <c r="I292" t="s">
        <v>9170</v>
      </c>
      <c r="J292" t="s">
        <v>9170</v>
      </c>
      <c r="K292" t="s">
        <v>9170</v>
      </c>
    </row>
    <row r="293" spans="1:11">
      <c r="A293">
        <v>634</v>
      </c>
      <c r="B293">
        <v>21</v>
      </c>
      <c r="C293">
        <v>1</v>
      </c>
      <c r="F293">
        <v>691</v>
      </c>
      <c r="G293" t="s">
        <v>9527</v>
      </c>
      <c r="H293">
        <v>34</v>
      </c>
      <c r="I293" t="s">
        <v>9170</v>
      </c>
      <c r="J293" t="s">
        <v>9170</v>
      </c>
      <c r="K293" t="s">
        <v>9170</v>
      </c>
    </row>
    <row r="294" spans="1:11">
      <c r="A294">
        <v>635</v>
      </c>
      <c r="B294">
        <v>21</v>
      </c>
      <c r="C294">
        <v>1</v>
      </c>
      <c r="F294">
        <v>692</v>
      </c>
      <c r="G294" t="s">
        <v>9528</v>
      </c>
      <c r="H294">
        <v>14</v>
      </c>
      <c r="I294" t="s">
        <v>9170</v>
      </c>
      <c r="J294" t="s">
        <v>9170</v>
      </c>
      <c r="K294" t="s">
        <v>9170</v>
      </c>
    </row>
    <row r="295" spans="1:11">
      <c r="A295">
        <v>636</v>
      </c>
      <c r="B295">
        <v>25</v>
      </c>
      <c r="C295">
        <v>1</v>
      </c>
      <c r="F295">
        <v>801</v>
      </c>
      <c r="G295" t="s">
        <v>9529</v>
      </c>
      <c r="H295">
        <v>11</v>
      </c>
      <c r="I295">
        <v>17</v>
      </c>
      <c r="J295">
        <v>21</v>
      </c>
      <c r="K295" t="s">
        <v>9170</v>
      </c>
    </row>
    <row r="296" spans="1:11">
      <c r="A296">
        <v>637</v>
      </c>
      <c r="B296">
        <v>21</v>
      </c>
      <c r="C296">
        <v>1</v>
      </c>
      <c r="F296">
        <v>802</v>
      </c>
      <c r="G296" t="s">
        <v>9530</v>
      </c>
      <c r="H296">
        <v>11</v>
      </c>
      <c r="I296">
        <v>17</v>
      </c>
      <c r="J296">
        <v>21</v>
      </c>
      <c r="K296" t="s">
        <v>9170</v>
      </c>
    </row>
    <row r="297" spans="1:11">
      <c r="A297">
        <v>638</v>
      </c>
      <c r="B297">
        <v>21</v>
      </c>
      <c r="C297">
        <v>1</v>
      </c>
      <c r="F297">
        <v>803</v>
      </c>
      <c r="G297" t="s">
        <v>9531</v>
      </c>
      <c r="H297">
        <v>11</v>
      </c>
      <c r="I297">
        <v>17</v>
      </c>
      <c r="J297" t="s">
        <v>9170</v>
      </c>
      <c r="K297" t="s">
        <v>9170</v>
      </c>
    </row>
    <row r="298" spans="1:11">
      <c r="A298">
        <v>639</v>
      </c>
      <c r="B298">
        <v>12</v>
      </c>
      <c r="C298">
        <v>1</v>
      </c>
      <c r="F298">
        <v>804</v>
      </c>
      <c r="G298" t="s">
        <v>9532</v>
      </c>
      <c r="H298">
        <v>21</v>
      </c>
      <c r="I298" t="s">
        <v>9170</v>
      </c>
      <c r="J298" t="s">
        <v>9170</v>
      </c>
      <c r="K298" t="s">
        <v>9170</v>
      </c>
    </row>
    <row r="299" spans="1:11">
      <c r="A299">
        <v>640</v>
      </c>
      <c r="B299">
        <v>12</v>
      </c>
      <c r="C299">
        <v>1</v>
      </c>
      <c r="F299">
        <v>805</v>
      </c>
      <c r="G299" t="s">
        <v>9533</v>
      </c>
      <c r="H299">
        <v>11</v>
      </c>
      <c r="I299">
        <v>21</v>
      </c>
      <c r="J299" t="s">
        <v>9170</v>
      </c>
      <c r="K299" t="s">
        <v>9170</v>
      </c>
    </row>
    <row r="300" spans="1:11">
      <c r="A300">
        <v>641</v>
      </c>
      <c r="B300">
        <v>35</v>
      </c>
      <c r="C300">
        <v>1</v>
      </c>
      <c r="F300">
        <v>806</v>
      </c>
      <c r="G300" t="s">
        <v>9534</v>
      </c>
      <c r="H300">
        <v>21</v>
      </c>
      <c r="I300" t="s">
        <v>9170</v>
      </c>
      <c r="J300" t="s">
        <v>9170</v>
      </c>
      <c r="K300" t="s">
        <v>9170</v>
      </c>
    </row>
    <row r="301" spans="1:11">
      <c r="A301">
        <v>642</v>
      </c>
      <c r="B301">
        <v>33</v>
      </c>
      <c r="C301">
        <v>1</v>
      </c>
      <c r="F301">
        <v>807</v>
      </c>
      <c r="G301" t="s">
        <v>9535</v>
      </c>
      <c r="H301">
        <v>21</v>
      </c>
      <c r="I301" t="s">
        <v>9170</v>
      </c>
      <c r="J301" t="s">
        <v>9170</v>
      </c>
      <c r="K301" t="s">
        <v>9170</v>
      </c>
    </row>
    <row r="302" spans="1:11">
      <c r="A302">
        <v>643</v>
      </c>
      <c r="B302">
        <v>33</v>
      </c>
      <c r="C302">
        <v>1</v>
      </c>
      <c r="F302">
        <v>808</v>
      </c>
      <c r="G302" t="s">
        <v>9536</v>
      </c>
      <c r="H302">
        <v>21</v>
      </c>
      <c r="I302" t="s">
        <v>9170</v>
      </c>
      <c r="J302" t="s">
        <v>9170</v>
      </c>
      <c r="K302" t="s">
        <v>9170</v>
      </c>
    </row>
    <row r="303" spans="1:11">
      <c r="A303">
        <v>644</v>
      </c>
      <c r="B303">
        <v>26</v>
      </c>
      <c r="C303">
        <v>1</v>
      </c>
      <c r="F303">
        <v>809</v>
      </c>
      <c r="G303" t="s">
        <v>9537</v>
      </c>
      <c r="H303">
        <v>21</v>
      </c>
      <c r="I303" t="s">
        <v>9170</v>
      </c>
      <c r="J303" t="s">
        <v>9170</v>
      </c>
      <c r="K303" t="s">
        <v>9170</v>
      </c>
    </row>
    <row r="304" spans="1:11">
      <c r="A304">
        <v>645</v>
      </c>
      <c r="B304">
        <v>21</v>
      </c>
      <c r="C304">
        <v>1</v>
      </c>
      <c r="F304">
        <v>810</v>
      </c>
      <c r="G304" t="s">
        <v>9538</v>
      </c>
      <c r="H304">
        <v>22</v>
      </c>
      <c r="I304" t="s">
        <v>9170</v>
      </c>
      <c r="J304" t="s">
        <v>9170</v>
      </c>
      <c r="K304" t="s">
        <v>9170</v>
      </c>
    </row>
    <row r="305" spans="1:11">
      <c r="A305">
        <v>646</v>
      </c>
      <c r="B305">
        <v>17</v>
      </c>
      <c r="C305">
        <v>0.5</v>
      </c>
      <c r="F305">
        <v>811</v>
      </c>
      <c r="G305" t="s">
        <v>9539</v>
      </c>
      <c r="H305">
        <v>21</v>
      </c>
      <c r="I305" t="s">
        <v>9170</v>
      </c>
      <c r="J305" t="s">
        <v>9170</v>
      </c>
      <c r="K305" t="s">
        <v>9170</v>
      </c>
    </row>
    <row r="306" spans="1:11">
      <c r="A306">
        <v>646</v>
      </c>
      <c r="B306">
        <v>21</v>
      </c>
      <c r="C306">
        <v>0.5</v>
      </c>
      <c r="F306">
        <v>812</v>
      </c>
      <c r="G306" t="s">
        <v>9540</v>
      </c>
      <c r="H306">
        <v>21</v>
      </c>
      <c r="I306" t="s">
        <v>9170</v>
      </c>
      <c r="J306" t="s">
        <v>9170</v>
      </c>
      <c r="K306" t="s">
        <v>9170</v>
      </c>
    </row>
    <row r="307" spans="1:11">
      <c r="A307">
        <v>647</v>
      </c>
      <c r="B307">
        <v>10</v>
      </c>
      <c r="C307">
        <v>0.25</v>
      </c>
      <c r="F307">
        <v>813</v>
      </c>
      <c r="G307" t="s">
        <v>9541</v>
      </c>
      <c r="H307">
        <v>21</v>
      </c>
      <c r="I307" t="s">
        <v>9170</v>
      </c>
      <c r="J307" t="s">
        <v>9170</v>
      </c>
      <c r="K307" t="s">
        <v>9170</v>
      </c>
    </row>
    <row r="308" spans="1:11">
      <c r="A308">
        <v>647</v>
      </c>
      <c r="B308">
        <v>11</v>
      </c>
      <c r="C308">
        <v>0.25</v>
      </c>
      <c r="F308">
        <v>814</v>
      </c>
      <c r="G308" t="s">
        <v>9542</v>
      </c>
      <c r="H308">
        <v>21</v>
      </c>
      <c r="I308" t="s">
        <v>9170</v>
      </c>
      <c r="J308" t="s">
        <v>9170</v>
      </c>
      <c r="K308" t="s">
        <v>9170</v>
      </c>
    </row>
    <row r="309" spans="1:11">
      <c r="A309">
        <v>647</v>
      </c>
      <c r="B309">
        <v>16</v>
      </c>
      <c r="C309">
        <v>0.25</v>
      </c>
      <c r="F309">
        <v>815</v>
      </c>
      <c r="G309" t="s">
        <v>9543</v>
      </c>
      <c r="H309">
        <v>21</v>
      </c>
      <c r="I309" t="s">
        <v>9170</v>
      </c>
      <c r="J309" t="s">
        <v>9170</v>
      </c>
      <c r="K309" t="s">
        <v>9170</v>
      </c>
    </row>
    <row r="310" spans="1:11">
      <c r="A310">
        <v>647</v>
      </c>
      <c r="B310">
        <v>21</v>
      </c>
      <c r="C310">
        <v>0.25</v>
      </c>
      <c r="F310">
        <v>816</v>
      </c>
      <c r="G310" t="s">
        <v>9544</v>
      </c>
      <c r="H310">
        <v>21</v>
      </c>
      <c r="I310" t="s">
        <v>9170</v>
      </c>
      <c r="J310" t="s">
        <v>9170</v>
      </c>
      <c r="K310" t="s">
        <v>9170</v>
      </c>
    </row>
    <row r="311" spans="1:11">
      <c r="A311">
        <v>648</v>
      </c>
      <c r="B311">
        <v>30</v>
      </c>
      <c r="C311">
        <v>0.5</v>
      </c>
      <c r="F311">
        <v>817</v>
      </c>
      <c r="G311" t="s">
        <v>9545</v>
      </c>
      <c r="H311">
        <v>21</v>
      </c>
      <c r="I311" t="s">
        <v>9170</v>
      </c>
      <c r="J311" t="s">
        <v>9170</v>
      </c>
      <c r="K311" t="s">
        <v>9170</v>
      </c>
    </row>
    <row r="312" spans="1:11">
      <c r="A312">
        <v>648</v>
      </c>
      <c r="B312">
        <v>29</v>
      </c>
      <c r="C312">
        <v>0.5</v>
      </c>
      <c r="F312">
        <v>818</v>
      </c>
      <c r="G312" t="s">
        <v>9546</v>
      </c>
      <c r="H312">
        <v>21</v>
      </c>
      <c r="I312" t="s">
        <v>9170</v>
      </c>
      <c r="J312" t="s">
        <v>9170</v>
      </c>
      <c r="K312" t="s">
        <v>9170</v>
      </c>
    </row>
    <row r="313" spans="1:11">
      <c r="A313">
        <v>649</v>
      </c>
      <c r="B313">
        <v>32</v>
      </c>
      <c r="C313">
        <v>1</v>
      </c>
      <c r="F313">
        <v>819</v>
      </c>
      <c r="G313" t="s">
        <v>9547</v>
      </c>
      <c r="H313">
        <v>21</v>
      </c>
      <c r="I313" t="s">
        <v>9170</v>
      </c>
      <c r="J313" t="s">
        <v>9170</v>
      </c>
      <c r="K313" t="s">
        <v>9170</v>
      </c>
    </row>
    <row r="314" spans="1:11">
      <c r="A314">
        <v>650</v>
      </c>
      <c r="B314">
        <v>29</v>
      </c>
      <c r="C314">
        <v>1</v>
      </c>
      <c r="F314">
        <v>820</v>
      </c>
      <c r="G314" t="s">
        <v>9548</v>
      </c>
      <c r="H314">
        <v>21</v>
      </c>
      <c r="I314" t="s">
        <v>9170</v>
      </c>
      <c r="J314" t="s">
        <v>9170</v>
      </c>
      <c r="K314" t="s">
        <v>9170</v>
      </c>
    </row>
    <row r="315" spans="1:11">
      <c r="A315">
        <v>651</v>
      </c>
      <c r="B315">
        <v>34</v>
      </c>
      <c r="C315">
        <v>0.5</v>
      </c>
      <c r="F315">
        <v>821</v>
      </c>
      <c r="G315" t="s">
        <v>9549</v>
      </c>
      <c r="H315">
        <v>21</v>
      </c>
      <c r="I315" t="s">
        <v>9170</v>
      </c>
      <c r="J315" t="s">
        <v>9170</v>
      </c>
      <c r="K315" t="s">
        <v>9170</v>
      </c>
    </row>
    <row r="316" spans="1:11">
      <c r="A316">
        <v>651</v>
      </c>
      <c r="B316">
        <v>29</v>
      </c>
      <c r="C316">
        <v>0.5</v>
      </c>
      <c r="F316">
        <v>822</v>
      </c>
      <c r="G316" t="s">
        <v>9550</v>
      </c>
      <c r="H316">
        <v>21</v>
      </c>
      <c r="I316" t="s">
        <v>9170</v>
      </c>
      <c r="J316" t="s">
        <v>9170</v>
      </c>
      <c r="K316" t="s">
        <v>9170</v>
      </c>
    </row>
    <row r="317" spans="1:11">
      <c r="A317">
        <v>652</v>
      </c>
      <c r="B317">
        <v>32</v>
      </c>
      <c r="C317">
        <v>1</v>
      </c>
      <c r="F317">
        <v>823</v>
      </c>
      <c r="G317" t="s">
        <v>9551</v>
      </c>
      <c r="H317">
        <v>21</v>
      </c>
      <c r="I317" t="s">
        <v>9170</v>
      </c>
      <c r="J317" t="s">
        <v>9170</v>
      </c>
      <c r="K317" t="s">
        <v>9170</v>
      </c>
    </row>
    <row r="318" spans="1:11">
      <c r="A318">
        <v>653</v>
      </c>
      <c r="B318">
        <v>31</v>
      </c>
      <c r="C318">
        <v>1</v>
      </c>
      <c r="F318">
        <v>824</v>
      </c>
      <c r="G318" t="s">
        <v>9552</v>
      </c>
      <c r="H318">
        <v>21</v>
      </c>
      <c r="I318" t="s">
        <v>9170</v>
      </c>
      <c r="J318" t="s">
        <v>9170</v>
      </c>
      <c r="K318" t="s">
        <v>9170</v>
      </c>
    </row>
    <row r="319" spans="1:11">
      <c r="A319">
        <v>661</v>
      </c>
      <c r="B319">
        <v>33</v>
      </c>
      <c r="C319">
        <v>1</v>
      </c>
      <c r="F319">
        <v>825</v>
      </c>
      <c r="G319" t="s">
        <v>9553</v>
      </c>
      <c r="H319">
        <v>21</v>
      </c>
      <c r="I319" t="s">
        <v>9170</v>
      </c>
      <c r="J319" t="s">
        <v>9170</v>
      </c>
      <c r="K319" t="s">
        <v>9170</v>
      </c>
    </row>
    <row r="320" spans="1:11">
      <c r="A320">
        <v>662</v>
      </c>
      <c r="B320">
        <v>12</v>
      </c>
      <c r="C320">
        <v>0.5</v>
      </c>
      <c r="F320">
        <v>826</v>
      </c>
      <c r="G320" t="s">
        <v>9554</v>
      </c>
      <c r="H320">
        <v>21</v>
      </c>
      <c r="I320" t="s">
        <v>9170</v>
      </c>
      <c r="J320" t="s">
        <v>9170</v>
      </c>
      <c r="K320" t="s">
        <v>9170</v>
      </c>
    </row>
    <row r="321" spans="1:11">
      <c r="A321">
        <v>662</v>
      </c>
      <c r="B321">
        <v>21</v>
      </c>
      <c r="C321">
        <v>0.5</v>
      </c>
      <c r="F321">
        <v>827</v>
      </c>
      <c r="G321" t="s">
        <v>9555</v>
      </c>
      <c r="H321">
        <v>21</v>
      </c>
      <c r="I321" t="s">
        <v>9170</v>
      </c>
      <c r="J321" t="s">
        <v>9170</v>
      </c>
      <c r="K321" t="s">
        <v>9170</v>
      </c>
    </row>
    <row r="322" spans="1:11">
      <c r="A322">
        <v>663</v>
      </c>
      <c r="B322">
        <v>33</v>
      </c>
      <c r="C322">
        <v>1</v>
      </c>
      <c r="F322">
        <v>828</v>
      </c>
      <c r="G322" t="s">
        <v>9556</v>
      </c>
      <c r="H322">
        <v>21</v>
      </c>
      <c r="I322" t="s">
        <v>9170</v>
      </c>
      <c r="J322" t="s">
        <v>9170</v>
      </c>
      <c r="K322" t="s">
        <v>9170</v>
      </c>
    </row>
    <row r="323" spans="1:11">
      <c r="A323">
        <v>664</v>
      </c>
      <c r="B323">
        <v>33</v>
      </c>
      <c r="C323">
        <v>1</v>
      </c>
      <c r="F323">
        <v>829</v>
      </c>
      <c r="G323" t="s">
        <v>9557</v>
      </c>
      <c r="H323">
        <v>21</v>
      </c>
      <c r="I323" t="s">
        <v>9170</v>
      </c>
      <c r="J323" t="s">
        <v>9170</v>
      </c>
      <c r="K323" t="s">
        <v>9170</v>
      </c>
    </row>
    <row r="324" spans="1:11">
      <c r="A324">
        <v>665</v>
      </c>
      <c r="B324">
        <v>21</v>
      </c>
      <c r="C324">
        <v>0.5</v>
      </c>
      <c r="F324">
        <v>830</v>
      </c>
      <c r="G324" t="s">
        <v>9558</v>
      </c>
      <c r="H324">
        <v>21</v>
      </c>
      <c r="I324" t="s">
        <v>9170</v>
      </c>
      <c r="J324" t="s">
        <v>9170</v>
      </c>
      <c r="K324" t="s">
        <v>9170</v>
      </c>
    </row>
    <row r="325" spans="1:11">
      <c r="A325">
        <v>665</v>
      </c>
      <c r="B325">
        <v>12</v>
      </c>
      <c r="C325">
        <v>0.5</v>
      </c>
      <c r="F325">
        <v>831</v>
      </c>
      <c r="G325" t="s">
        <v>9559</v>
      </c>
      <c r="H325">
        <v>21</v>
      </c>
      <c r="I325" t="s">
        <v>9170</v>
      </c>
      <c r="J325" t="s">
        <v>9170</v>
      </c>
      <c r="K325" t="s">
        <v>9170</v>
      </c>
    </row>
    <row r="326" spans="1:11">
      <c r="A326">
        <v>666</v>
      </c>
      <c r="B326">
        <v>33</v>
      </c>
      <c r="C326">
        <v>1</v>
      </c>
      <c r="F326">
        <v>832</v>
      </c>
      <c r="G326" t="s">
        <v>9560</v>
      </c>
      <c r="H326">
        <v>21</v>
      </c>
      <c r="I326" t="s">
        <v>9170</v>
      </c>
      <c r="J326" t="s">
        <v>9170</v>
      </c>
      <c r="K326" t="s">
        <v>9170</v>
      </c>
    </row>
    <row r="327" spans="1:11">
      <c r="A327">
        <v>667</v>
      </c>
      <c r="B327">
        <v>33</v>
      </c>
      <c r="C327">
        <v>1</v>
      </c>
      <c r="F327">
        <v>833</v>
      </c>
      <c r="G327" t="s">
        <v>9561</v>
      </c>
      <c r="H327">
        <v>21</v>
      </c>
      <c r="I327" t="s">
        <v>9170</v>
      </c>
      <c r="J327" t="s">
        <v>9170</v>
      </c>
      <c r="K327" t="s">
        <v>9170</v>
      </c>
    </row>
    <row r="328" spans="1:11">
      <c r="A328">
        <v>668</v>
      </c>
      <c r="B328">
        <v>12</v>
      </c>
      <c r="C328">
        <v>0.5</v>
      </c>
      <c r="F328">
        <v>834</v>
      </c>
      <c r="G328" t="s">
        <v>9562</v>
      </c>
      <c r="H328">
        <v>21</v>
      </c>
      <c r="I328" t="s">
        <v>9170</v>
      </c>
      <c r="J328" t="s">
        <v>9170</v>
      </c>
      <c r="K328" t="s">
        <v>9170</v>
      </c>
    </row>
    <row r="329" spans="1:11">
      <c r="A329">
        <v>668</v>
      </c>
      <c r="B329">
        <v>21</v>
      </c>
      <c r="C329">
        <v>0.5</v>
      </c>
      <c r="F329">
        <v>835</v>
      </c>
      <c r="G329" t="s">
        <v>9563</v>
      </c>
      <c r="H329">
        <v>21</v>
      </c>
      <c r="I329" t="s">
        <v>9170</v>
      </c>
      <c r="J329" t="s">
        <v>9170</v>
      </c>
      <c r="K329" t="s">
        <v>9170</v>
      </c>
    </row>
    <row r="330" spans="1:11">
      <c r="A330">
        <v>669</v>
      </c>
      <c r="B330">
        <v>33</v>
      </c>
      <c r="C330">
        <v>1</v>
      </c>
      <c r="F330">
        <v>836</v>
      </c>
      <c r="G330" t="s">
        <v>9564</v>
      </c>
      <c r="H330">
        <v>21</v>
      </c>
      <c r="I330" t="s">
        <v>9170</v>
      </c>
      <c r="J330" t="s">
        <v>9170</v>
      </c>
      <c r="K330" t="s">
        <v>9170</v>
      </c>
    </row>
    <row r="331" spans="1:11">
      <c r="A331">
        <v>670</v>
      </c>
      <c r="B331">
        <v>33</v>
      </c>
      <c r="C331">
        <v>1</v>
      </c>
      <c r="F331">
        <v>837</v>
      </c>
      <c r="G331" t="s">
        <v>9565</v>
      </c>
      <c r="H331">
        <v>21</v>
      </c>
      <c r="I331" t="s">
        <v>9170</v>
      </c>
      <c r="J331" t="s">
        <v>9170</v>
      </c>
      <c r="K331" t="s">
        <v>9170</v>
      </c>
    </row>
    <row r="332" spans="1:11">
      <c r="A332">
        <v>671</v>
      </c>
      <c r="B332">
        <v>12</v>
      </c>
      <c r="C332">
        <v>0.5</v>
      </c>
      <c r="F332">
        <v>838</v>
      </c>
      <c r="G332" t="s">
        <v>9566</v>
      </c>
      <c r="H332">
        <v>21</v>
      </c>
      <c r="I332" t="s">
        <v>9170</v>
      </c>
      <c r="J332" t="s">
        <v>9170</v>
      </c>
      <c r="K332" t="s">
        <v>9170</v>
      </c>
    </row>
    <row r="333" spans="1:11">
      <c r="A333">
        <v>671</v>
      </c>
      <c r="B333">
        <v>21</v>
      </c>
      <c r="C333">
        <v>0.5</v>
      </c>
      <c r="F333">
        <v>839</v>
      </c>
      <c r="G333" t="s">
        <v>9567</v>
      </c>
      <c r="H333">
        <v>21</v>
      </c>
      <c r="I333" t="s">
        <v>9170</v>
      </c>
      <c r="J333" t="s">
        <v>9170</v>
      </c>
      <c r="K333" t="s">
        <v>9170</v>
      </c>
    </row>
    <row r="334" spans="1:11">
      <c r="A334">
        <v>672</v>
      </c>
      <c r="B334">
        <v>33</v>
      </c>
      <c r="C334">
        <v>1</v>
      </c>
      <c r="F334">
        <v>840</v>
      </c>
      <c r="G334" t="s">
        <v>9568</v>
      </c>
      <c r="H334">
        <v>21</v>
      </c>
      <c r="I334" t="s">
        <v>9170</v>
      </c>
      <c r="J334" t="s">
        <v>9170</v>
      </c>
      <c r="K334" t="s">
        <v>9170</v>
      </c>
    </row>
    <row r="335" spans="1:11">
      <c r="A335">
        <v>681</v>
      </c>
      <c r="B335">
        <v>34</v>
      </c>
      <c r="C335">
        <v>1</v>
      </c>
      <c r="F335">
        <v>841</v>
      </c>
      <c r="G335" t="s">
        <v>9569</v>
      </c>
      <c r="H335">
        <v>17</v>
      </c>
      <c r="I335">
        <v>21</v>
      </c>
      <c r="J335" t="s">
        <v>9170</v>
      </c>
      <c r="K335" t="s">
        <v>9170</v>
      </c>
    </row>
    <row r="336" spans="1:11">
      <c r="A336">
        <v>682</v>
      </c>
      <c r="B336">
        <v>34</v>
      </c>
      <c r="C336">
        <v>1</v>
      </c>
      <c r="F336">
        <v>842</v>
      </c>
      <c r="G336" t="s">
        <v>9570</v>
      </c>
      <c r="H336">
        <v>11</v>
      </c>
      <c r="I336">
        <v>21</v>
      </c>
      <c r="J336" t="s">
        <v>9170</v>
      </c>
      <c r="K336" t="s">
        <v>9170</v>
      </c>
    </row>
    <row r="337" spans="1:11">
      <c r="A337">
        <v>683</v>
      </c>
      <c r="B337">
        <v>34</v>
      </c>
      <c r="C337">
        <v>1</v>
      </c>
      <c r="F337">
        <v>843</v>
      </c>
      <c r="G337" t="s">
        <v>9571</v>
      </c>
      <c r="H337">
        <v>11</v>
      </c>
      <c r="I337">
        <v>21</v>
      </c>
      <c r="J337" t="s">
        <v>9170</v>
      </c>
      <c r="K337" t="s">
        <v>9170</v>
      </c>
    </row>
    <row r="338" spans="1:11">
      <c r="A338">
        <v>684</v>
      </c>
      <c r="B338">
        <v>34</v>
      </c>
      <c r="C338">
        <v>1</v>
      </c>
      <c r="F338">
        <v>844</v>
      </c>
      <c r="G338" t="s">
        <v>9572</v>
      </c>
      <c r="H338">
        <v>23</v>
      </c>
      <c r="I338" t="s">
        <v>9170</v>
      </c>
      <c r="J338" t="s">
        <v>9170</v>
      </c>
      <c r="K338" t="s">
        <v>9170</v>
      </c>
    </row>
    <row r="339" spans="1:11">
      <c r="A339">
        <v>685</v>
      </c>
      <c r="B339">
        <v>34</v>
      </c>
      <c r="C339">
        <v>1</v>
      </c>
      <c r="F339">
        <v>845</v>
      </c>
      <c r="G339" t="s">
        <v>9573</v>
      </c>
      <c r="H339">
        <v>30</v>
      </c>
      <c r="I339" t="s">
        <v>9170</v>
      </c>
      <c r="J339" t="s">
        <v>9170</v>
      </c>
      <c r="K339" t="s">
        <v>9170</v>
      </c>
    </row>
    <row r="340" spans="1:11">
      <c r="A340">
        <v>686</v>
      </c>
      <c r="B340">
        <v>14</v>
      </c>
      <c r="C340">
        <v>1</v>
      </c>
    </row>
    <row r="341" spans="1:11">
      <c r="A341">
        <v>691</v>
      </c>
      <c r="B341">
        <v>34</v>
      </c>
      <c r="C341">
        <v>1</v>
      </c>
    </row>
    <row r="342" spans="1:11">
      <c r="A342">
        <v>692</v>
      </c>
      <c r="B342">
        <v>14</v>
      </c>
      <c r="C342">
        <v>1</v>
      </c>
    </row>
    <row r="343" spans="1:11">
      <c r="A343">
        <v>801</v>
      </c>
      <c r="B343">
        <v>11</v>
      </c>
      <c r="C343">
        <v>0.33</v>
      </c>
    </row>
    <row r="344" spans="1:11">
      <c r="A344">
        <v>801</v>
      </c>
      <c r="B344">
        <v>21</v>
      </c>
      <c r="C344">
        <v>0.33</v>
      </c>
    </row>
    <row r="345" spans="1:11">
      <c r="A345">
        <v>801</v>
      </c>
      <c r="B345">
        <v>17</v>
      </c>
      <c r="C345">
        <v>0.33</v>
      </c>
    </row>
    <row r="346" spans="1:11">
      <c r="A346">
        <v>802</v>
      </c>
      <c r="B346">
        <v>21</v>
      </c>
      <c r="C346">
        <v>0.33</v>
      </c>
    </row>
    <row r="347" spans="1:11">
      <c r="A347">
        <v>802</v>
      </c>
      <c r="B347">
        <v>17</v>
      </c>
      <c r="C347">
        <v>0.33</v>
      </c>
    </row>
    <row r="348" spans="1:11">
      <c r="A348">
        <v>802</v>
      </c>
      <c r="B348">
        <v>11</v>
      </c>
      <c r="C348">
        <v>0.33</v>
      </c>
    </row>
    <row r="349" spans="1:11">
      <c r="A349">
        <v>803</v>
      </c>
      <c r="B349">
        <v>11</v>
      </c>
      <c r="C349">
        <v>0.5</v>
      </c>
    </row>
    <row r="350" spans="1:11">
      <c r="A350">
        <v>803</v>
      </c>
      <c r="B350">
        <v>17</v>
      </c>
      <c r="C350">
        <v>0.5</v>
      </c>
    </row>
    <row r="351" spans="1:11">
      <c r="A351">
        <v>804</v>
      </c>
      <c r="B351">
        <v>21</v>
      </c>
      <c r="C351">
        <v>1</v>
      </c>
    </row>
    <row r="352" spans="1:11">
      <c r="A352">
        <v>805</v>
      </c>
      <c r="B352">
        <v>11</v>
      </c>
      <c r="C352">
        <v>0.5</v>
      </c>
    </row>
    <row r="353" spans="1:3">
      <c r="A353">
        <v>805</v>
      </c>
      <c r="B353">
        <v>21</v>
      </c>
      <c r="C353">
        <v>0.5</v>
      </c>
    </row>
    <row r="354" spans="1:3">
      <c r="A354">
        <v>806</v>
      </c>
      <c r="B354">
        <v>21</v>
      </c>
      <c r="C354">
        <v>1</v>
      </c>
    </row>
    <row r="355" spans="1:3">
      <c r="A355">
        <v>807</v>
      </c>
      <c r="B355">
        <v>21</v>
      </c>
      <c r="C355">
        <v>1</v>
      </c>
    </row>
    <row r="356" spans="1:3">
      <c r="A356">
        <v>808</v>
      </c>
      <c r="B356">
        <v>21</v>
      </c>
      <c r="C356">
        <v>1</v>
      </c>
    </row>
    <row r="357" spans="1:3">
      <c r="A357">
        <v>809</v>
      </c>
      <c r="B357">
        <v>21</v>
      </c>
      <c r="C357">
        <v>1</v>
      </c>
    </row>
    <row r="358" spans="1:3">
      <c r="A358">
        <v>810</v>
      </c>
      <c r="B358">
        <v>22</v>
      </c>
      <c r="C358">
        <v>1</v>
      </c>
    </row>
    <row r="359" spans="1:3">
      <c r="A359">
        <v>811</v>
      </c>
      <c r="B359">
        <v>21</v>
      </c>
      <c r="C359">
        <v>1</v>
      </c>
    </row>
    <row r="360" spans="1:3">
      <c r="A360">
        <v>812</v>
      </c>
      <c r="B360">
        <v>21</v>
      </c>
      <c r="C360">
        <v>1</v>
      </c>
    </row>
    <row r="361" spans="1:3">
      <c r="A361">
        <v>813</v>
      </c>
      <c r="B361">
        <v>21</v>
      </c>
      <c r="C361">
        <v>1</v>
      </c>
    </row>
    <row r="362" spans="1:3">
      <c r="A362">
        <v>814</v>
      </c>
      <c r="B362">
        <v>21</v>
      </c>
      <c r="C362">
        <v>1</v>
      </c>
    </row>
    <row r="363" spans="1:3">
      <c r="A363">
        <v>815</v>
      </c>
      <c r="B363">
        <v>21</v>
      </c>
      <c r="C363">
        <v>1</v>
      </c>
    </row>
    <row r="364" spans="1:3">
      <c r="A364">
        <v>816</v>
      </c>
      <c r="B364">
        <v>21</v>
      </c>
      <c r="C364">
        <v>1</v>
      </c>
    </row>
    <row r="365" spans="1:3">
      <c r="A365">
        <v>817</v>
      </c>
      <c r="B365">
        <v>21</v>
      </c>
      <c r="C365">
        <v>1</v>
      </c>
    </row>
    <row r="366" spans="1:3">
      <c r="A366">
        <v>818</v>
      </c>
      <c r="B366">
        <v>21</v>
      </c>
      <c r="C366">
        <v>1</v>
      </c>
    </row>
    <row r="367" spans="1:3">
      <c r="A367">
        <v>819</v>
      </c>
      <c r="B367">
        <v>21</v>
      </c>
      <c r="C367">
        <v>1</v>
      </c>
    </row>
    <row r="368" spans="1:3">
      <c r="A368">
        <v>820</v>
      </c>
      <c r="B368">
        <v>21</v>
      </c>
      <c r="C368">
        <v>1</v>
      </c>
    </row>
    <row r="369" spans="1:3">
      <c r="A369">
        <v>821</v>
      </c>
      <c r="B369">
        <v>21</v>
      </c>
      <c r="C369">
        <v>1</v>
      </c>
    </row>
    <row r="370" spans="1:3">
      <c r="A370">
        <v>822</v>
      </c>
      <c r="B370">
        <v>21</v>
      </c>
      <c r="C370">
        <v>1</v>
      </c>
    </row>
    <row r="371" spans="1:3">
      <c r="A371">
        <v>823</v>
      </c>
      <c r="B371">
        <v>21</v>
      </c>
      <c r="C371">
        <v>1</v>
      </c>
    </row>
    <row r="372" spans="1:3">
      <c r="A372">
        <v>824</v>
      </c>
      <c r="B372">
        <v>21</v>
      </c>
      <c r="C372">
        <v>1</v>
      </c>
    </row>
    <row r="373" spans="1:3">
      <c r="A373">
        <v>825</v>
      </c>
      <c r="B373">
        <v>21</v>
      </c>
      <c r="C373">
        <v>1</v>
      </c>
    </row>
    <row r="374" spans="1:3">
      <c r="A374">
        <v>826</v>
      </c>
      <c r="B374">
        <v>21</v>
      </c>
      <c r="C374">
        <v>1</v>
      </c>
    </row>
    <row r="375" spans="1:3">
      <c r="A375">
        <v>827</v>
      </c>
      <c r="B375">
        <v>21</v>
      </c>
      <c r="C375">
        <v>1</v>
      </c>
    </row>
    <row r="376" spans="1:3">
      <c r="A376">
        <v>828</v>
      </c>
      <c r="B376">
        <v>21</v>
      </c>
      <c r="C376">
        <v>1</v>
      </c>
    </row>
    <row r="377" spans="1:3">
      <c r="A377">
        <v>829</v>
      </c>
      <c r="B377">
        <v>21</v>
      </c>
      <c r="C377">
        <v>1</v>
      </c>
    </row>
    <row r="378" spans="1:3">
      <c r="A378">
        <v>830</v>
      </c>
      <c r="B378">
        <v>21</v>
      </c>
      <c r="C378">
        <v>1</v>
      </c>
    </row>
    <row r="379" spans="1:3">
      <c r="A379">
        <v>831</v>
      </c>
      <c r="B379">
        <v>21</v>
      </c>
      <c r="C379">
        <v>1</v>
      </c>
    </row>
    <row r="380" spans="1:3">
      <c r="A380">
        <v>832</v>
      </c>
      <c r="B380">
        <v>21</v>
      </c>
      <c r="C380">
        <v>1</v>
      </c>
    </row>
    <row r="381" spans="1:3">
      <c r="A381">
        <v>833</v>
      </c>
      <c r="B381">
        <v>21</v>
      </c>
      <c r="C381">
        <v>1</v>
      </c>
    </row>
    <row r="382" spans="1:3">
      <c r="A382">
        <v>834</v>
      </c>
      <c r="B382">
        <v>21</v>
      </c>
      <c r="C382">
        <v>1</v>
      </c>
    </row>
    <row r="383" spans="1:3">
      <c r="A383">
        <v>835</v>
      </c>
      <c r="B383">
        <v>21</v>
      </c>
      <c r="C383">
        <v>1</v>
      </c>
    </row>
    <row r="384" spans="1:3">
      <c r="A384">
        <v>836</v>
      </c>
      <c r="B384">
        <v>21</v>
      </c>
      <c r="C384">
        <v>1</v>
      </c>
    </row>
    <row r="385" spans="1:3">
      <c r="A385">
        <v>837</v>
      </c>
      <c r="B385">
        <v>21</v>
      </c>
      <c r="C385">
        <v>1</v>
      </c>
    </row>
    <row r="386" spans="1:3">
      <c r="A386">
        <v>838</v>
      </c>
      <c r="B386">
        <v>21</v>
      </c>
      <c r="C386">
        <v>1</v>
      </c>
    </row>
    <row r="387" spans="1:3">
      <c r="A387">
        <v>839</v>
      </c>
      <c r="B387">
        <v>21</v>
      </c>
      <c r="C387">
        <v>1</v>
      </c>
    </row>
    <row r="388" spans="1:3">
      <c r="A388">
        <v>842</v>
      </c>
      <c r="B388">
        <v>11</v>
      </c>
      <c r="C388">
        <v>0.5</v>
      </c>
    </row>
    <row r="389" spans="1:3">
      <c r="A389">
        <v>842</v>
      </c>
      <c r="B389">
        <v>21</v>
      </c>
      <c r="C389">
        <v>0.5</v>
      </c>
    </row>
    <row r="390" spans="1:3">
      <c r="A390">
        <v>843</v>
      </c>
      <c r="B390">
        <v>11</v>
      </c>
      <c r="C390">
        <v>0.5</v>
      </c>
    </row>
    <row r="391" spans="1:3">
      <c r="A391">
        <v>843</v>
      </c>
      <c r="B391">
        <v>21</v>
      </c>
      <c r="C391">
        <v>0.5</v>
      </c>
    </row>
    <row r="392" spans="1:3">
      <c r="A392">
        <v>840</v>
      </c>
      <c r="B392">
        <v>21</v>
      </c>
      <c r="C392">
        <v>1</v>
      </c>
    </row>
    <row r="393" spans="1:3">
      <c r="A393">
        <v>841</v>
      </c>
      <c r="B393">
        <v>21</v>
      </c>
      <c r="C393">
        <v>0.5</v>
      </c>
    </row>
    <row r="394" spans="1:3">
      <c r="A394">
        <v>841</v>
      </c>
      <c r="B394">
        <v>17</v>
      </c>
      <c r="C394">
        <v>0.5</v>
      </c>
    </row>
    <row r="395" spans="1:3">
      <c r="A395">
        <v>844</v>
      </c>
      <c r="B395">
        <v>23</v>
      </c>
      <c r="C395">
        <v>1</v>
      </c>
    </row>
    <row r="396" spans="1:3">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1921"/>
  </sheetPr>
  <dimension ref="A1:T440"/>
  <sheetViews>
    <sheetView topLeftCell="G414" workbookViewId="0">
      <selection activeCell="Q427" sqref="Q427"/>
    </sheetView>
  </sheetViews>
  <sheetFormatPr baseColWidth="10" defaultColWidth="9.44140625" defaultRowHeight="14.4"/>
  <cols>
    <col min="1" max="1" width="5.77734375" bestFit="1" customWidth="1"/>
    <col min="2" max="2" width="62.88671875" style="814" customWidth="1"/>
    <col min="3" max="3" width="7.6640625" style="814" bestFit="1" customWidth="1"/>
    <col min="4" max="5" width="10.21875" style="814" bestFit="1" customWidth="1"/>
    <col min="6" max="6" width="10.21875" bestFit="1" customWidth="1"/>
    <col min="10" max="10" width="4.21875" customWidth="1"/>
    <col min="11" max="11" width="2.44140625" customWidth="1"/>
    <col min="12" max="12" width="53.21875" customWidth="1"/>
    <col min="13" max="16" width="5.44140625" bestFit="1" customWidth="1"/>
    <col min="17" max="17" width="25.6640625" bestFit="1" customWidth="1"/>
    <col min="18" max="18" width="25.5546875" bestFit="1" customWidth="1"/>
    <col min="19" max="19" width="24.88671875" bestFit="1" customWidth="1"/>
    <col min="20" max="20" width="25.44140625" bestFit="1" customWidth="1"/>
  </cols>
  <sheetData>
    <row r="1" spans="1:20">
      <c r="A1" s="813" t="s">
        <v>9228</v>
      </c>
      <c r="B1" s="813" t="s">
        <v>9229</v>
      </c>
      <c r="C1" s="813" t="s">
        <v>9230</v>
      </c>
      <c r="D1" s="813" t="s">
        <v>9231</v>
      </c>
      <c r="E1" s="813" t="s">
        <v>9232</v>
      </c>
      <c r="F1" s="813" t="s">
        <v>9233</v>
      </c>
      <c r="G1" s="813" t="s">
        <v>9234</v>
      </c>
      <c r="H1" s="813" t="s">
        <v>9235</v>
      </c>
      <c r="I1" s="813"/>
      <c r="J1" s="813"/>
      <c r="K1" t="s">
        <v>9797</v>
      </c>
      <c r="L1" t="s">
        <v>9228</v>
      </c>
      <c r="M1" s="813" t="s">
        <v>9800</v>
      </c>
      <c r="N1" s="813" t="s">
        <v>9801</v>
      </c>
      <c r="O1" s="813" t="s">
        <v>9802</v>
      </c>
      <c r="P1" s="813" t="s">
        <v>9803</v>
      </c>
      <c r="Q1" s="813" t="s">
        <v>9839</v>
      </c>
      <c r="R1" s="813" t="s">
        <v>9840</v>
      </c>
      <c r="S1" s="813" t="s">
        <v>9841</v>
      </c>
      <c r="T1" s="813" t="s">
        <v>9842</v>
      </c>
    </row>
    <row r="2" spans="1:20">
      <c r="A2">
        <v>1</v>
      </c>
      <c r="B2" t="s">
        <v>9236</v>
      </c>
      <c r="C2">
        <v>111</v>
      </c>
      <c r="D2">
        <v>-0.434</v>
      </c>
      <c r="E2">
        <v>1</v>
      </c>
      <c r="F2">
        <f>VLOOKUP($E2,[3]TVA!$G$5:$K$59,3,FALSE)</f>
        <v>0</v>
      </c>
      <c r="G2">
        <f>VLOOKUP($E2,[3]TVA!$G$5:$K$59,4,FALSE)</f>
        <v>0</v>
      </c>
      <c r="H2">
        <f>VLOOKUP($E2,[3]TVA!$G$5:$K$59,5,FALSE)</f>
        <v>1</v>
      </c>
      <c r="J2">
        <v>1</v>
      </c>
      <c r="K2">
        <v>1</v>
      </c>
      <c r="L2" t="s">
        <v>9236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spans="1:20">
      <c r="A3">
        <v>2</v>
      </c>
      <c r="B3" t="s">
        <v>9237</v>
      </c>
      <c r="C3">
        <v>111</v>
      </c>
      <c r="D3">
        <v>-0.434</v>
      </c>
      <c r="E3">
        <v>1</v>
      </c>
      <c r="F3">
        <f>VLOOKUP($E3,[3]TVA!$G$5:$K$59,3,FALSE)</f>
        <v>0</v>
      </c>
      <c r="G3">
        <f>VLOOKUP($E3,[3]TVA!$G$5:$K$59,4,FALSE)</f>
        <v>0</v>
      </c>
      <c r="H3">
        <f>VLOOKUP($E3,[3]TVA!$G$5:$K$59,5,FALSE)</f>
        <v>1</v>
      </c>
      <c r="J3">
        <f t="shared" ref="J3:J66" si="0">J2+K3</f>
        <v>2</v>
      </c>
      <c r="K3">
        <v>1</v>
      </c>
      <c r="L3" t="s">
        <v>9237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spans="1:20">
      <c r="A4">
        <v>3</v>
      </c>
      <c r="B4" t="s">
        <v>9238</v>
      </c>
      <c r="C4">
        <v>111</v>
      </c>
      <c r="D4">
        <v>-0.434</v>
      </c>
      <c r="E4">
        <v>1</v>
      </c>
      <c r="F4">
        <f>VLOOKUP($E4,[3]TVA!$G$5:$K$59,3,FALSE)</f>
        <v>0</v>
      </c>
      <c r="G4">
        <f>VLOOKUP($E4,[3]TVA!$G$5:$K$59,4,FALSE)</f>
        <v>0</v>
      </c>
      <c r="H4">
        <f>VLOOKUP($E4,[3]TVA!$G$5:$K$59,5,FALSE)</f>
        <v>1</v>
      </c>
      <c r="J4">
        <f t="shared" si="0"/>
        <v>3</v>
      </c>
      <c r="K4">
        <v>1</v>
      </c>
      <c r="L4" t="s">
        <v>9238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spans="1:20">
      <c r="A5">
        <v>4</v>
      </c>
      <c r="B5" t="s">
        <v>9239</v>
      </c>
      <c r="C5">
        <v>111</v>
      </c>
      <c r="D5">
        <v>-0.434</v>
      </c>
      <c r="E5">
        <v>1</v>
      </c>
      <c r="F5">
        <f>VLOOKUP($E5,[3]TVA!$G$5:$K$59,3,FALSE)</f>
        <v>0</v>
      </c>
      <c r="G5">
        <f>VLOOKUP($E5,[3]TVA!$G$5:$K$59,4,FALSE)</f>
        <v>0</v>
      </c>
      <c r="H5">
        <f>VLOOKUP($E5,[3]TVA!$G$5:$K$59,5,FALSE)</f>
        <v>1</v>
      </c>
      <c r="J5">
        <f t="shared" si="0"/>
        <v>4</v>
      </c>
      <c r="K5">
        <v>1</v>
      </c>
      <c r="L5" t="s">
        <v>9239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spans="1:20">
      <c r="A6">
        <v>5</v>
      </c>
      <c r="B6" t="s">
        <v>9240</v>
      </c>
      <c r="C6">
        <v>111</v>
      </c>
      <c r="D6">
        <v>-0.434</v>
      </c>
      <c r="E6">
        <v>1</v>
      </c>
      <c r="F6">
        <f>VLOOKUP($E6,[3]TVA!$G$5:$K$59,3,FALSE)</f>
        <v>0</v>
      </c>
      <c r="G6">
        <f>VLOOKUP($E6,[3]TVA!$G$5:$K$59,4,FALSE)</f>
        <v>0</v>
      </c>
      <c r="H6">
        <f>VLOOKUP($E6,[3]TVA!$G$5:$K$59,5,FALSE)</f>
        <v>1</v>
      </c>
      <c r="J6">
        <f t="shared" si="0"/>
        <v>5</v>
      </c>
      <c r="K6">
        <v>1</v>
      </c>
      <c r="L6" t="s">
        <v>9240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spans="1:20">
      <c r="A7">
        <v>6</v>
      </c>
      <c r="B7" t="s">
        <v>9241</v>
      </c>
      <c r="C7">
        <v>111</v>
      </c>
      <c r="D7">
        <v>-0.434</v>
      </c>
      <c r="E7">
        <v>1</v>
      </c>
      <c r="F7">
        <f>VLOOKUP($E7,[3]TVA!$G$5:$K$59,3,FALSE)</f>
        <v>0</v>
      </c>
      <c r="G7">
        <f>VLOOKUP($E7,[3]TVA!$G$5:$K$59,4,FALSE)</f>
        <v>0</v>
      </c>
      <c r="H7">
        <f>VLOOKUP($E7,[3]TVA!$G$5:$K$59,5,FALSE)</f>
        <v>1</v>
      </c>
      <c r="J7">
        <f t="shared" si="0"/>
        <v>6</v>
      </c>
      <c r="K7">
        <v>1</v>
      </c>
      <c r="L7" t="s">
        <v>9241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spans="1:20">
      <c r="A8">
        <v>7</v>
      </c>
      <c r="B8" t="s">
        <v>9242</v>
      </c>
      <c r="C8">
        <v>111</v>
      </c>
      <c r="D8">
        <v>-0.434</v>
      </c>
      <c r="E8">
        <v>1</v>
      </c>
      <c r="F8">
        <f>VLOOKUP($E8,[3]TVA!$G$5:$K$59,3,FALSE)</f>
        <v>0</v>
      </c>
      <c r="G8">
        <f>VLOOKUP($E8,[3]TVA!$G$5:$K$59,4,FALSE)</f>
        <v>0</v>
      </c>
      <c r="H8">
        <f>VLOOKUP($E8,[3]TVA!$G$5:$K$59,5,FALSE)</f>
        <v>1</v>
      </c>
      <c r="J8">
        <f t="shared" si="0"/>
        <v>7</v>
      </c>
      <c r="K8">
        <v>1</v>
      </c>
      <c r="L8" t="s">
        <v>9242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spans="1:20">
      <c r="A9">
        <v>8</v>
      </c>
      <c r="B9" t="s">
        <v>9243</v>
      </c>
      <c r="C9">
        <v>111</v>
      </c>
      <c r="D9">
        <v>-0.434</v>
      </c>
      <c r="E9">
        <v>1</v>
      </c>
      <c r="F9">
        <f>VLOOKUP($E9,[3]TVA!$G$5:$K$59,3,FALSE)</f>
        <v>0</v>
      </c>
      <c r="G9">
        <f>VLOOKUP($E9,[3]TVA!$G$5:$K$59,4,FALSE)</f>
        <v>0</v>
      </c>
      <c r="H9">
        <f>VLOOKUP($E9,[3]TVA!$G$5:$K$59,5,FALSE)</f>
        <v>1</v>
      </c>
      <c r="J9">
        <f t="shared" si="0"/>
        <v>8</v>
      </c>
      <c r="K9">
        <v>1</v>
      </c>
      <c r="L9" t="s">
        <v>9243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spans="1:20">
      <c r="A10">
        <v>9</v>
      </c>
      <c r="B10" t="s">
        <v>9244</v>
      </c>
      <c r="C10">
        <v>111</v>
      </c>
      <c r="D10">
        <v>-0.434</v>
      </c>
      <c r="E10">
        <v>1</v>
      </c>
      <c r="F10">
        <f>VLOOKUP($E10,[3]TVA!$G$5:$K$59,3,FALSE)</f>
        <v>0</v>
      </c>
      <c r="G10">
        <f>VLOOKUP($E10,[3]TVA!$G$5:$K$59,4,FALSE)</f>
        <v>0</v>
      </c>
      <c r="H10">
        <f>VLOOKUP($E10,[3]TVA!$G$5:$K$59,5,FALSE)</f>
        <v>1</v>
      </c>
      <c r="J10">
        <f t="shared" si="0"/>
        <v>9</v>
      </c>
      <c r="K10">
        <v>1</v>
      </c>
      <c r="L10" t="s">
        <v>9244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spans="1:20">
      <c r="A11">
        <v>10</v>
      </c>
      <c r="B11" t="s">
        <v>9245</v>
      </c>
      <c r="C11">
        <v>111</v>
      </c>
      <c r="D11">
        <v>-0.434</v>
      </c>
      <c r="E11">
        <v>1</v>
      </c>
      <c r="F11">
        <f>VLOOKUP($E11,[3]TVA!$G$5:$K$59,3,FALSE)</f>
        <v>0</v>
      </c>
      <c r="G11">
        <f>VLOOKUP($E11,[3]TVA!$G$5:$K$59,4,FALSE)</f>
        <v>0</v>
      </c>
      <c r="H11">
        <f>VLOOKUP($E11,[3]TVA!$G$5:$K$59,5,FALSE)</f>
        <v>1</v>
      </c>
      <c r="J11">
        <f t="shared" si="0"/>
        <v>10</v>
      </c>
      <c r="K11">
        <v>1</v>
      </c>
      <c r="L11" t="s">
        <v>9245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spans="1:20">
      <c r="A12">
        <v>11</v>
      </c>
      <c r="B12" t="s">
        <v>9246</v>
      </c>
      <c r="C12">
        <v>111</v>
      </c>
      <c r="D12">
        <v>-0.434</v>
      </c>
      <c r="E12">
        <v>1</v>
      </c>
      <c r="F12">
        <f>VLOOKUP($E12,[3]TVA!$G$5:$K$59,3,FALSE)</f>
        <v>0</v>
      </c>
      <c r="G12">
        <f>VLOOKUP($E12,[3]TVA!$G$5:$K$59,4,FALSE)</f>
        <v>0</v>
      </c>
      <c r="H12">
        <f>VLOOKUP($E12,[3]TVA!$G$5:$K$59,5,FALSE)</f>
        <v>1</v>
      </c>
      <c r="J12">
        <f t="shared" si="0"/>
        <v>11</v>
      </c>
      <c r="K12">
        <v>1</v>
      </c>
      <c r="L12" t="s">
        <v>9246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spans="1:20">
      <c r="A13">
        <v>12</v>
      </c>
      <c r="B13" t="s">
        <v>9247</v>
      </c>
      <c r="C13">
        <v>111</v>
      </c>
      <c r="D13">
        <v>-0.434</v>
      </c>
      <c r="E13">
        <v>2</v>
      </c>
      <c r="F13">
        <f>VLOOKUP($E13,[3]TVA!$G$5:$K$59,3,FALSE)</f>
        <v>0.18</v>
      </c>
      <c r="G13">
        <f>VLOOKUP($E13,[3]TVA!$G$5:$K$59,4,FALSE)</f>
        <v>1</v>
      </c>
      <c r="H13">
        <f>VLOOKUP($E13,[3]TVA!$G$5:$K$59,5,FALSE)</f>
        <v>0</v>
      </c>
      <c r="J13">
        <f t="shared" si="0"/>
        <v>12</v>
      </c>
      <c r="K13">
        <v>1</v>
      </c>
      <c r="L13" t="s">
        <v>9247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spans="1:20">
      <c r="A14">
        <v>13</v>
      </c>
      <c r="B14" t="s">
        <v>9248</v>
      </c>
      <c r="C14">
        <v>111</v>
      </c>
      <c r="D14">
        <v>-0.434</v>
      </c>
      <c r="E14">
        <v>2</v>
      </c>
      <c r="F14">
        <f>VLOOKUP($E14,[3]TVA!$G$5:$K$59,3,FALSE)</f>
        <v>0.18</v>
      </c>
      <c r="G14">
        <f>VLOOKUP($E14,[3]TVA!$G$5:$K$59,4,FALSE)</f>
        <v>1</v>
      </c>
      <c r="H14">
        <f>VLOOKUP($E14,[3]TVA!$G$5:$K$59,5,FALSE)</f>
        <v>0</v>
      </c>
      <c r="J14">
        <f t="shared" si="0"/>
        <v>13</v>
      </c>
      <c r="K14">
        <v>1</v>
      </c>
      <c r="L14" t="s">
        <v>9592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spans="1:20">
      <c r="A15">
        <v>14</v>
      </c>
      <c r="B15" t="s">
        <v>9249</v>
      </c>
      <c r="C15">
        <v>111</v>
      </c>
      <c r="D15">
        <v>-0.434</v>
      </c>
      <c r="E15">
        <v>2</v>
      </c>
      <c r="F15">
        <f>VLOOKUP($E15,[3]TVA!$G$5:$K$59,3,FALSE)</f>
        <v>0.18</v>
      </c>
      <c r="G15">
        <f>VLOOKUP($E15,[3]TVA!$G$5:$K$59,4,FALSE)</f>
        <v>1</v>
      </c>
      <c r="H15">
        <f>VLOOKUP($E15,[3]TVA!$G$5:$K$59,5,FALSE)</f>
        <v>0</v>
      </c>
      <c r="J15">
        <f t="shared" si="0"/>
        <v>14</v>
      </c>
      <c r="K15">
        <v>1</v>
      </c>
      <c r="L15" t="s">
        <v>9248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spans="1:20">
      <c r="A16">
        <v>15</v>
      </c>
      <c r="B16" t="s">
        <v>9250</v>
      </c>
      <c r="C16">
        <v>111</v>
      </c>
      <c r="D16">
        <v>-0.434</v>
      </c>
      <c r="E16">
        <v>2</v>
      </c>
      <c r="F16">
        <f>VLOOKUP($E16,[3]TVA!$G$5:$K$59,3,FALSE)</f>
        <v>0.18</v>
      </c>
      <c r="G16">
        <f>VLOOKUP($E16,[3]TVA!$G$5:$K$59,4,FALSE)</f>
        <v>1</v>
      </c>
      <c r="H16">
        <f>VLOOKUP($E16,[3]TVA!$G$5:$K$59,5,FALSE)</f>
        <v>0</v>
      </c>
      <c r="J16">
        <f t="shared" si="0"/>
        <v>15</v>
      </c>
      <c r="K16">
        <v>1</v>
      </c>
      <c r="L16" t="s">
        <v>9593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spans="1:20">
      <c r="A17">
        <v>16</v>
      </c>
      <c r="B17" t="s">
        <v>9251</v>
      </c>
      <c r="C17">
        <v>111</v>
      </c>
      <c r="D17">
        <v>-0.434</v>
      </c>
      <c r="E17">
        <v>2</v>
      </c>
      <c r="F17">
        <f>VLOOKUP($E17,[3]TVA!$G$5:$K$59,3,FALSE)</f>
        <v>0.18</v>
      </c>
      <c r="G17">
        <f>VLOOKUP($E17,[3]TVA!$G$5:$K$59,4,FALSE)</f>
        <v>1</v>
      </c>
      <c r="H17">
        <f>VLOOKUP($E17,[3]TVA!$G$5:$K$59,5,FALSE)</f>
        <v>0</v>
      </c>
      <c r="J17">
        <f t="shared" si="0"/>
        <v>16</v>
      </c>
      <c r="K17">
        <v>1</v>
      </c>
      <c r="L17" t="s">
        <v>9249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spans="1:20">
      <c r="A18">
        <v>17</v>
      </c>
      <c r="B18" t="s">
        <v>9252</v>
      </c>
      <c r="C18">
        <v>111</v>
      </c>
      <c r="D18">
        <v>-0.434</v>
      </c>
      <c r="E18">
        <v>3</v>
      </c>
      <c r="F18">
        <f>VLOOKUP($E18,[3]TVA!$G$5:$K$59,3,FALSE)</f>
        <v>0.18</v>
      </c>
      <c r="G18">
        <f>VLOOKUP($E18,[3]TVA!$G$5:$K$59,4,FALSE)</f>
        <v>0</v>
      </c>
      <c r="H18">
        <f>VLOOKUP($E18,[3]TVA!$G$5:$K$59,5,FALSE)</f>
        <v>0</v>
      </c>
      <c r="J18">
        <f t="shared" si="0"/>
        <v>17</v>
      </c>
      <c r="K18">
        <v>1</v>
      </c>
      <c r="L18" t="s">
        <v>9594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spans="1:20">
      <c r="A19">
        <v>18</v>
      </c>
      <c r="B19" t="s">
        <v>9253</v>
      </c>
      <c r="C19">
        <v>111</v>
      </c>
      <c r="D19">
        <v>-0.434</v>
      </c>
      <c r="E19">
        <v>3</v>
      </c>
      <c r="F19">
        <f>VLOOKUP($E19,[3]TVA!$G$5:$K$59,3,FALSE)</f>
        <v>0.18</v>
      </c>
      <c r="G19">
        <f>VLOOKUP($E19,[3]TVA!$G$5:$K$59,4,FALSE)</f>
        <v>0</v>
      </c>
      <c r="H19">
        <f>VLOOKUP($E19,[3]TVA!$G$5:$K$59,5,FALSE)</f>
        <v>0</v>
      </c>
      <c r="J19">
        <f t="shared" si="0"/>
        <v>18</v>
      </c>
      <c r="K19">
        <v>1</v>
      </c>
      <c r="L19" t="s">
        <v>9250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spans="1:20">
      <c r="A20">
        <v>19</v>
      </c>
      <c r="B20" t="s">
        <v>9254</v>
      </c>
      <c r="C20">
        <v>111</v>
      </c>
      <c r="D20">
        <v>-0.434</v>
      </c>
      <c r="E20">
        <v>3</v>
      </c>
      <c r="F20">
        <f>VLOOKUP($E20,[3]TVA!$G$5:$K$59,3,FALSE)</f>
        <v>0.18</v>
      </c>
      <c r="G20">
        <f>VLOOKUP($E20,[3]TVA!$G$5:$K$59,4,FALSE)</f>
        <v>0</v>
      </c>
      <c r="H20">
        <f>VLOOKUP($E20,[3]TVA!$G$5:$K$59,5,FALSE)</f>
        <v>0</v>
      </c>
      <c r="J20">
        <f t="shared" si="0"/>
        <v>19</v>
      </c>
      <c r="K20">
        <v>1</v>
      </c>
      <c r="L20" t="s">
        <v>9595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spans="1:20">
      <c r="A21">
        <v>20</v>
      </c>
      <c r="B21" t="s">
        <v>9255</v>
      </c>
      <c r="C21">
        <v>111</v>
      </c>
      <c r="D21">
        <v>-0.434</v>
      </c>
      <c r="E21">
        <v>3</v>
      </c>
      <c r="F21">
        <f>VLOOKUP($E21,[3]TVA!$G$5:$K$59,3,FALSE)</f>
        <v>0.18</v>
      </c>
      <c r="G21">
        <f>VLOOKUP($E21,[3]TVA!$G$5:$K$59,4,FALSE)</f>
        <v>0</v>
      </c>
      <c r="H21">
        <f>VLOOKUP($E21,[3]TVA!$G$5:$K$59,5,FALSE)</f>
        <v>0</v>
      </c>
      <c r="J21">
        <f t="shared" si="0"/>
        <v>20</v>
      </c>
      <c r="K21">
        <v>1</v>
      </c>
      <c r="L21" t="s">
        <v>9251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spans="1:20">
      <c r="A22">
        <v>21</v>
      </c>
      <c r="B22" t="s">
        <v>9256</v>
      </c>
      <c r="C22">
        <v>111</v>
      </c>
      <c r="D22">
        <v>-0.434</v>
      </c>
      <c r="E22">
        <v>3</v>
      </c>
      <c r="F22">
        <f>VLOOKUP($E22,[3]TVA!$G$5:$K$59,3,FALSE)</f>
        <v>0.18</v>
      </c>
      <c r="G22">
        <f>VLOOKUP($E22,[3]TVA!$G$5:$K$59,4,FALSE)</f>
        <v>0</v>
      </c>
      <c r="H22">
        <f>VLOOKUP($E22,[3]TVA!$G$5:$K$59,5,FALSE)</f>
        <v>0</v>
      </c>
      <c r="J22">
        <f t="shared" si="0"/>
        <v>21</v>
      </c>
      <c r="K22">
        <v>1</v>
      </c>
      <c r="L22" t="s">
        <v>9252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spans="1:20">
      <c r="A23">
        <v>22</v>
      </c>
      <c r="B23" t="s">
        <v>9257</v>
      </c>
      <c r="C23">
        <v>111</v>
      </c>
      <c r="D23">
        <v>-0.434</v>
      </c>
      <c r="E23">
        <v>3</v>
      </c>
      <c r="F23">
        <f>VLOOKUP($E23,[3]TVA!$G$5:$K$59,3,FALSE)</f>
        <v>0.18</v>
      </c>
      <c r="G23">
        <f>VLOOKUP($E23,[3]TVA!$G$5:$K$59,4,FALSE)</f>
        <v>0</v>
      </c>
      <c r="H23">
        <f>VLOOKUP($E23,[3]TVA!$G$5:$K$59,5,FALSE)</f>
        <v>0</v>
      </c>
      <c r="J23">
        <f t="shared" si="0"/>
        <v>22</v>
      </c>
      <c r="K23">
        <v>1</v>
      </c>
      <c r="L23" t="s">
        <v>9253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spans="1:20">
      <c r="A24">
        <v>23</v>
      </c>
      <c r="B24" t="s">
        <v>9258</v>
      </c>
      <c r="C24">
        <v>112</v>
      </c>
      <c r="D24">
        <v>-0.63600000000000001</v>
      </c>
      <c r="E24">
        <v>4</v>
      </c>
      <c r="F24">
        <f>VLOOKUP($E24,[3]TVA!$G$5:$K$59,3,FALSE)</f>
        <v>0</v>
      </c>
      <c r="G24">
        <f>VLOOKUP($E24,[3]TVA!$G$5:$K$59,4,FALSE)</f>
        <v>0</v>
      </c>
      <c r="H24">
        <f>VLOOKUP($E24,[3]TVA!$G$5:$K$59,5,FALSE)</f>
        <v>1</v>
      </c>
      <c r="J24">
        <f t="shared" si="0"/>
        <v>23</v>
      </c>
      <c r="K24">
        <v>1</v>
      </c>
      <c r="L24" t="s">
        <v>9254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spans="1:20">
      <c r="A25">
        <v>24</v>
      </c>
      <c r="B25" t="s">
        <v>9259</v>
      </c>
      <c r="C25">
        <v>112</v>
      </c>
      <c r="D25">
        <v>-0.63600000000000001</v>
      </c>
      <c r="E25">
        <v>4</v>
      </c>
      <c r="F25">
        <f>VLOOKUP($E25,[3]TVA!$G$5:$K$59,3,FALSE)</f>
        <v>0</v>
      </c>
      <c r="G25">
        <f>VLOOKUP($E25,[3]TVA!$G$5:$K$59,4,FALSE)</f>
        <v>0</v>
      </c>
      <c r="H25">
        <f>VLOOKUP($E25,[3]TVA!$G$5:$K$59,5,FALSE)</f>
        <v>1</v>
      </c>
      <c r="J25">
        <f t="shared" si="0"/>
        <v>24</v>
      </c>
      <c r="K25">
        <v>1</v>
      </c>
      <c r="L25" t="s">
        <v>9255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spans="1:20">
      <c r="A26">
        <v>25</v>
      </c>
      <c r="B26" t="s">
        <v>9260</v>
      </c>
      <c r="C26">
        <v>112</v>
      </c>
      <c r="D26">
        <v>-0.63600000000000001</v>
      </c>
      <c r="E26">
        <v>4</v>
      </c>
      <c r="F26">
        <f>VLOOKUP($E26,[3]TVA!$G$5:$K$59,3,FALSE)</f>
        <v>0</v>
      </c>
      <c r="G26">
        <f>VLOOKUP($E26,[3]TVA!$G$5:$K$59,4,FALSE)</f>
        <v>0</v>
      </c>
      <c r="H26">
        <f>VLOOKUP($E26,[3]TVA!$G$5:$K$59,5,FALSE)</f>
        <v>1</v>
      </c>
      <c r="J26">
        <f t="shared" si="0"/>
        <v>25</v>
      </c>
      <c r="K26">
        <v>1</v>
      </c>
      <c r="L26" t="s">
        <v>9256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spans="1:20">
      <c r="A27">
        <v>26</v>
      </c>
      <c r="B27" t="s">
        <v>9261</v>
      </c>
      <c r="C27">
        <v>112</v>
      </c>
      <c r="D27">
        <v>-0.63600000000000001</v>
      </c>
      <c r="E27">
        <v>4</v>
      </c>
      <c r="F27">
        <f>VLOOKUP($E27,[3]TVA!$G$5:$K$59,3,FALSE)</f>
        <v>0</v>
      </c>
      <c r="G27">
        <f>VLOOKUP($E27,[3]TVA!$G$5:$K$59,4,FALSE)</f>
        <v>0</v>
      </c>
      <c r="H27">
        <f>VLOOKUP($E27,[3]TVA!$G$5:$K$59,5,FALSE)</f>
        <v>1</v>
      </c>
      <c r="J27">
        <f t="shared" si="0"/>
        <v>26</v>
      </c>
      <c r="K27">
        <v>1</v>
      </c>
      <c r="L27" t="s">
        <v>9257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spans="1:20">
      <c r="A28">
        <v>27</v>
      </c>
      <c r="B28" t="s">
        <v>9262</v>
      </c>
      <c r="C28">
        <v>112</v>
      </c>
      <c r="D28">
        <v>-0.63600000000000001</v>
      </c>
      <c r="E28">
        <v>4</v>
      </c>
      <c r="F28">
        <f>VLOOKUP($E28,[3]TVA!$G$5:$K$59,3,FALSE)</f>
        <v>0</v>
      </c>
      <c r="G28">
        <f>VLOOKUP($E28,[3]TVA!$G$5:$K$59,4,FALSE)</f>
        <v>0</v>
      </c>
      <c r="H28">
        <f>VLOOKUP($E28,[3]TVA!$G$5:$K$59,5,FALSE)</f>
        <v>1</v>
      </c>
      <c r="J28">
        <f t="shared" si="0"/>
        <v>27</v>
      </c>
      <c r="K28">
        <v>1</v>
      </c>
      <c r="L28" t="s">
        <v>9258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spans="1:20">
      <c r="A29">
        <v>28</v>
      </c>
      <c r="B29" t="s">
        <v>9263</v>
      </c>
      <c r="C29">
        <v>112</v>
      </c>
      <c r="D29">
        <v>-0.63600000000000001</v>
      </c>
      <c r="E29">
        <v>4</v>
      </c>
      <c r="F29">
        <f>VLOOKUP($E29,[3]TVA!$G$5:$K$59,3,FALSE)</f>
        <v>0</v>
      </c>
      <c r="G29">
        <f>VLOOKUP($E29,[3]TVA!$G$5:$K$59,4,FALSE)</f>
        <v>0</v>
      </c>
      <c r="H29">
        <f>VLOOKUP($E29,[3]TVA!$G$5:$K$59,5,FALSE)</f>
        <v>1</v>
      </c>
      <c r="J29">
        <f t="shared" si="0"/>
        <v>29</v>
      </c>
      <c r="K29">
        <v>2</v>
      </c>
      <c r="L29" t="s">
        <v>9260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spans="1:20">
      <c r="A30">
        <v>29</v>
      </c>
      <c r="B30" t="s">
        <v>9264</v>
      </c>
      <c r="C30">
        <v>112</v>
      </c>
      <c r="D30">
        <v>-0.63600000000000001</v>
      </c>
      <c r="E30">
        <v>4</v>
      </c>
      <c r="F30">
        <f>VLOOKUP($E30,[3]TVA!$G$5:$K$59,3,FALSE)</f>
        <v>0</v>
      </c>
      <c r="G30">
        <f>VLOOKUP($E30,[3]TVA!$G$5:$K$59,4,FALSE)</f>
        <v>0</v>
      </c>
      <c r="H30">
        <f>VLOOKUP($E30,[3]TVA!$G$5:$K$59,5,FALSE)</f>
        <v>1</v>
      </c>
      <c r="J30">
        <f t="shared" si="0"/>
        <v>30</v>
      </c>
      <c r="K30">
        <v>1</v>
      </c>
      <c r="L30" t="s">
        <v>9261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spans="1:20">
      <c r="A31">
        <v>30</v>
      </c>
      <c r="B31" t="s">
        <v>9265</v>
      </c>
      <c r="C31">
        <v>112</v>
      </c>
      <c r="D31">
        <v>-0.63600000000000001</v>
      </c>
      <c r="E31">
        <v>4</v>
      </c>
      <c r="F31">
        <f>VLOOKUP($E31,[3]TVA!$G$5:$K$59,3,FALSE)</f>
        <v>0</v>
      </c>
      <c r="G31">
        <f>VLOOKUP($E31,[3]TVA!$G$5:$K$59,4,FALSE)</f>
        <v>0</v>
      </c>
      <c r="H31">
        <f>VLOOKUP($E31,[3]TVA!$G$5:$K$59,5,FALSE)</f>
        <v>1</v>
      </c>
      <c r="J31">
        <f t="shared" si="0"/>
        <v>31</v>
      </c>
      <c r="K31">
        <v>1</v>
      </c>
      <c r="L31" t="s">
        <v>9596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spans="1:20">
      <c r="A32">
        <v>31</v>
      </c>
      <c r="B32" t="s">
        <v>9266</v>
      </c>
      <c r="C32">
        <v>112</v>
      </c>
      <c r="D32">
        <v>-0.63600000000000001</v>
      </c>
      <c r="E32">
        <v>4</v>
      </c>
      <c r="F32">
        <f>VLOOKUP($E32,[3]TVA!$G$5:$K$59,3,FALSE)</f>
        <v>0</v>
      </c>
      <c r="G32">
        <f>VLOOKUP($E32,[3]TVA!$G$5:$K$59,4,FALSE)</f>
        <v>0</v>
      </c>
      <c r="H32">
        <f>VLOOKUP($E32,[3]TVA!$G$5:$K$59,5,FALSE)</f>
        <v>1</v>
      </c>
      <c r="J32">
        <f t="shared" si="0"/>
        <v>32</v>
      </c>
      <c r="K32">
        <v>1</v>
      </c>
      <c r="L32" t="s">
        <v>9263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spans="1:20">
      <c r="A33">
        <v>32</v>
      </c>
      <c r="B33" t="s">
        <v>9267</v>
      </c>
      <c r="C33">
        <v>112</v>
      </c>
      <c r="D33">
        <v>-0.63600000000000001</v>
      </c>
      <c r="E33">
        <v>5</v>
      </c>
      <c r="F33">
        <f>VLOOKUP($E33,[3]TVA!$G$5:$K$59,3,FALSE)</f>
        <v>0</v>
      </c>
      <c r="G33">
        <f>VLOOKUP($E33,[3]TVA!$G$5:$K$59,4,FALSE)</f>
        <v>1</v>
      </c>
      <c r="H33">
        <f>VLOOKUP($E33,[3]TVA!$G$5:$K$59,5,FALSE)</f>
        <v>1</v>
      </c>
      <c r="J33">
        <f t="shared" si="0"/>
        <v>33</v>
      </c>
      <c r="K33">
        <v>1</v>
      </c>
      <c r="L33" t="s">
        <v>9264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spans="1:20">
      <c r="A34">
        <v>33</v>
      </c>
      <c r="B34" t="s">
        <v>9268</v>
      </c>
      <c r="C34">
        <v>112</v>
      </c>
      <c r="D34">
        <v>-0.63600000000000001</v>
      </c>
      <c r="E34">
        <v>4</v>
      </c>
      <c r="F34">
        <f>VLOOKUP($E34,[3]TVA!$G$5:$K$59,3,FALSE)</f>
        <v>0</v>
      </c>
      <c r="G34">
        <f>VLOOKUP($E34,[3]TVA!$G$5:$K$59,4,FALSE)</f>
        <v>0</v>
      </c>
      <c r="H34">
        <f>VLOOKUP($E34,[3]TVA!$G$5:$K$59,5,FALSE)</f>
        <v>1</v>
      </c>
      <c r="J34">
        <f t="shared" si="0"/>
        <v>34</v>
      </c>
      <c r="K34">
        <v>1</v>
      </c>
      <c r="L34" t="s">
        <v>9265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spans="1:20">
      <c r="A35">
        <v>34</v>
      </c>
      <c r="B35" t="s">
        <v>9269</v>
      </c>
      <c r="C35">
        <v>112</v>
      </c>
      <c r="D35">
        <v>-0.63600000000000001</v>
      </c>
      <c r="E35">
        <v>4</v>
      </c>
      <c r="F35">
        <f>VLOOKUP($E35,[3]TVA!$G$5:$K$59,3,FALSE)</f>
        <v>0</v>
      </c>
      <c r="G35">
        <f>VLOOKUP($E35,[3]TVA!$G$5:$K$59,4,FALSE)</f>
        <v>0</v>
      </c>
      <c r="H35">
        <f>VLOOKUP($E35,[3]TVA!$G$5:$K$59,5,FALSE)</f>
        <v>1</v>
      </c>
      <c r="J35">
        <f t="shared" si="0"/>
        <v>35</v>
      </c>
      <c r="K35">
        <v>1</v>
      </c>
      <c r="L35" t="s">
        <v>9266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spans="1:20">
      <c r="A36">
        <v>35</v>
      </c>
      <c r="B36" t="s">
        <v>9270</v>
      </c>
      <c r="C36">
        <v>113</v>
      </c>
      <c r="D36">
        <v>-0.73899999999999999</v>
      </c>
      <c r="E36">
        <v>6</v>
      </c>
      <c r="F36">
        <f>VLOOKUP($E36,[3]TVA!$G$5:$K$59,3,FALSE)</f>
        <v>0</v>
      </c>
      <c r="G36">
        <f>VLOOKUP($E36,[3]TVA!$G$5:$K$59,4,FALSE)</f>
        <v>0</v>
      </c>
      <c r="H36">
        <f>VLOOKUP($E36,[3]TVA!$G$5:$K$59,5,FALSE)</f>
        <v>1</v>
      </c>
      <c r="J36">
        <f t="shared" si="0"/>
        <v>36</v>
      </c>
      <c r="K36">
        <v>1</v>
      </c>
      <c r="L36" t="s">
        <v>9267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spans="1:20">
      <c r="A37">
        <v>36</v>
      </c>
      <c r="B37" t="s">
        <v>9271</v>
      </c>
      <c r="C37">
        <v>113</v>
      </c>
      <c r="D37">
        <v>-0.73899999999999999</v>
      </c>
      <c r="E37">
        <v>6</v>
      </c>
      <c r="F37">
        <f>VLOOKUP($E37,[3]TVA!$G$5:$K$59,3,FALSE)</f>
        <v>0</v>
      </c>
      <c r="G37">
        <f>VLOOKUP($E37,[3]TVA!$G$5:$K$59,4,FALSE)</f>
        <v>0</v>
      </c>
      <c r="H37">
        <f>VLOOKUP($E37,[3]TVA!$G$5:$K$59,5,FALSE)</f>
        <v>1</v>
      </c>
      <c r="J37">
        <f t="shared" si="0"/>
        <v>37</v>
      </c>
      <c r="K37">
        <v>1</v>
      </c>
      <c r="L37" t="s">
        <v>9597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spans="1:20">
      <c r="A38">
        <v>37</v>
      </c>
      <c r="B38" t="s">
        <v>9272</v>
      </c>
      <c r="C38">
        <v>113</v>
      </c>
      <c r="D38">
        <v>-0.73899999999999999</v>
      </c>
      <c r="E38">
        <v>6</v>
      </c>
      <c r="F38">
        <f>VLOOKUP($E38,[3]TVA!$G$5:$K$59,3,FALSE)</f>
        <v>0</v>
      </c>
      <c r="G38">
        <f>VLOOKUP($E38,[3]TVA!$G$5:$K$59,4,FALSE)</f>
        <v>0</v>
      </c>
      <c r="H38">
        <f>VLOOKUP($E38,[3]TVA!$G$5:$K$59,5,FALSE)</f>
        <v>1</v>
      </c>
      <c r="J38">
        <f t="shared" si="0"/>
        <v>38</v>
      </c>
      <c r="K38">
        <v>1</v>
      </c>
      <c r="L38" t="s">
        <v>9268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spans="1:20">
      <c r="A39">
        <v>38</v>
      </c>
      <c r="B39" t="s">
        <v>9273</v>
      </c>
      <c r="C39">
        <v>113</v>
      </c>
      <c r="D39">
        <v>-0.73899999999999999</v>
      </c>
      <c r="E39">
        <v>6</v>
      </c>
      <c r="F39">
        <f>VLOOKUP($E39,[3]TVA!$G$5:$K$59,3,FALSE)</f>
        <v>0</v>
      </c>
      <c r="G39">
        <f>VLOOKUP($E39,[3]TVA!$G$5:$K$59,4,FALSE)</f>
        <v>0</v>
      </c>
      <c r="H39">
        <f>VLOOKUP($E39,[3]TVA!$G$5:$K$59,5,FALSE)</f>
        <v>1</v>
      </c>
      <c r="J39">
        <f t="shared" si="0"/>
        <v>39</v>
      </c>
      <c r="K39">
        <v>1</v>
      </c>
      <c r="L39" t="s">
        <v>9598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spans="1:20">
      <c r="A40">
        <v>39</v>
      </c>
      <c r="B40" t="s">
        <v>9274</v>
      </c>
      <c r="C40">
        <v>113</v>
      </c>
      <c r="D40">
        <v>-0.73899999999999999</v>
      </c>
      <c r="E40">
        <v>7</v>
      </c>
      <c r="F40">
        <f>VLOOKUP($E40,[3]TVA!$G$5:$K$59,3,FALSE)</f>
        <v>0</v>
      </c>
      <c r="G40">
        <f>VLOOKUP($E40,[3]TVA!$G$5:$K$59,4,FALSE)</f>
        <v>1</v>
      </c>
      <c r="H40">
        <f>VLOOKUP($E40,[3]TVA!$G$5:$K$59,5,FALSE)</f>
        <v>1</v>
      </c>
      <c r="J40">
        <f t="shared" si="0"/>
        <v>40</v>
      </c>
      <c r="K40">
        <v>1</v>
      </c>
      <c r="L40" t="s">
        <v>9270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spans="1:20">
      <c r="A41">
        <v>40</v>
      </c>
      <c r="B41" t="s">
        <v>9275</v>
      </c>
      <c r="C41">
        <v>113</v>
      </c>
      <c r="D41">
        <v>-0.73899999999999999</v>
      </c>
      <c r="E41">
        <v>7</v>
      </c>
      <c r="F41">
        <f>VLOOKUP($E41,[3]TVA!$G$5:$K$59,3,FALSE)</f>
        <v>0</v>
      </c>
      <c r="G41">
        <f>VLOOKUP($E41,[3]TVA!$G$5:$K$59,4,FALSE)</f>
        <v>1</v>
      </c>
      <c r="H41">
        <f>VLOOKUP($E41,[3]TVA!$G$5:$K$59,5,FALSE)</f>
        <v>1</v>
      </c>
      <c r="J41">
        <f t="shared" si="0"/>
        <v>41</v>
      </c>
      <c r="K41">
        <v>1</v>
      </c>
      <c r="L41" t="s">
        <v>9271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spans="1:20">
      <c r="A42">
        <v>41</v>
      </c>
      <c r="B42" t="s">
        <v>9276</v>
      </c>
      <c r="C42">
        <v>113</v>
      </c>
      <c r="D42">
        <v>-0.73899999999999999</v>
      </c>
      <c r="E42">
        <v>7</v>
      </c>
      <c r="F42">
        <f>VLOOKUP($E42,[3]TVA!$G$5:$K$59,3,FALSE)</f>
        <v>0</v>
      </c>
      <c r="G42">
        <f>VLOOKUP($E42,[3]TVA!$G$5:$K$59,4,FALSE)</f>
        <v>1</v>
      </c>
      <c r="H42">
        <f>VLOOKUP($E42,[3]TVA!$G$5:$K$59,5,FALSE)</f>
        <v>1</v>
      </c>
      <c r="J42">
        <f t="shared" si="0"/>
        <v>42</v>
      </c>
      <c r="K42">
        <v>1</v>
      </c>
      <c r="L42" t="s">
        <v>9272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spans="1:20">
      <c r="A43">
        <v>42</v>
      </c>
      <c r="B43" t="s">
        <v>9277</v>
      </c>
      <c r="C43">
        <v>113</v>
      </c>
      <c r="D43">
        <v>-0.73899999999999999</v>
      </c>
      <c r="E43">
        <v>8</v>
      </c>
      <c r="F43">
        <f>VLOOKUP($E43,[3]TVA!$G$5:$K$59,3,FALSE)</f>
        <v>0.18</v>
      </c>
      <c r="G43">
        <f>VLOOKUP($E43,[3]TVA!$G$5:$K$59,4,FALSE)</f>
        <v>0</v>
      </c>
      <c r="H43">
        <f>VLOOKUP($E43,[3]TVA!$G$5:$K$59,5,FALSE)</f>
        <v>0</v>
      </c>
      <c r="J43">
        <f t="shared" si="0"/>
        <v>43</v>
      </c>
      <c r="K43">
        <v>1</v>
      </c>
      <c r="L43" t="s">
        <v>9273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spans="1:20">
      <c r="A44">
        <v>43</v>
      </c>
      <c r="B44" t="s">
        <v>9278</v>
      </c>
      <c r="C44">
        <v>113</v>
      </c>
      <c r="D44">
        <v>-0.73899999999999999</v>
      </c>
      <c r="E44">
        <v>9</v>
      </c>
      <c r="F44">
        <f>VLOOKUP($E44,[3]TVA!$G$5:$K$59,3,FALSE)</f>
        <v>0.18</v>
      </c>
      <c r="G44">
        <f>VLOOKUP($E44,[3]TVA!$G$5:$K$59,4,FALSE)</f>
        <v>1</v>
      </c>
      <c r="H44">
        <f>VLOOKUP($E44,[3]TVA!$G$5:$K$59,5,FALSE)</f>
        <v>0</v>
      </c>
      <c r="J44">
        <f t="shared" si="0"/>
        <v>44</v>
      </c>
      <c r="K44">
        <v>1</v>
      </c>
      <c r="L44" t="s">
        <v>9274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spans="1:20">
      <c r="A45">
        <v>44</v>
      </c>
      <c r="B45" t="s">
        <v>9279</v>
      </c>
      <c r="C45">
        <v>114</v>
      </c>
      <c r="D45">
        <v>-0.70099999999999996</v>
      </c>
      <c r="E45">
        <v>10</v>
      </c>
      <c r="F45">
        <f>VLOOKUP($E45,[3]TVA!$G$5:$K$59,3,FALSE)</f>
        <v>0</v>
      </c>
      <c r="G45">
        <f>VLOOKUP($E45,[3]TVA!$G$5:$K$59,4,FALSE)</f>
        <v>1</v>
      </c>
      <c r="H45">
        <f>VLOOKUP($E45,[3]TVA!$G$5:$K$59,5,FALSE)</f>
        <v>1</v>
      </c>
      <c r="J45">
        <f t="shared" si="0"/>
        <v>45</v>
      </c>
      <c r="K45">
        <v>1</v>
      </c>
      <c r="L45" t="s">
        <v>9599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spans="1:20">
      <c r="A46">
        <v>45</v>
      </c>
      <c r="B46" t="s">
        <v>9280</v>
      </c>
      <c r="C46">
        <v>114</v>
      </c>
      <c r="D46">
        <v>-0.70099999999999996</v>
      </c>
      <c r="E46">
        <v>11</v>
      </c>
      <c r="F46">
        <f>VLOOKUP($E46,[3]TVA!$G$5:$K$59,3,FALSE)</f>
        <v>0.18</v>
      </c>
      <c r="G46">
        <f>VLOOKUP($E46,[3]TVA!$G$5:$K$59,4,FALSE)</f>
        <v>1</v>
      </c>
      <c r="H46">
        <f>VLOOKUP($E46,[3]TVA!$G$5:$K$59,5,FALSE)</f>
        <v>0</v>
      </c>
      <c r="J46">
        <f t="shared" si="0"/>
        <v>46</v>
      </c>
      <c r="K46">
        <v>1</v>
      </c>
      <c r="L46" t="s">
        <v>9276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spans="1:20">
      <c r="A47">
        <v>46</v>
      </c>
      <c r="B47" t="s">
        <v>9281</v>
      </c>
      <c r="C47">
        <v>114</v>
      </c>
      <c r="D47">
        <v>-0.70099999999999996</v>
      </c>
      <c r="E47">
        <v>11</v>
      </c>
      <c r="F47">
        <f>VLOOKUP($E47,[3]TVA!$G$5:$K$59,3,FALSE)</f>
        <v>0.18</v>
      </c>
      <c r="G47">
        <f>VLOOKUP($E47,[3]TVA!$G$5:$K$59,4,FALSE)</f>
        <v>1</v>
      </c>
      <c r="H47">
        <f>VLOOKUP($E47,[3]TVA!$G$5:$K$59,5,FALSE)</f>
        <v>0</v>
      </c>
      <c r="J47">
        <f t="shared" si="0"/>
        <v>47</v>
      </c>
      <c r="K47">
        <v>1</v>
      </c>
      <c r="L47" t="s">
        <v>9574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spans="1:20">
      <c r="A48">
        <v>47</v>
      </c>
      <c r="B48" t="s">
        <v>9282</v>
      </c>
      <c r="C48">
        <v>114</v>
      </c>
      <c r="D48">
        <v>-0.70099999999999996</v>
      </c>
      <c r="E48">
        <v>11</v>
      </c>
      <c r="F48">
        <f>VLOOKUP($E48,[3]TVA!$G$5:$K$59,3,FALSE)</f>
        <v>0.18</v>
      </c>
      <c r="G48">
        <f>VLOOKUP($E48,[3]TVA!$G$5:$K$59,4,FALSE)</f>
        <v>1</v>
      </c>
      <c r="H48">
        <f>VLOOKUP($E48,[3]TVA!$G$5:$K$59,5,FALSE)</f>
        <v>0</v>
      </c>
      <c r="J48">
        <f t="shared" si="0"/>
        <v>48</v>
      </c>
      <c r="K48">
        <v>1</v>
      </c>
      <c r="L48" t="s">
        <v>9600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spans="1:20">
      <c r="A49">
        <v>48</v>
      </c>
      <c r="B49" t="s">
        <v>9283</v>
      </c>
      <c r="C49">
        <v>114</v>
      </c>
      <c r="D49">
        <v>-0.70099999999999996</v>
      </c>
      <c r="E49">
        <v>11</v>
      </c>
      <c r="F49">
        <f>VLOOKUP($E49,[3]TVA!$G$5:$K$59,3,FALSE)</f>
        <v>0.18</v>
      </c>
      <c r="G49">
        <f>VLOOKUP($E49,[3]TVA!$G$5:$K$59,4,FALSE)</f>
        <v>1</v>
      </c>
      <c r="H49">
        <f>VLOOKUP($E49,[3]TVA!$G$5:$K$59,5,FALSE)</f>
        <v>0</v>
      </c>
      <c r="J49">
        <f t="shared" si="0"/>
        <v>49</v>
      </c>
      <c r="K49">
        <v>1</v>
      </c>
      <c r="L49" t="s">
        <v>9601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spans="1:20">
      <c r="A50">
        <v>49</v>
      </c>
      <c r="B50" t="s">
        <v>9284</v>
      </c>
      <c r="C50">
        <v>114</v>
      </c>
      <c r="D50">
        <v>-0.70099999999999996</v>
      </c>
      <c r="E50">
        <v>11</v>
      </c>
      <c r="F50">
        <f>VLOOKUP($E50,[3]TVA!$G$5:$K$59,3,FALSE)</f>
        <v>0.18</v>
      </c>
      <c r="G50">
        <f>VLOOKUP($E50,[3]TVA!$G$5:$K$59,4,FALSE)</f>
        <v>1</v>
      </c>
      <c r="H50">
        <f>VLOOKUP($E50,[3]TVA!$G$5:$K$59,5,FALSE)</f>
        <v>0</v>
      </c>
      <c r="J50">
        <f t="shared" si="0"/>
        <v>50</v>
      </c>
      <c r="K50">
        <v>1</v>
      </c>
      <c r="L50" t="s">
        <v>9602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spans="1:20">
      <c r="A51">
        <v>50</v>
      </c>
      <c r="B51" t="s">
        <v>9285</v>
      </c>
      <c r="C51">
        <v>119</v>
      </c>
      <c r="D51">
        <v>-0.70099999999999996</v>
      </c>
      <c r="E51">
        <v>11</v>
      </c>
      <c r="F51">
        <f>VLOOKUP($E51,[3]TVA!$G$5:$K$59,3,FALSE)</f>
        <v>0.18</v>
      </c>
      <c r="G51">
        <f>VLOOKUP($E51,[3]TVA!$G$5:$K$59,4,FALSE)</f>
        <v>1</v>
      </c>
      <c r="H51">
        <f>VLOOKUP($E51,[3]TVA!$G$5:$K$59,5,FALSE)</f>
        <v>0</v>
      </c>
      <c r="J51">
        <f t="shared" si="0"/>
        <v>51</v>
      </c>
      <c r="K51">
        <v>1</v>
      </c>
      <c r="L51" t="s">
        <v>9278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spans="1:20">
      <c r="A52">
        <v>51</v>
      </c>
      <c r="B52" t="s">
        <v>9286</v>
      </c>
      <c r="C52">
        <v>114</v>
      </c>
      <c r="D52">
        <v>-0.70099999999999996</v>
      </c>
      <c r="E52">
        <v>11</v>
      </c>
      <c r="F52">
        <f>VLOOKUP($E52,[3]TVA!$G$5:$K$59,3,FALSE)</f>
        <v>0.18</v>
      </c>
      <c r="G52">
        <f>VLOOKUP($E52,[3]TVA!$G$5:$K$59,4,FALSE)</f>
        <v>1</v>
      </c>
      <c r="H52">
        <f>VLOOKUP($E52,[3]TVA!$G$5:$K$59,5,FALSE)</f>
        <v>0</v>
      </c>
      <c r="J52">
        <f t="shared" si="0"/>
        <v>52</v>
      </c>
      <c r="K52">
        <v>1</v>
      </c>
      <c r="L52" t="s">
        <v>9603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spans="1:20">
      <c r="A53">
        <v>52</v>
      </c>
      <c r="B53" t="s">
        <v>9287</v>
      </c>
      <c r="C53">
        <v>114</v>
      </c>
      <c r="D53">
        <v>-0.70099999999999996</v>
      </c>
      <c r="E53">
        <v>12</v>
      </c>
      <c r="F53">
        <f>VLOOKUP($E53,[3]TVA!$G$5:$K$59,3,FALSE)</f>
        <v>0</v>
      </c>
      <c r="G53">
        <f>VLOOKUP($E53,[3]TVA!$G$5:$K$59,4,FALSE)</f>
        <v>1</v>
      </c>
      <c r="H53">
        <f>VLOOKUP($E53,[3]TVA!$G$5:$K$59,5,FALSE)</f>
        <v>1</v>
      </c>
      <c r="J53">
        <f t="shared" si="0"/>
        <v>53</v>
      </c>
      <c r="K53">
        <v>1</v>
      </c>
      <c r="L53" t="s">
        <v>9280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spans="1:20">
      <c r="A54">
        <v>53</v>
      </c>
      <c r="B54" t="s">
        <v>9288</v>
      </c>
      <c r="C54">
        <v>114</v>
      </c>
      <c r="D54">
        <v>-0.44800000000000001</v>
      </c>
      <c r="E54">
        <v>13</v>
      </c>
      <c r="F54">
        <f>VLOOKUP($E54,[3]TVA!$G$5:$K$59,3,FALSE)</f>
        <v>0.18</v>
      </c>
      <c r="G54">
        <f>VLOOKUP($E54,[3]TVA!$G$5:$K$59,4,FALSE)</f>
        <v>0</v>
      </c>
      <c r="H54">
        <f>VLOOKUP($E54,[3]TVA!$G$5:$K$59,5,FALSE)</f>
        <v>0</v>
      </c>
      <c r="J54">
        <f t="shared" si="0"/>
        <v>54</v>
      </c>
      <c r="K54">
        <v>1</v>
      </c>
      <c r="L54" t="s">
        <v>9281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spans="1:20">
      <c r="A55">
        <v>54</v>
      </c>
      <c r="B55" t="s">
        <v>9289</v>
      </c>
      <c r="C55">
        <v>115</v>
      </c>
      <c r="D55">
        <v>-0.44800000000000001</v>
      </c>
      <c r="E55">
        <v>14</v>
      </c>
      <c r="F55">
        <f>VLOOKUP($E55,[3]TVA!$G$5:$K$59,3,FALSE)</f>
        <v>0.18</v>
      </c>
      <c r="G55">
        <f>VLOOKUP($E55,[3]TVA!$G$5:$K$59,4,FALSE)</f>
        <v>1</v>
      </c>
      <c r="H55">
        <f>VLOOKUP($E55,[3]TVA!$G$5:$K$59,5,FALSE)</f>
        <v>0</v>
      </c>
      <c r="J55">
        <f t="shared" si="0"/>
        <v>55</v>
      </c>
      <c r="K55">
        <v>1</v>
      </c>
      <c r="L55" t="s">
        <v>9282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spans="1:20">
      <c r="A56">
        <v>55</v>
      </c>
      <c r="B56" t="s">
        <v>9290</v>
      </c>
      <c r="C56">
        <v>115</v>
      </c>
      <c r="D56">
        <v>-0.44800000000000001</v>
      </c>
      <c r="E56">
        <v>14</v>
      </c>
      <c r="F56">
        <f>VLOOKUP($E56,[3]TVA!$G$5:$K$59,3,FALSE)</f>
        <v>0.18</v>
      </c>
      <c r="G56">
        <f>VLOOKUP($E56,[3]TVA!$G$5:$K$59,4,FALSE)</f>
        <v>1</v>
      </c>
      <c r="H56">
        <f>VLOOKUP($E56,[3]TVA!$G$5:$K$59,5,FALSE)</f>
        <v>0</v>
      </c>
      <c r="J56">
        <f t="shared" si="0"/>
        <v>56</v>
      </c>
      <c r="K56">
        <v>1</v>
      </c>
      <c r="L56" t="s">
        <v>9283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spans="1:20">
      <c r="A57">
        <v>56</v>
      </c>
      <c r="B57" t="s">
        <v>9291</v>
      </c>
      <c r="C57">
        <v>115</v>
      </c>
      <c r="D57">
        <v>-0.44800000000000001</v>
      </c>
      <c r="E57">
        <v>14</v>
      </c>
      <c r="F57">
        <f>VLOOKUP($E57,[3]TVA!$G$5:$K$59,3,FALSE)</f>
        <v>0.18</v>
      </c>
      <c r="G57">
        <f>VLOOKUP($E57,[3]TVA!$G$5:$K$59,4,FALSE)</f>
        <v>1</v>
      </c>
      <c r="H57">
        <f>VLOOKUP($E57,[3]TVA!$G$5:$K$59,5,FALSE)</f>
        <v>0</v>
      </c>
      <c r="J57">
        <f t="shared" si="0"/>
        <v>57</v>
      </c>
      <c r="K57">
        <v>1</v>
      </c>
      <c r="L57" t="s">
        <v>9284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spans="1:20">
      <c r="A58">
        <v>57</v>
      </c>
      <c r="B58" t="s">
        <v>9292</v>
      </c>
      <c r="C58">
        <v>115</v>
      </c>
      <c r="D58">
        <v>-0.44800000000000001</v>
      </c>
      <c r="E58">
        <v>14</v>
      </c>
      <c r="F58">
        <f>VLOOKUP($E58,[3]TVA!$G$5:$K$59,3,FALSE)</f>
        <v>0.18</v>
      </c>
      <c r="G58">
        <f>VLOOKUP($E58,[3]TVA!$G$5:$K$59,4,FALSE)</f>
        <v>1</v>
      </c>
      <c r="H58">
        <f>VLOOKUP($E58,[3]TVA!$G$5:$K$59,5,FALSE)</f>
        <v>0</v>
      </c>
      <c r="J58">
        <f t="shared" si="0"/>
        <v>58</v>
      </c>
      <c r="K58">
        <v>1</v>
      </c>
      <c r="L58" t="s">
        <v>9285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spans="1:20">
      <c r="A59">
        <v>58</v>
      </c>
      <c r="B59" t="s">
        <v>9293</v>
      </c>
      <c r="C59">
        <v>115</v>
      </c>
      <c r="D59">
        <v>-0.44800000000000001</v>
      </c>
      <c r="E59">
        <v>14</v>
      </c>
      <c r="F59">
        <f>VLOOKUP($E59,[3]TVA!$G$5:$K$59,3,FALSE)</f>
        <v>0.18</v>
      </c>
      <c r="G59">
        <f>VLOOKUP($E59,[3]TVA!$G$5:$K$59,4,FALSE)</f>
        <v>1</v>
      </c>
      <c r="H59">
        <f>VLOOKUP($E59,[3]TVA!$G$5:$K$59,5,FALSE)</f>
        <v>0</v>
      </c>
      <c r="J59">
        <f t="shared" si="0"/>
        <v>59</v>
      </c>
      <c r="K59">
        <v>1</v>
      </c>
      <c r="L59" t="s">
        <v>9286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spans="1:20">
      <c r="A60">
        <v>59</v>
      </c>
      <c r="B60" t="s">
        <v>9294</v>
      </c>
      <c r="C60">
        <v>115</v>
      </c>
      <c r="D60">
        <v>-0.44800000000000001</v>
      </c>
      <c r="E60">
        <v>14</v>
      </c>
      <c r="F60">
        <f>VLOOKUP($E60,[3]TVA!$G$5:$K$59,3,FALSE)</f>
        <v>0.18</v>
      </c>
      <c r="G60">
        <f>VLOOKUP($E60,[3]TVA!$G$5:$K$59,4,FALSE)</f>
        <v>1</v>
      </c>
      <c r="H60">
        <f>VLOOKUP($E60,[3]TVA!$G$5:$K$59,5,FALSE)</f>
        <v>0</v>
      </c>
      <c r="J60">
        <f t="shared" si="0"/>
        <v>60</v>
      </c>
      <c r="K60">
        <v>1</v>
      </c>
      <c r="L60" t="s">
        <v>9287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spans="1:20">
      <c r="A61">
        <v>60</v>
      </c>
      <c r="B61" t="s">
        <v>9295</v>
      </c>
      <c r="C61">
        <v>116</v>
      </c>
      <c r="D61">
        <v>-0.51900000000000002</v>
      </c>
      <c r="E61">
        <v>15</v>
      </c>
      <c r="F61">
        <f>VLOOKUP($E61,[3]TVA!$G$5:$K$59,3,FALSE)</f>
        <v>0.18</v>
      </c>
      <c r="G61">
        <f>VLOOKUP($E61,[3]TVA!$G$5:$K$59,4,FALSE)</f>
        <v>0</v>
      </c>
      <c r="H61">
        <f>VLOOKUP($E61,[3]TVA!$G$5:$K$59,5,FALSE)</f>
        <v>0</v>
      </c>
      <c r="J61">
        <f t="shared" si="0"/>
        <v>61</v>
      </c>
      <c r="K61">
        <v>1</v>
      </c>
      <c r="L61" t="s">
        <v>9288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spans="1:20">
      <c r="A62">
        <v>61</v>
      </c>
      <c r="B62" t="s">
        <v>9296</v>
      </c>
      <c r="C62">
        <v>116</v>
      </c>
      <c r="D62">
        <v>-0.51900000000000002</v>
      </c>
      <c r="E62">
        <v>15</v>
      </c>
      <c r="F62">
        <f>VLOOKUP($E62,[3]TVA!$G$5:$K$59,3,FALSE)</f>
        <v>0.18</v>
      </c>
      <c r="G62">
        <f>VLOOKUP($E62,[3]TVA!$G$5:$K$59,4,FALSE)</f>
        <v>0</v>
      </c>
      <c r="H62">
        <f>VLOOKUP($E62,[3]TVA!$G$5:$K$59,5,FALSE)</f>
        <v>0</v>
      </c>
      <c r="J62">
        <f t="shared" si="0"/>
        <v>62</v>
      </c>
      <c r="K62">
        <v>1</v>
      </c>
      <c r="L62" t="s">
        <v>9289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spans="1:20">
      <c r="A63">
        <v>62</v>
      </c>
      <c r="B63" t="s">
        <v>9297</v>
      </c>
      <c r="C63">
        <v>116</v>
      </c>
      <c r="D63">
        <v>-0.51900000000000002</v>
      </c>
      <c r="E63">
        <v>15</v>
      </c>
      <c r="F63">
        <f>VLOOKUP($E63,[3]TVA!$G$5:$K$59,3,FALSE)</f>
        <v>0.18</v>
      </c>
      <c r="G63">
        <f>VLOOKUP($E63,[3]TVA!$G$5:$K$59,4,FALSE)</f>
        <v>0</v>
      </c>
      <c r="H63">
        <f>VLOOKUP($E63,[3]TVA!$G$5:$K$59,5,FALSE)</f>
        <v>0</v>
      </c>
      <c r="J63">
        <f t="shared" si="0"/>
        <v>63</v>
      </c>
      <c r="K63">
        <v>1</v>
      </c>
      <c r="L63" t="s">
        <v>9290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spans="1:20">
      <c r="A64">
        <v>63</v>
      </c>
      <c r="B64" t="s">
        <v>9298</v>
      </c>
      <c r="C64">
        <v>116</v>
      </c>
      <c r="D64">
        <v>-0.51900000000000002</v>
      </c>
      <c r="E64">
        <v>15</v>
      </c>
      <c r="F64">
        <f>VLOOKUP($E64,[3]TVA!$G$5:$K$59,3,FALSE)</f>
        <v>0.18</v>
      </c>
      <c r="G64">
        <f>VLOOKUP($E64,[3]TVA!$G$5:$K$59,4,FALSE)</f>
        <v>0</v>
      </c>
      <c r="H64">
        <f>VLOOKUP($E64,[3]TVA!$G$5:$K$59,5,FALSE)</f>
        <v>0</v>
      </c>
      <c r="J64">
        <f t="shared" si="0"/>
        <v>64</v>
      </c>
      <c r="K64">
        <v>1</v>
      </c>
      <c r="L64" t="s">
        <v>9291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spans="1:20">
      <c r="A65">
        <v>64</v>
      </c>
      <c r="B65" t="s">
        <v>9299</v>
      </c>
      <c r="C65">
        <v>116</v>
      </c>
      <c r="D65">
        <v>-0.51900000000000002</v>
      </c>
      <c r="E65">
        <v>15</v>
      </c>
      <c r="F65">
        <f>VLOOKUP($E65,[3]TVA!$G$5:$K$59,3,FALSE)</f>
        <v>0.18</v>
      </c>
      <c r="G65">
        <f>VLOOKUP($E65,[3]TVA!$G$5:$K$59,4,FALSE)</f>
        <v>0</v>
      </c>
      <c r="H65">
        <f>VLOOKUP($E65,[3]TVA!$G$5:$K$59,5,FALSE)</f>
        <v>0</v>
      </c>
      <c r="J65">
        <f t="shared" si="0"/>
        <v>65</v>
      </c>
      <c r="K65">
        <v>1</v>
      </c>
      <c r="L65" t="s">
        <v>9604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spans="1:20">
      <c r="A66">
        <v>65</v>
      </c>
      <c r="B66" t="s">
        <v>9300</v>
      </c>
      <c r="C66">
        <v>116</v>
      </c>
      <c r="D66">
        <v>-0.51900000000000002</v>
      </c>
      <c r="E66">
        <v>15</v>
      </c>
      <c r="F66">
        <f>VLOOKUP($E66,[3]TVA!$G$5:$K$59,3,FALSE)</f>
        <v>0.18</v>
      </c>
      <c r="G66">
        <f>VLOOKUP($E66,[3]TVA!$G$5:$K$59,4,FALSE)</f>
        <v>0</v>
      </c>
      <c r="H66">
        <f>VLOOKUP($E66,[3]TVA!$G$5:$K$59,5,FALSE)</f>
        <v>0</v>
      </c>
      <c r="J66">
        <f t="shared" si="0"/>
        <v>66</v>
      </c>
      <c r="K66">
        <v>1</v>
      </c>
      <c r="L66" t="s">
        <v>9605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spans="1:20">
      <c r="A67">
        <v>66</v>
      </c>
      <c r="B67" t="s">
        <v>9301</v>
      </c>
      <c r="C67">
        <v>116</v>
      </c>
      <c r="D67">
        <v>-0.51900000000000002</v>
      </c>
      <c r="E67">
        <v>15</v>
      </c>
      <c r="F67">
        <f>VLOOKUP($E67,[3]TVA!$G$5:$K$59,3,FALSE)</f>
        <v>0.18</v>
      </c>
      <c r="G67">
        <f>VLOOKUP($E67,[3]TVA!$G$5:$K$59,4,FALSE)</f>
        <v>0</v>
      </c>
      <c r="H67">
        <f>VLOOKUP($E67,[3]TVA!$G$5:$K$59,5,FALSE)</f>
        <v>0</v>
      </c>
      <c r="J67">
        <f t="shared" ref="J67:J130" si="1">J66+K67</f>
        <v>67</v>
      </c>
      <c r="K67">
        <v>1</v>
      </c>
      <c r="L67" t="s">
        <v>9292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spans="1:20">
      <c r="A68">
        <v>67</v>
      </c>
      <c r="B68" t="s">
        <v>9302</v>
      </c>
      <c r="C68">
        <v>116</v>
      </c>
      <c r="D68">
        <v>-0.51900000000000002</v>
      </c>
      <c r="E68">
        <v>15</v>
      </c>
      <c r="F68">
        <f>VLOOKUP($E68,[3]TVA!$G$5:$K$59,3,FALSE)</f>
        <v>0.18</v>
      </c>
      <c r="G68">
        <f>VLOOKUP($E68,[3]TVA!$G$5:$K$59,4,FALSE)</f>
        <v>0</v>
      </c>
      <c r="H68">
        <f>VLOOKUP($E68,[3]TVA!$G$5:$K$59,5,FALSE)</f>
        <v>0</v>
      </c>
      <c r="J68">
        <f t="shared" si="1"/>
        <v>68</v>
      </c>
      <c r="K68">
        <v>1</v>
      </c>
      <c r="L68" t="s">
        <v>9374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spans="1:20">
      <c r="A69">
        <v>68</v>
      </c>
      <c r="B69" t="s">
        <v>9303</v>
      </c>
      <c r="C69">
        <v>116</v>
      </c>
      <c r="D69">
        <v>-0.51900000000000002</v>
      </c>
      <c r="E69">
        <v>15</v>
      </c>
      <c r="F69">
        <f>VLOOKUP($E69,[3]TVA!$G$5:$K$59,3,FALSE)</f>
        <v>0.18</v>
      </c>
      <c r="G69">
        <f>VLOOKUP($E69,[3]TVA!$G$5:$K$59,4,FALSE)</f>
        <v>0</v>
      </c>
      <c r="H69">
        <f>VLOOKUP($E69,[3]TVA!$G$5:$K$59,5,FALSE)</f>
        <v>0</v>
      </c>
      <c r="J69">
        <f t="shared" si="1"/>
        <v>69</v>
      </c>
      <c r="K69">
        <v>1</v>
      </c>
      <c r="L69" t="s">
        <v>9606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spans="1:20">
      <c r="A70">
        <v>69</v>
      </c>
      <c r="B70" t="s">
        <v>9304</v>
      </c>
      <c r="C70">
        <v>116</v>
      </c>
      <c r="D70">
        <v>-0.51900000000000002</v>
      </c>
      <c r="E70">
        <v>15</v>
      </c>
      <c r="F70">
        <f>VLOOKUP($E70,[3]TVA!$G$5:$K$59,3,FALSE)</f>
        <v>0.18</v>
      </c>
      <c r="G70">
        <f>VLOOKUP($E70,[3]TVA!$G$5:$K$59,4,FALSE)</f>
        <v>0</v>
      </c>
      <c r="H70">
        <f>VLOOKUP($E70,[3]TVA!$G$5:$K$59,5,FALSE)</f>
        <v>0</v>
      </c>
      <c r="J70">
        <f t="shared" si="1"/>
        <v>70</v>
      </c>
      <c r="K70">
        <v>1</v>
      </c>
      <c r="L70" t="s">
        <v>9607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spans="1:20">
      <c r="A71">
        <v>70</v>
      </c>
      <c r="B71" t="s">
        <v>9305</v>
      </c>
      <c r="C71">
        <v>116</v>
      </c>
      <c r="D71">
        <v>-0.51900000000000002</v>
      </c>
      <c r="E71">
        <v>15</v>
      </c>
      <c r="F71">
        <f>VLOOKUP($E71,[3]TVA!$G$5:$K$59,3,FALSE)</f>
        <v>0.18</v>
      </c>
      <c r="G71">
        <f>VLOOKUP($E71,[3]TVA!$G$5:$K$59,4,FALSE)</f>
        <v>0</v>
      </c>
      <c r="H71">
        <f>VLOOKUP($E71,[3]TVA!$G$5:$K$59,5,FALSE)</f>
        <v>0</v>
      </c>
      <c r="J71">
        <f t="shared" si="1"/>
        <v>71</v>
      </c>
      <c r="K71">
        <v>1</v>
      </c>
      <c r="L71" t="s">
        <v>9295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spans="1:20">
      <c r="A72">
        <v>71</v>
      </c>
      <c r="B72" t="s">
        <v>9306</v>
      </c>
      <c r="C72">
        <v>116</v>
      </c>
      <c r="D72">
        <v>-0.51900000000000002</v>
      </c>
      <c r="E72">
        <v>15</v>
      </c>
      <c r="F72">
        <f>VLOOKUP($E72,[3]TVA!$G$5:$K$59,3,FALSE)</f>
        <v>0.18</v>
      </c>
      <c r="G72">
        <f>VLOOKUP($E72,[3]TVA!$G$5:$K$59,4,FALSE)</f>
        <v>0</v>
      </c>
      <c r="H72">
        <f>VLOOKUP($E72,[3]TVA!$G$5:$K$59,5,FALSE)</f>
        <v>0</v>
      </c>
      <c r="J72">
        <f t="shared" si="1"/>
        <v>72</v>
      </c>
      <c r="K72">
        <v>1</v>
      </c>
      <c r="L72" t="s">
        <v>9296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spans="1:20">
      <c r="A73">
        <v>72</v>
      </c>
      <c r="B73" t="s">
        <v>9307</v>
      </c>
      <c r="C73">
        <v>117</v>
      </c>
      <c r="D73">
        <v>-0.51900000000000002</v>
      </c>
      <c r="E73">
        <v>16</v>
      </c>
      <c r="F73">
        <f>VLOOKUP($E73,[3]TVA!$G$5:$K$59,3,FALSE)</f>
        <v>0</v>
      </c>
      <c r="G73">
        <f>VLOOKUP($E73,[3]TVA!$G$5:$K$59,4,FALSE)</f>
        <v>0</v>
      </c>
      <c r="H73">
        <f>VLOOKUP($E73,[3]TVA!$G$5:$K$59,5,FALSE)</f>
        <v>1</v>
      </c>
      <c r="J73">
        <f t="shared" si="1"/>
        <v>73</v>
      </c>
      <c r="K73">
        <v>1</v>
      </c>
      <c r="L73" t="s">
        <v>9297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spans="1:20">
      <c r="A74">
        <v>73</v>
      </c>
      <c r="B74" t="s">
        <v>9308</v>
      </c>
      <c r="C74">
        <v>117</v>
      </c>
      <c r="D74">
        <v>-0.51900000000000002</v>
      </c>
      <c r="E74">
        <v>16</v>
      </c>
      <c r="F74">
        <f>VLOOKUP($E74,[3]TVA!$G$5:$K$59,3,FALSE)</f>
        <v>0</v>
      </c>
      <c r="G74">
        <f>VLOOKUP($E74,[3]TVA!$G$5:$K$59,4,FALSE)</f>
        <v>0</v>
      </c>
      <c r="H74">
        <f>VLOOKUP($E74,[3]TVA!$G$5:$K$59,5,FALSE)</f>
        <v>1</v>
      </c>
      <c r="J74">
        <f t="shared" si="1"/>
        <v>74</v>
      </c>
      <c r="K74">
        <v>1</v>
      </c>
      <c r="L74" t="s">
        <v>9299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spans="1:20">
      <c r="A75">
        <v>74</v>
      </c>
      <c r="B75" t="s">
        <v>9309</v>
      </c>
      <c r="C75">
        <v>117</v>
      </c>
      <c r="D75">
        <v>-0.51900000000000002</v>
      </c>
      <c r="E75">
        <v>16</v>
      </c>
      <c r="F75">
        <f>VLOOKUP($E75,[3]TVA!$G$5:$K$59,3,FALSE)</f>
        <v>0</v>
      </c>
      <c r="G75">
        <f>VLOOKUP($E75,[3]TVA!$G$5:$K$59,4,FALSE)</f>
        <v>0</v>
      </c>
      <c r="H75">
        <f>VLOOKUP($E75,[3]TVA!$G$5:$K$59,5,FALSE)</f>
        <v>1</v>
      </c>
      <c r="J75">
        <f t="shared" si="1"/>
        <v>75</v>
      </c>
      <c r="K75">
        <v>1</v>
      </c>
      <c r="L75" t="s">
        <v>9608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spans="1:20">
      <c r="A76">
        <v>75</v>
      </c>
      <c r="B76" t="s">
        <v>9310</v>
      </c>
      <c r="C76">
        <v>117</v>
      </c>
      <c r="D76">
        <v>-0.51900000000000002</v>
      </c>
      <c r="E76">
        <v>16</v>
      </c>
      <c r="F76">
        <f>VLOOKUP($E76,[3]TVA!$G$5:$K$59,3,FALSE)</f>
        <v>0</v>
      </c>
      <c r="G76">
        <f>VLOOKUP($E76,[3]TVA!$G$5:$K$59,4,FALSE)</f>
        <v>0</v>
      </c>
      <c r="H76">
        <f>VLOOKUP($E76,[3]TVA!$G$5:$K$59,5,FALSE)</f>
        <v>1</v>
      </c>
      <c r="J76">
        <f t="shared" si="1"/>
        <v>76</v>
      </c>
      <c r="K76">
        <v>1</v>
      </c>
      <c r="L76" t="s">
        <v>9298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spans="1:20">
      <c r="A77">
        <v>76</v>
      </c>
      <c r="B77" t="s">
        <v>9311</v>
      </c>
      <c r="C77">
        <v>117</v>
      </c>
      <c r="D77">
        <v>-0.51900000000000002</v>
      </c>
      <c r="E77">
        <v>16</v>
      </c>
      <c r="F77">
        <f>VLOOKUP($E77,[3]TVA!$G$5:$K$59,3,FALSE)</f>
        <v>0</v>
      </c>
      <c r="G77">
        <f>VLOOKUP($E77,[3]TVA!$G$5:$K$59,4,FALSE)</f>
        <v>0</v>
      </c>
      <c r="H77">
        <f>VLOOKUP($E77,[3]TVA!$G$5:$K$59,5,FALSE)</f>
        <v>1</v>
      </c>
      <c r="J77">
        <f t="shared" si="1"/>
        <v>77</v>
      </c>
      <c r="K77">
        <v>1</v>
      </c>
      <c r="L77" t="s">
        <v>9301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spans="1:20">
      <c r="A78">
        <v>77</v>
      </c>
      <c r="B78" t="s">
        <v>9312</v>
      </c>
      <c r="C78">
        <v>117</v>
      </c>
      <c r="D78">
        <v>-0.51900000000000002</v>
      </c>
      <c r="E78">
        <v>16</v>
      </c>
      <c r="F78">
        <f>VLOOKUP($E78,[3]TVA!$G$5:$K$59,3,FALSE)</f>
        <v>0</v>
      </c>
      <c r="G78">
        <f>VLOOKUP($E78,[3]TVA!$G$5:$K$59,4,FALSE)</f>
        <v>0</v>
      </c>
      <c r="H78">
        <f>VLOOKUP($E78,[3]TVA!$G$5:$K$59,5,FALSE)</f>
        <v>1</v>
      </c>
      <c r="J78">
        <f t="shared" si="1"/>
        <v>78</v>
      </c>
      <c r="K78">
        <v>1</v>
      </c>
      <c r="L78" t="s">
        <v>9575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spans="1:20">
      <c r="A79">
        <v>78</v>
      </c>
      <c r="B79" t="s">
        <v>9313</v>
      </c>
      <c r="C79">
        <v>117</v>
      </c>
      <c r="D79">
        <v>-0.51900000000000002</v>
      </c>
      <c r="E79">
        <v>16</v>
      </c>
      <c r="F79">
        <f>VLOOKUP($E79,[3]TVA!$G$5:$K$59,3,FALSE)</f>
        <v>0</v>
      </c>
      <c r="G79">
        <f>VLOOKUP($E79,[3]TVA!$G$5:$K$59,4,FALSE)</f>
        <v>0</v>
      </c>
      <c r="H79">
        <f>VLOOKUP($E79,[3]TVA!$G$5:$K$59,5,FALSE)</f>
        <v>1</v>
      </c>
      <c r="J79">
        <f t="shared" si="1"/>
        <v>79</v>
      </c>
      <c r="K79">
        <v>1</v>
      </c>
      <c r="L79" t="s">
        <v>9576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spans="1:20">
      <c r="A80">
        <v>79</v>
      </c>
      <c r="B80" t="s">
        <v>9314</v>
      </c>
      <c r="C80">
        <v>117</v>
      </c>
      <c r="D80">
        <v>-0.51900000000000002</v>
      </c>
      <c r="E80">
        <v>16</v>
      </c>
      <c r="F80">
        <f>VLOOKUP($E80,[3]TVA!$G$5:$K$59,3,FALSE)</f>
        <v>0</v>
      </c>
      <c r="G80">
        <f>VLOOKUP($E80,[3]TVA!$G$5:$K$59,4,FALSE)</f>
        <v>0</v>
      </c>
      <c r="H80">
        <f>VLOOKUP($E80,[3]TVA!$G$5:$K$59,5,FALSE)</f>
        <v>1</v>
      </c>
      <c r="J80">
        <f t="shared" si="1"/>
        <v>80</v>
      </c>
      <c r="K80">
        <v>1</v>
      </c>
      <c r="L80" t="s">
        <v>9303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spans="1:20">
      <c r="A81">
        <v>80</v>
      </c>
      <c r="B81" t="s">
        <v>9315</v>
      </c>
      <c r="C81">
        <v>117</v>
      </c>
      <c r="D81">
        <v>-0.51900000000000002</v>
      </c>
      <c r="E81">
        <v>16</v>
      </c>
      <c r="F81">
        <f>VLOOKUP($E81,[3]TVA!$G$5:$K$59,3,FALSE)</f>
        <v>0</v>
      </c>
      <c r="G81">
        <f>VLOOKUP($E81,[3]TVA!$G$5:$K$59,4,FALSE)</f>
        <v>0</v>
      </c>
      <c r="H81">
        <f>VLOOKUP($E81,[3]TVA!$G$5:$K$59,5,FALSE)</f>
        <v>1</v>
      </c>
      <c r="J81">
        <f t="shared" si="1"/>
        <v>81</v>
      </c>
      <c r="K81">
        <v>1</v>
      </c>
      <c r="L81" t="s">
        <v>9304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spans="1:20">
      <c r="A82">
        <v>81</v>
      </c>
      <c r="B82" t="s">
        <v>9316</v>
      </c>
      <c r="C82">
        <v>117</v>
      </c>
      <c r="D82">
        <v>-0.51900000000000002</v>
      </c>
      <c r="E82">
        <v>16</v>
      </c>
      <c r="F82">
        <f>VLOOKUP($E82,[3]TVA!$G$5:$K$59,3,FALSE)</f>
        <v>0</v>
      </c>
      <c r="G82">
        <f>VLOOKUP($E82,[3]TVA!$G$5:$K$59,4,FALSE)</f>
        <v>0</v>
      </c>
      <c r="H82">
        <f>VLOOKUP($E82,[3]TVA!$G$5:$K$59,5,FALSE)</f>
        <v>1</v>
      </c>
      <c r="J82">
        <f t="shared" si="1"/>
        <v>82</v>
      </c>
      <c r="K82">
        <v>1</v>
      </c>
      <c r="L82" t="s">
        <v>9305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spans="1:20">
      <c r="A83">
        <v>82</v>
      </c>
      <c r="B83" t="s">
        <v>9317</v>
      </c>
      <c r="C83">
        <v>117</v>
      </c>
      <c r="D83">
        <v>-0.51900000000000002</v>
      </c>
      <c r="E83">
        <v>16</v>
      </c>
      <c r="F83">
        <f>VLOOKUP($E83,[3]TVA!$G$5:$K$59,3,FALSE)</f>
        <v>0</v>
      </c>
      <c r="G83">
        <f>VLOOKUP($E83,[3]TVA!$G$5:$K$59,4,FALSE)</f>
        <v>0</v>
      </c>
      <c r="H83">
        <f>VLOOKUP($E83,[3]TVA!$G$5:$K$59,5,FALSE)</f>
        <v>1</v>
      </c>
      <c r="J83">
        <f t="shared" si="1"/>
        <v>83</v>
      </c>
      <c r="K83">
        <v>1</v>
      </c>
      <c r="L83" t="s">
        <v>9577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spans="1:20">
      <c r="A84">
        <v>83</v>
      </c>
      <c r="B84" t="s">
        <v>9318</v>
      </c>
      <c r="C84">
        <v>117</v>
      </c>
      <c r="D84">
        <v>-0.51900000000000002</v>
      </c>
      <c r="E84">
        <v>16</v>
      </c>
      <c r="F84">
        <f>VLOOKUP($E84,[3]TVA!$G$5:$K$59,3,FALSE)</f>
        <v>0</v>
      </c>
      <c r="G84">
        <f>VLOOKUP($E84,[3]TVA!$G$5:$K$59,4,FALSE)</f>
        <v>0</v>
      </c>
      <c r="H84">
        <f>VLOOKUP($E84,[3]TVA!$G$5:$K$59,5,FALSE)</f>
        <v>1</v>
      </c>
      <c r="J84">
        <f t="shared" si="1"/>
        <v>84</v>
      </c>
      <c r="K84">
        <v>1</v>
      </c>
      <c r="L84" t="s">
        <v>9578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spans="1:20">
      <c r="A85">
        <v>84</v>
      </c>
      <c r="B85" t="s">
        <v>9319</v>
      </c>
      <c r="C85">
        <v>117</v>
      </c>
      <c r="D85">
        <v>-0.51900000000000002</v>
      </c>
      <c r="E85">
        <v>16</v>
      </c>
      <c r="F85">
        <f>VLOOKUP($E85,[3]TVA!$G$5:$K$59,3,FALSE)</f>
        <v>0</v>
      </c>
      <c r="G85">
        <f>VLOOKUP($E85,[3]TVA!$G$5:$K$59,4,FALSE)</f>
        <v>0</v>
      </c>
      <c r="H85">
        <f>VLOOKUP($E85,[3]TVA!$G$5:$K$59,5,FALSE)</f>
        <v>1</v>
      </c>
      <c r="J85">
        <f t="shared" si="1"/>
        <v>85</v>
      </c>
      <c r="K85">
        <v>1</v>
      </c>
      <c r="L85" t="s">
        <v>9609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spans="1:20">
      <c r="A86">
        <v>85</v>
      </c>
      <c r="B86" t="s">
        <v>9320</v>
      </c>
      <c r="C86">
        <v>117</v>
      </c>
      <c r="D86">
        <v>-0.51900000000000002</v>
      </c>
      <c r="E86">
        <v>16</v>
      </c>
      <c r="F86">
        <f>VLOOKUP($E86,[3]TVA!$G$5:$K$59,3,FALSE)</f>
        <v>0</v>
      </c>
      <c r="G86">
        <f>VLOOKUP($E86,[3]TVA!$G$5:$K$59,4,FALSE)</f>
        <v>0</v>
      </c>
      <c r="H86">
        <f>VLOOKUP($E86,[3]TVA!$G$5:$K$59,5,FALSE)</f>
        <v>1</v>
      </c>
      <c r="J86">
        <f t="shared" si="1"/>
        <v>86</v>
      </c>
      <c r="K86">
        <v>1</v>
      </c>
      <c r="L86" t="s">
        <v>9579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spans="1:20">
      <c r="A87">
        <v>86</v>
      </c>
      <c r="B87" t="s">
        <v>9321</v>
      </c>
      <c r="C87">
        <v>117</v>
      </c>
      <c r="D87">
        <v>-0.51900000000000002</v>
      </c>
      <c r="E87">
        <v>16</v>
      </c>
      <c r="F87">
        <f>VLOOKUP($E87,[3]TVA!$G$5:$K$59,3,FALSE)</f>
        <v>0</v>
      </c>
      <c r="G87">
        <f>VLOOKUP($E87,[3]TVA!$G$5:$K$59,4,FALSE)</f>
        <v>0</v>
      </c>
      <c r="H87">
        <f>VLOOKUP($E87,[3]TVA!$G$5:$K$59,5,FALSE)</f>
        <v>1</v>
      </c>
      <c r="J87">
        <f t="shared" si="1"/>
        <v>87</v>
      </c>
      <c r="K87">
        <v>1</v>
      </c>
      <c r="L87" t="s">
        <v>9610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spans="1:20">
      <c r="A88">
        <v>87</v>
      </c>
      <c r="B88" t="s">
        <v>9322</v>
      </c>
      <c r="C88">
        <v>117</v>
      </c>
      <c r="D88">
        <v>-0.51900000000000002</v>
      </c>
      <c r="E88">
        <v>16</v>
      </c>
      <c r="F88">
        <f>VLOOKUP($E88,[3]TVA!$G$5:$K$59,3,FALSE)</f>
        <v>0</v>
      </c>
      <c r="G88">
        <f>VLOOKUP($E88,[3]TVA!$G$5:$K$59,4,FALSE)</f>
        <v>0</v>
      </c>
      <c r="H88">
        <f>VLOOKUP($E88,[3]TVA!$G$5:$K$59,5,FALSE)</f>
        <v>1</v>
      </c>
      <c r="J88">
        <f t="shared" si="1"/>
        <v>88</v>
      </c>
      <c r="K88">
        <v>1</v>
      </c>
      <c r="L88" t="s">
        <v>9611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spans="1:20">
      <c r="A89">
        <v>88</v>
      </c>
      <c r="B89" t="s">
        <v>9323</v>
      </c>
      <c r="C89">
        <v>117</v>
      </c>
      <c r="D89">
        <v>-0.51900000000000002</v>
      </c>
      <c r="E89">
        <v>16</v>
      </c>
      <c r="F89">
        <f>VLOOKUP($E89,[3]TVA!$G$5:$K$59,3,FALSE)</f>
        <v>0</v>
      </c>
      <c r="G89">
        <f>VLOOKUP($E89,[3]TVA!$G$5:$K$59,4,FALSE)</f>
        <v>0</v>
      </c>
      <c r="H89">
        <f>VLOOKUP($E89,[3]TVA!$G$5:$K$59,5,FALSE)</f>
        <v>1</v>
      </c>
      <c r="J89">
        <f t="shared" si="1"/>
        <v>89</v>
      </c>
      <c r="K89">
        <v>1</v>
      </c>
      <c r="L89" t="s">
        <v>9308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spans="1:20">
      <c r="A90">
        <v>89</v>
      </c>
      <c r="B90" t="s">
        <v>9324</v>
      </c>
      <c r="C90">
        <v>117</v>
      </c>
      <c r="D90">
        <v>-0.51900000000000002</v>
      </c>
      <c r="E90">
        <v>16</v>
      </c>
      <c r="F90">
        <f>VLOOKUP($E90,[3]TVA!$G$5:$K$59,3,FALSE)</f>
        <v>0</v>
      </c>
      <c r="G90">
        <f>VLOOKUP($E90,[3]TVA!$G$5:$K$59,4,FALSE)</f>
        <v>0</v>
      </c>
      <c r="H90">
        <f>VLOOKUP($E90,[3]TVA!$G$5:$K$59,5,FALSE)</f>
        <v>1</v>
      </c>
      <c r="J90">
        <f t="shared" si="1"/>
        <v>90</v>
      </c>
      <c r="K90">
        <v>1</v>
      </c>
      <c r="L90" t="s">
        <v>9309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spans="1:20">
      <c r="A91">
        <v>90</v>
      </c>
      <c r="B91" t="s">
        <v>9325</v>
      </c>
      <c r="C91">
        <v>117</v>
      </c>
      <c r="D91">
        <v>-0.51900000000000002</v>
      </c>
      <c r="E91">
        <v>16</v>
      </c>
      <c r="F91">
        <f>VLOOKUP($E91,[3]TVA!$G$5:$K$59,3,FALSE)</f>
        <v>0</v>
      </c>
      <c r="G91">
        <f>VLOOKUP($E91,[3]TVA!$G$5:$K$59,4,FALSE)</f>
        <v>0</v>
      </c>
      <c r="H91">
        <f>VLOOKUP($E91,[3]TVA!$G$5:$K$59,5,FALSE)</f>
        <v>1</v>
      </c>
      <c r="J91">
        <f t="shared" si="1"/>
        <v>91</v>
      </c>
      <c r="K91">
        <v>1</v>
      </c>
      <c r="L91" t="s">
        <v>9310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spans="1:20">
      <c r="A92">
        <v>91</v>
      </c>
      <c r="B92" t="s">
        <v>9326</v>
      </c>
      <c r="C92">
        <v>117</v>
      </c>
      <c r="D92">
        <v>-0.51900000000000002</v>
      </c>
      <c r="E92">
        <v>17</v>
      </c>
      <c r="F92">
        <f>VLOOKUP($E92,[3]TVA!$G$5:$K$59,3,FALSE)</f>
        <v>0.18</v>
      </c>
      <c r="G92">
        <f>VLOOKUP($E92,[3]TVA!$G$5:$K$59,4,FALSE)</f>
        <v>1</v>
      </c>
      <c r="H92">
        <f>VLOOKUP($E92,[3]TVA!$G$5:$K$59,5,FALSE)</f>
        <v>0</v>
      </c>
      <c r="J92">
        <f t="shared" si="1"/>
        <v>92</v>
      </c>
      <c r="K92">
        <v>1</v>
      </c>
      <c r="L92" t="s">
        <v>9311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spans="1:20">
      <c r="A93">
        <v>92</v>
      </c>
      <c r="B93" t="s">
        <v>9327</v>
      </c>
      <c r="C93">
        <v>117</v>
      </c>
      <c r="D93">
        <v>-0.51900000000000002</v>
      </c>
      <c r="E93">
        <v>16</v>
      </c>
      <c r="F93">
        <f>VLOOKUP($E93,[3]TVA!$G$5:$K$59,3,FALSE)</f>
        <v>0</v>
      </c>
      <c r="G93">
        <f>VLOOKUP($E93,[3]TVA!$G$5:$K$59,4,FALSE)</f>
        <v>0</v>
      </c>
      <c r="H93">
        <f>VLOOKUP($E93,[3]TVA!$G$5:$K$59,5,FALSE)</f>
        <v>1</v>
      </c>
      <c r="J93">
        <f t="shared" si="1"/>
        <v>93</v>
      </c>
      <c r="K93">
        <v>1</v>
      </c>
      <c r="L93" t="s">
        <v>9580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spans="1:20">
      <c r="A94">
        <v>93</v>
      </c>
      <c r="B94" t="s">
        <v>9328</v>
      </c>
      <c r="C94">
        <v>117</v>
      </c>
      <c r="D94">
        <v>-0.51900000000000002</v>
      </c>
      <c r="E94">
        <v>16</v>
      </c>
      <c r="F94">
        <f>VLOOKUP($E94,[3]TVA!$G$5:$K$59,3,FALSE)</f>
        <v>0</v>
      </c>
      <c r="G94">
        <f>VLOOKUP($E94,[3]TVA!$G$5:$K$59,4,FALSE)</f>
        <v>0</v>
      </c>
      <c r="H94">
        <f>VLOOKUP($E94,[3]TVA!$G$5:$K$59,5,FALSE)</f>
        <v>1</v>
      </c>
      <c r="J94">
        <f t="shared" si="1"/>
        <v>94</v>
      </c>
      <c r="K94">
        <v>1</v>
      </c>
      <c r="L94" t="s">
        <v>9581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spans="1:20">
      <c r="A95">
        <v>94</v>
      </c>
      <c r="B95" t="s">
        <v>9329</v>
      </c>
      <c r="C95">
        <v>117</v>
      </c>
      <c r="D95">
        <v>-0.51900000000000002</v>
      </c>
      <c r="E95">
        <v>16</v>
      </c>
      <c r="F95">
        <f>VLOOKUP($E95,[3]TVA!$G$5:$K$59,3,FALSE)</f>
        <v>0</v>
      </c>
      <c r="G95">
        <f>VLOOKUP($E95,[3]TVA!$G$5:$K$59,4,FALSE)</f>
        <v>0</v>
      </c>
      <c r="H95">
        <f>VLOOKUP($E95,[3]TVA!$G$5:$K$59,5,FALSE)</f>
        <v>1</v>
      </c>
      <c r="J95">
        <f t="shared" si="1"/>
        <v>95</v>
      </c>
      <c r="K95">
        <v>1</v>
      </c>
      <c r="L95" t="s">
        <v>9313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spans="1:20">
      <c r="A96">
        <v>95</v>
      </c>
      <c r="B96" t="s">
        <v>9330</v>
      </c>
      <c r="C96">
        <v>117</v>
      </c>
      <c r="D96">
        <v>-0.51900000000000002</v>
      </c>
      <c r="E96">
        <v>16</v>
      </c>
      <c r="F96">
        <f>VLOOKUP($E96,[3]TVA!$G$5:$K$59,3,FALSE)</f>
        <v>0</v>
      </c>
      <c r="G96">
        <f>VLOOKUP($E96,[3]TVA!$G$5:$K$59,4,FALSE)</f>
        <v>0</v>
      </c>
      <c r="H96">
        <f>VLOOKUP($E96,[3]TVA!$G$5:$K$59,5,FALSE)</f>
        <v>1</v>
      </c>
      <c r="J96">
        <f t="shared" si="1"/>
        <v>96</v>
      </c>
      <c r="K96">
        <v>1</v>
      </c>
      <c r="L96" t="s">
        <v>9314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spans="1:20">
      <c r="A97">
        <v>96</v>
      </c>
      <c r="B97" t="s">
        <v>9331</v>
      </c>
      <c r="C97">
        <v>117</v>
      </c>
      <c r="D97">
        <v>-0.51900000000000002</v>
      </c>
      <c r="E97">
        <v>16</v>
      </c>
      <c r="F97">
        <f>VLOOKUP($E97,[3]TVA!$G$5:$K$59,3,FALSE)</f>
        <v>0</v>
      </c>
      <c r="G97">
        <f>VLOOKUP($E97,[3]TVA!$G$5:$K$59,4,FALSE)</f>
        <v>0</v>
      </c>
      <c r="H97">
        <f>VLOOKUP($E97,[3]TVA!$G$5:$K$59,5,FALSE)</f>
        <v>1</v>
      </c>
      <c r="J97">
        <f t="shared" si="1"/>
        <v>97</v>
      </c>
      <c r="K97">
        <v>1</v>
      </c>
      <c r="L97" t="s">
        <v>9315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spans="1:20">
      <c r="A98">
        <v>97</v>
      </c>
      <c r="B98" t="s">
        <v>9332</v>
      </c>
      <c r="C98">
        <v>117</v>
      </c>
      <c r="D98">
        <v>-0.51900000000000002</v>
      </c>
      <c r="E98">
        <v>16</v>
      </c>
      <c r="F98">
        <f>VLOOKUP($E98,[3]TVA!$G$5:$K$59,3,FALSE)</f>
        <v>0</v>
      </c>
      <c r="G98">
        <f>VLOOKUP($E98,[3]TVA!$G$5:$K$59,4,FALSE)</f>
        <v>0</v>
      </c>
      <c r="H98">
        <f>VLOOKUP($E98,[3]TVA!$G$5:$K$59,5,FALSE)</f>
        <v>1</v>
      </c>
      <c r="J98">
        <f t="shared" si="1"/>
        <v>98</v>
      </c>
      <c r="K98">
        <v>1</v>
      </c>
      <c r="L98" t="s">
        <v>9316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spans="1:20">
      <c r="A99">
        <v>98</v>
      </c>
      <c r="B99" t="s">
        <v>9333</v>
      </c>
      <c r="C99">
        <v>117</v>
      </c>
      <c r="D99">
        <v>-0.51900000000000002</v>
      </c>
      <c r="E99">
        <v>16</v>
      </c>
      <c r="F99">
        <f>VLOOKUP($E99,[3]TVA!$G$5:$K$59,3,FALSE)</f>
        <v>0</v>
      </c>
      <c r="G99">
        <f>VLOOKUP($E99,[3]TVA!$G$5:$K$59,4,FALSE)</f>
        <v>0</v>
      </c>
      <c r="H99">
        <f>VLOOKUP($E99,[3]TVA!$G$5:$K$59,5,FALSE)</f>
        <v>1</v>
      </c>
      <c r="J99">
        <f t="shared" si="1"/>
        <v>99</v>
      </c>
      <c r="K99">
        <v>1</v>
      </c>
      <c r="L99" t="s">
        <v>9317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spans="1:20">
      <c r="A100">
        <v>99</v>
      </c>
      <c r="B100" t="s">
        <v>9334</v>
      </c>
      <c r="C100">
        <v>117</v>
      </c>
      <c r="D100">
        <v>-0.51900000000000002</v>
      </c>
      <c r="E100">
        <v>16</v>
      </c>
      <c r="F100">
        <f>VLOOKUP($E100,[3]TVA!$G$5:$K$59,3,FALSE)</f>
        <v>0</v>
      </c>
      <c r="G100">
        <f>VLOOKUP($E100,[3]TVA!$G$5:$K$59,4,FALSE)</f>
        <v>0</v>
      </c>
      <c r="H100">
        <f>VLOOKUP($E100,[3]TVA!$G$5:$K$59,5,FALSE)</f>
        <v>1</v>
      </c>
      <c r="J100">
        <f t="shared" si="1"/>
        <v>100</v>
      </c>
      <c r="K100">
        <v>1</v>
      </c>
      <c r="L100" t="s">
        <v>9318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spans="1:20">
      <c r="A101">
        <v>100</v>
      </c>
      <c r="B101" t="s">
        <v>9335</v>
      </c>
      <c r="C101">
        <v>117</v>
      </c>
      <c r="D101">
        <v>-0.51900000000000002</v>
      </c>
      <c r="E101">
        <v>18</v>
      </c>
      <c r="F101">
        <f>VLOOKUP($E101,[3]TVA!$G$5:$K$59,3,FALSE)</f>
        <v>0.18</v>
      </c>
      <c r="G101">
        <f>VLOOKUP($E101,[3]TVA!$G$5:$K$59,4,FALSE)</f>
        <v>1</v>
      </c>
      <c r="H101">
        <f>VLOOKUP($E101,[3]TVA!$G$5:$K$59,5,FALSE)</f>
        <v>0</v>
      </c>
      <c r="J101">
        <f t="shared" si="1"/>
        <v>101</v>
      </c>
      <c r="K101">
        <v>1</v>
      </c>
      <c r="L101" t="s">
        <v>9319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spans="1:20">
      <c r="A102">
        <v>101</v>
      </c>
      <c r="B102" t="s">
        <v>9336</v>
      </c>
      <c r="C102">
        <v>117</v>
      </c>
      <c r="D102">
        <v>-0.51900000000000002</v>
      </c>
      <c r="E102">
        <v>16</v>
      </c>
      <c r="F102">
        <f>VLOOKUP($E102,[3]TVA!$G$5:$K$59,3,FALSE)</f>
        <v>0</v>
      </c>
      <c r="G102">
        <f>VLOOKUP($E102,[3]TVA!$G$5:$K$59,4,FALSE)</f>
        <v>0</v>
      </c>
      <c r="H102">
        <f>VLOOKUP($E102,[3]TVA!$G$5:$K$59,5,FALSE)</f>
        <v>1</v>
      </c>
      <c r="J102">
        <f t="shared" si="1"/>
        <v>102</v>
      </c>
      <c r="K102">
        <v>1</v>
      </c>
      <c r="L102" t="s">
        <v>9320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spans="1:20">
      <c r="A103">
        <v>102</v>
      </c>
      <c r="B103" t="s">
        <v>9337</v>
      </c>
      <c r="C103">
        <v>117</v>
      </c>
      <c r="D103">
        <v>-0.51900000000000002</v>
      </c>
      <c r="E103">
        <v>16</v>
      </c>
      <c r="F103">
        <f>VLOOKUP($E103,[3]TVA!$G$5:$K$59,3,FALSE)</f>
        <v>0</v>
      </c>
      <c r="G103">
        <f>VLOOKUP($E103,[3]TVA!$G$5:$K$59,4,FALSE)</f>
        <v>0</v>
      </c>
      <c r="H103">
        <f>VLOOKUP($E103,[3]TVA!$G$5:$K$59,5,FALSE)</f>
        <v>1</v>
      </c>
      <c r="J103">
        <f t="shared" si="1"/>
        <v>103</v>
      </c>
      <c r="K103">
        <v>1</v>
      </c>
      <c r="L103" t="s">
        <v>9612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spans="1:20">
      <c r="A104">
        <v>103</v>
      </c>
      <c r="B104" t="s">
        <v>9338</v>
      </c>
      <c r="C104">
        <v>117</v>
      </c>
      <c r="D104">
        <v>-0.51900000000000002</v>
      </c>
      <c r="E104">
        <v>16</v>
      </c>
      <c r="F104">
        <f>VLOOKUP($E104,[3]TVA!$G$5:$K$59,3,FALSE)</f>
        <v>0</v>
      </c>
      <c r="G104">
        <f>VLOOKUP($E104,[3]TVA!$G$5:$K$59,4,FALSE)</f>
        <v>0</v>
      </c>
      <c r="H104">
        <f>VLOOKUP($E104,[3]TVA!$G$5:$K$59,5,FALSE)</f>
        <v>1</v>
      </c>
      <c r="J104">
        <f t="shared" si="1"/>
        <v>104</v>
      </c>
      <c r="K104">
        <v>1</v>
      </c>
      <c r="L104" t="s">
        <v>9613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spans="1:20">
      <c r="A105">
        <v>104</v>
      </c>
      <c r="B105" t="s">
        <v>9339</v>
      </c>
      <c r="C105">
        <v>117</v>
      </c>
      <c r="D105">
        <v>-0.51900000000000002</v>
      </c>
      <c r="E105">
        <v>16</v>
      </c>
      <c r="F105">
        <f>VLOOKUP($E105,[3]TVA!$G$5:$K$59,3,FALSE)</f>
        <v>0</v>
      </c>
      <c r="G105">
        <f>VLOOKUP($E105,[3]TVA!$G$5:$K$59,4,FALSE)</f>
        <v>0</v>
      </c>
      <c r="H105">
        <f>VLOOKUP($E105,[3]TVA!$G$5:$K$59,5,FALSE)</f>
        <v>1</v>
      </c>
      <c r="J105">
        <f t="shared" si="1"/>
        <v>105</v>
      </c>
      <c r="K105">
        <v>1</v>
      </c>
      <c r="L105" t="s">
        <v>9323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spans="1:20">
      <c r="A106">
        <v>105</v>
      </c>
      <c r="B106" t="s">
        <v>9340</v>
      </c>
      <c r="C106">
        <v>117</v>
      </c>
      <c r="D106">
        <v>-0.51900000000000002</v>
      </c>
      <c r="E106">
        <v>16</v>
      </c>
      <c r="F106">
        <f>VLOOKUP($E106,[3]TVA!$G$5:$K$59,3,FALSE)</f>
        <v>0</v>
      </c>
      <c r="G106">
        <f>VLOOKUP($E106,[3]TVA!$G$5:$K$59,4,FALSE)</f>
        <v>0</v>
      </c>
      <c r="H106">
        <f>VLOOKUP($E106,[3]TVA!$G$5:$K$59,5,FALSE)</f>
        <v>1</v>
      </c>
      <c r="J106">
        <f t="shared" si="1"/>
        <v>106</v>
      </c>
      <c r="K106">
        <v>1</v>
      </c>
      <c r="L106" t="s">
        <v>9614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spans="1:20">
      <c r="A107">
        <v>106</v>
      </c>
      <c r="B107" t="s">
        <v>9341</v>
      </c>
      <c r="C107">
        <v>117</v>
      </c>
      <c r="D107">
        <v>-0.51900000000000002</v>
      </c>
      <c r="E107">
        <v>16</v>
      </c>
      <c r="F107">
        <f>VLOOKUP($E107,[3]TVA!$G$5:$K$59,3,FALSE)</f>
        <v>0</v>
      </c>
      <c r="G107">
        <f>VLOOKUP($E107,[3]TVA!$G$5:$K$59,4,FALSE)</f>
        <v>0</v>
      </c>
      <c r="H107">
        <f>VLOOKUP($E107,[3]TVA!$G$5:$K$59,5,FALSE)</f>
        <v>1</v>
      </c>
      <c r="J107">
        <f t="shared" si="1"/>
        <v>107</v>
      </c>
      <c r="K107">
        <v>1</v>
      </c>
      <c r="L107" t="s">
        <v>9615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spans="1:20">
      <c r="A108">
        <v>107</v>
      </c>
      <c r="B108" t="s">
        <v>9342</v>
      </c>
      <c r="C108">
        <v>117</v>
      </c>
      <c r="D108">
        <v>-0.51900000000000002</v>
      </c>
      <c r="E108">
        <v>16</v>
      </c>
      <c r="F108">
        <f>VLOOKUP($E108,[3]TVA!$G$5:$K$59,3,FALSE)</f>
        <v>0</v>
      </c>
      <c r="G108">
        <f>VLOOKUP($E108,[3]TVA!$G$5:$K$59,4,FALSE)</f>
        <v>0</v>
      </c>
      <c r="H108">
        <f>VLOOKUP($E108,[3]TVA!$G$5:$K$59,5,FALSE)</f>
        <v>1</v>
      </c>
      <c r="J108">
        <f t="shared" si="1"/>
        <v>108</v>
      </c>
      <c r="K108">
        <v>1</v>
      </c>
      <c r="L108" t="s">
        <v>9326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spans="1:20">
      <c r="A109">
        <v>108</v>
      </c>
      <c r="B109" t="s">
        <v>9343</v>
      </c>
      <c r="C109">
        <v>117</v>
      </c>
      <c r="D109">
        <v>-0.51900000000000002</v>
      </c>
      <c r="E109">
        <v>16</v>
      </c>
      <c r="F109">
        <f>VLOOKUP($E109,[3]TVA!$G$5:$K$59,3,FALSE)</f>
        <v>0</v>
      </c>
      <c r="G109">
        <f>VLOOKUP($E109,[3]TVA!$G$5:$K$59,4,FALSE)</f>
        <v>0</v>
      </c>
      <c r="H109">
        <f>VLOOKUP($E109,[3]TVA!$G$5:$K$59,5,FALSE)</f>
        <v>1</v>
      </c>
      <c r="J109">
        <f t="shared" si="1"/>
        <v>109</v>
      </c>
      <c r="K109">
        <v>1</v>
      </c>
      <c r="L109" t="s">
        <v>9327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spans="1:20">
      <c r="A110">
        <v>109</v>
      </c>
      <c r="B110" t="s">
        <v>9344</v>
      </c>
      <c r="C110">
        <v>117</v>
      </c>
      <c r="D110">
        <v>-0.51900000000000002</v>
      </c>
      <c r="E110">
        <v>16</v>
      </c>
      <c r="F110">
        <f>VLOOKUP($E110,[3]TVA!$G$5:$K$59,3,FALSE)</f>
        <v>0</v>
      </c>
      <c r="G110">
        <f>VLOOKUP($E110,[3]TVA!$G$5:$K$59,4,FALSE)</f>
        <v>0</v>
      </c>
      <c r="H110">
        <f>VLOOKUP($E110,[3]TVA!$G$5:$K$59,5,FALSE)</f>
        <v>1</v>
      </c>
      <c r="J110">
        <f t="shared" si="1"/>
        <v>110</v>
      </c>
      <c r="K110">
        <v>1</v>
      </c>
      <c r="L110" t="s">
        <v>9328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spans="1:20">
      <c r="A111">
        <v>110</v>
      </c>
      <c r="B111" t="s">
        <v>9345</v>
      </c>
      <c r="C111">
        <v>117</v>
      </c>
      <c r="D111">
        <v>-0.51900000000000002</v>
      </c>
      <c r="E111">
        <v>16</v>
      </c>
      <c r="F111">
        <f>VLOOKUP($E111,[3]TVA!$G$5:$K$59,3,FALSE)</f>
        <v>0</v>
      </c>
      <c r="G111">
        <f>VLOOKUP($E111,[3]TVA!$G$5:$K$59,4,FALSE)</f>
        <v>0</v>
      </c>
      <c r="H111">
        <f>VLOOKUP($E111,[3]TVA!$G$5:$K$59,5,FALSE)</f>
        <v>1</v>
      </c>
      <c r="J111">
        <f t="shared" si="1"/>
        <v>111</v>
      </c>
      <c r="K111">
        <v>1</v>
      </c>
      <c r="L111" t="s">
        <v>9616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spans="1:20">
      <c r="A112">
        <v>111</v>
      </c>
      <c r="B112" t="s">
        <v>9346</v>
      </c>
      <c r="C112">
        <v>111</v>
      </c>
      <c r="D112">
        <v>-0.51900000000000002</v>
      </c>
      <c r="E112">
        <v>2</v>
      </c>
      <c r="F112">
        <f>VLOOKUP($E112,[3]TVA!$G$5:$K$59,3,FALSE)</f>
        <v>0.18</v>
      </c>
      <c r="G112">
        <f>VLOOKUP($E112,[3]TVA!$G$5:$K$59,4,FALSE)</f>
        <v>1</v>
      </c>
      <c r="H112">
        <f>VLOOKUP($E112,[3]TVA!$G$5:$K$59,5,FALSE)</f>
        <v>0</v>
      </c>
      <c r="J112">
        <f t="shared" si="1"/>
        <v>112</v>
      </c>
      <c r="K112">
        <v>1</v>
      </c>
      <c r="L112" t="s">
        <v>9330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spans="1:20">
      <c r="A113">
        <v>112</v>
      </c>
      <c r="B113" t="s">
        <v>9347</v>
      </c>
      <c r="C113">
        <v>111</v>
      </c>
      <c r="D113">
        <v>-0.51900000000000002</v>
      </c>
      <c r="E113">
        <v>2</v>
      </c>
      <c r="F113">
        <f>VLOOKUP($E113,[3]TVA!$G$5:$K$59,3,FALSE)</f>
        <v>0.18</v>
      </c>
      <c r="G113">
        <f>VLOOKUP($E113,[3]TVA!$G$5:$K$59,4,FALSE)</f>
        <v>1</v>
      </c>
      <c r="H113">
        <f>VLOOKUP($E113,[3]TVA!$G$5:$K$59,5,FALSE)</f>
        <v>0</v>
      </c>
      <c r="J113">
        <f t="shared" si="1"/>
        <v>113</v>
      </c>
      <c r="K113">
        <v>1</v>
      </c>
      <c r="L113" t="s">
        <v>9331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spans="1:20">
      <c r="A114">
        <v>113</v>
      </c>
      <c r="B114" t="s">
        <v>9348</v>
      </c>
      <c r="C114">
        <v>111</v>
      </c>
      <c r="D114">
        <v>-0.51900000000000002</v>
      </c>
      <c r="E114">
        <v>2</v>
      </c>
      <c r="F114">
        <f>VLOOKUP($E114,[3]TVA!$G$5:$K$59,3,FALSE)</f>
        <v>0.18</v>
      </c>
      <c r="G114">
        <f>VLOOKUP($E114,[3]TVA!$G$5:$K$59,4,FALSE)</f>
        <v>1</v>
      </c>
      <c r="H114">
        <f>VLOOKUP($E114,[3]TVA!$G$5:$K$59,5,FALSE)</f>
        <v>0</v>
      </c>
      <c r="J114">
        <f t="shared" si="1"/>
        <v>114</v>
      </c>
      <c r="K114">
        <v>1</v>
      </c>
      <c r="L114" t="s">
        <v>9332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spans="1:20">
      <c r="A115">
        <v>114</v>
      </c>
      <c r="B115" t="s">
        <v>9349</v>
      </c>
      <c r="C115">
        <v>118</v>
      </c>
      <c r="D115">
        <v>-0.63400000000000001</v>
      </c>
      <c r="E115">
        <v>19</v>
      </c>
      <c r="F115">
        <f>VLOOKUP($E115,[3]TVA!$G$5:$K$59,3,FALSE)</f>
        <v>0.18</v>
      </c>
      <c r="G115">
        <f>VLOOKUP($E115,[3]TVA!$G$5:$K$59,4,FALSE)</f>
        <v>1</v>
      </c>
      <c r="H115">
        <f>VLOOKUP($E115,[3]TVA!$G$5:$K$59,5,FALSE)</f>
        <v>0</v>
      </c>
      <c r="J115">
        <f t="shared" si="1"/>
        <v>115</v>
      </c>
      <c r="K115">
        <v>1</v>
      </c>
      <c r="L115" t="s">
        <v>9617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spans="1:20">
      <c r="A116">
        <v>115</v>
      </c>
      <c r="B116" t="s">
        <v>9350</v>
      </c>
      <c r="C116">
        <v>118</v>
      </c>
      <c r="D116">
        <v>-0.63400000000000001</v>
      </c>
      <c r="E116">
        <v>19</v>
      </c>
      <c r="F116">
        <f>VLOOKUP($E116,[3]TVA!$G$5:$K$59,3,FALSE)</f>
        <v>0.18</v>
      </c>
      <c r="G116">
        <f>VLOOKUP($E116,[3]TVA!$G$5:$K$59,4,FALSE)</f>
        <v>1</v>
      </c>
      <c r="H116">
        <f>VLOOKUP($E116,[3]TVA!$G$5:$K$59,5,FALSE)</f>
        <v>0</v>
      </c>
      <c r="J116">
        <f t="shared" si="1"/>
        <v>116</v>
      </c>
      <c r="K116">
        <v>1</v>
      </c>
      <c r="L116" t="s">
        <v>9618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spans="1:20">
      <c r="A117">
        <v>116</v>
      </c>
      <c r="B117" t="s">
        <v>9351</v>
      </c>
      <c r="C117">
        <v>118</v>
      </c>
      <c r="D117">
        <v>-0.63400000000000001</v>
      </c>
      <c r="E117">
        <v>19</v>
      </c>
      <c r="F117">
        <f>VLOOKUP($E117,[3]TVA!$G$5:$K$59,3,FALSE)</f>
        <v>0.18</v>
      </c>
      <c r="G117">
        <f>VLOOKUP($E117,[3]TVA!$G$5:$K$59,4,FALSE)</f>
        <v>1</v>
      </c>
      <c r="H117">
        <f>VLOOKUP($E117,[3]TVA!$G$5:$K$59,5,FALSE)</f>
        <v>0</v>
      </c>
      <c r="J117">
        <f t="shared" si="1"/>
        <v>117</v>
      </c>
      <c r="K117">
        <v>1</v>
      </c>
      <c r="L117" t="s">
        <v>9334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spans="1:20">
      <c r="A118">
        <v>117</v>
      </c>
      <c r="B118" t="s">
        <v>9352</v>
      </c>
      <c r="C118">
        <v>118</v>
      </c>
      <c r="D118">
        <v>-0.63400000000000001</v>
      </c>
      <c r="E118">
        <v>19</v>
      </c>
      <c r="F118">
        <f>VLOOKUP($E118,[3]TVA!$G$5:$K$59,3,FALSE)</f>
        <v>0.18</v>
      </c>
      <c r="G118">
        <f>VLOOKUP($E118,[3]TVA!$G$5:$K$59,4,FALSE)</f>
        <v>1</v>
      </c>
      <c r="H118">
        <f>VLOOKUP($E118,[3]TVA!$G$5:$K$59,5,FALSE)</f>
        <v>0</v>
      </c>
      <c r="J118">
        <f t="shared" si="1"/>
        <v>118</v>
      </c>
      <c r="K118">
        <v>1</v>
      </c>
      <c r="L118" t="s">
        <v>9335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spans="1:20">
      <c r="A119">
        <v>118</v>
      </c>
      <c r="B119" t="s">
        <v>9353</v>
      </c>
      <c r="C119">
        <v>119</v>
      </c>
      <c r="D119">
        <v>-0.63400000000000001</v>
      </c>
      <c r="E119">
        <v>20</v>
      </c>
      <c r="F119">
        <f>VLOOKUP($E119,[3]TVA!$G$5:$K$59,3,FALSE)</f>
        <v>0.18</v>
      </c>
      <c r="G119">
        <f>VLOOKUP($E119,[3]TVA!$G$5:$K$59,4,FALSE)</f>
        <v>1</v>
      </c>
      <c r="H119">
        <f>VLOOKUP($E119,[3]TVA!$G$5:$K$59,5,FALSE)</f>
        <v>0</v>
      </c>
      <c r="J119">
        <f t="shared" si="1"/>
        <v>119</v>
      </c>
      <c r="K119">
        <v>1</v>
      </c>
      <c r="L119" t="s">
        <v>9619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spans="1:20">
      <c r="A120">
        <v>119</v>
      </c>
      <c r="B120" t="s">
        <v>9354</v>
      </c>
      <c r="C120">
        <v>119</v>
      </c>
      <c r="D120">
        <v>-0.63400000000000001</v>
      </c>
      <c r="E120">
        <v>20</v>
      </c>
      <c r="F120">
        <f>VLOOKUP($E120,[3]TVA!$G$5:$K$59,3,FALSE)</f>
        <v>0.18</v>
      </c>
      <c r="G120">
        <f>VLOOKUP($E120,[3]TVA!$G$5:$K$59,4,FALSE)</f>
        <v>1</v>
      </c>
      <c r="H120">
        <f>VLOOKUP($E120,[3]TVA!$G$5:$K$59,5,FALSE)</f>
        <v>0</v>
      </c>
      <c r="J120">
        <f t="shared" si="1"/>
        <v>120</v>
      </c>
      <c r="K120">
        <v>1</v>
      </c>
      <c r="L120" t="s">
        <v>9336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spans="1:20">
      <c r="A121">
        <v>120</v>
      </c>
      <c r="B121" t="s">
        <v>9355</v>
      </c>
      <c r="C121">
        <v>119</v>
      </c>
      <c r="D121">
        <v>-0.63400000000000001</v>
      </c>
      <c r="E121">
        <v>20</v>
      </c>
      <c r="F121">
        <f>VLOOKUP($E121,[3]TVA!$G$5:$K$59,3,FALSE)</f>
        <v>0.18</v>
      </c>
      <c r="G121">
        <f>VLOOKUP($E121,[3]TVA!$G$5:$K$59,4,FALSE)</f>
        <v>1</v>
      </c>
      <c r="H121">
        <f>VLOOKUP($E121,[3]TVA!$G$5:$K$59,5,FALSE)</f>
        <v>0</v>
      </c>
      <c r="J121">
        <f t="shared" si="1"/>
        <v>121</v>
      </c>
      <c r="K121">
        <v>1</v>
      </c>
      <c r="L121" t="s">
        <v>9337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spans="1:20">
      <c r="A122">
        <v>121</v>
      </c>
      <c r="B122" t="s">
        <v>9356</v>
      </c>
      <c r="C122">
        <v>119</v>
      </c>
      <c r="D122">
        <v>-0.63400000000000001</v>
      </c>
      <c r="E122">
        <v>20</v>
      </c>
      <c r="F122">
        <f>VLOOKUP($E122,[3]TVA!$G$5:$K$59,3,FALSE)</f>
        <v>0.18</v>
      </c>
      <c r="G122">
        <f>VLOOKUP($E122,[3]TVA!$G$5:$K$59,4,FALSE)</f>
        <v>1</v>
      </c>
      <c r="H122">
        <f>VLOOKUP($E122,[3]TVA!$G$5:$K$59,5,FALSE)</f>
        <v>0</v>
      </c>
      <c r="J122">
        <f t="shared" si="1"/>
        <v>122</v>
      </c>
      <c r="K122">
        <v>1</v>
      </c>
      <c r="L122" t="s">
        <v>9338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spans="1:20">
      <c r="A123">
        <v>122</v>
      </c>
      <c r="B123" t="s">
        <v>9357</v>
      </c>
      <c r="C123">
        <v>119</v>
      </c>
      <c r="D123">
        <v>-0.63400000000000001</v>
      </c>
      <c r="E123">
        <v>20</v>
      </c>
      <c r="F123">
        <f>VLOOKUP($E123,[3]TVA!$G$5:$K$59,3,FALSE)</f>
        <v>0.18</v>
      </c>
      <c r="G123">
        <f>VLOOKUP($E123,[3]TVA!$G$5:$K$59,4,FALSE)</f>
        <v>1</v>
      </c>
      <c r="H123">
        <f>VLOOKUP($E123,[3]TVA!$G$5:$K$59,5,FALSE)</f>
        <v>0</v>
      </c>
      <c r="J123">
        <f t="shared" si="1"/>
        <v>123</v>
      </c>
      <c r="K123">
        <v>1</v>
      </c>
      <c r="L123" t="s">
        <v>9339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spans="1:20">
      <c r="A124">
        <v>123</v>
      </c>
      <c r="B124" t="s">
        <v>9358</v>
      </c>
      <c r="C124">
        <v>119</v>
      </c>
      <c r="D124">
        <v>-0.63400000000000001</v>
      </c>
      <c r="E124">
        <v>20</v>
      </c>
      <c r="F124">
        <f>VLOOKUP($E124,[3]TVA!$G$5:$K$59,3,FALSE)</f>
        <v>0.18</v>
      </c>
      <c r="G124">
        <f>VLOOKUP($E124,[3]TVA!$G$5:$K$59,4,FALSE)</f>
        <v>1</v>
      </c>
      <c r="H124">
        <f>VLOOKUP($E124,[3]TVA!$G$5:$K$59,5,FALSE)</f>
        <v>0</v>
      </c>
      <c r="J124">
        <f t="shared" si="1"/>
        <v>124</v>
      </c>
      <c r="K124">
        <v>1</v>
      </c>
      <c r="L124" t="s">
        <v>9340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spans="1:20">
      <c r="A125">
        <v>124</v>
      </c>
      <c r="B125" t="s">
        <v>9359</v>
      </c>
      <c r="C125">
        <v>119</v>
      </c>
      <c r="D125">
        <v>-0.63400000000000001</v>
      </c>
      <c r="E125">
        <v>20</v>
      </c>
      <c r="F125">
        <f>VLOOKUP($E125,[3]TVA!$G$5:$K$59,3,FALSE)</f>
        <v>0.18</v>
      </c>
      <c r="G125">
        <f>VLOOKUP($E125,[3]TVA!$G$5:$K$59,4,FALSE)</f>
        <v>1</v>
      </c>
      <c r="H125">
        <f>VLOOKUP($E125,[3]TVA!$G$5:$K$59,5,FALSE)</f>
        <v>0</v>
      </c>
      <c r="J125">
        <f t="shared" si="1"/>
        <v>125</v>
      </c>
      <c r="K125">
        <v>1</v>
      </c>
      <c r="L125" t="s">
        <v>9341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spans="1:20">
      <c r="A126">
        <v>125</v>
      </c>
      <c r="B126" t="s">
        <v>9360</v>
      </c>
      <c r="C126">
        <v>119</v>
      </c>
      <c r="D126">
        <v>-0.63400000000000001</v>
      </c>
      <c r="E126">
        <v>20</v>
      </c>
      <c r="F126">
        <f>VLOOKUP($E126,[3]TVA!$G$5:$K$59,3,FALSE)</f>
        <v>0.18</v>
      </c>
      <c r="G126">
        <f>VLOOKUP($E126,[3]TVA!$G$5:$K$59,4,FALSE)</f>
        <v>1</v>
      </c>
      <c r="H126">
        <f>VLOOKUP($E126,[3]TVA!$G$5:$K$59,5,FALSE)</f>
        <v>0</v>
      </c>
      <c r="J126">
        <f t="shared" si="1"/>
        <v>126</v>
      </c>
      <c r="K126">
        <v>1</v>
      </c>
      <c r="L126" t="s">
        <v>9342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spans="1:20">
      <c r="A127">
        <v>126</v>
      </c>
      <c r="B127" t="s">
        <v>9361</v>
      </c>
      <c r="C127">
        <v>119</v>
      </c>
      <c r="D127">
        <v>-0.63400000000000001</v>
      </c>
      <c r="E127">
        <v>20</v>
      </c>
      <c r="F127">
        <f>VLOOKUP($E127,[3]TVA!$G$5:$K$59,3,FALSE)</f>
        <v>0.18</v>
      </c>
      <c r="G127">
        <f>VLOOKUP($E127,[3]TVA!$G$5:$K$59,4,FALSE)</f>
        <v>1</v>
      </c>
      <c r="H127">
        <f>VLOOKUP($E127,[3]TVA!$G$5:$K$59,5,FALSE)</f>
        <v>0</v>
      </c>
      <c r="J127">
        <f t="shared" si="1"/>
        <v>127</v>
      </c>
      <c r="K127">
        <v>1</v>
      </c>
      <c r="L127" t="s">
        <v>9620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spans="1:20">
      <c r="A128">
        <v>127</v>
      </c>
      <c r="B128" t="s">
        <v>9362</v>
      </c>
      <c r="C128">
        <v>119</v>
      </c>
      <c r="D128">
        <v>-0.63400000000000001</v>
      </c>
      <c r="E128">
        <v>20</v>
      </c>
      <c r="F128">
        <f>VLOOKUP($E128,[3]TVA!$G$5:$K$59,3,FALSE)</f>
        <v>0.18</v>
      </c>
      <c r="G128">
        <f>VLOOKUP($E128,[3]TVA!$G$5:$K$59,4,FALSE)</f>
        <v>1</v>
      </c>
      <c r="H128">
        <f>VLOOKUP($E128,[3]TVA!$G$5:$K$59,5,FALSE)</f>
        <v>0</v>
      </c>
      <c r="J128">
        <f t="shared" si="1"/>
        <v>128</v>
      </c>
      <c r="K128">
        <v>1</v>
      </c>
      <c r="L128" t="s">
        <v>9344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spans="1:20">
      <c r="A129">
        <v>128</v>
      </c>
      <c r="B129" t="s">
        <v>9363</v>
      </c>
      <c r="C129">
        <v>119</v>
      </c>
      <c r="D129">
        <v>-0.63400000000000001</v>
      </c>
      <c r="E129">
        <v>20</v>
      </c>
      <c r="F129">
        <f>VLOOKUP($E129,[3]TVA!$G$5:$K$59,3,FALSE)</f>
        <v>0.18</v>
      </c>
      <c r="G129">
        <f>VLOOKUP($E129,[3]TVA!$G$5:$K$59,4,FALSE)</f>
        <v>1</v>
      </c>
      <c r="H129">
        <f>VLOOKUP($E129,[3]TVA!$G$5:$K$59,5,FALSE)</f>
        <v>0</v>
      </c>
      <c r="J129">
        <f t="shared" si="1"/>
        <v>129</v>
      </c>
      <c r="K129">
        <v>1</v>
      </c>
      <c r="L129" t="s">
        <v>9621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spans="1:20">
      <c r="A130">
        <v>129</v>
      </c>
      <c r="B130" t="s">
        <v>9364</v>
      </c>
      <c r="C130">
        <v>121</v>
      </c>
      <c r="D130">
        <v>-0.63400000000000001</v>
      </c>
      <c r="E130">
        <v>21</v>
      </c>
      <c r="F130">
        <f>VLOOKUP($E130,[3]TVA!$G$5:$K$59,3,FALSE)</f>
        <v>0.18</v>
      </c>
      <c r="G130">
        <f>VLOOKUP($E130,[3]TVA!$G$5:$K$59,4,FALSE)</f>
        <v>1</v>
      </c>
      <c r="H130">
        <f>VLOOKUP($E130,[3]TVA!$G$5:$K$59,5,FALSE)</f>
        <v>0</v>
      </c>
      <c r="J130">
        <f t="shared" si="1"/>
        <v>130</v>
      </c>
      <c r="K130">
        <v>1</v>
      </c>
      <c r="L130" t="s">
        <v>9346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spans="1:20">
      <c r="A131">
        <v>130</v>
      </c>
      <c r="B131" t="s">
        <v>9365</v>
      </c>
      <c r="C131">
        <v>121</v>
      </c>
      <c r="D131">
        <v>-0.63400000000000001</v>
      </c>
      <c r="E131">
        <v>21</v>
      </c>
      <c r="F131">
        <f>VLOOKUP($E131,[3]TVA!$G$5:$K$59,3,FALSE)</f>
        <v>0.18</v>
      </c>
      <c r="G131">
        <f>VLOOKUP($E131,[3]TVA!$G$5:$K$59,4,FALSE)</f>
        <v>1</v>
      </c>
      <c r="H131">
        <f>VLOOKUP($E131,[3]TVA!$G$5:$K$59,5,FALSE)</f>
        <v>0</v>
      </c>
      <c r="J131">
        <f t="shared" ref="J131:J194" si="2">J130+K131</f>
        <v>131</v>
      </c>
      <c r="K131">
        <v>1</v>
      </c>
      <c r="L131" t="s">
        <v>9347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spans="1:20">
      <c r="A132">
        <v>131</v>
      </c>
      <c r="B132" t="s">
        <v>9366</v>
      </c>
      <c r="C132">
        <v>121</v>
      </c>
      <c r="D132">
        <v>-0.63400000000000001</v>
      </c>
      <c r="E132">
        <v>21</v>
      </c>
      <c r="F132">
        <f>VLOOKUP($E132,[3]TVA!$G$5:$K$59,3,FALSE)</f>
        <v>0.18</v>
      </c>
      <c r="G132">
        <f>VLOOKUP($E132,[3]TVA!$G$5:$K$59,4,FALSE)</f>
        <v>1</v>
      </c>
      <c r="H132">
        <f>VLOOKUP($E132,[3]TVA!$G$5:$K$59,5,FALSE)</f>
        <v>0</v>
      </c>
      <c r="J132">
        <f t="shared" si="2"/>
        <v>132</v>
      </c>
      <c r="K132">
        <v>1</v>
      </c>
      <c r="L132" t="s">
        <v>9348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spans="1:20">
      <c r="A133">
        <v>132</v>
      </c>
      <c r="B133" t="s">
        <v>9367</v>
      </c>
      <c r="C133">
        <v>121</v>
      </c>
      <c r="D133">
        <v>-0.63400000000000001</v>
      </c>
      <c r="E133">
        <v>21</v>
      </c>
      <c r="F133">
        <f>VLOOKUP($E133,[3]TVA!$G$5:$K$59,3,FALSE)</f>
        <v>0.18</v>
      </c>
      <c r="G133">
        <f>VLOOKUP($E133,[3]TVA!$G$5:$K$59,4,FALSE)</f>
        <v>1</v>
      </c>
      <c r="H133">
        <f>VLOOKUP($E133,[3]TVA!$G$5:$K$59,5,FALSE)</f>
        <v>0</v>
      </c>
      <c r="J133">
        <f t="shared" si="2"/>
        <v>133</v>
      </c>
      <c r="K133">
        <v>1</v>
      </c>
      <c r="L133" t="s">
        <v>9622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spans="1:20">
      <c r="A134">
        <v>133</v>
      </c>
      <c r="B134" t="s">
        <v>9368</v>
      </c>
      <c r="C134">
        <v>122</v>
      </c>
      <c r="D134">
        <v>-0.63400000000000001</v>
      </c>
      <c r="E134">
        <v>21</v>
      </c>
      <c r="F134">
        <f>VLOOKUP($E134,[3]TVA!$G$5:$K$59,3,FALSE)</f>
        <v>0.18</v>
      </c>
      <c r="G134">
        <f>VLOOKUP($E134,[3]TVA!$G$5:$K$59,4,FALSE)</f>
        <v>1</v>
      </c>
      <c r="H134">
        <f>VLOOKUP($E134,[3]TVA!$G$5:$K$59,5,FALSE)</f>
        <v>0</v>
      </c>
      <c r="J134">
        <f t="shared" si="2"/>
        <v>134</v>
      </c>
      <c r="K134">
        <v>1</v>
      </c>
      <c r="L134" t="s">
        <v>9623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spans="1:20">
      <c r="A135">
        <v>134</v>
      </c>
      <c r="B135" t="s">
        <v>9369</v>
      </c>
      <c r="C135">
        <v>122</v>
      </c>
      <c r="D135">
        <v>-0.63400000000000001</v>
      </c>
      <c r="E135">
        <v>21</v>
      </c>
      <c r="F135">
        <f>VLOOKUP($E135,[3]TVA!$G$5:$K$59,3,FALSE)</f>
        <v>0.18</v>
      </c>
      <c r="G135">
        <f>VLOOKUP($E135,[3]TVA!$G$5:$K$59,4,FALSE)</f>
        <v>1</v>
      </c>
      <c r="H135">
        <f>VLOOKUP($E135,[3]TVA!$G$5:$K$59,5,FALSE)</f>
        <v>0</v>
      </c>
      <c r="J135">
        <f t="shared" si="2"/>
        <v>135</v>
      </c>
      <c r="K135">
        <v>1</v>
      </c>
      <c r="L135" t="s">
        <v>9624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spans="1:20">
      <c r="A136">
        <v>135</v>
      </c>
      <c r="B136" t="s">
        <v>9370</v>
      </c>
      <c r="C136">
        <v>122</v>
      </c>
      <c r="D136">
        <v>-0.63400000000000001</v>
      </c>
      <c r="E136">
        <v>21</v>
      </c>
      <c r="F136">
        <f>VLOOKUP($E136,[3]TVA!$G$5:$K$59,3,FALSE)</f>
        <v>0.18</v>
      </c>
      <c r="G136">
        <f>VLOOKUP($E136,[3]TVA!$G$5:$K$59,4,FALSE)</f>
        <v>1</v>
      </c>
      <c r="H136">
        <f>VLOOKUP($E136,[3]TVA!$G$5:$K$59,5,FALSE)</f>
        <v>0</v>
      </c>
      <c r="J136">
        <f t="shared" si="2"/>
        <v>136</v>
      </c>
      <c r="K136">
        <v>1</v>
      </c>
      <c r="L136" t="s">
        <v>9350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spans="1:20">
      <c r="A137">
        <v>136</v>
      </c>
      <c r="B137" t="s">
        <v>9371</v>
      </c>
      <c r="C137">
        <v>122</v>
      </c>
      <c r="D137">
        <v>-0.63400000000000001</v>
      </c>
      <c r="E137">
        <v>21</v>
      </c>
      <c r="F137">
        <f>VLOOKUP($E137,[3]TVA!$G$5:$K$59,3,FALSE)</f>
        <v>0.18</v>
      </c>
      <c r="G137">
        <f>VLOOKUP($E137,[3]TVA!$G$5:$K$59,4,FALSE)</f>
        <v>1</v>
      </c>
      <c r="H137">
        <f>VLOOKUP($E137,[3]TVA!$G$5:$K$59,5,FALSE)</f>
        <v>0</v>
      </c>
      <c r="J137">
        <f t="shared" si="2"/>
        <v>137</v>
      </c>
      <c r="K137">
        <v>1</v>
      </c>
      <c r="L137" t="s">
        <v>9351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spans="1:20">
      <c r="A138">
        <v>137</v>
      </c>
      <c r="B138" t="s">
        <v>9372</v>
      </c>
      <c r="C138">
        <v>213</v>
      </c>
      <c r="D138">
        <v>-1.5879000000000001</v>
      </c>
      <c r="E138">
        <v>22</v>
      </c>
      <c r="F138">
        <f>VLOOKUP($E138,[3]TVA!$G$5:$K$59,3,FALSE)</f>
        <v>0.18</v>
      </c>
      <c r="G138">
        <f>VLOOKUP($E138,[3]TVA!$G$5:$K$59,4,FALSE)</f>
        <v>1</v>
      </c>
      <c r="H138">
        <f>VLOOKUP($E138,[3]TVA!$G$5:$K$59,5,FALSE)</f>
        <v>0</v>
      </c>
      <c r="J138">
        <f t="shared" si="2"/>
        <v>138</v>
      </c>
      <c r="K138">
        <v>1</v>
      </c>
      <c r="L138" t="s">
        <v>9625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spans="1:20">
      <c r="A139">
        <v>138</v>
      </c>
      <c r="B139" t="s">
        <v>9373</v>
      </c>
      <c r="C139">
        <v>213</v>
      </c>
      <c r="D139">
        <v>-1.5879000000000001</v>
      </c>
      <c r="E139">
        <v>22</v>
      </c>
      <c r="F139">
        <f>VLOOKUP($E139,[3]TVA!$G$5:$K$59,3,FALSE)</f>
        <v>0.18</v>
      </c>
      <c r="G139">
        <f>VLOOKUP($E139,[3]TVA!$G$5:$K$59,4,FALSE)</f>
        <v>1</v>
      </c>
      <c r="H139">
        <f>VLOOKUP($E139,[3]TVA!$G$5:$K$59,5,FALSE)</f>
        <v>0</v>
      </c>
      <c r="J139">
        <f t="shared" si="2"/>
        <v>139</v>
      </c>
      <c r="K139">
        <v>1</v>
      </c>
      <c r="L139" t="s">
        <v>9353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spans="1:20">
      <c r="A140">
        <v>139</v>
      </c>
      <c r="B140" t="s">
        <v>9374</v>
      </c>
      <c r="C140">
        <v>115</v>
      </c>
      <c r="D140">
        <v>-0.44800000000000001</v>
      </c>
      <c r="E140">
        <v>14</v>
      </c>
      <c r="F140">
        <f>VLOOKUP($E140,[3]TVA!$G$5:$K$59,3,FALSE)</f>
        <v>0.18</v>
      </c>
      <c r="G140">
        <f>VLOOKUP($E140,[3]TVA!$G$5:$K$59,4,FALSE)</f>
        <v>1</v>
      </c>
      <c r="H140">
        <f>VLOOKUP($E140,[3]TVA!$G$5:$K$59,5,FALSE)</f>
        <v>0</v>
      </c>
      <c r="J140">
        <f t="shared" si="2"/>
        <v>140</v>
      </c>
      <c r="K140">
        <v>1</v>
      </c>
      <c r="L140" t="s">
        <v>9626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spans="1:20">
      <c r="A141">
        <v>140</v>
      </c>
      <c r="B141" t="s">
        <v>9375</v>
      </c>
      <c r="C141">
        <v>115</v>
      </c>
      <c r="D141">
        <v>-0.44800000000000001</v>
      </c>
      <c r="E141">
        <v>14</v>
      </c>
      <c r="F141">
        <f>VLOOKUP($E141,[3]TVA!$G$5:$K$59,3,FALSE)</f>
        <v>0.18</v>
      </c>
      <c r="G141">
        <f>VLOOKUP($E141,[3]TVA!$G$5:$K$59,4,FALSE)</f>
        <v>1</v>
      </c>
      <c r="H141">
        <f>VLOOKUP($E141,[3]TVA!$G$5:$K$59,5,FALSE)</f>
        <v>0</v>
      </c>
      <c r="J141">
        <f t="shared" si="2"/>
        <v>141</v>
      </c>
      <c r="K141">
        <v>1</v>
      </c>
      <c r="L141" t="s">
        <v>9627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spans="1:20">
      <c r="A142">
        <v>151</v>
      </c>
      <c r="B142" t="s">
        <v>9376</v>
      </c>
      <c r="C142">
        <v>1112</v>
      </c>
      <c r="D142">
        <v>-1.4570000000000001</v>
      </c>
      <c r="E142">
        <v>48</v>
      </c>
      <c r="F142">
        <f>VLOOKUP($E142,[3]TVA!$G$5:$K$59,3,FALSE)</f>
        <v>0.1</v>
      </c>
      <c r="G142">
        <f>VLOOKUP($E142,[3]TVA!$G$5:$K$59,4,FALSE)</f>
        <v>1</v>
      </c>
      <c r="H142">
        <f>VLOOKUP($E142,[3]TVA!$G$5:$K$59,5,FALSE)</f>
        <v>0</v>
      </c>
      <c r="J142">
        <f t="shared" si="2"/>
        <v>142</v>
      </c>
      <c r="K142">
        <v>1</v>
      </c>
      <c r="L142" t="s">
        <v>9628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spans="1:20">
      <c r="A143">
        <v>152</v>
      </c>
      <c r="B143" t="s">
        <v>9377</v>
      </c>
      <c r="C143">
        <v>1112</v>
      </c>
      <c r="D143">
        <v>-1.4570000000000001</v>
      </c>
      <c r="E143">
        <v>48</v>
      </c>
      <c r="F143">
        <f>VLOOKUP($E143,[3]TVA!$G$5:$K$59,3,FALSE)</f>
        <v>0.1</v>
      </c>
      <c r="G143">
        <f>VLOOKUP($E143,[3]TVA!$G$5:$K$59,4,FALSE)</f>
        <v>1</v>
      </c>
      <c r="H143">
        <f>VLOOKUP($E143,[3]TVA!$G$5:$K$59,5,FALSE)</f>
        <v>0</v>
      </c>
      <c r="J143">
        <f t="shared" si="2"/>
        <v>143</v>
      </c>
      <c r="K143">
        <v>1</v>
      </c>
      <c r="L143" t="s">
        <v>9629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spans="1:20">
      <c r="A144">
        <v>201</v>
      </c>
      <c r="B144" t="s">
        <v>9378</v>
      </c>
      <c r="C144">
        <v>220</v>
      </c>
      <c r="D144">
        <v>-1.28</v>
      </c>
      <c r="E144">
        <v>23</v>
      </c>
      <c r="F144">
        <f>VLOOKUP($E144,[3]TVA!$G$5:$K$59,3,FALSE)</f>
        <v>0.18</v>
      </c>
      <c r="G144">
        <f>VLOOKUP($E144,[3]TVA!$G$5:$K$59,4,FALSE)</f>
        <v>1</v>
      </c>
      <c r="H144">
        <f>VLOOKUP($E144,[3]TVA!$G$5:$K$59,5,FALSE)</f>
        <v>0</v>
      </c>
      <c r="J144">
        <f t="shared" si="2"/>
        <v>144</v>
      </c>
      <c r="K144">
        <v>1</v>
      </c>
      <c r="L144" t="s">
        <v>9356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spans="1:20">
      <c r="A145">
        <v>202</v>
      </c>
      <c r="B145" t="s">
        <v>9379</v>
      </c>
      <c r="C145">
        <v>561</v>
      </c>
      <c r="D145">
        <v>-0.1212</v>
      </c>
      <c r="E145">
        <v>32</v>
      </c>
      <c r="F145">
        <f>VLOOKUP($E145,[3]TVA!$G$5:$K$59,3,FALSE)</f>
        <v>0.18</v>
      </c>
      <c r="G145">
        <f>VLOOKUP($E145,[3]TVA!$G$5:$K$59,4,FALSE)</f>
        <v>1</v>
      </c>
      <c r="H145">
        <f>VLOOKUP($E145,[3]TVA!$G$5:$K$59,5,FALSE)</f>
        <v>0</v>
      </c>
      <c r="J145">
        <f t="shared" si="2"/>
        <v>145</v>
      </c>
      <c r="K145">
        <v>1</v>
      </c>
      <c r="L145" t="s">
        <v>9357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spans="1:20">
      <c r="A146">
        <v>203</v>
      </c>
      <c r="B146" t="s">
        <v>9380</v>
      </c>
      <c r="C146">
        <v>454</v>
      </c>
      <c r="D146">
        <v>-1.3540000000000001</v>
      </c>
      <c r="E146">
        <v>30</v>
      </c>
      <c r="F146">
        <f>VLOOKUP($E146,[3]TVA!$G$5:$K$59,3,FALSE)</f>
        <v>0.18</v>
      </c>
      <c r="G146">
        <f>VLOOKUP($E146,[3]TVA!$G$5:$K$59,4,FALSE)</f>
        <v>1</v>
      </c>
      <c r="H146">
        <f>VLOOKUP($E146,[3]TVA!$G$5:$K$59,5,FALSE)</f>
        <v>0</v>
      </c>
      <c r="J146">
        <f t="shared" si="2"/>
        <v>146</v>
      </c>
      <c r="K146">
        <v>1</v>
      </c>
      <c r="L146" t="s">
        <v>9358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spans="1:20">
      <c r="A147">
        <v>204</v>
      </c>
      <c r="B147" t="s">
        <v>9381</v>
      </c>
      <c r="C147">
        <v>454</v>
      </c>
      <c r="D147">
        <v>-1.3540000000000001</v>
      </c>
      <c r="E147">
        <v>30</v>
      </c>
      <c r="F147">
        <f>VLOOKUP($E147,[3]TVA!$G$5:$K$59,3,FALSE)</f>
        <v>0.18</v>
      </c>
      <c r="G147">
        <f>VLOOKUP($E147,[3]TVA!$G$5:$K$59,4,FALSE)</f>
        <v>1</v>
      </c>
      <c r="H147">
        <f>VLOOKUP($E147,[3]TVA!$G$5:$K$59,5,FALSE)</f>
        <v>0</v>
      </c>
      <c r="J147">
        <f t="shared" si="2"/>
        <v>147</v>
      </c>
      <c r="K147">
        <v>1</v>
      </c>
      <c r="L147" t="s">
        <v>9359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spans="1:20">
      <c r="A148">
        <v>205</v>
      </c>
      <c r="B148" t="s">
        <v>9382</v>
      </c>
      <c r="C148">
        <v>454</v>
      </c>
      <c r="D148">
        <v>-1.3540000000000001</v>
      </c>
      <c r="E148">
        <v>31</v>
      </c>
      <c r="F148">
        <f>VLOOKUP($E148,[3]TVA!$G$5:$K$59,3,FALSE)</f>
        <v>0</v>
      </c>
      <c r="G148">
        <f>VLOOKUP($E148,[3]TVA!$G$5:$K$59,4,FALSE)</f>
        <v>1</v>
      </c>
      <c r="H148">
        <f>VLOOKUP($E148,[3]TVA!$G$5:$K$59,5,FALSE)</f>
        <v>1</v>
      </c>
      <c r="J148">
        <f t="shared" si="2"/>
        <v>148</v>
      </c>
      <c r="K148">
        <v>1</v>
      </c>
      <c r="L148" t="s">
        <v>9630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spans="1:20">
      <c r="A149">
        <v>206</v>
      </c>
      <c r="B149" t="s">
        <v>9383</v>
      </c>
      <c r="C149">
        <v>561</v>
      </c>
      <c r="D149">
        <v>-1.5411999999999999</v>
      </c>
      <c r="E149">
        <v>32</v>
      </c>
      <c r="F149">
        <f>VLOOKUP($E149,[3]TVA!$G$5:$K$59,3,FALSE)</f>
        <v>0.18</v>
      </c>
      <c r="G149">
        <f>VLOOKUP($E149,[3]TVA!$G$5:$K$59,4,FALSE)</f>
        <v>1</v>
      </c>
      <c r="H149">
        <f>VLOOKUP($E149,[3]TVA!$G$5:$K$59,5,FALSE)</f>
        <v>0</v>
      </c>
      <c r="J149">
        <f t="shared" si="2"/>
        <v>149</v>
      </c>
      <c r="K149">
        <v>1</v>
      </c>
      <c r="L149" t="s">
        <v>9631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spans="1:20">
      <c r="A150">
        <v>207</v>
      </c>
      <c r="B150" t="s">
        <v>9384</v>
      </c>
      <c r="C150">
        <v>561</v>
      </c>
      <c r="D150">
        <v>-1.5411999999999999</v>
      </c>
      <c r="E150">
        <v>32</v>
      </c>
      <c r="F150">
        <f>VLOOKUP($E150,[3]TVA!$G$5:$K$59,3,FALSE)</f>
        <v>0.18</v>
      </c>
      <c r="G150">
        <f>VLOOKUP($E150,[3]TVA!$G$5:$K$59,4,FALSE)</f>
        <v>1</v>
      </c>
      <c r="H150">
        <f>VLOOKUP($E150,[3]TVA!$G$5:$K$59,5,FALSE)</f>
        <v>0</v>
      </c>
      <c r="J150">
        <f t="shared" si="2"/>
        <v>150</v>
      </c>
      <c r="K150">
        <v>1</v>
      </c>
      <c r="L150" t="s">
        <v>9582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spans="1:20">
      <c r="A151">
        <v>208</v>
      </c>
      <c r="B151" t="s">
        <v>9385</v>
      </c>
      <c r="C151">
        <v>722</v>
      </c>
      <c r="D151">
        <v>-0.1212</v>
      </c>
      <c r="E151">
        <v>37</v>
      </c>
      <c r="F151">
        <f>VLOOKUP($E151,[3]TVA!$G$5:$K$59,3,FALSE)</f>
        <v>0.18</v>
      </c>
      <c r="G151">
        <f>VLOOKUP($E151,[3]TVA!$G$5:$K$59,4,FALSE)</f>
        <v>1</v>
      </c>
      <c r="H151">
        <f>VLOOKUP($E151,[3]TVA!$G$5:$K$59,5,FALSE)</f>
        <v>0</v>
      </c>
      <c r="J151">
        <f t="shared" si="2"/>
        <v>151</v>
      </c>
      <c r="K151">
        <v>1</v>
      </c>
      <c r="L151" t="s">
        <v>9583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spans="1:20">
      <c r="A152">
        <v>209</v>
      </c>
      <c r="B152" t="s">
        <v>9386</v>
      </c>
      <c r="C152">
        <v>722</v>
      </c>
      <c r="D152">
        <v>-0.1212</v>
      </c>
      <c r="E152">
        <v>37</v>
      </c>
      <c r="F152">
        <f>VLOOKUP($E152,[3]TVA!$G$5:$K$59,3,FALSE)</f>
        <v>0.18</v>
      </c>
      <c r="G152">
        <f>VLOOKUP($E152,[3]TVA!$G$5:$K$59,4,FALSE)</f>
        <v>1</v>
      </c>
      <c r="H152">
        <f>VLOOKUP($E152,[3]TVA!$G$5:$K$59,5,FALSE)</f>
        <v>0</v>
      </c>
      <c r="J152">
        <f t="shared" si="2"/>
        <v>152</v>
      </c>
      <c r="K152">
        <v>1</v>
      </c>
      <c r="L152" t="s">
        <v>9632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spans="1:20">
      <c r="A153">
        <v>210</v>
      </c>
      <c r="B153" t="s">
        <v>9387</v>
      </c>
      <c r="C153">
        <v>732</v>
      </c>
      <c r="D153">
        <v>-1.7594000000000001</v>
      </c>
      <c r="E153">
        <v>38</v>
      </c>
      <c r="F153">
        <f>VLOOKUP($E153,[3]TVA!$G$5:$K$59,3,FALSE)</f>
        <v>0</v>
      </c>
      <c r="G153">
        <f>VLOOKUP($E153,[3]TVA!$G$5:$K$59,4,FALSE)</f>
        <v>1</v>
      </c>
      <c r="H153">
        <f>VLOOKUP($E153,[3]TVA!$G$5:$K$59,5,FALSE)</f>
        <v>1</v>
      </c>
      <c r="J153">
        <f t="shared" si="2"/>
        <v>153</v>
      </c>
      <c r="K153">
        <v>1</v>
      </c>
      <c r="L153" t="s">
        <v>9362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spans="1:20">
      <c r="A154">
        <v>211</v>
      </c>
      <c r="B154" t="s">
        <v>9388</v>
      </c>
      <c r="C154">
        <v>732</v>
      </c>
      <c r="D154">
        <v>-1.7594000000000001</v>
      </c>
      <c r="E154">
        <v>38</v>
      </c>
      <c r="F154">
        <f>VLOOKUP($E154,[3]TVA!$G$5:$K$59,3,FALSE)</f>
        <v>0</v>
      </c>
      <c r="G154">
        <f>VLOOKUP($E154,[3]TVA!$G$5:$K$59,4,FALSE)</f>
        <v>1</v>
      </c>
      <c r="H154">
        <f>VLOOKUP($E154,[3]TVA!$G$5:$K$59,5,FALSE)</f>
        <v>1</v>
      </c>
      <c r="J154">
        <f t="shared" si="2"/>
        <v>154</v>
      </c>
      <c r="K154">
        <v>1</v>
      </c>
      <c r="L154" t="s">
        <v>9633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spans="1:20">
      <c r="A155">
        <v>212</v>
      </c>
      <c r="B155" t="s">
        <v>9389</v>
      </c>
      <c r="C155">
        <v>732</v>
      </c>
      <c r="D155">
        <v>-1.7594000000000001</v>
      </c>
      <c r="E155">
        <v>38</v>
      </c>
      <c r="F155">
        <f>VLOOKUP($E155,[3]TVA!$G$5:$K$59,3,FALSE)</f>
        <v>0</v>
      </c>
      <c r="G155">
        <f>VLOOKUP($E155,[3]TVA!$G$5:$K$59,4,FALSE)</f>
        <v>1</v>
      </c>
      <c r="H155">
        <f>VLOOKUP($E155,[3]TVA!$G$5:$K$59,5,FALSE)</f>
        <v>1</v>
      </c>
      <c r="J155">
        <f t="shared" si="2"/>
        <v>155</v>
      </c>
      <c r="K155">
        <v>1</v>
      </c>
      <c r="L155" t="s">
        <v>9634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spans="1:20">
      <c r="A156">
        <v>213</v>
      </c>
      <c r="B156" t="s">
        <v>9390</v>
      </c>
      <c r="C156">
        <v>731</v>
      </c>
      <c r="D156">
        <v>-1.7594000000000001</v>
      </c>
      <c r="E156">
        <v>38</v>
      </c>
      <c r="F156">
        <f>VLOOKUP($E156,[3]TVA!$G$5:$K$59,3,FALSE)</f>
        <v>0</v>
      </c>
      <c r="G156">
        <f>VLOOKUP($E156,[3]TVA!$G$5:$K$59,4,FALSE)</f>
        <v>1</v>
      </c>
      <c r="H156">
        <f>VLOOKUP($E156,[3]TVA!$G$5:$K$59,5,FALSE)</f>
        <v>1</v>
      </c>
      <c r="J156">
        <f t="shared" si="2"/>
        <v>156</v>
      </c>
      <c r="K156">
        <v>1</v>
      </c>
      <c r="L156" t="s">
        <v>9635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spans="1:20">
      <c r="A157">
        <v>214</v>
      </c>
      <c r="B157" t="s">
        <v>9391</v>
      </c>
      <c r="C157">
        <v>734</v>
      </c>
      <c r="D157">
        <v>-1.7594000000000001</v>
      </c>
      <c r="E157">
        <v>38</v>
      </c>
      <c r="F157">
        <f>VLOOKUP($E157,[3]TVA!$G$5:$K$59,3,FALSE)</f>
        <v>0</v>
      </c>
      <c r="G157">
        <f>VLOOKUP($E157,[3]TVA!$G$5:$K$59,4,FALSE)</f>
        <v>1</v>
      </c>
      <c r="H157">
        <f>VLOOKUP($E157,[3]TVA!$G$5:$K$59,5,FALSE)</f>
        <v>1</v>
      </c>
      <c r="J157">
        <f t="shared" si="2"/>
        <v>157</v>
      </c>
      <c r="K157">
        <v>1</v>
      </c>
      <c r="L157" t="s">
        <v>9636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spans="1:20">
      <c r="A158">
        <v>215</v>
      </c>
      <c r="B158" t="s">
        <v>9392</v>
      </c>
      <c r="C158">
        <v>732</v>
      </c>
      <c r="D158">
        <v>-1.7594000000000001</v>
      </c>
      <c r="E158">
        <v>38</v>
      </c>
      <c r="F158">
        <f>VLOOKUP($E158,[3]TVA!$G$5:$K$59,3,FALSE)</f>
        <v>0</v>
      </c>
      <c r="G158">
        <f>VLOOKUP($E158,[3]TVA!$G$5:$K$59,4,FALSE)</f>
        <v>1</v>
      </c>
      <c r="H158">
        <f>VLOOKUP($E158,[3]TVA!$G$5:$K$59,5,FALSE)</f>
        <v>1</v>
      </c>
      <c r="J158">
        <f t="shared" si="2"/>
        <v>158</v>
      </c>
      <c r="K158">
        <v>1</v>
      </c>
      <c r="L158" t="s">
        <v>9366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spans="1:20">
      <c r="A159">
        <v>216</v>
      </c>
      <c r="B159" t="s">
        <v>9393</v>
      </c>
      <c r="C159">
        <v>952</v>
      </c>
      <c r="D159">
        <v>-1.7837000000000001</v>
      </c>
      <c r="E159">
        <v>44</v>
      </c>
      <c r="F159">
        <f>VLOOKUP($E159,[3]TVA!$G$5:$K$59,3,FALSE)</f>
        <v>0</v>
      </c>
      <c r="G159">
        <f>VLOOKUP($E159,[3]TVA!$G$5:$K$59,4,FALSE)</f>
        <v>1</v>
      </c>
      <c r="H159">
        <f>VLOOKUP($E159,[3]TVA!$G$5:$K$59,5,FALSE)</f>
        <v>1</v>
      </c>
      <c r="J159">
        <f t="shared" si="2"/>
        <v>159</v>
      </c>
      <c r="K159">
        <v>1</v>
      </c>
      <c r="L159" t="s">
        <v>9367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spans="1:20">
      <c r="A160">
        <v>217</v>
      </c>
      <c r="B160" t="s">
        <v>9394</v>
      </c>
      <c r="C160">
        <v>1270</v>
      </c>
      <c r="D160">
        <v>-1.4570000000000001</v>
      </c>
      <c r="E160">
        <v>54</v>
      </c>
      <c r="F160">
        <f>VLOOKUP($E160,[3]TVA!$G$5:$K$59,3,FALSE)</f>
        <v>0.18</v>
      </c>
      <c r="G160">
        <f>VLOOKUP($E160,[3]TVA!$G$5:$K$59,4,FALSE)</f>
        <v>1</v>
      </c>
      <c r="H160">
        <f>VLOOKUP($E160,[3]TVA!$G$5:$K$59,5,FALSE)</f>
        <v>0</v>
      </c>
      <c r="J160">
        <f t="shared" si="2"/>
        <v>160</v>
      </c>
      <c r="K160">
        <v>1</v>
      </c>
      <c r="L160" t="s">
        <v>9368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spans="1:20">
      <c r="A161">
        <v>301</v>
      </c>
      <c r="B161" t="s">
        <v>9395</v>
      </c>
      <c r="C161">
        <v>211</v>
      </c>
      <c r="D161">
        <v>-1.5879000000000001</v>
      </c>
      <c r="E161">
        <v>22</v>
      </c>
      <c r="F161">
        <f>VLOOKUP($E161,[3]TVA!$G$5:$K$59,3,FALSE)</f>
        <v>0.18</v>
      </c>
      <c r="G161">
        <f>VLOOKUP($E161,[3]TVA!$G$5:$K$59,4,FALSE)</f>
        <v>1</v>
      </c>
      <c r="H161">
        <f>VLOOKUP($E161,[3]TVA!$G$5:$K$59,5,FALSE)</f>
        <v>0</v>
      </c>
      <c r="J161">
        <f t="shared" si="2"/>
        <v>161</v>
      </c>
      <c r="K161">
        <v>1</v>
      </c>
      <c r="L161" t="s">
        <v>9369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spans="1:20">
      <c r="A162">
        <v>302</v>
      </c>
      <c r="B162" t="s">
        <v>9396</v>
      </c>
      <c r="C162">
        <v>212</v>
      </c>
      <c r="D162">
        <v>-1.5879000000000001</v>
      </c>
      <c r="E162">
        <v>22</v>
      </c>
      <c r="F162">
        <f>VLOOKUP($E162,[3]TVA!$G$5:$K$59,3,FALSE)</f>
        <v>0.18</v>
      </c>
      <c r="G162">
        <f>VLOOKUP($E162,[3]TVA!$G$5:$K$59,4,FALSE)</f>
        <v>1</v>
      </c>
      <c r="H162">
        <f>VLOOKUP($E162,[3]TVA!$G$5:$K$59,5,FALSE)</f>
        <v>0</v>
      </c>
      <c r="J162">
        <f t="shared" si="2"/>
        <v>162</v>
      </c>
      <c r="K162">
        <v>1</v>
      </c>
      <c r="L162" t="s">
        <v>9370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spans="1:20">
      <c r="A163">
        <v>303</v>
      </c>
      <c r="B163" t="s">
        <v>9397</v>
      </c>
      <c r="C163">
        <v>452</v>
      </c>
      <c r="D163">
        <v>-1.3504</v>
      </c>
      <c r="E163">
        <v>29</v>
      </c>
      <c r="F163">
        <f>VLOOKUP($E163,[3]TVA!$G$5:$K$59,3,FALSE)</f>
        <v>0</v>
      </c>
      <c r="G163">
        <f>VLOOKUP($E163,[3]TVA!$G$5:$K$59,4,FALSE)</f>
        <v>1</v>
      </c>
      <c r="H163">
        <f>VLOOKUP($E163,[3]TVA!$G$5:$K$59,5,FALSE)</f>
        <v>1</v>
      </c>
      <c r="J163">
        <f t="shared" si="2"/>
        <v>163</v>
      </c>
      <c r="K163">
        <v>1</v>
      </c>
      <c r="L163" t="s">
        <v>9371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spans="1:20">
      <c r="A164">
        <v>304</v>
      </c>
      <c r="B164" t="s">
        <v>9398</v>
      </c>
      <c r="C164">
        <v>453</v>
      </c>
      <c r="D164">
        <v>-1.3504</v>
      </c>
      <c r="E164">
        <v>30</v>
      </c>
      <c r="F164">
        <f>VLOOKUP($E164,[3]TVA!$G$5:$K$59,3,FALSE)</f>
        <v>0.18</v>
      </c>
      <c r="G164">
        <f>VLOOKUP($E164,[3]TVA!$G$5:$K$59,4,FALSE)</f>
        <v>1</v>
      </c>
      <c r="H164">
        <f>VLOOKUP($E164,[3]TVA!$G$5:$K$59,5,FALSE)</f>
        <v>0</v>
      </c>
      <c r="J164">
        <f t="shared" si="2"/>
        <v>164</v>
      </c>
      <c r="K164">
        <v>1</v>
      </c>
      <c r="L164" t="s">
        <v>9637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spans="1:20">
      <c r="A165">
        <v>305</v>
      </c>
      <c r="B165" t="s">
        <v>9399</v>
      </c>
      <c r="C165">
        <v>552</v>
      </c>
      <c r="D165">
        <v>-1.5411999999999999</v>
      </c>
      <c r="E165">
        <v>32</v>
      </c>
      <c r="F165">
        <f>VLOOKUP($E165,[3]TVA!$G$5:$K$59,3,FALSE)</f>
        <v>0.18</v>
      </c>
      <c r="G165">
        <f>VLOOKUP($E165,[3]TVA!$G$5:$K$59,4,FALSE)</f>
        <v>1</v>
      </c>
      <c r="H165">
        <f>VLOOKUP($E165,[3]TVA!$G$5:$K$59,5,FALSE)</f>
        <v>0</v>
      </c>
      <c r="J165">
        <f t="shared" si="2"/>
        <v>165</v>
      </c>
      <c r="K165">
        <v>1</v>
      </c>
      <c r="L165" t="s">
        <v>9373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spans="1:20">
      <c r="A166">
        <v>306</v>
      </c>
      <c r="B166" t="s">
        <v>9400</v>
      </c>
      <c r="C166">
        <v>561</v>
      </c>
      <c r="D166">
        <v>-1.5411999999999999</v>
      </c>
      <c r="E166">
        <v>32</v>
      </c>
      <c r="F166">
        <f>VLOOKUP($E166,[3]TVA!$G$5:$K$59,3,FALSE)</f>
        <v>0.18</v>
      </c>
      <c r="G166">
        <f>VLOOKUP($E166,[3]TVA!$G$5:$K$59,4,FALSE)</f>
        <v>1</v>
      </c>
      <c r="H166">
        <f>VLOOKUP($E166,[3]TVA!$G$5:$K$59,5,FALSE)</f>
        <v>0</v>
      </c>
      <c r="J166">
        <f t="shared" si="2"/>
        <v>169</v>
      </c>
      <c r="K166">
        <v>4</v>
      </c>
      <c r="L166" t="s">
        <v>9638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spans="1:20">
      <c r="A167">
        <v>307</v>
      </c>
      <c r="B167" t="s">
        <v>9401</v>
      </c>
      <c r="C167">
        <v>561</v>
      </c>
      <c r="D167">
        <v>-1.5411999999999999</v>
      </c>
      <c r="E167">
        <v>32</v>
      </c>
      <c r="F167">
        <f>VLOOKUP($E167,[3]TVA!$G$5:$K$59,3,FALSE)</f>
        <v>0.18</v>
      </c>
      <c r="G167">
        <f>VLOOKUP($E167,[3]TVA!$G$5:$K$59,4,FALSE)</f>
        <v>1</v>
      </c>
      <c r="H167">
        <f>VLOOKUP($E167,[3]TVA!$G$5:$K$59,5,FALSE)</f>
        <v>0</v>
      </c>
      <c r="J167">
        <f t="shared" si="2"/>
        <v>170</v>
      </c>
      <c r="K167">
        <v>1</v>
      </c>
      <c r="L167" t="s">
        <v>9639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spans="1:20">
      <c r="A168">
        <v>308</v>
      </c>
      <c r="B168" t="s">
        <v>9402</v>
      </c>
      <c r="C168">
        <v>562</v>
      </c>
      <c r="D168">
        <v>-1.5411999999999999</v>
      </c>
      <c r="E168">
        <v>33</v>
      </c>
      <c r="F168">
        <f>VLOOKUP($E168,[3]TVA!$G$5:$K$59,3,FALSE)</f>
        <v>0.18</v>
      </c>
      <c r="G168">
        <f>VLOOKUP($E168,[3]TVA!$G$5:$K$59,4,FALSE)</f>
        <v>1</v>
      </c>
      <c r="H168">
        <f>VLOOKUP($E168,[3]TVA!$G$5:$K$59,5,FALSE)</f>
        <v>0</v>
      </c>
      <c r="J168">
        <f t="shared" si="2"/>
        <v>171</v>
      </c>
      <c r="K168">
        <v>1</v>
      </c>
      <c r="L168" t="s">
        <v>9640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spans="1:20">
      <c r="A169">
        <v>309</v>
      </c>
      <c r="B169" t="s">
        <v>9403</v>
      </c>
      <c r="C169">
        <v>314</v>
      </c>
      <c r="D169">
        <v>-1.3098000000000001</v>
      </c>
      <c r="E169">
        <v>24</v>
      </c>
      <c r="F169">
        <f>VLOOKUP($E169,[3]TVA!$G$5:$K$59,3,FALSE)</f>
        <v>0.18</v>
      </c>
      <c r="G169">
        <f>VLOOKUP($E169,[3]TVA!$G$5:$K$59,4,FALSE)</f>
        <v>1</v>
      </c>
      <c r="H169">
        <f>VLOOKUP($E169,[3]TVA!$G$5:$K$59,5,FALSE)</f>
        <v>0</v>
      </c>
      <c r="J169">
        <f t="shared" si="2"/>
        <v>172</v>
      </c>
      <c r="K169">
        <v>1</v>
      </c>
      <c r="L169" t="s">
        <v>9641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spans="1:20">
      <c r="A170">
        <v>310</v>
      </c>
      <c r="B170" t="s">
        <v>9404</v>
      </c>
      <c r="C170">
        <v>442</v>
      </c>
      <c r="D170">
        <v>-1.3504</v>
      </c>
      <c r="E170">
        <v>27</v>
      </c>
      <c r="F170">
        <f>VLOOKUP($E170,[3]TVA!$G$5:$K$59,3,FALSE)</f>
        <v>0.18</v>
      </c>
      <c r="G170">
        <f>VLOOKUP($E170,[3]TVA!$G$5:$K$59,4,FALSE)</f>
        <v>1</v>
      </c>
      <c r="H170">
        <f>VLOOKUP($E170,[3]TVA!$G$5:$K$59,5,FALSE)</f>
        <v>0</v>
      </c>
      <c r="J170">
        <f t="shared" si="2"/>
        <v>173</v>
      </c>
      <c r="K170">
        <v>1</v>
      </c>
      <c r="L170" t="s">
        <v>9584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spans="1:20">
      <c r="A171">
        <v>311</v>
      </c>
      <c r="B171" t="s">
        <v>9405</v>
      </c>
      <c r="C171">
        <v>723</v>
      </c>
      <c r="D171">
        <v>-1.7594000000000001</v>
      </c>
      <c r="E171">
        <v>36</v>
      </c>
      <c r="F171">
        <f>VLOOKUP($E171,[3]TVA!$G$5:$K$59,3,FALSE)</f>
        <v>0.18</v>
      </c>
      <c r="G171">
        <f>VLOOKUP($E171,[3]TVA!$G$5:$K$59,4,FALSE)</f>
        <v>1</v>
      </c>
      <c r="H171">
        <f>VLOOKUP($E171,[3]TVA!$G$5:$K$59,5,FALSE)</f>
        <v>0</v>
      </c>
      <c r="J171">
        <f t="shared" si="2"/>
        <v>174</v>
      </c>
      <c r="K171">
        <v>1</v>
      </c>
      <c r="L171" t="s">
        <v>9642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spans="1:20">
      <c r="A172">
        <v>312</v>
      </c>
      <c r="B172" t="s">
        <v>9406</v>
      </c>
      <c r="C172">
        <v>724</v>
      </c>
      <c r="D172">
        <v>-1.7594000000000001</v>
      </c>
      <c r="E172">
        <v>36</v>
      </c>
      <c r="F172">
        <f>VLOOKUP($E172,[3]TVA!$G$5:$K$59,3,FALSE)</f>
        <v>0.18</v>
      </c>
      <c r="G172">
        <f>VLOOKUP($E172,[3]TVA!$G$5:$K$59,4,FALSE)</f>
        <v>1</v>
      </c>
      <c r="H172">
        <f>VLOOKUP($E172,[3]TVA!$G$5:$K$59,5,FALSE)</f>
        <v>0</v>
      </c>
      <c r="J172">
        <f t="shared" si="2"/>
        <v>175</v>
      </c>
      <c r="K172">
        <v>1</v>
      </c>
      <c r="L172" t="s">
        <v>9643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spans="1:20">
      <c r="A173">
        <v>313</v>
      </c>
      <c r="B173" t="s">
        <v>9407</v>
      </c>
      <c r="C173">
        <v>830</v>
      </c>
      <c r="D173">
        <v>-1.8727</v>
      </c>
      <c r="E173">
        <v>41</v>
      </c>
      <c r="F173">
        <f>VLOOKUP($E173,[3]TVA!$G$5:$K$59,3,FALSE)</f>
        <v>0.18</v>
      </c>
      <c r="G173">
        <f>VLOOKUP($E173,[3]TVA!$G$5:$K$59,4,FALSE)</f>
        <v>1</v>
      </c>
      <c r="H173">
        <f>VLOOKUP($E173,[3]TVA!$G$5:$K$59,5,FALSE)</f>
        <v>0</v>
      </c>
      <c r="J173">
        <f t="shared" si="2"/>
        <v>176</v>
      </c>
      <c r="K173">
        <v>1</v>
      </c>
      <c r="L173" t="s">
        <v>9585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spans="1:20">
      <c r="A174">
        <v>314</v>
      </c>
      <c r="B174" t="s">
        <v>9408</v>
      </c>
      <c r="C174">
        <v>943</v>
      </c>
      <c r="D174">
        <v>-1.7837000000000001</v>
      </c>
      <c r="E174">
        <v>43</v>
      </c>
      <c r="F174">
        <f>VLOOKUP($E174,[3]TVA!$G$5:$K$59,3,FALSE)</f>
        <v>0.18</v>
      </c>
      <c r="G174">
        <f>VLOOKUP($E174,[3]TVA!$G$5:$K$59,4,FALSE)</f>
        <v>1</v>
      </c>
      <c r="H174">
        <f>VLOOKUP($E174,[3]TVA!$G$5:$K$59,5,FALSE)</f>
        <v>0</v>
      </c>
      <c r="J174">
        <f t="shared" si="2"/>
        <v>177</v>
      </c>
      <c r="K174">
        <v>1</v>
      </c>
      <c r="L174" t="s">
        <v>9644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spans="1:20">
      <c r="A175">
        <v>315</v>
      </c>
      <c r="B175" t="s">
        <v>9409</v>
      </c>
      <c r="C175">
        <v>952</v>
      </c>
      <c r="D175">
        <v>-1.7837000000000001</v>
      </c>
      <c r="E175">
        <v>44</v>
      </c>
      <c r="F175">
        <f>VLOOKUP($E175,[3]TVA!$G$5:$K$59,3,FALSE)</f>
        <v>0</v>
      </c>
      <c r="G175">
        <f>VLOOKUP($E175,[3]TVA!$G$5:$K$59,4,FALSE)</f>
        <v>1</v>
      </c>
      <c r="H175">
        <f>VLOOKUP($E175,[3]TVA!$G$5:$K$59,5,FALSE)</f>
        <v>1</v>
      </c>
      <c r="J175">
        <f t="shared" si="2"/>
        <v>178</v>
      </c>
      <c r="K175">
        <v>1</v>
      </c>
      <c r="L175" t="s">
        <v>9645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spans="1:20">
      <c r="A176">
        <v>316</v>
      </c>
      <c r="B176" t="s">
        <v>9410</v>
      </c>
      <c r="C176">
        <v>1211</v>
      </c>
      <c r="D176">
        <v>-1.4570000000000001</v>
      </c>
      <c r="E176">
        <v>50</v>
      </c>
      <c r="F176">
        <f>VLOOKUP($E176,[3]TVA!$G$5:$K$59,3,FALSE)</f>
        <v>0.18</v>
      </c>
      <c r="G176">
        <f>VLOOKUP($E176,[3]TVA!$G$5:$K$59,4,FALSE)</f>
        <v>1</v>
      </c>
      <c r="H176">
        <f>VLOOKUP($E176,[3]TVA!$G$5:$K$59,5,FALSE)</f>
        <v>0</v>
      </c>
      <c r="J176">
        <f t="shared" si="2"/>
        <v>179</v>
      </c>
      <c r="K176">
        <v>1</v>
      </c>
      <c r="L176" t="s">
        <v>9646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spans="1:20">
      <c r="A177">
        <v>317</v>
      </c>
      <c r="B177" t="s">
        <v>9411</v>
      </c>
      <c r="C177">
        <v>1213</v>
      </c>
      <c r="D177">
        <v>0</v>
      </c>
      <c r="E177">
        <v>50</v>
      </c>
      <c r="F177">
        <f>VLOOKUP($E177,[3]TVA!$G$5:$K$59,3,FALSE)</f>
        <v>0.18</v>
      </c>
      <c r="G177">
        <f>VLOOKUP($E177,[3]TVA!$G$5:$K$59,4,FALSE)</f>
        <v>1</v>
      </c>
      <c r="H177">
        <f>VLOOKUP($E177,[3]TVA!$G$5:$K$59,5,FALSE)</f>
        <v>0</v>
      </c>
      <c r="J177">
        <f t="shared" si="2"/>
        <v>180</v>
      </c>
      <c r="K177">
        <v>1</v>
      </c>
      <c r="L177" t="s">
        <v>9647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spans="1:20">
      <c r="A178">
        <v>318</v>
      </c>
      <c r="B178" t="s">
        <v>9412</v>
      </c>
      <c r="C178">
        <v>1213</v>
      </c>
      <c r="D178">
        <v>0</v>
      </c>
      <c r="E178">
        <v>50</v>
      </c>
      <c r="F178">
        <f>VLOOKUP($E178,[3]TVA!$G$5:$K$59,3,FALSE)</f>
        <v>0.18</v>
      </c>
      <c r="G178">
        <f>VLOOKUP($E178,[3]TVA!$G$5:$K$59,4,FALSE)</f>
        <v>1</v>
      </c>
      <c r="H178">
        <f>VLOOKUP($E178,[3]TVA!$G$5:$K$59,5,FALSE)</f>
        <v>0</v>
      </c>
      <c r="J178">
        <f t="shared" si="2"/>
        <v>191</v>
      </c>
      <c r="K178">
        <v>11</v>
      </c>
      <c r="L178" t="s">
        <v>9648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spans="1:20">
      <c r="A179">
        <v>319</v>
      </c>
      <c r="B179" t="s">
        <v>9413</v>
      </c>
      <c r="C179">
        <v>1213</v>
      </c>
      <c r="D179">
        <v>0</v>
      </c>
      <c r="E179">
        <v>50</v>
      </c>
      <c r="F179">
        <f>VLOOKUP($E179,[3]TVA!$G$5:$K$59,3,FALSE)</f>
        <v>0.18</v>
      </c>
      <c r="G179">
        <f>VLOOKUP($E179,[3]TVA!$G$5:$K$59,4,FALSE)</f>
        <v>1</v>
      </c>
      <c r="H179">
        <f>VLOOKUP($E179,[3]TVA!$G$5:$K$59,5,FALSE)</f>
        <v>0</v>
      </c>
      <c r="J179">
        <f t="shared" si="2"/>
        <v>192</v>
      </c>
      <c r="K179">
        <v>1</v>
      </c>
      <c r="L179" t="s">
        <v>9649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spans="1:20">
      <c r="A180">
        <v>320</v>
      </c>
      <c r="B180" t="s">
        <v>9414</v>
      </c>
      <c r="C180">
        <v>1213</v>
      </c>
      <c r="D180">
        <v>0</v>
      </c>
      <c r="E180">
        <v>50</v>
      </c>
      <c r="F180">
        <f>VLOOKUP($E180,[3]TVA!$G$5:$K$59,3,FALSE)</f>
        <v>0.18</v>
      </c>
      <c r="G180">
        <f>VLOOKUP($E180,[3]TVA!$G$5:$K$59,4,FALSE)</f>
        <v>1</v>
      </c>
      <c r="H180">
        <f>VLOOKUP($E180,[3]TVA!$G$5:$K$59,5,FALSE)</f>
        <v>0</v>
      </c>
      <c r="J180">
        <f t="shared" si="2"/>
        <v>193</v>
      </c>
      <c r="K180">
        <v>1</v>
      </c>
      <c r="L180" t="s">
        <v>9650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spans="1:20">
      <c r="A181">
        <v>321</v>
      </c>
      <c r="B181" t="s">
        <v>9415</v>
      </c>
      <c r="C181">
        <v>1213</v>
      </c>
      <c r="D181">
        <v>0</v>
      </c>
      <c r="E181">
        <v>50</v>
      </c>
      <c r="F181">
        <f>VLOOKUP($E181,[3]TVA!$G$5:$K$59,3,FALSE)</f>
        <v>0.18</v>
      </c>
      <c r="G181">
        <f>VLOOKUP($E181,[3]TVA!$G$5:$K$59,4,FALSE)</f>
        <v>1</v>
      </c>
      <c r="H181">
        <f>VLOOKUP($E181,[3]TVA!$G$5:$K$59,5,FALSE)</f>
        <v>0</v>
      </c>
      <c r="J181">
        <f t="shared" si="2"/>
        <v>194</v>
      </c>
      <c r="K181">
        <v>1</v>
      </c>
      <c r="L181" t="s">
        <v>9651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spans="1:20">
      <c r="A182">
        <v>322</v>
      </c>
      <c r="B182" t="s">
        <v>9416</v>
      </c>
      <c r="C182">
        <v>1213</v>
      </c>
      <c r="D182">
        <v>0</v>
      </c>
      <c r="E182">
        <v>50</v>
      </c>
      <c r="F182">
        <f>VLOOKUP($E182,[3]TVA!$G$5:$K$59,3,FALSE)</f>
        <v>0.18</v>
      </c>
      <c r="G182">
        <f>VLOOKUP($E182,[3]TVA!$G$5:$K$59,4,FALSE)</f>
        <v>1</v>
      </c>
      <c r="H182">
        <f>VLOOKUP($E182,[3]TVA!$G$5:$K$59,5,FALSE)</f>
        <v>0</v>
      </c>
      <c r="J182">
        <f t="shared" si="2"/>
        <v>195</v>
      </c>
      <c r="K182">
        <v>1</v>
      </c>
      <c r="L182" t="s">
        <v>9652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spans="1:20">
      <c r="A183">
        <v>331</v>
      </c>
      <c r="B183" t="s">
        <v>9417</v>
      </c>
      <c r="C183">
        <v>411</v>
      </c>
      <c r="D183">
        <v>-1.3504</v>
      </c>
      <c r="E183">
        <v>25</v>
      </c>
      <c r="F183">
        <f>VLOOKUP($E183,[3]TVA!$G$5:$K$59,3,FALSE)</f>
        <v>0</v>
      </c>
      <c r="G183">
        <f>VLOOKUP($E183,[3]TVA!$G$5:$K$59,4,FALSE)</f>
        <v>1</v>
      </c>
      <c r="H183">
        <f>VLOOKUP($E183,[3]TVA!$G$5:$K$59,5,FALSE)</f>
        <v>1</v>
      </c>
      <c r="J183">
        <f t="shared" si="2"/>
        <v>196</v>
      </c>
      <c r="K183">
        <v>1</v>
      </c>
      <c r="L183" t="s">
        <v>9653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spans="1:20">
      <c r="A184">
        <v>332</v>
      </c>
      <c r="B184" t="s">
        <v>9418</v>
      </c>
      <c r="C184">
        <v>441</v>
      </c>
      <c r="D184">
        <v>-1.3504</v>
      </c>
      <c r="E184">
        <v>27</v>
      </c>
      <c r="F184">
        <f>VLOOKUP($E184,[3]TVA!$G$5:$K$59,3,FALSE)</f>
        <v>0.18</v>
      </c>
      <c r="G184">
        <f>VLOOKUP($E184,[3]TVA!$G$5:$K$59,4,FALSE)</f>
        <v>1</v>
      </c>
      <c r="H184">
        <f>VLOOKUP($E184,[3]TVA!$G$5:$K$59,5,FALSE)</f>
        <v>0</v>
      </c>
      <c r="J184">
        <f t="shared" si="2"/>
        <v>197</v>
      </c>
      <c r="K184">
        <v>1</v>
      </c>
      <c r="L184" t="s">
        <v>9654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spans="1:20">
      <c r="A185">
        <v>333</v>
      </c>
      <c r="B185" t="s">
        <v>9419</v>
      </c>
      <c r="C185">
        <v>441</v>
      </c>
      <c r="D185">
        <v>0</v>
      </c>
      <c r="E185">
        <v>27</v>
      </c>
      <c r="F185">
        <f>VLOOKUP($E185,[3]TVA!$G$5:$K$59,3,FALSE)</f>
        <v>0.18</v>
      </c>
      <c r="G185">
        <f>VLOOKUP($E185,[3]TVA!$G$5:$K$59,4,FALSE)</f>
        <v>1</v>
      </c>
      <c r="H185">
        <f>VLOOKUP($E185,[3]TVA!$G$5:$K$59,5,FALSE)</f>
        <v>0</v>
      </c>
      <c r="J185">
        <f t="shared" si="2"/>
        <v>201</v>
      </c>
      <c r="K185">
        <v>4</v>
      </c>
      <c r="L185" t="s">
        <v>9378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spans="1:20">
      <c r="A186">
        <v>334</v>
      </c>
      <c r="B186" t="s">
        <v>9420</v>
      </c>
      <c r="C186">
        <v>451</v>
      </c>
      <c r="D186">
        <v>-0.32800000000000001</v>
      </c>
      <c r="E186">
        <v>28</v>
      </c>
      <c r="F186">
        <f>VLOOKUP($E186,[3]TVA!$G$5:$K$59,3,FALSE)</f>
        <v>0.18</v>
      </c>
      <c r="G186">
        <f>VLOOKUP($E186,[3]TVA!$G$5:$K$59,4,FALSE)</f>
        <v>1</v>
      </c>
      <c r="H186">
        <f>VLOOKUP($E186,[3]TVA!$G$5:$K$59,5,FALSE)</f>
        <v>0</v>
      </c>
      <c r="J186">
        <f t="shared" si="2"/>
        <v>202</v>
      </c>
      <c r="K186">
        <v>1</v>
      </c>
      <c r="L186" t="s">
        <v>9379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spans="1:20">
      <c r="A187">
        <v>335</v>
      </c>
      <c r="B187" t="s">
        <v>9421</v>
      </c>
      <c r="C187">
        <v>830</v>
      </c>
      <c r="D187">
        <v>0</v>
      </c>
      <c r="E187">
        <v>41</v>
      </c>
      <c r="F187">
        <f>VLOOKUP($E187,[3]TVA!$G$5:$K$59,3,FALSE)</f>
        <v>0.18</v>
      </c>
      <c r="G187">
        <f>VLOOKUP($E187,[3]TVA!$G$5:$K$59,4,FALSE)</f>
        <v>1</v>
      </c>
      <c r="H187">
        <f>VLOOKUP($E187,[3]TVA!$G$5:$K$59,5,FALSE)</f>
        <v>0</v>
      </c>
      <c r="J187">
        <f t="shared" si="2"/>
        <v>203</v>
      </c>
      <c r="K187">
        <v>1</v>
      </c>
      <c r="L187" t="s">
        <v>9380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spans="1:20">
      <c r="A188">
        <v>336</v>
      </c>
      <c r="B188" t="s">
        <v>9422</v>
      </c>
      <c r="C188">
        <v>830</v>
      </c>
      <c r="D188">
        <v>0</v>
      </c>
      <c r="E188">
        <v>41</v>
      </c>
      <c r="F188">
        <f>VLOOKUP($E188,[3]TVA!$G$5:$K$59,3,FALSE)</f>
        <v>0.18</v>
      </c>
      <c r="G188">
        <f>VLOOKUP($E188,[3]TVA!$G$5:$K$59,4,FALSE)</f>
        <v>1</v>
      </c>
      <c r="H188">
        <f>VLOOKUP($E188,[3]TVA!$G$5:$K$59,5,FALSE)</f>
        <v>0</v>
      </c>
      <c r="J188">
        <f t="shared" si="2"/>
        <v>204</v>
      </c>
      <c r="K188">
        <v>1</v>
      </c>
      <c r="L188" t="s">
        <v>9381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spans="1:20">
      <c r="A189">
        <v>337</v>
      </c>
      <c r="B189" t="s">
        <v>9423</v>
      </c>
      <c r="C189">
        <v>942</v>
      </c>
      <c r="D189">
        <v>0</v>
      </c>
      <c r="E189">
        <v>43</v>
      </c>
      <c r="F189">
        <f>VLOOKUP($E189,[3]TVA!$G$5:$K$59,3,FALSE)</f>
        <v>0.18</v>
      </c>
      <c r="G189">
        <f>VLOOKUP($E189,[3]TVA!$G$5:$K$59,4,FALSE)</f>
        <v>1</v>
      </c>
      <c r="H189">
        <f>VLOOKUP($E189,[3]TVA!$G$5:$K$59,5,FALSE)</f>
        <v>0</v>
      </c>
      <c r="J189">
        <f t="shared" si="2"/>
        <v>205</v>
      </c>
      <c r="K189">
        <v>1</v>
      </c>
      <c r="L189" t="s">
        <v>9382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spans="1:20">
      <c r="A190">
        <v>338</v>
      </c>
      <c r="B190" t="s">
        <v>9424</v>
      </c>
      <c r="C190">
        <v>830</v>
      </c>
      <c r="D190">
        <v>0</v>
      </c>
      <c r="E190">
        <v>41</v>
      </c>
      <c r="F190">
        <f>VLOOKUP($E190,[3]TVA!$G$5:$K$59,3,FALSE)</f>
        <v>0.18</v>
      </c>
      <c r="G190">
        <f>VLOOKUP($E190,[3]TVA!$G$5:$K$59,4,FALSE)</f>
        <v>1</v>
      </c>
      <c r="H190">
        <f>VLOOKUP($E190,[3]TVA!$G$5:$K$59,5,FALSE)</f>
        <v>0</v>
      </c>
      <c r="J190">
        <f t="shared" si="2"/>
        <v>206</v>
      </c>
      <c r="K190">
        <v>1</v>
      </c>
      <c r="L190" t="s">
        <v>9383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spans="1:20">
      <c r="A191">
        <v>401</v>
      </c>
      <c r="B191" t="s">
        <v>9425</v>
      </c>
      <c r="C191">
        <v>322</v>
      </c>
      <c r="D191">
        <v>0</v>
      </c>
      <c r="E191">
        <v>24</v>
      </c>
      <c r="F191">
        <f>VLOOKUP($E191,[3]TVA!$G$5:$K$59,3,FALSE)</f>
        <v>0.18</v>
      </c>
      <c r="G191">
        <f>VLOOKUP($E191,[3]TVA!$G$5:$K$59,4,FALSE)</f>
        <v>1</v>
      </c>
      <c r="H191">
        <f>VLOOKUP($E191,[3]TVA!$G$5:$K$59,5,FALSE)</f>
        <v>0</v>
      </c>
      <c r="J191">
        <f t="shared" si="2"/>
        <v>207</v>
      </c>
      <c r="K191">
        <v>1</v>
      </c>
      <c r="L191" t="s">
        <v>9384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spans="1:20">
      <c r="A192">
        <v>402</v>
      </c>
      <c r="B192" t="s">
        <v>9426</v>
      </c>
      <c r="C192">
        <v>561</v>
      </c>
      <c r="D192">
        <v>0</v>
      </c>
      <c r="E192">
        <v>32</v>
      </c>
      <c r="F192">
        <f>VLOOKUP($E192,[3]TVA!$G$5:$K$59,3,FALSE)</f>
        <v>0.18</v>
      </c>
      <c r="G192">
        <f>VLOOKUP($E192,[3]TVA!$G$5:$K$59,4,FALSE)</f>
        <v>1</v>
      </c>
      <c r="H192">
        <f>VLOOKUP($E192,[3]TVA!$G$5:$K$59,5,FALSE)</f>
        <v>0</v>
      </c>
      <c r="J192">
        <f t="shared" si="2"/>
        <v>208</v>
      </c>
      <c r="K192">
        <v>1</v>
      </c>
      <c r="L192" t="s">
        <v>9385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spans="1:20">
      <c r="A193">
        <v>403</v>
      </c>
      <c r="B193" t="s">
        <v>9427</v>
      </c>
      <c r="C193">
        <v>722</v>
      </c>
      <c r="D193">
        <v>0</v>
      </c>
      <c r="E193">
        <v>36</v>
      </c>
      <c r="F193">
        <f>VLOOKUP($E193,[3]TVA!$G$5:$K$59,3,FALSE)</f>
        <v>0.18</v>
      </c>
      <c r="G193">
        <f>VLOOKUP($E193,[3]TVA!$G$5:$K$59,4,FALSE)</f>
        <v>1</v>
      </c>
      <c r="H193">
        <f>VLOOKUP($E193,[3]TVA!$G$5:$K$59,5,FALSE)</f>
        <v>0</v>
      </c>
      <c r="J193">
        <f t="shared" si="2"/>
        <v>209</v>
      </c>
      <c r="K193">
        <v>1</v>
      </c>
      <c r="L193" t="s">
        <v>9386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spans="1:20">
      <c r="A194">
        <v>404</v>
      </c>
      <c r="B194" t="s">
        <v>9428</v>
      </c>
      <c r="C194">
        <v>723</v>
      </c>
      <c r="D194">
        <v>0</v>
      </c>
      <c r="E194">
        <v>36</v>
      </c>
      <c r="F194">
        <f>VLOOKUP($E194,[3]TVA!$G$5:$K$59,3,FALSE)</f>
        <v>0.18</v>
      </c>
      <c r="G194">
        <f>VLOOKUP($E194,[3]TVA!$G$5:$K$59,4,FALSE)</f>
        <v>1</v>
      </c>
      <c r="H194">
        <f>VLOOKUP($E194,[3]TVA!$G$5:$K$59,5,FALSE)</f>
        <v>0</v>
      </c>
      <c r="J194">
        <f t="shared" si="2"/>
        <v>210</v>
      </c>
      <c r="K194">
        <v>1</v>
      </c>
      <c r="L194" t="s">
        <v>9387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spans="1:20">
      <c r="A195">
        <v>405</v>
      </c>
      <c r="B195" t="s">
        <v>9429</v>
      </c>
      <c r="C195">
        <v>732</v>
      </c>
      <c r="D195">
        <v>0</v>
      </c>
      <c r="E195">
        <v>39</v>
      </c>
      <c r="F195">
        <f>VLOOKUP($E195,[3]TVA!$G$5:$K$59,3,FALSE)</f>
        <v>0.18</v>
      </c>
      <c r="G195">
        <f>VLOOKUP($E195,[3]TVA!$G$5:$K$59,4,FALSE)</f>
        <v>1</v>
      </c>
      <c r="H195">
        <f>VLOOKUP($E195,[3]TVA!$G$5:$K$59,5,FALSE)</f>
        <v>0</v>
      </c>
      <c r="J195">
        <f t="shared" ref="J195:J258" si="3">J194+K195</f>
        <v>211</v>
      </c>
      <c r="K195">
        <v>1</v>
      </c>
      <c r="L195" t="s">
        <v>9388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spans="1:20">
      <c r="A196">
        <v>406</v>
      </c>
      <c r="B196" t="s">
        <v>9430</v>
      </c>
      <c r="C196">
        <v>732</v>
      </c>
      <c r="D196">
        <v>0</v>
      </c>
      <c r="E196">
        <v>39</v>
      </c>
      <c r="F196">
        <f>VLOOKUP($E196,[3]TVA!$G$5:$K$59,3,FALSE)</f>
        <v>0.18</v>
      </c>
      <c r="G196">
        <f>VLOOKUP($E196,[3]TVA!$G$5:$K$59,4,FALSE)</f>
        <v>1</v>
      </c>
      <c r="H196">
        <f>VLOOKUP($E196,[3]TVA!$G$5:$K$59,5,FALSE)</f>
        <v>0</v>
      </c>
      <c r="J196">
        <f t="shared" si="3"/>
        <v>212</v>
      </c>
      <c r="K196">
        <v>1</v>
      </c>
      <c r="L196" t="s">
        <v>9389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spans="1:20">
      <c r="A197">
        <v>407</v>
      </c>
      <c r="B197" t="s">
        <v>9431</v>
      </c>
      <c r="C197">
        <v>734</v>
      </c>
      <c r="D197">
        <v>0</v>
      </c>
      <c r="E197">
        <v>39</v>
      </c>
      <c r="F197">
        <f>VLOOKUP($E197,[3]TVA!$G$5:$K$59,3,FALSE)</f>
        <v>0.18</v>
      </c>
      <c r="G197">
        <f>VLOOKUP($E197,[3]TVA!$G$5:$K$59,4,FALSE)</f>
        <v>1</v>
      </c>
      <c r="H197">
        <f>VLOOKUP($E197,[3]TVA!$G$5:$K$59,5,FALSE)</f>
        <v>0</v>
      </c>
      <c r="J197">
        <f t="shared" si="3"/>
        <v>213</v>
      </c>
      <c r="K197">
        <v>1</v>
      </c>
      <c r="L197" t="s">
        <v>9390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spans="1:20">
      <c r="A198">
        <v>408</v>
      </c>
      <c r="B198" t="s">
        <v>9432</v>
      </c>
      <c r="C198">
        <v>810</v>
      </c>
      <c r="D198">
        <v>-1.8727</v>
      </c>
      <c r="E198">
        <v>40</v>
      </c>
      <c r="F198">
        <f>VLOOKUP($E198,[3]TVA!$G$5:$K$59,3,FALSE)</f>
        <v>0</v>
      </c>
      <c r="G198">
        <f>VLOOKUP($E198,[3]TVA!$G$5:$K$59,4,FALSE)</f>
        <v>1</v>
      </c>
      <c r="H198">
        <f>VLOOKUP($E198,[3]TVA!$G$5:$K$59,5,FALSE)</f>
        <v>1</v>
      </c>
      <c r="J198">
        <f t="shared" si="3"/>
        <v>214</v>
      </c>
      <c r="K198">
        <v>1</v>
      </c>
      <c r="L198" t="s">
        <v>9391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spans="1:20">
      <c r="A199">
        <v>409</v>
      </c>
      <c r="B199" t="s">
        <v>9433</v>
      </c>
      <c r="C199">
        <v>1270</v>
      </c>
      <c r="D199">
        <v>0</v>
      </c>
      <c r="E199">
        <v>54</v>
      </c>
      <c r="F199">
        <f>VLOOKUP($E199,[3]TVA!$G$5:$K$59,3,FALSE)</f>
        <v>0.18</v>
      </c>
      <c r="G199">
        <f>VLOOKUP($E199,[3]TVA!$G$5:$K$59,4,FALSE)</f>
        <v>1</v>
      </c>
      <c r="H199">
        <f>VLOOKUP($E199,[3]TVA!$G$5:$K$59,5,FALSE)</f>
        <v>0</v>
      </c>
      <c r="J199">
        <f t="shared" si="3"/>
        <v>215</v>
      </c>
      <c r="K199">
        <v>1</v>
      </c>
      <c r="L199" t="s">
        <v>9392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spans="1:20">
      <c r="A200">
        <v>410</v>
      </c>
      <c r="B200" t="s">
        <v>9434</v>
      </c>
      <c r="C200">
        <v>933</v>
      </c>
      <c r="D200">
        <v>0</v>
      </c>
      <c r="E200">
        <v>43</v>
      </c>
      <c r="F200">
        <f>VLOOKUP($E200,[3]TVA!$G$5:$K$59,3,FALSE)</f>
        <v>0.18</v>
      </c>
      <c r="G200">
        <f>VLOOKUP($E200,[3]TVA!$G$5:$K$59,4,FALSE)</f>
        <v>1</v>
      </c>
      <c r="H200">
        <f>VLOOKUP($E200,[3]TVA!$G$5:$K$59,5,FALSE)</f>
        <v>0</v>
      </c>
      <c r="J200">
        <f t="shared" si="3"/>
        <v>216</v>
      </c>
      <c r="K200">
        <v>1</v>
      </c>
      <c r="L200" t="s">
        <v>9393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spans="1:20">
      <c r="A201">
        <v>411</v>
      </c>
      <c r="B201" t="s">
        <v>9435</v>
      </c>
      <c r="C201">
        <v>935</v>
      </c>
      <c r="D201">
        <v>0</v>
      </c>
      <c r="E201">
        <v>43</v>
      </c>
      <c r="F201">
        <f>VLOOKUP($E201,[3]TVA!$G$5:$K$59,3,FALSE)</f>
        <v>0.18</v>
      </c>
      <c r="G201">
        <f>VLOOKUP($E201,[3]TVA!$G$5:$K$59,4,FALSE)</f>
        <v>1</v>
      </c>
      <c r="H201">
        <f>VLOOKUP($E201,[3]TVA!$G$5:$K$59,5,FALSE)</f>
        <v>0</v>
      </c>
      <c r="J201">
        <f t="shared" si="3"/>
        <v>217</v>
      </c>
      <c r="K201">
        <v>1</v>
      </c>
      <c r="L201" t="s">
        <v>9394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spans="1:20">
      <c r="A202">
        <v>412</v>
      </c>
      <c r="B202" t="s">
        <v>9436</v>
      </c>
      <c r="C202">
        <v>941</v>
      </c>
      <c r="D202">
        <v>0</v>
      </c>
      <c r="E202">
        <v>43</v>
      </c>
      <c r="F202">
        <f>VLOOKUP($E202,[3]TVA!$G$5:$K$59,3,FALSE)</f>
        <v>0.18</v>
      </c>
      <c r="G202">
        <f>VLOOKUP($E202,[3]TVA!$G$5:$K$59,4,FALSE)</f>
        <v>1</v>
      </c>
      <c r="H202">
        <f>VLOOKUP($E202,[3]TVA!$G$5:$K$59,5,FALSE)</f>
        <v>0</v>
      </c>
      <c r="J202">
        <f t="shared" si="3"/>
        <v>301</v>
      </c>
      <c r="K202">
        <v>84</v>
      </c>
      <c r="L202" t="s">
        <v>9395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spans="1:20">
      <c r="A203">
        <v>413</v>
      </c>
      <c r="B203" t="s">
        <v>9437</v>
      </c>
      <c r="C203">
        <v>942</v>
      </c>
      <c r="D203">
        <v>0</v>
      </c>
      <c r="E203">
        <v>43</v>
      </c>
      <c r="F203">
        <f>VLOOKUP($E203,[3]TVA!$G$5:$K$59,3,FALSE)</f>
        <v>0.18</v>
      </c>
      <c r="G203">
        <f>VLOOKUP($E203,[3]TVA!$G$5:$K$59,4,FALSE)</f>
        <v>1</v>
      </c>
      <c r="H203">
        <f>VLOOKUP($E203,[3]TVA!$G$5:$K$59,5,FALSE)</f>
        <v>0</v>
      </c>
      <c r="J203">
        <f t="shared" si="3"/>
        <v>302</v>
      </c>
      <c r="K203">
        <v>1</v>
      </c>
      <c r="L203" t="s">
        <v>9396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spans="1:20">
      <c r="A204">
        <v>414</v>
      </c>
      <c r="B204" t="s">
        <v>9438</v>
      </c>
      <c r="C204">
        <v>942</v>
      </c>
      <c r="D204">
        <v>0</v>
      </c>
      <c r="E204">
        <v>43</v>
      </c>
      <c r="F204">
        <f>VLOOKUP($E204,[3]TVA!$G$5:$K$59,3,FALSE)</f>
        <v>0.18</v>
      </c>
      <c r="G204">
        <f>VLOOKUP($E204,[3]TVA!$G$5:$K$59,4,FALSE)</f>
        <v>1</v>
      </c>
      <c r="H204">
        <f>VLOOKUP($E204,[3]TVA!$G$5:$K$59,5,FALSE)</f>
        <v>0</v>
      </c>
      <c r="J204">
        <f t="shared" si="3"/>
        <v>303</v>
      </c>
      <c r="K204">
        <v>1</v>
      </c>
      <c r="L204" t="s">
        <v>9397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spans="1:20">
      <c r="A205">
        <v>415</v>
      </c>
      <c r="B205" t="s">
        <v>9439</v>
      </c>
      <c r="C205">
        <v>1213</v>
      </c>
      <c r="D205">
        <v>0</v>
      </c>
      <c r="E205">
        <v>50</v>
      </c>
      <c r="F205">
        <f>VLOOKUP($E205,[3]TVA!$G$5:$K$59,3,FALSE)</f>
        <v>0.18</v>
      </c>
      <c r="G205">
        <f>VLOOKUP($E205,[3]TVA!$G$5:$K$59,4,FALSE)</f>
        <v>1</v>
      </c>
      <c r="H205">
        <f>VLOOKUP($E205,[3]TVA!$G$5:$K$59,5,FALSE)</f>
        <v>0</v>
      </c>
      <c r="J205">
        <f t="shared" si="3"/>
        <v>304</v>
      </c>
      <c r="K205">
        <v>1</v>
      </c>
      <c r="L205" t="s">
        <v>9398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spans="1:20">
      <c r="A206">
        <v>416</v>
      </c>
      <c r="B206" t="s">
        <v>9440</v>
      </c>
      <c r="C206">
        <v>1213</v>
      </c>
      <c r="D206">
        <v>0</v>
      </c>
      <c r="E206">
        <v>50</v>
      </c>
      <c r="F206">
        <f>VLOOKUP($E206,[3]TVA!$G$5:$K$59,3,FALSE)</f>
        <v>0.18</v>
      </c>
      <c r="G206">
        <f>VLOOKUP($E206,[3]TVA!$G$5:$K$59,4,FALSE)</f>
        <v>1</v>
      </c>
      <c r="H206">
        <f>VLOOKUP($E206,[3]TVA!$G$5:$K$59,5,FALSE)</f>
        <v>0</v>
      </c>
      <c r="J206">
        <f t="shared" si="3"/>
        <v>305</v>
      </c>
      <c r="K206">
        <v>1</v>
      </c>
      <c r="L206" t="s">
        <v>9399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spans="1:20">
      <c r="A207">
        <v>417</v>
      </c>
      <c r="B207" t="s">
        <v>9441</v>
      </c>
      <c r="C207">
        <v>611</v>
      </c>
      <c r="D207">
        <v>0</v>
      </c>
      <c r="E207">
        <v>34</v>
      </c>
      <c r="F207">
        <f>VLOOKUP($E207,[3]TVA!$G$5:$K$59,3,FALSE)</f>
        <v>0.18</v>
      </c>
      <c r="G207">
        <f>VLOOKUP($E207,[3]TVA!$G$5:$K$59,4,FALSE)</f>
        <v>1</v>
      </c>
      <c r="H207">
        <f>VLOOKUP($E207,[3]TVA!$G$5:$K$59,5,FALSE)</f>
        <v>0</v>
      </c>
      <c r="J207">
        <f t="shared" si="3"/>
        <v>306</v>
      </c>
      <c r="K207">
        <v>1</v>
      </c>
      <c r="L207" t="s">
        <v>9400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spans="1:20">
      <c r="A208">
        <v>418</v>
      </c>
      <c r="B208" t="s">
        <v>9442</v>
      </c>
      <c r="C208">
        <v>1270</v>
      </c>
      <c r="D208">
        <v>0</v>
      </c>
      <c r="E208">
        <v>54</v>
      </c>
      <c r="F208">
        <f>VLOOKUP($E208,[3]TVA!$G$5:$K$59,3,FALSE)</f>
        <v>0.18</v>
      </c>
      <c r="G208">
        <f>VLOOKUP($E208,[3]TVA!$G$5:$K$59,4,FALSE)</f>
        <v>1</v>
      </c>
      <c r="H208">
        <f>VLOOKUP($E208,[3]TVA!$G$5:$K$59,5,FALSE)</f>
        <v>0</v>
      </c>
      <c r="J208">
        <f t="shared" si="3"/>
        <v>307</v>
      </c>
      <c r="K208">
        <v>1</v>
      </c>
      <c r="L208" t="s">
        <v>9401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spans="1:20">
      <c r="A209">
        <v>501</v>
      </c>
      <c r="B209" t="s">
        <v>9443</v>
      </c>
      <c r="C209">
        <v>311</v>
      </c>
      <c r="D209">
        <v>0</v>
      </c>
      <c r="E209">
        <v>24</v>
      </c>
      <c r="F209">
        <f>VLOOKUP($E209,[3]TVA!$G$5:$K$59,3,FALSE)</f>
        <v>0.18</v>
      </c>
      <c r="G209">
        <f>VLOOKUP($E209,[3]TVA!$G$5:$K$59,4,FALSE)</f>
        <v>1</v>
      </c>
      <c r="H209">
        <f>VLOOKUP($E209,[3]TVA!$G$5:$K$59,5,FALSE)</f>
        <v>0</v>
      </c>
      <c r="J209">
        <f t="shared" si="3"/>
        <v>308</v>
      </c>
      <c r="K209">
        <v>1</v>
      </c>
      <c r="L209" t="s">
        <v>9402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spans="1:20">
      <c r="A210">
        <v>502</v>
      </c>
      <c r="B210" t="s">
        <v>9444</v>
      </c>
      <c r="C210">
        <v>312</v>
      </c>
      <c r="D210">
        <v>0</v>
      </c>
      <c r="E210">
        <v>24</v>
      </c>
      <c r="F210">
        <f>VLOOKUP($E210,[3]TVA!$G$5:$K$59,3,FALSE)</f>
        <v>0.18</v>
      </c>
      <c r="G210">
        <f>VLOOKUP($E210,[3]TVA!$G$5:$K$59,4,FALSE)</f>
        <v>1</v>
      </c>
      <c r="H210">
        <f>VLOOKUP($E210,[3]TVA!$G$5:$K$59,5,FALSE)</f>
        <v>0</v>
      </c>
      <c r="J210">
        <f t="shared" si="3"/>
        <v>309</v>
      </c>
      <c r="K210">
        <v>1</v>
      </c>
      <c r="L210" t="s">
        <v>9403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spans="1:20">
      <c r="A211">
        <v>503</v>
      </c>
      <c r="B211" t="s">
        <v>9445</v>
      </c>
      <c r="C211">
        <v>312</v>
      </c>
      <c r="D211">
        <v>0</v>
      </c>
      <c r="E211">
        <v>24</v>
      </c>
      <c r="F211">
        <f>VLOOKUP($E211,[3]TVA!$G$5:$K$59,3,FALSE)</f>
        <v>0.18</v>
      </c>
      <c r="G211">
        <f>VLOOKUP($E211,[3]TVA!$G$5:$K$59,4,FALSE)</f>
        <v>1</v>
      </c>
      <c r="H211">
        <f>VLOOKUP($E211,[3]TVA!$G$5:$K$59,5,FALSE)</f>
        <v>0</v>
      </c>
      <c r="J211">
        <f t="shared" si="3"/>
        <v>310</v>
      </c>
      <c r="K211">
        <v>1</v>
      </c>
      <c r="L211" t="s">
        <v>9404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spans="1:20">
      <c r="A212">
        <v>504</v>
      </c>
      <c r="B212" t="s">
        <v>9446</v>
      </c>
      <c r="C212">
        <v>312</v>
      </c>
      <c r="D212">
        <v>0</v>
      </c>
      <c r="E212">
        <v>24</v>
      </c>
      <c r="F212">
        <f>VLOOKUP($E212,[3]TVA!$G$5:$K$59,3,FALSE)</f>
        <v>0.18</v>
      </c>
      <c r="G212">
        <f>VLOOKUP($E212,[3]TVA!$G$5:$K$59,4,FALSE)</f>
        <v>1</v>
      </c>
      <c r="H212">
        <f>VLOOKUP($E212,[3]TVA!$G$5:$K$59,5,FALSE)</f>
        <v>0</v>
      </c>
      <c r="J212">
        <f t="shared" si="3"/>
        <v>311</v>
      </c>
      <c r="K212">
        <v>1</v>
      </c>
      <c r="L212" t="s">
        <v>9405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spans="1:20">
      <c r="A213">
        <v>505</v>
      </c>
      <c r="B213" t="s">
        <v>9447</v>
      </c>
      <c r="C213">
        <v>312</v>
      </c>
      <c r="D213">
        <v>0</v>
      </c>
      <c r="E213">
        <v>24</v>
      </c>
      <c r="F213">
        <f>VLOOKUP($E213,[3]TVA!$G$5:$K$59,3,FALSE)</f>
        <v>0.18</v>
      </c>
      <c r="G213">
        <f>VLOOKUP($E213,[3]TVA!$G$5:$K$59,4,FALSE)</f>
        <v>1</v>
      </c>
      <c r="H213">
        <f>VLOOKUP($E213,[3]TVA!$G$5:$K$59,5,FALSE)</f>
        <v>0</v>
      </c>
      <c r="J213">
        <f t="shared" si="3"/>
        <v>312</v>
      </c>
      <c r="K213">
        <v>1</v>
      </c>
      <c r="L213" t="s">
        <v>9406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spans="1:20">
      <c r="A214">
        <v>506</v>
      </c>
      <c r="B214" t="s">
        <v>9448</v>
      </c>
      <c r="C214">
        <v>312</v>
      </c>
      <c r="D214">
        <v>0</v>
      </c>
      <c r="E214">
        <v>24</v>
      </c>
      <c r="F214">
        <f>VLOOKUP($E214,[3]TVA!$G$5:$K$59,3,FALSE)</f>
        <v>0.18</v>
      </c>
      <c r="G214">
        <f>VLOOKUP($E214,[3]TVA!$G$5:$K$59,4,FALSE)</f>
        <v>1</v>
      </c>
      <c r="H214">
        <f>VLOOKUP($E214,[3]TVA!$G$5:$K$59,5,FALSE)</f>
        <v>0</v>
      </c>
      <c r="J214">
        <f t="shared" si="3"/>
        <v>313</v>
      </c>
      <c r="K214">
        <v>1</v>
      </c>
      <c r="L214" t="s">
        <v>9407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spans="1:20">
      <c r="A215">
        <v>507</v>
      </c>
      <c r="B215" t="s">
        <v>9449</v>
      </c>
      <c r="C215">
        <v>314</v>
      </c>
      <c r="D215">
        <v>0</v>
      </c>
      <c r="E215">
        <v>24</v>
      </c>
      <c r="F215">
        <f>VLOOKUP($E215,[3]TVA!$G$5:$K$59,3,FALSE)</f>
        <v>0.18</v>
      </c>
      <c r="G215">
        <f>VLOOKUP($E215,[3]TVA!$G$5:$K$59,4,FALSE)</f>
        <v>1</v>
      </c>
      <c r="H215">
        <f>VLOOKUP($E215,[3]TVA!$G$5:$K$59,5,FALSE)</f>
        <v>0</v>
      </c>
      <c r="J215">
        <f t="shared" si="3"/>
        <v>314</v>
      </c>
      <c r="K215">
        <v>1</v>
      </c>
      <c r="L215" t="s">
        <v>9655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spans="1:20">
      <c r="A216">
        <v>508</v>
      </c>
      <c r="B216" t="s">
        <v>9450</v>
      </c>
      <c r="C216">
        <v>314</v>
      </c>
      <c r="D216">
        <v>0</v>
      </c>
      <c r="E216">
        <v>24</v>
      </c>
      <c r="F216">
        <f>VLOOKUP($E216,[3]TVA!$G$5:$K$59,3,FALSE)</f>
        <v>0.18</v>
      </c>
      <c r="G216">
        <f>VLOOKUP($E216,[3]TVA!$G$5:$K$59,4,FALSE)</f>
        <v>1</v>
      </c>
      <c r="H216">
        <f>VLOOKUP($E216,[3]TVA!$G$5:$K$59,5,FALSE)</f>
        <v>0</v>
      </c>
      <c r="J216">
        <f t="shared" si="3"/>
        <v>315</v>
      </c>
      <c r="K216">
        <v>1</v>
      </c>
      <c r="L216" t="s">
        <v>9656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spans="1:20">
      <c r="A217">
        <v>509</v>
      </c>
      <c r="B217" t="s">
        <v>9451</v>
      </c>
      <c r="C217">
        <v>314</v>
      </c>
      <c r="D217">
        <v>0</v>
      </c>
      <c r="E217">
        <v>24</v>
      </c>
      <c r="F217">
        <f>VLOOKUP($E217,[3]TVA!$G$5:$K$59,3,FALSE)</f>
        <v>0.18</v>
      </c>
      <c r="G217">
        <f>VLOOKUP($E217,[3]TVA!$G$5:$K$59,4,FALSE)</f>
        <v>1</v>
      </c>
      <c r="H217">
        <f>VLOOKUP($E217,[3]TVA!$G$5:$K$59,5,FALSE)</f>
        <v>0</v>
      </c>
      <c r="J217">
        <f t="shared" si="3"/>
        <v>316</v>
      </c>
      <c r="K217">
        <v>1</v>
      </c>
      <c r="L217" t="s">
        <v>9657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spans="1:20">
      <c r="A218">
        <v>510</v>
      </c>
      <c r="B218" t="s">
        <v>9452</v>
      </c>
      <c r="C218">
        <v>321</v>
      </c>
      <c r="D218">
        <v>0</v>
      </c>
      <c r="E218">
        <v>24</v>
      </c>
      <c r="F218">
        <f>VLOOKUP($E218,[3]TVA!$G$5:$K$59,3,FALSE)</f>
        <v>0.18</v>
      </c>
      <c r="G218">
        <f>VLOOKUP($E218,[3]TVA!$G$5:$K$59,4,FALSE)</f>
        <v>1</v>
      </c>
      <c r="H218">
        <f>VLOOKUP($E218,[3]TVA!$G$5:$K$59,5,FALSE)</f>
        <v>0</v>
      </c>
      <c r="J218">
        <f t="shared" si="3"/>
        <v>317</v>
      </c>
      <c r="K218">
        <v>1</v>
      </c>
      <c r="L218" t="s">
        <v>9411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spans="1:20">
      <c r="A219">
        <v>511</v>
      </c>
      <c r="B219" t="s">
        <v>9453</v>
      </c>
      <c r="C219">
        <v>321</v>
      </c>
      <c r="D219">
        <v>0</v>
      </c>
      <c r="E219">
        <v>24</v>
      </c>
      <c r="F219">
        <f>VLOOKUP($E219,[3]TVA!$G$5:$K$59,3,FALSE)</f>
        <v>0.18</v>
      </c>
      <c r="G219">
        <f>VLOOKUP($E219,[3]TVA!$G$5:$K$59,4,FALSE)</f>
        <v>1</v>
      </c>
      <c r="H219">
        <f>VLOOKUP($E219,[3]TVA!$G$5:$K$59,5,FALSE)</f>
        <v>0</v>
      </c>
      <c r="J219">
        <f t="shared" si="3"/>
        <v>318</v>
      </c>
      <c r="K219">
        <v>1</v>
      </c>
      <c r="L219" t="s">
        <v>9412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spans="1:20">
      <c r="A220">
        <v>512</v>
      </c>
      <c r="B220" t="s">
        <v>9454</v>
      </c>
      <c r="C220">
        <v>321</v>
      </c>
      <c r="D220">
        <v>0</v>
      </c>
      <c r="E220">
        <v>24</v>
      </c>
      <c r="F220">
        <f>VLOOKUP($E220,[3]TVA!$G$5:$K$59,3,FALSE)</f>
        <v>0.18</v>
      </c>
      <c r="G220">
        <f>VLOOKUP($E220,[3]TVA!$G$5:$K$59,4,FALSE)</f>
        <v>1</v>
      </c>
      <c r="H220">
        <f>VLOOKUP($E220,[3]TVA!$G$5:$K$59,5,FALSE)</f>
        <v>0</v>
      </c>
      <c r="J220">
        <f t="shared" si="3"/>
        <v>319</v>
      </c>
      <c r="K220">
        <v>1</v>
      </c>
      <c r="L220" t="s">
        <v>9413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spans="1:20">
      <c r="A221">
        <v>521</v>
      </c>
      <c r="B221" t="s">
        <v>9455</v>
      </c>
      <c r="C221">
        <v>312</v>
      </c>
      <c r="D221">
        <v>0</v>
      </c>
      <c r="E221">
        <v>24</v>
      </c>
      <c r="F221">
        <f>VLOOKUP($E221,[3]TVA!$G$5:$K$59,3,FALSE)</f>
        <v>0.18</v>
      </c>
      <c r="G221">
        <f>VLOOKUP($E221,[3]TVA!$G$5:$K$59,4,FALSE)</f>
        <v>1</v>
      </c>
      <c r="H221">
        <f>VLOOKUP($E221,[3]TVA!$G$5:$K$59,5,FALSE)</f>
        <v>0</v>
      </c>
      <c r="J221">
        <f t="shared" si="3"/>
        <v>320</v>
      </c>
      <c r="K221">
        <v>1</v>
      </c>
      <c r="L221" t="s">
        <v>9658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spans="1:20">
      <c r="A222">
        <v>601</v>
      </c>
      <c r="B222" t="s">
        <v>9456</v>
      </c>
      <c r="C222">
        <v>431</v>
      </c>
      <c r="D222">
        <v>0</v>
      </c>
      <c r="E222">
        <v>26</v>
      </c>
      <c r="F222">
        <f>VLOOKUP($E222,[3]TVA!$G$5:$K$59,3,FALSE)</f>
        <v>0.18</v>
      </c>
      <c r="G222">
        <f>VLOOKUP($E222,[3]TVA!$G$5:$K$59,4,FALSE)</f>
        <v>1</v>
      </c>
      <c r="H222">
        <f>VLOOKUP($E222,[3]TVA!$G$5:$K$59,5,FALSE)</f>
        <v>0</v>
      </c>
      <c r="J222">
        <f t="shared" si="3"/>
        <v>321</v>
      </c>
      <c r="K222">
        <v>1</v>
      </c>
      <c r="L222" t="s">
        <v>9415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spans="1:20">
      <c r="A223">
        <v>602</v>
      </c>
      <c r="B223" t="s">
        <v>9457</v>
      </c>
      <c r="C223">
        <v>432</v>
      </c>
      <c r="D223">
        <v>0</v>
      </c>
      <c r="E223">
        <v>26</v>
      </c>
      <c r="F223">
        <f>VLOOKUP($E223,[3]TVA!$G$5:$K$59,3,FALSE)</f>
        <v>0.18</v>
      </c>
      <c r="G223">
        <f>VLOOKUP($E223,[3]TVA!$G$5:$K$59,4,FALSE)</f>
        <v>1</v>
      </c>
      <c r="H223">
        <f>VLOOKUP($E223,[3]TVA!$G$5:$K$59,5,FALSE)</f>
        <v>0</v>
      </c>
      <c r="J223">
        <f t="shared" si="3"/>
        <v>322</v>
      </c>
      <c r="K223">
        <v>1</v>
      </c>
      <c r="L223" t="s">
        <v>9659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spans="1:20">
      <c r="A224">
        <v>603</v>
      </c>
      <c r="B224" t="s">
        <v>9458</v>
      </c>
      <c r="C224">
        <v>432</v>
      </c>
      <c r="D224">
        <v>0</v>
      </c>
      <c r="E224">
        <v>26</v>
      </c>
      <c r="F224">
        <f>VLOOKUP($E224,[3]TVA!$G$5:$K$59,3,FALSE)</f>
        <v>0.18</v>
      </c>
      <c r="G224">
        <f>VLOOKUP($E224,[3]TVA!$G$5:$K$59,4,FALSE)</f>
        <v>1</v>
      </c>
      <c r="H224">
        <f>VLOOKUP($E224,[3]TVA!$G$5:$K$59,5,FALSE)</f>
        <v>0</v>
      </c>
      <c r="J224">
        <f t="shared" si="3"/>
        <v>323</v>
      </c>
      <c r="K224">
        <v>1</v>
      </c>
      <c r="L224" t="s">
        <v>9660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spans="1:20">
      <c r="A225">
        <v>604</v>
      </c>
      <c r="B225" t="s">
        <v>9459</v>
      </c>
      <c r="C225">
        <v>432</v>
      </c>
      <c r="D225">
        <v>0</v>
      </c>
      <c r="E225">
        <v>26</v>
      </c>
      <c r="F225">
        <f>VLOOKUP($E225,[3]TVA!$G$5:$K$59,3,FALSE)</f>
        <v>0.18</v>
      </c>
      <c r="G225">
        <f>VLOOKUP($E225,[3]TVA!$G$5:$K$59,4,FALSE)</f>
        <v>1</v>
      </c>
      <c r="H225">
        <f>VLOOKUP($E225,[3]TVA!$G$5:$K$59,5,FALSE)</f>
        <v>0</v>
      </c>
      <c r="J225">
        <f t="shared" si="3"/>
        <v>324</v>
      </c>
      <c r="K225">
        <v>1</v>
      </c>
      <c r="L225" t="s">
        <v>9416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spans="1:20">
      <c r="A226">
        <v>605</v>
      </c>
      <c r="B226" t="s">
        <v>9460</v>
      </c>
      <c r="C226">
        <v>432</v>
      </c>
      <c r="D226">
        <v>0</v>
      </c>
      <c r="E226">
        <v>26</v>
      </c>
      <c r="F226">
        <f>VLOOKUP($E226,[3]TVA!$G$5:$K$59,3,FALSE)</f>
        <v>0.18</v>
      </c>
      <c r="G226">
        <f>VLOOKUP($E226,[3]TVA!$G$5:$K$59,4,FALSE)</f>
        <v>1</v>
      </c>
      <c r="H226">
        <f>VLOOKUP($E226,[3]TVA!$G$5:$K$59,5,FALSE)</f>
        <v>0</v>
      </c>
      <c r="J226">
        <f t="shared" si="3"/>
        <v>331</v>
      </c>
      <c r="K226">
        <v>7</v>
      </c>
      <c r="L226" t="s">
        <v>9661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spans="1:20">
      <c r="A227">
        <v>606</v>
      </c>
      <c r="B227" t="s">
        <v>9461</v>
      </c>
      <c r="C227">
        <v>1270</v>
      </c>
      <c r="D227">
        <v>0</v>
      </c>
      <c r="E227">
        <v>54</v>
      </c>
      <c r="F227">
        <f>VLOOKUP($E227,[3]TVA!$G$5:$K$59,3,FALSE)</f>
        <v>0.18</v>
      </c>
      <c r="G227">
        <f>VLOOKUP($E227,[3]TVA!$G$5:$K$59,4,FALSE)</f>
        <v>1</v>
      </c>
      <c r="H227">
        <f>VLOOKUP($E227,[3]TVA!$G$5:$K$59,5,FALSE)</f>
        <v>0</v>
      </c>
      <c r="J227">
        <f t="shared" si="3"/>
        <v>332</v>
      </c>
      <c r="K227">
        <v>1</v>
      </c>
      <c r="L227" t="s">
        <v>9418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spans="1:20">
      <c r="A228">
        <v>607</v>
      </c>
      <c r="B228" t="s">
        <v>9462</v>
      </c>
      <c r="C228">
        <v>1270</v>
      </c>
      <c r="D228">
        <v>0</v>
      </c>
      <c r="E228">
        <v>54</v>
      </c>
      <c r="F228">
        <f>VLOOKUP($E228,[3]TVA!$G$5:$K$59,3,FALSE)</f>
        <v>0.18</v>
      </c>
      <c r="G228">
        <f>VLOOKUP($E228,[3]TVA!$G$5:$K$59,4,FALSE)</f>
        <v>1</v>
      </c>
      <c r="H228">
        <f>VLOOKUP($E228,[3]TVA!$G$5:$K$59,5,FALSE)</f>
        <v>0</v>
      </c>
      <c r="J228">
        <f t="shared" si="3"/>
        <v>333</v>
      </c>
      <c r="K228">
        <v>1</v>
      </c>
      <c r="L228" t="s">
        <v>9419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spans="1:20">
      <c r="A229">
        <v>608</v>
      </c>
      <c r="B229" t="s">
        <v>9463</v>
      </c>
      <c r="C229">
        <v>441</v>
      </c>
      <c r="D229">
        <v>0</v>
      </c>
      <c r="E229">
        <v>27</v>
      </c>
      <c r="F229">
        <f>VLOOKUP($E229,[3]TVA!$G$5:$K$59,3,FALSE)</f>
        <v>0.18</v>
      </c>
      <c r="G229">
        <f>VLOOKUP($E229,[3]TVA!$G$5:$K$59,4,FALSE)</f>
        <v>1</v>
      </c>
      <c r="H229">
        <f>VLOOKUP($E229,[3]TVA!$G$5:$K$59,5,FALSE)</f>
        <v>0</v>
      </c>
      <c r="J229">
        <f t="shared" si="3"/>
        <v>334</v>
      </c>
      <c r="K229">
        <v>1</v>
      </c>
      <c r="L229" t="s">
        <v>9420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spans="1:20">
      <c r="A230">
        <v>609</v>
      </c>
      <c r="B230" t="s">
        <v>9464</v>
      </c>
      <c r="C230">
        <v>451</v>
      </c>
      <c r="D230">
        <v>0</v>
      </c>
      <c r="E230">
        <v>28</v>
      </c>
      <c r="F230">
        <f>VLOOKUP($E230,[3]TVA!$G$5:$K$59,3,FALSE)</f>
        <v>0.18</v>
      </c>
      <c r="G230">
        <f>VLOOKUP($E230,[3]TVA!$G$5:$K$59,4,FALSE)</f>
        <v>1</v>
      </c>
      <c r="H230">
        <f>VLOOKUP($E230,[3]TVA!$G$5:$K$59,5,FALSE)</f>
        <v>0</v>
      </c>
      <c r="J230">
        <f t="shared" si="3"/>
        <v>335</v>
      </c>
      <c r="K230">
        <v>1</v>
      </c>
      <c r="L230" t="s">
        <v>9421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spans="1:20">
      <c r="A231">
        <v>610</v>
      </c>
      <c r="B231" t="s">
        <v>9465</v>
      </c>
      <c r="C231">
        <v>441</v>
      </c>
      <c r="D231">
        <v>0</v>
      </c>
      <c r="E231">
        <v>27</v>
      </c>
      <c r="F231">
        <f>VLOOKUP($E231,[3]TVA!$G$5:$K$59,3,FALSE)</f>
        <v>0.18</v>
      </c>
      <c r="G231">
        <f>VLOOKUP($E231,[3]TVA!$G$5:$K$59,4,FALSE)</f>
        <v>1</v>
      </c>
      <c r="H231">
        <f>VLOOKUP($E231,[3]TVA!$G$5:$K$59,5,FALSE)</f>
        <v>0</v>
      </c>
      <c r="J231">
        <f t="shared" si="3"/>
        <v>336</v>
      </c>
      <c r="K231">
        <v>1</v>
      </c>
      <c r="L231" t="s">
        <v>9422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spans="1:20">
      <c r="A232">
        <v>611</v>
      </c>
      <c r="B232" t="s">
        <v>9466</v>
      </c>
      <c r="C232">
        <v>451</v>
      </c>
      <c r="D232">
        <v>0</v>
      </c>
      <c r="E232">
        <v>28</v>
      </c>
      <c r="F232">
        <f>VLOOKUP($E232,[3]TVA!$G$5:$K$59,3,FALSE)</f>
        <v>0.18</v>
      </c>
      <c r="G232">
        <f>VLOOKUP($E232,[3]TVA!$G$5:$K$59,4,FALSE)</f>
        <v>1</v>
      </c>
      <c r="H232">
        <f>VLOOKUP($E232,[3]TVA!$G$5:$K$59,5,FALSE)</f>
        <v>0</v>
      </c>
      <c r="J232">
        <f t="shared" si="3"/>
        <v>337</v>
      </c>
      <c r="K232">
        <v>1</v>
      </c>
      <c r="L232" t="s">
        <v>9423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spans="1:20">
      <c r="A233">
        <v>612</v>
      </c>
      <c r="B233" t="s">
        <v>9467</v>
      </c>
      <c r="C233">
        <v>511</v>
      </c>
      <c r="D233">
        <v>0</v>
      </c>
      <c r="E233">
        <v>32</v>
      </c>
      <c r="F233">
        <f>VLOOKUP($E233,[3]TVA!$G$5:$K$59,3,FALSE)</f>
        <v>0.18</v>
      </c>
      <c r="G233">
        <f>VLOOKUP($E233,[3]TVA!$G$5:$K$59,4,FALSE)</f>
        <v>1</v>
      </c>
      <c r="H233">
        <f>VLOOKUP($E233,[3]TVA!$G$5:$K$59,5,FALSE)</f>
        <v>0</v>
      </c>
      <c r="J233">
        <f t="shared" si="3"/>
        <v>338</v>
      </c>
      <c r="K233">
        <v>1</v>
      </c>
      <c r="L233" t="s">
        <v>9424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spans="1:20">
      <c r="A234">
        <v>613</v>
      </c>
      <c r="B234" t="s">
        <v>9468</v>
      </c>
      <c r="C234">
        <v>511</v>
      </c>
      <c r="D234">
        <v>0</v>
      </c>
      <c r="E234">
        <v>32</v>
      </c>
      <c r="F234">
        <f>VLOOKUP($E234,[3]TVA!$G$5:$K$59,3,FALSE)</f>
        <v>0.18</v>
      </c>
      <c r="G234">
        <f>VLOOKUP($E234,[3]TVA!$G$5:$K$59,4,FALSE)</f>
        <v>1</v>
      </c>
      <c r="H234">
        <f>VLOOKUP($E234,[3]TVA!$G$5:$K$59,5,FALSE)</f>
        <v>0</v>
      </c>
      <c r="J234">
        <f t="shared" si="3"/>
        <v>401</v>
      </c>
      <c r="K234">
        <v>63</v>
      </c>
      <c r="L234" t="s">
        <v>9662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spans="1:20">
      <c r="A235">
        <v>614</v>
      </c>
      <c r="B235" t="s">
        <v>9469</v>
      </c>
      <c r="C235">
        <v>513</v>
      </c>
      <c r="D235">
        <v>0</v>
      </c>
      <c r="E235">
        <v>32</v>
      </c>
      <c r="F235">
        <f>VLOOKUP($E235,[3]TVA!$G$5:$K$59,3,FALSE)</f>
        <v>0.18</v>
      </c>
      <c r="G235">
        <f>VLOOKUP($E235,[3]TVA!$G$5:$K$59,4,FALSE)</f>
        <v>1</v>
      </c>
      <c r="H235">
        <f>VLOOKUP($E235,[3]TVA!$G$5:$K$59,5,FALSE)</f>
        <v>0</v>
      </c>
      <c r="J235">
        <f t="shared" si="3"/>
        <v>402</v>
      </c>
      <c r="K235">
        <v>1</v>
      </c>
      <c r="L235" t="s">
        <v>9426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spans="1:20">
      <c r="A236">
        <v>615</v>
      </c>
      <c r="B236" t="s">
        <v>9470</v>
      </c>
      <c r="C236">
        <v>520</v>
      </c>
      <c r="D236">
        <v>0</v>
      </c>
      <c r="E236">
        <v>32</v>
      </c>
      <c r="F236">
        <f>VLOOKUP($E236,[3]TVA!$G$5:$K$59,3,FALSE)</f>
        <v>0.18</v>
      </c>
      <c r="G236">
        <f>VLOOKUP($E236,[3]TVA!$G$5:$K$59,4,FALSE)</f>
        <v>1</v>
      </c>
      <c r="H236">
        <f>VLOOKUP($E236,[3]TVA!$G$5:$K$59,5,FALSE)</f>
        <v>0</v>
      </c>
      <c r="J236">
        <f t="shared" si="3"/>
        <v>403</v>
      </c>
      <c r="K236">
        <v>1</v>
      </c>
      <c r="L236" t="s">
        <v>9427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spans="1:20">
      <c r="A237">
        <v>616</v>
      </c>
      <c r="B237" t="s">
        <v>9471</v>
      </c>
      <c r="C237">
        <v>532</v>
      </c>
      <c r="D237">
        <v>0</v>
      </c>
      <c r="E237">
        <v>32</v>
      </c>
      <c r="F237">
        <f>VLOOKUP($E237,[3]TVA!$G$5:$K$59,3,FALSE)</f>
        <v>0.18</v>
      </c>
      <c r="G237">
        <f>VLOOKUP($E237,[3]TVA!$G$5:$K$59,4,FALSE)</f>
        <v>1</v>
      </c>
      <c r="H237">
        <f>VLOOKUP($E237,[3]TVA!$G$5:$K$59,5,FALSE)</f>
        <v>0</v>
      </c>
      <c r="J237">
        <f t="shared" si="3"/>
        <v>404</v>
      </c>
      <c r="K237">
        <v>1</v>
      </c>
      <c r="L237" t="s">
        <v>9428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spans="1:20">
      <c r="A238">
        <v>617</v>
      </c>
      <c r="B238" t="s">
        <v>9472</v>
      </c>
      <c r="C238">
        <v>533</v>
      </c>
      <c r="D238">
        <v>0</v>
      </c>
      <c r="E238">
        <v>32</v>
      </c>
      <c r="F238">
        <f>VLOOKUP($E238,[3]TVA!$G$5:$K$59,3,FALSE)</f>
        <v>0.18</v>
      </c>
      <c r="G238">
        <f>VLOOKUP($E238,[3]TVA!$G$5:$K$59,4,FALSE)</f>
        <v>1</v>
      </c>
      <c r="H238">
        <f>VLOOKUP($E238,[3]TVA!$G$5:$K$59,5,FALSE)</f>
        <v>0</v>
      </c>
      <c r="J238">
        <f t="shared" si="3"/>
        <v>405</v>
      </c>
      <c r="K238">
        <v>1</v>
      </c>
      <c r="L238" t="s">
        <v>9429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spans="1:20">
      <c r="A239">
        <v>618</v>
      </c>
      <c r="B239" t="s">
        <v>9473</v>
      </c>
      <c r="C239">
        <v>540</v>
      </c>
      <c r="D239">
        <v>0</v>
      </c>
      <c r="E239">
        <v>32</v>
      </c>
      <c r="F239">
        <f>VLOOKUP($E239,[3]TVA!$G$5:$K$59,3,FALSE)</f>
        <v>0.18</v>
      </c>
      <c r="G239">
        <f>VLOOKUP($E239,[3]TVA!$G$5:$K$59,4,FALSE)</f>
        <v>1</v>
      </c>
      <c r="H239">
        <f>VLOOKUP($E239,[3]TVA!$G$5:$K$59,5,FALSE)</f>
        <v>0</v>
      </c>
      <c r="J239">
        <f t="shared" si="3"/>
        <v>406</v>
      </c>
      <c r="K239">
        <v>1</v>
      </c>
      <c r="L239" t="s">
        <v>9430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spans="1:20">
      <c r="A240">
        <v>619</v>
      </c>
      <c r="B240" t="s">
        <v>9474</v>
      </c>
      <c r="C240">
        <v>540</v>
      </c>
      <c r="D240">
        <v>0</v>
      </c>
      <c r="E240">
        <v>32</v>
      </c>
      <c r="F240">
        <f>VLOOKUP($E240,[3]TVA!$G$5:$K$59,3,FALSE)</f>
        <v>0.18</v>
      </c>
      <c r="G240">
        <f>VLOOKUP($E240,[3]TVA!$G$5:$K$59,4,FALSE)</f>
        <v>1</v>
      </c>
      <c r="H240">
        <f>VLOOKUP($E240,[3]TVA!$G$5:$K$59,5,FALSE)</f>
        <v>0</v>
      </c>
      <c r="J240">
        <f t="shared" si="3"/>
        <v>407</v>
      </c>
      <c r="K240">
        <v>1</v>
      </c>
      <c r="L240" t="s">
        <v>9431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spans="1:20">
      <c r="A241">
        <v>620</v>
      </c>
      <c r="B241" t="s">
        <v>9475</v>
      </c>
      <c r="C241">
        <v>540</v>
      </c>
      <c r="D241">
        <v>0</v>
      </c>
      <c r="E241">
        <v>32</v>
      </c>
      <c r="F241">
        <f>VLOOKUP($E241,[3]TVA!$G$5:$K$59,3,FALSE)</f>
        <v>0.18</v>
      </c>
      <c r="G241">
        <f>VLOOKUP($E241,[3]TVA!$G$5:$K$59,4,FALSE)</f>
        <v>1</v>
      </c>
      <c r="H241">
        <f>VLOOKUP($E241,[3]TVA!$G$5:$K$59,5,FALSE)</f>
        <v>0</v>
      </c>
      <c r="J241">
        <f t="shared" si="3"/>
        <v>408</v>
      </c>
      <c r="K241">
        <v>1</v>
      </c>
      <c r="L241" t="s">
        <v>9432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spans="1:20">
      <c r="A242">
        <v>621</v>
      </c>
      <c r="B242" t="s">
        <v>9476</v>
      </c>
      <c r="C242">
        <v>552</v>
      </c>
      <c r="D242">
        <v>0</v>
      </c>
      <c r="E242">
        <v>32</v>
      </c>
      <c r="F242">
        <f>VLOOKUP($E242,[3]TVA!$G$5:$K$59,3,FALSE)</f>
        <v>0.18</v>
      </c>
      <c r="G242">
        <f>VLOOKUP($E242,[3]TVA!$G$5:$K$59,4,FALSE)</f>
        <v>1</v>
      </c>
      <c r="H242">
        <f>VLOOKUP($E242,[3]TVA!$G$5:$K$59,5,FALSE)</f>
        <v>0</v>
      </c>
      <c r="J242">
        <f t="shared" si="3"/>
        <v>409</v>
      </c>
      <c r="K242">
        <v>1</v>
      </c>
      <c r="L242" t="s">
        <v>9433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spans="1:20">
      <c r="A243">
        <v>622</v>
      </c>
      <c r="B243" t="s">
        <v>9477</v>
      </c>
      <c r="C243">
        <v>552</v>
      </c>
      <c r="D243">
        <v>0</v>
      </c>
      <c r="E243">
        <v>32</v>
      </c>
      <c r="F243">
        <f>VLOOKUP($E243,[3]TVA!$G$5:$K$59,3,FALSE)</f>
        <v>0.18</v>
      </c>
      <c r="G243">
        <f>VLOOKUP($E243,[3]TVA!$G$5:$K$59,4,FALSE)</f>
        <v>1</v>
      </c>
      <c r="H243">
        <f>VLOOKUP($E243,[3]TVA!$G$5:$K$59,5,FALSE)</f>
        <v>0</v>
      </c>
      <c r="J243">
        <f t="shared" si="3"/>
        <v>410</v>
      </c>
      <c r="K243">
        <v>1</v>
      </c>
      <c r="L243" t="s">
        <v>9434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spans="1:20">
      <c r="A244">
        <v>623</v>
      </c>
      <c r="B244" t="s">
        <v>9478</v>
      </c>
      <c r="C244">
        <v>711</v>
      </c>
      <c r="D244">
        <v>0</v>
      </c>
      <c r="E244">
        <v>36</v>
      </c>
      <c r="F244">
        <f>VLOOKUP($E244,[3]TVA!$G$5:$K$59,3,FALSE)</f>
        <v>0.18</v>
      </c>
      <c r="G244">
        <f>VLOOKUP($E244,[3]TVA!$G$5:$K$59,4,FALSE)</f>
        <v>1</v>
      </c>
      <c r="H244">
        <f>VLOOKUP($E244,[3]TVA!$G$5:$K$59,5,FALSE)</f>
        <v>0</v>
      </c>
      <c r="J244">
        <f t="shared" si="3"/>
        <v>411</v>
      </c>
      <c r="K244">
        <v>1</v>
      </c>
      <c r="L244" t="s">
        <v>9435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spans="1:20">
      <c r="A245">
        <v>624</v>
      </c>
      <c r="B245" t="s">
        <v>9479</v>
      </c>
      <c r="C245">
        <v>712</v>
      </c>
      <c r="D245">
        <v>0</v>
      </c>
      <c r="E245">
        <v>36</v>
      </c>
      <c r="F245">
        <f>VLOOKUP($E245,[3]TVA!$G$5:$K$59,3,FALSE)</f>
        <v>0.18</v>
      </c>
      <c r="G245">
        <f>VLOOKUP($E245,[3]TVA!$G$5:$K$59,4,FALSE)</f>
        <v>1</v>
      </c>
      <c r="H245">
        <f>VLOOKUP($E245,[3]TVA!$G$5:$K$59,5,FALSE)</f>
        <v>0</v>
      </c>
      <c r="J245">
        <f t="shared" si="3"/>
        <v>412</v>
      </c>
      <c r="K245">
        <v>1</v>
      </c>
      <c r="L245" t="s">
        <v>9663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spans="1:20">
      <c r="A246">
        <v>625</v>
      </c>
      <c r="B246" t="s">
        <v>9480</v>
      </c>
      <c r="C246">
        <v>721</v>
      </c>
      <c r="D246">
        <v>0</v>
      </c>
      <c r="E246">
        <v>36</v>
      </c>
      <c r="F246">
        <f>VLOOKUP($E246,[3]TVA!$G$5:$K$59,3,FALSE)</f>
        <v>0.18</v>
      </c>
      <c r="G246">
        <f>VLOOKUP($E246,[3]TVA!$G$5:$K$59,4,FALSE)</f>
        <v>1</v>
      </c>
      <c r="H246">
        <f>VLOOKUP($E246,[3]TVA!$G$5:$K$59,5,FALSE)</f>
        <v>0</v>
      </c>
      <c r="J246">
        <f t="shared" si="3"/>
        <v>413</v>
      </c>
      <c r="K246">
        <v>1</v>
      </c>
      <c r="L246" t="s">
        <v>9437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spans="1:20">
      <c r="A247">
        <v>626</v>
      </c>
      <c r="B247" t="s">
        <v>9481</v>
      </c>
      <c r="C247">
        <v>1254</v>
      </c>
      <c r="D247">
        <v>0</v>
      </c>
      <c r="E247">
        <v>53</v>
      </c>
      <c r="F247">
        <f>VLOOKUP($E247,[3]TVA!$G$5:$K$59,3,FALSE)</f>
        <v>0.18</v>
      </c>
      <c r="G247">
        <f>VLOOKUP($E247,[3]TVA!$G$5:$K$59,4,FALSE)</f>
        <v>1</v>
      </c>
      <c r="H247">
        <f>VLOOKUP($E247,[3]TVA!$G$5:$K$59,5,FALSE)</f>
        <v>0</v>
      </c>
      <c r="J247">
        <f t="shared" si="3"/>
        <v>414</v>
      </c>
      <c r="K247">
        <v>1</v>
      </c>
      <c r="L247" t="s">
        <v>9664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spans="1:20">
      <c r="A248">
        <v>627</v>
      </c>
      <c r="B248" t="s">
        <v>9482</v>
      </c>
      <c r="C248">
        <v>724</v>
      </c>
      <c r="D248">
        <v>0</v>
      </c>
      <c r="E248">
        <v>36</v>
      </c>
      <c r="F248">
        <f>VLOOKUP($E248,[3]TVA!$G$5:$K$59,3,FALSE)</f>
        <v>0.18</v>
      </c>
      <c r="G248">
        <f>VLOOKUP($E248,[3]TVA!$G$5:$K$59,4,FALSE)</f>
        <v>1</v>
      </c>
      <c r="H248">
        <f>VLOOKUP($E248,[3]TVA!$G$5:$K$59,5,FALSE)</f>
        <v>0</v>
      </c>
      <c r="J248">
        <f t="shared" si="3"/>
        <v>415</v>
      </c>
      <c r="K248">
        <v>1</v>
      </c>
      <c r="L248" t="s">
        <v>9665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spans="1:20">
      <c r="A249">
        <v>628</v>
      </c>
      <c r="B249" t="s">
        <v>9483</v>
      </c>
      <c r="C249">
        <v>724</v>
      </c>
      <c r="D249">
        <v>0</v>
      </c>
      <c r="E249">
        <v>36</v>
      </c>
      <c r="F249">
        <f>VLOOKUP($E249,[3]TVA!$G$5:$K$59,3,FALSE)</f>
        <v>0.18</v>
      </c>
      <c r="G249">
        <f>VLOOKUP($E249,[3]TVA!$G$5:$K$59,4,FALSE)</f>
        <v>1</v>
      </c>
      <c r="H249">
        <f>VLOOKUP($E249,[3]TVA!$G$5:$K$59,5,FALSE)</f>
        <v>0</v>
      </c>
      <c r="J249">
        <f t="shared" si="3"/>
        <v>416</v>
      </c>
      <c r="K249">
        <v>1</v>
      </c>
      <c r="L249" t="s">
        <v>9666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spans="1:20">
      <c r="A250">
        <v>629</v>
      </c>
      <c r="B250" t="s">
        <v>9484</v>
      </c>
      <c r="C250">
        <v>731</v>
      </c>
      <c r="D250">
        <v>-1.7594000000000001</v>
      </c>
      <c r="E250">
        <v>38</v>
      </c>
      <c r="F250">
        <f>VLOOKUP($E250,[3]TVA!$G$5:$K$59,3,FALSE)</f>
        <v>0</v>
      </c>
      <c r="G250">
        <f>VLOOKUP($E250,[3]TVA!$G$5:$K$59,4,FALSE)</f>
        <v>1</v>
      </c>
      <c r="H250">
        <f>VLOOKUP($E250,[3]TVA!$G$5:$K$59,5,FALSE)</f>
        <v>1</v>
      </c>
      <c r="J250">
        <f t="shared" si="3"/>
        <v>417</v>
      </c>
      <c r="K250">
        <v>1</v>
      </c>
      <c r="L250" t="s">
        <v>9439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spans="1:20">
      <c r="A251">
        <v>630</v>
      </c>
      <c r="B251" t="s">
        <v>9485</v>
      </c>
      <c r="C251">
        <v>733</v>
      </c>
      <c r="D251">
        <v>-1.7594000000000001</v>
      </c>
      <c r="E251">
        <v>38</v>
      </c>
      <c r="F251">
        <f>VLOOKUP($E251,[3]TVA!$G$5:$K$59,3,FALSE)</f>
        <v>0</v>
      </c>
      <c r="G251">
        <f>VLOOKUP($E251,[3]TVA!$G$5:$K$59,4,FALSE)</f>
        <v>1</v>
      </c>
      <c r="H251">
        <f>VLOOKUP($E251,[3]TVA!$G$5:$K$59,5,FALSE)</f>
        <v>1</v>
      </c>
      <c r="J251">
        <f t="shared" si="3"/>
        <v>418</v>
      </c>
      <c r="K251">
        <v>1</v>
      </c>
      <c r="L251" t="s">
        <v>9440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spans="1:20">
      <c r="A252">
        <v>631</v>
      </c>
      <c r="B252" t="s">
        <v>9486</v>
      </c>
      <c r="C252">
        <v>736</v>
      </c>
      <c r="D252">
        <v>0</v>
      </c>
      <c r="E252">
        <v>39</v>
      </c>
      <c r="F252">
        <f>VLOOKUP($E252,[3]TVA!$G$5:$K$59,3,FALSE)</f>
        <v>0.18</v>
      </c>
      <c r="G252">
        <f>VLOOKUP($E252,[3]TVA!$G$5:$K$59,4,FALSE)</f>
        <v>1</v>
      </c>
      <c r="H252">
        <f>VLOOKUP($E252,[3]TVA!$G$5:$K$59,5,FALSE)</f>
        <v>0</v>
      </c>
      <c r="J252">
        <f t="shared" si="3"/>
        <v>419</v>
      </c>
      <c r="K252">
        <v>1</v>
      </c>
      <c r="L252" t="s">
        <v>9441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spans="1:20">
      <c r="A253">
        <v>632</v>
      </c>
      <c r="B253" t="s">
        <v>9487</v>
      </c>
      <c r="C253">
        <v>1270</v>
      </c>
      <c r="D253">
        <v>0</v>
      </c>
      <c r="E253">
        <v>54</v>
      </c>
      <c r="F253">
        <f>VLOOKUP($E253,[3]TVA!$G$5:$K$59,3,FALSE)</f>
        <v>0.18</v>
      </c>
      <c r="G253">
        <f>VLOOKUP($E253,[3]TVA!$G$5:$K$59,4,FALSE)</f>
        <v>1</v>
      </c>
      <c r="H253">
        <f>VLOOKUP($E253,[3]TVA!$G$5:$K$59,5,FALSE)</f>
        <v>0</v>
      </c>
      <c r="J253">
        <f t="shared" si="3"/>
        <v>420</v>
      </c>
      <c r="K253">
        <v>1</v>
      </c>
      <c r="L253" t="s">
        <v>9442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spans="1:20">
      <c r="A254">
        <v>633</v>
      </c>
      <c r="B254" t="s">
        <v>9488</v>
      </c>
      <c r="C254">
        <v>820</v>
      </c>
      <c r="D254">
        <v>0</v>
      </c>
      <c r="E254">
        <v>41</v>
      </c>
      <c r="F254">
        <f>VLOOKUP($E254,[3]TVA!$G$5:$K$59,3,FALSE)</f>
        <v>0.18</v>
      </c>
      <c r="G254">
        <f>VLOOKUP($E254,[3]TVA!$G$5:$K$59,4,FALSE)</f>
        <v>1</v>
      </c>
      <c r="H254">
        <f>VLOOKUP($E254,[3]TVA!$G$5:$K$59,5,FALSE)</f>
        <v>0</v>
      </c>
      <c r="J254">
        <f t="shared" si="3"/>
        <v>421</v>
      </c>
      <c r="K254">
        <v>1</v>
      </c>
      <c r="L254" t="s">
        <v>9667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spans="1:20">
      <c r="A255">
        <v>634</v>
      </c>
      <c r="B255" t="s">
        <v>9489</v>
      </c>
      <c r="C255">
        <v>922</v>
      </c>
      <c r="D255">
        <v>0</v>
      </c>
      <c r="E255">
        <v>42</v>
      </c>
      <c r="F255">
        <f>VLOOKUP($E255,[3]TVA!$G$5:$K$59,3,FALSE)</f>
        <v>0.18</v>
      </c>
      <c r="G255">
        <f>VLOOKUP($E255,[3]TVA!$G$5:$K$59,4,FALSE)</f>
        <v>1</v>
      </c>
      <c r="H255">
        <f>VLOOKUP($E255,[3]TVA!$G$5:$K$59,5,FALSE)</f>
        <v>0</v>
      </c>
      <c r="J255">
        <f t="shared" si="3"/>
        <v>501</v>
      </c>
      <c r="K255">
        <v>80</v>
      </c>
      <c r="L255" t="s">
        <v>9668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spans="1:20">
      <c r="A256">
        <v>635</v>
      </c>
      <c r="B256" t="s">
        <v>9490</v>
      </c>
      <c r="C256">
        <v>913</v>
      </c>
      <c r="D256">
        <v>0</v>
      </c>
      <c r="E256">
        <v>42</v>
      </c>
      <c r="F256">
        <f>VLOOKUP($E256,[3]TVA!$G$5:$K$59,3,FALSE)</f>
        <v>0.18</v>
      </c>
      <c r="G256">
        <f>VLOOKUP($E256,[3]TVA!$G$5:$K$59,4,FALSE)</f>
        <v>1</v>
      </c>
      <c r="H256">
        <f>VLOOKUP($E256,[3]TVA!$G$5:$K$59,5,FALSE)</f>
        <v>0</v>
      </c>
      <c r="J256">
        <f t="shared" si="3"/>
        <v>502</v>
      </c>
      <c r="K256">
        <v>1</v>
      </c>
      <c r="L256" t="s">
        <v>9669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spans="1:20">
      <c r="A257">
        <v>636</v>
      </c>
      <c r="B257" t="s">
        <v>9491</v>
      </c>
      <c r="C257">
        <v>923</v>
      </c>
      <c r="D257">
        <v>0</v>
      </c>
      <c r="E257">
        <v>42</v>
      </c>
      <c r="F257">
        <f>VLOOKUP($E257,[3]TVA!$G$5:$K$59,3,FALSE)</f>
        <v>0.18</v>
      </c>
      <c r="G257">
        <f>VLOOKUP($E257,[3]TVA!$G$5:$K$59,4,FALSE)</f>
        <v>1</v>
      </c>
      <c r="H257">
        <f>VLOOKUP($E257,[3]TVA!$G$5:$K$59,5,FALSE)</f>
        <v>0</v>
      </c>
      <c r="J257">
        <f t="shared" si="3"/>
        <v>503</v>
      </c>
      <c r="K257">
        <v>1</v>
      </c>
      <c r="L257" t="s">
        <v>9670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spans="1:20">
      <c r="A258">
        <v>637</v>
      </c>
      <c r="B258" t="s">
        <v>9492</v>
      </c>
      <c r="C258">
        <v>914</v>
      </c>
      <c r="D258">
        <v>0</v>
      </c>
      <c r="E258">
        <v>42</v>
      </c>
      <c r="F258">
        <f>VLOOKUP($E258,[3]TVA!$G$5:$K$59,3,FALSE)</f>
        <v>0.18</v>
      </c>
      <c r="G258">
        <f>VLOOKUP($E258,[3]TVA!$G$5:$K$59,4,FALSE)</f>
        <v>1</v>
      </c>
      <c r="H258">
        <f>VLOOKUP($E258,[3]TVA!$G$5:$K$59,5,FALSE)</f>
        <v>0</v>
      </c>
      <c r="J258">
        <f t="shared" si="3"/>
        <v>504</v>
      </c>
      <c r="K258">
        <v>1</v>
      </c>
      <c r="L258" t="s">
        <v>9446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spans="1:20">
      <c r="A259">
        <v>638</v>
      </c>
      <c r="B259" t="s">
        <v>9493</v>
      </c>
      <c r="C259">
        <v>931</v>
      </c>
      <c r="D259">
        <v>0</v>
      </c>
      <c r="E259">
        <v>43</v>
      </c>
      <c r="F259">
        <f>VLOOKUP($E259,[3]TVA!$G$5:$K$59,3,FALSE)</f>
        <v>0.18</v>
      </c>
      <c r="G259">
        <f>VLOOKUP($E259,[3]TVA!$G$5:$K$59,4,FALSE)</f>
        <v>1</v>
      </c>
      <c r="H259">
        <f>VLOOKUP($E259,[3]TVA!$G$5:$K$59,5,FALSE)</f>
        <v>0</v>
      </c>
      <c r="J259">
        <f t="shared" ref="J259:J322" si="4">J258+K259</f>
        <v>505</v>
      </c>
      <c r="K259">
        <v>1</v>
      </c>
      <c r="L259" t="s">
        <v>9671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spans="1:20">
      <c r="A260">
        <v>639</v>
      </c>
      <c r="B260" t="s">
        <v>9494</v>
      </c>
      <c r="C260">
        <v>951</v>
      </c>
      <c r="D260">
        <v>0</v>
      </c>
      <c r="E260">
        <v>45</v>
      </c>
      <c r="F260">
        <f>VLOOKUP($E260,[3]TVA!$G$5:$K$59,3,FALSE)</f>
        <v>0.18</v>
      </c>
      <c r="G260">
        <f>VLOOKUP($E260,[3]TVA!$G$5:$K$59,4,FALSE)</f>
        <v>1</v>
      </c>
      <c r="H260">
        <f>VLOOKUP($E260,[3]TVA!$G$5:$K$59,5,FALSE)</f>
        <v>0</v>
      </c>
      <c r="J260">
        <f t="shared" si="4"/>
        <v>506</v>
      </c>
      <c r="K260">
        <v>1</v>
      </c>
      <c r="L260" t="s">
        <v>9672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spans="1:20">
      <c r="A261">
        <v>640</v>
      </c>
      <c r="B261" t="s">
        <v>9495</v>
      </c>
      <c r="C261">
        <v>954</v>
      </c>
      <c r="D261">
        <v>0</v>
      </c>
      <c r="E261">
        <v>45</v>
      </c>
      <c r="F261">
        <f>VLOOKUP($E261,[3]TVA!$G$5:$K$59,3,FALSE)</f>
        <v>0.18</v>
      </c>
      <c r="G261">
        <f>VLOOKUP($E261,[3]TVA!$G$5:$K$59,4,FALSE)</f>
        <v>1</v>
      </c>
      <c r="H261">
        <f>VLOOKUP($E261,[3]TVA!$G$5:$K$59,5,FALSE)</f>
        <v>0</v>
      </c>
      <c r="J261">
        <f t="shared" si="4"/>
        <v>507</v>
      </c>
      <c r="K261">
        <v>1</v>
      </c>
      <c r="L261" t="s">
        <v>9673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spans="1:20">
      <c r="A262">
        <v>641</v>
      </c>
      <c r="B262" t="s">
        <v>9496</v>
      </c>
      <c r="C262">
        <v>1270</v>
      </c>
      <c r="D262">
        <v>0</v>
      </c>
      <c r="E262">
        <v>54</v>
      </c>
      <c r="F262">
        <f>VLOOKUP($E262,[3]TVA!$G$5:$K$59,3,FALSE)</f>
        <v>0.18</v>
      </c>
      <c r="G262">
        <f>VLOOKUP($E262,[3]TVA!$G$5:$K$59,4,FALSE)</f>
        <v>1</v>
      </c>
      <c r="H262">
        <f>VLOOKUP($E262,[3]TVA!$G$5:$K$59,5,FALSE)</f>
        <v>0</v>
      </c>
      <c r="J262">
        <f t="shared" si="4"/>
        <v>508</v>
      </c>
      <c r="K262">
        <v>1</v>
      </c>
      <c r="L262" t="s">
        <v>9674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spans="1:20">
      <c r="A263">
        <v>642</v>
      </c>
      <c r="B263" t="s">
        <v>9497</v>
      </c>
      <c r="C263">
        <v>1050</v>
      </c>
      <c r="D263">
        <v>-1.7069000000000001</v>
      </c>
      <c r="E263">
        <v>47</v>
      </c>
      <c r="F263">
        <f>VLOOKUP($E263,[3]TVA!$G$5:$K$59,3,FALSE)</f>
        <v>0</v>
      </c>
      <c r="G263">
        <f>VLOOKUP($E263,[3]TVA!$G$5:$K$59,4,FALSE)</f>
        <v>1</v>
      </c>
      <c r="H263">
        <f>VLOOKUP($E263,[3]TVA!$G$5:$K$59,5,FALSE)</f>
        <v>1</v>
      </c>
      <c r="J263">
        <f t="shared" si="4"/>
        <v>509</v>
      </c>
      <c r="K263">
        <v>1</v>
      </c>
      <c r="L263" t="s">
        <v>9451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spans="1:20">
      <c r="A264">
        <v>643</v>
      </c>
      <c r="B264" t="s">
        <v>9498</v>
      </c>
      <c r="C264">
        <v>1050</v>
      </c>
      <c r="D264">
        <v>-1.7069000000000001</v>
      </c>
      <c r="E264">
        <v>47</v>
      </c>
      <c r="F264">
        <f>VLOOKUP($E264,[3]TVA!$G$5:$K$59,3,FALSE)</f>
        <v>0</v>
      </c>
      <c r="G264">
        <f>VLOOKUP($E264,[3]TVA!$G$5:$K$59,4,FALSE)</f>
        <v>1</v>
      </c>
      <c r="H264">
        <f>VLOOKUP($E264,[3]TVA!$G$5:$K$59,5,FALSE)</f>
        <v>1</v>
      </c>
      <c r="J264">
        <f t="shared" si="4"/>
        <v>510</v>
      </c>
      <c r="K264">
        <v>1</v>
      </c>
      <c r="L264" t="s">
        <v>9452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spans="1:20">
      <c r="A265">
        <v>644</v>
      </c>
      <c r="B265" t="s">
        <v>9499</v>
      </c>
      <c r="C265">
        <v>1120</v>
      </c>
      <c r="D265">
        <v>0</v>
      </c>
      <c r="E265">
        <v>49</v>
      </c>
      <c r="F265">
        <f>VLOOKUP($E265,[3]TVA!$G$5:$K$59,3,FALSE)</f>
        <v>0.1</v>
      </c>
      <c r="G265">
        <f>VLOOKUP($E265,[3]TVA!$G$5:$K$59,4,FALSE)</f>
        <v>1</v>
      </c>
      <c r="H265">
        <f>VLOOKUP($E265,[3]TVA!$G$5:$K$59,5,FALSE)</f>
        <v>0</v>
      </c>
      <c r="J265">
        <f t="shared" si="4"/>
        <v>511</v>
      </c>
      <c r="K265">
        <v>1</v>
      </c>
      <c r="L265" t="s">
        <v>9453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spans="1:20">
      <c r="A266">
        <v>645</v>
      </c>
      <c r="B266" t="s">
        <v>9500</v>
      </c>
      <c r="C266">
        <v>1231</v>
      </c>
      <c r="D266">
        <v>0</v>
      </c>
      <c r="E266">
        <v>50</v>
      </c>
      <c r="F266">
        <f>VLOOKUP($E266,[3]TVA!$G$5:$K$59,3,FALSE)</f>
        <v>0.18</v>
      </c>
      <c r="G266">
        <f>VLOOKUP($E266,[3]TVA!$G$5:$K$59,4,FALSE)</f>
        <v>1</v>
      </c>
      <c r="H266">
        <f>VLOOKUP($E266,[3]TVA!$G$5:$K$59,5,FALSE)</f>
        <v>0</v>
      </c>
      <c r="J266">
        <f t="shared" si="4"/>
        <v>512</v>
      </c>
      <c r="K266">
        <v>1</v>
      </c>
      <c r="L266" t="s">
        <v>9454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spans="1:20">
      <c r="A267">
        <v>646</v>
      </c>
      <c r="B267" t="s">
        <v>9501</v>
      </c>
      <c r="C267">
        <v>1231</v>
      </c>
      <c r="D267">
        <v>0</v>
      </c>
      <c r="E267">
        <v>50</v>
      </c>
      <c r="F267">
        <f>VLOOKUP($E267,[3]TVA!$G$5:$K$59,3,FALSE)</f>
        <v>0.18</v>
      </c>
      <c r="G267">
        <f>VLOOKUP($E267,[3]TVA!$G$5:$K$59,4,FALSE)</f>
        <v>1</v>
      </c>
      <c r="H267">
        <f>VLOOKUP($E267,[3]TVA!$G$5:$K$59,5,FALSE)</f>
        <v>0</v>
      </c>
      <c r="J267">
        <f t="shared" si="4"/>
        <v>521</v>
      </c>
      <c r="K267">
        <v>9</v>
      </c>
      <c r="L267" t="s">
        <v>9675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spans="1:20">
      <c r="A268">
        <v>647</v>
      </c>
      <c r="B268" t="s">
        <v>9502</v>
      </c>
      <c r="C268">
        <v>1232</v>
      </c>
      <c r="D268">
        <v>0</v>
      </c>
      <c r="E268">
        <v>50</v>
      </c>
      <c r="F268">
        <f>VLOOKUP($E268,[3]TVA!$G$5:$K$59,3,FALSE)</f>
        <v>0.18</v>
      </c>
      <c r="G268">
        <f>VLOOKUP($E268,[3]TVA!$G$5:$K$59,4,FALSE)</f>
        <v>1</v>
      </c>
      <c r="H268">
        <f>VLOOKUP($E268,[3]TVA!$G$5:$K$59,5,FALSE)</f>
        <v>0</v>
      </c>
      <c r="J268">
        <f t="shared" si="4"/>
        <v>601</v>
      </c>
      <c r="K268">
        <v>80</v>
      </c>
      <c r="L268" t="s">
        <v>9676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spans="1:20">
      <c r="A269">
        <v>648</v>
      </c>
      <c r="B269" t="s">
        <v>9503</v>
      </c>
      <c r="C269">
        <v>1252</v>
      </c>
      <c r="D269">
        <v>0</v>
      </c>
      <c r="E269">
        <v>53</v>
      </c>
      <c r="F269">
        <f>VLOOKUP($E269,[3]TVA!$G$5:$K$59,3,FALSE)</f>
        <v>0.18</v>
      </c>
      <c r="G269">
        <f>VLOOKUP($E269,[3]TVA!$G$5:$K$59,4,FALSE)</f>
        <v>1</v>
      </c>
      <c r="H269">
        <f>VLOOKUP($E269,[3]TVA!$G$5:$K$59,5,FALSE)</f>
        <v>0</v>
      </c>
      <c r="J269">
        <f t="shared" si="4"/>
        <v>602</v>
      </c>
      <c r="K269">
        <v>1</v>
      </c>
      <c r="L269" t="s">
        <v>9677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spans="1:20">
      <c r="A270">
        <v>649</v>
      </c>
      <c r="B270" t="s">
        <v>9504</v>
      </c>
      <c r="C270">
        <v>1270</v>
      </c>
      <c r="D270">
        <v>-1.4570000000000001</v>
      </c>
      <c r="E270">
        <v>51</v>
      </c>
      <c r="F270">
        <f>VLOOKUP($E270,[3]TVA!$G$5:$K$59,3,FALSE)</f>
        <v>0</v>
      </c>
      <c r="G270">
        <f>VLOOKUP($E270,[3]TVA!$G$5:$K$59,4,FALSE)</f>
        <v>1</v>
      </c>
      <c r="H270">
        <f>VLOOKUP($E270,[3]TVA!$G$5:$K$59,5,FALSE)</f>
        <v>1</v>
      </c>
      <c r="J270">
        <f t="shared" si="4"/>
        <v>603</v>
      </c>
      <c r="K270">
        <v>1</v>
      </c>
      <c r="L270" t="s">
        <v>9678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spans="1:20">
      <c r="A271">
        <v>650</v>
      </c>
      <c r="B271" t="s">
        <v>9505</v>
      </c>
      <c r="C271">
        <v>1251</v>
      </c>
      <c r="D271">
        <v>-1.4570000000000001</v>
      </c>
      <c r="E271">
        <v>52</v>
      </c>
      <c r="F271">
        <f>VLOOKUP($E271,[3]TVA!$G$5:$K$59,3,FALSE)</f>
        <v>0</v>
      </c>
      <c r="G271">
        <f>VLOOKUP($E271,[3]TVA!$G$5:$K$59,4,FALSE)</f>
        <v>1</v>
      </c>
      <c r="H271">
        <f>VLOOKUP($E271,[3]TVA!$G$5:$K$59,5,FALSE)</f>
        <v>1</v>
      </c>
      <c r="J271">
        <f t="shared" si="4"/>
        <v>604</v>
      </c>
      <c r="K271">
        <v>1</v>
      </c>
      <c r="L271" t="s">
        <v>9679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spans="1:20">
      <c r="A272">
        <v>651</v>
      </c>
      <c r="B272" t="s">
        <v>9506</v>
      </c>
      <c r="C272">
        <v>1253</v>
      </c>
      <c r="D272">
        <v>-1.4570000000000001</v>
      </c>
      <c r="E272">
        <v>52</v>
      </c>
      <c r="F272">
        <f>VLOOKUP($E272,[3]TVA!$G$5:$K$59,3,FALSE)</f>
        <v>0</v>
      </c>
      <c r="G272">
        <f>VLOOKUP($E272,[3]TVA!$G$5:$K$59,4,FALSE)</f>
        <v>1</v>
      </c>
      <c r="H272">
        <f>VLOOKUP($E272,[3]TVA!$G$5:$K$59,5,FALSE)</f>
        <v>1</v>
      </c>
      <c r="J272">
        <f t="shared" si="4"/>
        <v>605</v>
      </c>
      <c r="K272">
        <v>1</v>
      </c>
      <c r="L272" t="s">
        <v>9680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spans="1:20">
      <c r="A273">
        <v>652</v>
      </c>
      <c r="B273" t="s">
        <v>9507</v>
      </c>
      <c r="C273">
        <v>1270</v>
      </c>
      <c r="D273">
        <v>0</v>
      </c>
      <c r="E273">
        <v>54</v>
      </c>
      <c r="F273">
        <f>VLOOKUP($E273,[3]TVA!$G$5:$K$59,3,FALSE)</f>
        <v>0.18</v>
      </c>
      <c r="G273">
        <f>VLOOKUP($E273,[3]TVA!$G$5:$K$59,4,FALSE)</f>
        <v>1</v>
      </c>
      <c r="H273">
        <f>VLOOKUP($E273,[3]TVA!$G$5:$K$59,5,FALSE)</f>
        <v>0</v>
      </c>
      <c r="J273">
        <f t="shared" si="4"/>
        <v>606</v>
      </c>
      <c r="K273">
        <v>1</v>
      </c>
      <c r="L273" t="s">
        <v>9681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spans="1:20">
      <c r="A274">
        <v>653</v>
      </c>
      <c r="B274" t="s">
        <v>9508</v>
      </c>
      <c r="C274">
        <v>830</v>
      </c>
      <c r="D274">
        <v>0</v>
      </c>
      <c r="E274">
        <v>41</v>
      </c>
      <c r="F274">
        <f>VLOOKUP($E274,[3]TVA!$G$5:$K$59,3,FALSE)</f>
        <v>0.18</v>
      </c>
      <c r="G274">
        <f>VLOOKUP($E274,[3]TVA!$G$5:$K$59,4,FALSE)</f>
        <v>1</v>
      </c>
      <c r="H274">
        <f>VLOOKUP($E274,[3]TVA!$G$5:$K$59,5,FALSE)</f>
        <v>0</v>
      </c>
      <c r="J274">
        <f t="shared" si="4"/>
        <v>607</v>
      </c>
      <c r="K274">
        <v>1</v>
      </c>
      <c r="L274" t="s">
        <v>9461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spans="1:20">
      <c r="A275">
        <v>661</v>
      </c>
      <c r="B275" t="s">
        <v>9509</v>
      </c>
      <c r="C275">
        <v>1010</v>
      </c>
      <c r="D275">
        <v>-1.7069000000000001</v>
      </c>
      <c r="E275">
        <v>47</v>
      </c>
      <c r="F275">
        <f>VLOOKUP($E275,[3]TVA!$G$5:$K$59,3,FALSE)</f>
        <v>0</v>
      </c>
      <c r="G275">
        <f>VLOOKUP($E275,[3]TVA!$G$5:$K$59,4,FALSE)</f>
        <v>1</v>
      </c>
      <c r="H275">
        <f>VLOOKUP($E275,[3]TVA!$G$5:$K$59,5,FALSE)</f>
        <v>1</v>
      </c>
      <c r="J275">
        <f t="shared" si="4"/>
        <v>608</v>
      </c>
      <c r="K275">
        <v>1</v>
      </c>
      <c r="L275" t="s">
        <v>9462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spans="1:20">
      <c r="A276">
        <v>662</v>
      </c>
      <c r="B276" t="s">
        <v>9510</v>
      </c>
      <c r="C276">
        <v>951</v>
      </c>
      <c r="D276">
        <v>0</v>
      </c>
      <c r="E276">
        <v>45</v>
      </c>
      <c r="F276">
        <f>VLOOKUP($E276,[3]TVA!$G$5:$K$59,3,FALSE)</f>
        <v>0.18</v>
      </c>
      <c r="G276">
        <f>VLOOKUP($E276,[3]TVA!$G$5:$K$59,4,FALSE)</f>
        <v>1</v>
      </c>
      <c r="H276">
        <f>VLOOKUP($E276,[3]TVA!$G$5:$K$59,5,FALSE)</f>
        <v>0</v>
      </c>
      <c r="J276">
        <f t="shared" si="4"/>
        <v>609</v>
      </c>
      <c r="K276">
        <v>1</v>
      </c>
      <c r="L276" t="s">
        <v>9463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spans="1:20">
      <c r="A277">
        <v>663</v>
      </c>
      <c r="B277" t="s">
        <v>9511</v>
      </c>
      <c r="C277">
        <v>1010</v>
      </c>
      <c r="D277">
        <v>0</v>
      </c>
      <c r="E277">
        <v>46</v>
      </c>
      <c r="F277">
        <f>VLOOKUP($E277,[3]TVA!$G$5:$K$59,3,FALSE)</f>
        <v>0.18</v>
      </c>
      <c r="G277">
        <f>VLOOKUP($E277,[3]TVA!$G$5:$K$59,4,FALSE)</f>
        <v>1</v>
      </c>
      <c r="H277">
        <f>VLOOKUP($E277,[3]TVA!$G$5:$K$59,5,FALSE)</f>
        <v>0</v>
      </c>
      <c r="J277">
        <f t="shared" si="4"/>
        <v>610</v>
      </c>
      <c r="K277">
        <v>1</v>
      </c>
      <c r="L277" t="s">
        <v>9464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spans="1:20">
      <c r="A278">
        <v>664</v>
      </c>
      <c r="B278" t="s">
        <v>9512</v>
      </c>
      <c r="C278">
        <v>1020</v>
      </c>
      <c r="D278">
        <v>-1.7069000000000001</v>
      </c>
      <c r="E278">
        <v>47</v>
      </c>
      <c r="F278">
        <f>VLOOKUP($E278,[3]TVA!$G$5:$K$59,3,FALSE)</f>
        <v>0</v>
      </c>
      <c r="G278">
        <f>VLOOKUP($E278,[3]TVA!$G$5:$K$59,4,FALSE)</f>
        <v>1</v>
      </c>
      <c r="H278">
        <f>VLOOKUP($E278,[3]TVA!$G$5:$K$59,5,FALSE)</f>
        <v>1</v>
      </c>
      <c r="J278">
        <f t="shared" si="4"/>
        <v>611</v>
      </c>
      <c r="K278">
        <v>1</v>
      </c>
      <c r="L278" t="s">
        <v>9465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spans="1:20">
      <c r="A279">
        <v>665</v>
      </c>
      <c r="B279" t="s">
        <v>9513</v>
      </c>
      <c r="C279">
        <v>951</v>
      </c>
      <c r="D279">
        <v>0</v>
      </c>
      <c r="E279">
        <v>45</v>
      </c>
      <c r="F279">
        <f>VLOOKUP($E279,[3]TVA!$G$5:$K$59,3,FALSE)</f>
        <v>0.18</v>
      </c>
      <c r="G279">
        <f>VLOOKUP($E279,[3]TVA!$G$5:$K$59,4,FALSE)</f>
        <v>1</v>
      </c>
      <c r="H279">
        <f>VLOOKUP($E279,[3]TVA!$G$5:$K$59,5,FALSE)</f>
        <v>0</v>
      </c>
      <c r="J279">
        <f t="shared" si="4"/>
        <v>612</v>
      </c>
      <c r="K279">
        <v>1</v>
      </c>
      <c r="L279" t="s">
        <v>9466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spans="1:20">
      <c r="A280">
        <v>666</v>
      </c>
      <c r="B280" t="s">
        <v>9514</v>
      </c>
      <c r="C280">
        <v>1020</v>
      </c>
      <c r="D280">
        <v>0</v>
      </c>
      <c r="E280">
        <v>46</v>
      </c>
      <c r="F280">
        <f>VLOOKUP($E280,[3]TVA!$G$5:$K$59,3,FALSE)</f>
        <v>0.18</v>
      </c>
      <c r="G280">
        <f>VLOOKUP($E280,[3]TVA!$G$5:$K$59,4,FALSE)</f>
        <v>1</v>
      </c>
      <c r="H280">
        <f>VLOOKUP($E280,[3]TVA!$G$5:$K$59,5,FALSE)</f>
        <v>0</v>
      </c>
      <c r="J280">
        <f t="shared" si="4"/>
        <v>613</v>
      </c>
      <c r="K280">
        <v>1</v>
      </c>
      <c r="L280" t="s">
        <v>9467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spans="1:20">
      <c r="A281">
        <v>667</v>
      </c>
      <c r="B281" t="s">
        <v>9515</v>
      </c>
      <c r="C281">
        <v>1030</v>
      </c>
      <c r="D281">
        <v>-1.7069000000000001</v>
      </c>
      <c r="E281">
        <v>47</v>
      </c>
      <c r="F281">
        <f>VLOOKUP($E281,[3]TVA!$G$5:$K$59,3,FALSE)</f>
        <v>0</v>
      </c>
      <c r="G281">
        <f>VLOOKUP($E281,[3]TVA!$G$5:$K$59,4,FALSE)</f>
        <v>1</v>
      </c>
      <c r="H281">
        <f>VLOOKUP($E281,[3]TVA!$G$5:$K$59,5,FALSE)</f>
        <v>1</v>
      </c>
      <c r="J281">
        <f t="shared" si="4"/>
        <v>614</v>
      </c>
      <c r="K281">
        <v>1</v>
      </c>
      <c r="L281" t="s">
        <v>9468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spans="1:20">
      <c r="A282">
        <v>668</v>
      </c>
      <c r="B282" t="s">
        <v>9516</v>
      </c>
      <c r="C282">
        <v>951</v>
      </c>
      <c r="D282">
        <v>0</v>
      </c>
      <c r="E282">
        <v>45</v>
      </c>
      <c r="F282">
        <f>VLOOKUP($E282,[3]TVA!$G$5:$K$59,3,FALSE)</f>
        <v>0.18</v>
      </c>
      <c r="G282">
        <f>VLOOKUP($E282,[3]TVA!$G$5:$K$59,4,FALSE)</f>
        <v>1</v>
      </c>
      <c r="H282">
        <f>VLOOKUP($E282,[3]TVA!$G$5:$K$59,5,FALSE)</f>
        <v>0</v>
      </c>
      <c r="J282">
        <f t="shared" si="4"/>
        <v>615</v>
      </c>
      <c r="K282">
        <v>1</v>
      </c>
      <c r="L282" t="s">
        <v>9469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spans="1:20">
      <c r="A283">
        <v>669</v>
      </c>
      <c r="B283" t="s">
        <v>9517</v>
      </c>
      <c r="C283">
        <v>1030</v>
      </c>
      <c r="D283">
        <v>0</v>
      </c>
      <c r="E283">
        <v>46</v>
      </c>
      <c r="F283">
        <f>VLOOKUP($E283,[3]TVA!$G$5:$K$59,3,FALSE)</f>
        <v>0.18</v>
      </c>
      <c r="G283">
        <f>VLOOKUP($E283,[3]TVA!$G$5:$K$59,4,FALSE)</f>
        <v>1</v>
      </c>
      <c r="H283">
        <f>VLOOKUP($E283,[3]TVA!$G$5:$K$59,5,FALSE)</f>
        <v>0</v>
      </c>
      <c r="J283">
        <f t="shared" si="4"/>
        <v>616</v>
      </c>
      <c r="K283">
        <v>1</v>
      </c>
      <c r="L283" t="s">
        <v>9682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spans="1:20">
      <c r="A284">
        <v>670</v>
      </c>
      <c r="B284" t="s">
        <v>9518</v>
      </c>
      <c r="C284">
        <v>1040</v>
      </c>
      <c r="D284">
        <v>-1.7069000000000001</v>
      </c>
      <c r="E284">
        <v>47</v>
      </c>
      <c r="F284">
        <f>VLOOKUP($E284,[3]TVA!$G$5:$K$59,3,FALSE)</f>
        <v>0</v>
      </c>
      <c r="G284">
        <f>VLOOKUP($E284,[3]TVA!$G$5:$K$59,4,FALSE)</f>
        <v>1</v>
      </c>
      <c r="H284">
        <f>VLOOKUP($E284,[3]TVA!$G$5:$K$59,5,FALSE)</f>
        <v>1</v>
      </c>
      <c r="J284">
        <f t="shared" si="4"/>
        <v>617</v>
      </c>
      <c r="K284">
        <v>1</v>
      </c>
      <c r="L284" t="s">
        <v>9683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spans="1:20">
      <c r="A285">
        <v>671</v>
      </c>
      <c r="B285" t="s">
        <v>9519</v>
      </c>
      <c r="C285">
        <v>951</v>
      </c>
      <c r="D285">
        <v>0</v>
      </c>
      <c r="E285">
        <v>45</v>
      </c>
      <c r="F285">
        <f>VLOOKUP($E285,[3]TVA!$G$5:$K$59,3,FALSE)</f>
        <v>0.18</v>
      </c>
      <c r="G285">
        <f>VLOOKUP($E285,[3]TVA!$G$5:$K$59,4,FALSE)</f>
        <v>1</v>
      </c>
      <c r="H285">
        <f>VLOOKUP($E285,[3]TVA!$G$5:$K$59,5,FALSE)</f>
        <v>0</v>
      </c>
      <c r="J285">
        <f t="shared" si="4"/>
        <v>618</v>
      </c>
      <c r="K285">
        <v>1</v>
      </c>
      <c r="L285" t="s">
        <v>9684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spans="1:20">
      <c r="A286">
        <v>672</v>
      </c>
      <c r="B286" t="s">
        <v>9520</v>
      </c>
      <c r="C286">
        <v>1040</v>
      </c>
      <c r="D286">
        <v>0</v>
      </c>
      <c r="E286">
        <v>46</v>
      </c>
      <c r="F286">
        <f>VLOOKUP($E286,[3]TVA!$G$5:$K$59,3,FALSE)</f>
        <v>0.18</v>
      </c>
      <c r="G286">
        <f>VLOOKUP($E286,[3]TVA!$G$5:$K$59,4,FALSE)</f>
        <v>1</v>
      </c>
      <c r="H286">
        <f>VLOOKUP($E286,[3]TVA!$G$5:$K$59,5,FALSE)</f>
        <v>0</v>
      </c>
      <c r="J286">
        <f t="shared" si="4"/>
        <v>619</v>
      </c>
      <c r="K286">
        <v>1</v>
      </c>
      <c r="L286" t="s">
        <v>9685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spans="1:20">
      <c r="A287">
        <v>681</v>
      </c>
      <c r="B287" t="s">
        <v>9521</v>
      </c>
      <c r="C287">
        <v>621</v>
      </c>
      <c r="D287">
        <v>0</v>
      </c>
      <c r="E287">
        <v>35</v>
      </c>
      <c r="F287">
        <f>VLOOKUP($E287,[3]TVA!$G$5:$K$59,3,FALSE)</f>
        <v>0</v>
      </c>
      <c r="G287">
        <f>VLOOKUP($E287,[3]TVA!$G$5:$K$59,4,FALSE)</f>
        <v>1</v>
      </c>
      <c r="H287">
        <f>VLOOKUP($E287,[3]TVA!$G$5:$K$59,5,FALSE)</f>
        <v>1</v>
      </c>
      <c r="J287">
        <f t="shared" si="4"/>
        <v>620</v>
      </c>
      <c r="K287">
        <v>1</v>
      </c>
      <c r="L287" t="s">
        <v>9686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spans="1:20">
      <c r="A288">
        <v>682</v>
      </c>
      <c r="B288" t="s">
        <v>9522</v>
      </c>
      <c r="C288">
        <v>621</v>
      </c>
      <c r="D288">
        <v>0</v>
      </c>
      <c r="E288">
        <v>35</v>
      </c>
      <c r="F288">
        <f>VLOOKUP($E288,[3]TVA!$G$5:$K$59,3,FALSE)</f>
        <v>0</v>
      </c>
      <c r="G288">
        <f>VLOOKUP($E288,[3]TVA!$G$5:$K$59,4,FALSE)</f>
        <v>1</v>
      </c>
      <c r="H288">
        <f>VLOOKUP($E288,[3]TVA!$G$5:$K$59,5,FALSE)</f>
        <v>1</v>
      </c>
      <c r="J288">
        <f t="shared" si="4"/>
        <v>621</v>
      </c>
      <c r="K288">
        <v>1</v>
      </c>
      <c r="L288" t="s">
        <v>9687</v>
      </c>
      <c r="M288">
        <v>16</v>
      </c>
      <c r="N288">
        <v>17</v>
      </c>
      <c r="O288">
        <v>21</v>
      </c>
      <c r="Q288" t="str">
        <f>IFERROR(VLOOKUP(M288,IO_percentage3!$P$2:$Q$36,2,FALSE),"")</f>
        <v xml:space="preserve">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spans="1:20">
      <c r="A289">
        <v>683</v>
      </c>
      <c r="B289" t="s">
        <v>9523</v>
      </c>
      <c r="C289">
        <v>622</v>
      </c>
      <c r="D289">
        <v>0</v>
      </c>
      <c r="E289">
        <v>35</v>
      </c>
      <c r="F289">
        <f>VLOOKUP($E289,[3]TVA!$G$5:$K$59,3,FALSE)</f>
        <v>0</v>
      </c>
      <c r="G289">
        <f>VLOOKUP($E289,[3]TVA!$G$5:$K$59,4,FALSE)</f>
        <v>1</v>
      </c>
      <c r="H289">
        <f>VLOOKUP($E289,[3]TVA!$G$5:$K$59,5,FALSE)</f>
        <v>1</v>
      </c>
      <c r="J289">
        <f t="shared" si="4"/>
        <v>622</v>
      </c>
      <c r="K289">
        <v>1</v>
      </c>
      <c r="L289" t="s">
        <v>9688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spans="1:20">
      <c r="A290">
        <v>684</v>
      </c>
      <c r="B290" t="s">
        <v>9524</v>
      </c>
      <c r="C290">
        <v>621</v>
      </c>
      <c r="D290">
        <v>0</v>
      </c>
      <c r="E290">
        <v>35</v>
      </c>
      <c r="F290">
        <f>VLOOKUP($E290,[3]TVA!$G$5:$K$59,3,FALSE)</f>
        <v>0</v>
      </c>
      <c r="G290">
        <f>VLOOKUP($E290,[3]TVA!$G$5:$K$59,4,FALSE)</f>
        <v>1</v>
      </c>
      <c r="H290">
        <f>VLOOKUP($E290,[3]TVA!$G$5:$K$59,5,FALSE)</f>
        <v>1</v>
      </c>
      <c r="J290">
        <f t="shared" si="4"/>
        <v>623</v>
      </c>
      <c r="K290">
        <v>1</v>
      </c>
      <c r="L290" t="s">
        <v>9689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spans="1:20">
      <c r="A291">
        <v>685</v>
      </c>
      <c r="B291" t="s">
        <v>9525</v>
      </c>
      <c r="C291">
        <v>621</v>
      </c>
      <c r="D291">
        <v>0</v>
      </c>
      <c r="E291">
        <v>35</v>
      </c>
      <c r="F291">
        <f>VLOOKUP($E291,[3]TVA!$G$5:$K$59,3,FALSE)</f>
        <v>0</v>
      </c>
      <c r="G291">
        <f>VLOOKUP($E291,[3]TVA!$G$5:$K$59,4,FALSE)</f>
        <v>1</v>
      </c>
      <c r="H291">
        <f>VLOOKUP($E291,[3]TVA!$G$5:$K$59,5,FALSE)</f>
        <v>1</v>
      </c>
      <c r="J291">
        <f t="shared" si="4"/>
        <v>624</v>
      </c>
      <c r="K291">
        <v>1</v>
      </c>
      <c r="L291" t="s">
        <v>9690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spans="1:20">
      <c r="A292">
        <v>686</v>
      </c>
      <c r="B292" t="s">
        <v>9526</v>
      </c>
      <c r="C292">
        <v>611</v>
      </c>
      <c r="D292">
        <v>-1.6700999999999999</v>
      </c>
      <c r="E292">
        <v>35</v>
      </c>
      <c r="F292">
        <f>VLOOKUP($E292,[3]TVA!$G$5:$K$59,3,FALSE)</f>
        <v>0</v>
      </c>
      <c r="G292">
        <f>VLOOKUP($E292,[3]TVA!$G$5:$K$59,4,FALSE)</f>
        <v>1</v>
      </c>
      <c r="H292">
        <f>VLOOKUP($E292,[3]TVA!$G$5:$K$59,5,FALSE)</f>
        <v>1</v>
      </c>
      <c r="J292">
        <f t="shared" si="4"/>
        <v>625</v>
      </c>
      <c r="K292">
        <v>1</v>
      </c>
      <c r="L292" t="s">
        <v>9691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spans="1:20">
      <c r="A293">
        <v>691</v>
      </c>
      <c r="B293" t="s">
        <v>9527</v>
      </c>
      <c r="C293">
        <v>630</v>
      </c>
      <c r="D293">
        <v>0</v>
      </c>
      <c r="E293">
        <v>35</v>
      </c>
      <c r="F293">
        <f>VLOOKUP($E293,[3]TVA!$G$5:$K$59,3,FALSE)</f>
        <v>0</v>
      </c>
      <c r="G293">
        <f>VLOOKUP($E293,[3]TVA!$G$5:$K$59,4,FALSE)</f>
        <v>1</v>
      </c>
      <c r="H293">
        <f>VLOOKUP($E293,[3]TVA!$G$5:$K$59,5,FALSE)</f>
        <v>1</v>
      </c>
      <c r="J293">
        <f t="shared" si="4"/>
        <v>626</v>
      </c>
      <c r="K293">
        <v>1</v>
      </c>
      <c r="L293" t="s">
        <v>9478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spans="1:20">
      <c r="A294">
        <v>692</v>
      </c>
      <c r="B294" t="s">
        <v>9528</v>
      </c>
      <c r="C294">
        <v>611</v>
      </c>
      <c r="D294">
        <v>-1.6700999999999999</v>
      </c>
      <c r="E294">
        <v>35</v>
      </c>
      <c r="F294">
        <f>VLOOKUP($E294,[3]TVA!$G$5:$K$59,3,FALSE)</f>
        <v>0</v>
      </c>
      <c r="G294">
        <f>VLOOKUP($E294,[3]TVA!$G$5:$K$59,4,FALSE)</f>
        <v>1</v>
      </c>
      <c r="H294">
        <f>VLOOKUP($E294,[3]TVA!$G$5:$K$59,5,FALSE)</f>
        <v>1</v>
      </c>
      <c r="J294">
        <f t="shared" si="4"/>
        <v>627</v>
      </c>
      <c r="K294">
        <v>1</v>
      </c>
      <c r="L294" t="s">
        <v>9479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spans="1:20">
      <c r="A295">
        <v>801</v>
      </c>
      <c r="B295" t="s">
        <v>9529</v>
      </c>
      <c r="C295">
        <v>511</v>
      </c>
      <c r="D295">
        <v>0</v>
      </c>
      <c r="E295">
        <v>32</v>
      </c>
      <c r="F295">
        <f>VLOOKUP($E295,[3]TVA!$G$5:$K$59,3,FALSE)</f>
        <v>0.18</v>
      </c>
      <c r="G295">
        <f>VLOOKUP($E295,[3]TVA!$G$5:$K$59,4,FALSE)</f>
        <v>1</v>
      </c>
      <c r="H295">
        <f>VLOOKUP($E295,[3]TVA!$G$5:$K$59,5,FALSE)</f>
        <v>0</v>
      </c>
      <c r="J295">
        <f t="shared" si="4"/>
        <v>628</v>
      </c>
      <c r="K295">
        <v>1</v>
      </c>
      <c r="L295" t="s">
        <v>9692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spans="1:20">
      <c r="A296">
        <v>802</v>
      </c>
      <c r="B296" t="s">
        <v>9530</v>
      </c>
      <c r="C296">
        <v>511</v>
      </c>
      <c r="D296">
        <v>0</v>
      </c>
      <c r="E296">
        <v>32</v>
      </c>
      <c r="F296">
        <f>VLOOKUP($E296,[3]TVA!$G$5:$K$59,3,FALSE)</f>
        <v>0.18</v>
      </c>
      <c r="G296">
        <f>VLOOKUP($E296,[3]TVA!$G$5:$K$59,4,FALSE)</f>
        <v>1</v>
      </c>
      <c r="H296">
        <f>VLOOKUP($E296,[3]TVA!$G$5:$K$59,5,FALSE)</f>
        <v>0</v>
      </c>
      <c r="J296">
        <f t="shared" si="4"/>
        <v>629</v>
      </c>
      <c r="K296">
        <v>1</v>
      </c>
      <c r="L296" t="s">
        <v>9481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spans="1:20">
      <c r="A297">
        <v>803</v>
      </c>
      <c r="B297" t="s">
        <v>9531</v>
      </c>
      <c r="C297">
        <v>511</v>
      </c>
      <c r="D297">
        <v>0</v>
      </c>
      <c r="E297">
        <v>32</v>
      </c>
      <c r="F297">
        <f>VLOOKUP($E297,[3]TVA!$G$5:$K$59,3,FALSE)</f>
        <v>0.18</v>
      </c>
      <c r="G297">
        <f>VLOOKUP($E297,[3]TVA!$G$5:$K$59,4,FALSE)</f>
        <v>1</v>
      </c>
      <c r="H297">
        <f>VLOOKUP($E297,[3]TVA!$G$5:$K$59,5,FALSE)</f>
        <v>0</v>
      </c>
      <c r="J297">
        <f t="shared" si="4"/>
        <v>630</v>
      </c>
      <c r="K297">
        <v>1</v>
      </c>
      <c r="L297" t="s">
        <v>9482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spans="1:20">
      <c r="A298">
        <v>804</v>
      </c>
      <c r="B298" t="s">
        <v>9532</v>
      </c>
      <c r="C298">
        <v>511</v>
      </c>
      <c r="D298">
        <v>0</v>
      </c>
      <c r="E298">
        <v>32</v>
      </c>
      <c r="F298">
        <f>VLOOKUP($E298,[3]TVA!$G$5:$K$59,3,FALSE)</f>
        <v>0.18</v>
      </c>
      <c r="G298">
        <f>VLOOKUP($E298,[3]TVA!$G$5:$K$59,4,FALSE)</f>
        <v>1</v>
      </c>
      <c r="H298">
        <f>VLOOKUP($E298,[3]TVA!$G$5:$K$59,5,FALSE)</f>
        <v>0</v>
      </c>
      <c r="J298">
        <f t="shared" si="4"/>
        <v>631</v>
      </c>
      <c r="K298">
        <v>1</v>
      </c>
      <c r="L298" t="s">
        <v>9693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spans="1:20">
      <c r="A299">
        <v>805</v>
      </c>
      <c r="B299" t="s">
        <v>9533</v>
      </c>
      <c r="C299">
        <v>511</v>
      </c>
      <c r="D299">
        <v>0</v>
      </c>
      <c r="E299">
        <v>32</v>
      </c>
      <c r="F299">
        <f>VLOOKUP($E299,[3]TVA!$G$5:$K$59,3,FALSE)</f>
        <v>0.18</v>
      </c>
      <c r="G299">
        <f>VLOOKUP($E299,[3]TVA!$G$5:$K$59,4,FALSE)</f>
        <v>1</v>
      </c>
      <c r="H299">
        <f>VLOOKUP($E299,[3]TVA!$G$5:$K$59,5,FALSE)</f>
        <v>0</v>
      </c>
      <c r="J299">
        <f t="shared" si="4"/>
        <v>632</v>
      </c>
      <c r="K299">
        <v>1</v>
      </c>
      <c r="L299" t="s">
        <v>9484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spans="1:20">
      <c r="A300">
        <v>806</v>
      </c>
      <c r="B300" t="s">
        <v>9534</v>
      </c>
      <c r="C300">
        <v>512</v>
      </c>
      <c r="D300">
        <v>0</v>
      </c>
      <c r="E300">
        <v>32</v>
      </c>
      <c r="F300">
        <f>VLOOKUP($E300,[3]TVA!$G$5:$K$59,3,FALSE)</f>
        <v>0.18</v>
      </c>
      <c r="G300">
        <f>VLOOKUP($E300,[3]TVA!$G$5:$K$59,4,FALSE)</f>
        <v>1</v>
      </c>
      <c r="H300">
        <f>VLOOKUP($E300,[3]TVA!$G$5:$K$59,5,FALSE)</f>
        <v>0</v>
      </c>
      <c r="J300">
        <f t="shared" si="4"/>
        <v>633</v>
      </c>
      <c r="K300">
        <v>1</v>
      </c>
      <c r="L300" t="s">
        <v>9485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spans="1:20">
      <c r="A301">
        <v>807</v>
      </c>
      <c r="B301" t="s">
        <v>9535</v>
      </c>
      <c r="C301">
        <v>532</v>
      </c>
      <c r="D301">
        <v>0</v>
      </c>
      <c r="E301">
        <v>32</v>
      </c>
      <c r="F301">
        <f>VLOOKUP($E301,[3]TVA!$G$5:$K$59,3,FALSE)</f>
        <v>0.18</v>
      </c>
      <c r="G301">
        <f>VLOOKUP($E301,[3]TVA!$G$5:$K$59,4,FALSE)</f>
        <v>1</v>
      </c>
      <c r="H301">
        <f>VLOOKUP($E301,[3]TVA!$G$5:$K$59,5,FALSE)</f>
        <v>0</v>
      </c>
      <c r="J301">
        <f t="shared" si="4"/>
        <v>634</v>
      </c>
      <c r="K301">
        <v>1</v>
      </c>
      <c r="L301" t="s">
        <v>9486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spans="1:20">
      <c r="A302">
        <v>808</v>
      </c>
      <c r="B302" t="s">
        <v>9536</v>
      </c>
      <c r="C302">
        <v>532</v>
      </c>
      <c r="D302">
        <v>0</v>
      </c>
      <c r="E302">
        <v>32</v>
      </c>
      <c r="F302">
        <f>VLOOKUP($E302,[3]TVA!$G$5:$K$59,3,FALSE)</f>
        <v>0.18</v>
      </c>
      <c r="G302">
        <f>VLOOKUP($E302,[3]TVA!$G$5:$K$59,4,FALSE)</f>
        <v>1</v>
      </c>
      <c r="H302">
        <f>VLOOKUP($E302,[3]TVA!$G$5:$K$59,5,FALSE)</f>
        <v>0</v>
      </c>
      <c r="J302">
        <f t="shared" si="4"/>
        <v>635</v>
      </c>
      <c r="K302">
        <v>1</v>
      </c>
      <c r="L302" t="s">
        <v>9487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spans="1:20">
      <c r="A303">
        <v>809</v>
      </c>
      <c r="B303" t="s">
        <v>9537</v>
      </c>
      <c r="C303">
        <v>531</v>
      </c>
      <c r="D303">
        <v>0</v>
      </c>
      <c r="E303">
        <v>32</v>
      </c>
      <c r="F303">
        <f>VLOOKUP($E303,[3]TVA!$G$5:$K$59,3,FALSE)</f>
        <v>0.18</v>
      </c>
      <c r="G303">
        <f>VLOOKUP($E303,[3]TVA!$G$5:$K$59,4,FALSE)</f>
        <v>1</v>
      </c>
      <c r="H303">
        <f>VLOOKUP($E303,[3]TVA!$G$5:$K$59,5,FALSE)</f>
        <v>0</v>
      </c>
      <c r="J303">
        <f t="shared" si="4"/>
        <v>636</v>
      </c>
      <c r="K303">
        <v>1</v>
      </c>
      <c r="L303" t="s">
        <v>9488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spans="1:20">
      <c r="A304">
        <v>810</v>
      </c>
      <c r="B304" t="s">
        <v>9538</v>
      </c>
      <c r="C304">
        <v>452</v>
      </c>
      <c r="D304">
        <v>-1.3504</v>
      </c>
      <c r="E304">
        <v>29</v>
      </c>
      <c r="F304">
        <f>VLOOKUP($E304,[3]TVA!$G$5:$K$59,3,FALSE)</f>
        <v>0</v>
      </c>
      <c r="G304">
        <f>VLOOKUP($E304,[3]TVA!$G$5:$K$59,4,FALSE)</f>
        <v>1</v>
      </c>
      <c r="H304">
        <f>VLOOKUP($E304,[3]TVA!$G$5:$K$59,5,FALSE)</f>
        <v>1</v>
      </c>
      <c r="J304">
        <f t="shared" si="4"/>
        <v>637</v>
      </c>
      <c r="K304">
        <v>1</v>
      </c>
      <c r="L304" t="s">
        <v>9694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spans="1:20">
      <c r="A305">
        <v>811</v>
      </c>
      <c r="B305" t="s">
        <v>9539</v>
      </c>
      <c r="C305">
        <v>532</v>
      </c>
      <c r="D305">
        <v>0</v>
      </c>
      <c r="E305">
        <v>32</v>
      </c>
      <c r="F305">
        <f>VLOOKUP($E305,[3]TVA!$G$5:$K$59,3,FALSE)</f>
        <v>0.18</v>
      </c>
      <c r="G305">
        <f>VLOOKUP($E305,[3]TVA!$G$5:$K$59,4,FALSE)</f>
        <v>1</v>
      </c>
      <c r="H305">
        <f>VLOOKUP($E305,[3]TVA!$G$5:$K$59,5,FALSE)</f>
        <v>0</v>
      </c>
      <c r="J305">
        <f t="shared" si="4"/>
        <v>638</v>
      </c>
      <c r="K305">
        <v>1</v>
      </c>
      <c r="L305" t="s">
        <v>9695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spans="1:20">
      <c r="A306">
        <v>812</v>
      </c>
      <c r="B306" t="s">
        <v>9540</v>
      </c>
      <c r="C306">
        <v>531</v>
      </c>
      <c r="D306">
        <v>0</v>
      </c>
      <c r="E306">
        <v>32</v>
      </c>
      <c r="F306">
        <f>VLOOKUP($E306,[3]TVA!$G$5:$K$59,3,FALSE)</f>
        <v>0.18</v>
      </c>
      <c r="G306">
        <f>VLOOKUP($E306,[3]TVA!$G$5:$K$59,4,FALSE)</f>
        <v>1</v>
      </c>
      <c r="H306">
        <f>VLOOKUP($E306,[3]TVA!$G$5:$K$59,5,FALSE)</f>
        <v>0</v>
      </c>
      <c r="J306">
        <f t="shared" si="4"/>
        <v>639</v>
      </c>
      <c r="K306">
        <v>1</v>
      </c>
      <c r="L306" t="s">
        <v>9696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spans="1:20">
      <c r="A307">
        <v>813</v>
      </c>
      <c r="B307" t="s">
        <v>9541</v>
      </c>
      <c r="C307">
        <v>540</v>
      </c>
      <c r="D307">
        <v>0</v>
      </c>
      <c r="E307">
        <v>32</v>
      </c>
      <c r="F307">
        <f>VLOOKUP($E307,[3]TVA!$G$5:$K$59,3,FALSE)</f>
        <v>0.18</v>
      </c>
      <c r="G307">
        <f>VLOOKUP($E307,[3]TVA!$G$5:$K$59,4,FALSE)</f>
        <v>1</v>
      </c>
      <c r="H307">
        <f>VLOOKUP($E307,[3]TVA!$G$5:$K$59,5,FALSE)</f>
        <v>0</v>
      </c>
      <c r="J307">
        <f t="shared" si="4"/>
        <v>640</v>
      </c>
      <c r="K307">
        <v>1</v>
      </c>
      <c r="L307" t="s">
        <v>9697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spans="1:20">
      <c r="A308">
        <v>814</v>
      </c>
      <c r="B308" t="s">
        <v>9542</v>
      </c>
      <c r="C308">
        <v>532</v>
      </c>
      <c r="D308">
        <v>0</v>
      </c>
      <c r="E308">
        <v>32</v>
      </c>
      <c r="F308">
        <f>VLOOKUP($E308,[3]TVA!$G$5:$K$59,3,FALSE)</f>
        <v>0.18</v>
      </c>
      <c r="G308">
        <f>VLOOKUP($E308,[3]TVA!$G$5:$K$59,4,FALSE)</f>
        <v>1</v>
      </c>
      <c r="H308">
        <f>VLOOKUP($E308,[3]TVA!$G$5:$K$59,5,FALSE)</f>
        <v>0</v>
      </c>
      <c r="J308">
        <f t="shared" si="4"/>
        <v>641</v>
      </c>
      <c r="K308">
        <v>1</v>
      </c>
      <c r="L308" t="s">
        <v>9698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spans="1:20">
      <c r="A309">
        <v>815</v>
      </c>
      <c r="B309" t="s">
        <v>9543</v>
      </c>
      <c r="C309">
        <v>532</v>
      </c>
      <c r="D309">
        <v>0</v>
      </c>
      <c r="E309">
        <v>32</v>
      </c>
      <c r="F309">
        <f>VLOOKUP($E309,[3]TVA!$G$5:$K$59,3,FALSE)</f>
        <v>0.18</v>
      </c>
      <c r="G309">
        <f>VLOOKUP($E309,[3]TVA!$G$5:$K$59,4,FALSE)</f>
        <v>1</v>
      </c>
      <c r="H309">
        <f>VLOOKUP($E309,[3]TVA!$G$5:$K$59,5,FALSE)</f>
        <v>0</v>
      </c>
      <c r="J309">
        <f t="shared" si="4"/>
        <v>642</v>
      </c>
      <c r="K309">
        <v>1</v>
      </c>
      <c r="L309" t="s">
        <v>9494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spans="1:20">
      <c r="A310">
        <v>816</v>
      </c>
      <c r="B310" t="s">
        <v>9544</v>
      </c>
      <c r="C310">
        <v>531</v>
      </c>
      <c r="D310">
        <v>0</v>
      </c>
      <c r="E310">
        <v>32</v>
      </c>
      <c r="F310">
        <f>VLOOKUP($E310,[3]TVA!$G$5:$K$59,3,FALSE)</f>
        <v>0.18</v>
      </c>
      <c r="G310">
        <f>VLOOKUP($E310,[3]TVA!$G$5:$K$59,4,FALSE)</f>
        <v>1</v>
      </c>
      <c r="H310">
        <f>VLOOKUP($E310,[3]TVA!$G$5:$K$59,5,FALSE)</f>
        <v>0</v>
      </c>
      <c r="J310">
        <f t="shared" si="4"/>
        <v>643</v>
      </c>
      <c r="K310">
        <v>1</v>
      </c>
      <c r="L310" t="s">
        <v>9699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spans="1:20">
      <c r="A311">
        <v>817</v>
      </c>
      <c r="B311" t="s">
        <v>9545</v>
      </c>
      <c r="C311">
        <v>531</v>
      </c>
      <c r="D311">
        <v>0</v>
      </c>
      <c r="E311">
        <v>32</v>
      </c>
      <c r="F311">
        <f>VLOOKUP($E311,[3]TVA!$G$5:$K$59,3,FALSE)</f>
        <v>0.18</v>
      </c>
      <c r="G311">
        <f>VLOOKUP($E311,[3]TVA!$G$5:$K$59,4,FALSE)</f>
        <v>1</v>
      </c>
      <c r="H311">
        <f>VLOOKUP($E311,[3]TVA!$G$5:$K$59,5,FALSE)</f>
        <v>0</v>
      </c>
      <c r="J311">
        <f t="shared" si="4"/>
        <v>644</v>
      </c>
      <c r="K311">
        <v>1</v>
      </c>
      <c r="L311" t="s">
        <v>9496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spans="1:20">
      <c r="A312">
        <v>818</v>
      </c>
      <c r="B312" t="s">
        <v>9546</v>
      </c>
      <c r="C312">
        <v>531</v>
      </c>
      <c r="D312">
        <v>0</v>
      </c>
      <c r="E312">
        <v>32</v>
      </c>
      <c r="F312">
        <f>VLOOKUP($E312,[3]TVA!$G$5:$K$59,3,FALSE)</f>
        <v>0.18</v>
      </c>
      <c r="G312">
        <f>VLOOKUP($E312,[3]TVA!$G$5:$K$59,4,FALSE)</f>
        <v>1</v>
      </c>
      <c r="H312">
        <f>VLOOKUP($E312,[3]TVA!$G$5:$K$59,5,FALSE)</f>
        <v>0</v>
      </c>
      <c r="J312">
        <f t="shared" si="4"/>
        <v>645</v>
      </c>
      <c r="K312">
        <v>1</v>
      </c>
      <c r="L312" t="s">
        <v>9700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spans="1:20">
      <c r="A313">
        <v>819</v>
      </c>
      <c r="B313" t="s">
        <v>9547</v>
      </c>
      <c r="C313">
        <v>911</v>
      </c>
      <c r="D313">
        <v>0</v>
      </c>
      <c r="E313">
        <v>42</v>
      </c>
      <c r="F313">
        <f>VLOOKUP($E313,[3]TVA!$G$5:$K$59,3,FALSE)</f>
        <v>0.18</v>
      </c>
      <c r="G313">
        <f>VLOOKUP($E313,[3]TVA!$G$5:$K$59,4,FALSE)</f>
        <v>1</v>
      </c>
      <c r="H313">
        <f>VLOOKUP($E313,[3]TVA!$G$5:$K$59,5,FALSE)</f>
        <v>0</v>
      </c>
      <c r="J313">
        <f t="shared" si="4"/>
        <v>646</v>
      </c>
      <c r="K313">
        <v>1</v>
      </c>
      <c r="L313" t="s">
        <v>9498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spans="1:20">
      <c r="A314">
        <v>820</v>
      </c>
      <c r="B314" t="s">
        <v>9548</v>
      </c>
      <c r="C314">
        <v>911</v>
      </c>
      <c r="D314">
        <v>0</v>
      </c>
      <c r="E314">
        <v>42</v>
      </c>
      <c r="F314">
        <f>VLOOKUP($E314,[3]TVA!$G$5:$K$59,3,FALSE)</f>
        <v>0.18</v>
      </c>
      <c r="G314">
        <f>VLOOKUP($E314,[3]TVA!$G$5:$K$59,4,FALSE)</f>
        <v>1</v>
      </c>
      <c r="H314">
        <f>VLOOKUP($E314,[3]TVA!$G$5:$K$59,5,FALSE)</f>
        <v>0</v>
      </c>
      <c r="J314">
        <f t="shared" si="4"/>
        <v>647</v>
      </c>
      <c r="K314">
        <v>1</v>
      </c>
      <c r="L314" t="s">
        <v>9701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spans="1:20">
      <c r="A315">
        <v>821</v>
      </c>
      <c r="B315" t="s">
        <v>9549</v>
      </c>
      <c r="C315">
        <v>911</v>
      </c>
      <c r="D315">
        <v>0</v>
      </c>
      <c r="E315">
        <v>42</v>
      </c>
      <c r="F315">
        <f>VLOOKUP($E315,[3]TVA!$G$5:$K$59,3,FALSE)</f>
        <v>0.18</v>
      </c>
      <c r="G315">
        <f>VLOOKUP($E315,[3]TVA!$G$5:$K$59,4,FALSE)</f>
        <v>1</v>
      </c>
      <c r="H315">
        <f>VLOOKUP($E315,[3]TVA!$G$5:$K$59,5,FALSE)</f>
        <v>0</v>
      </c>
      <c r="J315">
        <f t="shared" si="4"/>
        <v>648</v>
      </c>
      <c r="K315">
        <v>1</v>
      </c>
      <c r="L315" t="s">
        <v>9500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spans="1:20">
      <c r="A316">
        <v>822</v>
      </c>
      <c r="B316" t="s">
        <v>9550</v>
      </c>
      <c r="C316">
        <v>911</v>
      </c>
      <c r="D316">
        <v>0</v>
      </c>
      <c r="E316">
        <v>42</v>
      </c>
      <c r="F316">
        <f>VLOOKUP($E316,[3]TVA!$G$5:$K$59,3,FALSE)</f>
        <v>0.18</v>
      </c>
      <c r="G316">
        <f>VLOOKUP($E316,[3]TVA!$G$5:$K$59,4,FALSE)</f>
        <v>1</v>
      </c>
      <c r="H316">
        <f>VLOOKUP($E316,[3]TVA!$G$5:$K$59,5,FALSE)</f>
        <v>0</v>
      </c>
      <c r="J316">
        <f t="shared" si="4"/>
        <v>649</v>
      </c>
      <c r="K316">
        <v>1</v>
      </c>
      <c r="L316" t="s">
        <v>9702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spans="1:20">
      <c r="A317">
        <v>823</v>
      </c>
      <c r="B317" t="s">
        <v>9551</v>
      </c>
      <c r="C317">
        <v>531</v>
      </c>
      <c r="D317">
        <v>0</v>
      </c>
      <c r="E317">
        <v>32</v>
      </c>
      <c r="F317">
        <f>VLOOKUP($E317,[3]TVA!$G$5:$K$59,3,FALSE)</f>
        <v>0.18</v>
      </c>
      <c r="G317">
        <f>VLOOKUP($E317,[3]TVA!$G$5:$K$59,4,FALSE)</f>
        <v>1</v>
      </c>
      <c r="H317">
        <f>VLOOKUP($E317,[3]TVA!$G$5:$K$59,5,FALSE)</f>
        <v>0</v>
      </c>
      <c r="J317">
        <f t="shared" si="4"/>
        <v>650</v>
      </c>
      <c r="K317">
        <v>1</v>
      </c>
      <c r="L317" t="s">
        <v>9703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 xml:space="preserve">fabrication de verre, poterie </v>
      </c>
      <c r="T317" t="str">
        <f>IFERROR(VLOOKUP(P317,IO_percentage3!$P$2:$Q$36,2,FALSE),"")</f>
        <v>fabrication de produits divers</v>
      </c>
    </row>
    <row r="318" spans="1:20">
      <c r="A318">
        <v>824</v>
      </c>
      <c r="B318" t="s">
        <v>9552</v>
      </c>
      <c r="C318">
        <v>531</v>
      </c>
      <c r="D318">
        <v>0</v>
      </c>
      <c r="E318">
        <v>32</v>
      </c>
      <c r="F318">
        <f>VLOOKUP($E318,[3]TVA!$G$5:$K$59,3,FALSE)</f>
        <v>0.18</v>
      </c>
      <c r="G318">
        <f>VLOOKUP($E318,[3]TVA!$G$5:$K$59,4,FALSE)</f>
        <v>1</v>
      </c>
      <c r="H318">
        <f>VLOOKUP($E318,[3]TVA!$G$5:$K$59,5,FALSE)</f>
        <v>0</v>
      </c>
      <c r="J318">
        <f t="shared" si="4"/>
        <v>651</v>
      </c>
      <c r="K318">
        <v>1</v>
      </c>
      <c r="L318" t="s">
        <v>9503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spans="1:20">
      <c r="A319">
        <v>825</v>
      </c>
      <c r="B319" t="s">
        <v>9553</v>
      </c>
      <c r="C319">
        <v>531</v>
      </c>
      <c r="D319">
        <v>0</v>
      </c>
      <c r="E319">
        <v>32</v>
      </c>
      <c r="F319">
        <f>VLOOKUP($E319,[3]TVA!$G$5:$K$59,3,FALSE)</f>
        <v>0.18</v>
      </c>
      <c r="G319">
        <f>VLOOKUP($E319,[3]TVA!$G$5:$K$59,4,FALSE)</f>
        <v>1</v>
      </c>
      <c r="H319">
        <f>VLOOKUP($E319,[3]TVA!$G$5:$K$59,5,FALSE)</f>
        <v>0</v>
      </c>
      <c r="J319">
        <f t="shared" si="4"/>
        <v>652</v>
      </c>
      <c r="K319">
        <v>1</v>
      </c>
      <c r="L319" t="s">
        <v>9504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spans="1:20">
      <c r="A320">
        <v>826</v>
      </c>
      <c r="B320" t="s">
        <v>9554</v>
      </c>
      <c r="C320">
        <v>551</v>
      </c>
      <c r="D320">
        <v>0</v>
      </c>
      <c r="E320">
        <v>32</v>
      </c>
      <c r="F320">
        <f>VLOOKUP($E320,[3]TVA!$G$5:$K$59,3,FALSE)</f>
        <v>0.18</v>
      </c>
      <c r="G320">
        <f>VLOOKUP($E320,[3]TVA!$G$5:$K$59,4,FALSE)</f>
        <v>1</v>
      </c>
      <c r="H320">
        <f>VLOOKUP($E320,[3]TVA!$G$5:$K$59,5,FALSE)</f>
        <v>0</v>
      </c>
      <c r="J320">
        <f t="shared" si="4"/>
        <v>653</v>
      </c>
      <c r="K320">
        <v>1</v>
      </c>
      <c r="L320" t="s">
        <v>9505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spans="1:20">
      <c r="A321">
        <v>827</v>
      </c>
      <c r="B321" t="s">
        <v>9555</v>
      </c>
      <c r="C321">
        <v>531</v>
      </c>
      <c r="D321">
        <v>0</v>
      </c>
      <c r="E321">
        <v>32</v>
      </c>
      <c r="F321">
        <f>VLOOKUP($E321,[3]TVA!$G$5:$K$59,3,FALSE)</f>
        <v>0.18</v>
      </c>
      <c r="G321">
        <f>VLOOKUP($E321,[3]TVA!$G$5:$K$59,4,FALSE)</f>
        <v>1</v>
      </c>
      <c r="H321">
        <f>VLOOKUP($E321,[3]TVA!$G$5:$K$59,5,FALSE)</f>
        <v>0</v>
      </c>
      <c r="J321">
        <f t="shared" si="4"/>
        <v>654</v>
      </c>
      <c r="K321">
        <v>1</v>
      </c>
      <c r="L321" t="s">
        <v>9506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spans="1:20">
      <c r="A322">
        <v>828</v>
      </c>
      <c r="B322" t="s">
        <v>9556</v>
      </c>
      <c r="C322">
        <v>711</v>
      </c>
      <c r="D322">
        <v>0</v>
      </c>
      <c r="E322">
        <v>36</v>
      </c>
      <c r="F322">
        <f>VLOOKUP($E322,[3]TVA!$G$5:$K$59,3,FALSE)</f>
        <v>0.18</v>
      </c>
      <c r="G322">
        <f>VLOOKUP($E322,[3]TVA!$G$5:$K$59,4,FALSE)</f>
        <v>1</v>
      </c>
      <c r="H322">
        <f>VLOOKUP($E322,[3]TVA!$G$5:$K$59,5,FALSE)</f>
        <v>0</v>
      </c>
      <c r="J322">
        <f t="shared" si="4"/>
        <v>656</v>
      </c>
      <c r="K322">
        <v>2</v>
      </c>
      <c r="L322" t="s">
        <v>9704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spans="1:20">
      <c r="A323">
        <v>829</v>
      </c>
      <c r="B323" t="s">
        <v>9557</v>
      </c>
      <c r="C323">
        <v>712</v>
      </c>
      <c r="D323">
        <v>0</v>
      </c>
      <c r="E323">
        <v>36</v>
      </c>
      <c r="F323">
        <f>VLOOKUP($E323,[3]TVA!$G$5:$K$59,3,FALSE)</f>
        <v>0.18</v>
      </c>
      <c r="G323">
        <f>VLOOKUP($E323,[3]TVA!$G$5:$K$59,4,FALSE)</f>
        <v>1</v>
      </c>
      <c r="H323">
        <f>VLOOKUP($E323,[3]TVA!$G$5:$K$59,5,FALSE)</f>
        <v>0</v>
      </c>
      <c r="J323">
        <f t="shared" ref="J323:J386" si="5">J322+K323</f>
        <v>657</v>
      </c>
      <c r="K323">
        <v>1</v>
      </c>
      <c r="L323" t="s">
        <v>9705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spans="1:20">
      <c r="A324">
        <v>830</v>
      </c>
      <c r="B324" t="s">
        <v>9558</v>
      </c>
      <c r="C324">
        <v>713</v>
      </c>
      <c r="D324">
        <v>0</v>
      </c>
      <c r="E324">
        <v>36</v>
      </c>
      <c r="F324">
        <f>VLOOKUP($E324,[3]TVA!$G$5:$K$59,3,FALSE)</f>
        <v>0.18</v>
      </c>
      <c r="G324">
        <f>VLOOKUP($E324,[3]TVA!$G$5:$K$59,4,FALSE)</f>
        <v>1</v>
      </c>
      <c r="H324">
        <f>VLOOKUP($E324,[3]TVA!$G$5:$K$59,5,FALSE)</f>
        <v>0</v>
      </c>
      <c r="J324">
        <f t="shared" si="5"/>
        <v>701</v>
      </c>
      <c r="K324">
        <v>44</v>
      </c>
      <c r="L324" t="s">
        <v>9706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spans="1:20">
      <c r="A325">
        <v>831</v>
      </c>
      <c r="B325" t="s">
        <v>9559</v>
      </c>
      <c r="C325">
        <v>912</v>
      </c>
      <c r="D325">
        <v>0</v>
      </c>
      <c r="E325">
        <v>42</v>
      </c>
      <c r="F325">
        <f>VLOOKUP($E325,[3]TVA!$G$5:$K$59,3,FALSE)</f>
        <v>0.18</v>
      </c>
      <c r="G325">
        <f>VLOOKUP($E325,[3]TVA!$G$5:$K$59,4,FALSE)</f>
        <v>1</v>
      </c>
      <c r="H325">
        <f>VLOOKUP($E325,[3]TVA!$G$5:$K$59,5,FALSE)</f>
        <v>0</v>
      </c>
      <c r="J325">
        <f t="shared" si="5"/>
        <v>702</v>
      </c>
      <c r="K325">
        <v>1</v>
      </c>
      <c r="L325" t="s">
        <v>9707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spans="1:20">
      <c r="A326">
        <v>832</v>
      </c>
      <c r="B326" t="s">
        <v>9560</v>
      </c>
      <c r="C326">
        <v>912</v>
      </c>
      <c r="D326">
        <v>0</v>
      </c>
      <c r="E326">
        <v>42</v>
      </c>
      <c r="F326">
        <f>VLOOKUP($E326,[3]TVA!$G$5:$K$59,3,FALSE)</f>
        <v>0.18</v>
      </c>
      <c r="G326">
        <f>VLOOKUP($E326,[3]TVA!$G$5:$K$59,4,FALSE)</f>
        <v>1</v>
      </c>
      <c r="H326">
        <f>VLOOKUP($E326,[3]TVA!$G$5:$K$59,5,FALSE)</f>
        <v>0</v>
      </c>
      <c r="J326">
        <f t="shared" si="5"/>
        <v>703</v>
      </c>
      <c r="K326">
        <v>1</v>
      </c>
      <c r="L326" t="s">
        <v>9708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spans="1:20">
      <c r="A327">
        <v>833</v>
      </c>
      <c r="B327" t="s">
        <v>9561</v>
      </c>
      <c r="C327">
        <v>911</v>
      </c>
      <c r="D327">
        <v>0</v>
      </c>
      <c r="E327">
        <v>42</v>
      </c>
      <c r="F327">
        <f>VLOOKUP($E327,[3]TVA!$G$5:$K$59,3,FALSE)</f>
        <v>0.18</v>
      </c>
      <c r="G327">
        <f>VLOOKUP($E327,[3]TVA!$G$5:$K$59,4,FALSE)</f>
        <v>1</v>
      </c>
      <c r="H327">
        <f>VLOOKUP($E327,[3]TVA!$G$5:$K$59,5,FALSE)</f>
        <v>0</v>
      </c>
      <c r="J327">
        <f t="shared" si="5"/>
        <v>704</v>
      </c>
      <c r="K327">
        <v>1</v>
      </c>
      <c r="L327" t="s">
        <v>9709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spans="1:20">
      <c r="A328">
        <v>834</v>
      </c>
      <c r="B328" t="s">
        <v>9562</v>
      </c>
      <c r="C328">
        <v>820</v>
      </c>
      <c r="D328">
        <v>0</v>
      </c>
      <c r="E328">
        <v>41</v>
      </c>
      <c r="F328">
        <f>VLOOKUP($E328,[3]TVA!$G$5:$K$59,3,FALSE)</f>
        <v>0.18</v>
      </c>
      <c r="G328">
        <f>VLOOKUP($E328,[3]TVA!$G$5:$K$59,4,FALSE)</f>
        <v>1</v>
      </c>
      <c r="H328">
        <f>VLOOKUP($E328,[3]TVA!$G$5:$K$59,5,FALSE)</f>
        <v>0</v>
      </c>
      <c r="J328">
        <f t="shared" si="5"/>
        <v>705</v>
      </c>
      <c r="K328">
        <v>1</v>
      </c>
      <c r="L328" t="s">
        <v>9710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spans="1:20">
      <c r="A329">
        <v>835</v>
      </c>
      <c r="B329" t="s">
        <v>9563</v>
      </c>
      <c r="C329">
        <v>820</v>
      </c>
      <c r="D329">
        <v>0</v>
      </c>
      <c r="E329">
        <v>41</v>
      </c>
      <c r="F329">
        <f>VLOOKUP($E329,[3]TVA!$G$5:$K$59,3,FALSE)</f>
        <v>0.18</v>
      </c>
      <c r="G329">
        <f>VLOOKUP($E329,[3]TVA!$G$5:$K$59,4,FALSE)</f>
        <v>1</v>
      </c>
      <c r="H329">
        <f>VLOOKUP($E329,[3]TVA!$G$5:$K$59,5,FALSE)</f>
        <v>0</v>
      </c>
      <c r="J329">
        <f t="shared" si="5"/>
        <v>706</v>
      </c>
      <c r="K329">
        <v>1</v>
      </c>
      <c r="L329" t="s">
        <v>9711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spans="1:20">
      <c r="A330">
        <v>836</v>
      </c>
      <c r="B330" t="s">
        <v>9564</v>
      </c>
      <c r="C330">
        <v>913</v>
      </c>
      <c r="D330">
        <v>0</v>
      </c>
      <c r="E330">
        <v>42</v>
      </c>
      <c r="F330">
        <f>VLOOKUP($E330,[3]TVA!$G$5:$K$59,3,FALSE)</f>
        <v>0.18</v>
      </c>
      <c r="G330">
        <f>VLOOKUP($E330,[3]TVA!$G$5:$K$59,4,FALSE)</f>
        <v>1</v>
      </c>
      <c r="H330">
        <f>VLOOKUP($E330,[3]TVA!$G$5:$K$59,5,FALSE)</f>
        <v>0</v>
      </c>
      <c r="J330">
        <f t="shared" si="5"/>
        <v>707</v>
      </c>
      <c r="K330">
        <v>1</v>
      </c>
      <c r="L330" t="s">
        <v>9712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spans="1:20">
      <c r="A331">
        <v>837</v>
      </c>
      <c r="B331" t="s">
        <v>9565</v>
      </c>
      <c r="C331">
        <v>913</v>
      </c>
      <c r="D331">
        <v>0</v>
      </c>
      <c r="E331">
        <v>42</v>
      </c>
      <c r="F331">
        <f>VLOOKUP($E331,[3]TVA!$G$5:$K$59,3,FALSE)</f>
        <v>0.18</v>
      </c>
      <c r="G331">
        <f>VLOOKUP($E331,[3]TVA!$G$5:$K$59,4,FALSE)</f>
        <v>1</v>
      </c>
      <c r="H331">
        <f>VLOOKUP($E331,[3]TVA!$G$5:$K$59,5,FALSE)</f>
        <v>0</v>
      </c>
      <c r="J331">
        <f t="shared" si="5"/>
        <v>708</v>
      </c>
      <c r="K331">
        <v>1</v>
      </c>
      <c r="L331" t="s">
        <v>9713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spans="1:20">
      <c r="A332">
        <v>838</v>
      </c>
      <c r="B332" t="s">
        <v>9566</v>
      </c>
      <c r="C332">
        <v>913</v>
      </c>
      <c r="D332">
        <v>0</v>
      </c>
      <c r="E332">
        <v>42</v>
      </c>
      <c r="F332">
        <f>VLOOKUP($E332,[3]TVA!$G$5:$K$59,3,FALSE)</f>
        <v>0.18</v>
      </c>
      <c r="G332">
        <f>VLOOKUP($E332,[3]TVA!$G$5:$K$59,4,FALSE)</f>
        <v>1</v>
      </c>
      <c r="H332">
        <f>VLOOKUP($E332,[3]TVA!$G$5:$K$59,5,FALSE)</f>
        <v>0</v>
      </c>
      <c r="J332">
        <f t="shared" si="5"/>
        <v>709</v>
      </c>
      <c r="K332">
        <v>1</v>
      </c>
      <c r="L332" t="s">
        <v>9714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spans="1:20">
      <c r="A333">
        <v>839</v>
      </c>
      <c r="B333" t="s">
        <v>9567</v>
      </c>
      <c r="C333">
        <v>912</v>
      </c>
      <c r="D333">
        <v>0</v>
      </c>
      <c r="E333">
        <v>42</v>
      </c>
      <c r="F333">
        <f>VLOOKUP($E333,[3]TVA!$G$5:$K$59,3,FALSE)</f>
        <v>0.18</v>
      </c>
      <c r="G333">
        <f>VLOOKUP($E333,[3]TVA!$G$5:$K$59,4,FALSE)</f>
        <v>1</v>
      </c>
      <c r="H333">
        <f>VLOOKUP($E333,[3]TVA!$G$5:$K$59,5,FALSE)</f>
        <v>0</v>
      </c>
      <c r="J333">
        <f t="shared" si="5"/>
        <v>710</v>
      </c>
      <c r="K333">
        <v>1</v>
      </c>
      <c r="L333" t="s">
        <v>9715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spans="1:20">
      <c r="A334">
        <v>840</v>
      </c>
      <c r="B334" t="s">
        <v>9568</v>
      </c>
      <c r="C334">
        <v>921</v>
      </c>
      <c r="D334">
        <v>0</v>
      </c>
      <c r="E334">
        <v>42</v>
      </c>
      <c r="F334">
        <f>VLOOKUP($E334,[3]TVA!$G$5:$K$59,3,FALSE)</f>
        <v>0.18</v>
      </c>
      <c r="G334">
        <f>VLOOKUP($E334,[3]TVA!$G$5:$K$59,4,FALSE)</f>
        <v>1</v>
      </c>
      <c r="H334">
        <f>VLOOKUP($E334,[3]TVA!$G$5:$K$59,5,FALSE)</f>
        <v>0</v>
      </c>
      <c r="J334">
        <f t="shared" si="5"/>
        <v>711</v>
      </c>
      <c r="K334">
        <v>1</v>
      </c>
      <c r="L334" t="s">
        <v>9716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spans="1:20">
      <c r="A335">
        <v>841</v>
      </c>
      <c r="B335" t="s">
        <v>9569</v>
      </c>
      <c r="C335">
        <v>941</v>
      </c>
      <c r="D335">
        <v>0</v>
      </c>
      <c r="E335">
        <v>43</v>
      </c>
      <c r="F335">
        <f>VLOOKUP($E335,[3]TVA!$G$5:$K$59,3,FALSE)</f>
        <v>0.18</v>
      </c>
      <c r="G335">
        <f>VLOOKUP($E335,[3]TVA!$G$5:$K$59,4,FALSE)</f>
        <v>1</v>
      </c>
      <c r="H335">
        <f>VLOOKUP($E335,[3]TVA!$G$5:$K$59,5,FALSE)</f>
        <v>0</v>
      </c>
      <c r="J335">
        <f t="shared" si="5"/>
        <v>712</v>
      </c>
      <c r="K335">
        <v>1</v>
      </c>
      <c r="L335" t="s">
        <v>9717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spans="1:20">
      <c r="A336">
        <v>842</v>
      </c>
      <c r="B336" t="s">
        <v>9570</v>
      </c>
      <c r="C336">
        <v>922</v>
      </c>
      <c r="D336">
        <v>0</v>
      </c>
      <c r="E336">
        <v>42</v>
      </c>
      <c r="F336">
        <f>VLOOKUP($E336,[3]TVA!$G$5:$K$59,3,FALSE)</f>
        <v>0.18</v>
      </c>
      <c r="G336">
        <f>VLOOKUP($E336,[3]TVA!$G$5:$K$59,4,FALSE)</f>
        <v>1</v>
      </c>
      <c r="H336">
        <f>VLOOKUP($E336,[3]TVA!$G$5:$K$59,5,FALSE)</f>
        <v>0</v>
      </c>
      <c r="J336">
        <f t="shared" si="5"/>
        <v>713</v>
      </c>
      <c r="K336">
        <v>1</v>
      </c>
      <c r="L336" t="s">
        <v>9718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spans="1:20">
      <c r="A337">
        <v>843</v>
      </c>
      <c r="B337" t="s">
        <v>9571</v>
      </c>
      <c r="C337">
        <v>922</v>
      </c>
      <c r="D337">
        <v>0</v>
      </c>
      <c r="E337">
        <v>42</v>
      </c>
      <c r="F337">
        <f>VLOOKUP($E337,[3]TVA!$G$5:$K$59,3,FALSE)</f>
        <v>0.18</v>
      </c>
      <c r="G337">
        <f>VLOOKUP($E337,[3]TVA!$G$5:$K$59,4,FALSE)</f>
        <v>1</v>
      </c>
      <c r="H337">
        <f>VLOOKUP($E337,[3]TVA!$G$5:$K$59,5,FALSE)</f>
        <v>0</v>
      </c>
      <c r="J337">
        <f t="shared" si="5"/>
        <v>714</v>
      </c>
      <c r="K337">
        <v>1</v>
      </c>
      <c r="L337" t="s">
        <v>9719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spans="1:20">
      <c r="A338">
        <v>844</v>
      </c>
      <c r="B338" t="s">
        <v>9572</v>
      </c>
      <c r="C338">
        <v>421</v>
      </c>
      <c r="D338">
        <v>0</v>
      </c>
      <c r="E338">
        <v>25</v>
      </c>
      <c r="F338">
        <f>VLOOKUP($E338,[3]TVA!$G$5:$K$59,3,FALSE)</f>
        <v>0</v>
      </c>
      <c r="G338">
        <f>VLOOKUP($E338,[3]TVA!$G$5:$K$59,4,FALSE)</f>
        <v>1</v>
      </c>
      <c r="H338">
        <f>VLOOKUP($E338,[3]TVA!$G$5:$K$59,5,FALSE)</f>
        <v>1</v>
      </c>
      <c r="J338">
        <f t="shared" si="5"/>
        <v>715</v>
      </c>
      <c r="K338">
        <v>1</v>
      </c>
      <c r="L338" t="s">
        <v>9720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spans="1:20">
      <c r="A339">
        <v>845</v>
      </c>
      <c r="B339" t="s">
        <v>9573</v>
      </c>
      <c r="C339">
        <v>421</v>
      </c>
      <c r="D339">
        <v>0</v>
      </c>
      <c r="E339">
        <v>25</v>
      </c>
      <c r="F339">
        <f>VLOOKUP($E339,[3]TVA!$G$5:$K$59,3,FALSE)</f>
        <v>0</v>
      </c>
      <c r="G339">
        <f>VLOOKUP($E339,[3]TVA!$G$5:$K$59,4,FALSE)</f>
        <v>1</v>
      </c>
      <c r="H339">
        <f>VLOOKUP($E339,[3]TVA!$G$5:$K$59,5,FALSE)</f>
        <v>1</v>
      </c>
      <c r="J339">
        <f t="shared" si="5"/>
        <v>716</v>
      </c>
      <c r="K339">
        <v>1</v>
      </c>
      <c r="L339" t="s">
        <v>9721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spans="1:20">
      <c r="B340"/>
      <c r="C340"/>
      <c r="D340"/>
      <c r="E340"/>
      <c r="J340">
        <f t="shared" si="5"/>
        <v>717</v>
      </c>
      <c r="K340">
        <v>1</v>
      </c>
      <c r="L340" t="s">
        <v>9722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spans="1:20">
      <c r="B341"/>
      <c r="C341"/>
      <c r="D341"/>
      <c r="E341"/>
      <c r="J341">
        <f t="shared" si="5"/>
        <v>718</v>
      </c>
      <c r="K341">
        <v>1</v>
      </c>
      <c r="L341" t="s">
        <v>9723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spans="1:20">
      <c r="B342"/>
      <c r="C342"/>
      <c r="D342"/>
      <c r="E342"/>
      <c r="J342">
        <f t="shared" si="5"/>
        <v>719</v>
      </c>
      <c r="K342">
        <v>1</v>
      </c>
      <c r="L342" t="s">
        <v>9724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spans="1:20">
      <c r="B343"/>
      <c r="C343"/>
      <c r="D343"/>
      <c r="E343"/>
      <c r="J343">
        <f t="shared" si="5"/>
        <v>720</v>
      </c>
      <c r="K343">
        <v>1</v>
      </c>
      <c r="L343" t="s">
        <v>9725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spans="1:20">
      <c r="B344"/>
      <c r="C344"/>
      <c r="D344"/>
      <c r="E344"/>
      <c r="J344">
        <f t="shared" si="5"/>
        <v>721</v>
      </c>
      <c r="K344">
        <v>1</v>
      </c>
      <c r="L344" t="s">
        <v>9726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spans="1:20">
      <c r="B345"/>
      <c r="C345"/>
      <c r="D345"/>
      <c r="E345"/>
      <c r="J345">
        <f t="shared" si="5"/>
        <v>722</v>
      </c>
      <c r="K345">
        <v>1</v>
      </c>
      <c r="L345" t="s">
        <v>9727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spans="1:20">
      <c r="B346"/>
      <c r="C346"/>
      <c r="D346"/>
      <c r="E346"/>
      <c r="J346">
        <f t="shared" si="5"/>
        <v>723</v>
      </c>
      <c r="K346">
        <v>1</v>
      </c>
      <c r="L346" t="s">
        <v>9728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spans="1:20">
      <c r="B347"/>
      <c r="C347"/>
      <c r="D347"/>
      <c r="E347"/>
      <c r="J347">
        <f t="shared" si="5"/>
        <v>724</v>
      </c>
      <c r="K347">
        <v>1</v>
      </c>
      <c r="L347" t="s">
        <v>9729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spans="1:20">
      <c r="B348"/>
      <c r="C348"/>
      <c r="D348"/>
      <c r="E348"/>
      <c r="J348">
        <f t="shared" si="5"/>
        <v>725</v>
      </c>
      <c r="K348">
        <v>1</v>
      </c>
      <c r="L348" t="s">
        <v>9730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spans="1:20">
      <c r="B349"/>
      <c r="C349"/>
      <c r="D349"/>
      <c r="E349"/>
      <c r="J349">
        <f t="shared" si="5"/>
        <v>726</v>
      </c>
      <c r="K349">
        <v>1</v>
      </c>
      <c r="L349" t="s">
        <v>9731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spans="1:20">
      <c r="B350"/>
      <c r="C350"/>
      <c r="D350"/>
      <c r="E350"/>
      <c r="J350">
        <f t="shared" si="5"/>
        <v>727</v>
      </c>
      <c r="K350">
        <v>1</v>
      </c>
      <c r="L350" t="s">
        <v>9732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spans="1:20">
      <c r="B351"/>
      <c r="C351"/>
      <c r="D351"/>
      <c r="E351"/>
      <c r="J351">
        <f t="shared" si="5"/>
        <v>728</v>
      </c>
      <c r="K351">
        <v>1</v>
      </c>
      <c r="L351" t="s">
        <v>9733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spans="1:20">
      <c r="B352"/>
      <c r="C352"/>
      <c r="D352"/>
      <c r="E352"/>
      <c r="J352">
        <f t="shared" si="5"/>
        <v>729</v>
      </c>
      <c r="K352">
        <v>1</v>
      </c>
      <c r="L352" t="s">
        <v>9734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spans="10:20" customFormat="1">
      <c r="J353">
        <f t="shared" si="5"/>
        <v>730</v>
      </c>
      <c r="K353">
        <v>1</v>
      </c>
      <c r="L353" t="s">
        <v>9735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spans="10:20" customFormat="1">
      <c r="J354">
        <f t="shared" si="5"/>
        <v>731</v>
      </c>
      <c r="K354">
        <v>1</v>
      </c>
      <c r="L354" t="s">
        <v>9736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spans="10:20" customFormat="1">
      <c r="J355">
        <f t="shared" si="5"/>
        <v>732</v>
      </c>
      <c r="K355">
        <v>1</v>
      </c>
      <c r="L355" t="s">
        <v>9737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spans="10:20" customFormat="1">
      <c r="J356">
        <f t="shared" si="5"/>
        <v>733</v>
      </c>
      <c r="K356">
        <v>1</v>
      </c>
      <c r="L356" t="s">
        <v>9738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spans="10:20" customFormat="1">
      <c r="J357">
        <f t="shared" si="5"/>
        <v>734</v>
      </c>
      <c r="K357">
        <v>1</v>
      </c>
      <c r="L357" t="s">
        <v>9739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spans="10:20" customFormat="1">
      <c r="J358">
        <f t="shared" si="5"/>
        <v>735</v>
      </c>
      <c r="K358">
        <v>1</v>
      </c>
      <c r="L358" t="s">
        <v>9740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spans="10:20" customFormat="1">
      <c r="J359">
        <f t="shared" si="5"/>
        <v>736</v>
      </c>
      <c r="K359">
        <v>1</v>
      </c>
      <c r="L359" t="s">
        <v>9741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spans="10:20" customFormat="1">
      <c r="J360">
        <f t="shared" si="5"/>
        <v>737</v>
      </c>
      <c r="K360">
        <v>1</v>
      </c>
      <c r="L360" t="s">
        <v>9742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spans="10:20" customFormat="1">
      <c r="J361">
        <f t="shared" si="5"/>
        <v>738</v>
      </c>
      <c r="K361">
        <v>1</v>
      </c>
      <c r="L361" t="s">
        <v>9743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spans="10:20" customFormat="1">
      <c r="J362">
        <f t="shared" si="5"/>
        <v>739</v>
      </c>
      <c r="K362">
        <v>1</v>
      </c>
      <c r="L362" t="s">
        <v>9744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spans="10:20" customFormat="1">
      <c r="J363">
        <f t="shared" si="5"/>
        <v>740</v>
      </c>
      <c r="K363">
        <v>1</v>
      </c>
      <c r="L363" t="s">
        <v>9745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spans="10:20" customFormat="1">
      <c r="J364">
        <f t="shared" si="5"/>
        <v>741</v>
      </c>
      <c r="K364">
        <v>1</v>
      </c>
      <c r="L364" t="s">
        <v>9746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spans="10:20" customFormat="1">
      <c r="J365">
        <f t="shared" si="5"/>
        <v>742</v>
      </c>
      <c r="K365">
        <v>1</v>
      </c>
      <c r="L365" t="s">
        <v>9747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spans="10:20" customFormat="1">
      <c r="J366">
        <f t="shared" si="5"/>
        <v>743</v>
      </c>
      <c r="K366">
        <v>1</v>
      </c>
      <c r="L366" t="s">
        <v>9748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spans="10:20" customFormat="1">
      <c r="J367">
        <f t="shared" si="5"/>
        <v>744</v>
      </c>
      <c r="K367">
        <v>1</v>
      </c>
      <c r="L367" t="s">
        <v>9749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spans="10:20" customFormat="1">
      <c r="J368">
        <f t="shared" si="5"/>
        <v>745</v>
      </c>
      <c r="K368">
        <v>1</v>
      </c>
      <c r="L368" t="s">
        <v>9750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spans="10:20" customFormat="1">
      <c r="J369">
        <f t="shared" si="5"/>
        <v>746</v>
      </c>
      <c r="K369">
        <v>1</v>
      </c>
      <c r="L369" t="s">
        <v>9751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spans="10:20" customFormat="1">
      <c r="J370">
        <f t="shared" si="5"/>
        <v>747</v>
      </c>
      <c r="K370">
        <v>1</v>
      </c>
      <c r="L370" t="s">
        <v>9752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spans="10:20" customFormat="1">
      <c r="J371">
        <f t="shared" si="5"/>
        <v>748</v>
      </c>
      <c r="K371">
        <v>1</v>
      </c>
      <c r="L371" t="s">
        <v>9753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spans="10:20" customFormat="1">
      <c r="J372">
        <f t="shared" si="5"/>
        <v>761</v>
      </c>
      <c r="K372">
        <v>13</v>
      </c>
      <c r="L372" t="s">
        <v>9521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spans="10:20" customFormat="1">
      <c r="J373">
        <f t="shared" si="5"/>
        <v>762</v>
      </c>
      <c r="K373">
        <v>1</v>
      </c>
      <c r="L373" t="s">
        <v>9522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spans="10:20" customFormat="1">
      <c r="J374">
        <f t="shared" si="5"/>
        <v>763</v>
      </c>
      <c r="K374">
        <v>1</v>
      </c>
      <c r="L374" t="s">
        <v>9523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spans="10:20" customFormat="1">
      <c r="J375">
        <f t="shared" si="5"/>
        <v>764</v>
      </c>
      <c r="K375">
        <v>1</v>
      </c>
      <c r="L375" t="s">
        <v>9524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spans="10:20" customFormat="1">
      <c r="J376">
        <f t="shared" si="5"/>
        <v>765</v>
      </c>
      <c r="K376">
        <v>1</v>
      </c>
      <c r="L376" t="s">
        <v>9754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spans="10:20" customFormat="1">
      <c r="J377">
        <f t="shared" si="5"/>
        <v>766</v>
      </c>
      <c r="K377">
        <v>1</v>
      </c>
      <c r="L377" t="s">
        <v>9755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spans="10:20" customFormat="1">
      <c r="J378">
        <f t="shared" si="5"/>
        <v>767</v>
      </c>
      <c r="K378">
        <v>1</v>
      </c>
      <c r="L378" t="s">
        <v>9756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spans="10:20" customFormat="1">
      <c r="J379">
        <f t="shared" si="5"/>
        <v>768</v>
      </c>
      <c r="K379">
        <v>1</v>
      </c>
      <c r="L379" t="s">
        <v>9757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spans="10:20" customFormat="1">
      <c r="J380">
        <f t="shared" si="5"/>
        <v>769</v>
      </c>
      <c r="K380">
        <v>1</v>
      </c>
      <c r="L380" t="s">
        <v>9587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spans="10:20" customFormat="1">
      <c r="J381">
        <f t="shared" si="5"/>
        <v>770</v>
      </c>
      <c r="K381">
        <v>1</v>
      </c>
      <c r="L381" t="s">
        <v>9588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spans="10:20" customFormat="1">
      <c r="J382">
        <f t="shared" si="5"/>
        <v>771</v>
      </c>
      <c r="K382">
        <v>1</v>
      </c>
      <c r="L382" t="s">
        <v>9758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spans="10:20" customFormat="1">
      <c r="J383">
        <f t="shared" si="5"/>
        <v>772</v>
      </c>
      <c r="K383">
        <v>1</v>
      </c>
      <c r="L383" t="s">
        <v>9759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spans="10:20" customFormat="1">
      <c r="J384">
        <f t="shared" si="5"/>
        <v>773</v>
      </c>
      <c r="K384">
        <v>1</v>
      </c>
      <c r="L384" t="s">
        <v>9760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spans="10:20">
      <c r="J385">
        <f t="shared" si="5"/>
        <v>774</v>
      </c>
      <c r="K385">
        <v>1</v>
      </c>
      <c r="L385" t="s">
        <v>9527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spans="10:20">
      <c r="J386">
        <f t="shared" si="5"/>
        <v>775</v>
      </c>
      <c r="K386">
        <v>1</v>
      </c>
      <c r="L386" t="s">
        <v>9761</v>
      </c>
      <c r="M386">
        <v>34</v>
      </c>
      <c r="N386" t="s">
        <v>9170</v>
      </c>
      <c r="O386" t="s">
        <v>9170</v>
      </c>
      <c r="P386" t="s">
        <v>9170</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spans="10:20">
      <c r="J387">
        <f t="shared" ref="J387:J440" si="6">J386+K387</f>
        <v>776</v>
      </c>
      <c r="K387">
        <v>1</v>
      </c>
      <c r="L387" t="s">
        <v>9762</v>
      </c>
      <c r="M387">
        <v>34</v>
      </c>
      <c r="N387">
        <v>21</v>
      </c>
      <c r="O387" t="s">
        <v>9170</v>
      </c>
      <c r="P387" t="s">
        <v>9170</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spans="10:20">
      <c r="J388">
        <f t="shared" si="6"/>
        <v>777</v>
      </c>
      <c r="K388">
        <v>1</v>
      </c>
      <c r="L388" t="s">
        <v>9763</v>
      </c>
      <c r="M388">
        <v>34</v>
      </c>
      <c r="N388">
        <v>21</v>
      </c>
      <c r="O388" t="s">
        <v>9170</v>
      </c>
      <c r="P388" t="s">
        <v>9170</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spans="10:20">
      <c r="J389">
        <f t="shared" si="6"/>
        <v>801</v>
      </c>
      <c r="K389">
        <v>24</v>
      </c>
      <c r="L389" t="s">
        <v>9764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spans="10:20">
      <c r="J390">
        <f t="shared" si="6"/>
        <v>802</v>
      </c>
      <c r="K390">
        <v>1</v>
      </c>
      <c r="L390" t="s">
        <v>9765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spans="10:20">
      <c r="J391">
        <f t="shared" si="6"/>
        <v>803</v>
      </c>
      <c r="K391">
        <v>1</v>
      </c>
      <c r="L391" t="s">
        <v>9531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spans="10:20">
      <c r="J392">
        <f t="shared" si="6"/>
        <v>804</v>
      </c>
      <c r="K392">
        <v>1</v>
      </c>
      <c r="L392" t="s">
        <v>9532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spans="10:20">
      <c r="J393">
        <f t="shared" si="6"/>
        <v>805</v>
      </c>
      <c r="K393">
        <v>1</v>
      </c>
      <c r="L393" t="s">
        <v>9533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spans="10:20">
      <c r="J394">
        <f t="shared" si="6"/>
        <v>806</v>
      </c>
      <c r="K394">
        <v>1</v>
      </c>
      <c r="L394" t="s">
        <v>9534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spans="10:20">
      <c r="J395">
        <f t="shared" si="6"/>
        <v>807</v>
      </c>
      <c r="K395">
        <v>1</v>
      </c>
      <c r="L395" t="s">
        <v>9766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spans="10:20">
      <c r="J396">
        <f t="shared" si="6"/>
        <v>808</v>
      </c>
      <c r="K396">
        <v>1</v>
      </c>
      <c r="L396" t="s">
        <v>9767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spans="10:20">
      <c r="J397">
        <f t="shared" si="6"/>
        <v>809</v>
      </c>
      <c r="K397">
        <v>1</v>
      </c>
      <c r="L397" t="s">
        <v>9768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spans="10:20">
      <c r="J398">
        <f t="shared" si="6"/>
        <v>810</v>
      </c>
      <c r="K398">
        <v>1</v>
      </c>
      <c r="L398" t="s">
        <v>9538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spans="10:20">
      <c r="J399">
        <f t="shared" si="6"/>
        <v>811</v>
      </c>
      <c r="K399">
        <v>1</v>
      </c>
      <c r="L399" t="s">
        <v>9769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spans="10:20">
      <c r="J400">
        <f t="shared" si="6"/>
        <v>812</v>
      </c>
      <c r="K400">
        <v>1</v>
      </c>
      <c r="L400" t="s">
        <v>9770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spans="10:20">
      <c r="J401">
        <f t="shared" si="6"/>
        <v>813</v>
      </c>
      <c r="K401">
        <v>1</v>
      </c>
      <c r="L401" t="s">
        <v>9771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spans="10:20">
      <c r="J402">
        <f t="shared" si="6"/>
        <v>814</v>
      </c>
      <c r="K402">
        <v>1</v>
      </c>
      <c r="L402" t="s">
        <v>9772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spans="10:20">
      <c r="J403">
        <f t="shared" si="6"/>
        <v>815</v>
      </c>
      <c r="K403">
        <v>1</v>
      </c>
      <c r="L403" t="s">
        <v>9773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spans="10:20">
      <c r="J404">
        <f t="shared" si="6"/>
        <v>816</v>
      </c>
      <c r="K404">
        <v>1</v>
      </c>
      <c r="L404" t="s">
        <v>9589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spans="10:20">
      <c r="J405">
        <f t="shared" si="6"/>
        <v>817</v>
      </c>
      <c r="K405">
        <v>1</v>
      </c>
      <c r="L405" t="s">
        <v>9590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spans="10:20">
      <c r="J406">
        <f t="shared" si="6"/>
        <v>818</v>
      </c>
      <c r="K406">
        <v>1</v>
      </c>
      <c r="L406" t="s">
        <v>9546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spans="10:20">
      <c r="J407">
        <f t="shared" si="6"/>
        <v>819</v>
      </c>
      <c r="K407">
        <v>1</v>
      </c>
      <c r="L407" t="s">
        <v>9547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spans="10:20">
      <c r="J408">
        <f t="shared" si="6"/>
        <v>820</v>
      </c>
      <c r="K408">
        <v>1</v>
      </c>
      <c r="L408" t="s">
        <v>9548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spans="10:20">
      <c r="J409">
        <f t="shared" si="6"/>
        <v>821</v>
      </c>
      <c r="K409">
        <v>1</v>
      </c>
      <c r="L409" t="s">
        <v>9591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spans="10:20">
      <c r="J410">
        <f t="shared" si="6"/>
        <v>822</v>
      </c>
      <c r="K410">
        <v>1</v>
      </c>
      <c r="L410" t="s">
        <v>9774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spans="10:20">
      <c r="J411">
        <f t="shared" si="6"/>
        <v>823</v>
      </c>
      <c r="K411">
        <v>1</v>
      </c>
      <c r="L411" t="s">
        <v>9775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spans="10:20">
      <c r="J412">
        <f t="shared" si="6"/>
        <v>824</v>
      </c>
      <c r="K412">
        <v>1</v>
      </c>
      <c r="L412" t="s">
        <v>9552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spans="10:20">
      <c r="J413">
        <f t="shared" si="6"/>
        <v>825</v>
      </c>
      <c r="K413">
        <v>1</v>
      </c>
      <c r="L413" t="s">
        <v>9776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spans="10:20">
      <c r="J414">
        <f t="shared" si="6"/>
        <v>826</v>
      </c>
      <c r="K414">
        <v>1</v>
      </c>
      <c r="L414" t="s">
        <v>9777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spans="10:20">
      <c r="J415">
        <f t="shared" si="6"/>
        <v>827</v>
      </c>
      <c r="K415">
        <v>1</v>
      </c>
      <c r="L415" t="s">
        <v>9778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spans="10:20">
      <c r="J416">
        <f t="shared" si="6"/>
        <v>828</v>
      </c>
      <c r="K416">
        <v>1</v>
      </c>
      <c r="L416" t="s">
        <v>9556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spans="10:20">
      <c r="J417">
        <f t="shared" si="6"/>
        <v>829</v>
      </c>
      <c r="K417">
        <v>1</v>
      </c>
      <c r="L417" t="s">
        <v>9779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spans="10:20">
      <c r="J418">
        <f t="shared" si="6"/>
        <v>830</v>
      </c>
      <c r="K418">
        <v>1</v>
      </c>
      <c r="L418" t="s">
        <v>9780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spans="10:20">
      <c r="J419">
        <f t="shared" si="6"/>
        <v>831</v>
      </c>
      <c r="K419">
        <v>1</v>
      </c>
      <c r="L419" t="s">
        <v>9559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spans="10:20">
      <c r="J420">
        <f t="shared" si="6"/>
        <v>832</v>
      </c>
      <c r="K420">
        <v>1</v>
      </c>
      <c r="L420" t="s">
        <v>9560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spans="10:20">
      <c r="J421">
        <f t="shared" si="6"/>
        <v>833</v>
      </c>
      <c r="K421">
        <v>1</v>
      </c>
      <c r="L421" t="s">
        <v>9781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spans="10:20">
      <c r="J422">
        <f t="shared" si="6"/>
        <v>834</v>
      </c>
      <c r="K422">
        <v>1</v>
      </c>
      <c r="L422" t="s">
        <v>9782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spans="10:20">
      <c r="J423">
        <f t="shared" si="6"/>
        <v>835</v>
      </c>
      <c r="K423">
        <v>1</v>
      </c>
      <c r="L423" t="s">
        <v>9783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spans="10:20">
      <c r="J424">
        <f t="shared" si="6"/>
        <v>836</v>
      </c>
      <c r="K424">
        <v>1</v>
      </c>
      <c r="L424" t="s">
        <v>9564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spans="10:20">
      <c r="J425">
        <f t="shared" si="6"/>
        <v>837</v>
      </c>
      <c r="K425">
        <v>1</v>
      </c>
      <c r="L425" t="s">
        <v>9565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spans="10:20">
      <c r="J426">
        <f t="shared" si="6"/>
        <v>838</v>
      </c>
      <c r="K426">
        <v>1</v>
      </c>
      <c r="L426" t="s">
        <v>9566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spans="10:20">
      <c r="J427">
        <f t="shared" si="6"/>
        <v>839</v>
      </c>
      <c r="K427">
        <v>1</v>
      </c>
      <c r="L427" t="s">
        <v>9784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spans="10:20">
      <c r="J428">
        <f t="shared" si="6"/>
        <v>842</v>
      </c>
      <c r="K428">
        <v>3</v>
      </c>
      <c r="L428" t="s">
        <v>9570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spans="10:20">
      <c r="J429">
        <f t="shared" si="6"/>
        <v>843</v>
      </c>
      <c r="K429">
        <v>1</v>
      </c>
      <c r="L429" t="s">
        <v>9785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spans="10:20">
      <c r="J430">
        <f t="shared" si="6"/>
        <v>901</v>
      </c>
      <c r="K430">
        <v>58</v>
      </c>
      <c r="L430" t="s">
        <v>9786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spans="10:20">
      <c r="J431">
        <f t="shared" si="6"/>
        <v>902</v>
      </c>
      <c r="K431">
        <v>1</v>
      </c>
      <c r="L431" t="s">
        <v>9787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spans="10:20">
      <c r="J432">
        <f t="shared" si="6"/>
        <v>903</v>
      </c>
      <c r="K432">
        <v>1</v>
      </c>
      <c r="L432" t="s">
        <v>9788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spans="10:20">
      <c r="J433">
        <f t="shared" si="6"/>
        <v>904</v>
      </c>
      <c r="K433">
        <v>1</v>
      </c>
      <c r="L433" t="s">
        <v>9789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spans="10:20">
      <c r="J434">
        <f t="shared" si="6"/>
        <v>905</v>
      </c>
      <c r="K434">
        <v>1</v>
      </c>
      <c r="L434" t="s">
        <v>9790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spans="10:20">
      <c r="J435">
        <f t="shared" si="6"/>
        <v>906</v>
      </c>
      <c r="K435">
        <v>1</v>
      </c>
      <c r="L435" t="s">
        <v>9791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spans="10:20">
      <c r="J436">
        <f t="shared" si="6"/>
        <v>908</v>
      </c>
      <c r="K436">
        <v>2</v>
      </c>
      <c r="L436" t="s">
        <v>9792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spans="10:20">
      <c r="J437">
        <f t="shared" si="6"/>
        <v>909</v>
      </c>
      <c r="K437">
        <v>1</v>
      </c>
      <c r="L437" t="s">
        <v>9793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spans="10:20">
      <c r="J438">
        <f t="shared" si="6"/>
        <v>910</v>
      </c>
      <c r="K438">
        <v>1</v>
      </c>
      <c r="L438" t="s">
        <v>9794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spans="10:20">
      <c r="J439">
        <f t="shared" si="6"/>
        <v>911</v>
      </c>
      <c r="K439">
        <v>1</v>
      </c>
      <c r="L439" t="s">
        <v>9795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spans="10:20">
      <c r="J440">
        <f t="shared" si="6"/>
        <v>912</v>
      </c>
      <c r="K440">
        <v>1</v>
      </c>
      <c r="L440" t="s">
        <v>9796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xr:uid="{00000000-0009-0000-0000-000012000000}">
    <sortState xmlns:xlrd2="http://schemas.microsoft.com/office/spreadsheetml/2017/richdata2"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1"/>
  </cols>
  <sheetData>
    <row r="1" spans="1:4">
      <c r="A1" t="s">
        <v>9228</v>
      </c>
      <c r="B1" t="s">
        <v>9843</v>
      </c>
      <c r="C1" t="s">
        <v>9798</v>
      </c>
      <c r="D1" t="s">
        <v>9799</v>
      </c>
    </row>
    <row r="2" spans="1:4">
      <c r="A2">
        <v>1</v>
      </c>
      <c r="B2" t="s">
        <v>9236</v>
      </c>
      <c r="C2">
        <v>2</v>
      </c>
      <c r="D2">
        <v>1</v>
      </c>
    </row>
    <row r="3" spans="1:4">
      <c r="A3">
        <v>2</v>
      </c>
      <c r="B3" t="s">
        <v>9237</v>
      </c>
      <c r="C3">
        <v>2</v>
      </c>
      <c r="D3">
        <v>1</v>
      </c>
    </row>
    <row r="4" spans="1:4">
      <c r="A4">
        <v>3</v>
      </c>
      <c r="B4" t="s">
        <v>9238</v>
      </c>
      <c r="C4">
        <v>2</v>
      </c>
      <c r="D4">
        <v>1</v>
      </c>
    </row>
    <row r="5" spans="1:4">
      <c r="A5">
        <v>4</v>
      </c>
      <c r="B5" t="s">
        <v>9239</v>
      </c>
      <c r="C5">
        <v>2</v>
      </c>
      <c r="D5">
        <v>1</v>
      </c>
    </row>
    <row r="6" spans="1:4">
      <c r="A6">
        <v>5</v>
      </c>
      <c r="B6" t="s">
        <v>9240</v>
      </c>
      <c r="C6">
        <v>2</v>
      </c>
      <c r="D6">
        <v>1</v>
      </c>
    </row>
    <row r="7" spans="1:4">
      <c r="A7">
        <v>6</v>
      </c>
      <c r="B7" t="s">
        <v>9241</v>
      </c>
      <c r="C7">
        <v>2</v>
      </c>
      <c r="D7">
        <v>1</v>
      </c>
    </row>
    <row r="8" spans="1:4">
      <c r="A8">
        <v>7</v>
      </c>
      <c r="B8" t="s">
        <v>9242</v>
      </c>
      <c r="C8">
        <v>2</v>
      </c>
      <c r="D8">
        <v>1</v>
      </c>
    </row>
    <row r="9" spans="1:4">
      <c r="A9">
        <v>8</v>
      </c>
      <c r="B9" t="s">
        <v>9243</v>
      </c>
      <c r="C9">
        <v>2</v>
      </c>
      <c r="D9">
        <v>1</v>
      </c>
    </row>
    <row r="10" spans="1:4">
      <c r="A10">
        <v>9</v>
      </c>
      <c r="B10" t="s">
        <v>9244</v>
      </c>
      <c r="C10">
        <v>2</v>
      </c>
      <c r="D10">
        <v>1</v>
      </c>
    </row>
    <row r="11" spans="1:4">
      <c r="A11">
        <v>10</v>
      </c>
      <c r="B11" t="s">
        <v>9245</v>
      </c>
      <c r="C11">
        <v>2</v>
      </c>
      <c r="D11">
        <v>1</v>
      </c>
    </row>
    <row r="12" spans="1:4">
      <c r="A12">
        <v>11</v>
      </c>
      <c r="B12" t="s">
        <v>9246</v>
      </c>
      <c r="C12">
        <v>2</v>
      </c>
      <c r="D12">
        <v>1</v>
      </c>
    </row>
    <row r="13" spans="1:4">
      <c r="A13">
        <v>12</v>
      </c>
      <c r="B13" t="s">
        <v>9247</v>
      </c>
      <c r="C13">
        <v>7</v>
      </c>
      <c r="D13">
        <v>1</v>
      </c>
    </row>
    <row r="14" spans="1:4">
      <c r="A14">
        <v>13</v>
      </c>
      <c r="B14" t="s">
        <v>9592</v>
      </c>
      <c r="C14">
        <v>7</v>
      </c>
      <c r="D14">
        <v>1</v>
      </c>
    </row>
    <row r="15" spans="1:4">
      <c r="A15">
        <v>14</v>
      </c>
      <c r="B15" t="s">
        <v>9248</v>
      </c>
      <c r="C15">
        <v>7</v>
      </c>
      <c r="D15">
        <v>1</v>
      </c>
    </row>
    <row r="16" spans="1:4">
      <c r="A16">
        <v>15</v>
      </c>
      <c r="B16" t="s">
        <v>9593</v>
      </c>
      <c r="C16">
        <v>7</v>
      </c>
      <c r="D16">
        <v>1</v>
      </c>
    </row>
    <row r="17" spans="1:4">
      <c r="A17">
        <v>16</v>
      </c>
      <c r="B17" t="s">
        <v>9249</v>
      </c>
      <c r="C17">
        <v>7</v>
      </c>
      <c r="D17">
        <v>1</v>
      </c>
    </row>
    <row r="18" spans="1:4">
      <c r="A18">
        <v>17</v>
      </c>
      <c r="B18" t="s">
        <v>9594</v>
      </c>
      <c r="C18">
        <v>7</v>
      </c>
      <c r="D18">
        <v>1</v>
      </c>
    </row>
    <row r="19" spans="1:4">
      <c r="A19">
        <v>18</v>
      </c>
      <c r="B19" t="s">
        <v>9250</v>
      </c>
      <c r="C19">
        <v>7</v>
      </c>
      <c r="D19">
        <v>1</v>
      </c>
    </row>
    <row r="20" spans="1:4">
      <c r="A20">
        <v>19</v>
      </c>
      <c r="B20" t="s">
        <v>9595</v>
      </c>
      <c r="C20">
        <v>7</v>
      </c>
      <c r="D20">
        <v>1</v>
      </c>
    </row>
    <row r="21" spans="1:4">
      <c r="A21">
        <v>20</v>
      </c>
      <c r="B21" t="s">
        <v>9251</v>
      </c>
      <c r="C21">
        <v>7</v>
      </c>
      <c r="D21">
        <v>1</v>
      </c>
    </row>
    <row r="22" spans="1:4">
      <c r="A22">
        <v>21</v>
      </c>
      <c r="B22" t="s">
        <v>9252</v>
      </c>
      <c r="C22">
        <v>7</v>
      </c>
      <c r="D22">
        <v>1</v>
      </c>
    </row>
    <row r="23" spans="1:4">
      <c r="A23">
        <v>22</v>
      </c>
      <c r="B23" t="s">
        <v>9253</v>
      </c>
      <c r="C23">
        <v>7</v>
      </c>
      <c r="D23">
        <v>1</v>
      </c>
    </row>
    <row r="24" spans="1:4">
      <c r="A24">
        <v>23</v>
      </c>
      <c r="B24" t="s">
        <v>9254</v>
      </c>
      <c r="C24">
        <v>7</v>
      </c>
      <c r="D24">
        <v>1</v>
      </c>
    </row>
    <row r="25" spans="1:4">
      <c r="A25">
        <v>24</v>
      </c>
      <c r="B25" t="s">
        <v>9255</v>
      </c>
      <c r="C25">
        <v>7</v>
      </c>
      <c r="D25">
        <v>1</v>
      </c>
    </row>
    <row r="26" spans="1:4">
      <c r="A26">
        <v>25</v>
      </c>
      <c r="B26" t="s">
        <v>9256</v>
      </c>
      <c r="C26">
        <v>7</v>
      </c>
      <c r="D26">
        <v>1</v>
      </c>
    </row>
    <row r="27" spans="1:4">
      <c r="A27">
        <v>26</v>
      </c>
      <c r="B27" t="s">
        <v>9257</v>
      </c>
      <c r="C27">
        <v>7</v>
      </c>
      <c r="D27">
        <v>1</v>
      </c>
    </row>
    <row r="28" spans="1:4">
      <c r="A28">
        <v>27</v>
      </c>
      <c r="B28" t="s">
        <v>9258</v>
      </c>
      <c r="C28">
        <v>3</v>
      </c>
      <c r="D28">
        <v>1</v>
      </c>
    </row>
    <row r="29" spans="1:4">
      <c r="A29">
        <v>29</v>
      </c>
      <c r="B29" t="s">
        <v>9260</v>
      </c>
      <c r="C29">
        <v>3</v>
      </c>
      <c r="D29">
        <v>1</v>
      </c>
    </row>
    <row r="30" spans="1:4">
      <c r="A30">
        <v>30</v>
      </c>
      <c r="B30" t="s">
        <v>9261</v>
      </c>
      <c r="C30">
        <v>3</v>
      </c>
      <c r="D30">
        <v>1</v>
      </c>
    </row>
    <row r="31" spans="1:4">
      <c r="A31">
        <v>31</v>
      </c>
      <c r="B31" t="s">
        <v>9596</v>
      </c>
      <c r="C31">
        <v>3</v>
      </c>
      <c r="D31">
        <v>1</v>
      </c>
    </row>
    <row r="32" spans="1:4">
      <c r="A32">
        <v>32</v>
      </c>
      <c r="B32" t="s">
        <v>9263</v>
      </c>
      <c r="C32">
        <v>3</v>
      </c>
      <c r="D32">
        <v>1</v>
      </c>
    </row>
    <row r="33" spans="1:4">
      <c r="A33">
        <v>33</v>
      </c>
      <c r="B33" t="s">
        <v>9264</v>
      </c>
      <c r="C33">
        <v>3</v>
      </c>
      <c r="D33">
        <v>1</v>
      </c>
    </row>
    <row r="34" spans="1:4">
      <c r="A34">
        <v>34</v>
      </c>
      <c r="B34" t="s">
        <v>9265</v>
      </c>
      <c r="C34">
        <v>3</v>
      </c>
      <c r="D34">
        <v>1</v>
      </c>
    </row>
    <row r="35" spans="1:4">
      <c r="A35">
        <v>35</v>
      </c>
      <c r="B35" t="s">
        <v>9266</v>
      </c>
      <c r="C35">
        <v>3</v>
      </c>
      <c r="D35">
        <v>1</v>
      </c>
    </row>
    <row r="36" spans="1:4">
      <c r="A36">
        <v>36</v>
      </c>
      <c r="B36" t="s">
        <v>9267</v>
      </c>
      <c r="C36">
        <v>3</v>
      </c>
      <c r="D36">
        <v>0.5</v>
      </c>
    </row>
    <row r="37" spans="1:4">
      <c r="A37">
        <v>36</v>
      </c>
      <c r="B37" t="s">
        <v>9267</v>
      </c>
      <c r="C37">
        <v>7</v>
      </c>
      <c r="D37">
        <v>0.5</v>
      </c>
    </row>
    <row r="38" spans="1:4">
      <c r="A38">
        <v>37</v>
      </c>
      <c r="B38" t="s">
        <v>9597</v>
      </c>
      <c r="C38">
        <v>3</v>
      </c>
      <c r="D38">
        <v>0.5</v>
      </c>
    </row>
    <row r="39" spans="1:4">
      <c r="A39">
        <v>37</v>
      </c>
      <c r="B39" t="s">
        <v>9597</v>
      </c>
      <c r="C39">
        <v>7</v>
      </c>
      <c r="D39">
        <v>0.5</v>
      </c>
    </row>
    <row r="40" spans="1:4">
      <c r="A40">
        <v>38</v>
      </c>
      <c r="B40" t="s">
        <v>9268</v>
      </c>
      <c r="C40">
        <v>3</v>
      </c>
      <c r="D40">
        <v>1</v>
      </c>
    </row>
    <row r="41" spans="1:4">
      <c r="A41">
        <v>39</v>
      </c>
      <c r="B41" t="s">
        <v>9598</v>
      </c>
      <c r="C41">
        <v>3</v>
      </c>
      <c r="D41">
        <v>1</v>
      </c>
    </row>
    <row r="42" spans="1:4">
      <c r="A42">
        <v>40</v>
      </c>
      <c r="B42" t="s">
        <v>9270</v>
      </c>
      <c r="C42">
        <v>5</v>
      </c>
      <c r="D42">
        <v>1</v>
      </c>
    </row>
    <row r="43" spans="1:4">
      <c r="A43">
        <v>41</v>
      </c>
      <c r="B43" t="s">
        <v>9271</v>
      </c>
      <c r="C43">
        <v>5</v>
      </c>
      <c r="D43">
        <v>1</v>
      </c>
    </row>
    <row r="44" spans="1:4">
      <c r="A44">
        <v>42</v>
      </c>
      <c r="B44" t="s">
        <v>9272</v>
      </c>
      <c r="C44">
        <v>5</v>
      </c>
      <c r="D44">
        <v>1</v>
      </c>
    </row>
    <row r="45" spans="1:4">
      <c r="A45">
        <v>43</v>
      </c>
      <c r="B45" t="s">
        <v>9273</v>
      </c>
      <c r="C45">
        <v>5</v>
      </c>
      <c r="D45">
        <v>1</v>
      </c>
    </row>
    <row r="46" spans="1:4">
      <c r="A46">
        <v>44</v>
      </c>
      <c r="B46" t="s">
        <v>9274</v>
      </c>
      <c r="C46">
        <v>5</v>
      </c>
      <c r="D46">
        <v>0.5</v>
      </c>
    </row>
    <row r="47" spans="1:4">
      <c r="A47">
        <v>44</v>
      </c>
      <c r="B47" t="s">
        <v>9274</v>
      </c>
      <c r="C47">
        <v>7</v>
      </c>
      <c r="D47">
        <v>0.5</v>
      </c>
    </row>
    <row r="48" spans="1:4">
      <c r="A48">
        <v>45</v>
      </c>
      <c r="B48" t="s">
        <v>9599</v>
      </c>
      <c r="C48">
        <v>5</v>
      </c>
      <c r="D48">
        <v>0.5</v>
      </c>
    </row>
    <row r="49" spans="1:4">
      <c r="A49">
        <v>45</v>
      </c>
      <c r="B49" t="s">
        <v>9599</v>
      </c>
      <c r="C49">
        <v>7</v>
      </c>
      <c r="D49">
        <v>0.5</v>
      </c>
    </row>
    <row r="50" spans="1:4">
      <c r="A50">
        <v>46</v>
      </c>
      <c r="B50" t="s">
        <v>9276</v>
      </c>
      <c r="C50">
        <v>5</v>
      </c>
      <c r="D50">
        <v>1</v>
      </c>
    </row>
    <row r="51" spans="1:4">
      <c r="A51">
        <v>47</v>
      </c>
      <c r="B51" t="s">
        <v>9574</v>
      </c>
      <c r="C51">
        <v>5</v>
      </c>
      <c r="D51">
        <v>1</v>
      </c>
    </row>
    <row r="52" spans="1:4">
      <c r="A52">
        <v>48</v>
      </c>
      <c r="B52" t="s">
        <v>9600</v>
      </c>
      <c r="C52">
        <v>5</v>
      </c>
      <c r="D52">
        <v>1</v>
      </c>
    </row>
    <row r="53" spans="1:4">
      <c r="A53">
        <v>49</v>
      </c>
      <c r="B53" t="s">
        <v>9601</v>
      </c>
      <c r="C53">
        <v>5</v>
      </c>
      <c r="D53">
        <v>1</v>
      </c>
    </row>
    <row r="54" spans="1:4">
      <c r="A54">
        <v>50</v>
      </c>
      <c r="B54" t="s">
        <v>9602</v>
      </c>
      <c r="C54">
        <v>5</v>
      </c>
      <c r="D54">
        <v>1</v>
      </c>
    </row>
    <row r="55" spans="1:4">
      <c r="A55">
        <v>51</v>
      </c>
      <c r="B55" t="s">
        <v>9278</v>
      </c>
      <c r="C55">
        <v>5</v>
      </c>
      <c r="D55">
        <v>1</v>
      </c>
    </row>
    <row r="56" spans="1:4">
      <c r="A56">
        <v>52</v>
      </c>
      <c r="B56" t="s">
        <v>9603</v>
      </c>
      <c r="C56">
        <v>7</v>
      </c>
      <c r="D56">
        <v>1</v>
      </c>
    </row>
    <row r="57" spans="1:4">
      <c r="A57">
        <v>53</v>
      </c>
      <c r="B57" t="s">
        <v>9280</v>
      </c>
      <c r="C57">
        <v>7</v>
      </c>
      <c r="D57">
        <v>1</v>
      </c>
    </row>
    <row r="58" spans="1:4">
      <c r="A58">
        <v>54</v>
      </c>
      <c r="B58" t="s">
        <v>9281</v>
      </c>
      <c r="C58">
        <v>7</v>
      </c>
      <c r="D58">
        <v>1</v>
      </c>
    </row>
    <row r="59" spans="1:4">
      <c r="A59">
        <v>55</v>
      </c>
      <c r="B59" t="s">
        <v>9282</v>
      </c>
      <c r="C59">
        <v>7</v>
      </c>
      <c r="D59">
        <v>1</v>
      </c>
    </row>
    <row r="60" spans="1:4">
      <c r="A60">
        <v>56</v>
      </c>
      <c r="B60" t="s">
        <v>9283</v>
      </c>
      <c r="C60">
        <v>7</v>
      </c>
      <c r="D60">
        <v>1</v>
      </c>
    </row>
    <row r="61" spans="1:4">
      <c r="A61">
        <v>57</v>
      </c>
      <c r="B61" t="s">
        <v>9284</v>
      </c>
      <c r="C61">
        <v>7</v>
      </c>
      <c r="D61">
        <v>1</v>
      </c>
    </row>
    <row r="62" spans="1:4">
      <c r="A62">
        <v>58</v>
      </c>
      <c r="B62" t="s">
        <v>9285</v>
      </c>
      <c r="C62">
        <v>7</v>
      </c>
      <c r="D62">
        <v>1</v>
      </c>
    </row>
    <row r="63" spans="1:4">
      <c r="A63">
        <v>59</v>
      </c>
      <c r="B63" t="s">
        <v>9286</v>
      </c>
      <c r="C63">
        <v>7</v>
      </c>
      <c r="D63">
        <v>1</v>
      </c>
    </row>
    <row r="64" spans="1:4">
      <c r="A64">
        <v>60</v>
      </c>
      <c r="B64" t="s">
        <v>9287</v>
      </c>
      <c r="C64">
        <v>2</v>
      </c>
      <c r="D64">
        <v>1</v>
      </c>
    </row>
    <row r="65" spans="1:4">
      <c r="A65">
        <v>61</v>
      </c>
      <c r="B65" t="s">
        <v>9288</v>
      </c>
      <c r="C65">
        <v>7</v>
      </c>
      <c r="D65">
        <v>1</v>
      </c>
    </row>
    <row r="66" spans="1:4">
      <c r="A66">
        <v>62</v>
      </c>
      <c r="B66" t="s">
        <v>9289</v>
      </c>
      <c r="C66">
        <v>7</v>
      </c>
      <c r="D66">
        <v>1</v>
      </c>
    </row>
    <row r="67" spans="1:4">
      <c r="A67">
        <v>63</v>
      </c>
      <c r="B67" t="s">
        <v>9290</v>
      </c>
      <c r="C67">
        <v>7</v>
      </c>
      <c r="D67">
        <v>1</v>
      </c>
    </row>
    <row r="68" spans="1:4">
      <c r="A68">
        <v>64</v>
      </c>
      <c r="B68" t="s">
        <v>9291</v>
      </c>
      <c r="C68">
        <v>7</v>
      </c>
      <c r="D68">
        <v>1</v>
      </c>
    </row>
    <row r="69" spans="1:4">
      <c r="A69">
        <v>65</v>
      </c>
      <c r="B69" t="s">
        <v>9604</v>
      </c>
      <c r="C69">
        <v>7</v>
      </c>
      <c r="D69">
        <v>1</v>
      </c>
    </row>
    <row r="70" spans="1:4">
      <c r="A70">
        <v>66</v>
      </c>
      <c r="B70" t="s">
        <v>9605</v>
      </c>
      <c r="C70">
        <v>7</v>
      </c>
      <c r="D70">
        <v>1</v>
      </c>
    </row>
    <row r="71" spans="1:4">
      <c r="A71">
        <v>67</v>
      </c>
      <c r="B71" t="s">
        <v>9292</v>
      </c>
      <c r="C71">
        <v>7</v>
      </c>
      <c r="D71">
        <v>1</v>
      </c>
    </row>
    <row r="72" spans="1:4">
      <c r="A72">
        <v>68</v>
      </c>
      <c r="B72" t="s">
        <v>9374</v>
      </c>
      <c r="C72">
        <v>7</v>
      </c>
      <c r="D72">
        <v>1</v>
      </c>
    </row>
    <row r="73" spans="1:4">
      <c r="A73">
        <v>69</v>
      </c>
      <c r="B73" t="s">
        <v>9606</v>
      </c>
      <c r="C73">
        <v>7</v>
      </c>
      <c r="D73">
        <v>1</v>
      </c>
    </row>
    <row r="74" spans="1:4">
      <c r="A74">
        <v>70</v>
      </c>
      <c r="B74" t="s">
        <v>9607</v>
      </c>
      <c r="C74">
        <v>7</v>
      </c>
      <c r="D74">
        <v>1</v>
      </c>
    </row>
    <row r="75" spans="1:4">
      <c r="A75">
        <v>71</v>
      </c>
      <c r="B75" t="s">
        <v>9295</v>
      </c>
      <c r="C75">
        <v>2</v>
      </c>
      <c r="D75">
        <v>1</v>
      </c>
    </row>
    <row r="76" spans="1:4">
      <c r="A76">
        <v>72</v>
      </c>
      <c r="B76" t="s">
        <v>9296</v>
      </c>
      <c r="C76">
        <v>2</v>
      </c>
      <c r="D76">
        <v>1</v>
      </c>
    </row>
    <row r="77" spans="1:4">
      <c r="A77">
        <v>73</v>
      </c>
      <c r="B77" t="s">
        <v>9297</v>
      </c>
      <c r="C77">
        <v>2</v>
      </c>
      <c r="D77">
        <v>1</v>
      </c>
    </row>
    <row r="78" spans="1:4">
      <c r="A78">
        <v>74</v>
      </c>
      <c r="B78" t="s">
        <v>9299</v>
      </c>
      <c r="C78">
        <v>2</v>
      </c>
      <c r="D78">
        <v>1</v>
      </c>
    </row>
    <row r="79" spans="1:4">
      <c r="A79">
        <v>75</v>
      </c>
      <c r="B79" t="s">
        <v>9608</v>
      </c>
      <c r="C79">
        <v>2</v>
      </c>
      <c r="D79">
        <v>1</v>
      </c>
    </row>
    <row r="80" spans="1:4">
      <c r="A80">
        <v>76</v>
      </c>
      <c r="B80" t="s">
        <v>9298</v>
      </c>
      <c r="C80">
        <v>2</v>
      </c>
      <c r="D80">
        <v>1</v>
      </c>
    </row>
    <row r="81" spans="1:4">
      <c r="A81">
        <v>77</v>
      </c>
      <c r="B81" t="s">
        <v>9301</v>
      </c>
      <c r="C81">
        <v>2</v>
      </c>
      <c r="D81">
        <v>1</v>
      </c>
    </row>
    <row r="82" spans="1:4">
      <c r="A82">
        <v>78</v>
      </c>
      <c r="B82" t="s">
        <v>9575</v>
      </c>
      <c r="C82">
        <v>2</v>
      </c>
      <c r="D82">
        <v>1</v>
      </c>
    </row>
    <row r="83" spans="1:4">
      <c r="A83">
        <v>79</v>
      </c>
      <c r="B83" t="s">
        <v>9576</v>
      </c>
      <c r="C83">
        <v>2</v>
      </c>
      <c r="D83">
        <v>1</v>
      </c>
    </row>
    <row r="84" spans="1:4">
      <c r="A84">
        <v>80</v>
      </c>
      <c r="B84" t="s">
        <v>9303</v>
      </c>
      <c r="C84">
        <v>2</v>
      </c>
      <c r="D84">
        <v>1</v>
      </c>
    </row>
    <row r="85" spans="1:4">
      <c r="A85">
        <v>81</v>
      </c>
      <c r="B85" t="s">
        <v>9304</v>
      </c>
      <c r="C85">
        <v>2</v>
      </c>
      <c r="D85">
        <v>1</v>
      </c>
    </row>
    <row r="86" spans="1:4">
      <c r="A86">
        <v>82</v>
      </c>
      <c r="B86" t="s">
        <v>9305</v>
      </c>
      <c r="C86">
        <v>2</v>
      </c>
      <c r="D86">
        <v>1</v>
      </c>
    </row>
    <row r="87" spans="1:4">
      <c r="A87">
        <v>83</v>
      </c>
      <c r="B87" t="s">
        <v>9577</v>
      </c>
      <c r="C87">
        <v>2</v>
      </c>
      <c r="D87">
        <v>1</v>
      </c>
    </row>
    <row r="88" spans="1:4">
      <c r="A88">
        <v>84</v>
      </c>
      <c r="B88" t="s">
        <v>9578</v>
      </c>
      <c r="C88">
        <v>2</v>
      </c>
      <c r="D88">
        <v>1</v>
      </c>
    </row>
    <row r="89" spans="1:4">
      <c r="A89">
        <v>85</v>
      </c>
      <c r="B89" t="s">
        <v>9609</v>
      </c>
      <c r="C89">
        <v>2</v>
      </c>
      <c r="D89">
        <v>1</v>
      </c>
    </row>
    <row r="90" spans="1:4">
      <c r="A90">
        <v>86</v>
      </c>
      <c r="B90" t="s">
        <v>9579</v>
      </c>
      <c r="C90">
        <v>2</v>
      </c>
      <c r="D90">
        <v>1</v>
      </c>
    </row>
    <row r="91" spans="1:4">
      <c r="A91">
        <v>87</v>
      </c>
      <c r="B91" t="s">
        <v>9610</v>
      </c>
      <c r="C91">
        <v>2</v>
      </c>
      <c r="D91">
        <v>1</v>
      </c>
    </row>
    <row r="92" spans="1:4">
      <c r="A92">
        <v>88</v>
      </c>
      <c r="B92" t="s">
        <v>9611</v>
      </c>
      <c r="C92">
        <v>2</v>
      </c>
      <c r="D92">
        <v>1</v>
      </c>
    </row>
    <row r="93" spans="1:4">
      <c r="A93">
        <v>89</v>
      </c>
      <c r="B93" t="s">
        <v>9308</v>
      </c>
      <c r="C93">
        <v>2</v>
      </c>
      <c r="D93">
        <v>1</v>
      </c>
    </row>
    <row r="94" spans="1:4">
      <c r="A94">
        <v>90</v>
      </c>
      <c r="B94" t="s">
        <v>9309</v>
      </c>
      <c r="C94">
        <v>2</v>
      </c>
      <c r="D94">
        <v>1</v>
      </c>
    </row>
    <row r="95" spans="1:4">
      <c r="A95">
        <v>91</v>
      </c>
      <c r="B95" t="s">
        <v>9310</v>
      </c>
      <c r="C95">
        <v>2</v>
      </c>
      <c r="D95">
        <v>1</v>
      </c>
    </row>
    <row r="96" spans="1:4">
      <c r="A96">
        <v>92</v>
      </c>
      <c r="B96" t="s">
        <v>9311</v>
      </c>
      <c r="C96">
        <v>2</v>
      </c>
      <c r="D96">
        <v>1</v>
      </c>
    </row>
    <row r="97" spans="1:4">
      <c r="A97">
        <v>93</v>
      </c>
      <c r="B97" t="s">
        <v>9580</v>
      </c>
      <c r="C97">
        <v>2</v>
      </c>
      <c r="D97">
        <v>1</v>
      </c>
    </row>
    <row r="98" spans="1:4">
      <c r="A98">
        <v>94</v>
      </c>
      <c r="B98" t="s">
        <v>9581</v>
      </c>
      <c r="C98">
        <v>2</v>
      </c>
      <c r="D98">
        <v>1</v>
      </c>
    </row>
    <row r="99" spans="1:4">
      <c r="A99">
        <v>95</v>
      </c>
      <c r="B99" t="s">
        <v>9313</v>
      </c>
      <c r="C99">
        <v>2</v>
      </c>
      <c r="D99">
        <v>1</v>
      </c>
    </row>
    <row r="100" spans="1:4">
      <c r="A100">
        <v>96</v>
      </c>
      <c r="B100" t="s">
        <v>9314</v>
      </c>
      <c r="C100">
        <v>2</v>
      </c>
      <c r="D100">
        <v>1</v>
      </c>
    </row>
    <row r="101" spans="1:4">
      <c r="A101">
        <v>97</v>
      </c>
      <c r="B101" t="s">
        <v>9315</v>
      </c>
      <c r="C101">
        <v>2</v>
      </c>
      <c r="D101">
        <v>1</v>
      </c>
    </row>
    <row r="102" spans="1:4">
      <c r="A102">
        <v>98</v>
      </c>
      <c r="B102" t="s">
        <v>9316</v>
      </c>
      <c r="C102">
        <v>2</v>
      </c>
      <c r="D102">
        <v>1</v>
      </c>
    </row>
    <row r="103" spans="1:4">
      <c r="A103">
        <v>99</v>
      </c>
      <c r="B103" t="s">
        <v>9317</v>
      </c>
      <c r="C103">
        <v>2</v>
      </c>
      <c r="D103">
        <v>1</v>
      </c>
    </row>
    <row r="104" spans="1:4">
      <c r="A104">
        <v>100</v>
      </c>
      <c r="B104" t="s">
        <v>9318</v>
      </c>
      <c r="C104">
        <v>2</v>
      </c>
      <c r="D104">
        <v>1</v>
      </c>
    </row>
    <row r="105" spans="1:4">
      <c r="A105">
        <v>101</v>
      </c>
      <c r="B105" t="s">
        <v>9319</v>
      </c>
      <c r="C105">
        <v>2</v>
      </c>
      <c r="D105">
        <v>1</v>
      </c>
    </row>
    <row r="106" spans="1:4">
      <c r="A106">
        <v>102</v>
      </c>
      <c r="B106" t="s">
        <v>9320</v>
      </c>
      <c r="C106">
        <v>2</v>
      </c>
      <c r="D106">
        <v>1</v>
      </c>
    </row>
    <row r="107" spans="1:4">
      <c r="A107">
        <v>103</v>
      </c>
      <c r="B107" t="s">
        <v>9612</v>
      </c>
      <c r="C107">
        <v>2</v>
      </c>
      <c r="D107">
        <v>1</v>
      </c>
    </row>
    <row r="108" spans="1:4">
      <c r="A108">
        <v>104</v>
      </c>
      <c r="B108" t="s">
        <v>9613</v>
      </c>
      <c r="C108">
        <v>2</v>
      </c>
      <c r="D108">
        <v>1</v>
      </c>
    </row>
    <row r="109" spans="1:4">
      <c r="A109">
        <v>105</v>
      </c>
      <c r="B109" t="s">
        <v>9323</v>
      </c>
      <c r="C109">
        <v>2</v>
      </c>
      <c r="D109">
        <v>1</v>
      </c>
    </row>
    <row r="110" spans="1:4">
      <c r="A110">
        <v>106</v>
      </c>
      <c r="B110" t="s">
        <v>9614</v>
      </c>
      <c r="C110">
        <v>2</v>
      </c>
      <c r="D110">
        <v>1</v>
      </c>
    </row>
    <row r="111" spans="1:4">
      <c r="A111">
        <v>107</v>
      </c>
      <c r="B111" t="s">
        <v>9615</v>
      </c>
      <c r="C111">
        <v>2</v>
      </c>
      <c r="D111">
        <v>1</v>
      </c>
    </row>
    <row r="112" spans="1:4">
      <c r="A112">
        <v>108</v>
      </c>
      <c r="B112" t="s">
        <v>9326</v>
      </c>
      <c r="C112">
        <v>7</v>
      </c>
      <c r="D112">
        <v>1</v>
      </c>
    </row>
    <row r="113" spans="1:4">
      <c r="A113">
        <v>109</v>
      </c>
      <c r="B113" t="s">
        <v>9327</v>
      </c>
      <c r="C113">
        <v>2</v>
      </c>
      <c r="D113">
        <v>0.5</v>
      </c>
    </row>
    <row r="114" spans="1:4">
      <c r="A114">
        <v>109</v>
      </c>
      <c r="B114" t="s">
        <v>9327</v>
      </c>
      <c r="C114">
        <v>7</v>
      </c>
      <c r="D114">
        <v>0.5</v>
      </c>
    </row>
    <row r="115" spans="1:4">
      <c r="A115">
        <v>110</v>
      </c>
      <c r="B115" t="s">
        <v>9328</v>
      </c>
      <c r="C115">
        <v>2</v>
      </c>
      <c r="D115">
        <v>0.5</v>
      </c>
    </row>
    <row r="116" spans="1:4">
      <c r="A116">
        <v>110</v>
      </c>
      <c r="B116" t="s">
        <v>9328</v>
      </c>
      <c r="C116">
        <v>7</v>
      </c>
      <c r="D116">
        <v>0.5</v>
      </c>
    </row>
    <row r="117" spans="1:4">
      <c r="A117">
        <v>111</v>
      </c>
      <c r="B117" t="s">
        <v>9616</v>
      </c>
      <c r="C117">
        <v>2</v>
      </c>
      <c r="D117">
        <v>0.5</v>
      </c>
    </row>
    <row r="118" spans="1:4">
      <c r="A118">
        <v>111</v>
      </c>
      <c r="B118" t="s">
        <v>9616</v>
      </c>
      <c r="C118">
        <v>7</v>
      </c>
      <c r="D118">
        <v>0.5</v>
      </c>
    </row>
    <row r="119" spans="1:4">
      <c r="A119">
        <v>112</v>
      </c>
      <c r="B119" t="s">
        <v>9330</v>
      </c>
      <c r="C119">
        <v>2</v>
      </c>
      <c r="D119">
        <v>0.5</v>
      </c>
    </row>
    <row r="120" spans="1:4">
      <c r="A120">
        <v>112</v>
      </c>
      <c r="B120" t="s">
        <v>9330</v>
      </c>
      <c r="C120">
        <v>7</v>
      </c>
      <c r="D120">
        <v>0.5</v>
      </c>
    </row>
    <row r="121" spans="1:4">
      <c r="A121">
        <v>113</v>
      </c>
      <c r="B121" t="s">
        <v>9331</v>
      </c>
      <c r="C121">
        <v>2</v>
      </c>
      <c r="D121">
        <v>0.5</v>
      </c>
    </row>
    <row r="122" spans="1:4">
      <c r="A122">
        <v>113</v>
      </c>
      <c r="B122" t="s">
        <v>9331</v>
      </c>
      <c r="C122">
        <v>7</v>
      </c>
      <c r="D122">
        <v>0.5</v>
      </c>
    </row>
    <row r="123" spans="1:4">
      <c r="A123">
        <v>114</v>
      </c>
      <c r="B123" t="s">
        <v>9332</v>
      </c>
      <c r="C123">
        <v>7</v>
      </c>
      <c r="D123">
        <v>1</v>
      </c>
    </row>
    <row r="124" spans="1:4">
      <c r="A124">
        <v>115</v>
      </c>
      <c r="B124" t="s">
        <v>9617</v>
      </c>
      <c r="C124">
        <v>7</v>
      </c>
      <c r="D124">
        <v>1</v>
      </c>
    </row>
    <row r="125" spans="1:4">
      <c r="A125">
        <v>116</v>
      </c>
      <c r="B125" t="s">
        <v>9618</v>
      </c>
      <c r="C125">
        <v>7</v>
      </c>
      <c r="D125">
        <v>1</v>
      </c>
    </row>
    <row r="126" spans="1:4">
      <c r="A126">
        <v>117</v>
      </c>
      <c r="B126" t="s">
        <v>9334</v>
      </c>
      <c r="C126">
        <v>7</v>
      </c>
      <c r="D126">
        <v>1</v>
      </c>
    </row>
    <row r="127" spans="1:4">
      <c r="A127">
        <v>118</v>
      </c>
      <c r="B127" t="s">
        <v>9335</v>
      </c>
      <c r="C127">
        <v>7</v>
      </c>
      <c r="D127">
        <v>1</v>
      </c>
    </row>
    <row r="128" spans="1:4">
      <c r="A128">
        <v>119</v>
      </c>
      <c r="B128" t="s">
        <v>9619</v>
      </c>
      <c r="C128">
        <v>7</v>
      </c>
      <c r="D128">
        <v>1</v>
      </c>
    </row>
    <row r="129" spans="1:4">
      <c r="A129">
        <v>120</v>
      </c>
      <c r="B129" t="s">
        <v>9336</v>
      </c>
      <c r="C129">
        <v>2</v>
      </c>
      <c r="D129">
        <v>1</v>
      </c>
    </row>
    <row r="130" spans="1:4">
      <c r="A130">
        <v>121</v>
      </c>
      <c r="B130" t="s">
        <v>9337</v>
      </c>
      <c r="C130">
        <v>2</v>
      </c>
      <c r="D130">
        <v>1</v>
      </c>
    </row>
    <row r="131" spans="1:4">
      <c r="A131">
        <v>122</v>
      </c>
      <c r="B131" t="s">
        <v>9338</v>
      </c>
      <c r="C131">
        <v>2</v>
      </c>
      <c r="D131">
        <v>1</v>
      </c>
    </row>
    <row r="132" spans="1:4">
      <c r="A132">
        <v>123</v>
      </c>
      <c r="B132" t="s">
        <v>9339</v>
      </c>
      <c r="C132">
        <v>2</v>
      </c>
      <c r="D132">
        <v>1</v>
      </c>
    </row>
    <row r="133" spans="1:4">
      <c r="A133">
        <v>124</v>
      </c>
      <c r="B133" t="s">
        <v>9340</v>
      </c>
      <c r="C133">
        <v>2</v>
      </c>
      <c r="D133">
        <v>1</v>
      </c>
    </row>
    <row r="134" spans="1:4">
      <c r="A134">
        <v>125</v>
      </c>
      <c r="B134" t="s">
        <v>9341</v>
      </c>
      <c r="C134">
        <v>2</v>
      </c>
      <c r="D134">
        <v>1</v>
      </c>
    </row>
    <row r="135" spans="1:4">
      <c r="A135">
        <v>126</v>
      </c>
      <c r="B135" t="s">
        <v>9342</v>
      </c>
      <c r="C135">
        <v>2</v>
      </c>
      <c r="D135">
        <v>1</v>
      </c>
    </row>
    <row r="136" spans="1:4">
      <c r="A136">
        <v>127</v>
      </c>
      <c r="B136" t="s">
        <v>9620</v>
      </c>
      <c r="C136">
        <v>2</v>
      </c>
      <c r="D136">
        <v>1</v>
      </c>
    </row>
    <row r="137" spans="1:4">
      <c r="A137">
        <v>128</v>
      </c>
      <c r="B137" t="s">
        <v>9344</v>
      </c>
      <c r="C137">
        <v>2</v>
      </c>
      <c r="D137">
        <v>1</v>
      </c>
    </row>
    <row r="138" spans="1:4">
      <c r="A138">
        <v>129</v>
      </c>
      <c r="B138" t="s">
        <v>9621</v>
      </c>
      <c r="C138">
        <v>2</v>
      </c>
      <c r="D138">
        <v>1</v>
      </c>
    </row>
    <row r="139" spans="1:4">
      <c r="A139">
        <v>130</v>
      </c>
      <c r="B139" t="s">
        <v>9346</v>
      </c>
      <c r="C139">
        <v>7</v>
      </c>
      <c r="D139">
        <v>1</v>
      </c>
    </row>
    <row r="140" spans="1:4">
      <c r="A140">
        <v>131</v>
      </c>
      <c r="B140" t="s">
        <v>9347</v>
      </c>
      <c r="C140">
        <v>7</v>
      </c>
      <c r="D140">
        <v>1</v>
      </c>
    </row>
    <row r="141" spans="1:4">
      <c r="A141">
        <v>132</v>
      </c>
      <c r="B141" t="s">
        <v>9348</v>
      </c>
      <c r="C141">
        <v>7</v>
      </c>
      <c r="D141">
        <v>1</v>
      </c>
    </row>
    <row r="142" spans="1:4">
      <c r="A142">
        <v>133</v>
      </c>
      <c r="B142" t="s">
        <v>9622</v>
      </c>
      <c r="C142">
        <v>2</v>
      </c>
      <c r="D142">
        <v>1</v>
      </c>
    </row>
    <row r="143" spans="1:4">
      <c r="A143">
        <v>134</v>
      </c>
      <c r="B143" t="s">
        <v>9623</v>
      </c>
      <c r="C143">
        <v>7</v>
      </c>
      <c r="D143">
        <v>1</v>
      </c>
    </row>
    <row r="144" spans="1:4">
      <c r="A144">
        <v>135</v>
      </c>
      <c r="B144" t="s">
        <v>9624</v>
      </c>
      <c r="C144">
        <v>7</v>
      </c>
      <c r="D144">
        <v>1</v>
      </c>
    </row>
    <row r="145" spans="1:4">
      <c r="A145">
        <v>136</v>
      </c>
      <c r="B145" t="s">
        <v>9350</v>
      </c>
      <c r="C145">
        <v>7</v>
      </c>
      <c r="D145">
        <v>1</v>
      </c>
    </row>
    <row r="146" spans="1:4">
      <c r="A146">
        <v>137</v>
      </c>
      <c r="B146" t="s">
        <v>9351</v>
      </c>
      <c r="C146">
        <v>7</v>
      </c>
      <c r="D146">
        <v>1</v>
      </c>
    </row>
    <row r="147" spans="1:4">
      <c r="A147">
        <v>138</v>
      </c>
      <c r="B147" t="s">
        <v>9625</v>
      </c>
      <c r="C147">
        <v>7</v>
      </c>
      <c r="D147">
        <v>1</v>
      </c>
    </row>
    <row r="148" spans="1:4">
      <c r="A148">
        <v>139</v>
      </c>
      <c r="B148" t="s">
        <v>9353</v>
      </c>
      <c r="C148">
        <v>7</v>
      </c>
      <c r="D148">
        <v>1</v>
      </c>
    </row>
    <row r="149" spans="1:4">
      <c r="A149">
        <v>140</v>
      </c>
      <c r="B149" t="s">
        <v>9626</v>
      </c>
      <c r="C149">
        <v>2</v>
      </c>
      <c r="D149">
        <v>0.5</v>
      </c>
    </row>
    <row r="150" spans="1:4">
      <c r="A150">
        <v>140</v>
      </c>
      <c r="B150" t="s">
        <v>9626</v>
      </c>
      <c r="C150">
        <v>7</v>
      </c>
      <c r="D150">
        <v>0.5</v>
      </c>
    </row>
    <row r="151" spans="1:4">
      <c r="A151">
        <v>141</v>
      </c>
      <c r="B151" t="s">
        <v>9627</v>
      </c>
      <c r="C151">
        <v>2</v>
      </c>
      <c r="D151">
        <v>1</v>
      </c>
    </row>
    <row r="152" spans="1:4">
      <c r="A152">
        <v>142</v>
      </c>
      <c r="B152" t="s">
        <v>9628</v>
      </c>
      <c r="C152">
        <v>2</v>
      </c>
      <c r="D152">
        <v>1</v>
      </c>
    </row>
    <row r="153" spans="1:4">
      <c r="A153">
        <v>143</v>
      </c>
      <c r="B153" t="s">
        <v>9629</v>
      </c>
      <c r="C153">
        <v>2</v>
      </c>
      <c r="D153">
        <v>0.5</v>
      </c>
    </row>
    <row r="154" spans="1:4">
      <c r="A154">
        <v>143</v>
      </c>
      <c r="B154" t="s">
        <v>9629</v>
      </c>
      <c r="C154">
        <v>7</v>
      </c>
      <c r="D154">
        <v>0.5</v>
      </c>
    </row>
    <row r="155" spans="1:4">
      <c r="A155">
        <v>144</v>
      </c>
      <c r="B155" t="s">
        <v>9356</v>
      </c>
      <c r="C155">
        <v>7</v>
      </c>
      <c r="D155">
        <v>1</v>
      </c>
    </row>
    <row r="156" spans="1:4">
      <c r="A156">
        <v>145</v>
      </c>
      <c r="B156" t="s">
        <v>9357</v>
      </c>
      <c r="C156">
        <v>7</v>
      </c>
      <c r="D156">
        <v>1</v>
      </c>
    </row>
    <row r="157" spans="1:4">
      <c r="A157">
        <v>146</v>
      </c>
      <c r="B157" t="s">
        <v>9358</v>
      </c>
      <c r="C157">
        <v>7</v>
      </c>
      <c r="D157">
        <v>1</v>
      </c>
    </row>
    <row r="158" spans="1:4">
      <c r="A158">
        <v>147</v>
      </c>
      <c r="B158" t="s">
        <v>9359</v>
      </c>
      <c r="C158">
        <v>7</v>
      </c>
      <c r="D158">
        <v>1</v>
      </c>
    </row>
    <row r="159" spans="1:4">
      <c r="A159">
        <v>148</v>
      </c>
      <c r="B159" t="s">
        <v>9630</v>
      </c>
      <c r="C159">
        <v>7</v>
      </c>
      <c r="D159">
        <v>1</v>
      </c>
    </row>
    <row r="160" spans="1:4">
      <c r="A160">
        <v>149</v>
      </c>
      <c r="B160" t="s">
        <v>9631</v>
      </c>
      <c r="C160">
        <v>7</v>
      </c>
      <c r="D160">
        <v>1</v>
      </c>
    </row>
    <row r="161" spans="1:4">
      <c r="A161">
        <v>150</v>
      </c>
      <c r="B161" t="s">
        <v>9582</v>
      </c>
      <c r="C161">
        <v>7</v>
      </c>
      <c r="D161">
        <v>1</v>
      </c>
    </row>
    <row r="162" spans="1:4">
      <c r="A162">
        <v>151</v>
      </c>
      <c r="B162" t="s">
        <v>9583</v>
      </c>
      <c r="C162">
        <v>7</v>
      </c>
      <c r="D162">
        <v>1</v>
      </c>
    </row>
    <row r="163" spans="1:4">
      <c r="A163">
        <v>152</v>
      </c>
      <c r="B163" t="s">
        <v>9632</v>
      </c>
      <c r="C163">
        <v>7</v>
      </c>
      <c r="D163">
        <v>1</v>
      </c>
    </row>
    <row r="164" spans="1:4">
      <c r="A164">
        <v>153</v>
      </c>
      <c r="B164" t="s">
        <v>9362</v>
      </c>
      <c r="C164">
        <v>7</v>
      </c>
      <c r="D164">
        <v>1</v>
      </c>
    </row>
    <row r="165" spans="1:4">
      <c r="A165">
        <v>154</v>
      </c>
      <c r="B165" t="s">
        <v>9633</v>
      </c>
      <c r="C165">
        <v>7</v>
      </c>
      <c r="D165">
        <v>1</v>
      </c>
    </row>
    <row r="166" spans="1:4">
      <c r="A166">
        <v>155</v>
      </c>
      <c r="B166" t="s">
        <v>9634</v>
      </c>
      <c r="C166">
        <v>7</v>
      </c>
      <c r="D166">
        <v>1</v>
      </c>
    </row>
    <row r="167" spans="1:4">
      <c r="A167">
        <v>156</v>
      </c>
      <c r="B167" t="s">
        <v>9635</v>
      </c>
      <c r="C167">
        <v>7</v>
      </c>
      <c r="D167">
        <v>1</v>
      </c>
    </row>
    <row r="168" spans="1:4">
      <c r="A168">
        <v>157</v>
      </c>
      <c r="B168" t="s">
        <v>9636</v>
      </c>
      <c r="C168">
        <v>7</v>
      </c>
      <c r="D168">
        <v>1</v>
      </c>
    </row>
    <row r="169" spans="1:4">
      <c r="A169">
        <v>158</v>
      </c>
      <c r="B169" t="s">
        <v>9366</v>
      </c>
      <c r="C169">
        <v>7</v>
      </c>
      <c r="D169">
        <v>1</v>
      </c>
    </row>
    <row r="170" spans="1:4">
      <c r="A170">
        <v>159</v>
      </c>
      <c r="B170" t="s">
        <v>9367</v>
      </c>
      <c r="C170">
        <v>7</v>
      </c>
      <c r="D170">
        <v>1</v>
      </c>
    </row>
    <row r="171" spans="1:4">
      <c r="A171">
        <v>160</v>
      </c>
      <c r="B171" t="s">
        <v>9368</v>
      </c>
      <c r="C171">
        <v>7</v>
      </c>
      <c r="D171">
        <v>1</v>
      </c>
    </row>
    <row r="172" spans="1:4">
      <c r="A172">
        <v>161</v>
      </c>
      <c r="B172" t="s">
        <v>9369</v>
      </c>
      <c r="C172">
        <v>7</v>
      </c>
      <c r="D172">
        <v>1</v>
      </c>
    </row>
    <row r="173" spans="1:4">
      <c r="A173">
        <v>162</v>
      </c>
      <c r="B173" t="s">
        <v>9370</v>
      </c>
      <c r="C173">
        <v>7</v>
      </c>
      <c r="D173">
        <v>1</v>
      </c>
    </row>
    <row r="174" spans="1:4">
      <c r="A174">
        <v>163</v>
      </c>
      <c r="B174" t="s">
        <v>9371</v>
      </c>
      <c r="C174">
        <v>7</v>
      </c>
      <c r="D174">
        <v>1</v>
      </c>
    </row>
    <row r="175" spans="1:4">
      <c r="A175">
        <v>164</v>
      </c>
      <c r="B175" t="s">
        <v>9637</v>
      </c>
      <c r="C175">
        <v>7</v>
      </c>
      <c r="D175">
        <v>1</v>
      </c>
    </row>
    <row r="176" spans="1:4">
      <c r="A176">
        <v>165</v>
      </c>
      <c r="B176" t="s">
        <v>9373</v>
      </c>
      <c r="C176">
        <v>7</v>
      </c>
      <c r="D176">
        <v>1</v>
      </c>
    </row>
    <row r="177" spans="1:4">
      <c r="A177">
        <v>169</v>
      </c>
      <c r="B177" t="s">
        <v>9638</v>
      </c>
      <c r="C177">
        <v>7</v>
      </c>
      <c r="D177">
        <v>1</v>
      </c>
    </row>
    <row r="178" spans="1:4">
      <c r="A178">
        <v>170</v>
      </c>
      <c r="B178" t="s">
        <v>9639</v>
      </c>
      <c r="C178">
        <v>3</v>
      </c>
      <c r="D178">
        <v>1</v>
      </c>
    </row>
    <row r="179" spans="1:4">
      <c r="A179">
        <v>171</v>
      </c>
      <c r="B179" t="s">
        <v>9640</v>
      </c>
      <c r="C179">
        <v>3</v>
      </c>
      <c r="D179">
        <v>1</v>
      </c>
    </row>
    <row r="180" spans="1:4">
      <c r="A180">
        <v>172</v>
      </c>
      <c r="B180" t="s">
        <v>9641</v>
      </c>
      <c r="C180">
        <v>3</v>
      </c>
      <c r="D180">
        <v>1</v>
      </c>
    </row>
    <row r="181" spans="1:4">
      <c r="A181">
        <v>173</v>
      </c>
      <c r="B181" t="s">
        <v>9584</v>
      </c>
      <c r="C181">
        <v>3</v>
      </c>
      <c r="D181">
        <v>1</v>
      </c>
    </row>
    <row r="182" spans="1:4">
      <c r="A182">
        <v>174</v>
      </c>
      <c r="B182" t="s">
        <v>9642</v>
      </c>
      <c r="C182">
        <v>7</v>
      </c>
      <c r="D182">
        <v>1</v>
      </c>
    </row>
    <row r="183" spans="1:4">
      <c r="A183">
        <v>175</v>
      </c>
      <c r="B183" t="s">
        <v>9643</v>
      </c>
      <c r="C183">
        <v>7</v>
      </c>
      <c r="D183">
        <v>1</v>
      </c>
    </row>
    <row r="184" spans="1:4">
      <c r="A184">
        <v>176</v>
      </c>
      <c r="B184" t="s">
        <v>9585</v>
      </c>
      <c r="C184">
        <v>2</v>
      </c>
      <c r="D184">
        <v>1</v>
      </c>
    </row>
    <row r="185" spans="1:4">
      <c r="A185">
        <v>177</v>
      </c>
      <c r="B185" t="s">
        <v>9644</v>
      </c>
      <c r="C185">
        <v>2</v>
      </c>
      <c r="D185">
        <v>1</v>
      </c>
    </row>
    <row r="186" spans="1:4">
      <c r="A186">
        <v>178</v>
      </c>
      <c r="B186" t="s">
        <v>9645</v>
      </c>
      <c r="C186">
        <v>7</v>
      </c>
      <c r="D186">
        <v>1</v>
      </c>
    </row>
    <row r="187" spans="1:4">
      <c r="A187">
        <v>179</v>
      </c>
      <c r="B187" t="s">
        <v>9646</v>
      </c>
      <c r="C187">
        <v>5</v>
      </c>
      <c r="D187">
        <v>0.5</v>
      </c>
    </row>
    <row r="188" spans="1:4">
      <c r="A188">
        <v>179</v>
      </c>
      <c r="B188" t="s">
        <v>9646</v>
      </c>
      <c r="C188">
        <v>7</v>
      </c>
      <c r="D188">
        <v>0.5</v>
      </c>
    </row>
    <row r="189" spans="1:4">
      <c r="A189">
        <v>180</v>
      </c>
      <c r="B189" t="s">
        <v>9647</v>
      </c>
      <c r="C189">
        <v>7</v>
      </c>
      <c r="D189">
        <v>1</v>
      </c>
    </row>
    <row r="190" spans="1:4">
      <c r="A190">
        <v>191</v>
      </c>
      <c r="B190" t="s">
        <v>9648</v>
      </c>
      <c r="C190">
        <v>26</v>
      </c>
      <c r="D190">
        <v>1</v>
      </c>
    </row>
    <row r="191" spans="1:4">
      <c r="A191">
        <v>192</v>
      </c>
      <c r="B191" t="s">
        <v>9649</v>
      </c>
      <c r="C191">
        <v>26</v>
      </c>
      <c r="D191">
        <v>1</v>
      </c>
    </row>
    <row r="192" spans="1:4">
      <c r="A192">
        <v>193</v>
      </c>
      <c r="B192" t="s">
        <v>9650</v>
      </c>
      <c r="C192">
        <v>26</v>
      </c>
      <c r="D192">
        <v>1</v>
      </c>
    </row>
    <row r="193" spans="1:4">
      <c r="A193">
        <v>194</v>
      </c>
      <c r="B193" t="s">
        <v>9651</v>
      </c>
      <c r="C193">
        <v>26</v>
      </c>
      <c r="D193">
        <v>1</v>
      </c>
    </row>
    <row r="194" spans="1:4">
      <c r="A194">
        <v>195</v>
      </c>
      <c r="B194" t="s">
        <v>9652</v>
      </c>
      <c r="C194">
        <v>26</v>
      </c>
      <c r="D194">
        <v>1</v>
      </c>
    </row>
    <row r="195" spans="1:4">
      <c r="A195">
        <v>196</v>
      </c>
      <c r="B195" t="s">
        <v>9653</v>
      </c>
      <c r="C195">
        <v>26</v>
      </c>
      <c r="D195">
        <v>1</v>
      </c>
    </row>
    <row r="196" spans="1:4">
      <c r="A196">
        <v>197</v>
      </c>
      <c r="B196" t="s">
        <v>9654</v>
      </c>
      <c r="C196">
        <v>26</v>
      </c>
      <c r="D196">
        <v>1</v>
      </c>
    </row>
    <row r="197" spans="1:4">
      <c r="A197">
        <v>201</v>
      </c>
      <c r="B197" t="s">
        <v>9378</v>
      </c>
      <c r="C197">
        <v>14</v>
      </c>
      <c r="D197">
        <v>0.5</v>
      </c>
    </row>
    <row r="198" spans="1:4">
      <c r="A198">
        <v>201</v>
      </c>
      <c r="B198" t="s">
        <v>9378</v>
      </c>
      <c r="C198">
        <v>21</v>
      </c>
      <c r="D198">
        <v>0.5</v>
      </c>
    </row>
    <row r="199" spans="1:4">
      <c r="A199">
        <v>202</v>
      </c>
      <c r="B199" t="s">
        <v>9379</v>
      </c>
      <c r="C199">
        <v>6</v>
      </c>
      <c r="D199">
        <v>1</v>
      </c>
    </row>
    <row r="200" spans="1:4">
      <c r="A200">
        <v>203</v>
      </c>
      <c r="B200" t="s">
        <v>9380</v>
      </c>
      <c r="C200">
        <v>6</v>
      </c>
      <c r="D200">
        <v>1</v>
      </c>
    </row>
    <row r="201" spans="1:4">
      <c r="A201">
        <v>204</v>
      </c>
      <c r="B201" t="s">
        <v>9381</v>
      </c>
      <c r="C201">
        <v>4</v>
      </c>
      <c r="D201">
        <v>1</v>
      </c>
    </row>
    <row r="202" spans="1:4">
      <c r="A202">
        <v>205</v>
      </c>
      <c r="B202" t="s">
        <v>9382</v>
      </c>
      <c r="C202">
        <v>4</v>
      </c>
      <c r="D202">
        <v>1</v>
      </c>
    </row>
    <row r="203" spans="1:4">
      <c r="A203">
        <v>206</v>
      </c>
      <c r="B203" t="s">
        <v>9383</v>
      </c>
      <c r="C203">
        <v>14</v>
      </c>
      <c r="D203">
        <v>0.5</v>
      </c>
    </row>
    <row r="204" spans="1:4">
      <c r="A204">
        <v>206</v>
      </c>
      <c r="B204" t="s">
        <v>9383</v>
      </c>
      <c r="C204">
        <v>21</v>
      </c>
      <c r="D204">
        <v>0.5</v>
      </c>
    </row>
    <row r="205" spans="1:4">
      <c r="A205">
        <v>207</v>
      </c>
      <c r="B205" t="s">
        <v>9384</v>
      </c>
      <c r="C205">
        <v>11</v>
      </c>
      <c r="D205">
        <v>0.5</v>
      </c>
    </row>
    <row r="206" spans="1:4">
      <c r="A206">
        <v>207</v>
      </c>
      <c r="B206" t="s">
        <v>9384</v>
      </c>
      <c r="C206">
        <v>21</v>
      </c>
      <c r="D206">
        <v>0.5</v>
      </c>
    </row>
    <row r="207" spans="1:4">
      <c r="A207">
        <v>208</v>
      </c>
      <c r="B207" t="s">
        <v>9385</v>
      </c>
      <c r="C207">
        <v>13</v>
      </c>
      <c r="D207">
        <v>1</v>
      </c>
    </row>
    <row r="208" spans="1:4">
      <c r="A208">
        <v>209</v>
      </c>
      <c r="B208" t="s">
        <v>9386</v>
      </c>
      <c r="C208">
        <v>13</v>
      </c>
      <c r="D208">
        <v>1</v>
      </c>
    </row>
    <row r="209" spans="1:4">
      <c r="A209">
        <v>210</v>
      </c>
      <c r="B209" t="s">
        <v>9387</v>
      </c>
      <c r="C209">
        <v>27</v>
      </c>
      <c r="D209">
        <v>1</v>
      </c>
    </row>
    <row r="210" spans="1:4">
      <c r="A210">
        <v>211</v>
      </c>
      <c r="B210" t="s">
        <v>9388</v>
      </c>
      <c r="C210">
        <v>27</v>
      </c>
      <c r="D210">
        <v>1</v>
      </c>
    </row>
    <row r="211" spans="1:4">
      <c r="A211">
        <v>212</v>
      </c>
      <c r="B211" t="s">
        <v>9389</v>
      </c>
      <c r="C211">
        <v>27</v>
      </c>
      <c r="D211">
        <v>1</v>
      </c>
    </row>
    <row r="212" spans="1:4">
      <c r="A212">
        <v>213</v>
      </c>
      <c r="B212" t="s">
        <v>9390</v>
      </c>
      <c r="C212">
        <v>27</v>
      </c>
      <c r="D212">
        <v>1</v>
      </c>
    </row>
    <row r="213" spans="1:4">
      <c r="A213">
        <v>214</v>
      </c>
      <c r="B213" t="s">
        <v>9391</v>
      </c>
      <c r="C213">
        <v>27</v>
      </c>
      <c r="D213">
        <v>1</v>
      </c>
    </row>
    <row r="214" spans="1:4">
      <c r="A214">
        <v>215</v>
      </c>
      <c r="B214" t="s">
        <v>9392</v>
      </c>
      <c r="C214">
        <v>27</v>
      </c>
      <c r="D214">
        <v>1</v>
      </c>
    </row>
    <row r="215" spans="1:4">
      <c r="A215">
        <v>216</v>
      </c>
      <c r="B215" t="s">
        <v>9393</v>
      </c>
      <c r="C215">
        <v>12</v>
      </c>
      <c r="D215">
        <v>1</v>
      </c>
    </row>
    <row r="216" spans="1:4">
      <c r="A216">
        <v>217</v>
      </c>
      <c r="B216" t="s">
        <v>9394</v>
      </c>
      <c r="C216">
        <v>7</v>
      </c>
      <c r="D216">
        <v>1</v>
      </c>
    </row>
    <row r="217" spans="1:4">
      <c r="A217">
        <v>301</v>
      </c>
      <c r="B217" t="s">
        <v>9395</v>
      </c>
      <c r="C217">
        <v>7</v>
      </c>
      <c r="D217">
        <v>1</v>
      </c>
    </row>
    <row r="218" spans="1:4">
      <c r="A218">
        <v>302</v>
      </c>
      <c r="B218" t="s">
        <v>9396</v>
      </c>
      <c r="C218">
        <v>7</v>
      </c>
      <c r="D218">
        <v>1</v>
      </c>
    </row>
    <row r="219" spans="1:4">
      <c r="A219">
        <v>303</v>
      </c>
      <c r="B219" t="s">
        <v>9397</v>
      </c>
      <c r="C219">
        <v>22</v>
      </c>
      <c r="D219">
        <v>1</v>
      </c>
    </row>
    <row r="220" spans="1:4">
      <c r="A220">
        <v>304</v>
      </c>
      <c r="B220" t="s">
        <v>9398</v>
      </c>
      <c r="C220">
        <v>13</v>
      </c>
      <c r="D220">
        <v>1</v>
      </c>
    </row>
    <row r="221" spans="1:4">
      <c r="A221">
        <v>305</v>
      </c>
      <c r="B221" t="s">
        <v>9399</v>
      </c>
      <c r="C221">
        <v>21</v>
      </c>
      <c r="D221">
        <v>1</v>
      </c>
    </row>
    <row r="222" spans="1:4">
      <c r="A222">
        <v>306</v>
      </c>
      <c r="B222" t="s">
        <v>9400</v>
      </c>
      <c r="C222">
        <v>14</v>
      </c>
      <c r="D222">
        <v>0.5</v>
      </c>
    </row>
    <row r="223" spans="1:4">
      <c r="A223">
        <v>306</v>
      </c>
      <c r="B223" t="s">
        <v>9400</v>
      </c>
      <c r="C223">
        <v>21</v>
      </c>
      <c r="D223">
        <v>0.5</v>
      </c>
    </row>
    <row r="224" spans="1:4">
      <c r="A224">
        <v>307</v>
      </c>
      <c r="B224" t="s">
        <v>9401</v>
      </c>
      <c r="C224">
        <v>14</v>
      </c>
      <c r="D224">
        <v>0.5</v>
      </c>
    </row>
    <row r="225" spans="1:4">
      <c r="A225">
        <v>307</v>
      </c>
      <c r="B225" t="s">
        <v>9401</v>
      </c>
      <c r="C225">
        <v>21</v>
      </c>
      <c r="D225">
        <v>0.5</v>
      </c>
    </row>
    <row r="226" spans="1:4">
      <c r="A226">
        <v>308</v>
      </c>
      <c r="B226" t="s">
        <v>9402</v>
      </c>
      <c r="C226">
        <v>31</v>
      </c>
      <c r="D226">
        <v>1</v>
      </c>
    </row>
    <row r="227" spans="1:4">
      <c r="A227">
        <v>309</v>
      </c>
      <c r="B227" t="s">
        <v>9403</v>
      </c>
      <c r="C227">
        <v>31</v>
      </c>
      <c r="D227">
        <v>1</v>
      </c>
    </row>
    <row r="228" spans="1:4">
      <c r="A228">
        <v>310</v>
      </c>
      <c r="B228" t="s">
        <v>9404</v>
      </c>
      <c r="C228">
        <v>31</v>
      </c>
      <c r="D228">
        <v>1</v>
      </c>
    </row>
    <row r="229" spans="1:4">
      <c r="A229">
        <v>311</v>
      </c>
      <c r="B229" t="s">
        <v>9405</v>
      </c>
      <c r="C229">
        <v>31</v>
      </c>
      <c r="D229">
        <v>1</v>
      </c>
    </row>
    <row r="230" spans="1:4">
      <c r="A230">
        <v>312</v>
      </c>
      <c r="B230" t="s">
        <v>9406</v>
      </c>
      <c r="C230">
        <v>31</v>
      </c>
      <c r="D230">
        <v>1</v>
      </c>
    </row>
    <row r="231" spans="1:4">
      <c r="A231">
        <v>313</v>
      </c>
      <c r="B231" t="s">
        <v>9407</v>
      </c>
      <c r="C231">
        <v>28</v>
      </c>
      <c r="D231">
        <v>1</v>
      </c>
    </row>
    <row r="232" spans="1:4">
      <c r="A232">
        <v>314</v>
      </c>
      <c r="B232" t="s">
        <v>9655</v>
      </c>
      <c r="C232">
        <v>12</v>
      </c>
      <c r="D232">
        <v>0.5</v>
      </c>
    </row>
    <row r="233" spans="1:4">
      <c r="A233">
        <v>314</v>
      </c>
      <c r="B233" t="s">
        <v>9655</v>
      </c>
      <c r="C233">
        <v>21</v>
      </c>
      <c r="D233">
        <v>0.5</v>
      </c>
    </row>
    <row r="234" spans="1:4">
      <c r="A234">
        <v>315</v>
      </c>
      <c r="B234" t="s">
        <v>9656</v>
      </c>
      <c r="C234">
        <v>12</v>
      </c>
      <c r="D234">
        <v>0.5</v>
      </c>
    </row>
    <row r="235" spans="1:4">
      <c r="A235">
        <v>315</v>
      </c>
      <c r="B235" t="s">
        <v>9656</v>
      </c>
      <c r="C235">
        <v>21</v>
      </c>
      <c r="D235">
        <v>0.5</v>
      </c>
    </row>
    <row r="236" spans="1:4">
      <c r="A236">
        <v>316</v>
      </c>
      <c r="B236" t="s">
        <v>9657</v>
      </c>
      <c r="C236">
        <v>31</v>
      </c>
      <c r="D236">
        <v>1</v>
      </c>
    </row>
    <row r="237" spans="1:4">
      <c r="A237">
        <v>317</v>
      </c>
      <c r="B237" t="s">
        <v>9411</v>
      </c>
      <c r="C237">
        <v>14</v>
      </c>
      <c r="D237">
        <v>0.5</v>
      </c>
    </row>
    <row r="238" spans="1:4">
      <c r="A238">
        <v>317</v>
      </c>
      <c r="B238" t="s">
        <v>9411</v>
      </c>
      <c r="C238">
        <v>21</v>
      </c>
      <c r="D238">
        <v>0.5</v>
      </c>
    </row>
    <row r="239" spans="1:4">
      <c r="A239">
        <v>318</v>
      </c>
      <c r="B239" t="s">
        <v>9412</v>
      </c>
      <c r="C239">
        <v>14</v>
      </c>
      <c r="D239">
        <v>0.5</v>
      </c>
    </row>
    <row r="240" spans="1:4">
      <c r="A240">
        <v>318</v>
      </c>
      <c r="B240" t="s">
        <v>9412</v>
      </c>
      <c r="C240">
        <v>21</v>
      </c>
      <c r="D240">
        <v>0.5</v>
      </c>
    </row>
    <row r="241" spans="1:4">
      <c r="A241">
        <v>319</v>
      </c>
      <c r="B241" t="s">
        <v>9413</v>
      </c>
      <c r="C241">
        <v>21</v>
      </c>
      <c r="D241">
        <v>1</v>
      </c>
    </row>
    <row r="242" spans="1:4">
      <c r="A242">
        <v>320</v>
      </c>
      <c r="B242" t="s">
        <v>9658</v>
      </c>
      <c r="C242">
        <v>21</v>
      </c>
      <c r="D242">
        <v>1</v>
      </c>
    </row>
    <row r="243" spans="1:4">
      <c r="A243">
        <v>321</v>
      </c>
      <c r="B243" t="s">
        <v>9415</v>
      </c>
      <c r="C243">
        <v>14</v>
      </c>
      <c r="D243">
        <v>0.5</v>
      </c>
    </row>
    <row r="244" spans="1:4">
      <c r="A244">
        <v>321</v>
      </c>
      <c r="B244" t="s">
        <v>9415</v>
      </c>
      <c r="C244">
        <v>21</v>
      </c>
      <c r="D244">
        <v>0.5</v>
      </c>
    </row>
    <row r="245" spans="1:4">
      <c r="A245">
        <v>322</v>
      </c>
      <c r="B245" t="s">
        <v>9659</v>
      </c>
      <c r="C245">
        <v>21</v>
      </c>
      <c r="D245">
        <v>1</v>
      </c>
    </row>
    <row r="246" spans="1:4">
      <c r="A246">
        <v>323</v>
      </c>
      <c r="B246" t="s">
        <v>9660</v>
      </c>
      <c r="C246">
        <v>14</v>
      </c>
      <c r="D246">
        <v>0.5</v>
      </c>
    </row>
    <row r="247" spans="1:4">
      <c r="A247">
        <v>323</v>
      </c>
      <c r="B247" t="s">
        <v>9660</v>
      </c>
      <c r="C247">
        <v>21</v>
      </c>
      <c r="D247">
        <v>0.5</v>
      </c>
    </row>
    <row r="248" spans="1:4">
      <c r="A248">
        <v>324</v>
      </c>
      <c r="B248" t="s">
        <v>9416</v>
      </c>
      <c r="C248">
        <v>14</v>
      </c>
      <c r="D248">
        <v>0.5</v>
      </c>
    </row>
    <row r="249" spans="1:4">
      <c r="A249">
        <v>324</v>
      </c>
      <c r="B249" t="s">
        <v>9416</v>
      </c>
      <c r="C249">
        <v>21</v>
      </c>
      <c r="D249">
        <v>0.5</v>
      </c>
    </row>
    <row r="250" spans="1:4">
      <c r="A250">
        <v>331</v>
      </c>
      <c r="B250" t="s">
        <v>9661</v>
      </c>
      <c r="C250">
        <v>26</v>
      </c>
      <c r="D250">
        <v>1</v>
      </c>
    </row>
    <row r="251" spans="1:4">
      <c r="A251">
        <v>332</v>
      </c>
      <c r="B251" t="s">
        <v>9418</v>
      </c>
      <c r="C251">
        <v>22</v>
      </c>
      <c r="D251">
        <v>1</v>
      </c>
    </row>
    <row r="252" spans="1:4">
      <c r="A252">
        <v>333</v>
      </c>
      <c r="B252" t="s">
        <v>9419</v>
      </c>
      <c r="C252">
        <v>22</v>
      </c>
      <c r="D252">
        <v>1</v>
      </c>
    </row>
    <row r="253" spans="1:4">
      <c r="A253">
        <v>334</v>
      </c>
      <c r="B253" t="s">
        <v>9420</v>
      </c>
      <c r="C253">
        <v>22</v>
      </c>
      <c r="D253">
        <v>1</v>
      </c>
    </row>
    <row r="254" spans="1:4">
      <c r="A254">
        <v>335</v>
      </c>
      <c r="B254" t="s">
        <v>9421</v>
      </c>
      <c r="C254">
        <v>28</v>
      </c>
      <c r="D254">
        <v>1</v>
      </c>
    </row>
    <row r="255" spans="1:4">
      <c r="A255">
        <v>336</v>
      </c>
      <c r="B255" t="s">
        <v>9422</v>
      </c>
      <c r="C255">
        <v>28</v>
      </c>
      <c r="D255">
        <v>1</v>
      </c>
    </row>
    <row r="256" spans="1:4">
      <c r="A256">
        <v>337</v>
      </c>
      <c r="B256" t="s">
        <v>9423</v>
      </c>
      <c r="C256">
        <v>28</v>
      </c>
      <c r="D256">
        <v>1</v>
      </c>
    </row>
    <row r="257" spans="1:4">
      <c r="A257">
        <v>338</v>
      </c>
      <c r="B257" t="s">
        <v>9424</v>
      </c>
      <c r="C257">
        <v>28</v>
      </c>
      <c r="D257">
        <v>1</v>
      </c>
    </row>
    <row r="258" spans="1:4">
      <c r="A258">
        <v>401</v>
      </c>
      <c r="B258" t="s">
        <v>9662</v>
      </c>
      <c r="C258">
        <v>25</v>
      </c>
      <c r="D258">
        <v>1</v>
      </c>
    </row>
    <row r="259" spans="1:4">
      <c r="A259">
        <v>402</v>
      </c>
      <c r="B259" t="s">
        <v>9426</v>
      </c>
      <c r="C259">
        <v>21</v>
      </c>
      <c r="D259">
        <v>1</v>
      </c>
    </row>
    <row r="260" spans="1:4">
      <c r="A260">
        <v>403</v>
      </c>
      <c r="B260" t="s">
        <v>9427</v>
      </c>
      <c r="C260">
        <v>13</v>
      </c>
      <c r="D260">
        <v>1</v>
      </c>
    </row>
    <row r="261" spans="1:4">
      <c r="A261">
        <v>404</v>
      </c>
      <c r="B261" t="s">
        <v>9428</v>
      </c>
      <c r="C261">
        <v>31</v>
      </c>
      <c r="D261">
        <v>1</v>
      </c>
    </row>
    <row r="262" spans="1:4">
      <c r="A262">
        <v>405</v>
      </c>
      <c r="B262" t="s">
        <v>9429</v>
      </c>
      <c r="C262">
        <v>27</v>
      </c>
      <c r="D262">
        <v>1</v>
      </c>
    </row>
    <row r="263" spans="1:4">
      <c r="A263">
        <v>406</v>
      </c>
      <c r="B263" t="s">
        <v>9430</v>
      </c>
      <c r="C263">
        <v>27</v>
      </c>
      <c r="D263">
        <v>1</v>
      </c>
    </row>
    <row r="264" spans="1:4">
      <c r="A264">
        <v>407</v>
      </c>
      <c r="B264" t="s">
        <v>9431</v>
      </c>
      <c r="C264">
        <v>27</v>
      </c>
      <c r="D264">
        <v>1</v>
      </c>
    </row>
    <row r="265" spans="1:4">
      <c r="A265">
        <v>408</v>
      </c>
      <c r="B265" t="s">
        <v>9432</v>
      </c>
      <c r="C265">
        <v>12</v>
      </c>
      <c r="D265">
        <v>1</v>
      </c>
    </row>
    <row r="266" spans="1:4">
      <c r="A266">
        <v>409</v>
      </c>
      <c r="B266" t="s">
        <v>9433</v>
      </c>
      <c r="C266">
        <v>28</v>
      </c>
      <c r="D266">
        <v>1</v>
      </c>
    </row>
    <row r="267" spans="1:4">
      <c r="A267">
        <v>410</v>
      </c>
      <c r="B267" t="s">
        <v>9434</v>
      </c>
      <c r="C267">
        <v>21</v>
      </c>
      <c r="D267">
        <v>1</v>
      </c>
    </row>
    <row r="268" spans="1:4">
      <c r="A268">
        <v>411</v>
      </c>
      <c r="B268" t="s">
        <v>9435</v>
      </c>
      <c r="C268">
        <v>21</v>
      </c>
      <c r="D268">
        <v>0.5</v>
      </c>
    </row>
    <row r="269" spans="1:4">
      <c r="A269">
        <v>411</v>
      </c>
      <c r="B269" t="s">
        <v>9435</v>
      </c>
      <c r="C269">
        <v>31</v>
      </c>
      <c r="D269">
        <v>0.5</v>
      </c>
    </row>
    <row r="270" spans="1:4">
      <c r="A270">
        <v>412</v>
      </c>
      <c r="B270" t="s">
        <v>9663</v>
      </c>
      <c r="C270">
        <v>24</v>
      </c>
      <c r="D270">
        <v>0.5</v>
      </c>
    </row>
    <row r="271" spans="1:4">
      <c r="A271">
        <v>412</v>
      </c>
      <c r="B271" t="s">
        <v>9663</v>
      </c>
      <c r="C271">
        <v>31</v>
      </c>
      <c r="D271">
        <v>0.5</v>
      </c>
    </row>
    <row r="272" spans="1:4">
      <c r="A272">
        <v>413</v>
      </c>
      <c r="B272" t="s">
        <v>9437</v>
      </c>
      <c r="C272">
        <v>24</v>
      </c>
      <c r="D272">
        <v>0.5</v>
      </c>
    </row>
    <row r="273" spans="1:4">
      <c r="A273">
        <v>413</v>
      </c>
      <c r="B273" t="s">
        <v>9437</v>
      </c>
      <c r="C273">
        <v>31</v>
      </c>
      <c r="D273">
        <v>0.5</v>
      </c>
    </row>
    <row r="274" spans="1:4">
      <c r="A274">
        <v>414</v>
      </c>
      <c r="B274" t="s">
        <v>9664</v>
      </c>
      <c r="C274">
        <v>31</v>
      </c>
      <c r="D274">
        <v>1</v>
      </c>
    </row>
    <row r="275" spans="1:4">
      <c r="A275">
        <v>415</v>
      </c>
      <c r="B275" t="s">
        <v>9665</v>
      </c>
      <c r="C275">
        <v>21</v>
      </c>
      <c r="D275">
        <v>0.5</v>
      </c>
    </row>
    <row r="276" spans="1:4">
      <c r="A276">
        <v>415</v>
      </c>
      <c r="B276" t="s">
        <v>9665</v>
      </c>
      <c r="C276">
        <v>9</v>
      </c>
      <c r="D276">
        <v>0.5</v>
      </c>
    </row>
    <row r="277" spans="1:4">
      <c r="A277">
        <v>416</v>
      </c>
      <c r="B277" t="s">
        <v>9666</v>
      </c>
      <c r="C277">
        <v>14</v>
      </c>
      <c r="D277">
        <v>1</v>
      </c>
    </row>
    <row r="278" spans="1:4">
      <c r="A278">
        <v>417</v>
      </c>
      <c r="B278" t="s">
        <v>9439</v>
      </c>
      <c r="C278">
        <v>14</v>
      </c>
      <c r="D278">
        <v>0.5</v>
      </c>
    </row>
    <row r="279" spans="1:4">
      <c r="A279">
        <v>417</v>
      </c>
      <c r="B279" t="s">
        <v>9439</v>
      </c>
      <c r="C279">
        <v>21</v>
      </c>
      <c r="D279">
        <v>0.5</v>
      </c>
    </row>
    <row r="280" spans="1:4">
      <c r="A280">
        <v>418</v>
      </c>
      <c r="B280" t="s">
        <v>9440</v>
      </c>
      <c r="C280">
        <v>21</v>
      </c>
      <c r="D280">
        <v>1</v>
      </c>
    </row>
    <row r="281" spans="1:4">
      <c r="A281">
        <v>419</v>
      </c>
      <c r="B281" t="s">
        <v>9441</v>
      </c>
      <c r="C281">
        <v>21</v>
      </c>
      <c r="D281">
        <v>1</v>
      </c>
    </row>
    <row r="282" spans="1:4">
      <c r="A282">
        <v>420</v>
      </c>
      <c r="B282" t="s">
        <v>9442</v>
      </c>
      <c r="C282">
        <v>12</v>
      </c>
      <c r="D282">
        <v>1</v>
      </c>
    </row>
    <row r="283" spans="1:4">
      <c r="A283">
        <v>421</v>
      </c>
      <c r="B283" t="s">
        <v>9667</v>
      </c>
      <c r="C283">
        <v>32</v>
      </c>
      <c r="D283">
        <v>0.5</v>
      </c>
    </row>
    <row r="284" spans="1:4">
      <c r="A284">
        <v>421</v>
      </c>
      <c r="B284" t="s">
        <v>9667</v>
      </c>
      <c r="C284">
        <v>27</v>
      </c>
      <c r="D284">
        <v>0.5</v>
      </c>
    </row>
    <row r="285" spans="1:4">
      <c r="A285">
        <v>501</v>
      </c>
      <c r="B285" t="s">
        <v>9668</v>
      </c>
      <c r="C285">
        <v>9</v>
      </c>
      <c r="D285">
        <v>1</v>
      </c>
    </row>
    <row r="286" spans="1:4">
      <c r="A286">
        <v>502</v>
      </c>
      <c r="B286" t="s">
        <v>9669</v>
      </c>
      <c r="C286">
        <v>9</v>
      </c>
      <c r="D286">
        <v>1</v>
      </c>
    </row>
    <row r="287" spans="1:4">
      <c r="A287">
        <v>503</v>
      </c>
      <c r="B287" t="s">
        <v>9670</v>
      </c>
      <c r="C287">
        <v>9</v>
      </c>
      <c r="D287">
        <v>1</v>
      </c>
    </row>
    <row r="288" spans="1:4">
      <c r="A288">
        <v>504</v>
      </c>
      <c r="B288" t="s">
        <v>9446</v>
      </c>
      <c r="C288">
        <v>9</v>
      </c>
      <c r="D288">
        <v>1</v>
      </c>
    </row>
    <row r="289" spans="1:4">
      <c r="A289">
        <v>505</v>
      </c>
      <c r="B289" t="s">
        <v>9671</v>
      </c>
      <c r="C289">
        <v>9</v>
      </c>
      <c r="D289">
        <v>1</v>
      </c>
    </row>
    <row r="290" spans="1:4">
      <c r="A290">
        <v>506</v>
      </c>
      <c r="B290" t="s">
        <v>9672</v>
      </c>
      <c r="C290">
        <v>9</v>
      </c>
      <c r="D290">
        <v>1</v>
      </c>
    </row>
    <row r="291" spans="1:4">
      <c r="A291">
        <v>507</v>
      </c>
      <c r="B291" t="s">
        <v>9673</v>
      </c>
      <c r="C291">
        <v>9</v>
      </c>
      <c r="D291">
        <v>1</v>
      </c>
    </row>
    <row r="292" spans="1:4">
      <c r="A292">
        <v>508</v>
      </c>
      <c r="B292" t="s">
        <v>9674</v>
      </c>
      <c r="C292">
        <v>9</v>
      </c>
      <c r="D292">
        <v>1</v>
      </c>
    </row>
    <row r="293" spans="1:4">
      <c r="A293">
        <v>509</v>
      </c>
      <c r="B293" t="s">
        <v>9451</v>
      </c>
      <c r="C293">
        <v>9</v>
      </c>
      <c r="D293">
        <v>1</v>
      </c>
    </row>
    <row r="294" spans="1:4">
      <c r="A294">
        <v>510</v>
      </c>
      <c r="B294" t="s">
        <v>9452</v>
      </c>
      <c r="C294">
        <v>10</v>
      </c>
      <c r="D294">
        <v>0.5</v>
      </c>
    </row>
    <row r="295" spans="1:4">
      <c r="A295">
        <v>510</v>
      </c>
      <c r="B295" t="s">
        <v>9452</v>
      </c>
      <c r="C295">
        <v>21</v>
      </c>
      <c r="D295">
        <v>0.5</v>
      </c>
    </row>
    <row r="296" spans="1:4">
      <c r="A296">
        <v>511</v>
      </c>
      <c r="B296" t="s">
        <v>9453</v>
      </c>
      <c r="C296">
        <v>10</v>
      </c>
      <c r="D296">
        <v>0.5</v>
      </c>
    </row>
    <row r="297" spans="1:4">
      <c r="A297">
        <v>511</v>
      </c>
      <c r="B297" t="s">
        <v>9453</v>
      </c>
      <c r="C297">
        <v>21</v>
      </c>
      <c r="D297">
        <v>0.5</v>
      </c>
    </row>
    <row r="298" spans="1:4">
      <c r="A298">
        <v>512</v>
      </c>
      <c r="B298" t="s">
        <v>9454</v>
      </c>
      <c r="C298">
        <v>10</v>
      </c>
      <c r="D298">
        <v>0.5</v>
      </c>
    </row>
    <row r="299" spans="1:4">
      <c r="A299">
        <v>512</v>
      </c>
      <c r="B299" t="s">
        <v>9454</v>
      </c>
      <c r="C299">
        <v>21</v>
      </c>
      <c r="D299">
        <v>0.5</v>
      </c>
    </row>
    <row r="300" spans="1:4">
      <c r="A300">
        <v>521</v>
      </c>
      <c r="B300" t="s">
        <v>9675</v>
      </c>
      <c r="C300">
        <v>9</v>
      </c>
      <c r="D300">
        <f>1/3</f>
        <v>0.33333333333333331</v>
      </c>
    </row>
    <row r="301" spans="1:4">
      <c r="A301">
        <v>521</v>
      </c>
      <c r="B301" t="s">
        <v>9675</v>
      </c>
      <c r="C301">
        <v>10</v>
      </c>
      <c r="D301">
        <f>1/3</f>
        <v>0.33333333333333331</v>
      </c>
    </row>
    <row r="302" spans="1:4">
      <c r="A302">
        <v>521</v>
      </c>
      <c r="B302" t="s">
        <v>9675</v>
      </c>
      <c r="C302">
        <v>21</v>
      </c>
      <c r="D302">
        <f>1/3</f>
        <v>0.33333333333333331</v>
      </c>
    </row>
    <row r="303" spans="1:4">
      <c r="A303">
        <v>601</v>
      </c>
      <c r="B303" t="s">
        <v>9676</v>
      </c>
      <c r="C303">
        <v>19</v>
      </c>
      <c r="D303">
        <v>0.5</v>
      </c>
    </row>
    <row r="304" spans="1:4">
      <c r="A304">
        <v>601</v>
      </c>
      <c r="B304" t="s">
        <v>9676</v>
      </c>
      <c r="C304">
        <v>20</v>
      </c>
      <c r="D304">
        <v>0.5</v>
      </c>
    </row>
    <row r="305" spans="1:4">
      <c r="A305">
        <v>602</v>
      </c>
      <c r="B305" t="s">
        <v>9677</v>
      </c>
      <c r="C305">
        <v>25</v>
      </c>
      <c r="D305">
        <v>0.5</v>
      </c>
    </row>
    <row r="306" spans="1:4">
      <c r="A306">
        <v>602</v>
      </c>
      <c r="B306" t="s">
        <v>9677</v>
      </c>
      <c r="C306">
        <v>23</v>
      </c>
      <c r="D306">
        <v>0.5</v>
      </c>
    </row>
    <row r="307" spans="1:4">
      <c r="A307">
        <v>603</v>
      </c>
      <c r="B307" t="s">
        <v>9678</v>
      </c>
      <c r="C307">
        <v>6</v>
      </c>
      <c r="D307">
        <v>0.5</v>
      </c>
    </row>
    <row r="308" spans="1:4">
      <c r="A308">
        <v>603</v>
      </c>
      <c r="B308" t="s">
        <v>9678</v>
      </c>
      <c r="C308">
        <v>20</v>
      </c>
      <c r="D308">
        <v>0.5</v>
      </c>
    </row>
    <row r="309" spans="1:4">
      <c r="A309">
        <v>604</v>
      </c>
      <c r="B309" t="s">
        <v>9679</v>
      </c>
      <c r="C309">
        <v>19</v>
      </c>
      <c r="D309">
        <v>0.25</v>
      </c>
    </row>
    <row r="310" spans="1:4">
      <c r="A310">
        <v>604</v>
      </c>
      <c r="B310" t="s">
        <v>9679</v>
      </c>
      <c r="C310">
        <v>9</v>
      </c>
      <c r="D310">
        <v>0.25</v>
      </c>
    </row>
    <row r="311" spans="1:4">
      <c r="A311">
        <v>604</v>
      </c>
      <c r="B311" t="s">
        <v>9679</v>
      </c>
      <c r="C311">
        <v>17</v>
      </c>
      <c r="D311">
        <v>0.25</v>
      </c>
    </row>
    <row r="312" spans="1:4">
      <c r="A312">
        <v>604</v>
      </c>
      <c r="B312" t="s">
        <v>9679</v>
      </c>
      <c r="C312">
        <v>14</v>
      </c>
      <c r="D312">
        <v>0.25</v>
      </c>
    </row>
    <row r="313" spans="1:4">
      <c r="A313">
        <v>605</v>
      </c>
      <c r="B313" t="s">
        <v>9680</v>
      </c>
      <c r="C313">
        <v>25</v>
      </c>
      <c r="D313">
        <v>0.5</v>
      </c>
    </row>
    <row r="314" spans="1:4">
      <c r="A314">
        <v>605</v>
      </c>
      <c r="B314" t="s">
        <v>9680</v>
      </c>
      <c r="C314">
        <v>23</v>
      </c>
      <c r="D314">
        <v>0.5</v>
      </c>
    </row>
    <row r="315" spans="1:4">
      <c r="A315">
        <v>606</v>
      </c>
      <c r="B315" t="s">
        <v>9681</v>
      </c>
      <c r="C315">
        <v>23</v>
      </c>
      <c r="D315">
        <v>1</v>
      </c>
    </row>
    <row r="316" spans="1:4">
      <c r="A316">
        <v>607</v>
      </c>
      <c r="B316" t="s">
        <v>9461</v>
      </c>
      <c r="C316">
        <v>30</v>
      </c>
      <c r="D316">
        <v>1</v>
      </c>
    </row>
    <row r="317" spans="1:4">
      <c r="A317">
        <v>608</v>
      </c>
      <c r="B317" t="s">
        <v>9462</v>
      </c>
      <c r="C317">
        <v>33</v>
      </c>
      <c r="D317">
        <v>1</v>
      </c>
    </row>
    <row r="318" spans="1:4">
      <c r="A318">
        <v>609</v>
      </c>
      <c r="B318" t="s">
        <v>9463</v>
      </c>
      <c r="C318">
        <v>22</v>
      </c>
      <c r="D318">
        <v>1</v>
      </c>
    </row>
    <row r="319" spans="1:4">
      <c r="A319">
        <v>610</v>
      </c>
      <c r="B319" t="s">
        <v>9464</v>
      </c>
      <c r="C319">
        <v>22</v>
      </c>
      <c r="D319">
        <v>1</v>
      </c>
    </row>
    <row r="320" spans="1:4">
      <c r="A320">
        <v>611</v>
      </c>
      <c r="B320" t="s">
        <v>9465</v>
      </c>
      <c r="C320">
        <v>22</v>
      </c>
      <c r="D320">
        <v>1</v>
      </c>
    </row>
    <row r="321" spans="1:4">
      <c r="A321">
        <v>612</v>
      </c>
      <c r="B321" t="s">
        <v>9466</v>
      </c>
      <c r="C321">
        <v>22</v>
      </c>
      <c r="D321">
        <v>1</v>
      </c>
    </row>
    <row r="322" spans="1:4">
      <c r="A322">
        <v>613</v>
      </c>
      <c r="B322" t="s">
        <v>9467</v>
      </c>
      <c r="C322">
        <v>11</v>
      </c>
      <c r="D322">
        <v>1</v>
      </c>
    </row>
    <row r="323" spans="1:4">
      <c r="A323">
        <v>614</v>
      </c>
      <c r="B323" t="s">
        <v>9468</v>
      </c>
      <c r="C323">
        <v>11</v>
      </c>
      <c r="D323">
        <v>0.5</v>
      </c>
    </row>
    <row r="324" spans="1:4">
      <c r="A324">
        <v>614</v>
      </c>
      <c r="B324" t="s">
        <v>9468</v>
      </c>
      <c r="C324">
        <v>21</v>
      </c>
      <c r="D324">
        <v>0.5</v>
      </c>
    </row>
    <row r="325" spans="1:4">
      <c r="A325">
        <v>615</v>
      </c>
      <c r="B325" t="s">
        <v>9469</v>
      </c>
      <c r="C325">
        <v>25</v>
      </c>
      <c r="D325">
        <v>1</v>
      </c>
    </row>
    <row r="326" spans="1:4">
      <c r="A326">
        <v>616</v>
      </c>
      <c r="B326" t="s">
        <v>9682</v>
      </c>
      <c r="C326">
        <v>9</v>
      </c>
      <c r="D326">
        <v>0.5</v>
      </c>
    </row>
    <row r="327" spans="1:4">
      <c r="A327">
        <v>616</v>
      </c>
      <c r="B327" t="s">
        <v>9682</v>
      </c>
      <c r="C327">
        <v>21</v>
      </c>
      <c r="D327">
        <v>0.5</v>
      </c>
    </row>
    <row r="328" spans="1:4">
      <c r="A328">
        <v>617</v>
      </c>
      <c r="B328" t="s">
        <v>9683</v>
      </c>
      <c r="C328">
        <v>19</v>
      </c>
      <c r="D328">
        <v>0.5</v>
      </c>
    </row>
    <row r="329" spans="1:4">
      <c r="A329">
        <v>617</v>
      </c>
      <c r="B329" t="s">
        <v>9683</v>
      </c>
      <c r="C329">
        <v>21</v>
      </c>
      <c r="D329">
        <v>0.5</v>
      </c>
    </row>
    <row r="330" spans="1:4">
      <c r="A330">
        <v>618</v>
      </c>
      <c r="B330" t="s">
        <v>9684</v>
      </c>
      <c r="C330">
        <v>19</v>
      </c>
      <c r="D330">
        <v>0.5</v>
      </c>
    </row>
    <row r="331" spans="1:4">
      <c r="A331">
        <v>618</v>
      </c>
      <c r="B331" t="s">
        <v>9684</v>
      </c>
      <c r="C331">
        <v>21</v>
      </c>
      <c r="D331">
        <v>0.5</v>
      </c>
    </row>
    <row r="332" spans="1:4">
      <c r="A332">
        <v>619</v>
      </c>
      <c r="B332" t="s">
        <v>9685</v>
      </c>
      <c r="C332">
        <v>19</v>
      </c>
      <c r="D332">
        <v>0.5</v>
      </c>
    </row>
    <row r="333" spans="1:4">
      <c r="A333">
        <v>619</v>
      </c>
      <c r="B333" t="s">
        <v>9685</v>
      </c>
      <c r="C333">
        <v>21</v>
      </c>
      <c r="D333">
        <v>0.5</v>
      </c>
    </row>
    <row r="334" spans="1:4">
      <c r="A334">
        <v>620</v>
      </c>
      <c r="B334" t="s">
        <v>9686</v>
      </c>
      <c r="C334">
        <v>25</v>
      </c>
      <c r="D334">
        <v>1</v>
      </c>
    </row>
    <row r="335" spans="1:4">
      <c r="A335">
        <v>621</v>
      </c>
      <c r="B335" t="s">
        <v>9687</v>
      </c>
      <c r="C335">
        <v>16</v>
      </c>
      <c r="D335">
        <f>1/3</f>
        <v>0.33333333333333331</v>
      </c>
    </row>
    <row r="336" spans="1:4">
      <c r="A336">
        <v>621</v>
      </c>
      <c r="B336" t="s">
        <v>9687</v>
      </c>
      <c r="C336">
        <v>17</v>
      </c>
      <c r="D336">
        <f>1/3</f>
        <v>0.33333333333333331</v>
      </c>
    </row>
    <row r="337" spans="1:4">
      <c r="A337">
        <v>621</v>
      </c>
      <c r="B337" t="s">
        <v>9687</v>
      </c>
      <c r="C337">
        <v>21</v>
      </c>
      <c r="D337">
        <f>1/3</f>
        <v>0.33333333333333331</v>
      </c>
    </row>
    <row r="338" spans="1:4">
      <c r="A338">
        <v>622</v>
      </c>
      <c r="B338" t="s">
        <v>9688</v>
      </c>
      <c r="C338">
        <v>17</v>
      </c>
      <c r="D338">
        <v>0.5</v>
      </c>
    </row>
    <row r="339" spans="1:4">
      <c r="A339">
        <v>622</v>
      </c>
      <c r="B339" t="s">
        <v>9688</v>
      </c>
      <c r="C339">
        <v>21</v>
      </c>
      <c r="D339">
        <v>0.5</v>
      </c>
    </row>
    <row r="340" spans="1:4">
      <c r="A340">
        <v>623</v>
      </c>
      <c r="B340" t="s">
        <v>9689</v>
      </c>
      <c r="C340">
        <v>17</v>
      </c>
      <c r="D340">
        <v>0.5</v>
      </c>
    </row>
    <row r="341" spans="1:4">
      <c r="A341">
        <v>623</v>
      </c>
      <c r="B341" t="s">
        <v>9689</v>
      </c>
      <c r="C341">
        <v>21</v>
      </c>
      <c r="D341">
        <v>0.5</v>
      </c>
    </row>
    <row r="342" spans="1:4">
      <c r="A342">
        <v>624</v>
      </c>
      <c r="B342" t="s">
        <v>9690</v>
      </c>
      <c r="C342">
        <v>17</v>
      </c>
      <c r="D342">
        <v>0.5</v>
      </c>
    </row>
    <row r="343" spans="1:4">
      <c r="A343">
        <v>624</v>
      </c>
      <c r="B343" t="s">
        <v>9690</v>
      </c>
      <c r="C343">
        <v>21</v>
      </c>
      <c r="D343">
        <v>0.5</v>
      </c>
    </row>
    <row r="344" spans="1:4">
      <c r="A344">
        <v>625</v>
      </c>
      <c r="B344" t="s">
        <v>9691</v>
      </c>
      <c r="C344">
        <v>17</v>
      </c>
      <c r="D344">
        <v>0.5</v>
      </c>
    </row>
    <row r="345" spans="1:4">
      <c r="A345">
        <v>625</v>
      </c>
      <c r="B345" t="s">
        <v>9691</v>
      </c>
      <c r="C345">
        <v>21</v>
      </c>
      <c r="D345">
        <v>0.5</v>
      </c>
    </row>
    <row r="346" spans="1:4">
      <c r="A346">
        <v>626</v>
      </c>
      <c r="B346" t="s">
        <v>9478</v>
      </c>
      <c r="C346">
        <v>24</v>
      </c>
      <c r="D346">
        <v>1</v>
      </c>
    </row>
    <row r="347" spans="1:4">
      <c r="A347">
        <v>627</v>
      </c>
      <c r="B347" t="s">
        <v>9479</v>
      </c>
      <c r="C347">
        <v>24</v>
      </c>
      <c r="D347">
        <v>1</v>
      </c>
    </row>
    <row r="348" spans="1:4">
      <c r="A348">
        <v>628</v>
      </c>
      <c r="B348" t="s">
        <v>9692</v>
      </c>
      <c r="C348">
        <v>17</v>
      </c>
      <c r="D348">
        <f>1/3</f>
        <v>0.33333333333333331</v>
      </c>
    </row>
    <row r="349" spans="1:4">
      <c r="A349">
        <v>628</v>
      </c>
      <c r="B349" t="s">
        <v>9692</v>
      </c>
      <c r="C349">
        <v>21</v>
      </c>
      <c r="D349">
        <f>1/3</f>
        <v>0.33333333333333331</v>
      </c>
    </row>
    <row r="350" spans="1:4">
      <c r="A350">
        <v>628</v>
      </c>
      <c r="B350" t="s">
        <v>9692</v>
      </c>
      <c r="C350">
        <v>19</v>
      </c>
      <c r="D350">
        <f>1/3</f>
        <v>0.33333333333333331</v>
      </c>
    </row>
    <row r="351" spans="1:4">
      <c r="A351">
        <v>629</v>
      </c>
      <c r="B351" t="s">
        <v>9481</v>
      </c>
      <c r="C351">
        <v>31</v>
      </c>
      <c r="D351">
        <v>1</v>
      </c>
    </row>
    <row r="352" spans="1:4">
      <c r="A352">
        <v>630</v>
      </c>
      <c r="B352" t="s">
        <v>9482</v>
      </c>
      <c r="C352">
        <v>32</v>
      </c>
      <c r="D352">
        <v>1</v>
      </c>
    </row>
    <row r="353" spans="1:4">
      <c r="A353">
        <v>631</v>
      </c>
      <c r="B353" t="s">
        <v>9693</v>
      </c>
      <c r="C353">
        <v>27</v>
      </c>
      <c r="D353">
        <v>1</v>
      </c>
    </row>
    <row r="354" spans="1:4">
      <c r="A354">
        <v>632</v>
      </c>
      <c r="B354" t="s">
        <v>9484</v>
      </c>
      <c r="C354">
        <v>27</v>
      </c>
      <c r="D354">
        <v>1</v>
      </c>
    </row>
    <row r="355" spans="1:4">
      <c r="A355">
        <v>633</v>
      </c>
      <c r="B355" t="s">
        <v>9485</v>
      </c>
      <c r="C355">
        <v>27</v>
      </c>
      <c r="D355">
        <v>1</v>
      </c>
    </row>
    <row r="356" spans="1:4">
      <c r="A356">
        <v>634</v>
      </c>
      <c r="B356" t="s">
        <v>9486</v>
      </c>
      <c r="C356">
        <v>27</v>
      </c>
      <c r="D356">
        <v>0.5</v>
      </c>
    </row>
    <row r="357" spans="1:4">
      <c r="A357">
        <v>634</v>
      </c>
      <c r="B357" t="s">
        <v>9486</v>
      </c>
      <c r="C357">
        <v>31</v>
      </c>
      <c r="D357">
        <v>0.5</v>
      </c>
    </row>
    <row r="358" spans="1:4">
      <c r="A358">
        <v>635</v>
      </c>
      <c r="B358" t="s">
        <v>9487</v>
      </c>
      <c r="C358">
        <v>31</v>
      </c>
      <c r="D358">
        <v>1</v>
      </c>
    </row>
    <row r="359" spans="1:4">
      <c r="A359">
        <v>636</v>
      </c>
      <c r="B359" t="s">
        <v>9488</v>
      </c>
      <c r="C359">
        <v>24</v>
      </c>
      <c r="D359">
        <v>1</v>
      </c>
    </row>
    <row r="360" spans="1:4">
      <c r="A360">
        <v>637</v>
      </c>
      <c r="B360" t="s">
        <v>9694</v>
      </c>
      <c r="C360">
        <v>21</v>
      </c>
      <c r="D360">
        <v>1</v>
      </c>
    </row>
    <row r="361" spans="1:4">
      <c r="A361">
        <v>638</v>
      </c>
      <c r="B361" t="s">
        <v>9695</v>
      </c>
      <c r="C361">
        <v>21</v>
      </c>
      <c r="D361">
        <v>1</v>
      </c>
    </row>
    <row r="362" spans="1:4">
      <c r="A362">
        <v>639</v>
      </c>
      <c r="B362" t="s">
        <v>9696</v>
      </c>
      <c r="C362">
        <v>25</v>
      </c>
      <c r="D362">
        <v>1</v>
      </c>
    </row>
    <row r="363" spans="1:4">
      <c r="A363">
        <v>640</v>
      </c>
      <c r="B363" t="s">
        <v>9697</v>
      </c>
      <c r="C363">
        <v>21</v>
      </c>
      <c r="D363">
        <v>1</v>
      </c>
    </row>
    <row r="364" spans="1:4">
      <c r="A364">
        <v>641</v>
      </c>
      <c r="B364" t="s">
        <v>9698</v>
      </c>
      <c r="C364">
        <v>21</v>
      </c>
      <c r="D364">
        <v>1</v>
      </c>
    </row>
    <row r="365" spans="1:4">
      <c r="A365">
        <v>642</v>
      </c>
      <c r="B365" t="s">
        <v>9494</v>
      </c>
      <c r="C365">
        <v>12</v>
      </c>
      <c r="D365">
        <v>1</v>
      </c>
    </row>
    <row r="366" spans="1:4">
      <c r="A366">
        <v>643</v>
      </c>
      <c r="B366" t="s">
        <v>9699</v>
      </c>
      <c r="C366">
        <v>12</v>
      </c>
      <c r="D366">
        <v>1</v>
      </c>
    </row>
    <row r="367" spans="1:4">
      <c r="A367">
        <v>644</v>
      </c>
      <c r="B367" t="s">
        <v>9496</v>
      </c>
      <c r="C367">
        <v>35</v>
      </c>
      <c r="D367">
        <v>1</v>
      </c>
    </row>
    <row r="368" spans="1:4">
      <c r="A368">
        <v>645</v>
      </c>
      <c r="B368" t="s">
        <v>9700</v>
      </c>
      <c r="C368">
        <v>33</v>
      </c>
      <c r="D368">
        <v>1</v>
      </c>
    </row>
    <row r="369" spans="1:4">
      <c r="A369">
        <v>646</v>
      </c>
      <c r="B369" t="s">
        <v>9498</v>
      </c>
      <c r="C369">
        <v>33</v>
      </c>
      <c r="D369">
        <v>1</v>
      </c>
    </row>
    <row r="370" spans="1:4">
      <c r="A370">
        <v>647</v>
      </c>
      <c r="B370" t="s">
        <v>9701</v>
      </c>
      <c r="C370">
        <v>26</v>
      </c>
      <c r="D370">
        <v>1</v>
      </c>
    </row>
    <row r="371" spans="1:4">
      <c r="A371">
        <v>648</v>
      </c>
      <c r="B371" t="s">
        <v>9500</v>
      </c>
      <c r="C371">
        <v>21</v>
      </c>
      <c r="D371">
        <v>1</v>
      </c>
    </row>
    <row r="372" spans="1:4">
      <c r="A372">
        <v>649</v>
      </c>
      <c r="B372" t="s">
        <v>9702</v>
      </c>
      <c r="C372">
        <v>17</v>
      </c>
      <c r="D372">
        <v>0.5</v>
      </c>
    </row>
    <row r="373" spans="1:4">
      <c r="A373">
        <v>649</v>
      </c>
      <c r="B373" t="s">
        <v>9702</v>
      </c>
      <c r="C373">
        <v>21</v>
      </c>
      <c r="D373">
        <v>0.5</v>
      </c>
    </row>
    <row r="374" spans="1:4">
      <c r="A374">
        <v>650</v>
      </c>
      <c r="B374" t="s">
        <v>9703</v>
      </c>
      <c r="C374">
        <v>10</v>
      </c>
      <c r="D374">
        <v>0.25</v>
      </c>
    </row>
    <row r="375" spans="1:4">
      <c r="A375">
        <v>650</v>
      </c>
      <c r="B375" t="s">
        <v>9703</v>
      </c>
      <c r="C375">
        <v>11</v>
      </c>
      <c r="D375">
        <v>0.25</v>
      </c>
    </row>
    <row r="376" spans="1:4">
      <c r="A376">
        <v>650</v>
      </c>
      <c r="B376" t="s">
        <v>9703</v>
      </c>
      <c r="C376">
        <v>16</v>
      </c>
      <c r="D376">
        <v>0.25</v>
      </c>
    </row>
    <row r="377" spans="1:4">
      <c r="A377">
        <v>650</v>
      </c>
      <c r="B377" t="s">
        <v>9703</v>
      </c>
      <c r="C377">
        <v>21</v>
      </c>
      <c r="D377">
        <v>0.25</v>
      </c>
    </row>
    <row r="378" spans="1:4">
      <c r="A378">
        <v>651</v>
      </c>
      <c r="B378" t="s">
        <v>9503</v>
      </c>
      <c r="C378">
        <v>29</v>
      </c>
      <c r="D378">
        <v>0.5</v>
      </c>
    </row>
    <row r="379" spans="1:4">
      <c r="A379">
        <v>651</v>
      </c>
      <c r="B379" t="s">
        <v>9503</v>
      </c>
      <c r="C379">
        <v>30</v>
      </c>
      <c r="D379">
        <v>0.5</v>
      </c>
    </row>
    <row r="380" spans="1:4">
      <c r="A380">
        <v>652</v>
      </c>
      <c r="B380" t="s">
        <v>9504</v>
      </c>
      <c r="C380">
        <v>32</v>
      </c>
      <c r="D380">
        <v>1</v>
      </c>
    </row>
    <row r="381" spans="1:4">
      <c r="A381">
        <v>653</v>
      </c>
      <c r="B381" t="s">
        <v>9505</v>
      </c>
      <c r="C381">
        <v>29</v>
      </c>
      <c r="D381">
        <v>1</v>
      </c>
    </row>
    <row r="382" spans="1:4">
      <c r="A382">
        <v>654</v>
      </c>
      <c r="B382" t="s">
        <v>9506</v>
      </c>
      <c r="C382">
        <v>29</v>
      </c>
      <c r="D382">
        <v>0.5</v>
      </c>
    </row>
    <row r="383" spans="1:4">
      <c r="A383">
        <v>654</v>
      </c>
      <c r="B383" t="s">
        <v>9506</v>
      </c>
      <c r="C383">
        <v>34</v>
      </c>
      <c r="D383">
        <v>0.5</v>
      </c>
    </row>
    <row r="384" spans="1:4">
      <c r="A384">
        <v>656</v>
      </c>
      <c r="B384" t="s">
        <v>9704</v>
      </c>
      <c r="C384">
        <v>32</v>
      </c>
      <c r="D384">
        <v>1</v>
      </c>
    </row>
    <row r="385" spans="1:4">
      <c r="A385">
        <v>657</v>
      </c>
      <c r="B385" t="s">
        <v>9705</v>
      </c>
      <c r="C385">
        <v>31</v>
      </c>
      <c r="D385">
        <v>1</v>
      </c>
    </row>
    <row r="386" spans="1:4">
      <c r="A386">
        <v>701</v>
      </c>
      <c r="B386" t="s">
        <v>9706</v>
      </c>
      <c r="C386">
        <v>33</v>
      </c>
      <c r="D386">
        <v>1</v>
      </c>
    </row>
    <row r="387" spans="1:4">
      <c r="A387">
        <v>702</v>
      </c>
      <c r="B387" t="s">
        <v>9707</v>
      </c>
      <c r="C387">
        <v>33</v>
      </c>
      <c r="D387">
        <v>1</v>
      </c>
    </row>
    <row r="388" spans="1:4">
      <c r="A388">
        <v>703</v>
      </c>
      <c r="B388" t="s">
        <v>9708</v>
      </c>
      <c r="C388">
        <v>12</v>
      </c>
      <c r="D388">
        <v>1</v>
      </c>
    </row>
    <row r="389" spans="1:4">
      <c r="A389">
        <v>704</v>
      </c>
      <c r="B389" t="s">
        <v>9709</v>
      </c>
      <c r="C389">
        <v>21</v>
      </c>
      <c r="D389">
        <v>1</v>
      </c>
    </row>
    <row r="390" spans="1:4">
      <c r="A390">
        <v>705</v>
      </c>
      <c r="B390" t="s">
        <v>9710</v>
      </c>
      <c r="C390">
        <v>9</v>
      </c>
      <c r="D390">
        <v>1</v>
      </c>
    </row>
    <row r="391" spans="1:4">
      <c r="A391">
        <v>706</v>
      </c>
      <c r="B391" t="s">
        <v>9711</v>
      </c>
      <c r="C391">
        <v>26</v>
      </c>
      <c r="D391">
        <v>1</v>
      </c>
    </row>
    <row r="392" spans="1:4">
      <c r="A392">
        <v>707</v>
      </c>
      <c r="B392" t="s">
        <v>9712</v>
      </c>
      <c r="C392">
        <v>27</v>
      </c>
      <c r="D392">
        <v>1</v>
      </c>
    </row>
    <row r="393" spans="1:4">
      <c r="A393">
        <v>708</v>
      </c>
      <c r="B393" t="s">
        <v>9713</v>
      </c>
      <c r="C393">
        <v>33</v>
      </c>
      <c r="D393">
        <v>1</v>
      </c>
    </row>
    <row r="394" spans="1:4">
      <c r="A394">
        <v>709</v>
      </c>
      <c r="B394" t="s">
        <v>9714</v>
      </c>
      <c r="C394">
        <v>33</v>
      </c>
      <c r="D394">
        <v>1</v>
      </c>
    </row>
    <row r="395" spans="1:4">
      <c r="A395">
        <v>710</v>
      </c>
      <c r="B395" t="s">
        <v>9715</v>
      </c>
      <c r="C395">
        <v>33</v>
      </c>
      <c r="D395">
        <v>1</v>
      </c>
    </row>
    <row r="396" spans="1:4">
      <c r="A396">
        <v>711</v>
      </c>
      <c r="B396" t="s">
        <v>9716</v>
      </c>
      <c r="C396">
        <v>12</v>
      </c>
      <c r="D396">
        <v>1</v>
      </c>
    </row>
    <row r="397" spans="1:4">
      <c r="A397">
        <v>712</v>
      </c>
      <c r="B397" t="s">
        <v>9717</v>
      </c>
      <c r="C397">
        <v>21</v>
      </c>
      <c r="D397">
        <v>1</v>
      </c>
    </row>
    <row r="398" spans="1:4">
      <c r="A398">
        <v>713</v>
      </c>
      <c r="B398" t="s">
        <v>9718</v>
      </c>
      <c r="C398">
        <v>9</v>
      </c>
      <c r="D398">
        <v>1</v>
      </c>
    </row>
    <row r="399" spans="1:4">
      <c r="A399">
        <v>714</v>
      </c>
      <c r="B399" t="s">
        <v>9719</v>
      </c>
      <c r="C399">
        <v>26</v>
      </c>
      <c r="D399">
        <v>1</v>
      </c>
    </row>
    <row r="400" spans="1:4">
      <c r="A400">
        <v>715</v>
      </c>
      <c r="B400" t="s">
        <v>9720</v>
      </c>
      <c r="C400">
        <v>27</v>
      </c>
      <c r="D400">
        <v>1</v>
      </c>
    </row>
    <row r="401" spans="1:4">
      <c r="A401">
        <v>716</v>
      </c>
      <c r="B401" t="s">
        <v>9721</v>
      </c>
      <c r="C401">
        <v>33</v>
      </c>
      <c r="D401">
        <v>1</v>
      </c>
    </row>
    <row r="402" spans="1:4">
      <c r="A402">
        <v>717</v>
      </c>
      <c r="B402" t="s">
        <v>9722</v>
      </c>
      <c r="C402">
        <v>33</v>
      </c>
      <c r="D402">
        <v>1</v>
      </c>
    </row>
    <row r="403" spans="1:4">
      <c r="A403">
        <v>718</v>
      </c>
      <c r="B403" t="s">
        <v>9723</v>
      </c>
      <c r="C403">
        <v>33</v>
      </c>
      <c r="D403">
        <v>1</v>
      </c>
    </row>
    <row r="404" spans="1:4">
      <c r="A404">
        <v>719</v>
      </c>
      <c r="B404" t="s">
        <v>9724</v>
      </c>
      <c r="C404">
        <v>12</v>
      </c>
      <c r="D404">
        <v>1</v>
      </c>
    </row>
    <row r="405" spans="1:4">
      <c r="A405">
        <v>720</v>
      </c>
      <c r="B405" t="s">
        <v>9725</v>
      </c>
      <c r="C405">
        <v>21</v>
      </c>
      <c r="D405">
        <v>1</v>
      </c>
    </row>
    <row r="406" spans="1:4">
      <c r="A406">
        <v>721</v>
      </c>
      <c r="B406" t="s">
        <v>9726</v>
      </c>
      <c r="C406">
        <v>9</v>
      </c>
      <c r="D406">
        <v>1</v>
      </c>
    </row>
    <row r="407" spans="1:4">
      <c r="A407">
        <v>722</v>
      </c>
      <c r="B407" t="s">
        <v>9727</v>
      </c>
      <c r="C407">
        <v>26</v>
      </c>
      <c r="D407">
        <v>1</v>
      </c>
    </row>
    <row r="408" spans="1:4">
      <c r="A408">
        <v>723</v>
      </c>
      <c r="B408" t="s">
        <v>9728</v>
      </c>
      <c r="C408">
        <v>27</v>
      </c>
      <c r="D408">
        <v>1</v>
      </c>
    </row>
    <row r="409" spans="1:4">
      <c r="A409">
        <v>724</v>
      </c>
      <c r="B409" t="s">
        <v>9729</v>
      </c>
      <c r="C409">
        <v>33</v>
      </c>
      <c r="D409">
        <v>1</v>
      </c>
    </row>
    <row r="410" spans="1:4">
      <c r="A410">
        <v>725</v>
      </c>
      <c r="B410" t="s">
        <v>9730</v>
      </c>
      <c r="C410">
        <v>33</v>
      </c>
      <c r="D410">
        <v>1</v>
      </c>
    </row>
    <row r="411" spans="1:4">
      <c r="A411">
        <v>726</v>
      </c>
      <c r="B411" t="s">
        <v>9731</v>
      </c>
      <c r="C411">
        <v>33</v>
      </c>
      <c r="D411">
        <v>1</v>
      </c>
    </row>
    <row r="412" spans="1:4">
      <c r="A412">
        <v>727</v>
      </c>
      <c r="B412" t="s">
        <v>9732</v>
      </c>
      <c r="C412">
        <v>12</v>
      </c>
      <c r="D412">
        <v>1</v>
      </c>
    </row>
    <row r="413" spans="1:4">
      <c r="A413">
        <v>728</v>
      </c>
      <c r="B413" t="s">
        <v>9733</v>
      </c>
      <c r="C413">
        <v>21</v>
      </c>
      <c r="D413">
        <v>1</v>
      </c>
    </row>
    <row r="414" spans="1:4">
      <c r="A414">
        <v>729</v>
      </c>
      <c r="B414" t="s">
        <v>9734</v>
      </c>
      <c r="C414">
        <v>9</v>
      </c>
      <c r="D414">
        <v>1</v>
      </c>
    </row>
    <row r="415" spans="1:4">
      <c r="A415">
        <v>730</v>
      </c>
      <c r="B415" t="s">
        <v>9735</v>
      </c>
      <c r="C415">
        <v>26</v>
      </c>
      <c r="D415">
        <v>1</v>
      </c>
    </row>
    <row r="416" spans="1:4">
      <c r="A416">
        <v>731</v>
      </c>
      <c r="B416" t="s">
        <v>9736</v>
      </c>
      <c r="C416">
        <v>27</v>
      </c>
      <c r="D416">
        <v>1</v>
      </c>
    </row>
    <row r="417" spans="1:4">
      <c r="A417">
        <v>732</v>
      </c>
      <c r="B417" t="s">
        <v>9737</v>
      </c>
      <c r="C417">
        <v>33</v>
      </c>
      <c r="D417">
        <v>1</v>
      </c>
    </row>
    <row r="418" spans="1:4">
      <c r="A418">
        <v>733</v>
      </c>
      <c r="B418" t="s">
        <v>9738</v>
      </c>
      <c r="C418">
        <v>33</v>
      </c>
      <c r="D418">
        <v>1</v>
      </c>
    </row>
    <row r="419" spans="1:4">
      <c r="A419">
        <v>734</v>
      </c>
      <c r="B419" t="s">
        <v>9739</v>
      </c>
      <c r="C419">
        <v>33</v>
      </c>
      <c r="D419">
        <v>1</v>
      </c>
    </row>
    <row r="420" spans="1:4">
      <c r="A420">
        <v>735</v>
      </c>
      <c r="B420" t="s">
        <v>9740</v>
      </c>
      <c r="C420">
        <v>12</v>
      </c>
      <c r="D420">
        <v>1</v>
      </c>
    </row>
    <row r="421" spans="1:4">
      <c r="A421">
        <v>736</v>
      </c>
      <c r="B421" t="s">
        <v>9741</v>
      </c>
      <c r="C421">
        <v>21</v>
      </c>
      <c r="D421">
        <v>1</v>
      </c>
    </row>
    <row r="422" spans="1:4">
      <c r="A422">
        <v>737</v>
      </c>
      <c r="B422" t="s">
        <v>9742</v>
      </c>
      <c r="C422">
        <v>9</v>
      </c>
      <c r="D422">
        <v>1</v>
      </c>
    </row>
    <row r="423" spans="1:4">
      <c r="A423">
        <v>738</v>
      </c>
      <c r="B423" t="s">
        <v>9743</v>
      </c>
      <c r="C423">
        <v>26</v>
      </c>
      <c r="D423">
        <v>1</v>
      </c>
    </row>
    <row r="424" spans="1:4">
      <c r="A424">
        <v>739</v>
      </c>
      <c r="B424" t="s">
        <v>9744</v>
      </c>
      <c r="C424">
        <v>27</v>
      </c>
      <c r="D424">
        <v>1</v>
      </c>
    </row>
    <row r="425" spans="1:4">
      <c r="A425">
        <v>740</v>
      </c>
      <c r="B425" t="s">
        <v>9745</v>
      </c>
      <c r="C425">
        <v>33</v>
      </c>
      <c r="D425">
        <v>1</v>
      </c>
    </row>
    <row r="426" spans="1:4">
      <c r="A426">
        <v>741</v>
      </c>
      <c r="B426" t="s">
        <v>9746</v>
      </c>
      <c r="C426">
        <v>33</v>
      </c>
      <c r="D426">
        <v>1</v>
      </c>
    </row>
    <row r="427" spans="1:4">
      <c r="A427">
        <v>742</v>
      </c>
      <c r="B427" t="s">
        <v>9747</v>
      </c>
      <c r="C427">
        <v>33</v>
      </c>
      <c r="D427">
        <v>1</v>
      </c>
    </row>
    <row r="428" spans="1:4">
      <c r="A428">
        <v>743</v>
      </c>
      <c r="B428" t="s">
        <v>9748</v>
      </c>
      <c r="C428">
        <v>12</v>
      </c>
      <c r="D428">
        <v>1</v>
      </c>
    </row>
    <row r="429" spans="1:4">
      <c r="A429">
        <v>744</v>
      </c>
      <c r="B429" t="s">
        <v>9749</v>
      </c>
      <c r="C429">
        <v>21</v>
      </c>
      <c r="D429">
        <v>1</v>
      </c>
    </row>
    <row r="430" spans="1:4">
      <c r="A430">
        <v>745</v>
      </c>
      <c r="B430" t="s">
        <v>9750</v>
      </c>
      <c r="C430">
        <v>9</v>
      </c>
      <c r="D430">
        <v>1</v>
      </c>
    </row>
    <row r="431" spans="1:4">
      <c r="A431">
        <v>746</v>
      </c>
      <c r="B431" t="s">
        <v>9751</v>
      </c>
      <c r="C431">
        <v>26</v>
      </c>
      <c r="D431">
        <v>1</v>
      </c>
    </row>
    <row r="432" spans="1:4">
      <c r="A432">
        <v>747</v>
      </c>
      <c r="B432" t="s">
        <v>9752</v>
      </c>
      <c r="C432">
        <v>27</v>
      </c>
      <c r="D432">
        <v>1</v>
      </c>
    </row>
    <row r="433" spans="1:4">
      <c r="A433">
        <v>748</v>
      </c>
      <c r="B433" t="s">
        <v>9753</v>
      </c>
      <c r="C433">
        <v>33</v>
      </c>
      <c r="D433">
        <v>1</v>
      </c>
    </row>
    <row r="434" spans="1:4">
      <c r="A434">
        <v>761</v>
      </c>
      <c r="B434" t="s">
        <v>9521</v>
      </c>
      <c r="C434">
        <v>34</v>
      </c>
      <c r="D434">
        <v>1</v>
      </c>
    </row>
    <row r="435" spans="1:4">
      <c r="A435">
        <v>762</v>
      </c>
      <c r="B435" t="s">
        <v>9522</v>
      </c>
      <c r="C435">
        <v>34</v>
      </c>
      <c r="D435">
        <v>1</v>
      </c>
    </row>
    <row r="436" spans="1:4">
      <c r="A436">
        <v>763</v>
      </c>
      <c r="B436" t="s">
        <v>9523</v>
      </c>
      <c r="C436">
        <v>34</v>
      </c>
      <c r="D436">
        <v>1</v>
      </c>
    </row>
    <row r="437" spans="1:4">
      <c r="A437">
        <v>764</v>
      </c>
      <c r="B437" t="s">
        <v>9524</v>
      </c>
      <c r="C437">
        <v>34</v>
      </c>
      <c r="D437">
        <v>1</v>
      </c>
    </row>
    <row r="438" spans="1:4">
      <c r="A438">
        <v>765</v>
      </c>
      <c r="B438" t="s">
        <v>9754</v>
      </c>
      <c r="C438">
        <v>34</v>
      </c>
      <c r="D438">
        <v>1</v>
      </c>
    </row>
    <row r="439" spans="1:4">
      <c r="A439">
        <v>766</v>
      </c>
      <c r="B439" t="s">
        <v>9755</v>
      </c>
      <c r="C439">
        <v>14</v>
      </c>
      <c r="D439">
        <v>1</v>
      </c>
    </row>
    <row r="440" spans="1:4">
      <c r="A440">
        <v>767</v>
      </c>
      <c r="B440" t="s">
        <v>9756</v>
      </c>
      <c r="C440">
        <v>14</v>
      </c>
      <c r="D440">
        <v>1</v>
      </c>
    </row>
    <row r="441" spans="1:4">
      <c r="A441">
        <v>768</v>
      </c>
      <c r="B441" t="s">
        <v>9757</v>
      </c>
      <c r="C441">
        <v>14</v>
      </c>
      <c r="D441">
        <v>1</v>
      </c>
    </row>
    <row r="442" spans="1:4">
      <c r="A442">
        <v>769</v>
      </c>
      <c r="B442" t="s">
        <v>9587</v>
      </c>
      <c r="C442">
        <v>34</v>
      </c>
      <c r="D442">
        <v>0.5</v>
      </c>
    </row>
    <row r="443" spans="1:4">
      <c r="A443">
        <v>769</v>
      </c>
      <c r="B443" t="s">
        <v>9587</v>
      </c>
      <c r="C443">
        <v>14</v>
      </c>
      <c r="D443">
        <v>0.5</v>
      </c>
    </row>
    <row r="444" spans="1:4">
      <c r="A444">
        <v>770</v>
      </c>
      <c r="B444" t="s">
        <v>9588</v>
      </c>
      <c r="C444">
        <v>34</v>
      </c>
      <c r="D444">
        <v>1</v>
      </c>
    </row>
    <row r="445" spans="1:4">
      <c r="A445">
        <v>771</v>
      </c>
      <c r="B445" t="s">
        <v>9758</v>
      </c>
      <c r="C445">
        <v>34</v>
      </c>
      <c r="D445">
        <v>1</v>
      </c>
    </row>
    <row r="446" spans="1:4">
      <c r="A446">
        <v>772</v>
      </c>
      <c r="B446" t="s">
        <v>9759</v>
      </c>
      <c r="C446">
        <v>34</v>
      </c>
      <c r="D446">
        <v>0.5</v>
      </c>
    </row>
    <row r="447" spans="1:4">
      <c r="A447">
        <v>772</v>
      </c>
      <c r="B447" t="s">
        <v>9759</v>
      </c>
      <c r="C447">
        <v>14</v>
      </c>
      <c r="D447">
        <v>0.5</v>
      </c>
    </row>
    <row r="448" spans="1:4">
      <c r="A448">
        <v>773</v>
      </c>
      <c r="B448" t="s">
        <v>9760</v>
      </c>
      <c r="C448">
        <v>34</v>
      </c>
      <c r="D448">
        <v>0.5</v>
      </c>
    </row>
    <row r="449" spans="1:4">
      <c r="A449">
        <v>773</v>
      </c>
      <c r="B449" t="s">
        <v>9760</v>
      </c>
      <c r="C449">
        <v>27</v>
      </c>
      <c r="D449">
        <v>0.5</v>
      </c>
    </row>
    <row r="450" spans="1:4">
      <c r="A450">
        <v>774</v>
      </c>
      <c r="B450" t="s">
        <v>9527</v>
      </c>
      <c r="C450">
        <v>34</v>
      </c>
      <c r="D450">
        <v>1</v>
      </c>
    </row>
    <row r="451" spans="1:4">
      <c r="A451">
        <v>775</v>
      </c>
      <c r="B451" t="s">
        <v>9761</v>
      </c>
      <c r="C451">
        <v>34</v>
      </c>
      <c r="D451">
        <v>1</v>
      </c>
    </row>
    <row r="452" spans="1:4">
      <c r="A452">
        <v>776</v>
      </c>
      <c r="B452" t="s">
        <v>9762</v>
      </c>
      <c r="C452">
        <v>34</v>
      </c>
      <c r="D452">
        <v>0.5</v>
      </c>
    </row>
    <row r="453" spans="1:4">
      <c r="A453">
        <v>776</v>
      </c>
      <c r="B453" t="s">
        <v>9762</v>
      </c>
      <c r="C453">
        <v>21</v>
      </c>
      <c r="D453">
        <v>0.5</v>
      </c>
    </row>
    <row r="454" spans="1:4">
      <c r="A454">
        <v>777</v>
      </c>
      <c r="B454" t="s">
        <v>9763</v>
      </c>
      <c r="C454">
        <v>34</v>
      </c>
      <c r="D454">
        <v>0.5</v>
      </c>
    </row>
    <row r="455" spans="1:4">
      <c r="A455">
        <v>777</v>
      </c>
      <c r="B455" t="s">
        <v>9763</v>
      </c>
      <c r="C455">
        <v>21</v>
      </c>
      <c r="D455">
        <v>0.5</v>
      </c>
    </row>
    <row r="456" spans="1:4">
      <c r="A456">
        <v>801</v>
      </c>
      <c r="B456" t="s">
        <v>9764</v>
      </c>
      <c r="C456">
        <v>11</v>
      </c>
      <c r="D456">
        <f t="shared" ref="D456:D461" si="0">1/3</f>
        <v>0.33333333333333331</v>
      </c>
    </row>
    <row r="457" spans="1:4">
      <c r="A457">
        <v>801</v>
      </c>
      <c r="B457" t="s">
        <v>9764</v>
      </c>
      <c r="C457">
        <v>17</v>
      </c>
      <c r="D457">
        <f t="shared" si="0"/>
        <v>0.33333333333333331</v>
      </c>
    </row>
    <row r="458" spans="1:4">
      <c r="A458">
        <v>801</v>
      </c>
      <c r="B458" t="s">
        <v>9764</v>
      </c>
      <c r="C458">
        <v>21</v>
      </c>
      <c r="D458">
        <f t="shared" si="0"/>
        <v>0.33333333333333331</v>
      </c>
    </row>
    <row r="459" spans="1:4">
      <c r="A459">
        <v>802</v>
      </c>
      <c r="B459" t="s">
        <v>9765</v>
      </c>
      <c r="C459">
        <v>11</v>
      </c>
      <c r="D459">
        <f t="shared" si="0"/>
        <v>0.33333333333333331</v>
      </c>
    </row>
    <row r="460" spans="1:4">
      <c r="A460">
        <v>802</v>
      </c>
      <c r="B460" t="s">
        <v>9765</v>
      </c>
      <c r="C460">
        <v>17</v>
      </c>
      <c r="D460">
        <f t="shared" si="0"/>
        <v>0.33333333333333331</v>
      </c>
    </row>
    <row r="461" spans="1:4">
      <c r="A461">
        <v>802</v>
      </c>
      <c r="B461" t="s">
        <v>9765</v>
      </c>
      <c r="C461">
        <v>21</v>
      </c>
      <c r="D461">
        <f t="shared" si="0"/>
        <v>0.33333333333333331</v>
      </c>
    </row>
    <row r="462" spans="1:4">
      <c r="A462">
        <v>803</v>
      </c>
      <c r="B462" t="s">
        <v>9531</v>
      </c>
      <c r="C462">
        <v>11</v>
      </c>
      <c r="D462">
        <v>0.5</v>
      </c>
    </row>
    <row r="463" spans="1:4">
      <c r="A463">
        <v>803</v>
      </c>
      <c r="B463" t="s">
        <v>9531</v>
      </c>
      <c r="C463">
        <v>17</v>
      </c>
      <c r="D463">
        <v>0.5</v>
      </c>
    </row>
    <row r="464" spans="1:4">
      <c r="A464">
        <v>804</v>
      </c>
      <c r="B464" t="s">
        <v>9532</v>
      </c>
      <c r="C464">
        <v>21</v>
      </c>
      <c r="D464">
        <v>1</v>
      </c>
    </row>
    <row r="465" spans="1:4">
      <c r="A465">
        <v>805</v>
      </c>
      <c r="B465" t="s">
        <v>9533</v>
      </c>
      <c r="C465">
        <v>11</v>
      </c>
      <c r="D465">
        <v>0.5</v>
      </c>
    </row>
    <row r="466" spans="1:4">
      <c r="A466">
        <v>805</v>
      </c>
      <c r="B466" t="s">
        <v>9533</v>
      </c>
      <c r="C466">
        <v>21</v>
      </c>
      <c r="D466">
        <v>0.5</v>
      </c>
    </row>
    <row r="467" spans="1:4">
      <c r="A467">
        <v>806</v>
      </c>
      <c r="B467" t="s">
        <v>9534</v>
      </c>
      <c r="C467">
        <v>21</v>
      </c>
      <c r="D467">
        <v>1</v>
      </c>
    </row>
    <row r="468" spans="1:4">
      <c r="A468">
        <v>807</v>
      </c>
      <c r="B468" t="s">
        <v>9766</v>
      </c>
      <c r="C468">
        <v>21</v>
      </c>
      <c r="D468">
        <v>1</v>
      </c>
    </row>
    <row r="469" spans="1:4">
      <c r="A469">
        <v>808</v>
      </c>
      <c r="B469" t="s">
        <v>9767</v>
      </c>
      <c r="C469">
        <v>21</v>
      </c>
      <c r="D469">
        <v>1</v>
      </c>
    </row>
    <row r="470" spans="1:4">
      <c r="A470">
        <v>809</v>
      </c>
      <c r="B470" t="s">
        <v>9768</v>
      </c>
      <c r="C470">
        <v>21</v>
      </c>
      <c r="D470">
        <v>1</v>
      </c>
    </row>
    <row r="471" spans="1:4">
      <c r="A471">
        <v>810</v>
      </c>
      <c r="B471" t="s">
        <v>9538</v>
      </c>
      <c r="C471">
        <v>22</v>
      </c>
      <c r="D471">
        <v>1</v>
      </c>
    </row>
    <row r="472" spans="1:4">
      <c r="A472">
        <v>811</v>
      </c>
      <c r="B472" t="s">
        <v>9769</v>
      </c>
      <c r="C472">
        <v>21</v>
      </c>
      <c r="D472">
        <v>1</v>
      </c>
    </row>
    <row r="473" spans="1:4">
      <c r="A473">
        <v>812</v>
      </c>
      <c r="B473" t="s">
        <v>9770</v>
      </c>
      <c r="C473">
        <v>21</v>
      </c>
      <c r="D473">
        <v>1</v>
      </c>
    </row>
    <row r="474" spans="1:4">
      <c r="A474">
        <v>813</v>
      </c>
      <c r="B474" t="s">
        <v>9771</v>
      </c>
      <c r="C474">
        <v>21</v>
      </c>
      <c r="D474">
        <v>1</v>
      </c>
    </row>
    <row r="475" spans="1:4">
      <c r="A475">
        <v>814</v>
      </c>
      <c r="B475" t="s">
        <v>9772</v>
      </c>
      <c r="C475">
        <v>21</v>
      </c>
      <c r="D475">
        <v>1</v>
      </c>
    </row>
    <row r="476" spans="1:4">
      <c r="A476">
        <v>815</v>
      </c>
      <c r="B476" t="s">
        <v>9773</v>
      </c>
      <c r="C476">
        <v>21</v>
      </c>
      <c r="D476">
        <v>1</v>
      </c>
    </row>
    <row r="477" spans="1:4">
      <c r="A477">
        <v>816</v>
      </c>
      <c r="B477" t="s">
        <v>9589</v>
      </c>
      <c r="C477">
        <v>21</v>
      </c>
      <c r="D477">
        <v>1</v>
      </c>
    </row>
    <row r="478" spans="1:4">
      <c r="A478">
        <v>817</v>
      </c>
      <c r="B478" t="s">
        <v>9590</v>
      </c>
      <c r="C478">
        <v>21</v>
      </c>
      <c r="D478">
        <v>1</v>
      </c>
    </row>
    <row r="479" spans="1:4">
      <c r="A479">
        <v>818</v>
      </c>
      <c r="B479" t="s">
        <v>9546</v>
      </c>
      <c r="C479">
        <v>21</v>
      </c>
      <c r="D479">
        <v>1</v>
      </c>
    </row>
    <row r="480" spans="1:4">
      <c r="A480">
        <v>819</v>
      </c>
      <c r="B480" t="s">
        <v>9547</v>
      </c>
      <c r="C480">
        <v>21</v>
      </c>
      <c r="D480">
        <v>1</v>
      </c>
    </row>
    <row r="481" spans="1:4">
      <c r="A481">
        <v>820</v>
      </c>
      <c r="B481" t="s">
        <v>9548</v>
      </c>
      <c r="C481">
        <v>21</v>
      </c>
      <c r="D481">
        <v>1</v>
      </c>
    </row>
    <row r="482" spans="1:4">
      <c r="A482">
        <v>821</v>
      </c>
      <c r="B482" t="s">
        <v>9591</v>
      </c>
      <c r="C482">
        <v>21</v>
      </c>
      <c r="D482">
        <v>1</v>
      </c>
    </row>
    <row r="483" spans="1:4">
      <c r="A483">
        <v>822</v>
      </c>
      <c r="B483" t="s">
        <v>9774</v>
      </c>
      <c r="C483">
        <v>21</v>
      </c>
      <c r="D483">
        <v>1</v>
      </c>
    </row>
    <row r="484" spans="1:4">
      <c r="A484">
        <v>823</v>
      </c>
      <c r="B484" t="s">
        <v>9775</v>
      </c>
      <c r="C484">
        <v>21</v>
      </c>
      <c r="D484">
        <v>1</v>
      </c>
    </row>
    <row r="485" spans="1:4">
      <c r="A485">
        <v>824</v>
      </c>
      <c r="B485" t="s">
        <v>9552</v>
      </c>
      <c r="C485">
        <v>21</v>
      </c>
      <c r="D485">
        <v>1</v>
      </c>
    </row>
    <row r="486" spans="1:4">
      <c r="A486">
        <v>825</v>
      </c>
      <c r="B486" t="s">
        <v>9776</v>
      </c>
      <c r="C486">
        <v>21</v>
      </c>
      <c r="D486">
        <v>1</v>
      </c>
    </row>
    <row r="487" spans="1:4">
      <c r="A487">
        <v>826</v>
      </c>
      <c r="B487" t="s">
        <v>9777</v>
      </c>
      <c r="C487">
        <v>21</v>
      </c>
      <c r="D487">
        <v>1</v>
      </c>
    </row>
    <row r="488" spans="1:4">
      <c r="A488">
        <v>827</v>
      </c>
      <c r="B488" t="s">
        <v>9778</v>
      </c>
      <c r="C488">
        <v>21</v>
      </c>
      <c r="D488">
        <v>1</v>
      </c>
    </row>
    <row r="489" spans="1:4">
      <c r="A489">
        <v>828</v>
      </c>
      <c r="B489" t="s">
        <v>9556</v>
      </c>
      <c r="C489">
        <v>21</v>
      </c>
      <c r="D489">
        <v>1</v>
      </c>
    </row>
    <row r="490" spans="1:4">
      <c r="A490">
        <v>829</v>
      </c>
      <c r="B490" t="s">
        <v>9779</v>
      </c>
      <c r="C490">
        <v>21</v>
      </c>
      <c r="D490">
        <v>1</v>
      </c>
    </row>
    <row r="491" spans="1:4">
      <c r="A491">
        <v>830</v>
      </c>
      <c r="B491" t="s">
        <v>9780</v>
      </c>
      <c r="C491">
        <v>21</v>
      </c>
      <c r="D491">
        <v>1</v>
      </c>
    </row>
    <row r="492" spans="1:4">
      <c r="A492">
        <v>831</v>
      </c>
      <c r="B492" t="s">
        <v>9559</v>
      </c>
      <c r="C492">
        <v>21</v>
      </c>
      <c r="D492">
        <v>1</v>
      </c>
    </row>
    <row r="493" spans="1:4">
      <c r="A493">
        <v>832</v>
      </c>
      <c r="B493" t="s">
        <v>9560</v>
      </c>
      <c r="C493">
        <v>21</v>
      </c>
      <c r="D493">
        <v>1</v>
      </c>
    </row>
    <row r="494" spans="1:4">
      <c r="A494">
        <v>833</v>
      </c>
      <c r="B494" t="s">
        <v>9781</v>
      </c>
      <c r="C494">
        <v>21</v>
      </c>
      <c r="D494">
        <v>1</v>
      </c>
    </row>
    <row r="495" spans="1:4">
      <c r="A495">
        <v>834</v>
      </c>
      <c r="B495" t="s">
        <v>9782</v>
      </c>
      <c r="C495">
        <v>21</v>
      </c>
      <c r="D495">
        <v>1</v>
      </c>
    </row>
    <row r="496" spans="1:4">
      <c r="A496">
        <v>835</v>
      </c>
      <c r="B496" t="s">
        <v>9783</v>
      </c>
      <c r="C496">
        <v>21</v>
      </c>
      <c r="D496">
        <v>1</v>
      </c>
    </row>
    <row r="497" spans="1:4">
      <c r="A497">
        <v>836</v>
      </c>
      <c r="B497" t="s">
        <v>9564</v>
      </c>
      <c r="C497">
        <v>21</v>
      </c>
      <c r="D497">
        <v>1</v>
      </c>
    </row>
    <row r="498" spans="1:4">
      <c r="A498">
        <v>837</v>
      </c>
      <c r="B498" t="s">
        <v>9565</v>
      </c>
      <c r="C498">
        <v>21</v>
      </c>
      <c r="D498">
        <v>1</v>
      </c>
    </row>
    <row r="499" spans="1:4">
      <c r="A499">
        <v>838</v>
      </c>
      <c r="B499" t="s">
        <v>9566</v>
      </c>
      <c r="C499">
        <v>21</v>
      </c>
      <c r="D499">
        <v>1</v>
      </c>
    </row>
    <row r="500" spans="1:4">
      <c r="A500">
        <v>839</v>
      </c>
      <c r="B500" t="s">
        <v>9784</v>
      </c>
      <c r="C500">
        <v>21</v>
      </c>
      <c r="D500">
        <v>1</v>
      </c>
    </row>
    <row r="501" spans="1:4">
      <c r="A501">
        <v>842</v>
      </c>
      <c r="B501" t="s">
        <v>9570</v>
      </c>
      <c r="C501">
        <v>11</v>
      </c>
      <c r="D501">
        <v>0.5</v>
      </c>
    </row>
    <row r="502" spans="1:4">
      <c r="A502">
        <v>842</v>
      </c>
      <c r="B502" t="s">
        <v>9570</v>
      </c>
      <c r="C502">
        <v>21</v>
      </c>
      <c r="D502">
        <v>0.5</v>
      </c>
    </row>
    <row r="503" spans="1:4">
      <c r="A503">
        <v>843</v>
      </c>
      <c r="B503" t="s">
        <v>9785</v>
      </c>
      <c r="C503">
        <v>11</v>
      </c>
      <c r="D503">
        <f>1/3</f>
        <v>0.33333333333333331</v>
      </c>
    </row>
    <row r="504" spans="1:4">
      <c r="A504">
        <v>843</v>
      </c>
      <c r="B504" t="s">
        <v>9785</v>
      </c>
      <c r="C504">
        <v>17</v>
      </c>
      <c r="D504">
        <f>1/3</f>
        <v>0.33333333333333331</v>
      </c>
    </row>
    <row r="505" spans="1:4">
      <c r="A505">
        <v>843</v>
      </c>
      <c r="B505" t="s">
        <v>9785</v>
      </c>
      <c r="C505">
        <v>21</v>
      </c>
      <c r="D505">
        <f>1/3</f>
        <v>0.33333333333333331</v>
      </c>
    </row>
    <row r="506" spans="1:4">
      <c r="A506">
        <v>901</v>
      </c>
      <c r="B506" t="s">
        <v>9786</v>
      </c>
      <c r="C506">
        <v>26</v>
      </c>
      <c r="D506">
        <v>1</v>
      </c>
    </row>
    <row r="507" spans="1:4">
      <c r="A507">
        <v>902</v>
      </c>
      <c r="B507" t="s">
        <v>9787</v>
      </c>
      <c r="C507">
        <v>26</v>
      </c>
      <c r="D507">
        <v>1</v>
      </c>
    </row>
    <row r="508" spans="1:4">
      <c r="A508">
        <v>903</v>
      </c>
      <c r="B508" t="s">
        <v>9788</v>
      </c>
      <c r="C508">
        <v>26</v>
      </c>
      <c r="D508">
        <v>1</v>
      </c>
    </row>
    <row r="509" spans="1:4">
      <c r="A509">
        <v>904</v>
      </c>
      <c r="B509" t="s">
        <v>9789</v>
      </c>
      <c r="C509">
        <v>26</v>
      </c>
      <c r="D509">
        <v>1</v>
      </c>
    </row>
    <row r="510" spans="1:4">
      <c r="A510">
        <v>905</v>
      </c>
      <c r="B510" t="s">
        <v>9790</v>
      </c>
      <c r="C510">
        <v>26</v>
      </c>
      <c r="D510">
        <v>1</v>
      </c>
    </row>
    <row r="511" spans="1:4">
      <c r="A511">
        <v>906</v>
      </c>
      <c r="B511" t="s">
        <v>9791</v>
      </c>
      <c r="C511">
        <v>26</v>
      </c>
      <c r="D511">
        <v>1</v>
      </c>
    </row>
    <row r="512" spans="1:4">
      <c r="A512">
        <v>908</v>
      </c>
      <c r="B512" t="s">
        <v>9792</v>
      </c>
      <c r="C512">
        <v>9</v>
      </c>
      <c r="D512">
        <v>0.5</v>
      </c>
    </row>
    <row r="513" spans="1:4">
      <c r="A513">
        <v>908</v>
      </c>
      <c r="B513" t="s">
        <v>9792</v>
      </c>
      <c r="C513">
        <v>10</v>
      </c>
      <c r="D513">
        <v>0.5</v>
      </c>
    </row>
    <row r="514" spans="1:4">
      <c r="A514">
        <v>909</v>
      </c>
      <c r="B514" t="s">
        <v>9793</v>
      </c>
      <c r="C514">
        <v>9</v>
      </c>
      <c r="D514">
        <v>0.5</v>
      </c>
    </row>
    <row r="515" spans="1:4">
      <c r="A515">
        <v>909</v>
      </c>
      <c r="B515" t="s">
        <v>9793</v>
      </c>
      <c r="C515">
        <v>10</v>
      </c>
      <c r="D515">
        <v>0.5</v>
      </c>
    </row>
    <row r="516" spans="1:4">
      <c r="A516">
        <v>910</v>
      </c>
      <c r="B516" t="s">
        <v>9794</v>
      </c>
      <c r="C516">
        <v>26</v>
      </c>
      <c r="D516">
        <v>1</v>
      </c>
    </row>
    <row r="517" spans="1:4">
      <c r="A517">
        <v>911</v>
      </c>
      <c r="B517" t="s">
        <v>9795</v>
      </c>
      <c r="C517">
        <v>26</v>
      </c>
      <c r="D517">
        <v>1</v>
      </c>
    </row>
    <row r="518" spans="1:4">
      <c r="A518">
        <v>912</v>
      </c>
      <c r="B518" t="s">
        <v>9796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142" zoomScaleNormal="100" workbookViewId="0">
      <selection activeCell="E205" sqref="E205"/>
    </sheetView>
  </sheetViews>
  <sheetFormatPr baseColWidth="10" defaultColWidth="11.5546875" defaultRowHeight="14.4"/>
  <cols>
    <col min="1" max="1" width="5.77734375" style="1" customWidth="1"/>
    <col min="2" max="2" width="30.6640625" style="1" customWidth="1"/>
    <col min="3" max="7" width="12.109375" style="1" customWidth="1"/>
    <col min="8" max="9" width="13" style="743" bestFit="1" customWidth="1"/>
    <col min="10" max="10" width="10.77734375" style="743" customWidth="1"/>
    <col min="11" max="17" width="11.5546875" style="743" customWidth="1"/>
    <col min="18" max="19" width="11.5546875" style="293"/>
    <col min="20" max="16384" width="11.5546875" style="1"/>
  </cols>
  <sheetData>
    <row r="2" spans="1:6" ht="21">
      <c r="A2" s="891" t="s">
        <v>641</v>
      </c>
      <c r="B2" s="891"/>
      <c r="C2" s="891"/>
      <c r="D2" s="891"/>
      <c r="E2" s="891"/>
      <c r="F2" s="891"/>
    </row>
    <row r="4" spans="1:6" ht="19.2" customHeight="1">
      <c r="A4" s="910" t="s">
        <v>642</v>
      </c>
      <c r="B4" s="910"/>
      <c r="C4" s="910"/>
      <c r="D4" s="910"/>
      <c r="E4" s="910"/>
      <c r="F4" s="910"/>
    </row>
    <row r="5" spans="1:6" ht="19.2" customHeight="1">
      <c r="A5" s="910"/>
      <c r="B5" s="910"/>
      <c r="C5" s="910"/>
      <c r="D5" s="910"/>
      <c r="E5" s="910"/>
      <c r="F5" s="910"/>
    </row>
    <row r="6" spans="1:6" ht="19.2" customHeight="1">
      <c r="A6" s="910" t="s">
        <v>1018</v>
      </c>
      <c r="B6" s="910"/>
      <c r="C6" s="910"/>
      <c r="D6" s="910"/>
      <c r="E6" s="910"/>
      <c r="F6" s="910"/>
    </row>
    <row r="7" spans="1:6" ht="19.2" customHeight="1">
      <c r="A7" s="910"/>
      <c r="B7" s="910"/>
      <c r="C7" s="910"/>
      <c r="D7" s="910"/>
      <c r="E7" s="910"/>
      <c r="F7" s="910"/>
    </row>
    <row r="8" spans="1:6" ht="19.2" customHeight="1">
      <c r="A8" s="910"/>
      <c r="B8" s="910"/>
      <c r="C8" s="910"/>
      <c r="D8" s="910"/>
      <c r="E8" s="910"/>
      <c r="F8" s="910"/>
    </row>
    <row r="9" spans="1:6" ht="19.2" customHeight="1">
      <c r="A9" s="910" t="s">
        <v>643</v>
      </c>
      <c r="B9" s="910"/>
      <c r="C9" s="910"/>
      <c r="D9" s="910"/>
      <c r="E9" s="910"/>
      <c r="F9" s="910"/>
    </row>
    <row r="10" spans="1:6" ht="19.2" customHeight="1">
      <c r="A10" s="910"/>
      <c r="B10" s="910"/>
      <c r="C10" s="910"/>
      <c r="D10" s="910"/>
      <c r="E10" s="910"/>
      <c r="F10" s="910"/>
    </row>
    <row r="11" spans="1:6" ht="19.2" customHeight="1">
      <c r="A11" s="910"/>
      <c r="B11" s="910"/>
      <c r="C11" s="910"/>
      <c r="D11" s="910"/>
      <c r="E11" s="910"/>
      <c r="F11" s="910"/>
    </row>
    <row r="13" spans="1:6" ht="21">
      <c r="A13" s="891" t="s">
        <v>644</v>
      </c>
      <c r="B13" s="891"/>
      <c r="C13" s="891"/>
      <c r="D13" s="891"/>
      <c r="E13" s="891"/>
      <c r="F13" s="891"/>
    </row>
    <row r="15" spans="1:6">
      <c r="A15" s="1" t="s">
        <v>650</v>
      </c>
    </row>
    <row r="16" spans="1:6">
      <c r="A16" s="1" t="s">
        <v>1017</v>
      </c>
    </row>
    <row r="17" spans="1:6">
      <c r="A17" s="1" t="s">
        <v>651</v>
      </c>
    </row>
    <row r="19" spans="1:6">
      <c r="A19" s="196" t="s">
        <v>645</v>
      </c>
    </row>
    <row r="20" spans="1:6">
      <c r="A20" s="1" t="s">
        <v>646</v>
      </c>
    </row>
    <row r="21" spans="1:6">
      <c r="A21" s="1" t="s">
        <v>647</v>
      </c>
    </row>
    <row r="23" spans="1:6" ht="15" thickBot="1">
      <c r="A23" s="913" t="s">
        <v>16</v>
      </c>
      <c r="B23" s="913"/>
      <c r="C23" s="562" t="s">
        <v>14</v>
      </c>
      <c r="D23" s="547" t="s">
        <v>423</v>
      </c>
      <c r="E23" s="547" t="s">
        <v>437</v>
      </c>
      <c r="F23" s="547" t="s">
        <v>447</v>
      </c>
    </row>
    <row r="24" spans="1:6" ht="15" thickTop="1">
      <c r="A24" s="911" t="s">
        <v>18</v>
      </c>
      <c r="B24" s="911"/>
      <c r="C24" s="911"/>
      <c r="D24" s="911"/>
    </row>
    <row r="25" spans="1:6">
      <c r="A25" s="899" t="s">
        <v>27</v>
      </c>
      <c r="B25" s="14" t="s">
        <v>19</v>
      </c>
      <c r="C25" s="217">
        <v>91.17</v>
      </c>
      <c r="D25" s="217">
        <f>Parameters!E24</f>
        <v>91.17</v>
      </c>
      <c r="E25" s="217">
        <f>Parameters!G24</f>
        <v>70</v>
      </c>
      <c r="F25" s="217">
        <v>91.17</v>
      </c>
    </row>
    <row r="26" spans="1:6">
      <c r="A26" s="899"/>
      <c r="B26" s="14" t="s">
        <v>21</v>
      </c>
      <c r="C26" s="217">
        <v>112.5</v>
      </c>
      <c r="D26" s="224">
        <f>Parameters!E25</f>
        <v>136.49</v>
      </c>
      <c r="E26" s="224">
        <f>Parameters!G25</f>
        <v>115</v>
      </c>
      <c r="F26" s="217">
        <v>112.5</v>
      </c>
    </row>
    <row r="27" spans="1:6">
      <c r="A27" s="900"/>
      <c r="B27" s="218" t="s">
        <v>23</v>
      </c>
      <c r="C27" s="568">
        <v>112.5</v>
      </c>
      <c r="D27" s="225">
        <f>Parameters!E26</f>
        <v>149.06</v>
      </c>
      <c r="E27" s="225">
        <f>Parameters!G26</f>
        <v>190</v>
      </c>
      <c r="F27" s="568">
        <v>112.5</v>
      </c>
    </row>
    <row r="28" spans="1:6">
      <c r="A28" s="901" t="s">
        <v>28</v>
      </c>
      <c r="B28" s="14" t="s">
        <v>19</v>
      </c>
      <c r="C28" s="217">
        <v>91.17</v>
      </c>
      <c r="D28" s="217">
        <f>Parameters!E29</f>
        <v>91.17</v>
      </c>
      <c r="E28" s="217">
        <f>Parameters!G29</f>
        <v>70</v>
      </c>
      <c r="F28" s="217">
        <v>91.17</v>
      </c>
    </row>
    <row r="29" spans="1:6">
      <c r="A29" s="899"/>
      <c r="B29" s="14" t="s">
        <v>21</v>
      </c>
      <c r="C29" s="217">
        <v>112.5</v>
      </c>
      <c r="D29" s="224">
        <f>Parameters!E30</f>
        <v>136.49</v>
      </c>
      <c r="E29" s="224">
        <f>Parameters!G30</f>
        <v>115</v>
      </c>
      <c r="F29" s="217">
        <v>112.5</v>
      </c>
    </row>
    <row r="30" spans="1:6" ht="15" thickBot="1">
      <c r="A30" s="902"/>
      <c r="B30" s="220" t="s">
        <v>23</v>
      </c>
      <c r="C30" s="486">
        <v>124.62</v>
      </c>
      <c r="D30" s="226">
        <f>Parameters!E31</f>
        <v>159.36000000000001</v>
      </c>
      <c r="E30" s="226">
        <f>Parameters!G31</f>
        <v>190</v>
      </c>
      <c r="F30" s="486">
        <v>124.62</v>
      </c>
    </row>
    <row r="31" spans="1:6" ht="15" thickTop="1">
      <c r="A31" s="911" t="s">
        <v>613</v>
      </c>
      <c r="B31" s="911"/>
      <c r="C31" s="911"/>
      <c r="D31" s="911"/>
    </row>
    <row r="32" spans="1:6">
      <c r="A32" s="899" t="s">
        <v>27</v>
      </c>
      <c r="B32" s="14" t="s">
        <v>19</v>
      </c>
      <c r="C32" s="217">
        <v>96.72</v>
      </c>
      <c r="D32" s="224">
        <f>Parameters!E35</f>
        <v>111.23</v>
      </c>
      <c r="E32" s="224">
        <f>Parameters!G35</f>
        <v>85</v>
      </c>
      <c r="F32" s="217">
        <v>96.72</v>
      </c>
    </row>
    <row r="33" spans="1:6">
      <c r="A33" s="899"/>
      <c r="B33" s="14" t="s">
        <v>21</v>
      </c>
      <c r="C33" s="564">
        <v>113.38</v>
      </c>
      <c r="D33" s="224">
        <f>Parameters!E36</f>
        <v>143.54</v>
      </c>
      <c r="E33" s="224">
        <f>Parameters!G36</f>
        <v>115</v>
      </c>
      <c r="F33" s="564">
        <v>113.38</v>
      </c>
    </row>
    <row r="34" spans="1:6">
      <c r="A34" s="900"/>
      <c r="B34" s="218" t="s">
        <v>23</v>
      </c>
      <c r="C34" s="565">
        <v>113.38</v>
      </c>
      <c r="D34" s="225">
        <f>Parameters!E37</f>
        <v>150.22999999999999</v>
      </c>
      <c r="E34" s="225">
        <f>Parameters!G37</f>
        <v>200</v>
      </c>
      <c r="F34" s="565">
        <v>113.38</v>
      </c>
    </row>
    <row r="35" spans="1:6">
      <c r="A35" s="901" t="s">
        <v>28</v>
      </c>
      <c r="B35" s="14" t="s">
        <v>19</v>
      </c>
      <c r="C35" s="102">
        <v>96.72</v>
      </c>
      <c r="D35" s="224">
        <f>Parameters!E40</f>
        <v>111.23</v>
      </c>
      <c r="E35" s="224">
        <f>Parameters!G40</f>
        <v>85</v>
      </c>
      <c r="F35" s="102">
        <v>96.72</v>
      </c>
    </row>
    <row r="36" spans="1:6">
      <c r="A36" s="899"/>
      <c r="B36" s="14" t="s">
        <v>21</v>
      </c>
      <c r="C36" s="566">
        <v>113.38</v>
      </c>
      <c r="D36" s="224">
        <f>Parameters!E41</f>
        <v>143.54</v>
      </c>
      <c r="E36" s="224">
        <f>Parameters!G41</f>
        <v>115</v>
      </c>
      <c r="F36" s="566">
        <v>113.38</v>
      </c>
    </row>
    <row r="37" spans="1:6" ht="15" thickBot="1">
      <c r="A37" s="902"/>
      <c r="B37" s="220" t="s">
        <v>23</v>
      </c>
      <c r="C37" s="567">
        <v>123.92</v>
      </c>
      <c r="D37" s="226">
        <f>Parameters!E42</f>
        <v>158.46</v>
      </c>
      <c r="E37" s="226">
        <f>Parameters!G42</f>
        <v>200</v>
      </c>
      <c r="F37" s="567">
        <v>123.92</v>
      </c>
    </row>
    <row r="38" spans="1:6" ht="15" customHeight="1" thickTop="1">
      <c r="A38" s="912" t="s">
        <v>648</v>
      </c>
      <c r="B38" s="912"/>
      <c r="C38" s="912"/>
      <c r="D38" s="912"/>
    </row>
    <row r="39" spans="1:6" ht="15" thickBot="1">
      <c r="A39" s="569" t="s">
        <v>28</v>
      </c>
      <c r="B39" s="104"/>
      <c r="C39" s="104">
        <v>114</v>
      </c>
      <c r="D39" s="563">
        <f>Parameters!E44</f>
        <v>144.44999999999999</v>
      </c>
      <c r="E39" s="563">
        <f>Parameters!G44</f>
        <v>144.44999999999999</v>
      </c>
      <c r="F39" s="104">
        <v>114</v>
      </c>
    </row>
    <row r="40" spans="1:6" ht="15" thickTop="1">
      <c r="A40" s="914" t="s">
        <v>615</v>
      </c>
      <c r="B40" s="914"/>
    </row>
    <row r="41" spans="1:6">
      <c r="A41" s="908" t="s">
        <v>616</v>
      </c>
      <c r="B41" s="908"/>
      <c r="C41" s="102">
        <v>142.39140180447515</v>
      </c>
      <c r="D41" s="102">
        <v>142.39140180447515</v>
      </c>
      <c r="E41" s="102">
        <v>142.39140180447515</v>
      </c>
      <c r="F41" s="102">
        <v>142.39140180447515</v>
      </c>
    </row>
    <row r="42" spans="1:6" ht="15" thickBot="1">
      <c r="A42" s="909" t="s">
        <v>617</v>
      </c>
      <c r="B42" s="909"/>
      <c r="C42" s="104">
        <v>122.0362669208306</v>
      </c>
      <c r="D42" s="563">
        <v>152.93268110082869</v>
      </c>
      <c r="E42" s="563">
        <v>142.175144181295</v>
      </c>
      <c r="F42" s="104">
        <v>122.0362669208306</v>
      </c>
    </row>
    <row r="43" spans="1:6" ht="15" thickTop="1"/>
    <row r="45" spans="1:6" ht="21">
      <c r="A45" s="891" t="s">
        <v>649</v>
      </c>
      <c r="B45" s="891"/>
      <c r="C45" s="891"/>
      <c r="D45" s="891"/>
      <c r="E45" s="891"/>
      <c r="F45" s="891"/>
    </row>
    <row r="47" spans="1:6">
      <c r="A47" s="1" t="s">
        <v>650</v>
      </c>
    </row>
    <row r="48" spans="1:6">
      <c r="A48" s="1" t="s">
        <v>1017</v>
      </c>
    </row>
    <row r="49" spans="1:7">
      <c r="A49" s="1" t="s">
        <v>651</v>
      </c>
    </row>
    <row r="51" spans="1:7">
      <c r="A51" s="196" t="s">
        <v>645</v>
      </c>
    </row>
    <row r="52" spans="1:7" hidden="1"/>
    <row r="53" spans="1:7" hidden="1"/>
    <row r="54" spans="1:7" hidden="1"/>
    <row r="55" spans="1:7" hidden="1"/>
    <row r="57" spans="1:7" ht="15" thickBot="1">
      <c r="A57" s="197"/>
      <c r="B57" s="5"/>
      <c r="C57" s="547"/>
      <c r="D57" s="548" t="s">
        <v>14</v>
      </c>
      <c r="E57" s="547" t="s">
        <v>423</v>
      </c>
      <c r="F57" s="547" t="s">
        <v>437</v>
      </c>
      <c r="G57" s="547" t="s">
        <v>447</v>
      </c>
    </row>
    <row r="58" spans="1:7" ht="29.4" thickTop="1">
      <c r="A58" s="7"/>
      <c r="B58" s="7"/>
      <c r="C58" s="8" t="s">
        <v>652</v>
      </c>
      <c r="D58" s="8" t="s">
        <v>602</v>
      </c>
      <c r="E58" s="8" t="s">
        <v>602</v>
      </c>
      <c r="F58" s="8" t="s">
        <v>602</v>
      </c>
      <c r="G58" s="8" t="s">
        <v>602</v>
      </c>
    </row>
    <row r="59" spans="1:7">
      <c r="A59" s="904" t="s">
        <v>605</v>
      </c>
      <c r="B59" s="904"/>
      <c r="C59" s="9">
        <v>641.59355555555555</v>
      </c>
      <c r="D59" s="9">
        <f>Parameters!C6</f>
        <v>476.32255555555554</v>
      </c>
      <c r="E59" s="9">
        <f>Parameters!F6</f>
        <v>476.32255555555554</v>
      </c>
      <c r="F59" s="9">
        <f>Parameters!I6</f>
        <v>476.32255555555554</v>
      </c>
      <c r="G59" s="9">
        <f>Parameters!L6</f>
        <v>476.32255555555554</v>
      </c>
    </row>
    <row r="60" spans="1:7">
      <c r="A60" s="903" t="s">
        <v>606</v>
      </c>
      <c r="B60" s="903"/>
      <c r="C60" s="9">
        <v>771.7300251821863</v>
      </c>
      <c r="D60" s="9">
        <f>Parameters!C7</f>
        <v>409.99941999999999</v>
      </c>
      <c r="E60" s="9">
        <f>Parameters!F7</f>
        <v>409.99941999999999</v>
      </c>
      <c r="F60" s="9">
        <f>Parameters!I7</f>
        <v>409.99941999999999</v>
      </c>
      <c r="G60" s="9">
        <f>Parameters!L7</f>
        <v>409.99941999999999</v>
      </c>
    </row>
    <row r="61" spans="1:7">
      <c r="A61" s="904" t="s">
        <v>607</v>
      </c>
      <c r="B61" s="904"/>
      <c r="C61" s="9">
        <v>922.80154137931049</v>
      </c>
      <c r="D61" s="9">
        <f>Parameters!C8</f>
        <v>754.9995600000002</v>
      </c>
      <c r="E61" s="212">
        <f>Parameters!F8</f>
        <v>754.9995600000002</v>
      </c>
      <c r="F61" s="212">
        <f>Parameters!I8</f>
        <v>754.9995600000002</v>
      </c>
      <c r="G61" s="9">
        <f>Parameters!L8</f>
        <v>754.9995600000002</v>
      </c>
    </row>
    <row r="62" spans="1:7">
      <c r="A62" s="889" t="s">
        <v>608</v>
      </c>
      <c r="B62" s="889"/>
      <c r="C62" s="12">
        <v>872.64418834668618</v>
      </c>
      <c r="D62" s="12">
        <f>Parameters!C9</f>
        <v>664.9997800000001</v>
      </c>
      <c r="E62" s="12">
        <f>Parameters!F9</f>
        <v>664.9997800000001</v>
      </c>
      <c r="F62" s="12">
        <f>Parameters!I9</f>
        <v>664.9997800000001</v>
      </c>
      <c r="G62" s="12">
        <f>Parameters!L9</f>
        <v>664.9997800000001</v>
      </c>
    </row>
    <row r="63" spans="1:7">
      <c r="A63" s="889" t="s">
        <v>609</v>
      </c>
      <c r="B63" s="889"/>
      <c r="C63" s="12">
        <v>720.61888834668605</v>
      </c>
      <c r="D63" s="12">
        <f>Parameters!C10</f>
        <v>496.99964</v>
      </c>
      <c r="E63" s="12">
        <f>Parameters!F10</f>
        <v>496.99964</v>
      </c>
      <c r="F63" s="12">
        <f>Parameters!I10</f>
        <v>496.99964</v>
      </c>
      <c r="G63" s="12">
        <f>Parameters!L10</f>
        <v>496.99964</v>
      </c>
    </row>
    <row r="64" spans="1:7">
      <c r="A64" s="906" t="s">
        <v>610</v>
      </c>
      <c r="B64" s="906"/>
      <c r="C64" s="12">
        <v>990.00039042128606</v>
      </c>
      <c r="D64" s="12">
        <f>Parameters!C11</f>
        <v>990.00009999999997</v>
      </c>
      <c r="E64" s="213">
        <f>Parameters!F11</f>
        <v>990.00009999999997</v>
      </c>
      <c r="F64" s="213">
        <f>Parameters!I11</f>
        <v>990.00009999999997</v>
      </c>
      <c r="G64" s="213">
        <f>Parameters!L11</f>
        <v>990.00009999999997</v>
      </c>
    </row>
    <row r="65" spans="1:7">
      <c r="A65" s="889" t="s">
        <v>571</v>
      </c>
      <c r="B65" s="889"/>
      <c r="C65" s="487">
        <v>914.7102853394066</v>
      </c>
      <c r="D65" s="487">
        <f>Parameters!C12</f>
        <v>741.61842708898575</v>
      </c>
      <c r="E65" s="572">
        <f>Parameters!F12</f>
        <v>741.61842708898575</v>
      </c>
      <c r="F65" s="572">
        <f>Parameters!I12</f>
        <v>741.61842708898575</v>
      </c>
      <c r="G65" s="572">
        <f>Parameters!L12</f>
        <v>741.61842708898575</v>
      </c>
    </row>
    <row r="66" spans="1:7" ht="15" thickBot="1">
      <c r="A66" s="907" t="s">
        <v>572</v>
      </c>
      <c r="B66" s="907"/>
      <c r="C66" s="15">
        <v>930.63511760587903</v>
      </c>
      <c r="D66" s="15">
        <f>Parameters!C13</f>
        <v>803.25932625288556</v>
      </c>
      <c r="E66" s="573">
        <f>Parameters!F13</f>
        <v>803.25932625288556</v>
      </c>
      <c r="F66" s="573">
        <f>Parameters!I13</f>
        <v>803.25932625288556</v>
      </c>
      <c r="G66" s="573">
        <f>Parameters!L13</f>
        <v>803.25932625288556</v>
      </c>
    </row>
    <row r="67" spans="1:7" ht="15" thickTop="1"/>
    <row r="69" spans="1:7" ht="21">
      <c r="A69" s="891" t="s">
        <v>1019</v>
      </c>
      <c r="B69" s="891"/>
      <c r="C69" s="891"/>
      <c r="D69" s="891"/>
      <c r="E69" s="891"/>
      <c r="F69" s="891"/>
    </row>
    <row r="71" spans="1:7">
      <c r="A71" s="892" t="str">
        <f>Parameters!B64</f>
        <v>Mitigation policy parameters</v>
      </c>
      <c r="B71" s="892"/>
      <c r="C71" s="208" t="str">
        <f>Parameters!C64</f>
        <v>Baseline</v>
      </c>
      <c r="D71" s="209" t="str">
        <f>Parameters!D64</f>
        <v>Reform 1</v>
      </c>
      <c r="E71" s="210" t="str">
        <f>Parameters!E64</f>
        <v>Reform 2</v>
      </c>
      <c r="F71" s="210" t="str">
        <f>Parameters!F64</f>
        <v>Reform 3</v>
      </c>
    </row>
    <row r="72" spans="1:7">
      <c r="A72" s="893" t="str">
        <f>Parameters!B65</f>
        <v>Increase in PNBSF annual transfers</v>
      </c>
      <c r="B72" s="893"/>
      <c r="C72" s="487">
        <f>Parameters!C65</f>
        <v>0</v>
      </c>
      <c r="D72" s="487">
        <f>Parameters!D65</f>
        <v>0</v>
      </c>
      <c r="E72" s="718">
        <f>Parameters!E65</f>
        <v>0</v>
      </c>
      <c r="F72" s="718">
        <f>Parameters!F65</f>
        <v>0</v>
      </c>
    </row>
    <row r="73" spans="1:7">
      <c r="A73" s="894" t="str">
        <f>Parameters!B66</f>
        <v>Increase in beneficiaries (≥1)</v>
      </c>
      <c r="B73" s="894"/>
      <c r="C73" s="102">
        <f>Parameters!C66</f>
        <v>1</v>
      </c>
      <c r="D73" s="102">
        <f>Parameters!D66</f>
        <v>1</v>
      </c>
      <c r="E73" s="211">
        <f>Parameters!E66</f>
        <v>1</v>
      </c>
      <c r="F73" s="211">
        <f>Parameters!F66</f>
        <v>1</v>
      </c>
    </row>
    <row r="74" spans="1:7" ht="15" thickBot="1">
      <c r="A74" s="895" t="str">
        <f>Parameters!B68</f>
        <v>Public transport subsidies</v>
      </c>
      <c r="B74" s="895"/>
      <c r="C74" s="16" t="str">
        <f>Parameters!C68</f>
        <v>No</v>
      </c>
      <c r="D74" s="16" t="str">
        <f>Parameters!D68</f>
        <v>No</v>
      </c>
      <c r="E74" s="719" t="str">
        <f>Parameters!E68</f>
        <v>No</v>
      </c>
      <c r="F74" s="719" t="str">
        <f>Parameters!F68</f>
        <v>No</v>
      </c>
    </row>
    <row r="75" spans="1:7" ht="15" thickTop="1"/>
    <row r="80" spans="1:7" ht="21">
      <c r="A80" s="891" t="s">
        <v>653</v>
      </c>
      <c r="B80" s="891"/>
      <c r="C80" s="891"/>
      <c r="D80" s="891"/>
      <c r="E80" s="891"/>
      <c r="F80" s="891"/>
    </row>
    <row r="83" spans="1:14">
      <c r="B83" s="570"/>
      <c r="C83" s="209" t="s">
        <v>14</v>
      </c>
      <c r="D83" s="209" t="s">
        <v>423</v>
      </c>
      <c r="E83" s="209" t="s">
        <v>437</v>
      </c>
      <c r="F83" s="209" t="s">
        <v>447</v>
      </c>
      <c r="K83" s="743">
        <v>1</v>
      </c>
      <c r="L83" s="743">
        <v>2</v>
      </c>
      <c r="M83" s="743">
        <v>3</v>
      </c>
      <c r="N83" s="743">
        <v>4</v>
      </c>
    </row>
    <row r="84" spans="1:14">
      <c r="A84" s="905" t="s">
        <v>654</v>
      </c>
      <c r="B84" s="905"/>
      <c r="C84" s="483">
        <f>100*INDEX(stats!$D:$D,MATCH(K84,stats!$A:$A,0))</f>
        <v>35.887770000000003</v>
      </c>
      <c r="D84" s="483">
        <f>100*INDEX(stats!$D:$D,MATCH(L84,stats!$A:$A,0))</f>
        <v>35.887770000000003</v>
      </c>
      <c r="E84" s="483">
        <f>100*INDEX(stats!$D:$D,MATCH(M84,stats!$A:$A,0))</f>
        <v>35.887770000000003</v>
      </c>
      <c r="F84" s="483">
        <f>100*INDEX(stats!$D:$D,MATCH(N84,stats!$A:$A,0))</f>
        <v>35.887770000000003</v>
      </c>
      <c r="J84" s="743" t="s">
        <v>655</v>
      </c>
      <c r="K84" s="743" t="str">
        <f t="shared" ref="K84:N107" si="0">_xlfn.CONCAT(K$83,$J84)</f>
        <v>1_yd_pc_gini__yd_0</v>
      </c>
      <c r="L84" s="743" t="str">
        <f t="shared" si="0"/>
        <v>2_yd_pc_gini__yd_0</v>
      </c>
      <c r="M84" s="743" t="str">
        <f t="shared" si="0"/>
        <v>3_yd_pc_gini__yd_0</v>
      </c>
      <c r="N84" s="743" t="str">
        <f t="shared" si="0"/>
        <v>4_yd_pc_gini__yd_0</v>
      </c>
    </row>
    <row r="85" spans="1:14">
      <c r="A85" s="890" t="s">
        <v>1047</v>
      </c>
      <c r="B85" s="890"/>
      <c r="C85" s="367">
        <f>100*INDEX(stats!$D:$D,MATCH(K85,stats!$A:$A,0))</f>
        <v>35.865829999999995</v>
      </c>
      <c r="D85" s="524">
        <f>100*INDEX(stats!$D:$D,MATCH(L85,stats!$A:$A,0))</f>
        <v>35.769659999999995</v>
      </c>
      <c r="E85" s="367">
        <f>100*INDEX(stats!$D:$D,MATCH(M85,stats!$A:$A,0))</f>
        <v>35.737349999999999</v>
      </c>
      <c r="F85" s="524">
        <f>100*INDEX(stats!$D:$D,MATCH(N85,stats!$A:$A,0))</f>
        <v>35.726439999999997</v>
      </c>
      <c r="J85" s="743" t="s">
        <v>1052</v>
      </c>
      <c r="K85" s="743" t="str">
        <f t="shared" si="0"/>
        <v>1_inc_all_elec_noST_gini__yd_0</v>
      </c>
      <c r="L85" s="743" t="str">
        <f t="shared" si="0"/>
        <v>2_inc_all_elec_noST_gini__yd_0</v>
      </c>
      <c r="M85" s="743" t="str">
        <f t="shared" si="0"/>
        <v>3_inc_all_elec_noST_gini__yd_0</v>
      </c>
      <c r="N85" s="743" t="str">
        <f t="shared" si="0"/>
        <v>4_inc_all_elec_noST_gini__yd_0</v>
      </c>
    </row>
    <row r="86" spans="1:14">
      <c r="A86" s="890" t="s">
        <v>1086</v>
      </c>
      <c r="B86" s="890"/>
      <c r="C86" s="367">
        <f>100*INDEX(stats!$D:$D,MATCH(K86,stats!$A:$A,0))</f>
        <v>35.887770000000003</v>
      </c>
      <c r="D86" s="367">
        <f>100*INDEX(stats!$D:$D,MATCH(L86,stats!$A:$A,0))</f>
        <v>35.887770000000003</v>
      </c>
      <c r="E86" s="367">
        <f>100*INDEX(stats!$D:$D,MATCH(M86,stats!$A:$A,0))</f>
        <v>35.887770000000003</v>
      </c>
      <c r="F86" s="367">
        <f>100*INDEX(stats!$D:$D,MATCH(N86,stats!$A:$A,0))</f>
        <v>35.887770000000003</v>
      </c>
      <c r="J86" s="743" t="s">
        <v>1087</v>
      </c>
      <c r="K86" s="743" t="str">
        <f t="shared" si="0"/>
        <v>1_inc_social_tranche_gini__yd_0</v>
      </c>
      <c r="L86" s="743" t="str">
        <f t="shared" si="0"/>
        <v>2_inc_social_tranche_gini__yd_0</v>
      </c>
      <c r="M86" s="743" t="str">
        <f t="shared" si="0"/>
        <v>3_inc_social_tranche_gini__yd_0</v>
      </c>
      <c r="N86" s="743" t="str">
        <f t="shared" si="0"/>
        <v>4_inc_social_tranche_gini__yd_0</v>
      </c>
    </row>
    <row r="87" spans="1:14">
      <c r="A87" s="890" t="s">
        <v>1048</v>
      </c>
      <c r="B87" s="890"/>
      <c r="C87" s="367">
        <f>100*INDEX(stats!$D:$D,MATCH(K87,stats!$A:$A,0))</f>
        <v>35.865829999999995</v>
      </c>
      <c r="D87" s="524">
        <f>100*INDEX(stats!$D:$D,MATCH(L87,stats!$A:$A,0))</f>
        <v>35.769659999999995</v>
      </c>
      <c r="E87" s="367">
        <f>100*INDEX(stats!$D:$D,MATCH(M87,stats!$A:$A,0))</f>
        <v>35.737349999999999</v>
      </c>
      <c r="F87" s="524">
        <f>100*INDEX(stats!$D:$D,MATCH(N87,stats!$A:$A,0))</f>
        <v>35.726439999999997</v>
      </c>
      <c r="J87" s="743" t="s">
        <v>656</v>
      </c>
      <c r="K87" s="743" t="str">
        <f t="shared" si="0"/>
        <v>1_inc_all_elec_gini__yd_0</v>
      </c>
      <c r="L87" s="743" t="str">
        <f t="shared" si="0"/>
        <v>2_inc_all_elec_gini__yd_0</v>
      </c>
      <c r="M87" s="743" t="str">
        <f t="shared" si="0"/>
        <v>3_inc_all_elec_gini__yd_0</v>
      </c>
      <c r="N87" s="743" t="str">
        <f t="shared" si="0"/>
        <v>4_inc_all_elec_gini__yd_0</v>
      </c>
    </row>
    <row r="88" spans="1:14">
      <c r="A88" s="890" t="s">
        <v>657</v>
      </c>
      <c r="B88" s="890"/>
      <c r="C88" s="367">
        <f>100*INDEX(stats!$D:$D,MATCH(K88,stats!$A:$A,0))</f>
        <v>35.933039999999998</v>
      </c>
      <c r="D88" s="367">
        <f>100*INDEX(stats!$D:$D,MATCH(L88,stats!$A:$A,0))</f>
        <v>35.933039999999998</v>
      </c>
      <c r="E88" s="367">
        <f>100*INDEX(stats!$D:$D,MATCH(M88,stats!$A:$A,0))</f>
        <v>35.933039999999998</v>
      </c>
      <c r="F88" s="367">
        <f>100*INDEX(stats!$D:$D,MATCH(N88,stats!$A:$A,0))</f>
        <v>35.933039999999998</v>
      </c>
      <c r="J88" s="743" t="s">
        <v>658</v>
      </c>
      <c r="K88" s="743" t="str">
        <f t="shared" si="0"/>
        <v>1_inc_all_fuel_gini__yd_0</v>
      </c>
      <c r="L88" s="743" t="str">
        <f t="shared" si="0"/>
        <v>2_inc_all_fuel_gini__yd_0</v>
      </c>
      <c r="M88" s="743" t="str">
        <f t="shared" si="0"/>
        <v>3_inc_all_fuel_gini__yd_0</v>
      </c>
      <c r="N88" s="743" t="str">
        <f t="shared" si="0"/>
        <v>4_inc_all_fuel_gini__yd_0</v>
      </c>
    </row>
    <row r="89" spans="1:14">
      <c r="A89" s="890" t="s">
        <v>1049</v>
      </c>
      <c r="B89" s="890"/>
      <c r="C89" s="757">
        <f>100*INDEX(stats!$D:$D,MATCH(K89,stats!$A:$A,0))</f>
        <v>35.911159999999995</v>
      </c>
      <c r="D89" s="757">
        <f>100*INDEX(stats!$D:$D,MATCH(L89,stats!$A:$A,0))</f>
        <v>35.815719999999999</v>
      </c>
      <c r="E89" s="757">
        <f>100*INDEX(stats!$D:$D,MATCH(M89,stats!$A:$A,0))</f>
        <v>35.783540000000002</v>
      </c>
      <c r="F89" s="757">
        <f>100*INDEX(stats!$D:$D,MATCH(N89,stats!$A:$A,0))</f>
        <v>35.772660000000002</v>
      </c>
      <c r="J89" s="743" t="s">
        <v>659</v>
      </c>
      <c r="K89" s="743" t="str">
        <f t="shared" si="0"/>
        <v>1_inc_all_policies_gini__yd_0</v>
      </c>
      <c r="L89" s="743" t="str">
        <f t="shared" si="0"/>
        <v>2_inc_all_policies_gini__yd_0</v>
      </c>
      <c r="M89" s="743" t="str">
        <f t="shared" si="0"/>
        <v>3_inc_all_policies_gini__yd_0</v>
      </c>
      <c r="N89" s="743" t="str">
        <f t="shared" si="0"/>
        <v>4_inc_all_policies_gini__yd_0</v>
      </c>
    </row>
    <row r="90" spans="1:14">
      <c r="A90" s="373" t="s">
        <v>1032</v>
      </c>
      <c r="B90" s="373"/>
      <c r="C90" s="367">
        <f>100*INDEX(stats!$D:$D,MATCH(K90,stats!$A:$A,0))</f>
        <v>35.887770000000003</v>
      </c>
      <c r="D90" s="367">
        <f>100*INDEX(stats!$D:$D,MATCH(L90,stats!$A:$A,0))</f>
        <v>35.887770000000003</v>
      </c>
      <c r="E90" s="367">
        <f>100*INDEX(stats!$D:$D,MATCH(M90,stats!$A:$A,0))</f>
        <v>35.887770000000003</v>
      </c>
      <c r="F90" s="367">
        <f>100*INDEX(stats!$D:$D,MATCH(N90,stats!$A:$A,0))</f>
        <v>35.887770000000003</v>
      </c>
      <c r="J90" s="743" t="s">
        <v>1033</v>
      </c>
      <c r="K90" s="743" t="str">
        <f t="shared" si="0"/>
        <v>1_inc_am_new_pnbsf_gini__yd_0</v>
      </c>
      <c r="L90" s="743" t="str">
        <f t="shared" si="0"/>
        <v>2_inc_am_new_pnbsf_gini__yd_0</v>
      </c>
      <c r="M90" s="743" t="str">
        <f t="shared" si="0"/>
        <v>3_inc_am_new_pnbsf_gini__yd_0</v>
      </c>
      <c r="N90" s="743" t="str">
        <f t="shared" si="0"/>
        <v>4_inc_am_new_pnbsf_gini__yd_0</v>
      </c>
    </row>
    <row r="91" spans="1:14">
      <c r="A91" s="896" t="s">
        <v>1105</v>
      </c>
      <c r="B91" s="896"/>
      <c r="C91" s="367">
        <f>100*INDEX(stats!$D:$D,MATCH(K91,stats!$A:$A,0))</f>
        <v>35.887770000000003</v>
      </c>
      <c r="D91" s="367">
        <f>100*INDEX(stats!$D:$D,MATCH(L91,stats!$A:$A,0))</f>
        <v>35.887770000000003</v>
      </c>
      <c r="E91" s="367">
        <f>100*INDEX(stats!$D:$D,MATCH(M91,stats!$A:$A,0))</f>
        <v>35.887770000000003</v>
      </c>
      <c r="F91" s="367">
        <f>100*INDEX(stats!$D:$D,MATCH(N91,stats!$A:$A,0))</f>
        <v>35.887770000000003</v>
      </c>
      <c r="J91" s="743" t="s">
        <v>1107</v>
      </c>
      <c r="K91" s="743" t="str">
        <f t="shared" si="0"/>
        <v>1_inc_am_pnbsf_newbenefs_gini__yd_0</v>
      </c>
      <c r="L91" s="743" t="str">
        <f t="shared" si="0"/>
        <v>2_inc_am_pnbsf_newbenefs_gini__yd_0</v>
      </c>
      <c r="M91" s="743" t="str">
        <f t="shared" si="0"/>
        <v>3_inc_am_pnbsf_newbenefs_gini__yd_0</v>
      </c>
      <c r="N91" s="743" t="str">
        <f t="shared" si="0"/>
        <v>4_inc_am_pnbsf_newbenefs_gini__yd_0</v>
      </c>
    </row>
    <row r="92" spans="1:14">
      <c r="A92" s="896" t="s">
        <v>1106</v>
      </c>
      <c r="B92" s="896"/>
      <c r="C92" s="367">
        <f>100*INDEX(stats!$D:$D,MATCH(K92,stats!$A:$A,0))</f>
        <v>35.887770000000003</v>
      </c>
      <c r="D92" s="367">
        <f>100*INDEX(stats!$D:$D,MATCH(L92,stats!$A:$A,0))</f>
        <v>35.887770000000003</v>
      </c>
      <c r="E92" s="367">
        <f>100*INDEX(stats!$D:$D,MATCH(M92,stats!$A:$A,0))</f>
        <v>35.887770000000003</v>
      </c>
      <c r="F92" s="367">
        <f>100*INDEX(stats!$D:$D,MATCH(N92,stats!$A:$A,0))</f>
        <v>35.887770000000003</v>
      </c>
      <c r="J92" s="743" t="s">
        <v>1108</v>
      </c>
      <c r="K92" s="743" t="str">
        <f t="shared" si="0"/>
        <v>1_inc_am_pnbsf_transferinc_gini__yd_0</v>
      </c>
      <c r="L92" s="743" t="str">
        <f t="shared" si="0"/>
        <v>2_inc_am_pnbsf_transferinc_gini__yd_0</v>
      </c>
      <c r="M92" s="743" t="str">
        <f t="shared" si="0"/>
        <v>3_inc_am_pnbsf_transferinc_gini__yd_0</v>
      </c>
      <c r="N92" s="743" t="str">
        <f t="shared" si="0"/>
        <v>4_inc_am_pnbsf_transferinc_gini__yd_0</v>
      </c>
    </row>
    <row r="93" spans="1:14">
      <c r="A93" s="373" t="s">
        <v>1050</v>
      </c>
      <c r="B93" s="373"/>
      <c r="C93" s="367">
        <f>100*INDEX(stats!$D:$D,MATCH(K93,stats!$A:$A,0))</f>
        <v>35.887770000000003</v>
      </c>
      <c r="D93" s="367">
        <f>100*INDEX(stats!$D:$D,MATCH(L93,stats!$A:$A,0))</f>
        <v>35.887770000000003</v>
      </c>
      <c r="E93" s="367">
        <f>100*INDEX(stats!$D:$D,MATCH(M93,stats!$A:$A,0))</f>
        <v>35.887770000000003</v>
      </c>
      <c r="F93" s="367">
        <f>100*INDEX(stats!$D:$D,MATCH(N93,stats!$A:$A,0))</f>
        <v>35.887770000000003</v>
      </c>
      <c r="J93" s="743" t="s">
        <v>1054</v>
      </c>
      <c r="K93" s="743" t="str">
        <f t="shared" si="0"/>
        <v>1_inc_subs_public_transport_gini__yd_0</v>
      </c>
      <c r="L93" s="743" t="str">
        <f t="shared" si="0"/>
        <v>2_inc_subs_public_transport_gini__yd_0</v>
      </c>
      <c r="M93" s="743" t="str">
        <f t="shared" si="0"/>
        <v>3_inc_subs_public_transport_gini__yd_0</v>
      </c>
      <c r="N93" s="743" t="str">
        <f t="shared" si="0"/>
        <v>4_inc_subs_public_transport_gini__yd_0</v>
      </c>
    </row>
    <row r="94" spans="1:14">
      <c r="A94" s="373" t="s">
        <v>1051</v>
      </c>
      <c r="B94" s="373"/>
      <c r="C94" s="367">
        <f>100*INDEX(stats!$D:$D,MATCH(K94,stats!$A:$A,0))</f>
        <v>35.887770000000003</v>
      </c>
      <c r="D94" s="367">
        <f>100*INDEX(stats!$D:$D,MATCH(L94,stats!$A:$A,0))</f>
        <v>35.887770000000003</v>
      </c>
      <c r="E94" s="367">
        <f>100*INDEX(stats!$D:$D,MATCH(M94,stats!$A:$A,0))</f>
        <v>35.887770000000003</v>
      </c>
      <c r="F94" s="367">
        <f>100*INDEX(stats!$D:$D,MATCH(N94,stats!$A:$A,0))</f>
        <v>35.887770000000003</v>
      </c>
      <c r="J94" s="743" t="s">
        <v>1055</v>
      </c>
      <c r="K94" s="743" t="str">
        <f t="shared" si="0"/>
        <v>1_inc_am_delayed_pnbsf_gini__yd_0</v>
      </c>
      <c r="L94" s="743" t="str">
        <f t="shared" si="0"/>
        <v>2_inc_am_delayed_pnbsf_gini__yd_0</v>
      </c>
      <c r="M94" s="743" t="str">
        <f t="shared" si="0"/>
        <v>3_inc_am_delayed_pnbsf_gini__yd_0</v>
      </c>
      <c r="N94" s="743" t="str">
        <f t="shared" si="0"/>
        <v>4_inc_am_delayed_pnbsf_gini__yd_0</v>
      </c>
    </row>
    <row r="95" spans="1:14">
      <c r="A95" s="373" t="s">
        <v>1053</v>
      </c>
      <c r="B95" s="373"/>
      <c r="C95" s="757">
        <f>100*INDEX(stats!$D:$D,MATCH(K95,stats!$A:$A,0))</f>
        <v>35.911159999999995</v>
      </c>
      <c r="D95" s="757">
        <f>100*INDEX(stats!$D:$D,MATCH(L95,stats!$A:$A,0))</f>
        <v>35.815719999999999</v>
      </c>
      <c r="E95" s="757">
        <f>100*INDEX(stats!$D:$D,MATCH(M95,stats!$A:$A,0))</f>
        <v>35.783540000000002</v>
      </c>
      <c r="F95" s="757">
        <f>100*INDEX(stats!$D:$D,MATCH(N95,stats!$A:$A,0))</f>
        <v>35.772660000000002</v>
      </c>
      <c r="J95" s="743" t="s">
        <v>1034</v>
      </c>
      <c r="K95" s="743" t="str">
        <f t="shared" si="0"/>
        <v>1_inc_all_policies_miti_gini__yd_0</v>
      </c>
      <c r="L95" s="743" t="str">
        <f t="shared" si="0"/>
        <v>2_inc_all_policies_miti_gini__yd_0</v>
      </c>
      <c r="M95" s="743" t="str">
        <f t="shared" si="0"/>
        <v>3_inc_all_policies_miti_gini__yd_0</v>
      </c>
      <c r="N95" s="743" t="str">
        <f t="shared" si="0"/>
        <v>4_inc_all_policies_miti_gini__yd_0</v>
      </c>
    </row>
    <row r="96" spans="1:14">
      <c r="A96" s="905" t="s">
        <v>660</v>
      </c>
      <c r="B96" s="905"/>
      <c r="C96" s="483">
        <f>100*INDEX(stats!$D:$D,MATCH(K96,stats!$A:$A,0))</f>
        <v>37.90734368391854</v>
      </c>
      <c r="D96" s="483">
        <f>100*INDEX(stats!$D:$D,MATCH(L96,stats!$A:$A,0))</f>
        <v>37.90734368391854</v>
      </c>
      <c r="E96" s="483">
        <f>100*INDEX(stats!$D:$D,MATCH(M96,stats!$A:$A,0))</f>
        <v>37.90734368391854</v>
      </c>
      <c r="F96" s="483">
        <f>100*INDEX(stats!$D:$D,MATCH(N96,stats!$A:$A,0))</f>
        <v>37.90734368391854</v>
      </c>
      <c r="J96" s="743" t="s">
        <v>661</v>
      </c>
      <c r="K96" s="743" t="str">
        <f t="shared" si="0"/>
        <v>1_yd_pc_fgt0__yd_0</v>
      </c>
      <c r="L96" s="743" t="str">
        <f t="shared" si="0"/>
        <v>2_yd_pc_fgt0__yd_0</v>
      </c>
      <c r="M96" s="743" t="str">
        <f t="shared" si="0"/>
        <v>3_yd_pc_fgt0__yd_0</v>
      </c>
      <c r="N96" s="743" t="str">
        <f t="shared" si="0"/>
        <v>4_yd_pc_fgt0__yd_0</v>
      </c>
    </row>
    <row r="97" spans="1:14">
      <c r="A97" s="890" t="s">
        <v>1056</v>
      </c>
      <c r="B97" s="890"/>
      <c r="C97" s="367">
        <f>100*INDEX(stats!$D:$D,MATCH(K97,stats!$A:$A,0))</f>
        <v>37.670759452956545</v>
      </c>
      <c r="D97" s="367">
        <f>100*INDEX(stats!$D:$D,MATCH(L97,stats!$A:$A,0))</f>
        <v>38.002835421968008</v>
      </c>
      <c r="E97" s="367">
        <f>100*INDEX(stats!$D:$D,MATCH(M97,stats!$A:$A,0))</f>
        <v>37.788093854249048</v>
      </c>
      <c r="F97" s="367">
        <f>100*INDEX(stats!$D:$D,MATCH(N97,stats!$A:$A,0))</f>
        <v>37.684786371332947</v>
      </c>
      <c r="J97" s="743" t="s">
        <v>1070</v>
      </c>
      <c r="K97" s="743" t="str">
        <f t="shared" si="0"/>
        <v>1_inc_all_elec_noST_fgt0__yd_0</v>
      </c>
      <c r="L97" s="743" t="str">
        <f t="shared" si="0"/>
        <v>2_inc_all_elec_noST_fgt0__yd_0</v>
      </c>
      <c r="M97" s="743" t="str">
        <f t="shared" si="0"/>
        <v>3_inc_all_elec_noST_fgt0__yd_0</v>
      </c>
      <c r="N97" s="743" t="str">
        <f t="shared" si="0"/>
        <v>4_inc_all_elec_noST_fgt0__yd_0</v>
      </c>
    </row>
    <row r="98" spans="1:14">
      <c r="A98" s="890" t="s">
        <v>1085</v>
      </c>
      <c r="B98" s="890"/>
      <c r="C98" s="367">
        <f>100*INDEX(stats!$D:$D,MATCH(K98,stats!$A:$A,0))</f>
        <v>37.90734368391854</v>
      </c>
      <c r="D98" s="367">
        <f>100*INDEX(stats!$D:$D,MATCH(L98,stats!$A:$A,0))</f>
        <v>37.90734368391854</v>
      </c>
      <c r="E98" s="367">
        <f>100*INDEX(stats!$D:$D,MATCH(M98,stats!$A:$A,0))</f>
        <v>37.90734368391854</v>
      </c>
      <c r="F98" s="367">
        <f>100*INDEX(stats!$D:$D,MATCH(N98,stats!$A:$A,0))</f>
        <v>37.90734368391854</v>
      </c>
      <c r="J98" s="743" t="s">
        <v>1088</v>
      </c>
      <c r="K98" s="743" t="str">
        <f t="shared" si="0"/>
        <v>1_inc_social_tranche_fgt0__yd_0</v>
      </c>
      <c r="L98" s="743" t="str">
        <f t="shared" si="0"/>
        <v>2_inc_social_tranche_fgt0__yd_0</v>
      </c>
      <c r="M98" s="743" t="str">
        <f t="shared" si="0"/>
        <v>3_inc_social_tranche_fgt0__yd_0</v>
      </c>
      <c r="N98" s="743" t="str">
        <f t="shared" si="0"/>
        <v>4_inc_social_tranche_fgt0__yd_0</v>
      </c>
    </row>
    <row r="99" spans="1:14">
      <c r="A99" s="890" t="s">
        <v>1059</v>
      </c>
      <c r="B99" s="890"/>
      <c r="C99" s="367">
        <f>100*INDEX(stats!$D:$D,MATCH(K99,stats!$A:$A,0))</f>
        <v>37.670759452956545</v>
      </c>
      <c r="D99" s="367">
        <f>100*INDEX(stats!$D:$D,MATCH(L99,stats!$A:$A,0))</f>
        <v>38.002835421968008</v>
      </c>
      <c r="E99" s="367">
        <f>100*INDEX(stats!$D:$D,MATCH(M99,stats!$A:$A,0))</f>
        <v>37.788093854249048</v>
      </c>
      <c r="F99" s="367">
        <f>100*INDEX(stats!$D:$D,MATCH(N99,stats!$A:$A,0))</f>
        <v>37.684786371332947</v>
      </c>
      <c r="J99" s="743" t="s">
        <v>662</v>
      </c>
      <c r="K99" s="743" t="str">
        <f t="shared" si="0"/>
        <v>1_inc_all_elec_fgt0__yd_0</v>
      </c>
      <c r="L99" s="743" t="str">
        <f t="shared" si="0"/>
        <v>2_inc_all_elec_fgt0__yd_0</v>
      </c>
      <c r="M99" s="743" t="str">
        <f t="shared" si="0"/>
        <v>3_inc_all_elec_fgt0__yd_0</v>
      </c>
      <c r="N99" s="743" t="str">
        <f t="shared" si="0"/>
        <v>4_inc_all_elec_fgt0__yd_0</v>
      </c>
    </row>
    <row r="100" spans="1:14">
      <c r="A100" s="890" t="s">
        <v>663</v>
      </c>
      <c r="B100" s="890"/>
      <c r="C100" s="367">
        <f>100*INDEX(stats!$D:$D,MATCH(K100,stats!$A:$A,0))</f>
        <v>37.667818503058712</v>
      </c>
      <c r="D100" s="367">
        <f>100*INDEX(stats!$D:$D,MATCH(L100,stats!$A:$A,0))</f>
        <v>37.667818503058712</v>
      </c>
      <c r="E100" s="367">
        <f>100*INDEX(stats!$D:$D,MATCH(M100,stats!$A:$A,0))</f>
        <v>37.667818503058712</v>
      </c>
      <c r="F100" s="367">
        <f>100*INDEX(stats!$D:$D,MATCH(N100,stats!$A:$A,0))</f>
        <v>37.667818503058712</v>
      </c>
      <c r="J100" s="743" t="s">
        <v>664</v>
      </c>
      <c r="K100" s="743" t="str">
        <f t="shared" si="0"/>
        <v>1_inc_all_fuel_fgt0__yd_0</v>
      </c>
      <c r="L100" s="743" t="str">
        <f t="shared" si="0"/>
        <v>2_inc_all_fuel_fgt0__yd_0</v>
      </c>
      <c r="M100" s="743" t="str">
        <f t="shared" si="0"/>
        <v>3_inc_all_fuel_fgt0__yd_0</v>
      </c>
      <c r="N100" s="743" t="str">
        <f t="shared" si="0"/>
        <v>4_inc_all_fuel_fgt0__yd_0</v>
      </c>
    </row>
    <row r="101" spans="1:14">
      <c r="A101" s="890" t="s">
        <v>1062</v>
      </c>
      <c r="B101" s="890"/>
      <c r="C101" s="757">
        <f>100*INDEX(stats!$D:$D,MATCH(K101,stats!$A:$A,0))</f>
        <v>37.521843858039347</v>
      </c>
      <c r="D101" s="757">
        <f>100*INDEX(stats!$D:$D,MATCH(L101,stats!$A:$A,0))</f>
        <v>37.800944091509876</v>
      </c>
      <c r="E101" s="757">
        <f>100*INDEX(stats!$D:$D,MATCH(M101,stats!$A:$A,0))</f>
        <v>37.608335094584234</v>
      </c>
      <c r="F101" s="757">
        <f>100*INDEX(stats!$D:$D,MATCH(N101,stats!$A:$A,0))</f>
        <v>37.537268531822846</v>
      </c>
      <c r="J101" s="743" t="s">
        <v>665</v>
      </c>
      <c r="K101" s="743" t="str">
        <f t="shared" si="0"/>
        <v>1_inc_all_policies_fgt0__yd_0</v>
      </c>
      <c r="L101" s="743" t="str">
        <f t="shared" si="0"/>
        <v>2_inc_all_policies_fgt0__yd_0</v>
      </c>
      <c r="M101" s="743" t="str">
        <f t="shared" si="0"/>
        <v>3_inc_all_policies_fgt0__yd_0</v>
      </c>
      <c r="N101" s="743" t="str">
        <f t="shared" si="0"/>
        <v>4_inc_all_policies_fgt0__yd_0</v>
      </c>
    </row>
    <row r="102" spans="1:14">
      <c r="A102" s="890" t="s">
        <v>1012</v>
      </c>
      <c r="B102" s="890"/>
      <c r="C102" s="367">
        <f>100*INDEX(stats!$D:$D,MATCH(K102,stats!$A:$A,0))</f>
        <v>37.90734368391854</v>
      </c>
      <c r="D102" s="367">
        <f>100*INDEX(stats!$D:$D,MATCH(L102,stats!$A:$A,0))</f>
        <v>37.90734368391854</v>
      </c>
      <c r="E102" s="367">
        <f>100*INDEX(stats!$D:$D,MATCH(M102,stats!$A:$A,0))</f>
        <v>37.90734368391854</v>
      </c>
      <c r="F102" s="367">
        <f>100*INDEX(stats!$D:$D,MATCH(N102,stats!$A:$A,0))</f>
        <v>37.90734368391854</v>
      </c>
      <c r="G102" s="353"/>
      <c r="J102" s="743" t="s">
        <v>1015</v>
      </c>
      <c r="K102" s="743" t="str">
        <f t="shared" si="0"/>
        <v>1_inc_am_new_pnbsf_fgt0__yd_0</v>
      </c>
      <c r="L102" s="743" t="str">
        <f t="shared" si="0"/>
        <v>2_inc_am_new_pnbsf_fgt0__yd_0</v>
      </c>
      <c r="M102" s="743" t="str">
        <f t="shared" si="0"/>
        <v>3_inc_am_new_pnbsf_fgt0__yd_0</v>
      </c>
      <c r="N102" s="743" t="str">
        <f t="shared" si="0"/>
        <v>4_inc_am_new_pnbsf_fgt0__yd_0</v>
      </c>
    </row>
    <row r="103" spans="1:14">
      <c r="A103" s="896" t="s">
        <v>1101</v>
      </c>
      <c r="B103" s="896"/>
      <c r="C103" s="367">
        <f>100*INDEX(stats!$D:$D,MATCH(K103,stats!$A:$A,0))</f>
        <v>37.90734368391854</v>
      </c>
      <c r="D103" s="367">
        <f>100*INDEX(stats!$D:$D,MATCH(L103,stats!$A:$A,0))</f>
        <v>37.90734368391854</v>
      </c>
      <c r="E103" s="367">
        <f>100*INDEX(stats!$D:$D,MATCH(M103,stats!$A:$A,0))</f>
        <v>37.90734368391854</v>
      </c>
      <c r="F103" s="367">
        <f>100*INDEX(stats!$D:$D,MATCH(N103,stats!$A:$A,0))</f>
        <v>37.90734368391854</v>
      </c>
      <c r="G103" s="297"/>
      <c r="J103" s="743" t="s">
        <v>1103</v>
      </c>
      <c r="K103" s="743" t="str">
        <f t="shared" si="0"/>
        <v>1_inc_am_pnbsf_newbenefs_fgt0__yd_0</v>
      </c>
      <c r="L103" s="743" t="str">
        <f t="shared" si="0"/>
        <v>2_inc_am_pnbsf_newbenefs_fgt0__yd_0</v>
      </c>
      <c r="M103" s="743" t="str">
        <f t="shared" si="0"/>
        <v>3_inc_am_pnbsf_newbenefs_fgt0__yd_0</v>
      </c>
      <c r="N103" s="743" t="str">
        <f t="shared" si="0"/>
        <v>4_inc_am_pnbsf_newbenefs_fgt0__yd_0</v>
      </c>
    </row>
    <row r="104" spans="1:14">
      <c r="A104" s="896" t="s">
        <v>1102</v>
      </c>
      <c r="B104" s="896"/>
      <c r="C104" s="367">
        <f>100*INDEX(stats!$D:$D,MATCH(K104,stats!$A:$A,0))</f>
        <v>37.90734368391854</v>
      </c>
      <c r="D104" s="367">
        <f>100*INDEX(stats!$D:$D,MATCH(L104,stats!$A:$A,0))</f>
        <v>37.90734368391854</v>
      </c>
      <c r="E104" s="367">
        <f>100*INDEX(stats!$D:$D,MATCH(M104,stats!$A:$A,0))</f>
        <v>37.90734368391854</v>
      </c>
      <c r="F104" s="367">
        <f>100*INDEX(stats!$D:$D,MATCH(N104,stats!$A:$A,0))</f>
        <v>37.90734368391854</v>
      </c>
      <c r="G104" s="353"/>
      <c r="J104" s="743" t="s">
        <v>1104</v>
      </c>
      <c r="K104" s="743" t="str">
        <f t="shared" si="0"/>
        <v>1_inc_am_pnbsf_transferinc_fgt0__yd_0</v>
      </c>
      <c r="L104" s="743" t="str">
        <f t="shared" si="0"/>
        <v>2_inc_am_pnbsf_transferinc_fgt0__yd_0</v>
      </c>
      <c r="M104" s="743" t="str">
        <f t="shared" si="0"/>
        <v>3_inc_am_pnbsf_transferinc_fgt0__yd_0</v>
      </c>
      <c r="N104" s="743" t="str">
        <f t="shared" si="0"/>
        <v>4_inc_am_pnbsf_transferinc_fgt0__yd_0</v>
      </c>
    </row>
    <row r="105" spans="1:14">
      <c r="A105" s="373" t="s">
        <v>1064</v>
      </c>
      <c r="B105" s="373"/>
      <c r="C105" s="367">
        <f>100*INDEX(stats!$D:$D,MATCH(K105,stats!$A:$A,0))</f>
        <v>37.90734368391854</v>
      </c>
      <c r="D105" s="367">
        <f>100*INDEX(stats!$D:$D,MATCH(L105,stats!$A:$A,0))</f>
        <v>37.90734368391854</v>
      </c>
      <c r="E105" s="754">
        <f>100*INDEX(stats!$D:$D,MATCH(M105,stats!$A:$A,0))</f>
        <v>37.90734368391854</v>
      </c>
      <c r="F105" s="754">
        <f>100*INDEX(stats!$D:$D,MATCH(N105,stats!$A:$A,0))</f>
        <v>37.90734368391854</v>
      </c>
      <c r="J105" s="743" t="s">
        <v>1071</v>
      </c>
      <c r="K105" s="743" t="str">
        <f t="shared" si="0"/>
        <v>1_inc_subs_public_transport_fgt0__yd_0</v>
      </c>
      <c r="L105" s="743" t="str">
        <f t="shared" si="0"/>
        <v>2_inc_subs_public_transport_fgt0__yd_0</v>
      </c>
      <c r="M105" s="743" t="str">
        <f t="shared" si="0"/>
        <v>3_inc_subs_public_transport_fgt0__yd_0</v>
      </c>
      <c r="N105" s="743" t="str">
        <f t="shared" si="0"/>
        <v>4_inc_subs_public_transport_fgt0__yd_0</v>
      </c>
    </row>
    <row r="106" spans="1:14">
      <c r="A106" s="373" t="s">
        <v>1065</v>
      </c>
      <c r="B106" s="373"/>
      <c r="C106" s="367">
        <f>100*INDEX(stats!$D:$D,MATCH(K106,stats!$A:$A,0))</f>
        <v>37.90734368391854</v>
      </c>
      <c r="D106" s="367">
        <f>100*INDEX(stats!$D:$D,MATCH(L106,stats!$A:$A,0))</f>
        <v>37.90734368391854</v>
      </c>
      <c r="E106" s="367">
        <f>100*INDEX(stats!$D:$D,MATCH(M106,stats!$A:$A,0))</f>
        <v>37.90734368391854</v>
      </c>
      <c r="F106" s="367">
        <f>100*INDEX(stats!$D:$D,MATCH(N106,stats!$A:$A,0))</f>
        <v>37.90734368391854</v>
      </c>
      <c r="J106" s="743" t="s">
        <v>1076</v>
      </c>
      <c r="K106" s="743" t="str">
        <f t="shared" si="0"/>
        <v>1_inc_am_delayed_pnbsf_fgt0__yd_0</v>
      </c>
      <c r="L106" s="743" t="str">
        <f t="shared" si="0"/>
        <v>2_inc_am_delayed_pnbsf_fgt0__yd_0</v>
      </c>
      <c r="M106" s="743" t="str">
        <f t="shared" si="0"/>
        <v>3_inc_am_delayed_pnbsf_fgt0__yd_0</v>
      </c>
      <c r="N106" s="743" t="str">
        <f t="shared" si="0"/>
        <v>4_inc_am_delayed_pnbsf_fgt0__yd_0</v>
      </c>
    </row>
    <row r="107" spans="1:14">
      <c r="A107" s="918" t="s">
        <v>1072</v>
      </c>
      <c r="B107" s="918"/>
      <c r="C107" s="758">
        <f>100*INDEX(stats!$D:$D,MATCH(K107,stats!$A:$A,0))</f>
        <v>37.521843858039347</v>
      </c>
      <c r="D107" s="758">
        <f>100*INDEX(stats!$D:$D,MATCH(L107,stats!$A:$A,0))</f>
        <v>37.800944091509876</v>
      </c>
      <c r="E107" s="758">
        <f>100*INDEX(stats!$D:$D,MATCH(M107,stats!$A:$A,0))</f>
        <v>37.608335094584234</v>
      </c>
      <c r="F107" s="758">
        <f>100*INDEX(stats!$D:$D,MATCH(N107,stats!$A:$A,0))</f>
        <v>37.537268531822846</v>
      </c>
      <c r="J107" s="743" t="s">
        <v>1010</v>
      </c>
      <c r="K107" s="743" t="str">
        <f t="shared" si="0"/>
        <v>1_inc_all_policies_miti_fgt0__yd_0</v>
      </c>
      <c r="L107" s="743" t="str">
        <f t="shared" si="0"/>
        <v>2_inc_all_policies_miti_fgt0__yd_0</v>
      </c>
      <c r="M107" s="743" t="str">
        <f t="shared" si="0"/>
        <v>3_inc_all_policies_miti_fgt0__yd_0</v>
      </c>
      <c r="N107" s="743" t="str">
        <f t="shared" si="0"/>
        <v>4_inc_all_policies_miti_fgt0__yd_0</v>
      </c>
    </row>
    <row r="108" spans="1:14">
      <c r="A108" s="915" t="s">
        <v>1057</v>
      </c>
      <c r="B108" s="890"/>
      <c r="C108" s="367">
        <f>INDEX(stats!$D:$D,MATCH(K108,stats!$A:$A,0))/1000000000</f>
        <v>21.675112094809478</v>
      </c>
      <c r="D108" s="367">
        <f>INDEX(stats!$D:$D,MATCH(L108,stats!$A:$A,0))/1000000000</f>
        <v>-38.769194879702319</v>
      </c>
      <c r="E108" s="367">
        <f>INDEX(stats!$D:$D,MATCH(M108,stats!$A:$A,0))/1000000000</f>
        <v>-13.615801310259362</v>
      </c>
      <c r="F108" s="367">
        <f>INDEX(stats!$D:$D,MATCH(N108,stats!$A:$A,0))/1000000000</f>
        <v>1.9774864065787932</v>
      </c>
      <c r="J108" s="743" t="s">
        <v>1075</v>
      </c>
      <c r="K108" s="743" t="str">
        <f t="shared" ref="K108:N111" si="1">_xlfn.CONCAT(K$83,$J108)</f>
        <v>1_all_elec_noST_pc_benefits__yd_0</v>
      </c>
      <c r="L108" s="743" t="str">
        <f t="shared" si="1"/>
        <v>2_all_elec_noST_pc_benefits__yd_0</v>
      </c>
      <c r="M108" s="743" t="str">
        <f t="shared" si="1"/>
        <v>3_all_elec_noST_pc_benefits__yd_0</v>
      </c>
      <c r="N108" s="743" t="str">
        <f t="shared" si="1"/>
        <v>4_all_elec_noST_pc_benefits__yd_0</v>
      </c>
    </row>
    <row r="109" spans="1:14">
      <c r="A109" s="915" t="s">
        <v>1084</v>
      </c>
      <c r="B109" s="890"/>
      <c r="C109" s="367">
        <f>INDEX(stats!$D:$D,MATCH(K109,stats!$A:$A,0))/1000000000</f>
        <v>0</v>
      </c>
      <c r="D109" s="367">
        <f>INDEX(stats!$D:$D,MATCH(L109,stats!$A:$A,0))/1000000000</f>
        <v>0</v>
      </c>
      <c r="E109" s="367">
        <f>INDEX(stats!$D:$D,MATCH(M109,stats!$A:$A,0))/1000000000</f>
        <v>0</v>
      </c>
      <c r="F109" s="367">
        <f>INDEX(stats!$D:$D,MATCH(N109,stats!$A:$A,0))/1000000000</f>
        <v>0</v>
      </c>
      <c r="J109" s="743" t="s">
        <v>1089</v>
      </c>
      <c r="K109" s="743" t="str">
        <f t="shared" si="1"/>
        <v>1_social_tranche_pc_benefits__yd_0</v>
      </c>
      <c r="L109" s="743" t="str">
        <f t="shared" si="1"/>
        <v>2_social_tranche_pc_benefits__yd_0</v>
      </c>
      <c r="M109" s="743" t="str">
        <f t="shared" si="1"/>
        <v>3_social_tranche_pc_benefits__yd_0</v>
      </c>
      <c r="N109" s="743" t="str">
        <f t="shared" si="1"/>
        <v>4_social_tranche_pc_benefits__yd_0</v>
      </c>
    </row>
    <row r="110" spans="1:14">
      <c r="A110" s="915" t="s">
        <v>1060</v>
      </c>
      <c r="B110" s="890"/>
      <c r="C110" s="757">
        <f>INDEX(stats!$D:$D,MATCH(K110,stats!$A:$A,0))/1000000000</f>
        <v>21.675112094809478</v>
      </c>
      <c r="D110" s="757">
        <f>INDEX(stats!$D:$D,MATCH(L110,stats!$A:$A,0))/1000000000</f>
        <v>-38.769194879702319</v>
      </c>
      <c r="E110" s="757">
        <f>INDEX(stats!$D:$D,MATCH(M110,stats!$A:$A,0))/1000000000</f>
        <v>-13.615801310259362</v>
      </c>
      <c r="F110" s="757">
        <f>INDEX(stats!$D:$D,MATCH(N110,stats!$A:$A,0))/1000000000</f>
        <v>1.9774864065787932</v>
      </c>
      <c r="J110" s="743" t="s">
        <v>666</v>
      </c>
      <c r="K110" s="743" t="str">
        <f t="shared" si="1"/>
        <v>1_all_elec_pc_benefits__yd_0</v>
      </c>
      <c r="L110" s="743" t="str">
        <f t="shared" si="1"/>
        <v>2_all_elec_pc_benefits__yd_0</v>
      </c>
      <c r="M110" s="743" t="str">
        <f t="shared" si="1"/>
        <v>3_all_elec_pc_benefits__yd_0</v>
      </c>
      <c r="N110" s="743" t="str">
        <f t="shared" si="1"/>
        <v>4_all_elec_pc_benefits__yd_0</v>
      </c>
    </row>
    <row r="111" spans="1:14">
      <c r="A111" s="915" t="s">
        <v>667</v>
      </c>
      <c r="B111" s="890"/>
      <c r="C111" s="367">
        <f>INDEX(stats!$D:$D,MATCH(K111,stats!$A:$A,0))/1000000000</f>
        <v>48.594470694506548</v>
      </c>
      <c r="D111" s="367">
        <f>INDEX(stats!$D:$D,MATCH(L111,stats!$A:$A,0))/1000000000</f>
        <v>48.594470694506548</v>
      </c>
      <c r="E111" s="367">
        <f>INDEX(stats!$D:$D,MATCH(M111,stats!$A:$A,0))/1000000000</f>
        <v>48.594470694506548</v>
      </c>
      <c r="F111" s="367">
        <f>INDEX(stats!$D:$D,MATCH(N111,stats!$A:$A,0))/1000000000</f>
        <v>48.594470694506548</v>
      </c>
      <c r="J111" s="743" t="s">
        <v>668</v>
      </c>
      <c r="K111" s="743" t="str">
        <f t="shared" si="1"/>
        <v>1_all_fuel_pc_benefits__yd_0</v>
      </c>
      <c r="L111" s="743" t="str">
        <f t="shared" si="1"/>
        <v>2_all_fuel_pc_benefits__yd_0</v>
      </c>
      <c r="M111" s="743" t="str">
        <f t="shared" si="1"/>
        <v>3_all_fuel_pc_benefits__yd_0</v>
      </c>
      <c r="N111" s="743" t="str">
        <f t="shared" si="1"/>
        <v>4_all_fuel_pc_benefits__yd_0</v>
      </c>
    </row>
    <row r="112" spans="1:14">
      <c r="A112" s="915" t="s">
        <v>669</v>
      </c>
      <c r="B112" s="890"/>
      <c r="C112" s="367">
        <f>INDEX(stats!$D:$D,MATCH(K112,stats!$A:$A,0))/1000000000</f>
        <v>70.269582789316019</v>
      </c>
      <c r="D112" s="367">
        <f>INDEX(stats!$D:$D,MATCH(L112,stats!$A:$A,0))/1000000000</f>
        <v>9.8252758148042325</v>
      </c>
      <c r="E112" s="367">
        <f>INDEX(stats!$D:$D,MATCH(M112,stats!$A:$A,0))/1000000000</f>
        <v>34.978669384247183</v>
      </c>
      <c r="F112" s="367">
        <f>INDEX(stats!$D:$D,MATCH(N112,stats!$A:$A,0))/1000000000</f>
        <v>50.571957101085346</v>
      </c>
      <c r="J112" s="743" t="s">
        <v>670</v>
      </c>
      <c r="K112" s="743" t="str">
        <f t="shared" ref="K112:N117" si="2">_xlfn.CONCAT(K$83,$J112)</f>
        <v>1_all_policies_pc_benefits__yd_0</v>
      </c>
      <c r="L112" s="743" t="str">
        <f t="shared" si="2"/>
        <v>2_all_policies_pc_benefits__yd_0</v>
      </c>
      <c r="M112" s="743" t="str">
        <f t="shared" si="2"/>
        <v>3_all_policies_pc_benefits__yd_0</v>
      </c>
      <c r="N112" s="743" t="str">
        <f t="shared" si="2"/>
        <v>4_all_policies_pc_benefits__yd_0</v>
      </c>
    </row>
    <row r="113" spans="1:14">
      <c r="A113" s="915" t="s">
        <v>1013</v>
      </c>
      <c r="B113" s="890"/>
      <c r="C113" s="367">
        <f>INDEX(stats!$D:$D,MATCH(K113,stats!$A:$A,0))/1000000000</f>
        <v>0</v>
      </c>
      <c r="D113" s="367">
        <f>INDEX(stats!$D:$D,MATCH(L113,stats!$A:$A,0))/1000000000</f>
        <v>0</v>
      </c>
      <c r="E113" s="367">
        <f>INDEX(stats!$D:$D,MATCH(M113,stats!$A:$A,0))/1000000000</f>
        <v>0</v>
      </c>
      <c r="F113" s="367">
        <f>INDEX(stats!$D:$D,MATCH(N113,stats!$A:$A,0))/1000000000</f>
        <v>0</v>
      </c>
      <c r="J113" s="743" t="s">
        <v>1016</v>
      </c>
      <c r="K113" s="743" t="str">
        <f t="shared" si="2"/>
        <v>1_am_new_pnbsf_pc_benefits__yd_0</v>
      </c>
      <c r="L113" s="743" t="str">
        <f t="shared" si="2"/>
        <v>2_am_new_pnbsf_pc_benefits__yd_0</v>
      </c>
      <c r="M113" s="743" t="str">
        <f t="shared" si="2"/>
        <v>3_am_new_pnbsf_pc_benefits__yd_0</v>
      </c>
      <c r="N113" s="743" t="str">
        <f t="shared" si="2"/>
        <v>4_am_new_pnbsf_pc_benefits__yd_0</v>
      </c>
    </row>
    <row r="114" spans="1:14">
      <c r="A114" s="916" t="s">
        <v>1097</v>
      </c>
      <c r="B114" s="896"/>
      <c r="C114" s="367">
        <f>INDEX(stats!$D:$D,MATCH(K114,stats!$A:$A,0))/1000000000</f>
        <v>0</v>
      </c>
      <c r="D114" s="367">
        <f>INDEX(stats!$D:$D,MATCH(L114,stats!$A:$A,0))/1000000000</f>
        <v>0</v>
      </c>
      <c r="E114" s="367">
        <f>INDEX(stats!$D:$D,MATCH(M114,stats!$A:$A,0))/1000000000</f>
        <v>0</v>
      </c>
      <c r="F114" s="367">
        <f>INDEX(stats!$D:$D,MATCH(N114,stats!$A:$A,0))/1000000000</f>
        <v>0</v>
      </c>
      <c r="J114" s="743" t="s">
        <v>1099</v>
      </c>
      <c r="K114" s="743" t="str">
        <f t="shared" si="2"/>
        <v>1_am_pnbsf_newbenefs_pc_benefits__yd_0</v>
      </c>
      <c r="L114" s="743" t="str">
        <f t="shared" si="2"/>
        <v>2_am_pnbsf_newbenefs_pc_benefits__yd_0</v>
      </c>
      <c r="M114" s="743" t="str">
        <f t="shared" si="2"/>
        <v>3_am_pnbsf_newbenefs_pc_benefits__yd_0</v>
      </c>
      <c r="N114" s="743" t="str">
        <f t="shared" si="2"/>
        <v>4_am_pnbsf_newbenefs_pc_benefits__yd_0</v>
      </c>
    </row>
    <row r="115" spans="1:14">
      <c r="A115" s="916" t="s">
        <v>1098</v>
      </c>
      <c r="B115" s="896"/>
      <c r="C115" s="367">
        <f>INDEX(stats!$D:$D,MATCH(K115,stats!$A:$A,0))/1000000000</f>
        <v>0</v>
      </c>
      <c r="D115" s="367">
        <f>INDEX(stats!$D:$D,MATCH(L115,stats!$A:$A,0))/1000000000</f>
        <v>0</v>
      </c>
      <c r="E115" s="367">
        <f>INDEX(stats!$D:$D,MATCH(M115,stats!$A:$A,0))/1000000000</f>
        <v>0</v>
      </c>
      <c r="F115" s="367">
        <f>INDEX(stats!$D:$D,MATCH(N115,stats!$A:$A,0))/1000000000</f>
        <v>0</v>
      </c>
      <c r="J115" s="743" t="s">
        <v>1100</v>
      </c>
      <c r="K115" s="743" t="str">
        <f t="shared" si="2"/>
        <v>1_am_pnbsf_transferinc_pc_benefits__yd_0</v>
      </c>
      <c r="L115" s="743" t="str">
        <f t="shared" si="2"/>
        <v>2_am_pnbsf_transferinc_pc_benefits__yd_0</v>
      </c>
      <c r="M115" s="743" t="str">
        <f t="shared" si="2"/>
        <v>3_am_pnbsf_transferinc_pc_benefits__yd_0</v>
      </c>
      <c r="N115" s="743" t="str">
        <f t="shared" si="2"/>
        <v>4_am_pnbsf_transferinc_pc_benefits__yd_0</v>
      </c>
    </row>
    <row r="116" spans="1:14">
      <c r="A116" s="735" t="s">
        <v>1066</v>
      </c>
      <c r="B116" s="373"/>
      <c r="C116" s="367">
        <f>INDEX(stats!$D:$D,MATCH(K116,stats!$A:$A,0))/1000000000</f>
        <v>0</v>
      </c>
      <c r="D116" s="367">
        <f>INDEX(stats!$D:$D,MATCH(L116,stats!$A:$A,0))/1000000000</f>
        <v>0</v>
      </c>
      <c r="E116" s="367">
        <f>INDEX(stats!$D:$D,MATCH(M116,stats!$A:$A,0))/1000000000</f>
        <v>0</v>
      </c>
      <c r="F116" s="367">
        <f>INDEX(stats!$D:$D,MATCH(N116,stats!$A:$A,0))/1000000000</f>
        <v>0</v>
      </c>
      <c r="J116" s="743" t="s">
        <v>1077</v>
      </c>
      <c r="K116" s="743" t="str">
        <f t="shared" si="2"/>
        <v>1_subs_public_transport_pc_benefits__yd_0</v>
      </c>
      <c r="L116" s="743" t="str">
        <f t="shared" si="2"/>
        <v>2_subs_public_transport_pc_benefits__yd_0</v>
      </c>
      <c r="M116" s="743" t="str">
        <f t="shared" si="2"/>
        <v>3_subs_public_transport_pc_benefits__yd_0</v>
      </c>
      <c r="N116" s="743" t="str">
        <f t="shared" si="2"/>
        <v>4_subs_public_transport_pc_benefits__yd_0</v>
      </c>
    </row>
    <row r="117" spans="1:14">
      <c r="A117" s="735" t="s">
        <v>1067</v>
      </c>
      <c r="B117" s="373"/>
      <c r="C117" s="367">
        <f>INDEX(stats!$D:$D,MATCH(K117,stats!$A:$A,0))/1000000000</f>
        <v>0</v>
      </c>
      <c r="D117" s="367">
        <f>INDEX(stats!$D:$D,MATCH(L117,stats!$A:$A,0))/1000000000</f>
        <v>0</v>
      </c>
      <c r="E117" s="367">
        <f>INDEX(stats!$D:$D,MATCH(M117,stats!$A:$A,0))/1000000000</f>
        <v>0</v>
      </c>
      <c r="F117" s="367">
        <f>INDEX(stats!$D:$D,MATCH(N117,stats!$A:$A,0))/1000000000</f>
        <v>0</v>
      </c>
      <c r="J117" s="743" t="s">
        <v>1078</v>
      </c>
      <c r="K117" s="743" t="str">
        <f t="shared" si="2"/>
        <v>1_am_delayed_pnbsf_pc_benefits__yd_0</v>
      </c>
      <c r="L117" s="743" t="str">
        <f t="shared" si="2"/>
        <v>2_am_delayed_pnbsf_pc_benefits__yd_0</v>
      </c>
      <c r="M117" s="743" t="str">
        <f t="shared" si="2"/>
        <v>3_am_delayed_pnbsf_pc_benefits__yd_0</v>
      </c>
      <c r="N117" s="743" t="str">
        <f t="shared" si="2"/>
        <v>4_am_delayed_pnbsf_pc_benefits__yd_0</v>
      </c>
    </row>
    <row r="118" spans="1:14">
      <c r="A118" s="917" t="s">
        <v>1073</v>
      </c>
      <c r="B118" s="918"/>
      <c r="C118" s="728">
        <f>INDEX(stats!$D:$D,MATCH(K118,stats!$A:$A,0))/1000000000</f>
        <v>70.269582789316019</v>
      </c>
      <c r="D118" s="728">
        <f>INDEX(stats!$D:$D,MATCH(L118,stats!$A:$A,0))/1000000000</f>
        <v>9.8252758148042325</v>
      </c>
      <c r="E118" s="728">
        <f>INDEX(stats!$D:$D,MATCH(M118,stats!$A:$A,0))/1000000000</f>
        <v>34.978669384247183</v>
      </c>
      <c r="F118" s="728">
        <f>INDEX(stats!$D:$D,MATCH(N118,stats!$A:$A,0))/1000000000</f>
        <v>50.571957101085346</v>
      </c>
      <c r="J118" s="743" t="s">
        <v>1011</v>
      </c>
      <c r="K118" s="743" t="str">
        <f>_xlfn.CONCAT(K$83,$J118)</f>
        <v>1_all_policies_miti_pc_benefits__yd_0</v>
      </c>
      <c r="L118" s="743" t="str">
        <f>_xlfn.CONCAT(L$83,$J118)</f>
        <v>2_all_policies_miti_pc_benefits__yd_0</v>
      </c>
      <c r="M118" s="743" t="str">
        <f>_xlfn.CONCAT(M$83,$J118)</f>
        <v>3_all_policies_miti_pc_benefits__yd_0</v>
      </c>
      <c r="N118" s="743" t="str">
        <f>_xlfn.CONCAT(N$83,$J118)</f>
        <v>4_all_policies_miti_pc_benefits__yd_0</v>
      </c>
    </row>
    <row r="119" spans="1:14">
      <c r="A119" s="915" t="s">
        <v>1058</v>
      </c>
      <c r="B119" s="890"/>
      <c r="C119" s="493">
        <f t="shared" ref="C119:F124" si="3">C108/GDP_2022</f>
        <v>1.3148384649565956E-3</v>
      </c>
      <c r="D119" s="493">
        <f t="shared" si="3"/>
        <v>-2.3517861619473655E-3</v>
      </c>
      <c r="E119" s="493">
        <f t="shared" si="3"/>
        <v>-8.2595094390411664E-4</v>
      </c>
      <c r="F119" s="493">
        <f t="shared" si="3"/>
        <v>1.1995671256164957E-4</v>
      </c>
    </row>
    <row r="120" spans="1:14">
      <c r="A120" s="915" t="s">
        <v>1083</v>
      </c>
      <c r="B120" s="890"/>
      <c r="C120" s="493">
        <f t="shared" si="3"/>
        <v>0</v>
      </c>
      <c r="D120" s="493">
        <f t="shared" si="3"/>
        <v>0</v>
      </c>
      <c r="E120" s="493">
        <f t="shared" si="3"/>
        <v>0</v>
      </c>
      <c r="F120" s="493">
        <f t="shared" si="3"/>
        <v>0</v>
      </c>
    </row>
    <row r="121" spans="1:14">
      <c r="A121" s="915" t="s">
        <v>1061</v>
      </c>
      <c r="B121" s="890"/>
      <c r="C121" s="759">
        <f t="shared" si="3"/>
        <v>1.3148384649565956E-3</v>
      </c>
      <c r="D121" s="759">
        <f t="shared" si="3"/>
        <v>-2.3517861619473655E-3</v>
      </c>
      <c r="E121" s="759">
        <f t="shared" si="3"/>
        <v>-8.2595094390411664E-4</v>
      </c>
      <c r="F121" s="759">
        <f t="shared" si="3"/>
        <v>1.1995671256164957E-4</v>
      </c>
    </row>
    <row r="122" spans="1:14">
      <c r="A122" s="890" t="s">
        <v>671</v>
      </c>
      <c r="B122" s="890"/>
      <c r="C122" s="571">
        <f t="shared" si="3"/>
        <v>2.9477992535339127E-3</v>
      </c>
      <c r="D122" s="571">
        <f t="shared" si="3"/>
        <v>2.9477992535339127E-3</v>
      </c>
      <c r="E122" s="571">
        <f t="shared" si="3"/>
        <v>2.9477992535339127E-3</v>
      </c>
      <c r="F122" s="571">
        <f t="shared" si="3"/>
        <v>2.9477992535339127E-3</v>
      </c>
    </row>
    <row r="123" spans="1:14">
      <c r="A123" s="890" t="s">
        <v>1063</v>
      </c>
      <c r="B123" s="890"/>
      <c r="C123" s="571">
        <f t="shared" si="3"/>
        <v>4.2626377184905072E-3</v>
      </c>
      <c r="D123" s="571">
        <f t="shared" si="3"/>
        <v>5.9601309158654732E-4</v>
      </c>
      <c r="E123" s="571">
        <f t="shared" si="3"/>
        <v>2.1218483096297957E-3</v>
      </c>
      <c r="F123" s="571">
        <f t="shared" si="3"/>
        <v>3.0677559660955622E-3</v>
      </c>
    </row>
    <row r="124" spans="1:14">
      <c r="A124" s="890" t="s">
        <v>1014</v>
      </c>
      <c r="B124" s="890"/>
      <c r="C124" s="571">
        <f t="shared" si="3"/>
        <v>0</v>
      </c>
      <c r="D124" s="571">
        <f t="shared" si="3"/>
        <v>0</v>
      </c>
      <c r="E124" s="571">
        <f t="shared" si="3"/>
        <v>0</v>
      </c>
      <c r="F124" s="571">
        <f t="shared" si="3"/>
        <v>0</v>
      </c>
    </row>
    <row r="125" spans="1:14">
      <c r="A125" s="373" t="s">
        <v>1068</v>
      </c>
      <c r="B125" s="373"/>
      <c r="C125" s="571">
        <f t="shared" ref="C125:F127" si="4">C116/GDP_2022</f>
        <v>0</v>
      </c>
      <c r="D125" s="571">
        <f t="shared" si="4"/>
        <v>0</v>
      </c>
      <c r="E125" s="571">
        <f t="shared" si="4"/>
        <v>0</v>
      </c>
      <c r="F125" s="755">
        <f t="shared" si="4"/>
        <v>0</v>
      </c>
    </row>
    <row r="126" spans="1:14">
      <c r="A126" s="373" t="s">
        <v>1069</v>
      </c>
      <c r="B126" s="373"/>
      <c r="C126" s="571">
        <f t="shared" si="4"/>
        <v>0</v>
      </c>
      <c r="D126" s="571">
        <f t="shared" si="4"/>
        <v>0</v>
      </c>
      <c r="E126" s="571">
        <f t="shared" si="4"/>
        <v>0</v>
      </c>
      <c r="F126" s="571">
        <f t="shared" si="4"/>
        <v>0</v>
      </c>
    </row>
    <row r="127" spans="1:14" ht="15" thickBot="1">
      <c r="A127" s="928" t="s">
        <v>1074</v>
      </c>
      <c r="B127" s="928"/>
      <c r="C127" s="756">
        <f t="shared" si="4"/>
        <v>4.2626377184905072E-3</v>
      </c>
      <c r="D127" s="756">
        <f t="shared" si="4"/>
        <v>5.9601309158654732E-4</v>
      </c>
      <c r="E127" s="756">
        <f t="shared" si="4"/>
        <v>2.1218483096297957E-3</v>
      </c>
      <c r="F127" s="756">
        <f t="shared" si="4"/>
        <v>3.0677559660955622E-3</v>
      </c>
      <c r="J127" s="744"/>
      <c r="K127" s="744"/>
    </row>
    <row r="128" spans="1:14" ht="15" thickTop="1">
      <c r="A128" s="373"/>
      <c r="B128" s="373"/>
      <c r="C128" s="571"/>
      <c r="D128" s="571"/>
      <c r="E128" s="571"/>
      <c r="F128" s="571"/>
    </row>
    <row r="129" spans="1:15">
      <c r="O129" s="745"/>
    </row>
    <row r="130" spans="1:15">
      <c r="D130" s="898" t="s">
        <v>1036</v>
      </c>
      <c r="E130" s="898"/>
      <c r="F130" s="898"/>
      <c r="O130" s="745"/>
    </row>
    <row r="131" spans="1:15">
      <c r="A131" s="570"/>
      <c r="B131" s="570"/>
      <c r="C131" s="734" t="s">
        <v>1041</v>
      </c>
      <c r="D131" s="730" t="s">
        <v>423</v>
      </c>
      <c r="E131" s="729" t="s">
        <v>437</v>
      </c>
      <c r="F131" s="729" t="s">
        <v>447</v>
      </c>
      <c r="O131" s="745"/>
    </row>
    <row r="132" spans="1:15">
      <c r="C132" s="725" t="s">
        <v>1037</v>
      </c>
      <c r="D132" s="731">
        <f t="shared" ref="D132:F133" si="5">$C110-D110</f>
        <v>60.444306974511797</v>
      </c>
      <c r="E132" s="367">
        <f t="shared" si="5"/>
        <v>35.290913405068842</v>
      </c>
      <c r="F132" s="367">
        <f t="shared" si="5"/>
        <v>19.697625688230683</v>
      </c>
      <c r="O132" s="745"/>
    </row>
    <row r="133" spans="1:15">
      <c r="C133" s="725" t="s">
        <v>1038</v>
      </c>
      <c r="D133" s="731">
        <f t="shared" si="5"/>
        <v>0</v>
      </c>
      <c r="E133" s="367">
        <f t="shared" si="5"/>
        <v>0</v>
      </c>
      <c r="F133" s="367">
        <f t="shared" si="5"/>
        <v>0</v>
      </c>
      <c r="O133" s="745"/>
    </row>
    <row r="134" spans="1:15" ht="15.6" customHeight="1">
      <c r="A134" s="570"/>
      <c r="B134" s="570"/>
      <c r="C134" s="727" t="s">
        <v>1039</v>
      </c>
      <c r="D134" s="732">
        <f>-$C113+D113</f>
        <v>0</v>
      </c>
      <c r="E134" s="728">
        <f>-$C113+E113</f>
        <v>0</v>
      </c>
      <c r="F134" s="728">
        <f>-$C113+F113</f>
        <v>0</v>
      </c>
      <c r="H134" s="746"/>
      <c r="I134" s="746"/>
      <c r="J134" s="746"/>
      <c r="K134" s="746"/>
      <c r="O134" s="745"/>
    </row>
    <row r="135" spans="1:15" ht="14.4" customHeight="1">
      <c r="C135" s="725" t="s">
        <v>1040</v>
      </c>
      <c r="D135" s="733">
        <f>-D132-D133+D134</f>
        <v>-60.444306974511797</v>
      </c>
      <c r="E135" s="726">
        <f>-E132-E133+E134</f>
        <v>-35.290913405068842</v>
      </c>
      <c r="F135" s="726">
        <f>-F132-F133+F134</f>
        <v>-19.697625688230683</v>
      </c>
      <c r="H135" s="746"/>
      <c r="I135" s="746"/>
      <c r="J135" s="746"/>
      <c r="K135" s="746"/>
      <c r="O135" s="745"/>
    </row>
    <row r="136" spans="1:15" ht="14.4" customHeight="1">
      <c r="H136" s="746"/>
      <c r="I136" s="746"/>
      <c r="J136" s="746"/>
      <c r="K136" s="746"/>
      <c r="O136" s="745"/>
    </row>
    <row r="137" spans="1:15" ht="14.4" customHeight="1">
      <c r="D137" s="898" t="s">
        <v>1042</v>
      </c>
      <c r="E137" s="898"/>
      <c r="F137" s="898"/>
      <c r="H137" s="746"/>
      <c r="I137" s="746"/>
      <c r="J137" s="746"/>
      <c r="K137" s="746"/>
      <c r="O137" s="745"/>
    </row>
    <row r="138" spans="1:15" ht="14.4" customHeight="1">
      <c r="A138" s="570"/>
      <c r="B138" s="734" t="s">
        <v>1041</v>
      </c>
      <c r="C138" s="730" t="s">
        <v>14</v>
      </c>
      <c r="D138" s="730" t="s">
        <v>423</v>
      </c>
      <c r="E138" s="729" t="s">
        <v>437</v>
      </c>
      <c r="F138" s="729" t="s">
        <v>447</v>
      </c>
      <c r="H138" s="746"/>
      <c r="I138" s="746"/>
      <c r="J138" s="746"/>
      <c r="K138" s="746"/>
      <c r="O138" s="745"/>
    </row>
    <row r="139" spans="1:15" ht="14.4" customHeight="1">
      <c r="B139" s="725" t="s">
        <v>1037</v>
      </c>
      <c r="C139" s="731">
        <f>C110</f>
        <v>21.675112094809478</v>
      </c>
      <c r="D139" s="731">
        <f t="shared" ref="D139:F140" si="6">-D132</f>
        <v>-60.444306974511797</v>
      </c>
      <c r="E139" s="367">
        <f t="shared" si="6"/>
        <v>-35.290913405068842</v>
      </c>
      <c r="F139" s="367">
        <f t="shared" si="6"/>
        <v>-19.697625688230683</v>
      </c>
      <c r="H139" s="746"/>
      <c r="I139" s="746"/>
      <c r="J139" s="746"/>
      <c r="K139" s="746"/>
      <c r="O139" s="745"/>
    </row>
    <row r="140" spans="1:15" ht="14.4" customHeight="1">
      <c r="B140" s="725" t="s">
        <v>1038</v>
      </c>
      <c r="C140" s="731">
        <f>C111</f>
        <v>48.594470694506548</v>
      </c>
      <c r="D140" s="731">
        <f t="shared" si="6"/>
        <v>0</v>
      </c>
      <c r="E140" s="367">
        <f t="shared" si="6"/>
        <v>0</v>
      </c>
      <c r="F140" s="367">
        <f t="shared" si="6"/>
        <v>0</v>
      </c>
      <c r="G140" s="724"/>
      <c r="H140" s="746"/>
      <c r="I140" s="746"/>
      <c r="J140" s="746"/>
      <c r="K140" s="746"/>
      <c r="O140" s="745"/>
    </row>
    <row r="141" spans="1:15" ht="14.4" customHeight="1">
      <c r="A141" s="570"/>
      <c r="B141" s="727" t="s">
        <v>1039</v>
      </c>
      <c r="C141" s="732">
        <f>-$C128+C128</f>
        <v>0</v>
      </c>
      <c r="D141" s="732">
        <f t="shared" ref="D141:F142" si="7">D134</f>
        <v>0</v>
      </c>
      <c r="E141" s="728">
        <f t="shared" si="7"/>
        <v>0</v>
      </c>
      <c r="F141" s="728">
        <f t="shared" si="7"/>
        <v>0</v>
      </c>
      <c r="G141" s="724"/>
      <c r="H141" s="746"/>
      <c r="I141" s="746"/>
      <c r="J141" s="746"/>
      <c r="K141" s="746"/>
      <c r="O141" s="745"/>
    </row>
    <row r="142" spans="1:15">
      <c r="B142" s="725" t="s">
        <v>1040</v>
      </c>
      <c r="C142" s="733">
        <f>-C139-C140+C141</f>
        <v>-70.269582789316019</v>
      </c>
      <c r="D142" s="733">
        <f t="shared" si="7"/>
        <v>-60.444306974511797</v>
      </c>
      <c r="E142" s="726">
        <f t="shared" si="7"/>
        <v>-35.290913405068842</v>
      </c>
      <c r="F142" s="726">
        <f t="shared" si="7"/>
        <v>-19.697625688230683</v>
      </c>
      <c r="O142" s="745"/>
    </row>
    <row r="143" spans="1:15">
      <c r="O143" s="745"/>
    </row>
    <row r="144" spans="1:15">
      <c r="O144" s="745"/>
    </row>
    <row r="145" spans="2:16">
      <c r="O145" s="745"/>
    </row>
    <row r="146" spans="2:16">
      <c r="B146" s="897" t="s">
        <v>1035</v>
      </c>
      <c r="C146" s="897"/>
      <c r="D146" s="897"/>
      <c r="E146" s="897"/>
      <c r="F146" s="897"/>
      <c r="G146" s="897"/>
      <c r="O146" s="745"/>
    </row>
    <row r="147" spans="2:16">
      <c r="B147" s="897"/>
      <c r="C147" s="897"/>
      <c r="D147" s="897"/>
      <c r="E147" s="897"/>
      <c r="F147" s="897"/>
      <c r="G147" s="897"/>
      <c r="O147" s="745"/>
    </row>
    <row r="148" spans="2:16">
      <c r="B148" s="897"/>
      <c r="C148" s="897"/>
      <c r="D148" s="897"/>
      <c r="E148" s="897"/>
      <c r="F148" s="897"/>
      <c r="G148" s="897"/>
      <c r="O148" s="745"/>
    </row>
    <row r="149" spans="2:16">
      <c r="B149" s="897"/>
      <c r="C149" s="897"/>
      <c r="D149" s="897"/>
      <c r="E149" s="897"/>
      <c r="F149" s="897"/>
      <c r="G149" s="897"/>
      <c r="O149" s="745"/>
    </row>
    <row r="150" spans="2:16">
      <c r="B150" s="897"/>
      <c r="C150" s="897"/>
      <c r="D150" s="897"/>
      <c r="E150" s="897"/>
      <c r="F150" s="897"/>
      <c r="G150" s="897"/>
      <c r="I150" s="808">
        <v>37.99</v>
      </c>
      <c r="J150" s="808">
        <v>37.880000000000003</v>
      </c>
      <c r="K150" s="808">
        <v>37.880000000000003</v>
      </c>
      <c r="L150" s="809">
        <v>38</v>
      </c>
      <c r="M150" s="743">
        <f>J150-$I150</f>
        <v>-0.10999999999999943</v>
      </c>
      <c r="N150" s="743">
        <f t="shared" ref="N150:O150" si="8">K150-$I150</f>
        <v>-0.10999999999999943</v>
      </c>
      <c r="O150" s="743">
        <f t="shared" si="8"/>
        <v>9.9999999999980105E-3</v>
      </c>
    </row>
    <row r="151" spans="2:16" ht="15" thickBot="1">
      <c r="B151" s="897"/>
      <c r="C151" s="897"/>
      <c r="D151" s="897"/>
      <c r="E151" s="897"/>
      <c r="F151" s="897"/>
      <c r="G151" s="897"/>
      <c r="I151" s="810">
        <v>38.04</v>
      </c>
      <c r="J151" s="810">
        <v>38.29</v>
      </c>
      <c r="K151" s="810">
        <v>38.32</v>
      </c>
      <c r="L151" s="811">
        <v>38.020000000000003</v>
      </c>
      <c r="M151" s="743">
        <f>J151-$I151</f>
        <v>0.25</v>
      </c>
      <c r="N151" s="743">
        <f t="shared" ref="N151" si="9">K151-$I151</f>
        <v>0.28000000000000114</v>
      </c>
      <c r="O151" s="743">
        <f t="shared" ref="O151" si="10">L151-$I151</f>
        <v>-1.9999999999996021E-2</v>
      </c>
    </row>
    <row r="153" spans="2:16">
      <c r="D153" s="353">
        <f>D156-$C$156</f>
        <v>-9.5439999999996417E-2</v>
      </c>
      <c r="E153" s="353">
        <f t="shared" ref="E153:F153" si="11">E156-$C$156</f>
        <v>-0.12761999999999318</v>
      </c>
      <c r="F153" s="353">
        <f t="shared" si="11"/>
        <v>-0.13849999999999341</v>
      </c>
    </row>
    <row r="154" spans="2:16">
      <c r="D154" s="353">
        <f>D157-$C$157</f>
        <v>0.2791002334705297</v>
      </c>
      <c r="E154" s="353">
        <f t="shared" ref="E154:F154" si="12">E157-$C$157</f>
        <v>8.6491236544887329E-2</v>
      </c>
      <c r="F154" s="353">
        <f t="shared" si="12"/>
        <v>1.5424673783499543E-2</v>
      </c>
    </row>
    <row r="155" spans="2:16">
      <c r="B155" s="760" t="s">
        <v>1135</v>
      </c>
      <c r="C155" s="761" t="s">
        <v>14</v>
      </c>
      <c r="D155" s="762" t="s">
        <v>423</v>
      </c>
      <c r="E155" s="762" t="s">
        <v>437</v>
      </c>
      <c r="F155" s="762" t="s">
        <v>447</v>
      </c>
    </row>
    <row r="156" spans="2:16">
      <c r="B156" s="763" t="s">
        <v>1136</v>
      </c>
      <c r="C156" s="764">
        <f>C89</f>
        <v>35.911159999999995</v>
      </c>
      <c r="D156" s="764">
        <f>D89</f>
        <v>35.815719999999999</v>
      </c>
      <c r="E156" s="764">
        <f>E89</f>
        <v>35.783540000000002</v>
      </c>
      <c r="F156" s="764">
        <f>F89</f>
        <v>35.772660000000002</v>
      </c>
      <c r="H156" s="743">
        <f>-ROUND(1*(D156-$C$156),2)</f>
        <v>0.1</v>
      </c>
      <c r="I156" s="743">
        <f>-ROUND(1*(E156-$C$156),2)</f>
        <v>0.13</v>
      </c>
      <c r="J156" s="743">
        <f>ROUND(1*(F156-$C$156),2)</f>
        <v>-0.14000000000000001</v>
      </c>
      <c r="K156" s="745"/>
    </row>
    <row r="157" spans="2:16">
      <c r="B157" s="765" t="s">
        <v>1137</v>
      </c>
      <c r="C157" s="766">
        <f>C107</f>
        <v>37.521843858039347</v>
      </c>
      <c r="D157" s="767">
        <f>D107</f>
        <v>37.800944091509876</v>
      </c>
      <c r="E157" s="767">
        <f>E107</f>
        <v>37.608335094584234</v>
      </c>
      <c r="F157" s="767">
        <f>F107</f>
        <v>37.537268531822846</v>
      </c>
      <c r="H157" s="743">
        <f>ROUND(1*(D157-$C$157),2)</f>
        <v>0.28000000000000003</v>
      </c>
      <c r="I157" s="743">
        <f>ROUND(1*(E157-$C$157),1)</f>
        <v>0.1</v>
      </c>
      <c r="J157" s="743">
        <f>-ROUND(1*(F157-$C$157),2)</f>
        <v>-0.02</v>
      </c>
    </row>
    <row r="158" spans="2:16" ht="14.4" customHeight="1">
      <c r="B158" s="888" t="s">
        <v>1143</v>
      </c>
      <c r="C158" s="888"/>
      <c r="D158" s="888"/>
      <c r="E158" s="888"/>
      <c r="F158" s="888"/>
      <c r="H158" s="919"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 p.p., but an increase in the poverty headcount ratio of 0.28 p.p. Note that households from tranches 2 and 3 are paying more for their consumption, and that households in tranche 2 lose their VAT exemption benefit. This alone may increase VAT revenue in 43.4 million CFAF and Senelec's revenue in 95.2 million CFAF. Additionally, tariff increases for tranches 2 and 3 imply fiscal savings in the electricity subsidy of 138.6 million CFAF.</v>
      </c>
      <c r="I158" s="920"/>
      <c r="J158" s="920"/>
      <c r="K158" s="920"/>
      <c r="L158" s="920"/>
      <c r="M158" s="920"/>
      <c r="N158" s="920"/>
      <c r="O158" s="920"/>
      <c r="P158" s="921"/>
    </row>
    <row r="159" spans="2:16">
      <c r="B159" s="768" t="s">
        <v>1140</v>
      </c>
      <c r="C159" s="769">
        <f>SUM(C160:C165)</f>
        <v>641.56692056797726</v>
      </c>
      <c r="D159" s="769">
        <f>SUM(D160:D165)</f>
        <v>780.20289980823975</v>
      </c>
      <c r="E159" s="769">
        <f>SUM(E160:E165)</f>
        <v>689.79624852578456</v>
      </c>
      <c r="F159" s="769">
        <f>SUM(F160:F165)</f>
        <v>649.09270616637775</v>
      </c>
      <c r="H159" s="922"/>
      <c r="I159" s="923"/>
      <c r="J159" s="923"/>
      <c r="K159" s="923"/>
      <c r="L159" s="923"/>
      <c r="M159" s="923"/>
      <c r="N159" s="923"/>
      <c r="O159" s="923"/>
      <c r="P159" s="924"/>
    </row>
    <row r="160" spans="2:16">
      <c r="B160" s="770" t="s">
        <v>1144</v>
      </c>
      <c r="C160" s="771">
        <f>tab_elec_Revenues!C6</f>
        <v>0</v>
      </c>
      <c r="D160" s="771">
        <f>tab_elec_Revenues!C12</f>
        <v>0</v>
      </c>
      <c r="E160" s="771">
        <f>tab_elec_Revenues!C18</f>
        <v>0</v>
      </c>
      <c r="F160" s="771">
        <f>tab_elec_Revenues!C24</f>
        <v>0</v>
      </c>
      <c r="H160" s="922"/>
      <c r="I160" s="923"/>
      <c r="J160" s="923"/>
      <c r="K160" s="923"/>
      <c r="L160" s="923"/>
      <c r="M160" s="923"/>
      <c r="N160" s="923"/>
      <c r="O160" s="923"/>
      <c r="P160" s="924"/>
    </row>
    <row r="161" spans="2:16">
      <c r="B161" s="770" t="s">
        <v>1138</v>
      </c>
      <c r="C161" s="771">
        <f>tab_elec_Revenues!C2</f>
        <v>0</v>
      </c>
      <c r="D161" s="771">
        <f>tab_elec_Revenues!C8</f>
        <v>0</v>
      </c>
      <c r="E161" s="772">
        <f>tab_elec_Revenues!C14</f>
        <v>10.326233270373145</v>
      </c>
      <c r="F161" s="772">
        <f>tab_elec_Revenues!C20</f>
        <v>10.326233270373141</v>
      </c>
      <c r="H161" s="922"/>
      <c r="I161" s="923"/>
      <c r="J161" s="923"/>
      <c r="K161" s="923"/>
      <c r="L161" s="923"/>
      <c r="M161" s="923"/>
      <c r="N161" s="923"/>
      <c r="O161" s="923"/>
      <c r="P161" s="924"/>
    </row>
    <row r="162" spans="2:16">
      <c r="B162" s="770" t="s">
        <v>926</v>
      </c>
      <c r="C162" s="772">
        <f>tab_elec_Revenues!C3</f>
        <v>138.36686495014021</v>
      </c>
      <c r="D162" s="772">
        <f>tab_elec_Revenues!C9</f>
        <v>138.36686495014033</v>
      </c>
      <c r="E162" s="772">
        <f>tab_elec_Revenues!C15</f>
        <v>124.80676216353959</v>
      </c>
      <c r="F162" s="772">
        <f>tab_elec_Revenues!C21</f>
        <v>122.63509216534047</v>
      </c>
      <c r="H162" s="922"/>
      <c r="I162" s="923"/>
      <c r="J162" s="923"/>
      <c r="K162" s="923"/>
      <c r="L162" s="923"/>
      <c r="M162" s="923"/>
      <c r="N162" s="923"/>
      <c r="O162" s="923"/>
      <c r="P162" s="924"/>
    </row>
    <row r="163" spans="2:16">
      <c r="B163" s="770" t="s">
        <v>927</v>
      </c>
      <c r="C163" s="772">
        <f>tab_elec_Revenues!C4</f>
        <v>145.87727957953103</v>
      </c>
      <c r="D163" s="772">
        <f>tab_elec_Revenues!C10</f>
        <v>196.91270906638033</v>
      </c>
      <c r="E163" s="772">
        <f>tab_elec_Revenues!C16</f>
        <v>164.62221160608047</v>
      </c>
      <c r="F163" s="772">
        <f>tab_elec_Revenues!C22</f>
        <v>149.81640206602836</v>
      </c>
      <c r="H163" s="925"/>
      <c r="I163" s="926"/>
      <c r="J163" s="926"/>
      <c r="K163" s="926"/>
      <c r="L163" s="926"/>
      <c r="M163" s="926"/>
      <c r="N163" s="926"/>
      <c r="O163" s="926"/>
      <c r="P163" s="927"/>
    </row>
    <row r="164" spans="2:16">
      <c r="B164" s="770" t="s">
        <v>928</v>
      </c>
      <c r="C164" s="772">
        <f>tab_elec_Revenues!C5</f>
        <v>356.35874765225265</v>
      </c>
      <c r="D164" s="772">
        <f>tab_elec_Revenues!C11</f>
        <v>443.95929740566572</v>
      </c>
      <c r="E164" s="772">
        <f>tab_elec_Revenues!C17</f>
        <v>389.077013099738</v>
      </c>
      <c r="F164" s="772">
        <f>tab_elec_Revenues!C23</f>
        <v>365.35095027858239</v>
      </c>
      <c r="H164" s="919"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0.03 p.p. relative to the Reform 1 scenario). However, removing the VAT exemption to those households in tranche 1 consuming above the social tranche causes a poverty increase of -0.18 p.p. relative to the Reform 1 scenario, a total 0.1 p.p. increase relative to baseline. These policy changes cause an increase in VAT revenue of 49.1 million CFAF, a higher collection increase than Reform 1, but a smaller increase in Senelec's income (-0.9 million CFAF) and a smaller decrease in subsidy costs (50.6 million CFAF).</v>
      </c>
      <c r="I164" s="920"/>
      <c r="J164" s="920"/>
      <c r="K164" s="920"/>
      <c r="L164" s="920"/>
      <c r="M164" s="920"/>
      <c r="N164" s="920"/>
      <c r="O164" s="920"/>
      <c r="P164" s="921"/>
    </row>
    <row r="165" spans="2:16">
      <c r="B165" s="773" t="s">
        <v>11</v>
      </c>
      <c r="C165" s="774">
        <f>tab_elec_Revenues!C7</f>
        <v>0.96402838605341601</v>
      </c>
      <c r="D165" s="775">
        <f>tab_elec_Revenues!C13</f>
        <v>0.96402838605341601</v>
      </c>
      <c r="E165" s="775">
        <f>tab_elec_Revenues!C19</f>
        <v>0.96402838605341601</v>
      </c>
      <c r="F165" s="775">
        <f>tab_elec_Revenues!C25</f>
        <v>0.96402838605341601</v>
      </c>
      <c r="H165" s="922"/>
      <c r="I165" s="923"/>
      <c r="J165" s="923"/>
      <c r="K165" s="923"/>
      <c r="L165" s="923"/>
      <c r="M165" s="923"/>
      <c r="N165" s="923"/>
      <c r="O165" s="923"/>
      <c r="P165" s="924"/>
    </row>
    <row r="166" spans="2:16">
      <c r="B166" s="768" t="s">
        <v>1139</v>
      </c>
      <c r="C166" s="769">
        <f>SUM(C167:C172)</f>
        <v>54.506864141436537</v>
      </c>
      <c r="D166" s="769">
        <f>SUM(D167:D172)</f>
        <v>97.907191758015259</v>
      </c>
      <c r="E166" s="769">
        <f>SUM(E167:E172)</f>
        <v>103.64796842879166</v>
      </c>
      <c r="F166" s="769">
        <f>SUM(F167:F172)</f>
        <v>97.438953492610878</v>
      </c>
      <c r="H166" s="922"/>
      <c r="I166" s="923"/>
      <c r="J166" s="923"/>
      <c r="K166" s="923"/>
      <c r="L166" s="923"/>
      <c r="M166" s="923"/>
      <c r="N166" s="923"/>
      <c r="O166" s="923"/>
      <c r="P166" s="924"/>
    </row>
    <row r="167" spans="2:16">
      <c r="B167" s="770" t="s">
        <v>1144</v>
      </c>
      <c r="C167" s="771">
        <f>tab_elec_Revenues!D6</f>
        <v>0</v>
      </c>
      <c r="D167" s="771">
        <f>tab_elec_Revenues!D12</f>
        <v>0</v>
      </c>
      <c r="E167" s="771">
        <f>tab_elec_Revenues!D18</f>
        <v>0</v>
      </c>
      <c r="F167" s="771">
        <f>tab_elec_Revenues!D24</f>
        <v>0</v>
      </c>
      <c r="H167" s="922"/>
      <c r="I167" s="923"/>
      <c r="J167" s="923"/>
      <c r="K167" s="923"/>
      <c r="L167" s="923"/>
      <c r="M167" s="923"/>
      <c r="N167" s="923"/>
      <c r="O167" s="923"/>
      <c r="P167" s="924"/>
    </row>
    <row r="168" spans="2:16">
      <c r="B168" s="770" t="s">
        <v>1138</v>
      </c>
      <c r="C168" s="771">
        <f>tab_elec_Revenues!D2</f>
        <v>0</v>
      </c>
      <c r="D168" s="771">
        <f>tab_elec_Revenues!D8</f>
        <v>0</v>
      </c>
      <c r="E168" s="771">
        <f>tab_elec_Revenues!D14</f>
        <v>0</v>
      </c>
      <c r="F168" s="771">
        <f>tab_elec_Revenues!D20</f>
        <v>0</v>
      </c>
      <c r="H168" s="922"/>
      <c r="I168" s="923"/>
      <c r="J168" s="923"/>
      <c r="K168" s="923"/>
      <c r="L168" s="923"/>
      <c r="M168" s="923"/>
      <c r="N168" s="923"/>
      <c r="O168" s="923"/>
      <c r="P168" s="924"/>
    </row>
    <row r="169" spans="2:16">
      <c r="B169" s="770" t="s">
        <v>926</v>
      </c>
      <c r="C169" s="771">
        <f>tab_elec_Revenues!D3</f>
        <v>0</v>
      </c>
      <c r="D169" s="771">
        <f>tab_elec_Revenues!D9</f>
        <v>0</v>
      </c>
      <c r="E169" s="772">
        <f>tab_elec_Revenues!D15</f>
        <v>19.038319652065375</v>
      </c>
      <c r="F169" s="772">
        <f>tab_elec_Revenues!D21</f>
        <v>18.707047957424788</v>
      </c>
      <c r="H169" s="925"/>
      <c r="I169" s="926"/>
      <c r="J169" s="926"/>
      <c r="K169" s="926"/>
      <c r="L169" s="926"/>
      <c r="M169" s="926"/>
      <c r="N169" s="926"/>
      <c r="O169" s="926"/>
      <c r="P169" s="927"/>
    </row>
    <row r="170" spans="2:16">
      <c r="B170" s="770" t="s">
        <v>927</v>
      </c>
      <c r="C170" s="771">
        <f>tab_elec_Revenues!D4</f>
        <v>0</v>
      </c>
      <c r="D170" s="772">
        <f>tab_elec_Revenues!D10</f>
        <v>30.037531891481745</v>
      </c>
      <c r="E170" s="772">
        <f>tab_elec_Revenues!D16</f>
        <v>25.111862787368224</v>
      </c>
      <c r="F170" s="772">
        <f>tab_elec_Revenues!D22</f>
        <v>22.853349467699264</v>
      </c>
      <c r="H170" s="919"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35.4 million CFAF compared to baseline and electricity subsidies increase by -9.9 million CFAF. The reduction in VAT exemptions allow an increase in VAT collection of 42.9 million CFAF. The effect of both policy changes in poverty and inequality is relatively modest: Gini increases by -0.14 p.p. and poverty decreases by -0.02 p.p. compared to baseline.</v>
      </c>
      <c r="I170" s="920"/>
      <c r="J170" s="920"/>
      <c r="K170" s="920"/>
      <c r="L170" s="920"/>
      <c r="M170" s="920"/>
      <c r="N170" s="920"/>
      <c r="O170" s="920"/>
      <c r="P170" s="921"/>
    </row>
    <row r="171" spans="2:16">
      <c r="B171" s="770" t="s">
        <v>928</v>
      </c>
      <c r="C171" s="772">
        <f>tab_elec_Revenues!D5</f>
        <v>54.359808963902964</v>
      </c>
      <c r="D171" s="772">
        <f>tab_elec_Revenues!D11</f>
        <v>67.722604688999937</v>
      </c>
      <c r="E171" s="772">
        <f>tab_elec_Revenues!D17</f>
        <v>59.350730811824484</v>
      </c>
      <c r="F171" s="772">
        <f>tab_elec_Revenues!D23</f>
        <v>55.731500889953246</v>
      </c>
      <c r="H171" s="922"/>
      <c r="I171" s="923"/>
      <c r="J171" s="923"/>
      <c r="K171" s="923"/>
      <c r="L171" s="923"/>
      <c r="M171" s="923"/>
      <c r="N171" s="923"/>
      <c r="O171" s="923"/>
      <c r="P171" s="924"/>
    </row>
    <row r="172" spans="2:16">
      <c r="B172" s="773" t="s">
        <v>11</v>
      </c>
      <c r="C172" s="774">
        <f>tab_elec_Revenues!D7</f>
        <v>0.14705517753357192</v>
      </c>
      <c r="D172" s="775">
        <f>tab_elec_Revenues!D13</f>
        <v>0.14705517753357192</v>
      </c>
      <c r="E172" s="775">
        <f>tab_elec_Revenues!D19</f>
        <v>0.14705517753357192</v>
      </c>
      <c r="F172" s="775">
        <f>tab_elec_Revenues!D25</f>
        <v>0.14705517753357192</v>
      </c>
      <c r="H172" s="922"/>
      <c r="I172" s="923"/>
      <c r="J172" s="923"/>
      <c r="K172" s="923"/>
      <c r="L172" s="923"/>
      <c r="M172" s="923"/>
      <c r="N172" s="923"/>
      <c r="O172" s="923"/>
      <c r="P172" s="924"/>
    </row>
    <row r="173" spans="2:16">
      <c r="B173" s="768" t="s">
        <v>1149</v>
      </c>
      <c r="C173" s="769">
        <f>SUM(C174:C179)</f>
        <v>587.06005642654077</v>
      </c>
      <c r="D173" s="769">
        <f>SUM(D174:D179)</f>
        <v>682.29570805022445</v>
      </c>
      <c r="E173" s="769">
        <f>SUM(E174:E179)</f>
        <v>586.14828009699295</v>
      </c>
      <c r="F173" s="769">
        <f>SUM(F174:F179)</f>
        <v>551.65375267376692</v>
      </c>
      <c r="H173" s="922"/>
      <c r="I173" s="923"/>
      <c r="J173" s="923"/>
      <c r="K173" s="923"/>
      <c r="L173" s="923"/>
      <c r="M173" s="923"/>
      <c r="N173" s="923"/>
      <c r="O173" s="923"/>
      <c r="P173" s="924"/>
    </row>
    <row r="174" spans="2:16">
      <c r="B174" s="770" t="s">
        <v>1144</v>
      </c>
      <c r="C174" s="771">
        <f t="shared" ref="C174:F179" si="13">C160-C167</f>
        <v>0</v>
      </c>
      <c r="D174" s="771">
        <f t="shared" si="13"/>
        <v>0</v>
      </c>
      <c r="E174" s="771">
        <f t="shared" si="13"/>
        <v>0</v>
      </c>
      <c r="F174" s="771">
        <f t="shared" si="13"/>
        <v>0</v>
      </c>
      <c r="H174" s="922"/>
      <c r="I174" s="923"/>
      <c r="J174" s="923"/>
      <c r="K174" s="923"/>
      <c r="L174" s="923"/>
      <c r="M174" s="923"/>
      <c r="N174" s="923"/>
      <c r="O174" s="923"/>
      <c r="P174" s="924"/>
    </row>
    <row r="175" spans="2:16">
      <c r="B175" s="770" t="s">
        <v>1138</v>
      </c>
      <c r="C175" s="771">
        <f t="shared" si="13"/>
        <v>0</v>
      </c>
      <c r="D175" s="771">
        <f t="shared" si="13"/>
        <v>0</v>
      </c>
      <c r="E175" s="772">
        <f t="shared" si="13"/>
        <v>10.326233270373145</v>
      </c>
      <c r="F175" s="772">
        <f t="shared" si="13"/>
        <v>10.326233270373141</v>
      </c>
      <c r="H175" s="925"/>
      <c r="I175" s="926"/>
      <c r="J175" s="926"/>
      <c r="K175" s="926"/>
      <c r="L175" s="926"/>
      <c r="M175" s="926"/>
      <c r="N175" s="926"/>
      <c r="O175" s="926"/>
      <c r="P175" s="927"/>
    </row>
    <row r="176" spans="2:16">
      <c r="B176" s="770" t="s">
        <v>926</v>
      </c>
      <c r="C176" s="772">
        <f t="shared" si="13"/>
        <v>138.36686495014021</v>
      </c>
      <c r="D176" s="772">
        <f t="shared" si="13"/>
        <v>138.36686495014033</v>
      </c>
      <c r="E176" s="772">
        <f t="shared" si="13"/>
        <v>105.76844251147421</v>
      </c>
      <c r="F176" s="772">
        <f t="shared" si="13"/>
        <v>103.92804420791568</v>
      </c>
    </row>
    <row r="177" spans="2:17">
      <c r="B177" s="770" t="s">
        <v>927</v>
      </c>
      <c r="C177" s="772">
        <f t="shared" si="13"/>
        <v>145.87727957953103</v>
      </c>
      <c r="D177" s="772">
        <f t="shared" si="13"/>
        <v>166.8751771748986</v>
      </c>
      <c r="E177" s="772">
        <f t="shared" si="13"/>
        <v>139.51034881871226</v>
      </c>
      <c r="F177" s="772">
        <f t="shared" si="13"/>
        <v>126.9630525983291</v>
      </c>
      <c r="H177" s="743">
        <f>ROUND(1*(D166-$C$166),1)</f>
        <v>43.4</v>
      </c>
      <c r="I177" s="743">
        <f>ROUND(1*(E166-$C$166),1)</f>
        <v>49.1</v>
      </c>
      <c r="J177" s="743">
        <f>ROUND(1*(F166-$C$166),1)</f>
        <v>42.9</v>
      </c>
      <c r="L177" s="776" t="s">
        <v>1145</v>
      </c>
      <c r="M177" s="776"/>
      <c r="N177" s="776"/>
      <c r="O177" s="776"/>
      <c r="P177" s="777">
        <f>ROUND(D173-C173,1)</f>
        <v>95.2</v>
      </c>
      <c r="Q177" s="777">
        <f>ROUND(D159-C159,1)</f>
        <v>138.6</v>
      </c>
    </row>
    <row r="178" spans="2:17">
      <c r="B178" s="770" t="s">
        <v>928</v>
      </c>
      <c r="C178" s="772">
        <f t="shared" si="13"/>
        <v>301.99893868834965</v>
      </c>
      <c r="D178" s="772">
        <f t="shared" si="13"/>
        <v>376.2366927166658</v>
      </c>
      <c r="E178" s="772">
        <f t="shared" si="13"/>
        <v>329.72628228791353</v>
      </c>
      <c r="F178" s="772">
        <f t="shared" si="13"/>
        <v>309.61944938862916</v>
      </c>
      <c r="H178" s="743">
        <f>ROUND(1*(D173-$C$173),1)</f>
        <v>95.2</v>
      </c>
      <c r="I178" s="743">
        <f>ROUND(1*(E173-$C$173),1)</f>
        <v>-0.9</v>
      </c>
      <c r="J178" s="743">
        <f>-ROUND(1*(F173-$C$173),1)</f>
        <v>35.4</v>
      </c>
      <c r="L178" s="776" t="s">
        <v>1146</v>
      </c>
      <c r="M178" s="776"/>
      <c r="N178" s="776"/>
      <c r="O178" s="776"/>
      <c r="P178" s="777">
        <f>-ROUND(E173-D173,1)</f>
        <v>96.1</v>
      </c>
      <c r="Q178" s="777">
        <f>-ROUND(E159-D159,1)</f>
        <v>90.4</v>
      </c>
    </row>
    <row r="179" spans="2:17">
      <c r="B179" s="773" t="s">
        <v>11</v>
      </c>
      <c r="C179" s="774">
        <f t="shared" si="13"/>
        <v>0.81697320851984412</v>
      </c>
      <c r="D179" s="775">
        <f t="shared" si="13"/>
        <v>0.81697320851984412</v>
      </c>
      <c r="E179" s="775">
        <f t="shared" si="13"/>
        <v>0.81697320851984412</v>
      </c>
      <c r="F179" s="775">
        <f t="shared" si="13"/>
        <v>0.81697320851984412</v>
      </c>
      <c r="H179" s="743">
        <f>-ROUND(1*(D180-$C$180),1)</f>
        <v>138.6</v>
      </c>
      <c r="I179" s="743">
        <f>-ROUND(1*(E180-$C$180),1)</f>
        <v>50.6</v>
      </c>
      <c r="J179" s="743">
        <f>ROUND(1*(F180-$C$180),1)</f>
        <v>-9.9</v>
      </c>
      <c r="L179" s="776"/>
      <c r="M179" s="776"/>
      <c r="N179" s="776"/>
      <c r="O179" s="776"/>
      <c r="P179" s="776"/>
    </row>
    <row r="180" spans="2:17">
      <c r="B180" s="768" t="s">
        <v>1141</v>
      </c>
      <c r="C180" s="769">
        <f>SUM(C181:C186)</f>
        <v>166.6786184997417</v>
      </c>
      <c r="D180" s="769">
        <f>SUM(D181:D186)</f>
        <v>28.042639259478353</v>
      </c>
      <c r="E180" s="769">
        <f>SUM(E181:E186)</f>
        <v>116.08447817418536</v>
      </c>
      <c r="F180" s="769">
        <f>SUM(F181:F186)</f>
        <v>156.78802053359237</v>
      </c>
      <c r="L180" s="776"/>
      <c r="M180" s="776"/>
      <c r="N180" s="776"/>
      <c r="O180" s="776"/>
      <c r="P180" s="778">
        <f>P178/P177</f>
        <v>1.009453781512605</v>
      </c>
      <c r="Q180" s="778">
        <f>ROUND(Q178/Q177,3)</f>
        <v>0.65200000000000002</v>
      </c>
    </row>
    <row r="181" spans="2:17">
      <c r="B181" s="770" t="s">
        <v>1144</v>
      </c>
      <c r="C181" s="772">
        <f>tab_elec_Revenues!E6</f>
        <v>0</v>
      </c>
      <c r="D181" s="772">
        <f>tab_elec_Revenues!E12</f>
        <v>0</v>
      </c>
      <c r="E181" s="772">
        <f>tab_elec_Revenues!E18</f>
        <v>0</v>
      </c>
      <c r="F181" s="772">
        <f>tab_elec_Revenues!E24</f>
        <v>0</v>
      </c>
    </row>
    <row r="182" spans="2:17">
      <c r="B182" s="770" t="s">
        <v>1138</v>
      </c>
      <c r="C182" s="772">
        <f>tab_elec_Revenues!E2</f>
        <v>-1.2760361116633333E-2</v>
      </c>
      <c r="D182" s="772">
        <f>tab_elec_Revenues!E8</f>
        <v>-1.2760361116633333E-2</v>
      </c>
      <c r="E182" s="772">
        <f>tab_elec_Revenues!E14</f>
        <v>61.699243790479464</v>
      </c>
      <c r="F182" s="772">
        <f>tab_elec_Revenues!E20</f>
        <v>61.699243790479379</v>
      </c>
    </row>
    <row r="183" spans="2:17">
      <c r="B183" s="770" t="s">
        <v>926</v>
      </c>
      <c r="C183" s="772">
        <f>tab_elec_Revenues!E3</f>
        <v>73.349463453331879</v>
      </c>
      <c r="D183" s="772">
        <f>tab_elec_Revenues!E9</f>
        <v>73.349463453331722</v>
      </c>
      <c r="E183" s="772">
        <f>tab_elec_Revenues!E15</f>
        <v>123.37854169243924</v>
      </c>
      <c r="F183" s="772">
        <f>tab_elec_Revenues!E21</f>
        <v>125.55021169063856</v>
      </c>
    </row>
    <row r="184" spans="2:17">
      <c r="B184" s="770" t="s">
        <v>927</v>
      </c>
      <c r="C184" s="772">
        <f>tab_elec_Revenues!E4</f>
        <v>55.135487417110973</v>
      </c>
      <c r="D184" s="772">
        <f>tab_elec_Revenues!E10</f>
        <v>4.1000579302617606</v>
      </c>
      <c r="E184" s="772">
        <f>tab_elec_Revenues!E16</f>
        <v>35.071688559556335</v>
      </c>
      <c r="F184" s="772">
        <f>tab_elec_Revenues!E22</f>
        <v>49.877498099608317</v>
      </c>
      <c r="H184" s="919"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138.6 million CFAF after removing marginal tariffs. This amount then decreases by 90.4 billion CFAF when the social tranche gets introduced; that is, 65.2% of the original increase in revenue.</v>
      </c>
      <c r="I184" s="920"/>
      <c r="J184" s="920"/>
      <c r="K184" s="920"/>
      <c r="L184" s="920"/>
      <c r="M184" s="920"/>
      <c r="N184" s="920"/>
      <c r="O184" s="920"/>
      <c r="P184" s="921"/>
    </row>
    <row r="185" spans="2:17">
      <c r="B185" s="770" t="s">
        <v>928</v>
      </c>
      <c r="C185" s="772">
        <f>tab_elec_Revenues!E5</f>
        <v>38.239463231059055</v>
      </c>
      <c r="D185" s="772">
        <f>tab_elec_Revenues!E11</f>
        <v>-49.361086522354917</v>
      </c>
      <c r="E185" s="772">
        <f>tab_elec_Revenues!E17</f>
        <v>-104.03196062764611</v>
      </c>
      <c r="F185" s="772">
        <f>tab_elec_Revenues!E23</f>
        <v>-80.305897806490307</v>
      </c>
      <c r="H185" s="922"/>
      <c r="I185" s="923"/>
      <c r="J185" s="923"/>
      <c r="K185" s="923"/>
      <c r="L185" s="923"/>
      <c r="M185" s="923"/>
      <c r="N185" s="923"/>
      <c r="O185" s="923"/>
      <c r="P185" s="924"/>
    </row>
    <row r="186" spans="2:17">
      <c r="B186" s="773" t="s">
        <v>11</v>
      </c>
      <c r="C186" s="774">
        <f>tab_elec_Revenues!E7</f>
        <v>-3.303524064357493E-2</v>
      </c>
      <c r="D186" s="775">
        <f>tab_elec_Revenues!E13</f>
        <v>-3.303524064357493E-2</v>
      </c>
      <c r="E186" s="775">
        <f>tab_elec_Revenues!E19</f>
        <v>-3.303524064357493E-2</v>
      </c>
      <c r="F186" s="775">
        <f>tab_elec_Revenues!E25</f>
        <v>-3.303524064357493E-2</v>
      </c>
      <c r="H186" s="922"/>
      <c r="I186" s="923"/>
      <c r="J186" s="923"/>
      <c r="K186" s="923"/>
      <c r="L186" s="923"/>
      <c r="M186" s="923"/>
      <c r="N186" s="923"/>
      <c r="O186" s="923"/>
      <c r="P186" s="924"/>
    </row>
    <row r="187" spans="2:17">
      <c r="B187" s="768" t="s">
        <v>1142</v>
      </c>
      <c r="C187" s="769">
        <f>SUM(C188:C193)</f>
        <v>43.220127130762521</v>
      </c>
      <c r="D187" s="769">
        <f>SUM(D188:D193)</f>
        <v>43.220127130762549</v>
      </c>
      <c r="E187" s="769">
        <f>SUM(E188:E193)</f>
        <v>43.186205289279364</v>
      </c>
      <c r="F187" s="769">
        <f>SUM(F188:F193)</f>
        <v>43.186205289279357</v>
      </c>
      <c r="H187" s="922"/>
      <c r="I187" s="923"/>
      <c r="J187" s="923"/>
      <c r="K187" s="923"/>
      <c r="L187" s="923"/>
      <c r="M187" s="923"/>
      <c r="N187" s="923"/>
      <c r="O187" s="923"/>
      <c r="P187" s="924"/>
    </row>
    <row r="188" spans="2:17">
      <c r="B188" s="770" t="s">
        <v>1144</v>
      </c>
      <c r="C188" s="772">
        <f>-tab_elec_Revenues!F6</f>
        <v>8.7631126831295489</v>
      </c>
      <c r="D188" s="772">
        <f>-tab_elec_Revenues!F12</f>
        <v>8.763112683129588</v>
      </c>
      <c r="E188" s="772">
        <f>-tab_elec_Revenues!F18</f>
        <v>8.7631126831295649</v>
      </c>
      <c r="F188" s="772">
        <f>-tab_elec_Revenues!F24</f>
        <v>8.7631126831295418</v>
      </c>
      <c r="H188" s="922"/>
      <c r="I188" s="923"/>
      <c r="J188" s="923"/>
      <c r="K188" s="923"/>
      <c r="L188" s="923"/>
      <c r="M188" s="923"/>
      <c r="N188" s="923"/>
      <c r="O188" s="923"/>
      <c r="P188" s="924"/>
    </row>
    <row r="189" spans="2:17">
      <c r="B189" s="770" t="s">
        <v>1138</v>
      </c>
      <c r="C189" s="772">
        <f>-tab_elec_Revenues!F2</f>
        <v>3.4745301288877609E-2</v>
      </c>
      <c r="D189" s="772">
        <f>-tab_elec_Revenues!F8</f>
        <v>3.4745301288877609E-2</v>
      </c>
      <c r="E189" s="772">
        <f>-tab_elec_Revenues!F14</f>
        <v>6.9248555074127447</v>
      </c>
      <c r="F189" s="772">
        <f>-tab_elec_Revenues!F20</f>
        <v>6.9248555074127447</v>
      </c>
      <c r="H189" s="925"/>
      <c r="I189" s="926"/>
      <c r="J189" s="926"/>
      <c r="K189" s="926"/>
      <c r="L189" s="926"/>
      <c r="M189" s="926"/>
      <c r="N189" s="926"/>
      <c r="O189" s="926"/>
      <c r="P189" s="927"/>
    </row>
    <row r="190" spans="2:17">
      <c r="B190" s="770" t="s">
        <v>926</v>
      </c>
      <c r="C190" s="772">
        <f>-tab_elec_Revenues!F3</f>
        <v>14.196374452241665</v>
      </c>
      <c r="D190" s="772">
        <f>-tab_elec_Revenues!F9</f>
        <v>14.196374452241654</v>
      </c>
      <c r="E190" s="772">
        <f>-tab_elec_Revenues!F15</f>
        <v>11.905869174200133</v>
      </c>
      <c r="F190" s="772">
        <f>-tab_elec_Revenues!F21</f>
        <v>11.905869174200145</v>
      </c>
    </row>
    <row r="191" spans="2:17">
      <c r="B191" s="770" t="s">
        <v>927</v>
      </c>
      <c r="C191" s="772">
        <f>-tab_elec_Revenues!F4</f>
        <v>8.4509556527696521</v>
      </c>
      <c r="D191" s="772">
        <f>-tab_elec_Revenues!F10</f>
        <v>8.4509556527696432</v>
      </c>
      <c r="E191" s="772">
        <f>-tab_elec_Revenues!F16</f>
        <v>7.8132316149706069</v>
      </c>
      <c r="F191" s="772">
        <f>-tab_elec_Revenues!F22</f>
        <v>7.8132316149706078</v>
      </c>
    </row>
    <row r="192" spans="2:17">
      <c r="B192" s="770" t="s">
        <v>928</v>
      </c>
      <c r="C192" s="772">
        <f>-tab_elec_Revenues!F5</f>
        <v>11.738019334950515</v>
      </c>
      <c r="D192" s="772">
        <f>-tab_elec_Revenues!F11</f>
        <v>11.738019334950526</v>
      </c>
      <c r="E192" s="772">
        <f>-tab_elec_Revenues!F17</f>
        <v>7.7422166031840565</v>
      </c>
      <c r="F192" s="772">
        <f>-tab_elec_Revenues!F23</f>
        <v>7.7422166031840511</v>
      </c>
    </row>
    <row r="193" spans="2:9">
      <c r="B193" s="773" t="s">
        <v>11</v>
      </c>
      <c r="C193" s="774">
        <f>-tab_elec_Revenues!F7</f>
        <v>3.691970638226634E-2</v>
      </c>
      <c r="D193" s="775">
        <f>-tab_elec_Revenues!F13</f>
        <v>3.691970638226634E-2</v>
      </c>
      <c r="E193" s="775">
        <f>-tab_elec_Revenues!F19</f>
        <v>3.691970638226634E-2</v>
      </c>
      <c r="F193" s="775">
        <f>-tab_elec_Revenues!F25</f>
        <v>3.691970638226634E-2</v>
      </c>
    </row>
    <row r="194" spans="2:9">
      <c r="B194" s="768" t="s">
        <v>1150</v>
      </c>
      <c r="C194" s="769">
        <f>C166-C180</f>
        <v>-112.17175435830517</v>
      </c>
      <c r="D194" s="769">
        <f>D166-D180</f>
        <v>69.864552498536909</v>
      </c>
      <c r="E194" s="769">
        <f>E166-E180</f>
        <v>-12.436509745393707</v>
      </c>
      <c r="F194" s="769">
        <f>F166-F180</f>
        <v>-59.349067040981495</v>
      </c>
      <c r="I194" s="812">
        <f>E194-C194</f>
        <v>99.735244612911458</v>
      </c>
    </row>
    <row r="195" spans="2:9">
      <c r="B195" s="768" t="s">
        <v>1147</v>
      </c>
      <c r="C195" s="769">
        <f>C159+C166-C180</f>
        <v>529.39516620967208</v>
      </c>
      <c r="D195" s="769">
        <f>D159+D166-D180</f>
        <v>850.06745230677666</v>
      </c>
      <c r="E195" s="769">
        <f>E159+E166-E180</f>
        <v>677.35973878039078</v>
      </c>
      <c r="F195" s="769">
        <f>F159+F166-F180</f>
        <v>589.74363912539616</v>
      </c>
    </row>
  </sheetData>
  <protectedRanges>
    <protectedRange sqref="F32 F35" name="Range1_1"/>
    <protectedRange sqref="E25:F25 F26:F28 E26:E30 E32:E37" name="Range1_2"/>
    <protectedRange sqref="F29:F30" name="Range2_1"/>
  </protectedRanges>
  <mergeCells count="73">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91:B91"/>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9"/>
  <sheetViews>
    <sheetView topLeftCell="A17" zoomScale="85" zoomScaleNormal="85" workbookViewId="0">
      <selection activeCell="I30" sqref="I30"/>
    </sheetView>
  </sheetViews>
  <sheetFormatPr baseColWidth="10" defaultColWidth="9.109375" defaultRowHeight="14.4"/>
  <cols>
    <col min="1" max="1" width="3.5546875" style="414" bestFit="1" customWidth="1"/>
    <col min="2" max="14" width="7" style="414" customWidth="1"/>
    <col min="15" max="16384" width="9.109375" style="414"/>
  </cols>
  <sheetData>
    <row r="1" spans="1:28">
      <c r="C1" s="934" t="s">
        <v>1127</v>
      </c>
      <c r="D1" s="934"/>
      <c r="E1" s="934"/>
      <c r="F1" s="934"/>
      <c r="G1" s="934"/>
      <c r="H1" s="934"/>
      <c r="I1" s="929" t="s">
        <v>1128</v>
      </c>
      <c r="J1" s="929"/>
      <c r="K1" s="929"/>
      <c r="L1" s="929"/>
      <c r="M1" s="929"/>
      <c r="N1" s="929"/>
    </row>
    <row r="2" spans="1:28" s="417" customFormat="1" ht="28.8">
      <c r="B2" s="417" t="str">
        <f>tab_elec_tranches!A1</f>
        <v>yd_deciles_pc</v>
      </c>
      <c r="C2" s="752" t="s">
        <v>1129</v>
      </c>
      <c r="D2" s="752" t="s">
        <v>789</v>
      </c>
      <c r="E2" s="752" t="s">
        <v>788</v>
      </c>
      <c r="F2" s="752" t="s">
        <v>787</v>
      </c>
      <c r="G2" s="752" t="s">
        <v>11</v>
      </c>
      <c r="H2" s="752" t="s">
        <v>1130</v>
      </c>
      <c r="I2" s="753" t="s">
        <v>1132</v>
      </c>
      <c r="J2" s="753" t="s">
        <v>1131</v>
      </c>
      <c r="K2" s="753" t="s">
        <v>1133</v>
      </c>
      <c r="L2" s="753" t="s">
        <v>1134</v>
      </c>
      <c r="M2" s="753" t="s">
        <v>11</v>
      </c>
      <c r="N2" s="753" t="s">
        <v>1130</v>
      </c>
    </row>
    <row r="3" spans="1:28" ht="17.399999999999999" customHeight="1">
      <c r="A3" s="930" t="s">
        <v>14</v>
      </c>
      <c r="B3" s="414">
        <f>tab_elec_tranches!A2</f>
        <v>1</v>
      </c>
      <c r="C3" s="290">
        <v>0</v>
      </c>
      <c r="D3" s="290">
        <f>tab_elec_tranches!C2</f>
        <v>20.159896653722903</v>
      </c>
      <c r="E3" s="290">
        <f>tab_elec_tranches!D2</f>
        <v>2.3112935461322905</v>
      </c>
      <c r="F3" s="290">
        <f>tab_elec_tranches!E2</f>
        <v>0.32771427172971412</v>
      </c>
      <c r="G3" s="290">
        <f>tab_elec_tranches!F2</f>
        <v>0</v>
      </c>
      <c r="H3" s="290">
        <f>tab_elec_tranches!G2</f>
        <v>76.434386384132196</v>
      </c>
      <c r="I3" s="290">
        <f>tab_elec_cons_groups!B2</f>
        <v>14.253768159800117</v>
      </c>
      <c r="J3" s="290">
        <f>tab_elec_cons_groups!C2</f>
        <v>9.31184545606766</v>
      </c>
      <c r="K3" s="290">
        <f>tab_elec_cons_groups!D2</f>
        <v>0</v>
      </c>
      <c r="L3" s="290">
        <f>tab_elec_cons_groups!E2</f>
        <v>0</v>
      </c>
      <c r="M3" s="290">
        <f>tab_elec_cons_groups!F2</f>
        <v>0</v>
      </c>
      <c r="N3" s="290">
        <f>tab_elec_cons_groups!G2</f>
        <v>76.434386384132225</v>
      </c>
      <c r="Z3" s="414">
        <f>(I3+J3)/(SUM(I3:M3))</f>
        <v>1</v>
      </c>
      <c r="AA3" s="414">
        <f>(I3)/(SUM(I3:M3))</f>
        <v>0.60485453050976024</v>
      </c>
      <c r="AB3" s="414">
        <f>(J3)/(SUM(I3:M3))</f>
        <v>0.39514546949023982</v>
      </c>
    </row>
    <row r="4" spans="1:28" ht="17.399999999999999" customHeight="1">
      <c r="A4" s="930"/>
      <c r="B4" s="414">
        <f>tab_elec_tranches!A3</f>
        <v>2</v>
      </c>
      <c r="C4" s="290">
        <f>tab_elec_tranches!B3</f>
        <v>8.6411515316118459E-2</v>
      </c>
      <c r="D4" s="290">
        <f>tab_elec_tranches!C3</f>
        <v>27.418677529404228</v>
      </c>
      <c r="E4" s="290">
        <f>tab_elec_tranches!D3</f>
        <v>5.2325682799888007</v>
      </c>
      <c r="F4" s="290">
        <f>tab_elec_tranches!E3</f>
        <v>3.5702730454334262</v>
      </c>
      <c r="G4" s="290">
        <f>tab_elec_tranches!F3</f>
        <v>0</v>
      </c>
      <c r="H4" s="290">
        <f>tab_elec_tranches!G3</f>
        <v>63.692069629857428</v>
      </c>
      <c r="I4" s="290">
        <f>tab_elec_cons_groups!B3</f>
        <v>16.42476832549189</v>
      </c>
      <c r="J4" s="290">
        <f>tab_elec_cons_groups!C3</f>
        <v>19.883162044650714</v>
      </c>
      <c r="K4" s="290">
        <f>tab_elec_cons_groups!D3</f>
        <v>0</v>
      </c>
      <c r="L4" s="290">
        <f>tab_elec_cons_groups!E3</f>
        <v>0</v>
      </c>
      <c r="M4" s="290">
        <f>tab_elec_cons_groups!F3</f>
        <v>0</v>
      </c>
      <c r="N4" s="290">
        <f>tab_elec_cons_groups!G3</f>
        <v>63.692069629857393</v>
      </c>
      <c r="Z4" s="414">
        <f t="shared" ref="Z4:Z12" si="0">(I4+J4)/(SUM(I4:M4))</f>
        <v>1</v>
      </c>
      <c r="AA4" s="414">
        <f t="shared" ref="AA4:AA12" si="1">(I4)/(SUM(I4:M4))</f>
        <v>0.45237412758174189</v>
      </c>
      <c r="AB4" s="414">
        <f t="shared" ref="AB4:AB12" si="2">(J4)/(SUM(I4:M4))</f>
        <v>0.54762587241825822</v>
      </c>
    </row>
    <row r="5" spans="1:28" ht="17.399999999999999" customHeight="1">
      <c r="A5" s="930"/>
      <c r="B5" s="414">
        <f>tab_elec_tranches!A4</f>
        <v>3</v>
      </c>
      <c r="C5" s="290">
        <f>tab_elec_tranches!B4</f>
        <v>8.2722498478128584E-2</v>
      </c>
      <c r="D5" s="290">
        <f>tab_elec_tranches!C4</f>
        <v>33.418942902631116</v>
      </c>
      <c r="E5" s="290">
        <f>tab_elec_tranches!D4</f>
        <v>10.96762261408341</v>
      </c>
      <c r="F5" s="290">
        <f>tab_elec_tranches!E4</f>
        <v>7.2306353242367667</v>
      </c>
      <c r="G5" s="290">
        <f>tab_elec_tranches!F4</f>
        <v>0</v>
      </c>
      <c r="H5" s="290">
        <f>tab_elec_tranches!G4</f>
        <v>48.300076660570582</v>
      </c>
      <c r="I5" s="290">
        <f>tab_elec_cons_groups!B4</f>
        <v>23.49264822681079</v>
      </c>
      <c r="J5" s="290">
        <f>tab_elec_cons_groups!C4</f>
        <v>28.207275112618657</v>
      </c>
      <c r="K5" s="290">
        <f>tab_elec_cons_groups!D4</f>
        <v>0</v>
      </c>
      <c r="L5" s="290">
        <f>tab_elec_cons_groups!E4</f>
        <v>0</v>
      </c>
      <c r="M5" s="290">
        <f>tab_elec_cons_groups!F4</f>
        <v>0</v>
      </c>
      <c r="N5" s="290">
        <f>tab_elec_cons_groups!G4</f>
        <v>48.300076660570554</v>
      </c>
      <c r="Z5" s="414">
        <f t="shared" si="0"/>
        <v>1</v>
      </c>
      <c r="AA5" s="414">
        <f t="shared" si="1"/>
        <v>0.4544039276919758</v>
      </c>
      <c r="AB5" s="414">
        <f t="shared" si="2"/>
        <v>0.5455960723080242</v>
      </c>
    </row>
    <row r="6" spans="1:28" ht="17.399999999999999" customHeight="1">
      <c r="A6" s="930"/>
      <c r="B6" s="414">
        <f>tab_elec_tranches!A5</f>
        <v>4</v>
      </c>
      <c r="C6" s="290">
        <f>tab_elec_tranches!B5</f>
        <v>0.10128108483241217</v>
      </c>
      <c r="D6" s="290">
        <f>tab_elec_tranches!C5</f>
        <v>34.704989717861743</v>
      </c>
      <c r="E6" s="290">
        <f>tab_elec_tranches!D5</f>
        <v>14.110784068666163</v>
      </c>
      <c r="F6" s="290">
        <f>tab_elec_tranches!E5</f>
        <v>9.9519593725719648</v>
      </c>
      <c r="G6" s="290">
        <f>tab_elec_tranches!F5</f>
        <v>0</v>
      </c>
      <c r="H6" s="290">
        <f>tab_elec_tranches!G5</f>
        <v>41.130985756067716</v>
      </c>
      <c r="I6" s="290">
        <f>tab_elec_cons_groups!B5</f>
        <v>23.799679726269172</v>
      </c>
      <c r="J6" s="290">
        <f>tab_elec_cons_groups!C5</f>
        <v>35.069334517663151</v>
      </c>
      <c r="K6" s="290">
        <f>tab_elec_cons_groups!D5</f>
        <v>0</v>
      </c>
      <c r="L6" s="290">
        <f>tab_elec_cons_groups!E5</f>
        <v>0</v>
      </c>
      <c r="M6" s="290">
        <f>tab_elec_cons_groups!F5</f>
        <v>0</v>
      </c>
      <c r="N6" s="290">
        <f>tab_elec_cons_groups!G5</f>
        <v>41.130985756067687</v>
      </c>
      <c r="Z6" s="414">
        <f t="shared" si="0"/>
        <v>1</v>
      </c>
      <c r="AA6" s="414">
        <f t="shared" si="1"/>
        <v>0.40428194750555424</v>
      </c>
      <c r="AB6" s="414">
        <f t="shared" si="2"/>
        <v>0.59571805249444576</v>
      </c>
    </row>
    <row r="7" spans="1:28" ht="17.399999999999999" customHeight="1">
      <c r="A7" s="930"/>
      <c r="B7" s="414">
        <f>tab_elec_tranches!A6</f>
        <v>5</v>
      </c>
      <c r="C7" s="290">
        <f>tab_elec_tranches!B6</f>
        <v>0.22813828293069496</v>
      </c>
      <c r="D7" s="290">
        <f>tab_elec_tranches!C6</f>
        <v>38.435856040425826</v>
      </c>
      <c r="E7" s="290">
        <f>tab_elec_tranches!D6</f>
        <v>18.077070076751614</v>
      </c>
      <c r="F7" s="290">
        <f>tab_elec_tranches!E6</f>
        <v>14.861129912153856</v>
      </c>
      <c r="G7" s="290">
        <f>tab_elec_tranches!F6</f>
        <v>0</v>
      </c>
      <c r="H7" s="290">
        <f>tab_elec_tranches!G6</f>
        <v>28.397805687738011</v>
      </c>
      <c r="I7" s="290">
        <f>tab_elec_cons_groups!B6</f>
        <v>28.358044908500407</v>
      </c>
      <c r="J7" s="290">
        <f>tab_elec_cons_groups!C6</f>
        <v>43.244149403761618</v>
      </c>
      <c r="K7" s="290">
        <f>tab_elec_cons_groups!D6</f>
        <v>0</v>
      </c>
      <c r="L7" s="290">
        <f>tab_elec_cons_groups!E6</f>
        <v>0</v>
      </c>
      <c r="M7" s="290">
        <f>tab_elec_cons_groups!F6</f>
        <v>0</v>
      </c>
      <c r="N7" s="290">
        <f>tab_elec_cons_groups!G6</f>
        <v>28.397805687737975</v>
      </c>
      <c r="Z7" s="414">
        <f t="shared" si="0"/>
        <v>1</v>
      </c>
      <c r="AA7" s="414">
        <f t="shared" si="1"/>
        <v>0.39604994205665051</v>
      </c>
      <c r="AB7" s="414">
        <f t="shared" si="2"/>
        <v>0.60395005794334944</v>
      </c>
    </row>
    <row r="8" spans="1:28" ht="17.399999999999999" customHeight="1">
      <c r="A8" s="930"/>
      <c r="B8" s="414">
        <f>tab_elec_tranches!A7</f>
        <v>6</v>
      </c>
      <c r="C8" s="290">
        <f>tab_elec_tranches!B7</f>
        <v>6.7179343001454131E-2</v>
      </c>
      <c r="D8" s="290">
        <f>tab_elec_tranches!C7</f>
        <v>41.635589744846655</v>
      </c>
      <c r="E8" s="290">
        <f>tab_elec_tranches!D7</f>
        <v>16.02108998949409</v>
      </c>
      <c r="F8" s="290">
        <f>tab_elec_tranches!E7</f>
        <v>20.78877650027513</v>
      </c>
      <c r="G8" s="290">
        <f>tab_elec_tranches!F7</f>
        <v>0</v>
      </c>
      <c r="H8" s="290">
        <f>tab_elec_tranches!G7</f>
        <v>21.487364422382672</v>
      </c>
      <c r="I8" s="290">
        <f>tab_elec_cons_groups!B7</f>
        <v>28.039608266372852</v>
      </c>
      <c r="J8" s="290">
        <f>tab_elec_cons_groups!C7</f>
        <v>50.473027311244422</v>
      </c>
      <c r="K8" s="290">
        <f>tab_elec_cons_groups!D7</f>
        <v>0</v>
      </c>
      <c r="L8" s="290">
        <f>tab_elec_cons_groups!E7</f>
        <v>0</v>
      </c>
      <c r="M8" s="290">
        <f>tab_elec_cons_groups!F7</f>
        <v>0</v>
      </c>
      <c r="N8" s="290">
        <f>tab_elec_cons_groups!G7</f>
        <v>21.487364422382726</v>
      </c>
      <c r="Z8" s="414">
        <f t="shared" si="0"/>
        <v>1</v>
      </c>
      <c r="AA8" s="414">
        <f t="shared" si="1"/>
        <v>0.35713497655613674</v>
      </c>
      <c r="AB8" s="414">
        <f t="shared" si="2"/>
        <v>0.64286502344386331</v>
      </c>
    </row>
    <row r="9" spans="1:28" ht="17.399999999999999" customHeight="1">
      <c r="A9" s="930"/>
      <c r="B9" s="414">
        <f>tab_elec_tranches!A8</f>
        <v>7</v>
      </c>
      <c r="C9" s="290">
        <f>tab_elec_tranches!B8</f>
        <v>0</v>
      </c>
      <c r="D9" s="290">
        <f>tab_elec_tranches!C8</f>
        <v>39.626277931476451</v>
      </c>
      <c r="E9" s="290">
        <f>tab_elec_tranches!D8</f>
        <v>21.129665016233574</v>
      </c>
      <c r="F9" s="290">
        <f>tab_elec_tranches!E8</f>
        <v>23.96827228007519</v>
      </c>
      <c r="G9" s="290">
        <f>tab_elec_tranches!F8</f>
        <v>0</v>
      </c>
      <c r="H9" s="290">
        <f>tab_elec_tranches!G8</f>
        <v>15.275784772214784</v>
      </c>
      <c r="I9" s="290">
        <f>tab_elec_cons_groups!B8</f>
        <v>26.452968599371534</v>
      </c>
      <c r="J9" s="290">
        <f>tab_elec_cons_groups!C8</f>
        <v>58.271246628413699</v>
      </c>
      <c r="K9" s="290">
        <f>tab_elec_cons_groups!D8</f>
        <v>0</v>
      </c>
      <c r="L9" s="290">
        <f>tab_elec_cons_groups!E8</f>
        <v>0</v>
      </c>
      <c r="M9" s="290">
        <f>tab_elec_cons_groups!F8</f>
        <v>0</v>
      </c>
      <c r="N9" s="290">
        <f>tab_elec_cons_groups!G8</f>
        <v>15.275784772214763</v>
      </c>
      <c r="Z9" s="414">
        <f t="shared" si="0"/>
        <v>1</v>
      </c>
      <c r="AA9" s="414">
        <f t="shared" si="1"/>
        <v>0.3122244157499886</v>
      </c>
      <c r="AB9" s="414">
        <f t="shared" si="2"/>
        <v>0.6877755842500114</v>
      </c>
    </row>
    <row r="10" spans="1:28" ht="17.399999999999999" customHeight="1">
      <c r="A10" s="930"/>
      <c r="B10" s="414">
        <f>tab_elec_tranches!A9</f>
        <v>8</v>
      </c>
      <c r="C10" s="290">
        <f>tab_elec_tranches!B9</f>
        <v>0</v>
      </c>
      <c r="D10" s="290">
        <f>tab_elec_tranches!C9</f>
        <v>31.638576463129116</v>
      </c>
      <c r="E10" s="290">
        <f>tab_elec_tranches!D9</f>
        <v>22.403453544544348</v>
      </c>
      <c r="F10" s="290">
        <f>tab_elec_tranches!E9</f>
        <v>33.330459516827098</v>
      </c>
      <c r="G10" s="290">
        <f>tab_elec_tranches!F9</f>
        <v>0</v>
      </c>
      <c r="H10" s="290">
        <f>tab_elec_tranches!G9</f>
        <v>12.627510475499438</v>
      </c>
      <c r="I10" s="290">
        <f>tab_elec_cons_groups!B9</f>
        <v>28.296591717032381</v>
      </c>
      <c r="J10" s="290">
        <f>tab_elec_cons_groups!C9</f>
        <v>59.075897807468159</v>
      </c>
      <c r="K10" s="290">
        <f>tab_elec_cons_groups!D9</f>
        <v>0</v>
      </c>
      <c r="L10" s="290">
        <f>tab_elec_cons_groups!E9</f>
        <v>0</v>
      </c>
      <c r="M10" s="290">
        <f>tab_elec_cons_groups!F9</f>
        <v>0</v>
      </c>
      <c r="N10" s="290">
        <f>tab_elec_cons_groups!G9</f>
        <v>12.627510475499459</v>
      </c>
      <c r="Z10" s="414">
        <f t="shared" si="0"/>
        <v>1</v>
      </c>
      <c r="AA10" s="414">
        <f t="shared" si="1"/>
        <v>0.32386157097077561</v>
      </c>
      <c r="AB10" s="414">
        <f t="shared" si="2"/>
        <v>0.67613842902922439</v>
      </c>
    </row>
    <row r="11" spans="1:28" ht="17.399999999999999" customHeight="1">
      <c r="A11" s="930"/>
      <c r="B11" s="414">
        <f>tab_elec_tranches!A10</f>
        <v>9</v>
      </c>
      <c r="C11" s="290">
        <f>tab_elec_tranches!B10</f>
        <v>0</v>
      </c>
      <c r="D11" s="290">
        <f>tab_elec_tranches!C10</f>
        <v>32.976657955572882</v>
      </c>
      <c r="E11" s="290">
        <f>tab_elec_tranches!D10</f>
        <v>27.089832791501177</v>
      </c>
      <c r="F11" s="290">
        <f>tab_elec_tranches!E10</f>
        <v>33.346353856088058</v>
      </c>
      <c r="G11" s="290">
        <f>tab_elec_tranches!F10</f>
        <v>9.5680212158807398E-2</v>
      </c>
      <c r="H11" s="290">
        <f>tab_elec_tranches!G10</f>
        <v>6.4914751846790626</v>
      </c>
      <c r="I11" s="290">
        <f>tab_elec_cons_groups!B10</f>
        <v>31.065129583884449</v>
      </c>
      <c r="J11" s="290">
        <f>tab_elec_cons_groups!C10</f>
        <v>62.347715019277636</v>
      </c>
      <c r="K11" s="290">
        <f>tab_elec_cons_groups!D10</f>
        <v>0</v>
      </c>
      <c r="L11" s="290">
        <f>tab_elec_cons_groups!E10</f>
        <v>0</v>
      </c>
      <c r="M11" s="290">
        <f>tab_elec_cons_groups!F10</f>
        <v>9.5680212158807385E-2</v>
      </c>
      <c r="N11" s="290">
        <f>tab_elec_cons_groups!G10</f>
        <v>6.491475184679107</v>
      </c>
      <c r="Z11" s="414">
        <f t="shared" si="0"/>
        <v>0.99897677551487651</v>
      </c>
      <c r="AA11" s="414">
        <f t="shared" si="1"/>
        <v>0.3322170855035731</v>
      </c>
      <c r="AB11" s="414">
        <f t="shared" si="2"/>
        <v>0.66675969001130342</v>
      </c>
    </row>
    <row r="12" spans="1:28" ht="17.399999999999999" customHeight="1">
      <c r="A12" s="930"/>
      <c r="B12" s="414">
        <f>tab_elec_tranches!A11</f>
        <v>10</v>
      </c>
      <c r="C12" s="290">
        <f>tab_elec_tranches!B11</f>
        <v>0</v>
      </c>
      <c r="D12" s="290">
        <f>tab_elec_tranches!C11</f>
        <v>24.034928322096935</v>
      </c>
      <c r="E12" s="290">
        <f>tab_elec_tranches!D11</f>
        <v>26.191508142624979</v>
      </c>
      <c r="F12" s="290">
        <f>tab_elec_tranches!E11</f>
        <v>45.950634840839619</v>
      </c>
      <c r="G12" s="290">
        <f>tab_elec_tranches!F11</f>
        <v>0.56243493371077413</v>
      </c>
      <c r="H12" s="290">
        <f>tab_elec_tranches!G11</f>
        <v>3.2604937607277007</v>
      </c>
      <c r="I12" s="290">
        <f>tab_elec_cons_groups!B11</f>
        <v>33.566078723037926</v>
      </c>
      <c r="J12" s="290">
        <f>tab_elec_cons_groups!C11</f>
        <v>58.140814315006153</v>
      </c>
      <c r="K12" s="290">
        <f>tab_elec_cons_groups!D11</f>
        <v>1.2659660165680025</v>
      </c>
      <c r="L12" s="290">
        <f>tab_elec_cons_groups!E11</f>
        <v>3.204212250949364</v>
      </c>
      <c r="M12" s="290">
        <f>tab_elec_cons_groups!F11</f>
        <v>0.56243493371077369</v>
      </c>
      <c r="N12" s="290">
        <f>tab_elec_cons_groups!G11</f>
        <v>3.2604937607277784</v>
      </c>
      <c r="Z12" s="414">
        <f t="shared" si="0"/>
        <v>0.94797768360755685</v>
      </c>
      <c r="AA12" s="414">
        <f t="shared" si="1"/>
        <v>0.34697384789226354</v>
      </c>
      <c r="AB12" s="414">
        <f t="shared" si="2"/>
        <v>0.60100383571529326</v>
      </c>
    </row>
    <row r="13" spans="1:28" ht="17.399999999999999" customHeight="1">
      <c r="A13" s="931" t="s">
        <v>423</v>
      </c>
      <c r="B13" s="414">
        <f>tab_elec_tranches!A12</f>
        <v>1</v>
      </c>
      <c r="C13" s="290">
        <f>tab_elec_tranches!B12</f>
        <v>0.76670914428288739</v>
      </c>
      <c r="D13" s="290">
        <f>tab_elec_tranches!C12</f>
        <v>20.159896653722889</v>
      </c>
      <c r="E13" s="290">
        <f>tab_elec_tranches!D12</f>
        <v>2.3112935461322897</v>
      </c>
      <c r="F13" s="290">
        <f>tab_elec_tranches!E12</f>
        <v>0.32771427172971407</v>
      </c>
      <c r="G13" s="290">
        <f>tab_elec_tranches!F12</f>
        <v>0</v>
      </c>
      <c r="H13" s="290">
        <f>tab_elec_tranches!G12</f>
        <v>76.434386384132225</v>
      </c>
      <c r="I13" s="290">
        <f>tab_elec_cons_groups!B12</f>
        <v>14.253768159800112</v>
      </c>
      <c r="J13" s="290">
        <f>tab_elec_cons_groups!C12</f>
        <v>9.3118454560676547</v>
      </c>
      <c r="K13" s="290">
        <f>tab_elec_cons_groups!D12</f>
        <v>0</v>
      </c>
      <c r="L13" s="290">
        <f>tab_elec_cons_groups!E12</f>
        <v>0</v>
      </c>
      <c r="M13" s="290">
        <f>tab_elec_cons_groups!F12</f>
        <v>0</v>
      </c>
      <c r="N13" s="290">
        <f>tab_elec_cons_groups!G12</f>
        <v>76.434386384132239</v>
      </c>
      <c r="Z13" s="414">
        <f>(C13+D13)/(SUM(I13:M13))</f>
        <v>0.88801446629486314</v>
      </c>
      <c r="AA13" s="414">
        <f>(E13)/(SUM(I13:M13))</f>
        <v>9.8079073339978451E-2</v>
      </c>
      <c r="AB13" s="414">
        <f>(F13)/(SUM(I13:M13))</f>
        <v>1.3906460365158902E-2</v>
      </c>
    </row>
    <row r="14" spans="1:28" ht="17.399999999999999" customHeight="1">
      <c r="A14" s="931"/>
      <c r="B14" s="414">
        <f>tab_elec_tranches!A13</f>
        <v>2</v>
      </c>
      <c r="C14" s="290">
        <f>tab_elec_tranches!B13</f>
        <v>8.6411515316118542E-2</v>
      </c>
      <c r="D14" s="290">
        <f>tab_elec_tranches!C13</f>
        <v>27.418677529404256</v>
      </c>
      <c r="E14" s="290">
        <f>tab_elec_tranches!D13</f>
        <v>5.232568279988806</v>
      </c>
      <c r="F14" s="290">
        <f>tab_elec_tranches!E13</f>
        <v>3.5702730454334288</v>
      </c>
      <c r="G14" s="290">
        <f>tab_elec_tranches!F13</f>
        <v>0</v>
      </c>
      <c r="H14" s="290">
        <f>tab_elec_tranches!G13</f>
        <v>63.692069629857386</v>
      </c>
      <c r="I14" s="290">
        <f>tab_elec_cons_groups!B13</f>
        <v>16.424768325491875</v>
      </c>
      <c r="J14" s="290">
        <f>tab_elec_cons_groups!C13</f>
        <v>19.8831620446507</v>
      </c>
      <c r="K14" s="290">
        <f>tab_elec_cons_groups!D13</f>
        <v>0</v>
      </c>
      <c r="L14" s="290">
        <f>tab_elec_cons_groups!E13</f>
        <v>0</v>
      </c>
      <c r="M14" s="290">
        <f>tab_elec_cons_groups!F13</f>
        <v>0</v>
      </c>
      <c r="N14" s="290">
        <f>tab_elec_cons_groups!G13</f>
        <v>63.692069629857428</v>
      </c>
      <c r="Z14" s="414">
        <f t="shared" ref="Z14:Z22" si="3">(C14+D14)/(SUM(I14:M14))</f>
        <v>0.75755045149416955</v>
      </c>
      <c r="AA14" s="414">
        <f t="shared" ref="AA14:AA22" si="4">(E14)/(SUM(I14:M14))</f>
        <v>0.1441164017514959</v>
      </c>
      <c r="AB14" s="414">
        <f t="shared" ref="AB14:AB22" si="5">(F14)/(SUM(I14:M14))</f>
        <v>9.8333146754335618E-2</v>
      </c>
    </row>
    <row r="15" spans="1:28" ht="17.399999999999999" customHeight="1">
      <c r="A15" s="931"/>
      <c r="B15" s="414">
        <f>tab_elec_tranches!A14</f>
        <v>3</v>
      </c>
      <c r="C15" s="290">
        <f>tab_elec_tranches!B14</f>
        <v>8.2722498478128528E-2</v>
      </c>
      <c r="D15" s="290">
        <f>tab_elec_tranches!C14</f>
        <v>33.418942902631102</v>
      </c>
      <c r="E15" s="290">
        <f>tab_elec_tranches!D14</f>
        <v>10.9676226140834</v>
      </c>
      <c r="F15" s="290">
        <f>tab_elec_tranches!E14</f>
        <v>7.2306353242367631</v>
      </c>
      <c r="G15" s="290">
        <f>tab_elec_tranches!F14</f>
        <v>0</v>
      </c>
      <c r="H15" s="290">
        <f>tab_elec_tranches!G14</f>
        <v>48.300076660570603</v>
      </c>
      <c r="I15" s="290">
        <f>tab_elec_cons_groups!B14</f>
        <v>23.492648226810765</v>
      </c>
      <c r="J15" s="290">
        <f>tab_elec_cons_groups!C14</f>
        <v>28.207275112618635</v>
      </c>
      <c r="K15" s="290">
        <f>tab_elec_cons_groups!D14</f>
        <v>0</v>
      </c>
      <c r="L15" s="290">
        <f>tab_elec_cons_groups!E14</f>
        <v>0</v>
      </c>
      <c r="M15" s="290">
        <f>tab_elec_cons_groups!F14</f>
        <v>0</v>
      </c>
      <c r="N15" s="290">
        <f>tab_elec_cons_groups!G14</f>
        <v>48.300076660570603</v>
      </c>
      <c r="Z15" s="414">
        <f t="shared" si="3"/>
        <v>0.64800222586711043</v>
      </c>
      <c r="AA15" s="414">
        <f t="shared" si="4"/>
        <v>0.21214001696050572</v>
      </c>
      <c r="AB15" s="414">
        <f t="shared" si="5"/>
        <v>0.13985775717238355</v>
      </c>
    </row>
    <row r="16" spans="1:28" ht="17.399999999999999" customHeight="1">
      <c r="A16" s="931"/>
      <c r="B16" s="414">
        <f>tab_elec_tranches!A15</f>
        <v>4</v>
      </c>
      <c r="C16" s="290">
        <f>tab_elec_tranches!B15</f>
        <v>0.10128108483241215</v>
      </c>
      <c r="D16" s="290">
        <f>tab_elec_tranches!C15</f>
        <v>34.704989717861729</v>
      </c>
      <c r="E16" s="290">
        <f>tab_elec_tranches!D15</f>
        <v>14.110784068666165</v>
      </c>
      <c r="F16" s="290">
        <f>tab_elec_tranches!E15</f>
        <v>9.9519593725719631</v>
      </c>
      <c r="G16" s="290">
        <f>tab_elec_tranches!F15</f>
        <v>0</v>
      </c>
      <c r="H16" s="290">
        <f>tab_elec_tranches!G15</f>
        <v>41.13098575606773</v>
      </c>
      <c r="I16" s="290">
        <f>tab_elec_cons_groups!B15</f>
        <v>23.799679726269183</v>
      </c>
      <c r="J16" s="290">
        <f>tab_elec_cons_groups!C15</f>
        <v>35.069334517663137</v>
      </c>
      <c r="K16" s="290">
        <f>tab_elec_cons_groups!D15</f>
        <v>0</v>
      </c>
      <c r="L16" s="290">
        <f>tab_elec_cons_groups!E15</f>
        <v>0</v>
      </c>
      <c r="M16" s="290">
        <f>tab_elec_cons_groups!F15</f>
        <v>0</v>
      </c>
      <c r="N16" s="290">
        <f>tab_elec_cons_groups!G15</f>
        <v>41.130985756067687</v>
      </c>
      <c r="Z16" s="414">
        <f t="shared" si="3"/>
        <v>0.59124942467134411</v>
      </c>
      <c r="AA16" s="414">
        <f t="shared" si="4"/>
        <v>0.23969798458313027</v>
      </c>
      <c r="AB16" s="414">
        <f t="shared" si="5"/>
        <v>0.16905259074552484</v>
      </c>
    </row>
    <row r="17" spans="1:28" ht="17.399999999999999" customHeight="1">
      <c r="A17" s="931"/>
      <c r="B17" s="414">
        <f>tab_elec_tranches!A16</f>
        <v>5</v>
      </c>
      <c r="C17" s="290">
        <f>tab_elec_tranches!B16</f>
        <v>0.22813828293069516</v>
      </c>
      <c r="D17" s="290">
        <f>tab_elec_tranches!C16</f>
        <v>38.435856040425861</v>
      </c>
      <c r="E17" s="290">
        <f>tab_elec_tranches!D16</f>
        <v>18.077070076751621</v>
      </c>
      <c r="F17" s="290">
        <f>tab_elec_tranches!E16</f>
        <v>14.861129912153864</v>
      </c>
      <c r="G17" s="290">
        <f>tab_elec_tranches!F16</f>
        <v>0</v>
      </c>
      <c r="H17" s="290">
        <f>tab_elec_tranches!G16</f>
        <v>28.397805687737954</v>
      </c>
      <c r="I17" s="290">
        <f>tab_elec_cons_groups!B16</f>
        <v>28.358044908500368</v>
      </c>
      <c r="J17" s="290">
        <f>tab_elec_cons_groups!C16</f>
        <v>43.244149403761575</v>
      </c>
      <c r="K17" s="290">
        <f>tab_elec_cons_groups!D16</f>
        <v>0</v>
      </c>
      <c r="L17" s="290">
        <f>tab_elec_cons_groups!E16</f>
        <v>0</v>
      </c>
      <c r="M17" s="290">
        <f>tab_elec_cons_groups!F16</f>
        <v>0</v>
      </c>
      <c r="N17" s="290">
        <f>tab_elec_cons_groups!G16</f>
        <v>28.397805687738053</v>
      </c>
      <c r="Z17" s="414">
        <f t="shared" si="3"/>
        <v>0.5399833719444449</v>
      </c>
      <c r="AA17" s="414">
        <f t="shared" si="4"/>
        <v>0.25246530850599791</v>
      </c>
      <c r="AB17" s="414">
        <f t="shared" si="5"/>
        <v>0.20755131954955858</v>
      </c>
    </row>
    <row r="18" spans="1:28" ht="17.399999999999999" customHeight="1">
      <c r="A18" s="931"/>
      <c r="B18" s="414">
        <f>tab_elec_tranches!A17</f>
        <v>6</v>
      </c>
      <c r="C18" s="290">
        <f>tab_elec_tranches!B17</f>
        <v>6.7179343001454062E-2</v>
      </c>
      <c r="D18" s="290">
        <f>tab_elec_tranches!C17</f>
        <v>41.635589744846605</v>
      </c>
      <c r="E18" s="290">
        <f>tab_elec_tranches!D17</f>
        <v>16.021089989494076</v>
      </c>
      <c r="F18" s="290">
        <f>tab_elec_tranches!E17</f>
        <v>20.788776500275091</v>
      </c>
      <c r="G18" s="290">
        <f>tab_elec_tranches!F17</f>
        <v>0</v>
      </c>
      <c r="H18" s="290">
        <f>tab_elec_tranches!G17</f>
        <v>21.487364422382772</v>
      </c>
      <c r="I18" s="290">
        <f>tab_elec_cons_groups!B17</f>
        <v>28.039608266372852</v>
      </c>
      <c r="J18" s="290">
        <f>tab_elec_cons_groups!C17</f>
        <v>50.473027311244437</v>
      </c>
      <c r="K18" s="290">
        <f>tab_elec_cons_groups!D17</f>
        <v>0</v>
      </c>
      <c r="L18" s="290">
        <f>tab_elec_cons_groups!E17</f>
        <v>0</v>
      </c>
      <c r="M18" s="290">
        <f>tab_elec_cons_groups!F17</f>
        <v>0</v>
      </c>
      <c r="N18" s="290">
        <f>tab_elec_cons_groups!G17</f>
        <v>21.487364422382715</v>
      </c>
      <c r="Z18" s="414">
        <f t="shared" si="3"/>
        <v>0.53115996910613028</v>
      </c>
      <c r="AA18" s="414">
        <f t="shared" si="4"/>
        <v>0.20405747268101435</v>
      </c>
      <c r="AB18" s="414">
        <f t="shared" si="5"/>
        <v>0.26478255821285462</v>
      </c>
    </row>
    <row r="19" spans="1:28" ht="17.399999999999999" customHeight="1">
      <c r="A19" s="931"/>
      <c r="B19" s="414">
        <f>tab_elec_tranches!A18</f>
        <v>7</v>
      </c>
      <c r="C19" s="290">
        <f>tab_elec_tranches!B18</f>
        <v>0</v>
      </c>
      <c r="D19" s="290">
        <f>tab_elec_tranches!C18</f>
        <v>39.62627793147643</v>
      </c>
      <c r="E19" s="290">
        <f>tab_elec_tranches!D18</f>
        <v>21.129665016233563</v>
      </c>
      <c r="F19" s="290">
        <f>tab_elec_tranches!E18</f>
        <v>23.96827228007518</v>
      </c>
      <c r="G19" s="290">
        <f>tab_elec_tranches!F18</f>
        <v>0</v>
      </c>
      <c r="H19" s="290">
        <f>tab_elec_tranches!G18</f>
        <v>15.275784772214829</v>
      </c>
      <c r="I19" s="290">
        <f>tab_elec_cons_groups!B18</f>
        <v>26.452968599371541</v>
      </c>
      <c r="J19" s="290">
        <f>tab_elec_cons_groups!C18</f>
        <v>58.271246628413721</v>
      </c>
      <c r="K19" s="290">
        <f>tab_elec_cons_groups!D18</f>
        <v>0</v>
      </c>
      <c r="L19" s="290">
        <f>tab_elec_cons_groups!E18</f>
        <v>0</v>
      </c>
      <c r="M19" s="290">
        <f>tab_elec_cons_groups!F18</f>
        <v>0</v>
      </c>
      <c r="N19" s="290">
        <f>tab_elec_cons_groups!G18</f>
        <v>15.27578477221474</v>
      </c>
      <c r="Z19" s="414">
        <f t="shared" si="3"/>
        <v>0.46770899942760413</v>
      </c>
      <c r="AA19" s="414">
        <f t="shared" si="4"/>
        <v>0.24939345805004398</v>
      </c>
      <c r="AB19" s="414">
        <f t="shared" si="5"/>
        <v>0.28289754252235078</v>
      </c>
    </row>
    <row r="20" spans="1:28" ht="17.399999999999999" customHeight="1">
      <c r="A20" s="931"/>
      <c r="B20" s="414">
        <f>tab_elec_tranches!A19</f>
        <v>8</v>
      </c>
      <c r="C20" s="290">
        <f>tab_elec_tranches!B19</f>
        <v>0</v>
      </c>
      <c r="D20" s="290">
        <f>tab_elec_tranches!C19</f>
        <v>31.638576463129091</v>
      </c>
      <c r="E20" s="290">
        <f>tab_elec_tranches!D19</f>
        <v>22.403453544544352</v>
      </c>
      <c r="F20" s="290">
        <f>tab_elec_tranches!E19</f>
        <v>33.330459516827098</v>
      </c>
      <c r="G20" s="290">
        <f>tab_elec_tranches!F19</f>
        <v>0</v>
      </c>
      <c r="H20" s="290">
        <f>tab_elec_tranches!G19</f>
        <v>12.627510475499459</v>
      </c>
      <c r="I20" s="290">
        <f>tab_elec_cons_groups!B19</f>
        <v>28.296591717032399</v>
      </c>
      <c r="J20" s="290">
        <f>tab_elec_cons_groups!C19</f>
        <v>59.075897807468216</v>
      </c>
      <c r="K20" s="290">
        <f>tab_elec_cons_groups!D19</f>
        <v>0</v>
      </c>
      <c r="L20" s="290">
        <f>tab_elec_cons_groups!E19</f>
        <v>0</v>
      </c>
      <c r="M20" s="290">
        <f>tab_elec_cons_groups!F19</f>
        <v>0</v>
      </c>
      <c r="N20" s="290">
        <f>tab_elec_cons_groups!G19</f>
        <v>12.627510475499392</v>
      </c>
      <c r="Z20" s="414">
        <f t="shared" si="3"/>
        <v>0.36211142243185296</v>
      </c>
      <c r="AA20" s="414">
        <f t="shared" si="4"/>
        <v>0.25641313033963709</v>
      </c>
      <c r="AB20" s="414">
        <f t="shared" si="5"/>
        <v>0.38147544722850907</v>
      </c>
    </row>
    <row r="21" spans="1:28" ht="17.399999999999999" customHeight="1">
      <c r="A21" s="931"/>
      <c r="B21" s="414">
        <f>tab_elec_tranches!A20</f>
        <v>9</v>
      </c>
      <c r="C21" s="290">
        <f>tab_elec_tranches!B20</f>
        <v>0</v>
      </c>
      <c r="D21" s="290">
        <f>tab_elec_tranches!C20</f>
        <v>32.976657955572882</v>
      </c>
      <c r="E21" s="290">
        <f>tab_elec_tranches!D20</f>
        <v>27.089832791501188</v>
      </c>
      <c r="F21" s="290">
        <f>tab_elec_tranches!E20</f>
        <v>33.346353856088093</v>
      </c>
      <c r="G21" s="290">
        <f>tab_elec_tranches!F20</f>
        <v>9.5680212158807468E-2</v>
      </c>
      <c r="H21" s="290">
        <f>tab_elec_tranches!G20</f>
        <v>6.4914751846790182</v>
      </c>
      <c r="I21" s="290">
        <f>tab_elec_cons_groups!B20</f>
        <v>31.06512958388447</v>
      </c>
      <c r="J21" s="290">
        <f>tab_elec_cons_groups!C20</f>
        <v>62.347715019277629</v>
      </c>
      <c r="K21" s="290">
        <f>tab_elec_cons_groups!D20</f>
        <v>0</v>
      </c>
      <c r="L21" s="290">
        <f>tab_elec_cons_groups!E20</f>
        <v>0</v>
      </c>
      <c r="M21" s="290">
        <f>tab_elec_cons_groups!F20</f>
        <v>9.5680212158807426E-2</v>
      </c>
      <c r="N21" s="290">
        <f>tab_elec_cons_groups!G20</f>
        <v>6.4914751846790857</v>
      </c>
      <c r="Z21" s="414">
        <f t="shared" si="3"/>
        <v>0.35265937539600473</v>
      </c>
      <c r="AA21" s="414">
        <f t="shared" si="4"/>
        <v>0.28970441834050464</v>
      </c>
      <c r="AB21" s="414">
        <f t="shared" si="5"/>
        <v>0.35661298177836787</v>
      </c>
    </row>
    <row r="22" spans="1:28" ht="17.399999999999999" customHeight="1">
      <c r="A22" s="931"/>
      <c r="B22" s="414">
        <f>tab_elec_tranches!A21</f>
        <v>10</v>
      </c>
      <c r="C22" s="290">
        <f>tab_elec_tranches!B21</f>
        <v>0</v>
      </c>
      <c r="D22" s="290">
        <f>tab_elec_tranches!C21</f>
        <v>24.034928322096917</v>
      </c>
      <c r="E22" s="290">
        <f>tab_elec_tranches!D21</f>
        <v>26.191508142624986</v>
      </c>
      <c r="F22" s="290">
        <f>tab_elec_tranches!E21</f>
        <v>45.950634840839612</v>
      </c>
      <c r="G22" s="290">
        <f>tab_elec_tranches!F21</f>
        <v>0.56243493371077424</v>
      </c>
      <c r="H22" s="290">
        <f>tab_elec_tranches!G21</f>
        <v>3.2604937607277118</v>
      </c>
      <c r="I22" s="290">
        <f>tab_elec_cons_groups!B21</f>
        <v>33.566078723037954</v>
      </c>
      <c r="J22" s="290">
        <f>tab_elec_cons_groups!C21</f>
        <v>58.14081431500631</v>
      </c>
      <c r="K22" s="290">
        <f>tab_elec_cons_groups!D21</f>
        <v>1.2659660165680038</v>
      </c>
      <c r="L22" s="290">
        <f>tab_elec_cons_groups!E21</f>
        <v>3.2042122509493685</v>
      </c>
      <c r="M22" s="290">
        <f>tab_elec_cons_groups!F21</f>
        <v>0.56243493371077424</v>
      </c>
      <c r="N22" s="290">
        <f>tab_elec_cons_groups!G21</f>
        <v>3.2604937607276008</v>
      </c>
      <c r="Z22" s="414">
        <f t="shared" si="3"/>
        <v>0.24844997929439183</v>
      </c>
      <c r="AA22" s="414">
        <f t="shared" si="4"/>
        <v>0.2707426279171174</v>
      </c>
      <c r="AB22" s="414">
        <f t="shared" si="5"/>
        <v>0.4749934812276877</v>
      </c>
    </row>
    <row r="23" spans="1:28" ht="17.399999999999999" customHeight="1">
      <c r="A23" s="932" t="s">
        <v>437</v>
      </c>
      <c r="B23" s="414">
        <f>tab_elec_tranches!A22</f>
        <v>1</v>
      </c>
      <c r="C23" s="290">
        <f>tab_elec_tranches!B22</f>
        <v>14.42407487585001</v>
      </c>
      <c r="D23" s="290">
        <f>tab_elec_tranches!C22</f>
        <v>7.8471421154343899</v>
      </c>
      <c r="E23" s="290">
        <f>tab_elec_tranches!D22</f>
        <v>0.96668235285365522</v>
      </c>
      <c r="F23" s="290">
        <f>tab_elec_tranches!E22</f>
        <v>0.3277142717297139</v>
      </c>
      <c r="G23" s="290">
        <f>tab_elec_tranches!F22</f>
        <v>0</v>
      </c>
      <c r="H23" s="290">
        <f>tab_elec_tranches!G22</f>
        <v>76.434386384132239</v>
      </c>
      <c r="I23" s="290">
        <f>tab_elec_cons_groups!B22</f>
        <v>14.253768159800122</v>
      </c>
      <c r="J23" s="290">
        <f>tab_elec_cons_groups!C22</f>
        <v>9.3118454560676636</v>
      </c>
      <c r="K23" s="290">
        <f>tab_elec_cons_groups!D22</f>
        <v>0</v>
      </c>
      <c r="L23" s="290">
        <f>tab_elec_cons_groups!E22</f>
        <v>0</v>
      </c>
      <c r="M23" s="290">
        <f>tab_elec_cons_groups!F22</f>
        <v>0</v>
      </c>
      <c r="N23" s="290">
        <f>tab_elec_cons_groups!G22</f>
        <v>76.43438638413221</v>
      </c>
      <c r="Z23" s="414">
        <f>(C23)/(SUM(I23:M23))</f>
        <v>0.61208144676265219</v>
      </c>
      <c r="AA23" s="414">
        <f>(D23)/(SUM(I23:M23))</f>
        <v>0.33299120673652038</v>
      </c>
      <c r="AB23" s="414">
        <f>C23/(C23+D23)</f>
        <v>0.64765544161752431</v>
      </c>
    </row>
    <row r="24" spans="1:28" ht="17.399999999999999" customHeight="1">
      <c r="A24" s="932"/>
      <c r="B24" s="414">
        <f>tab_elec_tranches!A23</f>
        <v>2</v>
      </c>
      <c r="C24" s="290">
        <f>tab_elec_tranches!B23</f>
        <v>17.511452786707661</v>
      </c>
      <c r="D24" s="290">
        <f>tab_elec_tranches!C23</f>
        <v>13.59380337129244</v>
      </c>
      <c r="E24" s="290">
        <f>tab_elec_tranches!D23</f>
        <v>2.2095932508981377</v>
      </c>
      <c r="F24" s="290">
        <f>tab_elec_tranches!E23</f>
        <v>2.9930809612443263</v>
      </c>
      <c r="G24" s="290">
        <f>tab_elec_tranches!F23</f>
        <v>0</v>
      </c>
      <c r="H24" s="290">
        <f>tab_elec_tranches!G23</f>
        <v>63.692069629857428</v>
      </c>
      <c r="I24" s="290">
        <f>tab_elec_cons_groups!B23</f>
        <v>16.424768325491893</v>
      </c>
      <c r="J24" s="290">
        <f>tab_elec_cons_groups!C23</f>
        <v>19.883162044650714</v>
      </c>
      <c r="K24" s="290">
        <f>tab_elec_cons_groups!D23</f>
        <v>0</v>
      </c>
      <c r="L24" s="290">
        <f>tab_elec_cons_groups!E23</f>
        <v>0</v>
      </c>
      <c r="M24" s="290">
        <f>tab_elec_cons_groups!F23</f>
        <v>0</v>
      </c>
      <c r="N24" s="290">
        <f>tab_elec_cons_groups!G23</f>
        <v>63.692069629857393</v>
      </c>
      <c r="Z24" s="414">
        <f t="shared" ref="Z24:Z32" si="6">(C24)/(SUM(I24:M24))</f>
        <v>0.4823037999739031</v>
      </c>
      <c r="AA24" s="414">
        <f t="shared" ref="AA24:AA32" si="7">(D24)/(SUM(I24:M24))</f>
        <v>0.3744031464396313</v>
      </c>
      <c r="AB24" s="414">
        <f t="shared" ref="AB24:AB31" si="8">C24/(C24+D24)</f>
        <v>0.56297407414868084</v>
      </c>
    </row>
    <row r="25" spans="1:28" ht="17.399999999999999" customHeight="1">
      <c r="A25" s="932"/>
      <c r="B25" s="414">
        <f>tab_elec_tranches!A24</f>
        <v>3</v>
      </c>
      <c r="C25" s="290">
        <f>tab_elec_tranches!B24</f>
        <v>18.798557426873959</v>
      </c>
      <c r="D25" s="290">
        <f>tab_elec_tranches!C24</f>
        <v>22.272145038448571</v>
      </c>
      <c r="E25" s="290">
        <f>tab_elec_tranches!D24</f>
        <v>5.6803382491957688</v>
      </c>
      <c r="F25" s="290">
        <f>tab_elec_tranches!E24</f>
        <v>4.9488826249111053</v>
      </c>
      <c r="G25" s="290">
        <f>tab_elec_tranches!F24</f>
        <v>0</v>
      </c>
      <c r="H25" s="290">
        <f>tab_elec_tranches!G24</f>
        <v>48.300076660570589</v>
      </c>
      <c r="I25" s="290">
        <f>tab_elec_cons_groups!B24</f>
        <v>23.492648226810765</v>
      </c>
      <c r="J25" s="290">
        <f>tab_elec_cons_groups!C24</f>
        <v>28.207275112618646</v>
      </c>
      <c r="K25" s="290">
        <f>tab_elec_cons_groups!D24</f>
        <v>0</v>
      </c>
      <c r="L25" s="290">
        <f>tab_elec_cons_groups!E24</f>
        <v>0</v>
      </c>
      <c r="M25" s="290">
        <f>tab_elec_cons_groups!F24</f>
        <v>0</v>
      </c>
      <c r="N25" s="290">
        <f>tab_elec_cons_groups!G24</f>
        <v>48.300076660570589</v>
      </c>
      <c r="Z25" s="414">
        <f t="shared" si="6"/>
        <v>0.36360900002606134</v>
      </c>
      <c r="AA25" s="414">
        <f t="shared" si="7"/>
        <v>0.43079648091977962</v>
      </c>
      <c r="AB25" s="414">
        <f t="shared" si="8"/>
        <v>0.45771209885553477</v>
      </c>
    </row>
    <row r="26" spans="1:28" ht="17.399999999999999" customHeight="1">
      <c r="A26" s="932"/>
      <c r="B26" s="414">
        <f>tab_elec_tranches!A25</f>
        <v>4</v>
      </c>
      <c r="C26" s="290">
        <f>tab_elec_tranches!B25</f>
        <v>19.746410128813096</v>
      </c>
      <c r="D26" s="290">
        <f>tab_elec_tranches!C25</f>
        <v>25.804591000475757</v>
      </c>
      <c r="E26" s="290">
        <f>tab_elec_tranches!D25</f>
        <v>6.451720900653549</v>
      </c>
      <c r="F26" s="290">
        <f>tab_elec_tranches!E25</f>
        <v>6.8662922139898912</v>
      </c>
      <c r="G26" s="290">
        <f>tab_elec_tranches!F25</f>
        <v>0</v>
      </c>
      <c r="H26" s="290">
        <f>tab_elec_tranches!G25</f>
        <v>41.130985756067709</v>
      </c>
      <c r="I26" s="290">
        <f>tab_elec_cons_groups!B25</f>
        <v>23.799679726269172</v>
      </c>
      <c r="J26" s="290">
        <f>tab_elec_cons_groups!C25</f>
        <v>35.069334517663115</v>
      </c>
      <c r="K26" s="290">
        <f>tab_elec_cons_groups!D25</f>
        <v>0</v>
      </c>
      <c r="L26" s="290">
        <f>tab_elec_cons_groups!E25</f>
        <v>0</v>
      </c>
      <c r="M26" s="290">
        <f>tab_elec_cons_groups!F25</f>
        <v>0</v>
      </c>
      <c r="N26" s="290">
        <f>tab_elec_cons_groups!G25</f>
        <v>41.130985756067716</v>
      </c>
      <c r="Z26" s="414">
        <f t="shared" si="6"/>
        <v>0.33542960388279963</v>
      </c>
      <c r="AA26" s="414">
        <f t="shared" si="7"/>
        <v>0.43833910473769272</v>
      </c>
      <c r="AB26" s="414">
        <f t="shared" si="8"/>
        <v>0.43350112268150232</v>
      </c>
    </row>
    <row r="27" spans="1:28" ht="17.399999999999999" customHeight="1">
      <c r="A27" s="932"/>
      <c r="B27" s="414">
        <f>tab_elec_tranches!A26</f>
        <v>5</v>
      </c>
      <c r="C27" s="290">
        <f>tab_elec_tranches!B26</f>
        <v>21.280564990038943</v>
      </c>
      <c r="D27" s="290">
        <f>tab_elec_tranches!C26</f>
        <v>23.976836302495951</v>
      </c>
      <c r="E27" s="290">
        <f>tab_elec_tranches!D26</f>
        <v>17.788512280944801</v>
      </c>
      <c r="F27" s="290">
        <f>tab_elec_tranches!E26</f>
        <v>8.5562807387823341</v>
      </c>
      <c r="G27" s="290">
        <f>tab_elec_tranches!F26</f>
        <v>0</v>
      </c>
      <c r="H27" s="290">
        <f>tab_elec_tranches!G26</f>
        <v>28.397805687737975</v>
      </c>
      <c r="I27" s="290">
        <f>tab_elec_cons_groups!B26</f>
        <v>28.358044908500396</v>
      </c>
      <c r="J27" s="290">
        <f>tab_elec_cons_groups!C26</f>
        <v>43.244149403761632</v>
      </c>
      <c r="K27" s="290">
        <f>tab_elec_cons_groups!D26</f>
        <v>0</v>
      </c>
      <c r="L27" s="290">
        <f>tab_elec_cons_groups!E26</f>
        <v>0</v>
      </c>
      <c r="M27" s="290">
        <f>tab_elec_cons_groups!F26</f>
        <v>0</v>
      </c>
      <c r="N27" s="290">
        <f>tab_elec_cons_groups!G26</f>
        <v>28.397805687737975</v>
      </c>
      <c r="Z27" s="414">
        <f t="shared" si="6"/>
        <v>0.29720548643010791</v>
      </c>
      <c r="AA27" s="414">
        <f t="shared" si="7"/>
        <v>0.33486175295035431</v>
      </c>
      <c r="AB27" s="414">
        <f t="shared" si="8"/>
        <v>0.47021181911187471</v>
      </c>
    </row>
    <row r="28" spans="1:28" ht="17.399999999999999" customHeight="1">
      <c r="A28" s="932"/>
      <c r="B28" s="414">
        <f>tab_elec_tranches!A27</f>
        <v>6</v>
      </c>
      <c r="C28" s="290">
        <f>tab_elec_tranches!B27</f>
        <v>20.714009686033162</v>
      </c>
      <c r="D28" s="290">
        <f>tab_elec_tranches!C27</f>
        <v>31.18493921693511</v>
      </c>
      <c r="E28" s="290">
        <f>tab_elec_tranches!D27</f>
        <v>13.844238361236224</v>
      </c>
      <c r="F28" s="290">
        <f>tab_elec_tranches!E27</f>
        <v>12.769448313412751</v>
      </c>
      <c r="G28" s="290">
        <f>tab_elec_tranches!F27</f>
        <v>0</v>
      </c>
      <c r="H28" s="290">
        <f>tab_elec_tranches!G27</f>
        <v>21.487364422382747</v>
      </c>
      <c r="I28" s="290">
        <f>tab_elec_cons_groups!B27</f>
        <v>28.039608266372891</v>
      </c>
      <c r="J28" s="290">
        <f>tab_elec_cons_groups!C27</f>
        <v>50.4730273112445</v>
      </c>
      <c r="K28" s="290">
        <f>tab_elec_cons_groups!D27</f>
        <v>0</v>
      </c>
      <c r="L28" s="290">
        <f>tab_elec_cons_groups!E27</f>
        <v>0</v>
      </c>
      <c r="M28" s="290">
        <f>tab_elec_cons_groups!F27</f>
        <v>0</v>
      </c>
      <c r="N28" s="290">
        <f>tab_elec_cons_groups!G27</f>
        <v>21.487364422382615</v>
      </c>
      <c r="Z28" s="414">
        <f t="shared" si="6"/>
        <v>0.26383026800259873</v>
      </c>
      <c r="AA28" s="414">
        <f t="shared" si="7"/>
        <v>0.39719643835043289</v>
      </c>
      <c r="AB28" s="414">
        <f t="shared" si="8"/>
        <v>0.3991219499408486</v>
      </c>
    </row>
    <row r="29" spans="1:28" ht="17.399999999999999" customHeight="1">
      <c r="A29" s="932"/>
      <c r="B29" s="414">
        <f>tab_elec_tranches!A28</f>
        <v>7</v>
      </c>
      <c r="C29" s="290">
        <f>tab_elec_tranches!B28</f>
        <v>17.464393527789525</v>
      </c>
      <c r="D29" s="290">
        <f>tab_elec_tranches!C28</f>
        <v>35.598259862944303</v>
      </c>
      <c r="E29" s="290">
        <f>tab_elec_tranches!D28</f>
        <v>17.384890729101162</v>
      </c>
      <c r="F29" s="290">
        <f>tab_elec_tranches!E28</f>
        <v>14.276671107950223</v>
      </c>
      <c r="G29" s="290">
        <f>tab_elec_tranches!F28</f>
        <v>0</v>
      </c>
      <c r="H29" s="290">
        <f>tab_elec_tranches!G28</f>
        <v>15.275784772214784</v>
      </c>
      <c r="I29" s="290">
        <f>tab_elec_cons_groups!B28</f>
        <v>26.452968599371513</v>
      </c>
      <c r="J29" s="290">
        <f>tab_elec_cons_groups!C28</f>
        <v>58.271246628413685</v>
      </c>
      <c r="K29" s="290">
        <f>tab_elec_cons_groups!D28</f>
        <v>0</v>
      </c>
      <c r="L29" s="290">
        <f>tab_elec_cons_groups!E28</f>
        <v>0</v>
      </c>
      <c r="M29" s="290">
        <f>tab_elec_cons_groups!F28</f>
        <v>0</v>
      </c>
      <c r="N29" s="290">
        <f>tab_elec_cons_groups!G28</f>
        <v>15.275784772214806</v>
      </c>
      <c r="Z29" s="414">
        <f t="shared" si="6"/>
        <v>0.20613225487938305</v>
      </c>
      <c r="AA29" s="414">
        <f t="shared" si="7"/>
        <v>0.42016629799681993</v>
      </c>
      <c r="AB29" s="414">
        <f t="shared" si="8"/>
        <v>0.3291277840779685</v>
      </c>
    </row>
    <row r="30" spans="1:28" ht="17.399999999999999" customHeight="1">
      <c r="A30" s="932"/>
      <c r="B30" s="414">
        <f>tab_elec_tranches!A29</f>
        <v>8</v>
      </c>
      <c r="C30" s="290">
        <f>tab_elec_tranches!B29</f>
        <v>14.690801680842505</v>
      </c>
      <c r="D30" s="290">
        <f>tab_elec_tranches!C29</f>
        <v>30.451007422568171</v>
      </c>
      <c r="E30" s="290">
        <f>tab_elec_tranches!D29</f>
        <v>20.825828594359226</v>
      </c>
      <c r="F30" s="290">
        <f>tab_elec_tranches!E29</f>
        <v>21.404851826730674</v>
      </c>
      <c r="G30" s="290">
        <f>tab_elec_tranches!F29</f>
        <v>0</v>
      </c>
      <c r="H30" s="290">
        <f>tab_elec_tranches!G29</f>
        <v>12.627510475499426</v>
      </c>
      <c r="I30" s="290">
        <f>tab_elec_cons_groups!B29</f>
        <v>28.29659171703242</v>
      </c>
      <c r="J30" s="290">
        <f>tab_elec_cons_groups!C29</f>
        <v>59.075897807468216</v>
      </c>
      <c r="K30" s="290">
        <f>tab_elec_cons_groups!D29</f>
        <v>0</v>
      </c>
      <c r="L30" s="290">
        <f>tab_elec_cons_groups!E29</f>
        <v>0</v>
      </c>
      <c r="M30" s="290">
        <f>tab_elec_cons_groups!F29</f>
        <v>0</v>
      </c>
      <c r="N30" s="290">
        <f>tab_elec_cons_groups!G29</f>
        <v>12.627510475499371</v>
      </c>
      <c r="Z30" s="414">
        <f t="shared" si="6"/>
        <v>0.16813990033697013</v>
      </c>
      <c r="AA30" s="414">
        <f t="shared" si="7"/>
        <v>0.34851939767641876</v>
      </c>
      <c r="AB30" s="414">
        <f t="shared" si="8"/>
        <v>0.32543670651720835</v>
      </c>
    </row>
    <row r="31" spans="1:28" ht="17.399999999999999" customHeight="1">
      <c r="A31" s="932"/>
      <c r="B31" s="414">
        <f>tab_elec_tranches!A30</f>
        <v>9</v>
      </c>
      <c r="C31" s="290">
        <f>tab_elec_tranches!B30</f>
        <v>14.364519170060444</v>
      </c>
      <c r="D31" s="290">
        <f>tab_elec_tranches!C30</f>
        <v>35.916729789034612</v>
      </c>
      <c r="E31" s="290">
        <f>tab_elec_tranches!D30</f>
        <v>19.515711310008449</v>
      </c>
      <c r="F31" s="290">
        <f>tab_elec_tranches!E30</f>
        <v>23.615884334058627</v>
      </c>
      <c r="G31" s="290">
        <f>tab_elec_tranches!F30</f>
        <v>9.5680212158807426E-2</v>
      </c>
      <c r="H31" s="290">
        <f>tab_elec_tranches!G30</f>
        <v>6.4914751846790413</v>
      </c>
      <c r="I31" s="290">
        <f>tab_elec_cons_groups!B30</f>
        <v>31.065129583884509</v>
      </c>
      <c r="J31" s="290">
        <f>tab_elec_cons_groups!C30</f>
        <v>62.347715019277658</v>
      </c>
      <c r="K31" s="290">
        <f>tab_elec_cons_groups!D30</f>
        <v>0</v>
      </c>
      <c r="L31" s="290">
        <f>tab_elec_cons_groups!E30</f>
        <v>0</v>
      </c>
      <c r="M31" s="290">
        <f>tab_elec_cons_groups!F30</f>
        <v>9.5680212158807468E-2</v>
      </c>
      <c r="N31" s="290">
        <f>tab_elec_cons_groups!G30</f>
        <v>6.4914751846790182</v>
      </c>
      <c r="Z31" s="414">
        <f t="shared" si="6"/>
        <v>0.15361721509809206</v>
      </c>
      <c r="AA31" s="414">
        <f t="shared" si="7"/>
        <v>0.38410112724984197</v>
      </c>
      <c r="AB31" s="414">
        <f t="shared" si="8"/>
        <v>0.28568342011047315</v>
      </c>
    </row>
    <row r="32" spans="1:28" ht="17.399999999999999" customHeight="1">
      <c r="A32" s="932"/>
      <c r="B32" s="414">
        <f>tab_elec_tranches!A31</f>
        <v>10</v>
      </c>
      <c r="C32" s="290">
        <f>tab_elec_tranches!B31</f>
        <v>9.7841429101391562</v>
      </c>
      <c r="D32" s="290">
        <f>tab_elec_tranches!C31</f>
        <v>26.574599359292371</v>
      </c>
      <c r="E32" s="290">
        <f>tab_elec_tranches!D31</f>
        <v>28.662082760156594</v>
      </c>
      <c r="F32" s="290">
        <f>tab_elec_tranches!E31</f>
        <v>31.156246275973203</v>
      </c>
      <c r="G32" s="290">
        <f>tab_elec_tranches!F31</f>
        <v>0.56243493371077324</v>
      </c>
      <c r="H32" s="290">
        <f>tab_elec_tranches!G31</f>
        <v>3.2604937607279005</v>
      </c>
      <c r="I32" s="290">
        <f>tab_elec_cons_groups!B31</f>
        <v>33.566078723037933</v>
      </c>
      <c r="J32" s="290">
        <f>tab_elec_cons_groups!C31</f>
        <v>58.14081431500626</v>
      </c>
      <c r="K32" s="290">
        <f>tab_elec_cons_groups!D31</f>
        <v>1.2659660165680033</v>
      </c>
      <c r="L32" s="290">
        <f>tab_elec_cons_groups!E31</f>
        <v>3.2042122509493676</v>
      </c>
      <c r="M32" s="290">
        <f>tab_elec_cons_groups!F31</f>
        <v>0.56243493371077413</v>
      </c>
      <c r="N32" s="290">
        <f>tab_elec_cons_groups!G31</f>
        <v>3.2604937607276563</v>
      </c>
      <c r="Z32" s="414">
        <f t="shared" si="6"/>
        <v>0.10113906190444445</v>
      </c>
      <c r="AA32" s="414">
        <f t="shared" si="7"/>
        <v>0.27470265657097342</v>
      </c>
      <c r="AB32" s="414">
        <f>C32/(C32+D32)</f>
        <v>0.2691001475693271</v>
      </c>
    </row>
    <row r="33" spans="1:28" ht="17.399999999999999" customHeight="1">
      <c r="A33" s="933" t="s">
        <v>447</v>
      </c>
      <c r="B33" s="414">
        <f>tab_elec_tranches!A32</f>
        <v>1</v>
      </c>
      <c r="C33" s="807">
        <f>tab_elec_tranches!B32</f>
        <v>14.424074875850005</v>
      </c>
      <c r="D33" s="807">
        <f>tab_elec_tranches!C32</f>
        <v>7.8471421154343846</v>
      </c>
      <c r="E33" s="807">
        <f>tab_elec_tranches!D32</f>
        <v>0.96668235285365478</v>
      </c>
      <c r="F33" s="807">
        <f>tab_elec_tranches!E32</f>
        <v>0.32771427172971379</v>
      </c>
      <c r="G33" s="290">
        <f>tab_elec_tranches!F32</f>
        <v>0</v>
      </c>
      <c r="H33" s="290">
        <f>tab_elec_tranches!G32</f>
        <v>76.434386384132253</v>
      </c>
      <c r="I33" s="290">
        <f>tab_elec_cons_groups!B32</f>
        <v>14.25376815980011</v>
      </c>
      <c r="J33" s="290">
        <f>tab_elec_cons_groups!C32</f>
        <v>9.3118454560676529</v>
      </c>
      <c r="K33" s="290">
        <f>tab_elec_cons_groups!D32</f>
        <v>0</v>
      </c>
      <c r="L33" s="290">
        <f>tab_elec_cons_groups!E32</f>
        <v>0</v>
      </c>
      <c r="M33" s="290">
        <f>tab_elec_cons_groups!F32</f>
        <v>0</v>
      </c>
      <c r="N33" s="290">
        <f>tab_elec_cons_groups!G32</f>
        <v>76.434386384132239</v>
      </c>
    </row>
    <row r="34" spans="1:28" ht="17.399999999999999" customHeight="1">
      <c r="A34" s="933"/>
      <c r="B34" s="414">
        <f>tab_elec_tranches!A33</f>
        <v>2</v>
      </c>
      <c r="C34" s="807">
        <f>tab_elec_tranches!B33</f>
        <v>17.511452786707675</v>
      </c>
      <c r="D34" s="807">
        <f>tab_elec_tranches!C33</f>
        <v>13.59380337129245</v>
      </c>
      <c r="E34" s="807">
        <f>tab_elec_tranches!D33</f>
        <v>2.2095932508981391</v>
      </c>
      <c r="F34" s="807">
        <f>tab_elec_tranches!E33</f>
        <v>2.993080961244329</v>
      </c>
      <c r="G34" s="290">
        <f>tab_elec_tranches!F33</f>
        <v>0</v>
      </c>
      <c r="H34" s="290">
        <f>tab_elec_tranches!G33</f>
        <v>63.692069629857407</v>
      </c>
      <c r="I34" s="290">
        <f>tab_elec_cons_groups!B33</f>
        <v>16.424768325491897</v>
      </c>
      <c r="J34" s="290">
        <f>tab_elec_cons_groups!C33</f>
        <v>19.883162044650714</v>
      </c>
      <c r="K34" s="290">
        <f>tab_elec_cons_groups!D33</f>
        <v>0</v>
      </c>
      <c r="L34" s="290">
        <f>tab_elec_cons_groups!E33</f>
        <v>0</v>
      </c>
      <c r="M34" s="290">
        <f>tab_elec_cons_groups!F33</f>
        <v>0</v>
      </c>
      <c r="N34" s="290">
        <f>tab_elec_cons_groups!G33</f>
        <v>63.692069629857393</v>
      </c>
    </row>
    <row r="35" spans="1:28" ht="17.399999999999999" customHeight="1">
      <c r="A35" s="933"/>
      <c r="B35" s="414">
        <f>tab_elec_tranches!A34</f>
        <v>3</v>
      </c>
      <c r="C35" s="807">
        <f>tab_elec_tranches!B34</f>
        <v>18.79855742687397</v>
      </c>
      <c r="D35" s="807">
        <f>tab_elec_tranches!C34</f>
        <v>22.272145038448613</v>
      </c>
      <c r="E35" s="807">
        <f>tab_elec_tranches!D34</f>
        <v>5.6803382491957777</v>
      </c>
      <c r="F35" s="807">
        <f>tab_elec_tranches!E34</f>
        <v>4.9488826249111098</v>
      </c>
      <c r="G35" s="290">
        <f>tab_elec_tranches!F34</f>
        <v>0</v>
      </c>
      <c r="H35" s="290">
        <f>tab_elec_tranches!G34</f>
        <v>48.300076660570532</v>
      </c>
      <c r="I35" s="290">
        <f>tab_elec_cons_groups!B34</f>
        <v>23.49264822681074</v>
      </c>
      <c r="J35" s="290">
        <f>tab_elec_cons_groups!C34</f>
        <v>28.207275112618607</v>
      </c>
      <c r="K35" s="290">
        <f>tab_elec_cons_groups!D34</f>
        <v>0</v>
      </c>
      <c r="L35" s="290">
        <f>tab_elec_cons_groups!E34</f>
        <v>0</v>
      </c>
      <c r="M35" s="290">
        <f>tab_elec_cons_groups!F34</f>
        <v>0</v>
      </c>
      <c r="N35" s="290">
        <f>tab_elec_cons_groups!G34</f>
        <v>48.300076660570653</v>
      </c>
    </row>
    <row r="36" spans="1:28" ht="17.399999999999999" customHeight="1">
      <c r="A36" s="933"/>
      <c r="B36" s="414">
        <f>tab_elec_tranches!A35</f>
        <v>4</v>
      </c>
      <c r="C36" s="807">
        <f>tab_elec_tranches!B35</f>
        <v>19.7464101288131</v>
      </c>
      <c r="D36" s="807">
        <f>tab_elec_tranches!C35</f>
        <v>25.804591000475757</v>
      </c>
      <c r="E36" s="807">
        <f>tab_elec_tranches!D35</f>
        <v>6.451720900653549</v>
      </c>
      <c r="F36" s="807">
        <f>tab_elec_tranches!E35</f>
        <v>6.8662922139898903</v>
      </c>
      <c r="G36" s="290">
        <f>tab_elec_tranches!F35</f>
        <v>0</v>
      </c>
      <c r="H36" s="290">
        <f>tab_elec_tranches!G35</f>
        <v>41.130985756067709</v>
      </c>
      <c r="I36" s="290">
        <f>tab_elec_cons_groups!B35</f>
        <v>23.79967972626919</v>
      </c>
      <c r="J36" s="290">
        <f>tab_elec_cons_groups!C35</f>
        <v>35.069334517663172</v>
      </c>
      <c r="K36" s="290">
        <f>tab_elec_cons_groups!D35</f>
        <v>0</v>
      </c>
      <c r="L36" s="290">
        <f>tab_elec_cons_groups!E35</f>
        <v>0</v>
      </c>
      <c r="M36" s="290">
        <f>tab_elec_cons_groups!F35</f>
        <v>0</v>
      </c>
      <c r="N36" s="290">
        <f>tab_elec_cons_groups!G35</f>
        <v>41.130985756067638</v>
      </c>
      <c r="AA36" s="414">
        <v>14.52</v>
      </c>
      <c r="AB36" s="414">
        <f>AA36/(AA36+AA37)</f>
        <v>0.27165575304022449</v>
      </c>
    </row>
    <row r="37" spans="1:28" ht="17.399999999999999" customHeight="1">
      <c r="A37" s="933"/>
      <c r="B37" s="414">
        <f>tab_elec_tranches!A36</f>
        <v>5</v>
      </c>
      <c r="C37" s="807">
        <f>tab_elec_tranches!B36</f>
        <v>21.280564990038918</v>
      </c>
      <c r="D37" s="807">
        <f>tab_elec_tranches!C36</f>
        <v>23.976836302495911</v>
      </c>
      <c r="E37" s="807">
        <f>tab_elec_tranches!D36</f>
        <v>17.788512280944776</v>
      </c>
      <c r="F37" s="807">
        <f>tab_elec_tranches!E36</f>
        <v>8.5562807387823234</v>
      </c>
      <c r="G37" s="290">
        <f>tab_elec_tranches!F36</f>
        <v>0</v>
      </c>
      <c r="H37" s="290">
        <f>tab_elec_tranches!G36</f>
        <v>28.397805687738064</v>
      </c>
      <c r="I37" s="290">
        <f>tab_elec_cons_groups!B36</f>
        <v>28.358044908500403</v>
      </c>
      <c r="J37" s="290">
        <f>tab_elec_cons_groups!C36</f>
        <v>43.244149403761597</v>
      </c>
      <c r="K37" s="290">
        <f>tab_elec_cons_groups!D36</f>
        <v>0</v>
      </c>
      <c r="L37" s="290">
        <f>tab_elec_cons_groups!E36</f>
        <v>0</v>
      </c>
      <c r="M37" s="290">
        <f>tab_elec_cons_groups!F36</f>
        <v>0</v>
      </c>
      <c r="N37" s="290">
        <f>tab_elec_cons_groups!G36</f>
        <v>28.397805687738</v>
      </c>
      <c r="AA37" s="414">
        <v>38.93</v>
      </c>
      <c r="AB37" s="414">
        <f>AA37/(AA37+AA36)</f>
        <v>0.7283442469597754</v>
      </c>
    </row>
    <row r="38" spans="1:28" ht="17.399999999999999" customHeight="1">
      <c r="A38" s="933"/>
      <c r="B38" s="414">
        <f>tab_elec_tranches!A37</f>
        <v>6</v>
      </c>
      <c r="C38" s="807">
        <f>tab_elec_tranches!B37</f>
        <v>20.714009686033197</v>
      </c>
      <c r="D38" s="807">
        <f>tab_elec_tranches!C37</f>
        <v>31.184939216935152</v>
      </c>
      <c r="E38" s="807">
        <f>tab_elec_tranches!D37</f>
        <v>13.844238361236242</v>
      </c>
      <c r="F38" s="807">
        <f>tab_elec_tranches!E37</f>
        <v>12.76944831341277</v>
      </c>
      <c r="G38" s="290">
        <f>tab_elec_tranches!F37</f>
        <v>0</v>
      </c>
      <c r="H38" s="290">
        <f>tab_elec_tranches!G37</f>
        <v>21.487364422382637</v>
      </c>
      <c r="I38" s="290">
        <f>tab_elec_cons_groups!B37</f>
        <v>28.039608266372884</v>
      </c>
      <c r="J38" s="290">
        <f>tab_elec_cons_groups!C37</f>
        <v>50.473027311244458</v>
      </c>
      <c r="K38" s="290">
        <f>tab_elec_cons_groups!D37</f>
        <v>0</v>
      </c>
      <c r="L38" s="290">
        <f>tab_elec_cons_groups!E37</f>
        <v>0</v>
      </c>
      <c r="M38" s="290">
        <f>tab_elec_cons_groups!F37</f>
        <v>0</v>
      </c>
      <c r="N38" s="290">
        <f>tab_elec_cons_groups!G37</f>
        <v>21.487364422382662</v>
      </c>
    </row>
    <row r="39" spans="1:28" ht="17.399999999999999" customHeight="1">
      <c r="A39" s="933"/>
      <c r="B39" s="414">
        <f>tab_elec_tranches!A38</f>
        <v>7</v>
      </c>
      <c r="C39" s="807">
        <f>tab_elec_tranches!B38</f>
        <v>17.464393527789515</v>
      </c>
      <c r="D39" s="807">
        <f>tab_elec_tranches!C38</f>
        <v>35.598259862944289</v>
      </c>
      <c r="E39" s="807">
        <f>tab_elec_tranches!D38</f>
        <v>17.384890729101166</v>
      </c>
      <c r="F39" s="807">
        <f>tab_elec_tranches!E38</f>
        <v>14.276671107950214</v>
      </c>
      <c r="G39" s="290">
        <f>tab_elec_tranches!F38</f>
        <v>0</v>
      </c>
      <c r="H39" s="290">
        <f>tab_elec_tranches!G38</f>
        <v>15.275784772214818</v>
      </c>
      <c r="I39" s="290">
        <f>tab_elec_cons_groups!B38</f>
        <v>26.452968599371506</v>
      </c>
      <c r="J39" s="290">
        <f>tab_elec_cons_groups!C38</f>
        <v>58.271246628413607</v>
      </c>
      <c r="K39" s="290">
        <f>tab_elec_cons_groups!D38</f>
        <v>0</v>
      </c>
      <c r="L39" s="290">
        <f>tab_elec_cons_groups!E38</f>
        <v>0</v>
      </c>
      <c r="M39" s="290">
        <f>tab_elec_cons_groups!F38</f>
        <v>0</v>
      </c>
      <c r="N39" s="290">
        <f>tab_elec_cons_groups!G38</f>
        <v>15.275784772214884</v>
      </c>
    </row>
    <row r="40" spans="1:28" ht="17.399999999999999" customHeight="1">
      <c r="A40" s="933"/>
      <c r="B40" s="414">
        <f>tab_elec_tranches!A39</f>
        <v>8</v>
      </c>
      <c r="C40" s="807">
        <f>tab_elec_tranches!B39</f>
        <v>14.690801680842513</v>
      </c>
      <c r="D40" s="807">
        <f>tab_elec_tranches!C39</f>
        <v>30.451007422568182</v>
      </c>
      <c r="E40" s="807">
        <f>tab_elec_tranches!D39</f>
        <v>20.82582859435924</v>
      </c>
      <c r="F40" s="807">
        <f>tab_elec_tranches!E39</f>
        <v>21.404851826730685</v>
      </c>
      <c r="G40" s="290">
        <f>tab_elec_tranches!F39</f>
        <v>0</v>
      </c>
      <c r="H40" s="290">
        <f>tab_elec_tranches!G39</f>
        <v>12.627510475499371</v>
      </c>
      <c r="I40" s="290">
        <f>tab_elec_cons_groups!B39</f>
        <v>28.296591717032406</v>
      </c>
      <c r="J40" s="290">
        <f>tab_elec_cons_groups!C39</f>
        <v>59.075897807468223</v>
      </c>
      <c r="K40" s="290">
        <f>tab_elec_cons_groups!D39</f>
        <v>0</v>
      </c>
      <c r="L40" s="290">
        <f>tab_elec_cons_groups!E39</f>
        <v>0</v>
      </c>
      <c r="M40" s="290">
        <f>tab_elec_cons_groups!F39</f>
        <v>0</v>
      </c>
      <c r="N40" s="290">
        <f>tab_elec_cons_groups!G39</f>
        <v>12.627510475499371</v>
      </c>
    </row>
    <row r="41" spans="1:28" ht="17.399999999999999" customHeight="1">
      <c r="A41" s="933"/>
      <c r="B41" s="414">
        <f>tab_elec_tranches!A40</f>
        <v>9</v>
      </c>
      <c r="C41" s="807">
        <f>tab_elec_tranches!B40</f>
        <v>14.364519170060447</v>
      </c>
      <c r="D41" s="807">
        <f>tab_elec_tranches!C40</f>
        <v>35.916729789034619</v>
      </c>
      <c r="E41" s="807">
        <f>tab_elec_tranches!D40</f>
        <v>19.515711310008452</v>
      </c>
      <c r="F41" s="807">
        <f>tab_elec_tranches!E40</f>
        <v>23.615884334058617</v>
      </c>
      <c r="G41" s="290">
        <f>tab_elec_tranches!F40</f>
        <v>9.568021215880744E-2</v>
      </c>
      <c r="H41" s="290">
        <f>tab_elec_tranches!G40</f>
        <v>6.4914751846790413</v>
      </c>
      <c r="I41" s="290">
        <f>tab_elec_cons_groups!B40</f>
        <v>31.065129583884481</v>
      </c>
      <c r="J41" s="290">
        <f>tab_elec_cons_groups!C40</f>
        <v>62.347715019277672</v>
      </c>
      <c r="K41" s="290">
        <f>tab_elec_cons_groups!D40</f>
        <v>0</v>
      </c>
      <c r="L41" s="290">
        <f>tab_elec_cons_groups!E40</f>
        <v>0</v>
      </c>
      <c r="M41" s="290">
        <f>tab_elec_cons_groups!F40</f>
        <v>9.568021215880744E-2</v>
      </c>
      <c r="N41" s="290">
        <f>tab_elec_cons_groups!G40</f>
        <v>6.4914751846790413</v>
      </c>
    </row>
    <row r="42" spans="1:28" ht="17.399999999999999" customHeight="1">
      <c r="A42" s="933"/>
      <c r="B42" s="414">
        <f>tab_elec_tranches!A41</f>
        <v>10</v>
      </c>
      <c r="C42" s="807">
        <f>tab_elec_tranches!B41</f>
        <v>9.7841429101391633</v>
      </c>
      <c r="D42" s="807">
        <f>tab_elec_tranches!C41</f>
        <v>26.574599359292396</v>
      </c>
      <c r="E42" s="807">
        <f>tab_elec_tranches!D41</f>
        <v>28.662082760156604</v>
      </c>
      <c r="F42" s="807">
        <f>tab_elec_tranches!E41</f>
        <v>31.156246275973238</v>
      </c>
      <c r="G42" s="290">
        <f>tab_elec_tranches!F41</f>
        <v>0.56243493371077358</v>
      </c>
      <c r="H42" s="290">
        <f>tab_elec_tranches!G41</f>
        <v>3.2604937607278117</v>
      </c>
      <c r="I42" s="290">
        <f>tab_elec_cons_groups!B41</f>
        <v>33.56607872303794</v>
      </c>
      <c r="J42" s="290">
        <f>tab_elec_cons_groups!C41</f>
        <v>58.14081431500626</v>
      </c>
      <c r="K42" s="290">
        <f>tab_elec_cons_groups!D41</f>
        <v>1.2659660165680038</v>
      </c>
      <c r="L42" s="290">
        <f>tab_elec_cons_groups!E41</f>
        <v>3.2042122509493689</v>
      </c>
      <c r="M42" s="290">
        <f>tab_elec_cons_groups!F41</f>
        <v>0.56243493371077424</v>
      </c>
      <c r="N42" s="290">
        <f>tab_elec_cons_groups!G41</f>
        <v>3.2604937607276563</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row r="49" spans="8:8">
      <c r="H49" s="414">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topLeftCell="U1" zoomScaleNormal="100" workbookViewId="0">
      <selection activeCell="AH33" sqref="AH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39" t="s">
        <v>1117</v>
      </c>
      <c r="B1" s="935" t="s">
        <v>14</v>
      </c>
      <c r="C1" s="935"/>
      <c r="D1" s="935"/>
      <c r="E1" s="935"/>
      <c r="F1" s="935"/>
      <c r="G1" s="935"/>
      <c r="H1" s="935"/>
      <c r="I1" s="935"/>
      <c r="J1" s="936" t="s">
        <v>423</v>
      </c>
      <c r="K1" s="936"/>
      <c r="L1" s="936"/>
      <c r="M1" s="936"/>
      <c r="N1" s="936"/>
      <c r="O1" s="936"/>
      <c r="P1" s="936"/>
      <c r="Q1" s="936"/>
      <c r="R1" s="937" t="s">
        <v>437</v>
      </c>
      <c r="S1" s="937"/>
      <c r="T1" s="937"/>
      <c r="U1" s="937"/>
      <c r="V1" s="937"/>
      <c r="W1" s="937"/>
      <c r="X1" s="937"/>
      <c r="Y1" s="937"/>
      <c r="Z1" s="938" t="s">
        <v>447</v>
      </c>
      <c r="AA1" s="938"/>
      <c r="AB1" s="938"/>
      <c r="AC1" s="938"/>
      <c r="AD1" s="938"/>
      <c r="AE1" s="938"/>
      <c r="AF1" s="938"/>
      <c r="AG1" s="938"/>
      <c r="AI1" s="935" t="s">
        <v>14</v>
      </c>
      <c r="AJ1" s="935"/>
      <c r="AK1" s="935"/>
      <c r="AL1" s="935"/>
      <c r="AM1" s="936" t="s">
        <v>423</v>
      </c>
      <c r="AN1" s="936"/>
      <c r="AO1" s="936"/>
      <c r="AP1" s="936"/>
      <c r="AQ1" s="937" t="s">
        <v>437</v>
      </c>
      <c r="AR1" s="937"/>
      <c r="AS1" s="937"/>
      <c r="AT1" s="937"/>
      <c r="AU1" s="938" t="s">
        <v>447</v>
      </c>
      <c r="AV1" s="938"/>
      <c r="AW1" s="938"/>
      <c r="AX1" s="938"/>
    </row>
    <row r="2" spans="1:56">
      <c r="A2" s="939"/>
      <c r="B2" s="865" t="s">
        <v>8</v>
      </c>
      <c r="C2" s="865"/>
      <c r="D2" s="865"/>
      <c r="E2" s="865"/>
      <c r="F2" s="865" t="s">
        <v>9</v>
      </c>
      <c r="G2" s="865"/>
      <c r="H2" s="865"/>
      <c r="I2" s="865"/>
      <c r="J2" s="865" t="s">
        <v>8</v>
      </c>
      <c r="K2" s="865"/>
      <c r="L2" s="865"/>
      <c r="M2" s="865"/>
      <c r="N2" s="865" t="s">
        <v>9</v>
      </c>
      <c r="O2" s="865"/>
      <c r="P2" s="865"/>
      <c r="Q2" s="865"/>
      <c r="R2" s="865" t="s">
        <v>8</v>
      </c>
      <c r="S2" s="865"/>
      <c r="T2" s="865"/>
      <c r="U2" s="865"/>
      <c r="V2" s="865" t="s">
        <v>9</v>
      </c>
      <c r="W2" s="865"/>
      <c r="X2" s="865"/>
      <c r="Y2" s="865"/>
      <c r="Z2" s="865" t="s">
        <v>8</v>
      </c>
      <c r="AA2" s="865"/>
      <c r="AB2" s="865"/>
      <c r="AC2" s="865"/>
      <c r="AD2" s="865" t="s">
        <v>9</v>
      </c>
      <c r="AE2" s="865"/>
      <c r="AF2" s="865"/>
      <c r="AG2" s="865"/>
      <c r="AI2" s="865" t="s">
        <v>8</v>
      </c>
      <c r="AJ2" s="865"/>
      <c r="AK2" s="865" t="s">
        <v>9</v>
      </c>
      <c r="AL2" s="865"/>
      <c r="AM2" s="865" t="s">
        <v>8</v>
      </c>
      <c r="AN2" s="865"/>
      <c r="AO2" s="865" t="s">
        <v>9</v>
      </c>
      <c r="AP2" s="865"/>
      <c r="AQ2" s="865" t="s">
        <v>8</v>
      </c>
      <c r="AR2" s="865"/>
      <c r="AS2" s="865" t="s">
        <v>9</v>
      </c>
      <c r="AT2" s="865"/>
      <c r="AU2" s="865" t="s">
        <v>8</v>
      </c>
      <c r="AV2" s="865"/>
      <c r="AW2" s="865" t="s">
        <v>9</v>
      </c>
      <c r="AX2" s="865"/>
    </row>
    <row r="3" spans="1:56" ht="14.4" customHeight="1">
      <c r="A3" s="939"/>
      <c r="B3" s="865" t="s">
        <v>10</v>
      </c>
      <c r="C3" s="865"/>
      <c r="D3" s="865" t="s">
        <v>7</v>
      </c>
      <c r="E3" s="865"/>
      <c r="F3" s="865" t="s">
        <v>10</v>
      </c>
      <c r="G3" s="865"/>
      <c r="H3" s="865" t="s">
        <v>7</v>
      </c>
      <c r="I3" s="865"/>
      <c r="J3" s="865" t="s">
        <v>10</v>
      </c>
      <c r="K3" s="865"/>
      <c r="L3" s="865" t="s">
        <v>7</v>
      </c>
      <c r="M3" s="865"/>
      <c r="N3" s="865" t="s">
        <v>10</v>
      </c>
      <c r="O3" s="865"/>
      <c r="P3" s="865" t="s">
        <v>7</v>
      </c>
      <c r="Q3" s="865"/>
      <c r="R3" s="865" t="s">
        <v>10</v>
      </c>
      <c r="S3" s="865"/>
      <c r="T3" s="865" t="s">
        <v>7</v>
      </c>
      <c r="U3" s="865"/>
      <c r="V3" s="865" t="s">
        <v>10</v>
      </c>
      <c r="W3" s="865"/>
      <c r="X3" s="865" t="s">
        <v>7</v>
      </c>
      <c r="Y3" s="865"/>
      <c r="Z3" s="865" t="s">
        <v>10</v>
      </c>
      <c r="AA3" s="865"/>
      <c r="AB3" s="865" t="s">
        <v>7</v>
      </c>
      <c r="AC3" s="865"/>
      <c r="AD3" s="865" t="s">
        <v>10</v>
      </c>
      <c r="AE3" s="865"/>
      <c r="AF3" s="865" t="s">
        <v>7</v>
      </c>
      <c r="AG3" s="865"/>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spans="1:56">
      <c r="A4" s="939"/>
      <c r="B4" s="414" t="s">
        <v>1115</v>
      </c>
      <c r="C4" s="414" t="s">
        <v>1116</v>
      </c>
      <c r="D4" s="414" t="s">
        <v>1115</v>
      </c>
      <c r="E4" s="414" t="s">
        <v>1116</v>
      </c>
      <c r="F4" s="414" t="s">
        <v>1115</v>
      </c>
      <c r="G4" s="414" t="s">
        <v>1116</v>
      </c>
      <c r="H4" s="414" t="s">
        <v>1115</v>
      </c>
      <c r="I4" s="414" t="s">
        <v>1116</v>
      </c>
      <c r="J4" s="414" t="s">
        <v>1115</v>
      </c>
      <c r="K4" s="414" t="s">
        <v>1116</v>
      </c>
      <c r="L4" s="414" t="s">
        <v>1115</v>
      </c>
      <c r="M4" s="414" t="s">
        <v>1116</v>
      </c>
      <c r="N4" s="414" t="s">
        <v>1115</v>
      </c>
      <c r="O4" s="414" t="s">
        <v>1116</v>
      </c>
      <c r="P4" s="414" t="s">
        <v>1115</v>
      </c>
      <c r="Q4" s="414" t="s">
        <v>1116</v>
      </c>
      <c r="R4" s="414" t="s">
        <v>1115</v>
      </c>
      <c r="S4" s="414" t="s">
        <v>1116</v>
      </c>
      <c r="T4" s="414" t="s">
        <v>1115</v>
      </c>
      <c r="U4" s="414" t="s">
        <v>1116</v>
      </c>
      <c r="V4" s="414" t="s">
        <v>1115</v>
      </c>
      <c r="W4" s="414" t="s">
        <v>1116</v>
      </c>
      <c r="X4" s="414" t="s">
        <v>1115</v>
      </c>
      <c r="Y4" s="414" t="s">
        <v>1116</v>
      </c>
      <c r="Z4" s="414" t="s">
        <v>1115</v>
      </c>
      <c r="AA4" s="414" t="s">
        <v>1116</v>
      </c>
      <c r="AB4" s="414" t="s">
        <v>1115</v>
      </c>
      <c r="AC4" s="414" t="s">
        <v>1116</v>
      </c>
      <c r="AD4" s="414" t="s">
        <v>1115</v>
      </c>
      <c r="AE4" s="414" t="s">
        <v>1116</v>
      </c>
      <c r="AF4" s="414" t="s">
        <v>1115</v>
      </c>
      <c r="AG4" s="414" t="s">
        <v>1116</v>
      </c>
      <c r="AI4" s="414" t="s">
        <v>1148</v>
      </c>
      <c r="AJ4" s="414" t="s">
        <v>1148</v>
      </c>
      <c r="AK4" s="414" t="s">
        <v>1148</v>
      </c>
      <c r="AL4" s="414" t="s">
        <v>1148</v>
      </c>
      <c r="AM4" s="414" t="s">
        <v>1148</v>
      </c>
      <c r="AN4" s="414" t="s">
        <v>1148</v>
      </c>
      <c r="AO4" s="414" t="s">
        <v>1148</v>
      </c>
      <c r="AP4" s="414" t="s">
        <v>1148</v>
      </c>
      <c r="AQ4" s="414" t="s">
        <v>1148</v>
      </c>
      <c r="AR4" s="414" t="s">
        <v>1148</v>
      </c>
      <c r="AS4" s="414" t="s">
        <v>1148</v>
      </c>
      <c r="AT4" s="414" t="s">
        <v>1148</v>
      </c>
      <c r="AU4" s="414" t="s">
        <v>1148</v>
      </c>
      <c r="AV4" s="414" t="s">
        <v>1148</v>
      </c>
      <c r="AW4" s="414" t="s">
        <v>1148</v>
      </c>
      <c r="AX4" s="414" t="s">
        <v>1148</v>
      </c>
    </row>
    <row r="5" spans="1:56">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111.23</v>
      </c>
      <c r="G6" s="290">
        <f>F6/$A6</f>
        <v>111.23</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111.23</v>
      </c>
      <c r="I6" s="290">
        <f>H6/$A6</f>
        <v>111.23</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20</v>
      </c>
      <c r="S6" s="290">
        <f t="shared" ref="S6:S69" si="2">R6/$A6</f>
        <v>20</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20</v>
      </c>
      <c r="U6" s="290">
        <f t="shared" ref="U6:U69" si="3">T6/$A6</f>
        <v>20</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25</v>
      </c>
      <c r="W6" s="290">
        <f>V6/$A6</f>
        <v>25</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25</v>
      </c>
      <c r="Y6" s="290">
        <f>X6/$A6</f>
        <v>25</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20</v>
      </c>
      <c r="AA6" s="290">
        <f t="shared" ref="AA6:AA69" si="4">Z6/$A6</f>
        <v>20</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20</v>
      </c>
      <c r="AC6" s="290">
        <f t="shared" ref="AC6:AC69" si="5">AB6/$A6</f>
        <v>20</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25</v>
      </c>
      <c r="AE6" s="290">
        <f>AD6/$A6</f>
        <v>25</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25</v>
      </c>
      <c r="AG6" s="290">
        <f>AF6/$A6</f>
        <v>25</v>
      </c>
      <c r="AI6" s="429">
        <f>B6-B5</f>
        <v>91.17</v>
      </c>
      <c r="AJ6" s="429">
        <f>D6-D5</f>
        <v>91.17</v>
      </c>
      <c r="AK6" s="429">
        <f>F6-F5</f>
        <v>111.23</v>
      </c>
      <c r="AL6" s="429">
        <f>H6-H5</f>
        <v>111.23</v>
      </c>
      <c r="AM6" s="429">
        <f>J6-J5</f>
        <v>91.17</v>
      </c>
      <c r="AN6" s="429">
        <f>L6-L5</f>
        <v>91.17</v>
      </c>
      <c r="AO6" s="429">
        <f>N6-N5</f>
        <v>111.23</v>
      </c>
      <c r="AP6" s="429">
        <f>P6-P5</f>
        <v>111.23</v>
      </c>
      <c r="AQ6" s="429">
        <f>R6-R5</f>
        <v>20</v>
      </c>
      <c r="AR6" s="429">
        <f>T6-T5</f>
        <v>20</v>
      </c>
      <c r="AS6" s="429">
        <f>V6-V5</f>
        <v>25</v>
      </c>
      <c r="AT6" s="429">
        <f>X6-X5</f>
        <v>25</v>
      </c>
      <c r="AU6" s="429">
        <f>Z6-Z5</f>
        <v>20</v>
      </c>
      <c r="AV6" s="429">
        <f>AB6-AB5</f>
        <v>20</v>
      </c>
      <c r="AW6" s="429">
        <f>AD6-AD5</f>
        <v>25</v>
      </c>
      <c r="AX6" s="429">
        <f>AF6-AF5</f>
        <v>25</v>
      </c>
      <c r="AZ6" s="429"/>
      <c r="BB6" s="429"/>
      <c r="BD6" s="429"/>
    </row>
    <row r="7" spans="1:56">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222.46</v>
      </c>
      <c r="G7" s="290">
        <f t="shared" ref="G7:G70" si="7">F7/$A7</f>
        <v>111.23</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222.46</v>
      </c>
      <c r="I7" s="290">
        <f t="shared" ref="I7:I70" si="8">H7/$A7</f>
        <v>111.23</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40</v>
      </c>
      <c r="S7" s="290">
        <f t="shared" si="2"/>
        <v>20</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40</v>
      </c>
      <c r="U7" s="290">
        <f t="shared" si="3"/>
        <v>20</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50</v>
      </c>
      <c r="W7" s="290">
        <f t="shared" ref="W7:W70" si="11">V7/$A7</f>
        <v>25</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50</v>
      </c>
      <c r="Y7" s="290">
        <f t="shared" ref="Y7:Y70" si="12">X7/$A7</f>
        <v>25</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40</v>
      </c>
      <c r="AA7" s="290">
        <f t="shared" si="4"/>
        <v>20</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40</v>
      </c>
      <c r="AC7" s="290">
        <f t="shared" si="5"/>
        <v>20</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50</v>
      </c>
      <c r="AE7" s="290">
        <f t="shared" ref="AE7:AE70" si="13">AD7/$A7</f>
        <v>25</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50</v>
      </c>
      <c r="AG7" s="290">
        <f t="shared" ref="AG7:AG70" si="14">AF7/$A7</f>
        <v>25</v>
      </c>
      <c r="AI7" s="429">
        <f t="shared" ref="AI7:AI69" si="15">B7-B6</f>
        <v>91.17</v>
      </c>
      <c r="AJ7" s="429">
        <f t="shared" ref="AJ7:AJ69" si="16">D7-D6</f>
        <v>91.17</v>
      </c>
      <c r="AK7" s="429">
        <f t="shared" ref="AK7:AK69" si="17">F7-F6</f>
        <v>111.23</v>
      </c>
      <c r="AL7" s="429">
        <f t="shared" ref="AL7:AL69" si="18">H7-H6</f>
        <v>111.23</v>
      </c>
      <c r="AM7" s="429">
        <f t="shared" ref="AM7:AM69" si="19">J7-J6</f>
        <v>91.17</v>
      </c>
      <c r="AN7" s="429">
        <f t="shared" ref="AN7:AN69" si="20">L7-L6</f>
        <v>91.17</v>
      </c>
      <c r="AO7" s="429">
        <f t="shared" ref="AO7:AO69" si="21">N7-N6</f>
        <v>111.23</v>
      </c>
      <c r="AP7" s="429">
        <f t="shared" ref="AP7:AP69" si="22">P7-P6</f>
        <v>111.23</v>
      </c>
      <c r="AQ7" s="429">
        <f t="shared" ref="AQ7:AQ69" si="23">R7-R6</f>
        <v>20</v>
      </c>
      <c r="AR7" s="429">
        <f t="shared" ref="AR7:AR69" si="24">T7-T6</f>
        <v>20</v>
      </c>
      <c r="AS7" s="429">
        <f t="shared" ref="AS7:AS69" si="25">V7-V6</f>
        <v>25</v>
      </c>
      <c r="AT7" s="429">
        <f t="shared" ref="AT7:AT69" si="26">X7-X6</f>
        <v>25</v>
      </c>
      <c r="AU7" s="429">
        <f t="shared" ref="AU7:AU69" si="27">Z7-Z6</f>
        <v>20</v>
      </c>
      <c r="AV7" s="429">
        <f t="shared" ref="AV7:AV69" si="28">AB7-AB6</f>
        <v>20</v>
      </c>
      <c r="AW7" s="429">
        <f t="shared" ref="AW7:AW69" si="29">AD7-AD6</f>
        <v>25</v>
      </c>
      <c r="AX7" s="429">
        <f t="shared" ref="AX7:AX69" si="30">AF7-AF6</f>
        <v>25</v>
      </c>
    </row>
    <row r="8" spans="1:56">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333.69</v>
      </c>
      <c r="G8" s="290">
        <f t="shared" si="7"/>
        <v>111.23</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333.69</v>
      </c>
      <c r="I8" s="290">
        <f t="shared" si="8"/>
        <v>111.23</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60</v>
      </c>
      <c r="S8" s="290">
        <f t="shared" si="2"/>
        <v>20</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60</v>
      </c>
      <c r="U8" s="290">
        <f t="shared" si="3"/>
        <v>20</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75</v>
      </c>
      <c r="W8" s="290">
        <f t="shared" si="11"/>
        <v>25</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75</v>
      </c>
      <c r="Y8" s="290">
        <f t="shared" si="12"/>
        <v>25</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60</v>
      </c>
      <c r="AA8" s="290">
        <f t="shared" si="4"/>
        <v>20</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60</v>
      </c>
      <c r="AC8" s="290">
        <f t="shared" si="5"/>
        <v>20</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75</v>
      </c>
      <c r="AE8" s="290">
        <f t="shared" si="13"/>
        <v>25</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75</v>
      </c>
      <c r="AG8" s="290">
        <f t="shared" si="14"/>
        <v>25</v>
      </c>
      <c r="AI8" s="429">
        <f t="shared" si="15"/>
        <v>91.169999999999987</v>
      </c>
      <c r="AJ8" s="429">
        <f t="shared" si="16"/>
        <v>91.169999999999987</v>
      </c>
      <c r="AK8" s="429">
        <f t="shared" si="17"/>
        <v>111.22999999999999</v>
      </c>
      <c r="AL8" s="429">
        <f t="shared" si="18"/>
        <v>111.22999999999999</v>
      </c>
      <c r="AM8" s="429">
        <f t="shared" si="19"/>
        <v>91.169999999999987</v>
      </c>
      <c r="AN8" s="429">
        <f t="shared" si="20"/>
        <v>91.169999999999987</v>
      </c>
      <c r="AO8" s="429">
        <f t="shared" si="21"/>
        <v>111.22999999999999</v>
      </c>
      <c r="AP8" s="429">
        <f t="shared" si="22"/>
        <v>111.22999999999999</v>
      </c>
      <c r="AQ8" s="429">
        <f t="shared" si="23"/>
        <v>20</v>
      </c>
      <c r="AR8" s="429">
        <f t="shared" si="24"/>
        <v>20</v>
      </c>
      <c r="AS8" s="429">
        <f t="shared" si="25"/>
        <v>25</v>
      </c>
      <c r="AT8" s="429">
        <f t="shared" si="26"/>
        <v>25</v>
      </c>
      <c r="AU8" s="429">
        <f t="shared" si="27"/>
        <v>20</v>
      </c>
      <c r="AV8" s="429">
        <f t="shared" si="28"/>
        <v>20</v>
      </c>
      <c r="AW8" s="429">
        <f t="shared" si="29"/>
        <v>25</v>
      </c>
      <c r="AX8" s="429">
        <f t="shared" si="30"/>
        <v>25</v>
      </c>
    </row>
    <row r="9" spans="1:56">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444.92</v>
      </c>
      <c r="G9" s="290">
        <f t="shared" si="7"/>
        <v>111.23</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444.92</v>
      </c>
      <c r="I9" s="290">
        <f t="shared" si="8"/>
        <v>111.23</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80</v>
      </c>
      <c r="S9" s="290">
        <f t="shared" si="2"/>
        <v>20</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80</v>
      </c>
      <c r="U9" s="290">
        <f t="shared" si="3"/>
        <v>20</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100</v>
      </c>
      <c r="W9" s="290">
        <f t="shared" si="11"/>
        <v>25</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100</v>
      </c>
      <c r="Y9" s="290">
        <f t="shared" si="12"/>
        <v>25</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80</v>
      </c>
      <c r="AA9" s="290">
        <f t="shared" si="4"/>
        <v>20</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80</v>
      </c>
      <c r="AC9" s="290">
        <f t="shared" si="5"/>
        <v>20</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100</v>
      </c>
      <c r="AE9" s="290">
        <f t="shared" si="13"/>
        <v>25</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100</v>
      </c>
      <c r="AG9" s="290">
        <f t="shared" si="14"/>
        <v>25</v>
      </c>
      <c r="AI9" s="429">
        <f t="shared" si="15"/>
        <v>91.170000000000016</v>
      </c>
      <c r="AJ9" s="429">
        <f t="shared" si="16"/>
        <v>91.170000000000016</v>
      </c>
      <c r="AK9" s="429">
        <f t="shared" si="17"/>
        <v>111.23000000000002</v>
      </c>
      <c r="AL9" s="429">
        <f t="shared" si="18"/>
        <v>111.23000000000002</v>
      </c>
      <c r="AM9" s="429">
        <f t="shared" si="19"/>
        <v>91.170000000000016</v>
      </c>
      <c r="AN9" s="429">
        <f t="shared" si="20"/>
        <v>91.170000000000016</v>
      </c>
      <c r="AO9" s="429">
        <f t="shared" si="21"/>
        <v>111.23000000000002</v>
      </c>
      <c r="AP9" s="429">
        <f t="shared" si="22"/>
        <v>111.23000000000002</v>
      </c>
      <c r="AQ9" s="429">
        <f t="shared" si="23"/>
        <v>20</v>
      </c>
      <c r="AR9" s="429">
        <f t="shared" si="24"/>
        <v>20</v>
      </c>
      <c r="AS9" s="429">
        <f t="shared" si="25"/>
        <v>25</v>
      </c>
      <c r="AT9" s="429">
        <f t="shared" si="26"/>
        <v>25</v>
      </c>
      <c r="AU9" s="429">
        <f t="shared" si="27"/>
        <v>20</v>
      </c>
      <c r="AV9" s="429">
        <f t="shared" si="28"/>
        <v>20</v>
      </c>
      <c r="AW9" s="429">
        <f t="shared" si="29"/>
        <v>25</v>
      </c>
      <c r="AX9" s="429">
        <f t="shared" si="30"/>
        <v>25</v>
      </c>
    </row>
    <row r="10" spans="1:56">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556.15</v>
      </c>
      <c r="G10" s="290">
        <f t="shared" si="7"/>
        <v>111.22999999999999</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556.15</v>
      </c>
      <c r="I10" s="290">
        <f t="shared" si="8"/>
        <v>111.22999999999999</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100</v>
      </c>
      <c r="S10" s="290">
        <f t="shared" si="2"/>
        <v>20</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100</v>
      </c>
      <c r="U10" s="290">
        <f t="shared" si="3"/>
        <v>20</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125</v>
      </c>
      <c r="W10" s="290">
        <f t="shared" si="11"/>
        <v>25</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125</v>
      </c>
      <c r="Y10" s="290">
        <f t="shared" si="12"/>
        <v>25</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100</v>
      </c>
      <c r="AA10" s="290">
        <f t="shared" si="4"/>
        <v>20</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100</v>
      </c>
      <c r="AC10" s="290">
        <f t="shared" si="5"/>
        <v>20</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125</v>
      </c>
      <c r="AE10" s="290">
        <f t="shared" si="13"/>
        <v>25</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125</v>
      </c>
      <c r="AG10" s="290">
        <f t="shared" si="14"/>
        <v>25</v>
      </c>
      <c r="AI10" s="429">
        <f t="shared" si="15"/>
        <v>91.170000000000016</v>
      </c>
      <c r="AJ10" s="429">
        <f t="shared" si="16"/>
        <v>91.170000000000016</v>
      </c>
      <c r="AK10" s="429">
        <f t="shared" si="17"/>
        <v>111.22999999999996</v>
      </c>
      <c r="AL10" s="429">
        <f t="shared" si="18"/>
        <v>111.22999999999996</v>
      </c>
      <c r="AM10" s="429">
        <f t="shared" si="19"/>
        <v>91.170000000000016</v>
      </c>
      <c r="AN10" s="429">
        <f t="shared" si="20"/>
        <v>91.170000000000016</v>
      </c>
      <c r="AO10" s="429">
        <f t="shared" si="21"/>
        <v>111.22999999999996</v>
      </c>
      <c r="AP10" s="429">
        <f t="shared" si="22"/>
        <v>111.22999999999996</v>
      </c>
      <c r="AQ10" s="429">
        <f t="shared" si="23"/>
        <v>20</v>
      </c>
      <c r="AR10" s="429">
        <f t="shared" si="24"/>
        <v>20</v>
      </c>
      <c r="AS10" s="429">
        <f t="shared" si="25"/>
        <v>25</v>
      </c>
      <c r="AT10" s="429">
        <f t="shared" si="26"/>
        <v>25</v>
      </c>
      <c r="AU10" s="429">
        <f t="shared" si="27"/>
        <v>20</v>
      </c>
      <c r="AV10" s="429">
        <f t="shared" si="28"/>
        <v>20</v>
      </c>
      <c r="AW10" s="429">
        <f t="shared" si="29"/>
        <v>25</v>
      </c>
      <c r="AX10" s="429">
        <f t="shared" si="30"/>
        <v>25</v>
      </c>
    </row>
    <row r="11" spans="1:56">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667.38</v>
      </c>
      <c r="G11" s="290">
        <f t="shared" si="7"/>
        <v>111.23</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667.38</v>
      </c>
      <c r="I11" s="290">
        <f t="shared" si="8"/>
        <v>111.23</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120</v>
      </c>
      <c r="S11" s="290">
        <f t="shared" si="2"/>
        <v>20</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120</v>
      </c>
      <c r="U11" s="290">
        <f t="shared" si="3"/>
        <v>20</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150</v>
      </c>
      <c r="W11" s="290">
        <f t="shared" si="11"/>
        <v>25</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150</v>
      </c>
      <c r="Y11" s="290">
        <f t="shared" si="12"/>
        <v>25</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120</v>
      </c>
      <c r="AA11" s="290">
        <f t="shared" si="4"/>
        <v>20</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120</v>
      </c>
      <c r="AC11" s="290">
        <f t="shared" si="5"/>
        <v>20</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150</v>
      </c>
      <c r="AE11" s="290">
        <f t="shared" si="13"/>
        <v>25</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150</v>
      </c>
      <c r="AG11" s="290">
        <f t="shared" si="14"/>
        <v>25</v>
      </c>
      <c r="AI11" s="429">
        <f t="shared" si="15"/>
        <v>91.169999999999959</v>
      </c>
      <c r="AJ11" s="429">
        <f t="shared" si="16"/>
        <v>91.169999999999959</v>
      </c>
      <c r="AK11" s="429">
        <f t="shared" si="17"/>
        <v>111.23000000000002</v>
      </c>
      <c r="AL11" s="429">
        <f t="shared" si="18"/>
        <v>111.23000000000002</v>
      </c>
      <c r="AM11" s="429">
        <f t="shared" si="19"/>
        <v>91.169999999999959</v>
      </c>
      <c r="AN11" s="429">
        <f t="shared" si="20"/>
        <v>91.169999999999959</v>
      </c>
      <c r="AO11" s="429">
        <f t="shared" si="21"/>
        <v>111.23000000000002</v>
      </c>
      <c r="AP11" s="429">
        <f t="shared" si="22"/>
        <v>111.23000000000002</v>
      </c>
      <c r="AQ11" s="429">
        <f t="shared" si="23"/>
        <v>20</v>
      </c>
      <c r="AR11" s="429">
        <f t="shared" si="24"/>
        <v>20</v>
      </c>
      <c r="AS11" s="429">
        <f t="shared" si="25"/>
        <v>25</v>
      </c>
      <c r="AT11" s="429">
        <f t="shared" si="26"/>
        <v>25</v>
      </c>
      <c r="AU11" s="429">
        <f t="shared" si="27"/>
        <v>20</v>
      </c>
      <c r="AV11" s="429">
        <f t="shared" si="28"/>
        <v>20</v>
      </c>
      <c r="AW11" s="429">
        <f t="shared" si="29"/>
        <v>25</v>
      </c>
      <c r="AX11" s="429">
        <f t="shared" si="30"/>
        <v>25</v>
      </c>
    </row>
    <row r="12" spans="1:56">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778.61</v>
      </c>
      <c r="G12" s="290">
        <f t="shared" si="7"/>
        <v>111.23</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778.61</v>
      </c>
      <c r="I12" s="290">
        <f t="shared" si="8"/>
        <v>111.23</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140</v>
      </c>
      <c r="S12" s="290">
        <f t="shared" si="2"/>
        <v>20</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140</v>
      </c>
      <c r="U12" s="290">
        <f t="shared" si="3"/>
        <v>20</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175</v>
      </c>
      <c r="W12" s="290">
        <f t="shared" si="11"/>
        <v>25</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175</v>
      </c>
      <c r="Y12" s="290">
        <f t="shared" si="12"/>
        <v>25</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140</v>
      </c>
      <c r="AA12" s="290">
        <f t="shared" si="4"/>
        <v>20</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140</v>
      </c>
      <c r="AC12" s="290">
        <f t="shared" si="5"/>
        <v>20</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175</v>
      </c>
      <c r="AE12" s="290">
        <f t="shared" si="13"/>
        <v>25</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175</v>
      </c>
      <c r="AG12" s="290">
        <f t="shared" si="14"/>
        <v>25</v>
      </c>
      <c r="AI12" s="429">
        <f t="shared" si="15"/>
        <v>91.170000000000073</v>
      </c>
      <c r="AJ12" s="429">
        <f t="shared" si="16"/>
        <v>91.170000000000073</v>
      </c>
      <c r="AK12" s="429">
        <f t="shared" si="17"/>
        <v>111.23000000000002</v>
      </c>
      <c r="AL12" s="429">
        <f t="shared" si="18"/>
        <v>111.23000000000002</v>
      </c>
      <c r="AM12" s="429">
        <f t="shared" si="19"/>
        <v>91.170000000000073</v>
      </c>
      <c r="AN12" s="429">
        <f t="shared" si="20"/>
        <v>91.170000000000073</v>
      </c>
      <c r="AO12" s="429">
        <f t="shared" si="21"/>
        <v>111.23000000000002</v>
      </c>
      <c r="AP12" s="429">
        <f t="shared" si="22"/>
        <v>111.23000000000002</v>
      </c>
      <c r="AQ12" s="429">
        <f t="shared" si="23"/>
        <v>20</v>
      </c>
      <c r="AR12" s="429">
        <f t="shared" si="24"/>
        <v>20</v>
      </c>
      <c r="AS12" s="429">
        <f t="shared" si="25"/>
        <v>25</v>
      </c>
      <c r="AT12" s="429">
        <f t="shared" si="26"/>
        <v>25</v>
      </c>
      <c r="AU12" s="429">
        <f t="shared" si="27"/>
        <v>20</v>
      </c>
      <c r="AV12" s="429">
        <f t="shared" si="28"/>
        <v>20</v>
      </c>
      <c r="AW12" s="429">
        <f t="shared" si="29"/>
        <v>25</v>
      </c>
      <c r="AX12" s="429">
        <f t="shared" si="30"/>
        <v>25</v>
      </c>
    </row>
    <row r="13" spans="1:56">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889.84</v>
      </c>
      <c r="G13" s="290">
        <f t="shared" si="7"/>
        <v>111.23</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889.84</v>
      </c>
      <c r="I13" s="290">
        <f t="shared" si="8"/>
        <v>111.23</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160</v>
      </c>
      <c r="S13" s="290">
        <f t="shared" si="2"/>
        <v>20</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160</v>
      </c>
      <c r="U13" s="290">
        <f t="shared" si="3"/>
        <v>20</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200</v>
      </c>
      <c r="W13" s="290">
        <f t="shared" si="11"/>
        <v>25</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200</v>
      </c>
      <c r="Y13" s="290">
        <f t="shared" si="12"/>
        <v>25</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160</v>
      </c>
      <c r="AA13" s="290">
        <f t="shared" si="4"/>
        <v>20</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160</v>
      </c>
      <c r="AC13" s="290">
        <f t="shared" si="5"/>
        <v>20</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200</v>
      </c>
      <c r="AE13" s="290">
        <f t="shared" si="13"/>
        <v>25</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200</v>
      </c>
      <c r="AG13" s="290">
        <f t="shared" si="14"/>
        <v>25</v>
      </c>
      <c r="AI13" s="429">
        <f t="shared" si="15"/>
        <v>91.169999999999959</v>
      </c>
      <c r="AJ13" s="429">
        <f t="shared" si="16"/>
        <v>91.169999999999959</v>
      </c>
      <c r="AK13" s="429">
        <f t="shared" si="17"/>
        <v>111.23000000000002</v>
      </c>
      <c r="AL13" s="429">
        <f t="shared" si="18"/>
        <v>111.23000000000002</v>
      </c>
      <c r="AM13" s="429">
        <f t="shared" si="19"/>
        <v>91.169999999999959</v>
      </c>
      <c r="AN13" s="429">
        <f t="shared" si="20"/>
        <v>91.169999999999959</v>
      </c>
      <c r="AO13" s="429">
        <f t="shared" si="21"/>
        <v>111.23000000000002</v>
      </c>
      <c r="AP13" s="429">
        <f t="shared" si="22"/>
        <v>111.23000000000002</v>
      </c>
      <c r="AQ13" s="429">
        <f t="shared" si="23"/>
        <v>20</v>
      </c>
      <c r="AR13" s="429">
        <f t="shared" si="24"/>
        <v>20</v>
      </c>
      <c r="AS13" s="429">
        <f t="shared" si="25"/>
        <v>25</v>
      </c>
      <c r="AT13" s="429">
        <f t="shared" si="26"/>
        <v>25</v>
      </c>
      <c r="AU13" s="429">
        <f t="shared" si="27"/>
        <v>20</v>
      </c>
      <c r="AV13" s="429">
        <f t="shared" si="28"/>
        <v>20</v>
      </c>
      <c r="AW13" s="429">
        <f t="shared" si="29"/>
        <v>25</v>
      </c>
      <c r="AX13" s="429">
        <f t="shared" si="30"/>
        <v>25</v>
      </c>
    </row>
    <row r="14" spans="1:56">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1001.07</v>
      </c>
      <c r="G14" s="290">
        <f t="shared" si="7"/>
        <v>111.23</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1001.07</v>
      </c>
      <c r="I14" s="290">
        <f t="shared" si="8"/>
        <v>111.23</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180</v>
      </c>
      <c r="S14" s="290">
        <f t="shared" si="2"/>
        <v>20</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180</v>
      </c>
      <c r="U14" s="290">
        <f t="shared" si="3"/>
        <v>20</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225</v>
      </c>
      <c r="W14" s="290">
        <f t="shared" si="11"/>
        <v>25</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225</v>
      </c>
      <c r="Y14" s="290">
        <f t="shared" si="12"/>
        <v>25</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180</v>
      </c>
      <c r="AA14" s="290">
        <f t="shared" si="4"/>
        <v>20</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180</v>
      </c>
      <c r="AC14" s="290">
        <f t="shared" si="5"/>
        <v>20</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225</v>
      </c>
      <c r="AE14" s="290">
        <f t="shared" si="13"/>
        <v>25</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225</v>
      </c>
      <c r="AG14" s="290">
        <f t="shared" si="14"/>
        <v>25</v>
      </c>
      <c r="AI14" s="429">
        <f t="shared" si="15"/>
        <v>91.169999999999959</v>
      </c>
      <c r="AJ14" s="429">
        <f t="shared" si="16"/>
        <v>91.169999999999959</v>
      </c>
      <c r="AK14" s="429">
        <f t="shared" si="17"/>
        <v>111.23000000000002</v>
      </c>
      <c r="AL14" s="429">
        <f t="shared" si="18"/>
        <v>111.23000000000002</v>
      </c>
      <c r="AM14" s="429">
        <f t="shared" si="19"/>
        <v>91.169999999999959</v>
      </c>
      <c r="AN14" s="429">
        <f t="shared" si="20"/>
        <v>91.169999999999959</v>
      </c>
      <c r="AO14" s="429">
        <f t="shared" si="21"/>
        <v>111.23000000000002</v>
      </c>
      <c r="AP14" s="429">
        <f t="shared" si="22"/>
        <v>111.23000000000002</v>
      </c>
      <c r="AQ14" s="429">
        <f t="shared" si="23"/>
        <v>20</v>
      </c>
      <c r="AR14" s="429">
        <f t="shared" si="24"/>
        <v>20</v>
      </c>
      <c r="AS14" s="429">
        <f t="shared" si="25"/>
        <v>25</v>
      </c>
      <c r="AT14" s="429">
        <f t="shared" si="26"/>
        <v>25</v>
      </c>
      <c r="AU14" s="429">
        <f t="shared" si="27"/>
        <v>20</v>
      </c>
      <c r="AV14" s="429">
        <f t="shared" si="28"/>
        <v>20</v>
      </c>
      <c r="AW14" s="429">
        <f t="shared" si="29"/>
        <v>25</v>
      </c>
      <c r="AX14" s="429">
        <f t="shared" si="30"/>
        <v>25</v>
      </c>
    </row>
    <row r="15" spans="1:56">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1112.3</v>
      </c>
      <c r="G15" s="290">
        <f t="shared" si="7"/>
        <v>111.22999999999999</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1112.3</v>
      </c>
      <c r="I15" s="290">
        <f t="shared" si="8"/>
        <v>111.22999999999999</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200</v>
      </c>
      <c r="S15" s="290">
        <f t="shared" si="2"/>
        <v>20</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200</v>
      </c>
      <c r="U15" s="290">
        <f t="shared" si="3"/>
        <v>20</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250</v>
      </c>
      <c r="W15" s="290">
        <f t="shared" si="11"/>
        <v>25</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250</v>
      </c>
      <c r="Y15" s="290">
        <f t="shared" si="12"/>
        <v>25</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200</v>
      </c>
      <c r="AA15" s="290">
        <f t="shared" si="4"/>
        <v>20</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200</v>
      </c>
      <c r="AC15" s="290">
        <f t="shared" si="5"/>
        <v>20</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250</v>
      </c>
      <c r="AE15" s="290">
        <f t="shared" si="13"/>
        <v>25</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250</v>
      </c>
      <c r="AG15" s="290">
        <f t="shared" si="14"/>
        <v>25</v>
      </c>
      <c r="AI15" s="429">
        <f t="shared" si="15"/>
        <v>91.170000000000073</v>
      </c>
      <c r="AJ15" s="429">
        <f t="shared" si="16"/>
        <v>91.170000000000073</v>
      </c>
      <c r="AK15" s="429">
        <f t="shared" si="17"/>
        <v>111.2299999999999</v>
      </c>
      <c r="AL15" s="429">
        <f t="shared" si="18"/>
        <v>111.2299999999999</v>
      </c>
      <c r="AM15" s="429">
        <f t="shared" si="19"/>
        <v>91.170000000000073</v>
      </c>
      <c r="AN15" s="429">
        <f t="shared" si="20"/>
        <v>91.170000000000073</v>
      </c>
      <c r="AO15" s="429">
        <f t="shared" si="21"/>
        <v>111.2299999999999</v>
      </c>
      <c r="AP15" s="429">
        <f t="shared" si="22"/>
        <v>111.2299999999999</v>
      </c>
      <c r="AQ15" s="429">
        <f t="shared" si="23"/>
        <v>20</v>
      </c>
      <c r="AR15" s="429">
        <f t="shared" si="24"/>
        <v>20</v>
      </c>
      <c r="AS15" s="429">
        <f t="shared" si="25"/>
        <v>25</v>
      </c>
      <c r="AT15" s="429">
        <f t="shared" si="26"/>
        <v>25</v>
      </c>
      <c r="AU15" s="429">
        <f t="shared" si="27"/>
        <v>20</v>
      </c>
      <c r="AV15" s="429">
        <f t="shared" si="28"/>
        <v>20</v>
      </c>
      <c r="AW15" s="429">
        <f t="shared" si="29"/>
        <v>25</v>
      </c>
      <c r="AX15" s="429">
        <f t="shared" si="30"/>
        <v>25</v>
      </c>
    </row>
    <row r="16" spans="1:5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1223.53</v>
      </c>
      <c r="G16" s="290">
        <f t="shared" si="7"/>
        <v>111.23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1223.53</v>
      </c>
      <c r="I16" s="290">
        <f t="shared" si="8"/>
        <v>111.23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220</v>
      </c>
      <c r="S16" s="290">
        <f t="shared" si="2"/>
        <v>20</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220</v>
      </c>
      <c r="U16" s="290">
        <f t="shared" si="3"/>
        <v>20</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275</v>
      </c>
      <c r="W16" s="290">
        <f t="shared" si="11"/>
        <v>25</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275</v>
      </c>
      <c r="Y16" s="290">
        <f t="shared" si="12"/>
        <v>25</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220</v>
      </c>
      <c r="AA16" s="290">
        <f t="shared" si="4"/>
        <v>20</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220</v>
      </c>
      <c r="AC16" s="290">
        <f t="shared" si="5"/>
        <v>20</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275</v>
      </c>
      <c r="AE16" s="290">
        <f t="shared" si="13"/>
        <v>25</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275</v>
      </c>
      <c r="AG16" s="290">
        <f t="shared" si="14"/>
        <v>25</v>
      </c>
      <c r="AI16" s="429">
        <f t="shared" si="15"/>
        <v>91.169999999999959</v>
      </c>
      <c r="AJ16" s="429">
        <f t="shared" si="16"/>
        <v>91.169999999999959</v>
      </c>
      <c r="AK16" s="429">
        <f t="shared" si="17"/>
        <v>111.23000000000002</v>
      </c>
      <c r="AL16" s="429">
        <f t="shared" si="18"/>
        <v>111.23000000000002</v>
      </c>
      <c r="AM16" s="429">
        <f t="shared" si="19"/>
        <v>91.169999999999959</v>
      </c>
      <c r="AN16" s="429">
        <f t="shared" si="20"/>
        <v>91.169999999999959</v>
      </c>
      <c r="AO16" s="429">
        <f t="shared" si="21"/>
        <v>111.23000000000002</v>
      </c>
      <c r="AP16" s="429">
        <f t="shared" si="22"/>
        <v>111.23000000000002</v>
      </c>
      <c r="AQ16" s="429">
        <f t="shared" si="23"/>
        <v>20</v>
      </c>
      <c r="AR16" s="429">
        <f t="shared" si="24"/>
        <v>20</v>
      </c>
      <c r="AS16" s="429">
        <f t="shared" si="25"/>
        <v>25</v>
      </c>
      <c r="AT16" s="429">
        <f t="shared" si="26"/>
        <v>25</v>
      </c>
      <c r="AU16" s="429">
        <f t="shared" si="27"/>
        <v>20</v>
      </c>
      <c r="AV16" s="429">
        <f t="shared" si="28"/>
        <v>20</v>
      </c>
      <c r="AW16" s="429">
        <f t="shared" si="29"/>
        <v>25</v>
      </c>
      <c r="AX16" s="429">
        <f t="shared" si="30"/>
        <v>25</v>
      </c>
    </row>
    <row r="17" spans="1:50">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1334.76</v>
      </c>
      <c r="G17" s="290">
        <f t="shared" si="7"/>
        <v>111.23</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1334.76</v>
      </c>
      <c r="I17" s="290">
        <f t="shared" si="8"/>
        <v>111.23</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240</v>
      </c>
      <c r="S17" s="290">
        <f t="shared" si="2"/>
        <v>20</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240</v>
      </c>
      <c r="U17" s="290">
        <f t="shared" si="3"/>
        <v>20</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300</v>
      </c>
      <c r="W17" s="290">
        <f t="shared" si="11"/>
        <v>25</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300</v>
      </c>
      <c r="Y17" s="290">
        <f t="shared" si="12"/>
        <v>25</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240</v>
      </c>
      <c r="AA17" s="290">
        <f t="shared" si="4"/>
        <v>20</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240</v>
      </c>
      <c r="AC17" s="290">
        <f t="shared" si="5"/>
        <v>20</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300</v>
      </c>
      <c r="AE17" s="290">
        <f t="shared" si="13"/>
        <v>25</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300</v>
      </c>
      <c r="AG17" s="290">
        <f t="shared" si="14"/>
        <v>25</v>
      </c>
      <c r="AI17" s="429">
        <f t="shared" si="15"/>
        <v>91.169999999999959</v>
      </c>
      <c r="AJ17" s="429">
        <f t="shared" si="16"/>
        <v>91.169999999999959</v>
      </c>
      <c r="AK17" s="429">
        <f t="shared" si="17"/>
        <v>111.23000000000002</v>
      </c>
      <c r="AL17" s="429">
        <f t="shared" si="18"/>
        <v>111.23000000000002</v>
      </c>
      <c r="AM17" s="429">
        <f t="shared" si="19"/>
        <v>91.169999999999959</v>
      </c>
      <c r="AN17" s="429">
        <f t="shared" si="20"/>
        <v>91.169999999999959</v>
      </c>
      <c r="AO17" s="429">
        <f t="shared" si="21"/>
        <v>111.23000000000002</v>
      </c>
      <c r="AP17" s="429">
        <f t="shared" si="22"/>
        <v>111.23000000000002</v>
      </c>
      <c r="AQ17" s="429">
        <f t="shared" si="23"/>
        <v>20</v>
      </c>
      <c r="AR17" s="429">
        <f t="shared" si="24"/>
        <v>20</v>
      </c>
      <c r="AS17" s="429">
        <f t="shared" si="25"/>
        <v>25</v>
      </c>
      <c r="AT17" s="429">
        <f t="shared" si="26"/>
        <v>25</v>
      </c>
      <c r="AU17" s="429">
        <f t="shared" si="27"/>
        <v>20</v>
      </c>
      <c r="AV17" s="429">
        <f t="shared" si="28"/>
        <v>20</v>
      </c>
      <c r="AW17" s="429">
        <f t="shared" si="29"/>
        <v>25</v>
      </c>
      <c r="AX17" s="429">
        <f t="shared" si="30"/>
        <v>25</v>
      </c>
    </row>
    <row r="18" spans="1:50">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1445.99</v>
      </c>
      <c r="G18" s="290">
        <f t="shared" si="7"/>
        <v>111.23</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1445.99</v>
      </c>
      <c r="I18" s="290">
        <f t="shared" si="8"/>
        <v>111.23</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260</v>
      </c>
      <c r="S18" s="290">
        <f t="shared" si="2"/>
        <v>20</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260</v>
      </c>
      <c r="U18" s="290">
        <f t="shared" si="3"/>
        <v>20</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325</v>
      </c>
      <c r="W18" s="290">
        <f t="shared" si="11"/>
        <v>25</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325</v>
      </c>
      <c r="Y18" s="290">
        <f t="shared" si="12"/>
        <v>25</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260</v>
      </c>
      <c r="AA18" s="290">
        <f t="shared" si="4"/>
        <v>20</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260</v>
      </c>
      <c r="AC18" s="290">
        <f t="shared" si="5"/>
        <v>20</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325</v>
      </c>
      <c r="AE18" s="290">
        <f t="shared" si="13"/>
        <v>25</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325</v>
      </c>
      <c r="AG18" s="290">
        <f t="shared" si="14"/>
        <v>25</v>
      </c>
      <c r="AI18" s="429">
        <f t="shared" si="15"/>
        <v>91.170000000000073</v>
      </c>
      <c r="AJ18" s="429">
        <f t="shared" si="16"/>
        <v>91.170000000000073</v>
      </c>
      <c r="AK18" s="429">
        <f t="shared" si="17"/>
        <v>111.23000000000002</v>
      </c>
      <c r="AL18" s="429">
        <f t="shared" si="18"/>
        <v>111.23000000000002</v>
      </c>
      <c r="AM18" s="429">
        <f t="shared" si="19"/>
        <v>91.170000000000073</v>
      </c>
      <c r="AN18" s="429">
        <f t="shared" si="20"/>
        <v>91.170000000000073</v>
      </c>
      <c r="AO18" s="429">
        <f t="shared" si="21"/>
        <v>111.23000000000002</v>
      </c>
      <c r="AP18" s="429">
        <f t="shared" si="22"/>
        <v>111.23000000000002</v>
      </c>
      <c r="AQ18" s="429">
        <f t="shared" si="23"/>
        <v>20</v>
      </c>
      <c r="AR18" s="429">
        <f t="shared" si="24"/>
        <v>20</v>
      </c>
      <c r="AS18" s="429">
        <f t="shared" si="25"/>
        <v>25</v>
      </c>
      <c r="AT18" s="429">
        <f t="shared" si="26"/>
        <v>25</v>
      </c>
      <c r="AU18" s="429">
        <f t="shared" si="27"/>
        <v>20</v>
      </c>
      <c r="AV18" s="429">
        <f t="shared" si="28"/>
        <v>20</v>
      </c>
      <c r="AW18" s="429">
        <f t="shared" si="29"/>
        <v>25</v>
      </c>
      <c r="AX18" s="429">
        <f t="shared" si="30"/>
        <v>25</v>
      </c>
    </row>
    <row r="19" spans="1:50">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1557.22</v>
      </c>
      <c r="G19" s="290">
        <f t="shared" si="7"/>
        <v>111.23</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1557.22</v>
      </c>
      <c r="I19" s="290">
        <f t="shared" si="8"/>
        <v>111.23</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280</v>
      </c>
      <c r="S19" s="290">
        <f t="shared" si="2"/>
        <v>20</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280</v>
      </c>
      <c r="U19" s="290">
        <f t="shared" si="3"/>
        <v>20</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350</v>
      </c>
      <c r="W19" s="290">
        <f t="shared" si="11"/>
        <v>25</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350</v>
      </c>
      <c r="Y19" s="290">
        <f t="shared" si="12"/>
        <v>25</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280</v>
      </c>
      <c r="AA19" s="290">
        <f t="shared" si="4"/>
        <v>20</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280</v>
      </c>
      <c r="AC19" s="290">
        <f t="shared" si="5"/>
        <v>20</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350</v>
      </c>
      <c r="AE19" s="290">
        <f t="shared" si="13"/>
        <v>25</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350</v>
      </c>
      <c r="AG19" s="290">
        <f t="shared" si="14"/>
        <v>25</v>
      </c>
      <c r="AI19" s="429">
        <f t="shared" si="15"/>
        <v>91.170000000000073</v>
      </c>
      <c r="AJ19" s="429">
        <f t="shared" si="16"/>
        <v>91.170000000000073</v>
      </c>
      <c r="AK19" s="429">
        <f t="shared" si="17"/>
        <v>111.23000000000002</v>
      </c>
      <c r="AL19" s="429">
        <f t="shared" si="18"/>
        <v>111.23000000000002</v>
      </c>
      <c r="AM19" s="429">
        <f t="shared" si="19"/>
        <v>91.170000000000073</v>
      </c>
      <c r="AN19" s="429">
        <f t="shared" si="20"/>
        <v>91.170000000000073</v>
      </c>
      <c r="AO19" s="429">
        <f t="shared" si="21"/>
        <v>111.23000000000002</v>
      </c>
      <c r="AP19" s="429">
        <f t="shared" si="22"/>
        <v>111.23000000000002</v>
      </c>
      <c r="AQ19" s="429">
        <f t="shared" si="23"/>
        <v>20</v>
      </c>
      <c r="AR19" s="429">
        <f t="shared" si="24"/>
        <v>20</v>
      </c>
      <c r="AS19" s="429">
        <f t="shared" si="25"/>
        <v>25</v>
      </c>
      <c r="AT19" s="429">
        <f t="shared" si="26"/>
        <v>25</v>
      </c>
      <c r="AU19" s="429">
        <f t="shared" si="27"/>
        <v>20</v>
      </c>
      <c r="AV19" s="429">
        <f t="shared" si="28"/>
        <v>20</v>
      </c>
      <c r="AW19" s="429">
        <f t="shared" si="29"/>
        <v>25</v>
      </c>
      <c r="AX19" s="429">
        <f t="shared" si="30"/>
        <v>25</v>
      </c>
    </row>
    <row r="20" spans="1:5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1668.45</v>
      </c>
      <c r="G20" s="290">
        <f t="shared" si="7"/>
        <v>111.23</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1668.45</v>
      </c>
      <c r="I20" s="290">
        <f t="shared" si="8"/>
        <v>111.23</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300</v>
      </c>
      <c r="S20" s="290">
        <f t="shared" si="2"/>
        <v>20</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300</v>
      </c>
      <c r="U20" s="290">
        <f t="shared" si="3"/>
        <v>20</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375</v>
      </c>
      <c r="W20" s="290">
        <f t="shared" si="11"/>
        <v>25</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375</v>
      </c>
      <c r="Y20" s="290">
        <f t="shared" si="12"/>
        <v>25</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300</v>
      </c>
      <c r="AA20" s="290">
        <f t="shared" si="4"/>
        <v>20</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300</v>
      </c>
      <c r="AC20" s="290">
        <f t="shared" si="5"/>
        <v>20</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375</v>
      </c>
      <c r="AE20" s="290">
        <f t="shared" si="13"/>
        <v>25</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375</v>
      </c>
      <c r="AG20" s="290">
        <f t="shared" si="14"/>
        <v>25</v>
      </c>
      <c r="AI20" s="429">
        <f t="shared" si="15"/>
        <v>91.169999999999845</v>
      </c>
      <c r="AJ20" s="429">
        <f t="shared" si="16"/>
        <v>91.169999999999845</v>
      </c>
      <c r="AK20" s="429">
        <f t="shared" si="17"/>
        <v>111.23000000000002</v>
      </c>
      <c r="AL20" s="429">
        <f t="shared" si="18"/>
        <v>111.23000000000002</v>
      </c>
      <c r="AM20" s="429">
        <f t="shared" si="19"/>
        <v>91.169999999999845</v>
      </c>
      <c r="AN20" s="429">
        <f t="shared" si="20"/>
        <v>91.169999999999845</v>
      </c>
      <c r="AO20" s="429">
        <f t="shared" si="21"/>
        <v>111.23000000000002</v>
      </c>
      <c r="AP20" s="429">
        <f t="shared" si="22"/>
        <v>111.23000000000002</v>
      </c>
      <c r="AQ20" s="429">
        <f t="shared" si="23"/>
        <v>20</v>
      </c>
      <c r="AR20" s="429">
        <f t="shared" si="24"/>
        <v>20</v>
      </c>
      <c r="AS20" s="429">
        <f t="shared" si="25"/>
        <v>25</v>
      </c>
      <c r="AT20" s="429">
        <f t="shared" si="26"/>
        <v>25</v>
      </c>
      <c r="AU20" s="429">
        <f t="shared" si="27"/>
        <v>20</v>
      </c>
      <c r="AV20" s="429">
        <f t="shared" si="28"/>
        <v>20</v>
      </c>
      <c r="AW20" s="429">
        <f t="shared" si="29"/>
        <v>25</v>
      </c>
      <c r="AX20" s="429">
        <f t="shared" si="30"/>
        <v>25</v>
      </c>
    </row>
    <row r="21" spans="1:50">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1779.68</v>
      </c>
      <c r="G21" s="290">
        <f t="shared" si="7"/>
        <v>111.23</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1779.68</v>
      </c>
      <c r="I21" s="290">
        <f t="shared" si="8"/>
        <v>111.23</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320</v>
      </c>
      <c r="S21" s="290">
        <f t="shared" si="2"/>
        <v>20</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320</v>
      </c>
      <c r="U21" s="290">
        <f t="shared" si="3"/>
        <v>20</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400</v>
      </c>
      <c r="W21" s="290">
        <f t="shared" si="11"/>
        <v>25</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400</v>
      </c>
      <c r="Y21" s="290">
        <f t="shared" si="12"/>
        <v>25</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320</v>
      </c>
      <c r="AA21" s="290">
        <f t="shared" si="4"/>
        <v>20</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320</v>
      </c>
      <c r="AC21" s="290">
        <f t="shared" si="5"/>
        <v>20</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400</v>
      </c>
      <c r="AE21" s="290">
        <f t="shared" si="13"/>
        <v>25</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400</v>
      </c>
      <c r="AG21" s="290">
        <f t="shared" si="14"/>
        <v>25</v>
      </c>
      <c r="AI21" s="429">
        <f t="shared" si="15"/>
        <v>91.170000000000073</v>
      </c>
      <c r="AJ21" s="429">
        <f t="shared" si="16"/>
        <v>91.170000000000073</v>
      </c>
      <c r="AK21" s="429">
        <f t="shared" si="17"/>
        <v>111.23000000000002</v>
      </c>
      <c r="AL21" s="429">
        <f t="shared" si="18"/>
        <v>111.23000000000002</v>
      </c>
      <c r="AM21" s="429">
        <f t="shared" si="19"/>
        <v>91.170000000000073</v>
      </c>
      <c r="AN21" s="429">
        <f t="shared" si="20"/>
        <v>91.170000000000073</v>
      </c>
      <c r="AO21" s="429">
        <f t="shared" si="21"/>
        <v>111.23000000000002</v>
      </c>
      <c r="AP21" s="429">
        <f t="shared" si="22"/>
        <v>111.23000000000002</v>
      </c>
      <c r="AQ21" s="429">
        <f t="shared" si="23"/>
        <v>20</v>
      </c>
      <c r="AR21" s="429">
        <f t="shared" si="24"/>
        <v>20</v>
      </c>
      <c r="AS21" s="429">
        <f t="shared" si="25"/>
        <v>25</v>
      </c>
      <c r="AT21" s="429">
        <f t="shared" si="26"/>
        <v>25</v>
      </c>
      <c r="AU21" s="429">
        <f t="shared" si="27"/>
        <v>20</v>
      </c>
      <c r="AV21" s="429">
        <f t="shared" si="28"/>
        <v>20</v>
      </c>
      <c r="AW21" s="429">
        <f t="shared" si="29"/>
        <v>25</v>
      </c>
      <c r="AX21" s="429">
        <f t="shared" si="30"/>
        <v>25</v>
      </c>
    </row>
    <row r="22" spans="1:50">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1890.91</v>
      </c>
      <c r="G22" s="290">
        <f t="shared" si="7"/>
        <v>111.23</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1890.91</v>
      </c>
      <c r="I22" s="290">
        <f t="shared" si="8"/>
        <v>111.23</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340</v>
      </c>
      <c r="S22" s="290">
        <f t="shared" si="2"/>
        <v>20</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340</v>
      </c>
      <c r="U22" s="290">
        <f t="shared" si="3"/>
        <v>20</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425</v>
      </c>
      <c r="W22" s="290">
        <f t="shared" si="11"/>
        <v>25</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425</v>
      </c>
      <c r="Y22" s="290">
        <f t="shared" si="12"/>
        <v>25</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340</v>
      </c>
      <c r="AA22" s="290">
        <f t="shared" si="4"/>
        <v>20</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340</v>
      </c>
      <c r="AC22" s="290">
        <f t="shared" si="5"/>
        <v>20</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425</v>
      </c>
      <c r="AE22" s="290">
        <f t="shared" si="13"/>
        <v>25</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425</v>
      </c>
      <c r="AG22" s="290">
        <f t="shared" si="14"/>
        <v>25</v>
      </c>
      <c r="AI22" s="429">
        <f t="shared" si="15"/>
        <v>91.170000000000073</v>
      </c>
      <c r="AJ22" s="429">
        <f t="shared" si="16"/>
        <v>91.170000000000073</v>
      </c>
      <c r="AK22" s="429">
        <f t="shared" si="17"/>
        <v>111.23000000000002</v>
      </c>
      <c r="AL22" s="429">
        <f t="shared" si="18"/>
        <v>111.23000000000002</v>
      </c>
      <c r="AM22" s="429">
        <f t="shared" si="19"/>
        <v>91.170000000000073</v>
      </c>
      <c r="AN22" s="429">
        <f t="shared" si="20"/>
        <v>91.170000000000073</v>
      </c>
      <c r="AO22" s="429">
        <f t="shared" si="21"/>
        <v>111.23000000000002</v>
      </c>
      <c r="AP22" s="429">
        <f t="shared" si="22"/>
        <v>111.23000000000002</v>
      </c>
      <c r="AQ22" s="429">
        <f t="shared" si="23"/>
        <v>20</v>
      </c>
      <c r="AR22" s="429">
        <f t="shared" si="24"/>
        <v>20</v>
      </c>
      <c r="AS22" s="429">
        <f t="shared" si="25"/>
        <v>25</v>
      </c>
      <c r="AT22" s="429">
        <f t="shared" si="26"/>
        <v>25</v>
      </c>
      <c r="AU22" s="429">
        <f t="shared" si="27"/>
        <v>20</v>
      </c>
      <c r="AV22" s="429">
        <f t="shared" si="28"/>
        <v>20</v>
      </c>
      <c r="AW22" s="429">
        <f t="shared" si="29"/>
        <v>25</v>
      </c>
      <c r="AX22" s="429">
        <f t="shared" si="30"/>
        <v>25</v>
      </c>
    </row>
    <row r="23" spans="1:50">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2002.14</v>
      </c>
      <c r="G23" s="290">
        <f t="shared" si="7"/>
        <v>111.23</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2002.14</v>
      </c>
      <c r="I23" s="290">
        <f t="shared" si="8"/>
        <v>111.23</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360</v>
      </c>
      <c r="S23" s="290">
        <f t="shared" si="2"/>
        <v>20</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360</v>
      </c>
      <c r="U23" s="290">
        <f t="shared" si="3"/>
        <v>20</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450</v>
      </c>
      <c r="W23" s="290">
        <f t="shared" si="11"/>
        <v>25</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450</v>
      </c>
      <c r="Y23" s="290">
        <f t="shared" si="12"/>
        <v>25</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360</v>
      </c>
      <c r="AA23" s="290">
        <f t="shared" si="4"/>
        <v>20</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360</v>
      </c>
      <c r="AC23" s="290">
        <f t="shared" si="5"/>
        <v>20</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450</v>
      </c>
      <c r="AE23" s="290">
        <f t="shared" si="13"/>
        <v>25</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450</v>
      </c>
      <c r="AG23" s="290">
        <f t="shared" si="14"/>
        <v>25</v>
      </c>
      <c r="AI23" s="429">
        <f t="shared" si="15"/>
        <v>91.169999999999845</v>
      </c>
      <c r="AJ23" s="429">
        <f t="shared" si="16"/>
        <v>91.169999999999845</v>
      </c>
      <c r="AK23" s="429">
        <f t="shared" si="17"/>
        <v>111.23000000000002</v>
      </c>
      <c r="AL23" s="429">
        <f t="shared" si="18"/>
        <v>111.23000000000002</v>
      </c>
      <c r="AM23" s="429">
        <f t="shared" si="19"/>
        <v>91.169999999999845</v>
      </c>
      <c r="AN23" s="429">
        <f t="shared" si="20"/>
        <v>91.169999999999845</v>
      </c>
      <c r="AO23" s="429">
        <f t="shared" si="21"/>
        <v>111.23000000000002</v>
      </c>
      <c r="AP23" s="429">
        <f t="shared" si="22"/>
        <v>111.23000000000002</v>
      </c>
      <c r="AQ23" s="429">
        <f t="shared" si="23"/>
        <v>20</v>
      </c>
      <c r="AR23" s="429">
        <f t="shared" si="24"/>
        <v>20</v>
      </c>
      <c r="AS23" s="429">
        <f t="shared" si="25"/>
        <v>25</v>
      </c>
      <c r="AT23" s="429">
        <f t="shared" si="26"/>
        <v>25</v>
      </c>
      <c r="AU23" s="429">
        <f t="shared" si="27"/>
        <v>20</v>
      </c>
      <c r="AV23" s="429">
        <f t="shared" si="28"/>
        <v>20</v>
      </c>
      <c r="AW23" s="429">
        <f t="shared" si="29"/>
        <v>25</v>
      </c>
      <c r="AX23" s="429">
        <f t="shared" si="30"/>
        <v>25</v>
      </c>
    </row>
    <row r="24" spans="1:50">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2113.37</v>
      </c>
      <c r="G24" s="290">
        <f t="shared" si="7"/>
        <v>111.22999999999999</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2113.37</v>
      </c>
      <c r="I24" s="290">
        <f t="shared" si="8"/>
        <v>111.22999999999999</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380</v>
      </c>
      <c r="S24" s="290">
        <f t="shared" si="2"/>
        <v>20</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380</v>
      </c>
      <c r="U24" s="290">
        <f t="shared" si="3"/>
        <v>20</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475</v>
      </c>
      <c r="W24" s="290">
        <f t="shared" si="11"/>
        <v>25</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475</v>
      </c>
      <c r="Y24" s="290">
        <f t="shared" si="12"/>
        <v>25</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380</v>
      </c>
      <c r="AA24" s="290">
        <f t="shared" si="4"/>
        <v>20</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380</v>
      </c>
      <c r="AC24" s="290">
        <f t="shared" si="5"/>
        <v>20</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475</v>
      </c>
      <c r="AE24" s="290">
        <f t="shared" si="13"/>
        <v>25</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475</v>
      </c>
      <c r="AG24" s="290">
        <f t="shared" si="14"/>
        <v>25</v>
      </c>
      <c r="AI24" s="429">
        <f t="shared" si="15"/>
        <v>91.170000000000073</v>
      </c>
      <c r="AJ24" s="429">
        <f t="shared" si="16"/>
        <v>91.170000000000073</v>
      </c>
      <c r="AK24" s="429">
        <f t="shared" si="17"/>
        <v>111.22999999999979</v>
      </c>
      <c r="AL24" s="429">
        <f t="shared" si="18"/>
        <v>111.22999999999979</v>
      </c>
      <c r="AM24" s="429">
        <f t="shared" si="19"/>
        <v>91.170000000000073</v>
      </c>
      <c r="AN24" s="429">
        <f t="shared" si="20"/>
        <v>91.170000000000073</v>
      </c>
      <c r="AO24" s="429">
        <f t="shared" si="21"/>
        <v>111.22999999999979</v>
      </c>
      <c r="AP24" s="429">
        <f t="shared" si="22"/>
        <v>111.22999999999979</v>
      </c>
      <c r="AQ24" s="429">
        <f t="shared" si="23"/>
        <v>20</v>
      </c>
      <c r="AR24" s="429">
        <f t="shared" si="24"/>
        <v>20</v>
      </c>
      <c r="AS24" s="429">
        <f t="shared" si="25"/>
        <v>25</v>
      </c>
      <c r="AT24" s="429">
        <f t="shared" si="26"/>
        <v>25</v>
      </c>
      <c r="AU24" s="429">
        <f t="shared" si="27"/>
        <v>20</v>
      </c>
      <c r="AV24" s="429">
        <f t="shared" si="28"/>
        <v>20</v>
      </c>
      <c r="AW24" s="429">
        <f t="shared" si="29"/>
        <v>25</v>
      </c>
      <c r="AX24" s="429">
        <f t="shared" si="30"/>
        <v>25</v>
      </c>
    </row>
    <row r="25" spans="1:50">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2224.6</v>
      </c>
      <c r="G25" s="290">
        <f t="shared" si="7"/>
        <v>111.22999999999999</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2224.6</v>
      </c>
      <c r="I25" s="290">
        <f t="shared" si="8"/>
        <v>111.22999999999999</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400</v>
      </c>
      <c r="S25" s="290">
        <f t="shared" si="2"/>
        <v>20</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400</v>
      </c>
      <c r="U25" s="290">
        <f t="shared" si="3"/>
        <v>20</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500</v>
      </c>
      <c r="W25" s="290">
        <f t="shared" si="11"/>
        <v>25</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500</v>
      </c>
      <c r="Y25" s="290">
        <f t="shared" si="12"/>
        <v>25</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400</v>
      </c>
      <c r="AA25" s="290">
        <f t="shared" si="4"/>
        <v>20</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400</v>
      </c>
      <c r="AC25" s="290">
        <f t="shared" si="5"/>
        <v>20</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500</v>
      </c>
      <c r="AE25" s="290">
        <f t="shared" si="13"/>
        <v>25</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500</v>
      </c>
      <c r="AG25" s="290">
        <f t="shared" si="14"/>
        <v>25</v>
      </c>
      <c r="AI25" s="429">
        <f t="shared" si="15"/>
        <v>91.170000000000073</v>
      </c>
      <c r="AJ25" s="429">
        <f t="shared" si="16"/>
        <v>91.170000000000073</v>
      </c>
      <c r="AK25" s="429">
        <f t="shared" si="17"/>
        <v>111.23000000000002</v>
      </c>
      <c r="AL25" s="429">
        <f t="shared" si="18"/>
        <v>111.23000000000002</v>
      </c>
      <c r="AM25" s="429">
        <f t="shared" si="19"/>
        <v>91.170000000000073</v>
      </c>
      <c r="AN25" s="429">
        <f t="shared" si="20"/>
        <v>91.170000000000073</v>
      </c>
      <c r="AO25" s="429">
        <f t="shared" si="21"/>
        <v>111.23000000000002</v>
      </c>
      <c r="AP25" s="429">
        <f t="shared" si="22"/>
        <v>111.23000000000002</v>
      </c>
      <c r="AQ25" s="429">
        <f t="shared" si="23"/>
        <v>20</v>
      </c>
      <c r="AR25" s="429">
        <f t="shared" si="24"/>
        <v>20</v>
      </c>
      <c r="AS25" s="429">
        <f t="shared" si="25"/>
        <v>25</v>
      </c>
      <c r="AT25" s="429">
        <f t="shared" si="26"/>
        <v>25</v>
      </c>
      <c r="AU25" s="429">
        <f t="shared" si="27"/>
        <v>20</v>
      </c>
      <c r="AV25" s="429">
        <f t="shared" si="28"/>
        <v>20</v>
      </c>
      <c r="AW25" s="429">
        <f t="shared" si="29"/>
        <v>25</v>
      </c>
      <c r="AX25" s="429">
        <f t="shared" si="30"/>
        <v>25</v>
      </c>
    </row>
    <row r="26" spans="1:50">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2335.83</v>
      </c>
      <c r="G26" s="290">
        <f t="shared" si="7"/>
        <v>111.22999999999999</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2335.83</v>
      </c>
      <c r="I26" s="290">
        <f t="shared" si="8"/>
        <v>111.22999999999999</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420</v>
      </c>
      <c r="S26" s="290">
        <f t="shared" si="2"/>
        <v>20</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420</v>
      </c>
      <c r="U26" s="290">
        <f t="shared" si="3"/>
        <v>20</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525</v>
      </c>
      <c r="W26" s="290">
        <f t="shared" si="11"/>
        <v>25</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525</v>
      </c>
      <c r="Y26" s="290">
        <f t="shared" si="12"/>
        <v>25</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420</v>
      </c>
      <c r="AA26" s="290">
        <f t="shared" si="4"/>
        <v>20</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420</v>
      </c>
      <c r="AC26" s="290">
        <f t="shared" si="5"/>
        <v>20</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525</v>
      </c>
      <c r="AE26" s="290">
        <f t="shared" si="13"/>
        <v>25</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525</v>
      </c>
      <c r="AG26" s="290">
        <f t="shared" si="14"/>
        <v>25</v>
      </c>
      <c r="AI26" s="429">
        <f t="shared" si="15"/>
        <v>91.169999999999845</v>
      </c>
      <c r="AJ26" s="429">
        <f t="shared" si="16"/>
        <v>91.169999999999845</v>
      </c>
      <c r="AK26" s="429">
        <f t="shared" si="17"/>
        <v>111.23000000000002</v>
      </c>
      <c r="AL26" s="429">
        <f t="shared" si="18"/>
        <v>111.23000000000002</v>
      </c>
      <c r="AM26" s="429">
        <f t="shared" si="19"/>
        <v>91.169999999999845</v>
      </c>
      <c r="AN26" s="429">
        <f t="shared" si="20"/>
        <v>91.169999999999845</v>
      </c>
      <c r="AO26" s="429">
        <f t="shared" si="21"/>
        <v>111.23000000000002</v>
      </c>
      <c r="AP26" s="429">
        <f t="shared" si="22"/>
        <v>111.23000000000002</v>
      </c>
      <c r="AQ26" s="429">
        <f t="shared" si="23"/>
        <v>20</v>
      </c>
      <c r="AR26" s="429">
        <f t="shared" si="24"/>
        <v>20</v>
      </c>
      <c r="AS26" s="429">
        <f t="shared" si="25"/>
        <v>25</v>
      </c>
      <c r="AT26" s="429">
        <f t="shared" si="26"/>
        <v>25</v>
      </c>
      <c r="AU26" s="429">
        <f t="shared" si="27"/>
        <v>20</v>
      </c>
      <c r="AV26" s="429">
        <f t="shared" si="28"/>
        <v>20</v>
      </c>
      <c r="AW26" s="429">
        <f t="shared" si="29"/>
        <v>25</v>
      </c>
      <c r="AX26" s="429">
        <f t="shared" si="30"/>
        <v>25</v>
      </c>
    </row>
    <row r="27" spans="1:50">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2447.06</v>
      </c>
      <c r="G27" s="290">
        <f t="shared" si="7"/>
        <v>111.23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2447.06</v>
      </c>
      <c r="I27" s="290">
        <f t="shared" si="8"/>
        <v>111.23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440</v>
      </c>
      <c r="S27" s="290">
        <f t="shared" si="2"/>
        <v>20</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440</v>
      </c>
      <c r="U27" s="290">
        <f t="shared" si="3"/>
        <v>20</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550</v>
      </c>
      <c r="W27" s="290">
        <f t="shared" si="11"/>
        <v>25</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550</v>
      </c>
      <c r="Y27" s="290">
        <f t="shared" si="12"/>
        <v>25</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440</v>
      </c>
      <c r="AA27" s="290">
        <f t="shared" si="4"/>
        <v>20</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440</v>
      </c>
      <c r="AC27" s="290">
        <f t="shared" si="5"/>
        <v>20</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550</v>
      </c>
      <c r="AE27" s="290">
        <f t="shared" si="13"/>
        <v>25</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550</v>
      </c>
      <c r="AG27" s="290">
        <f t="shared" si="14"/>
        <v>25</v>
      </c>
      <c r="AI27" s="429">
        <f t="shared" si="15"/>
        <v>91.170000000000073</v>
      </c>
      <c r="AJ27" s="429">
        <f t="shared" si="16"/>
        <v>91.170000000000073</v>
      </c>
      <c r="AK27" s="429">
        <f t="shared" si="17"/>
        <v>111.23000000000002</v>
      </c>
      <c r="AL27" s="429">
        <f t="shared" si="18"/>
        <v>111.23000000000002</v>
      </c>
      <c r="AM27" s="429">
        <f t="shared" si="19"/>
        <v>91.170000000000073</v>
      </c>
      <c r="AN27" s="429">
        <f t="shared" si="20"/>
        <v>91.170000000000073</v>
      </c>
      <c r="AO27" s="429">
        <f t="shared" si="21"/>
        <v>111.23000000000002</v>
      </c>
      <c r="AP27" s="429">
        <f t="shared" si="22"/>
        <v>111.23000000000002</v>
      </c>
      <c r="AQ27" s="429">
        <f t="shared" si="23"/>
        <v>20</v>
      </c>
      <c r="AR27" s="429">
        <f t="shared" si="24"/>
        <v>20</v>
      </c>
      <c r="AS27" s="429">
        <f t="shared" si="25"/>
        <v>25</v>
      </c>
      <c r="AT27" s="429">
        <f t="shared" si="26"/>
        <v>25</v>
      </c>
      <c r="AU27" s="429">
        <f t="shared" si="27"/>
        <v>20</v>
      </c>
      <c r="AV27" s="429">
        <f t="shared" si="28"/>
        <v>20</v>
      </c>
      <c r="AW27" s="429">
        <f t="shared" si="29"/>
        <v>25</v>
      </c>
      <c r="AX27" s="429">
        <f t="shared" si="30"/>
        <v>25</v>
      </c>
    </row>
    <row r="28" spans="1:50">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2558.29</v>
      </c>
      <c r="G28" s="290">
        <f t="shared" si="7"/>
        <v>111.23</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2558.29</v>
      </c>
      <c r="I28" s="290">
        <f t="shared" si="8"/>
        <v>111.23</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460</v>
      </c>
      <c r="S28" s="290">
        <f t="shared" si="2"/>
        <v>20</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460</v>
      </c>
      <c r="U28" s="290">
        <f t="shared" si="3"/>
        <v>20</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575</v>
      </c>
      <c r="W28" s="290">
        <f t="shared" si="11"/>
        <v>25</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575</v>
      </c>
      <c r="Y28" s="290">
        <f t="shared" si="12"/>
        <v>25</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460</v>
      </c>
      <c r="AA28" s="290">
        <f t="shared" si="4"/>
        <v>20</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460</v>
      </c>
      <c r="AC28" s="290">
        <f t="shared" si="5"/>
        <v>20</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575</v>
      </c>
      <c r="AE28" s="290">
        <f t="shared" si="13"/>
        <v>25</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575</v>
      </c>
      <c r="AG28" s="290">
        <f t="shared" si="14"/>
        <v>25</v>
      </c>
      <c r="AI28" s="429">
        <f t="shared" si="15"/>
        <v>91.169999999999845</v>
      </c>
      <c r="AJ28" s="429">
        <f t="shared" si="16"/>
        <v>91.169999999999845</v>
      </c>
      <c r="AK28" s="429">
        <f t="shared" si="17"/>
        <v>111.23000000000002</v>
      </c>
      <c r="AL28" s="429">
        <f t="shared" si="18"/>
        <v>111.23000000000002</v>
      </c>
      <c r="AM28" s="429">
        <f t="shared" si="19"/>
        <v>91.169999999999845</v>
      </c>
      <c r="AN28" s="429">
        <f t="shared" si="20"/>
        <v>91.169999999999845</v>
      </c>
      <c r="AO28" s="429">
        <f t="shared" si="21"/>
        <v>111.23000000000002</v>
      </c>
      <c r="AP28" s="429">
        <f t="shared" si="22"/>
        <v>111.23000000000002</v>
      </c>
      <c r="AQ28" s="429">
        <f t="shared" si="23"/>
        <v>20</v>
      </c>
      <c r="AR28" s="429">
        <f t="shared" si="24"/>
        <v>20</v>
      </c>
      <c r="AS28" s="429">
        <f t="shared" si="25"/>
        <v>25</v>
      </c>
      <c r="AT28" s="429">
        <f t="shared" si="26"/>
        <v>25</v>
      </c>
      <c r="AU28" s="429">
        <f t="shared" si="27"/>
        <v>20</v>
      </c>
      <c r="AV28" s="429">
        <f t="shared" si="28"/>
        <v>20</v>
      </c>
      <c r="AW28" s="429">
        <f t="shared" si="29"/>
        <v>25</v>
      </c>
      <c r="AX28" s="429">
        <f t="shared" si="30"/>
        <v>25</v>
      </c>
    </row>
    <row r="29" spans="1:50">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2669.52</v>
      </c>
      <c r="G29" s="290">
        <f t="shared" si="7"/>
        <v>111.23</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2669.52</v>
      </c>
      <c r="I29" s="290">
        <f t="shared" si="8"/>
        <v>111.23</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480</v>
      </c>
      <c r="S29" s="290">
        <f t="shared" si="2"/>
        <v>20</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480</v>
      </c>
      <c r="U29" s="290">
        <f t="shared" si="3"/>
        <v>20</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600</v>
      </c>
      <c r="W29" s="290">
        <f t="shared" si="11"/>
        <v>25</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600</v>
      </c>
      <c r="Y29" s="290">
        <f t="shared" si="12"/>
        <v>25</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480</v>
      </c>
      <c r="AA29" s="290">
        <f t="shared" si="4"/>
        <v>20</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480</v>
      </c>
      <c r="AC29" s="290">
        <f t="shared" si="5"/>
        <v>20</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600</v>
      </c>
      <c r="AE29" s="290">
        <f t="shared" si="13"/>
        <v>25</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600</v>
      </c>
      <c r="AG29" s="290">
        <f t="shared" si="14"/>
        <v>25</v>
      </c>
      <c r="AI29" s="429">
        <f t="shared" si="15"/>
        <v>91.170000000000073</v>
      </c>
      <c r="AJ29" s="429">
        <f t="shared" si="16"/>
        <v>91.170000000000073</v>
      </c>
      <c r="AK29" s="429">
        <f t="shared" si="17"/>
        <v>111.23000000000002</v>
      </c>
      <c r="AL29" s="429">
        <f t="shared" si="18"/>
        <v>111.23000000000002</v>
      </c>
      <c r="AM29" s="429">
        <f t="shared" si="19"/>
        <v>91.170000000000073</v>
      </c>
      <c r="AN29" s="429">
        <f t="shared" si="20"/>
        <v>91.170000000000073</v>
      </c>
      <c r="AO29" s="429">
        <f t="shared" si="21"/>
        <v>111.23000000000002</v>
      </c>
      <c r="AP29" s="429">
        <f t="shared" si="22"/>
        <v>111.23000000000002</v>
      </c>
      <c r="AQ29" s="429">
        <f t="shared" si="23"/>
        <v>20</v>
      </c>
      <c r="AR29" s="429">
        <f t="shared" si="24"/>
        <v>20</v>
      </c>
      <c r="AS29" s="429">
        <f t="shared" si="25"/>
        <v>25</v>
      </c>
      <c r="AT29" s="429">
        <f t="shared" si="26"/>
        <v>25</v>
      </c>
      <c r="AU29" s="429">
        <f t="shared" si="27"/>
        <v>20</v>
      </c>
      <c r="AV29" s="429">
        <f t="shared" si="28"/>
        <v>20</v>
      </c>
      <c r="AW29" s="429">
        <f t="shared" si="29"/>
        <v>25</v>
      </c>
      <c r="AX29" s="429">
        <f t="shared" si="30"/>
        <v>25</v>
      </c>
    </row>
    <row r="30" spans="1:5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2780.75</v>
      </c>
      <c r="G30" s="290">
        <f t="shared" si="7"/>
        <v>111.23</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2780.75</v>
      </c>
      <c r="I30" s="290">
        <f t="shared" si="8"/>
        <v>111.23</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500</v>
      </c>
      <c r="S30" s="290">
        <f t="shared" si="2"/>
        <v>20</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500</v>
      </c>
      <c r="U30" s="290">
        <f t="shared" si="3"/>
        <v>20</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625</v>
      </c>
      <c r="W30" s="290">
        <f t="shared" si="11"/>
        <v>25</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625</v>
      </c>
      <c r="Y30" s="290">
        <f t="shared" si="12"/>
        <v>25</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500</v>
      </c>
      <c r="AA30" s="290">
        <f t="shared" si="4"/>
        <v>20</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500</v>
      </c>
      <c r="AC30" s="290">
        <f t="shared" si="5"/>
        <v>20</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625</v>
      </c>
      <c r="AE30" s="290">
        <f t="shared" si="13"/>
        <v>25</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625</v>
      </c>
      <c r="AG30" s="290">
        <f t="shared" si="14"/>
        <v>25</v>
      </c>
      <c r="AI30" s="429">
        <f t="shared" si="15"/>
        <v>91.170000000000073</v>
      </c>
      <c r="AJ30" s="429">
        <f t="shared" si="16"/>
        <v>91.170000000000073</v>
      </c>
      <c r="AK30" s="429">
        <f t="shared" si="17"/>
        <v>111.23000000000002</v>
      </c>
      <c r="AL30" s="429">
        <f t="shared" si="18"/>
        <v>111.23000000000002</v>
      </c>
      <c r="AM30" s="429">
        <f t="shared" si="19"/>
        <v>91.170000000000073</v>
      </c>
      <c r="AN30" s="429">
        <f t="shared" si="20"/>
        <v>91.170000000000073</v>
      </c>
      <c r="AO30" s="429">
        <f t="shared" si="21"/>
        <v>111.23000000000002</v>
      </c>
      <c r="AP30" s="429">
        <f t="shared" si="22"/>
        <v>111.23000000000002</v>
      </c>
      <c r="AQ30" s="429">
        <f t="shared" si="23"/>
        <v>20</v>
      </c>
      <c r="AR30" s="429">
        <f t="shared" si="24"/>
        <v>20</v>
      </c>
      <c r="AS30" s="429">
        <f t="shared" si="25"/>
        <v>25</v>
      </c>
      <c r="AT30" s="429">
        <f t="shared" si="26"/>
        <v>25</v>
      </c>
      <c r="AU30" s="429">
        <f t="shared" si="27"/>
        <v>20</v>
      </c>
      <c r="AV30" s="429">
        <f t="shared" si="28"/>
        <v>20</v>
      </c>
      <c r="AW30" s="429">
        <f t="shared" si="29"/>
        <v>25</v>
      </c>
      <c r="AX30" s="429">
        <f t="shared" si="30"/>
        <v>25</v>
      </c>
    </row>
    <row r="31" spans="1:50">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2891.98</v>
      </c>
      <c r="G31" s="290">
        <f t="shared" si="7"/>
        <v>111.23</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2891.98</v>
      </c>
      <c r="I31" s="290">
        <f t="shared" si="8"/>
        <v>111.23</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520</v>
      </c>
      <c r="S31" s="290">
        <f t="shared" si="2"/>
        <v>20</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520</v>
      </c>
      <c r="U31" s="290">
        <f t="shared" si="3"/>
        <v>20</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650</v>
      </c>
      <c r="W31" s="290">
        <f t="shared" si="11"/>
        <v>25</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650</v>
      </c>
      <c r="Y31" s="290">
        <f t="shared" si="12"/>
        <v>25</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520</v>
      </c>
      <c r="AA31" s="290">
        <f t="shared" si="4"/>
        <v>20</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520</v>
      </c>
      <c r="AC31" s="290">
        <f t="shared" si="5"/>
        <v>20</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650</v>
      </c>
      <c r="AE31" s="290">
        <f t="shared" si="13"/>
        <v>25</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650</v>
      </c>
      <c r="AG31" s="290">
        <f t="shared" si="14"/>
        <v>25</v>
      </c>
      <c r="AI31" s="429">
        <f t="shared" si="15"/>
        <v>91.170000000000073</v>
      </c>
      <c r="AJ31" s="429">
        <f t="shared" si="16"/>
        <v>91.170000000000073</v>
      </c>
      <c r="AK31" s="429">
        <f t="shared" si="17"/>
        <v>111.23000000000002</v>
      </c>
      <c r="AL31" s="429">
        <f t="shared" si="18"/>
        <v>111.23000000000002</v>
      </c>
      <c r="AM31" s="429">
        <f t="shared" si="19"/>
        <v>91.170000000000073</v>
      </c>
      <c r="AN31" s="429">
        <f t="shared" si="20"/>
        <v>91.170000000000073</v>
      </c>
      <c r="AO31" s="429">
        <f t="shared" si="21"/>
        <v>111.23000000000002</v>
      </c>
      <c r="AP31" s="429">
        <f t="shared" si="22"/>
        <v>111.23000000000002</v>
      </c>
      <c r="AQ31" s="429">
        <f t="shared" si="23"/>
        <v>20</v>
      </c>
      <c r="AR31" s="429">
        <f t="shared" si="24"/>
        <v>20</v>
      </c>
      <c r="AS31" s="429">
        <f t="shared" si="25"/>
        <v>25</v>
      </c>
      <c r="AT31" s="429">
        <f t="shared" si="26"/>
        <v>25</v>
      </c>
      <c r="AU31" s="429">
        <f t="shared" si="27"/>
        <v>20</v>
      </c>
      <c r="AV31" s="429">
        <f t="shared" si="28"/>
        <v>20</v>
      </c>
      <c r="AW31" s="429">
        <f t="shared" si="29"/>
        <v>25</v>
      </c>
      <c r="AX31" s="429">
        <f t="shared" si="30"/>
        <v>25</v>
      </c>
    </row>
    <row r="32" spans="1:50">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3003.21</v>
      </c>
      <c r="G32" s="290">
        <f t="shared" si="7"/>
        <v>111.23</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3003.21</v>
      </c>
      <c r="I32" s="290">
        <f t="shared" si="8"/>
        <v>111.23</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540</v>
      </c>
      <c r="S32" s="290">
        <f t="shared" si="2"/>
        <v>20</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540</v>
      </c>
      <c r="U32" s="290">
        <f t="shared" si="3"/>
        <v>20</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675</v>
      </c>
      <c r="W32" s="290">
        <f t="shared" si="11"/>
        <v>25</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675</v>
      </c>
      <c r="Y32" s="290">
        <f t="shared" si="12"/>
        <v>25</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540</v>
      </c>
      <c r="AA32" s="290">
        <f t="shared" si="4"/>
        <v>20</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540</v>
      </c>
      <c r="AC32" s="290">
        <f t="shared" si="5"/>
        <v>20</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675</v>
      </c>
      <c r="AE32" s="290">
        <f t="shared" si="13"/>
        <v>25</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675</v>
      </c>
      <c r="AG32" s="290">
        <f t="shared" si="14"/>
        <v>25</v>
      </c>
      <c r="AI32" s="429">
        <f t="shared" si="15"/>
        <v>91.170000000000073</v>
      </c>
      <c r="AJ32" s="429">
        <f t="shared" si="16"/>
        <v>91.170000000000073</v>
      </c>
      <c r="AK32" s="429">
        <f t="shared" si="17"/>
        <v>111.23000000000002</v>
      </c>
      <c r="AL32" s="429">
        <f t="shared" si="18"/>
        <v>111.23000000000002</v>
      </c>
      <c r="AM32" s="429">
        <f t="shared" si="19"/>
        <v>91.170000000000073</v>
      </c>
      <c r="AN32" s="429">
        <f t="shared" si="20"/>
        <v>91.170000000000073</v>
      </c>
      <c r="AO32" s="429">
        <f t="shared" si="21"/>
        <v>111.23000000000002</v>
      </c>
      <c r="AP32" s="429">
        <f t="shared" si="22"/>
        <v>111.23000000000002</v>
      </c>
      <c r="AQ32" s="429">
        <f t="shared" si="23"/>
        <v>20</v>
      </c>
      <c r="AR32" s="429">
        <f t="shared" si="24"/>
        <v>20</v>
      </c>
      <c r="AS32" s="429">
        <f t="shared" si="25"/>
        <v>25</v>
      </c>
      <c r="AT32" s="429">
        <f t="shared" si="26"/>
        <v>25</v>
      </c>
      <c r="AU32" s="429">
        <f t="shared" si="27"/>
        <v>20</v>
      </c>
      <c r="AV32" s="429">
        <f t="shared" si="28"/>
        <v>20</v>
      </c>
      <c r="AW32" s="429">
        <f t="shared" si="29"/>
        <v>25</v>
      </c>
      <c r="AX32" s="429">
        <f t="shared" si="30"/>
        <v>25</v>
      </c>
    </row>
    <row r="33" spans="1:50">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3114.44</v>
      </c>
      <c r="G33" s="290">
        <f t="shared" si="7"/>
        <v>111.23</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3114.44</v>
      </c>
      <c r="I33" s="290">
        <f t="shared" si="8"/>
        <v>111.23</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560</v>
      </c>
      <c r="S33" s="290">
        <f t="shared" si="2"/>
        <v>20</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560</v>
      </c>
      <c r="U33" s="290">
        <f t="shared" si="3"/>
        <v>20</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700</v>
      </c>
      <c r="W33" s="290">
        <f t="shared" si="11"/>
        <v>25</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700</v>
      </c>
      <c r="Y33" s="290">
        <f t="shared" si="12"/>
        <v>25</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560</v>
      </c>
      <c r="AA33" s="290">
        <f t="shared" si="4"/>
        <v>20</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560</v>
      </c>
      <c r="AC33" s="290">
        <f t="shared" si="5"/>
        <v>20</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700</v>
      </c>
      <c r="AE33" s="290">
        <f t="shared" si="13"/>
        <v>25</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700</v>
      </c>
      <c r="AG33" s="290">
        <f t="shared" si="14"/>
        <v>25</v>
      </c>
      <c r="AI33" s="429">
        <f t="shared" si="15"/>
        <v>91.170000000000073</v>
      </c>
      <c r="AJ33" s="429">
        <f t="shared" si="16"/>
        <v>91.170000000000073</v>
      </c>
      <c r="AK33" s="429">
        <f t="shared" si="17"/>
        <v>111.23000000000002</v>
      </c>
      <c r="AL33" s="429">
        <f t="shared" si="18"/>
        <v>111.23000000000002</v>
      </c>
      <c r="AM33" s="429">
        <f t="shared" si="19"/>
        <v>91.170000000000073</v>
      </c>
      <c r="AN33" s="429">
        <f t="shared" si="20"/>
        <v>91.170000000000073</v>
      </c>
      <c r="AO33" s="429">
        <f t="shared" si="21"/>
        <v>111.23000000000002</v>
      </c>
      <c r="AP33" s="429">
        <f t="shared" si="22"/>
        <v>111.23000000000002</v>
      </c>
      <c r="AQ33" s="429">
        <f t="shared" si="23"/>
        <v>20</v>
      </c>
      <c r="AR33" s="429">
        <f t="shared" si="24"/>
        <v>20</v>
      </c>
      <c r="AS33" s="429">
        <f t="shared" si="25"/>
        <v>25</v>
      </c>
      <c r="AT33" s="429">
        <f t="shared" si="26"/>
        <v>25</v>
      </c>
      <c r="AU33" s="429">
        <f t="shared" si="27"/>
        <v>20</v>
      </c>
      <c r="AV33" s="429">
        <f t="shared" si="28"/>
        <v>20</v>
      </c>
      <c r="AW33" s="429">
        <f t="shared" si="29"/>
        <v>25</v>
      </c>
      <c r="AX33" s="429">
        <f t="shared" si="30"/>
        <v>25</v>
      </c>
    </row>
    <row r="34" spans="1:50">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3225.67</v>
      </c>
      <c r="G34" s="290">
        <f t="shared" si="7"/>
        <v>111.23</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3225.67</v>
      </c>
      <c r="I34" s="290">
        <f t="shared" si="8"/>
        <v>111.23</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580</v>
      </c>
      <c r="S34" s="290">
        <f t="shared" si="2"/>
        <v>20</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580</v>
      </c>
      <c r="U34" s="290">
        <f t="shared" si="3"/>
        <v>20</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725</v>
      </c>
      <c r="W34" s="290">
        <f t="shared" si="11"/>
        <v>25</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725</v>
      </c>
      <c r="Y34" s="290">
        <f t="shared" si="12"/>
        <v>25</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580</v>
      </c>
      <c r="AA34" s="290">
        <f t="shared" si="4"/>
        <v>20</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580</v>
      </c>
      <c r="AC34" s="290">
        <f t="shared" si="5"/>
        <v>20</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725</v>
      </c>
      <c r="AE34" s="290">
        <f t="shared" si="13"/>
        <v>25</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725</v>
      </c>
      <c r="AG34" s="290">
        <f t="shared" si="14"/>
        <v>25</v>
      </c>
      <c r="AI34" s="429">
        <f t="shared" si="15"/>
        <v>91.169999999999618</v>
      </c>
      <c r="AJ34" s="429">
        <f t="shared" si="16"/>
        <v>91.169999999999618</v>
      </c>
      <c r="AK34" s="429">
        <f t="shared" si="17"/>
        <v>111.23000000000002</v>
      </c>
      <c r="AL34" s="429">
        <f t="shared" si="18"/>
        <v>111.23000000000002</v>
      </c>
      <c r="AM34" s="429">
        <f t="shared" si="19"/>
        <v>91.169999999999618</v>
      </c>
      <c r="AN34" s="429">
        <f t="shared" si="20"/>
        <v>91.169999999999618</v>
      </c>
      <c r="AO34" s="429">
        <f t="shared" si="21"/>
        <v>111.23000000000002</v>
      </c>
      <c r="AP34" s="429">
        <f t="shared" si="22"/>
        <v>111.23000000000002</v>
      </c>
      <c r="AQ34" s="429">
        <f t="shared" si="23"/>
        <v>20</v>
      </c>
      <c r="AR34" s="429">
        <f t="shared" si="24"/>
        <v>20</v>
      </c>
      <c r="AS34" s="429">
        <f t="shared" si="25"/>
        <v>25</v>
      </c>
      <c r="AT34" s="429">
        <f t="shared" si="26"/>
        <v>25</v>
      </c>
      <c r="AU34" s="429">
        <f t="shared" si="27"/>
        <v>20</v>
      </c>
      <c r="AV34" s="429">
        <f t="shared" si="28"/>
        <v>20</v>
      </c>
      <c r="AW34" s="429">
        <f t="shared" si="29"/>
        <v>25</v>
      </c>
      <c r="AX34" s="429">
        <f t="shared" si="30"/>
        <v>25</v>
      </c>
    </row>
    <row r="35" spans="1:50">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3336.9</v>
      </c>
      <c r="G35" s="290">
        <f t="shared" si="7"/>
        <v>111.23</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3336.9</v>
      </c>
      <c r="I35" s="290">
        <f t="shared" si="8"/>
        <v>111.23</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600</v>
      </c>
      <c r="S35" s="290">
        <f t="shared" si="2"/>
        <v>20</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600</v>
      </c>
      <c r="U35" s="290">
        <f t="shared" si="3"/>
        <v>20</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750</v>
      </c>
      <c r="W35" s="290">
        <f t="shared" si="11"/>
        <v>25</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750</v>
      </c>
      <c r="Y35" s="290">
        <f t="shared" si="12"/>
        <v>25</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600</v>
      </c>
      <c r="AA35" s="290">
        <f t="shared" si="4"/>
        <v>20</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600</v>
      </c>
      <c r="AC35" s="290">
        <f t="shared" si="5"/>
        <v>20</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750</v>
      </c>
      <c r="AE35" s="290">
        <f t="shared" si="13"/>
        <v>25</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750</v>
      </c>
      <c r="AG35" s="290">
        <f t="shared" si="14"/>
        <v>25</v>
      </c>
      <c r="AI35" s="429">
        <f t="shared" si="15"/>
        <v>91.170000000000073</v>
      </c>
      <c r="AJ35" s="429">
        <f t="shared" si="16"/>
        <v>91.170000000000073</v>
      </c>
      <c r="AK35" s="429">
        <f t="shared" si="17"/>
        <v>111.23000000000002</v>
      </c>
      <c r="AL35" s="429">
        <f t="shared" si="18"/>
        <v>111.23000000000002</v>
      </c>
      <c r="AM35" s="429">
        <f t="shared" si="19"/>
        <v>91.170000000000073</v>
      </c>
      <c r="AN35" s="429">
        <f t="shared" si="20"/>
        <v>91.170000000000073</v>
      </c>
      <c r="AO35" s="429">
        <f t="shared" si="21"/>
        <v>111.23000000000002</v>
      </c>
      <c r="AP35" s="429">
        <f t="shared" si="22"/>
        <v>111.23000000000002</v>
      </c>
      <c r="AQ35" s="429">
        <f t="shared" si="23"/>
        <v>20</v>
      </c>
      <c r="AR35" s="429">
        <f t="shared" si="24"/>
        <v>20</v>
      </c>
      <c r="AS35" s="429">
        <f t="shared" si="25"/>
        <v>25</v>
      </c>
      <c r="AT35" s="429">
        <f t="shared" si="26"/>
        <v>25</v>
      </c>
      <c r="AU35" s="429">
        <f t="shared" si="27"/>
        <v>20</v>
      </c>
      <c r="AV35" s="429">
        <f t="shared" si="28"/>
        <v>20</v>
      </c>
      <c r="AW35" s="429">
        <f t="shared" si="29"/>
        <v>25</v>
      </c>
      <c r="AX35" s="429">
        <f t="shared" si="30"/>
        <v>25</v>
      </c>
    </row>
    <row r="36" spans="1:50">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3448.13</v>
      </c>
      <c r="G36" s="290">
        <f t="shared" si="7"/>
        <v>111.23</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3448.13</v>
      </c>
      <c r="I36" s="290">
        <f t="shared" si="8"/>
        <v>111.23</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620</v>
      </c>
      <c r="S36" s="290">
        <f t="shared" si="2"/>
        <v>20</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620</v>
      </c>
      <c r="U36" s="290">
        <f t="shared" si="3"/>
        <v>20</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775</v>
      </c>
      <c r="W36" s="290">
        <f t="shared" si="11"/>
        <v>25</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775</v>
      </c>
      <c r="Y36" s="290">
        <f t="shared" si="12"/>
        <v>25</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620</v>
      </c>
      <c r="AA36" s="290">
        <f t="shared" si="4"/>
        <v>20</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620</v>
      </c>
      <c r="AC36" s="290">
        <f t="shared" si="5"/>
        <v>20</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775</v>
      </c>
      <c r="AE36" s="290">
        <f t="shared" si="13"/>
        <v>25</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775</v>
      </c>
      <c r="AG36" s="290">
        <f t="shared" si="14"/>
        <v>25</v>
      </c>
      <c r="AI36" s="429">
        <f t="shared" si="15"/>
        <v>91.170000000000073</v>
      </c>
      <c r="AJ36" s="429">
        <f t="shared" si="16"/>
        <v>91.170000000000073</v>
      </c>
      <c r="AK36" s="429">
        <f t="shared" si="17"/>
        <v>111.23000000000002</v>
      </c>
      <c r="AL36" s="429">
        <f t="shared" si="18"/>
        <v>111.23000000000002</v>
      </c>
      <c r="AM36" s="429">
        <f t="shared" si="19"/>
        <v>91.170000000000073</v>
      </c>
      <c r="AN36" s="429">
        <f t="shared" si="20"/>
        <v>91.170000000000073</v>
      </c>
      <c r="AO36" s="429">
        <f t="shared" si="21"/>
        <v>111.23000000000002</v>
      </c>
      <c r="AP36" s="429">
        <f t="shared" si="22"/>
        <v>111.23000000000002</v>
      </c>
      <c r="AQ36" s="429">
        <f t="shared" si="23"/>
        <v>20</v>
      </c>
      <c r="AR36" s="429">
        <f t="shared" si="24"/>
        <v>20</v>
      </c>
      <c r="AS36" s="429">
        <f t="shared" si="25"/>
        <v>25</v>
      </c>
      <c r="AT36" s="429">
        <f t="shared" si="26"/>
        <v>25</v>
      </c>
      <c r="AU36" s="429">
        <f t="shared" si="27"/>
        <v>20</v>
      </c>
      <c r="AV36" s="429">
        <f t="shared" si="28"/>
        <v>20</v>
      </c>
      <c r="AW36" s="429">
        <f t="shared" si="29"/>
        <v>25</v>
      </c>
      <c r="AX36" s="429">
        <f t="shared" si="30"/>
        <v>25</v>
      </c>
    </row>
    <row r="37" spans="1:50">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3559.36</v>
      </c>
      <c r="G37" s="290">
        <f t="shared" si="7"/>
        <v>111.23</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3559.36</v>
      </c>
      <c r="I37" s="290">
        <f t="shared" si="8"/>
        <v>111.23</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640</v>
      </c>
      <c r="S37" s="290">
        <f t="shared" si="2"/>
        <v>20</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640</v>
      </c>
      <c r="U37" s="290">
        <f t="shared" si="3"/>
        <v>20</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800</v>
      </c>
      <c r="W37" s="290">
        <f t="shared" si="11"/>
        <v>25</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800</v>
      </c>
      <c r="Y37" s="290">
        <f t="shared" si="12"/>
        <v>25</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640</v>
      </c>
      <c r="AA37" s="290">
        <f t="shared" si="4"/>
        <v>20</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640</v>
      </c>
      <c r="AC37" s="290">
        <f t="shared" si="5"/>
        <v>20</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800</v>
      </c>
      <c r="AE37" s="290">
        <f t="shared" si="13"/>
        <v>25</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800</v>
      </c>
      <c r="AG37" s="290">
        <f t="shared" si="14"/>
        <v>25</v>
      </c>
      <c r="AI37" s="429">
        <f t="shared" si="15"/>
        <v>91.170000000000073</v>
      </c>
      <c r="AJ37" s="429">
        <f t="shared" si="16"/>
        <v>91.170000000000073</v>
      </c>
      <c r="AK37" s="429">
        <f t="shared" si="17"/>
        <v>111.23000000000002</v>
      </c>
      <c r="AL37" s="429">
        <f t="shared" si="18"/>
        <v>111.23000000000002</v>
      </c>
      <c r="AM37" s="429">
        <f t="shared" si="19"/>
        <v>91.170000000000073</v>
      </c>
      <c r="AN37" s="429">
        <f t="shared" si="20"/>
        <v>91.170000000000073</v>
      </c>
      <c r="AO37" s="429">
        <f t="shared" si="21"/>
        <v>111.23000000000002</v>
      </c>
      <c r="AP37" s="429">
        <f t="shared" si="22"/>
        <v>111.23000000000002</v>
      </c>
      <c r="AQ37" s="429">
        <f t="shared" si="23"/>
        <v>20</v>
      </c>
      <c r="AR37" s="429">
        <f t="shared" si="24"/>
        <v>20</v>
      </c>
      <c r="AS37" s="429">
        <f t="shared" si="25"/>
        <v>25</v>
      </c>
      <c r="AT37" s="429">
        <f t="shared" si="26"/>
        <v>25</v>
      </c>
      <c r="AU37" s="429">
        <f t="shared" si="27"/>
        <v>20</v>
      </c>
      <c r="AV37" s="429">
        <f t="shared" si="28"/>
        <v>20</v>
      </c>
      <c r="AW37" s="429">
        <f t="shared" si="29"/>
        <v>25</v>
      </c>
      <c r="AX37" s="429">
        <f t="shared" si="30"/>
        <v>25</v>
      </c>
    </row>
    <row r="38" spans="1:50">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3670.59</v>
      </c>
      <c r="G38" s="290">
        <f t="shared" si="7"/>
        <v>111.23</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3670.59</v>
      </c>
      <c r="I38" s="290">
        <f t="shared" si="8"/>
        <v>111.23</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660</v>
      </c>
      <c r="S38" s="290">
        <f t="shared" si="2"/>
        <v>20</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660</v>
      </c>
      <c r="U38" s="290">
        <f t="shared" si="3"/>
        <v>20</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825</v>
      </c>
      <c r="W38" s="290">
        <f t="shared" si="11"/>
        <v>25</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825</v>
      </c>
      <c r="Y38" s="290">
        <f t="shared" si="12"/>
        <v>25</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660</v>
      </c>
      <c r="AA38" s="290">
        <f t="shared" si="4"/>
        <v>20</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660</v>
      </c>
      <c r="AC38" s="290">
        <f t="shared" si="5"/>
        <v>20</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825</v>
      </c>
      <c r="AE38" s="290">
        <f t="shared" si="13"/>
        <v>25</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825</v>
      </c>
      <c r="AG38" s="290">
        <f t="shared" si="14"/>
        <v>25</v>
      </c>
      <c r="AI38" s="429">
        <f t="shared" si="15"/>
        <v>91.170000000000073</v>
      </c>
      <c r="AJ38" s="429">
        <f t="shared" si="16"/>
        <v>91.170000000000073</v>
      </c>
      <c r="AK38" s="429">
        <f t="shared" si="17"/>
        <v>111.23000000000002</v>
      </c>
      <c r="AL38" s="429">
        <f t="shared" si="18"/>
        <v>111.23000000000002</v>
      </c>
      <c r="AM38" s="429">
        <f t="shared" si="19"/>
        <v>91.170000000000073</v>
      </c>
      <c r="AN38" s="429">
        <f t="shared" si="20"/>
        <v>91.170000000000073</v>
      </c>
      <c r="AO38" s="429">
        <f t="shared" si="21"/>
        <v>111.23000000000002</v>
      </c>
      <c r="AP38" s="429">
        <f t="shared" si="22"/>
        <v>111.23000000000002</v>
      </c>
      <c r="AQ38" s="429">
        <f t="shared" si="23"/>
        <v>20</v>
      </c>
      <c r="AR38" s="429">
        <f t="shared" si="24"/>
        <v>20</v>
      </c>
      <c r="AS38" s="429">
        <f t="shared" si="25"/>
        <v>25</v>
      </c>
      <c r="AT38" s="429">
        <f t="shared" si="26"/>
        <v>25</v>
      </c>
      <c r="AU38" s="429">
        <f t="shared" si="27"/>
        <v>20</v>
      </c>
      <c r="AV38" s="429">
        <f t="shared" si="28"/>
        <v>20</v>
      </c>
      <c r="AW38" s="429">
        <f t="shared" si="29"/>
        <v>25</v>
      </c>
      <c r="AX38" s="429">
        <f t="shared" si="30"/>
        <v>25</v>
      </c>
    </row>
    <row r="39" spans="1:50">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3781.82</v>
      </c>
      <c r="G39" s="290">
        <f t="shared" si="7"/>
        <v>111.23</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3781.82</v>
      </c>
      <c r="I39" s="290">
        <f t="shared" si="8"/>
        <v>111.23</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680</v>
      </c>
      <c r="S39" s="290">
        <f t="shared" si="2"/>
        <v>20</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680</v>
      </c>
      <c r="U39" s="290">
        <f t="shared" si="3"/>
        <v>20</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850</v>
      </c>
      <c r="W39" s="290">
        <f t="shared" si="11"/>
        <v>25</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850</v>
      </c>
      <c r="Y39" s="290">
        <f t="shared" si="12"/>
        <v>25</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680</v>
      </c>
      <c r="AA39" s="290">
        <f t="shared" si="4"/>
        <v>20</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680</v>
      </c>
      <c r="AC39" s="290">
        <f t="shared" si="5"/>
        <v>20</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850</v>
      </c>
      <c r="AE39" s="290">
        <f t="shared" si="13"/>
        <v>25</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850</v>
      </c>
      <c r="AG39" s="290">
        <f t="shared" si="14"/>
        <v>25</v>
      </c>
      <c r="AI39" s="429">
        <f t="shared" si="15"/>
        <v>91.170000000000073</v>
      </c>
      <c r="AJ39" s="429">
        <f t="shared" si="16"/>
        <v>91.170000000000073</v>
      </c>
      <c r="AK39" s="429">
        <f t="shared" si="17"/>
        <v>111.23000000000002</v>
      </c>
      <c r="AL39" s="429">
        <f t="shared" si="18"/>
        <v>111.23000000000002</v>
      </c>
      <c r="AM39" s="429">
        <f t="shared" si="19"/>
        <v>91.170000000000073</v>
      </c>
      <c r="AN39" s="429">
        <f t="shared" si="20"/>
        <v>91.170000000000073</v>
      </c>
      <c r="AO39" s="429">
        <f t="shared" si="21"/>
        <v>111.23000000000002</v>
      </c>
      <c r="AP39" s="429">
        <f t="shared" si="22"/>
        <v>111.23000000000002</v>
      </c>
      <c r="AQ39" s="429">
        <f t="shared" si="23"/>
        <v>20</v>
      </c>
      <c r="AR39" s="429">
        <f t="shared" si="24"/>
        <v>20</v>
      </c>
      <c r="AS39" s="429">
        <f t="shared" si="25"/>
        <v>25</v>
      </c>
      <c r="AT39" s="429">
        <f t="shared" si="26"/>
        <v>25</v>
      </c>
      <c r="AU39" s="429">
        <f t="shared" si="27"/>
        <v>20</v>
      </c>
      <c r="AV39" s="429">
        <f t="shared" si="28"/>
        <v>20</v>
      </c>
      <c r="AW39" s="429">
        <f t="shared" si="29"/>
        <v>25</v>
      </c>
      <c r="AX39" s="429">
        <f t="shared" si="30"/>
        <v>25</v>
      </c>
    </row>
    <row r="40" spans="1:5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3893.05</v>
      </c>
      <c r="G40" s="290">
        <f t="shared" si="7"/>
        <v>111.23</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3893.05</v>
      </c>
      <c r="I40" s="290">
        <f t="shared" si="8"/>
        <v>111.23</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700</v>
      </c>
      <c r="S40" s="290">
        <f t="shared" si="2"/>
        <v>20</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700</v>
      </c>
      <c r="U40" s="290">
        <f t="shared" si="3"/>
        <v>20</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875</v>
      </c>
      <c r="W40" s="290">
        <f t="shared" si="11"/>
        <v>25</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875</v>
      </c>
      <c r="Y40" s="290">
        <f t="shared" si="12"/>
        <v>25</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700</v>
      </c>
      <c r="AA40" s="290">
        <f t="shared" si="4"/>
        <v>20</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700</v>
      </c>
      <c r="AC40" s="290">
        <f t="shared" si="5"/>
        <v>20</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875</v>
      </c>
      <c r="AE40" s="290">
        <f t="shared" si="13"/>
        <v>25</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875</v>
      </c>
      <c r="AG40" s="290">
        <f t="shared" si="14"/>
        <v>25</v>
      </c>
      <c r="AI40" s="429">
        <f t="shared" si="15"/>
        <v>91.170000000000073</v>
      </c>
      <c r="AJ40" s="429">
        <f t="shared" si="16"/>
        <v>91.170000000000073</v>
      </c>
      <c r="AK40" s="429">
        <f t="shared" si="17"/>
        <v>111.23000000000002</v>
      </c>
      <c r="AL40" s="429">
        <f t="shared" si="18"/>
        <v>111.23000000000002</v>
      </c>
      <c r="AM40" s="429">
        <f t="shared" si="19"/>
        <v>91.170000000000073</v>
      </c>
      <c r="AN40" s="429">
        <f t="shared" si="20"/>
        <v>91.170000000000073</v>
      </c>
      <c r="AO40" s="429">
        <f t="shared" si="21"/>
        <v>111.23000000000002</v>
      </c>
      <c r="AP40" s="429">
        <f t="shared" si="22"/>
        <v>111.23000000000002</v>
      </c>
      <c r="AQ40" s="429">
        <f t="shared" si="23"/>
        <v>20</v>
      </c>
      <c r="AR40" s="429">
        <f t="shared" si="24"/>
        <v>20</v>
      </c>
      <c r="AS40" s="429">
        <f t="shared" si="25"/>
        <v>25</v>
      </c>
      <c r="AT40" s="429">
        <f t="shared" si="26"/>
        <v>25</v>
      </c>
      <c r="AU40" s="429">
        <f t="shared" si="27"/>
        <v>20</v>
      </c>
      <c r="AV40" s="429">
        <f t="shared" si="28"/>
        <v>20</v>
      </c>
      <c r="AW40" s="429">
        <f t="shared" si="29"/>
        <v>25</v>
      </c>
      <c r="AX40" s="429">
        <f t="shared" si="30"/>
        <v>25</v>
      </c>
    </row>
    <row r="41" spans="1:50">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4004.28</v>
      </c>
      <c r="G41" s="290">
        <f t="shared" si="7"/>
        <v>111.23</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4004.28</v>
      </c>
      <c r="I41" s="290">
        <f t="shared" si="8"/>
        <v>111.23</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720</v>
      </c>
      <c r="S41" s="290">
        <f t="shared" si="2"/>
        <v>20</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720</v>
      </c>
      <c r="U41" s="290">
        <f t="shared" si="3"/>
        <v>20</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900</v>
      </c>
      <c r="W41" s="290">
        <f t="shared" si="11"/>
        <v>25</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900</v>
      </c>
      <c r="Y41" s="290">
        <f t="shared" si="12"/>
        <v>25</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720</v>
      </c>
      <c r="AA41" s="290">
        <f t="shared" si="4"/>
        <v>20</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720</v>
      </c>
      <c r="AC41" s="290">
        <f t="shared" si="5"/>
        <v>20</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900</v>
      </c>
      <c r="AE41" s="290">
        <f t="shared" si="13"/>
        <v>25</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900</v>
      </c>
      <c r="AG41" s="290">
        <f t="shared" si="14"/>
        <v>25</v>
      </c>
      <c r="AI41" s="429">
        <f t="shared" si="15"/>
        <v>91.169999999999618</v>
      </c>
      <c r="AJ41" s="429">
        <f t="shared" si="16"/>
        <v>91.169999999999618</v>
      </c>
      <c r="AK41" s="429">
        <f t="shared" si="17"/>
        <v>111.23000000000002</v>
      </c>
      <c r="AL41" s="429">
        <f t="shared" si="18"/>
        <v>111.23000000000002</v>
      </c>
      <c r="AM41" s="429">
        <f t="shared" si="19"/>
        <v>91.169999999999618</v>
      </c>
      <c r="AN41" s="429">
        <f t="shared" si="20"/>
        <v>91.169999999999618</v>
      </c>
      <c r="AO41" s="429">
        <f t="shared" si="21"/>
        <v>111.23000000000002</v>
      </c>
      <c r="AP41" s="429">
        <f t="shared" si="22"/>
        <v>111.23000000000002</v>
      </c>
      <c r="AQ41" s="429">
        <f t="shared" si="23"/>
        <v>20</v>
      </c>
      <c r="AR41" s="429">
        <f t="shared" si="24"/>
        <v>20</v>
      </c>
      <c r="AS41" s="429">
        <f t="shared" si="25"/>
        <v>25</v>
      </c>
      <c r="AT41" s="429">
        <f t="shared" si="26"/>
        <v>25</v>
      </c>
      <c r="AU41" s="429">
        <f t="shared" si="27"/>
        <v>20</v>
      </c>
      <c r="AV41" s="429">
        <f t="shared" si="28"/>
        <v>20</v>
      </c>
      <c r="AW41" s="429">
        <f t="shared" si="29"/>
        <v>25</v>
      </c>
      <c r="AX41" s="429">
        <f t="shared" si="30"/>
        <v>25</v>
      </c>
    </row>
    <row r="42" spans="1:50">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4115.51</v>
      </c>
      <c r="G42" s="290">
        <f t="shared" si="7"/>
        <v>111.23</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4115.51</v>
      </c>
      <c r="I42" s="290">
        <f t="shared" si="8"/>
        <v>111.23</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740</v>
      </c>
      <c r="S42" s="290">
        <f t="shared" si="2"/>
        <v>20</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740</v>
      </c>
      <c r="U42" s="290">
        <f t="shared" si="3"/>
        <v>20</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925</v>
      </c>
      <c r="W42" s="290">
        <f t="shared" si="11"/>
        <v>25</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925</v>
      </c>
      <c r="Y42" s="290">
        <f t="shared" si="12"/>
        <v>25</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740</v>
      </c>
      <c r="AA42" s="290">
        <f t="shared" si="4"/>
        <v>20</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740</v>
      </c>
      <c r="AC42" s="290">
        <f t="shared" si="5"/>
        <v>20</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925</v>
      </c>
      <c r="AE42" s="290">
        <f t="shared" si="13"/>
        <v>25</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925</v>
      </c>
      <c r="AG42" s="290">
        <f t="shared" si="14"/>
        <v>25</v>
      </c>
      <c r="AI42" s="429">
        <f t="shared" si="15"/>
        <v>91.170000000000073</v>
      </c>
      <c r="AJ42" s="429">
        <f t="shared" si="16"/>
        <v>91.170000000000073</v>
      </c>
      <c r="AK42" s="429">
        <f t="shared" si="17"/>
        <v>111.23000000000002</v>
      </c>
      <c r="AL42" s="429">
        <f t="shared" si="18"/>
        <v>111.23000000000002</v>
      </c>
      <c r="AM42" s="429">
        <f t="shared" si="19"/>
        <v>91.170000000000073</v>
      </c>
      <c r="AN42" s="429">
        <f t="shared" si="20"/>
        <v>91.170000000000073</v>
      </c>
      <c r="AO42" s="429">
        <f t="shared" si="21"/>
        <v>111.23000000000002</v>
      </c>
      <c r="AP42" s="429">
        <f t="shared" si="22"/>
        <v>111.23000000000002</v>
      </c>
      <c r="AQ42" s="429">
        <f t="shared" si="23"/>
        <v>20</v>
      </c>
      <c r="AR42" s="429">
        <f t="shared" si="24"/>
        <v>20</v>
      </c>
      <c r="AS42" s="429">
        <f t="shared" si="25"/>
        <v>25</v>
      </c>
      <c r="AT42" s="429">
        <f t="shared" si="26"/>
        <v>25</v>
      </c>
      <c r="AU42" s="429">
        <f t="shared" si="27"/>
        <v>20</v>
      </c>
      <c r="AV42" s="429">
        <f t="shared" si="28"/>
        <v>20</v>
      </c>
      <c r="AW42" s="429">
        <f t="shared" si="29"/>
        <v>25</v>
      </c>
      <c r="AX42" s="429">
        <f t="shared" si="30"/>
        <v>25</v>
      </c>
    </row>
    <row r="43" spans="1:50">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4226.74</v>
      </c>
      <c r="G43" s="290">
        <f t="shared" si="7"/>
        <v>111.22999999999999</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4226.74</v>
      </c>
      <c r="I43" s="290">
        <f t="shared" si="8"/>
        <v>111.22999999999999</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760</v>
      </c>
      <c r="S43" s="290">
        <f t="shared" si="2"/>
        <v>20</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760</v>
      </c>
      <c r="U43" s="290">
        <f t="shared" si="3"/>
        <v>20</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950</v>
      </c>
      <c r="W43" s="290">
        <f t="shared" si="11"/>
        <v>25</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950</v>
      </c>
      <c r="Y43" s="290">
        <f t="shared" si="12"/>
        <v>25</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760</v>
      </c>
      <c r="AA43" s="290">
        <f t="shared" si="4"/>
        <v>20</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760</v>
      </c>
      <c r="AC43" s="290">
        <f t="shared" si="5"/>
        <v>20</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950</v>
      </c>
      <c r="AE43" s="290">
        <f t="shared" si="13"/>
        <v>25</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950</v>
      </c>
      <c r="AG43" s="290">
        <f t="shared" si="14"/>
        <v>25</v>
      </c>
      <c r="AI43" s="429">
        <f t="shared" si="15"/>
        <v>91.170000000000073</v>
      </c>
      <c r="AJ43" s="429">
        <f t="shared" si="16"/>
        <v>91.170000000000073</v>
      </c>
      <c r="AK43" s="429">
        <f t="shared" si="17"/>
        <v>111.22999999999956</v>
      </c>
      <c r="AL43" s="429">
        <f t="shared" si="18"/>
        <v>111.22999999999956</v>
      </c>
      <c r="AM43" s="429">
        <f t="shared" si="19"/>
        <v>91.170000000000073</v>
      </c>
      <c r="AN43" s="429">
        <f t="shared" si="20"/>
        <v>91.170000000000073</v>
      </c>
      <c r="AO43" s="429">
        <f t="shared" si="21"/>
        <v>111.22999999999956</v>
      </c>
      <c r="AP43" s="429">
        <f t="shared" si="22"/>
        <v>111.22999999999956</v>
      </c>
      <c r="AQ43" s="429">
        <f t="shared" si="23"/>
        <v>20</v>
      </c>
      <c r="AR43" s="429">
        <f t="shared" si="24"/>
        <v>20</v>
      </c>
      <c r="AS43" s="429">
        <f t="shared" si="25"/>
        <v>25</v>
      </c>
      <c r="AT43" s="429">
        <f t="shared" si="26"/>
        <v>25</v>
      </c>
      <c r="AU43" s="429">
        <f t="shared" si="27"/>
        <v>20</v>
      </c>
      <c r="AV43" s="429">
        <f t="shared" si="28"/>
        <v>20</v>
      </c>
      <c r="AW43" s="429">
        <f t="shared" si="29"/>
        <v>25</v>
      </c>
      <c r="AX43" s="429">
        <f t="shared" si="30"/>
        <v>25</v>
      </c>
    </row>
    <row r="44" spans="1:50">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4337.97</v>
      </c>
      <c r="G44" s="290">
        <f t="shared" si="7"/>
        <v>111.23</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4337.97</v>
      </c>
      <c r="I44" s="290">
        <f t="shared" si="8"/>
        <v>111.23</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780</v>
      </c>
      <c r="S44" s="290">
        <f t="shared" si="2"/>
        <v>20</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780</v>
      </c>
      <c r="U44" s="290">
        <f t="shared" si="3"/>
        <v>20</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975</v>
      </c>
      <c r="W44" s="290">
        <f t="shared" si="11"/>
        <v>25</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975</v>
      </c>
      <c r="Y44" s="290">
        <f t="shared" si="12"/>
        <v>25</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780</v>
      </c>
      <c r="AA44" s="290">
        <f t="shared" si="4"/>
        <v>20</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780</v>
      </c>
      <c r="AC44" s="290">
        <f t="shared" si="5"/>
        <v>20</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975</v>
      </c>
      <c r="AE44" s="290">
        <f t="shared" si="13"/>
        <v>25</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975</v>
      </c>
      <c r="AG44" s="290">
        <f t="shared" si="14"/>
        <v>25</v>
      </c>
      <c r="AI44" s="429">
        <f t="shared" si="15"/>
        <v>91.170000000000073</v>
      </c>
      <c r="AJ44" s="429">
        <f t="shared" si="16"/>
        <v>91.170000000000073</v>
      </c>
      <c r="AK44" s="429">
        <f t="shared" si="17"/>
        <v>111.23000000000047</v>
      </c>
      <c r="AL44" s="429">
        <f t="shared" si="18"/>
        <v>111.23000000000047</v>
      </c>
      <c r="AM44" s="429">
        <f t="shared" si="19"/>
        <v>91.170000000000073</v>
      </c>
      <c r="AN44" s="429">
        <f t="shared" si="20"/>
        <v>91.170000000000073</v>
      </c>
      <c r="AO44" s="429">
        <f t="shared" si="21"/>
        <v>111.23000000000047</v>
      </c>
      <c r="AP44" s="429">
        <f t="shared" si="22"/>
        <v>111.23000000000047</v>
      </c>
      <c r="AQ44" s="429">
        <f t="shared" si="23"/>
        <v>20</v>
      </c>
      <c r="AR44" s="429">
        <f t="shared" si="24"/>
        <v>20</v>
      </c>
      <c r="AS44" s="429">
        <f t="shared" si="25"/>
        <v>25</v>
      </c>
      <c r="AT44" s="429">
        <f t="shared" si="26"/>
        <v>25</v>
      </c>
      <c r="AU44" s="429">
        <f t="shared" si="27"/>
        <v>20</v>
      </c>
      <c r="AV44" s="429">
        <f t="shared" si="28"/>
        <v>20</v>
      </c>
      <c r="AW44" s="429">
        <f t="shared" si="29"/>
        <v>25</v>
      </c>
      <c r="AX44" s="429">
        <f t="shared" si="30"/>
        <v>25</v>
      </c>
    </row>
    <row r="45" spans="1:50">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4449.2</v>
      </c>
      <c r="G45" s="290">
        <f t="shared" si="7"/>
        <v>111.22999999999999</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4449.2</v>
      </c>
      <c r="I45" s="290">
        <f t="shared" si="8"/>
        <v>111.22999999999999</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800</v>
      </c>
      <c r="S45" s="290">
        <f t="shared" si="2"/>
        <v>20</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800</v>
      </c>
      <c r="U45" s="290">
        <f t="shared" si="3"/>
        <v>20</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1000</v>
      </c>
      <c r="W45" s="290">
        <f t="shared" si="11"/>
        <v>25</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1000</v>
      </c>
      <c r="Y45" s="290">
        <f t="shared" si="12"/>
        <v>25</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800</v>
      </c>
      <c r="AA45" s="290">
        <f t="shared" si="4"/>
        <v>20</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800</v>
      </c>
      <c r="AC45" s="290">
        <f t="shared" si="5"/>
        <v>20</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1000</v>
      </c>
      <c r="AE45" s="290">
        <f t="shared" si="13"/>
        <v>25</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1000</v>
      </c>
      <c r="AG45" s="290">
        <f t="shared" si="14"/>
        <v>25</v>
      </c>
      <c r="AI45" s="429">
        <f t="shared" si="15"/>
        <v>91.170000000000073</v>
      </c>
      <c r="AJ45" s="429">
        <f t="shared" si="16"/>
        <v>91.170000000000073</v>
      </c>
      <c r="AK45" s="429">
        <f t="shared" si="17"/>
        <v>111.22999999999956</v>
      </c>
      <c r="AL45" s="429">
        <f t="shared" si="18"/>
        <v>111.22999999999956</v>
      </c>
      <c r="AM45" s="429">
        <f t="shared" si="19"/>
        <v>91.170000000000073</v>
      </c>
      <c r="AN45" s="429">
        <f t="shared" si="20"/>
        <v>91.170000000000073</v>
      </c>
      <c r="AO45" s="429">
        <f t="shared" si="21"/>
        <v>111.22999999999956</v>
      </c>
      <c r="AP45" s="429">
        <f t="shared" si="22"/>
        <v>111.22999999999956</v>
      </c>
      <c r="AQ45" s="429">
        <f t="shared" si="23"/>
        <v>20</v>
      </c>
      <c r="AR45" s="429">
        <f t="shared" si="24"/>
        <v>20</v>
      </c>
      <c r="AS45" s="429">
        <f t="shared" si="25"/>
        <v>25</v>
      </c>
      <c r="AT45" s="429">
        <f t="shared" si="26"/>
        <v>25</v>
      </c>
      <c r="AU45" s="429">
        <f t="shared" si="27"/>
        <v>20</v>
      </c>
      <c r="AV45" s="429">
        <f t="shared" si="28"/>
        <v>20</v>
      </c>
      <c r="AW45" s="429">
        <f t="shared" si="29"/>
        <v>25</v>
      </c>
      <c r="AX45" s="429">
        <f t="shared" si="30"/>
        <v>25</v>
      </c>
    </row>
    <row r="46" spans="1:50">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4560.43</v>
      </c>
      <c r="G46" s="290">
        <f t="shared" si="7"/>
        <v>111.23</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4560.43</v>
      </c>
      <c r="I46" s="290">
        <f t="shared" si="8"/>
        <v>111.23</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820</v>
      </c>
      <c r="S46" s="290">
        <f t="shared" si="2"/>
        <v>20</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820</v>
      </c>
      <c r="U46" s="290">
        <f t="shared" si="3"/>
        <v>20</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1025</v>
      </c>
      <c r="W46" s="290">
        <f t="shared" si="11"/>
        <v>25</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1025</v>
      </c>
      <c r="Y46" s="290">
        <f t="shared" si="12"/>
        <v>25</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820</v>
      </c>
      <c r="AA46" s="290">
        <f t="shared" si="4"/>
        <v>20</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820</v>
      </c>
      <c r="AC46" s="290">
        <f t="shared" si="5"/>
        <v>20</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1025</v>
      </c>
      <c r="AE46" s="290">
        <f t="shared" si="13"/>
        <v>25</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1025</v>
      </c>
      <c r="AG46" s="290">
        <f t="shared" si="14"/>
        <v>25</v>
      </c>
      <c r="AI46" s="429">
        <f t="shared" si="15"/>
        <v>91.170000000000073</v>
      </c>
      <c r="AJ46" s="429">
        <f t="shared" si="16"/>
        <v>91.170000000000073</v>
      </c>
      <c r="AK46" s="429">
        <f t="shared" si="17"/>
        <v>111.23000000000047</v>
      </c>
      <c r="AL46" s="429">
        <f t="shared" si="18"/>
        <v>111.23000000000047</v>
      </c>
      <c r="AM46" s="429">
        <f t="shared" si="19"/>
        <v>91.170000000000073</v>
      </c>
      <c r="AN46" s="429">
        <f t="shared" si="20"/>
        <v>91.170000000000073</v>
      </c>
      <c r="AO46" s="429">
        <f t="shared" si="21"/>
        <v>111.23000000000047</v>
      </c>
      <c r="AP46" s="429">
        <f t="shared" si="22"/>
        <v>111.23000000000047</v>
      </c>
      <c r="AQ46" s="429">
        <f t="shared" si="23"/>
        <v>20</v>
      </c>
      <c r="AR46" s="429">
        <f t="shared" si="24"/>
        <v>20</v>
      </c>
      <c r="AS46" s="429">
        <f t="shared" si="25"/>
        <v>25</v>
      </c>
      <c r="AT46" s="429">
        <f t="shared" si="26"/>
        <v>25</v>
      </c>
      <c r="AU46" s="429">
        <f t="shared" si="27"/>
        <v>20</v>
      </c>
      <c r="AV46" s="429">
        <f t="shared" si="28"/>
        <v>20</v>
      </c>
      <c r="AW46" s="429">
        <f t="shared" si="29"/>
        <v>25</v>
      </c>
      <c r="AX46" s="429">
        <f t="shared" si="30"/>
        <v>25</v>
      </c>
    </row>
    <row r="47" spans="1:50">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4671.66</v>
      </c>
      <c r="G47" s="290">
        <f t="shared" si="7"/>
        <v>111.22999999999999</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4671.66</v>
      </c>
      <c r="I47" s="290">
        <f t="shared" si="8"/>
        <v>111.22999999999999</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840</v>
      </c>
      <c r="S47" s="290">
        <f t="shared" si="2"/>
        <v>20</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840</v>
      </c>
      <c r="U47" s="290">
        <f t="shared" si="3"/>
        <v>20</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1050</v>
      </c>
      <c r="W47" s="290">
        <f t="shared" si="11"/>
        <v>25</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1050</v>
      </c>
      <c r="Y47" s="290">
        <f t="shared" si="12"/>
        <v>25</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840</v>
      </c>
      <c r="AA47" s="290">
        <f t="shared" si="4"/>
        <v>20</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840</v>
      </c>
      <c r="AC47" s="290">
        <f t="shared" si="5"/>
        <v>20</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1050</v>
      </c>
      <c r="AE47" s="290">
        <f t="shared" si="13"/>
        <v>25</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1050</v>
      </c>
      <c r="AG47" s="290">
        <f t="shared" si="14"/>
        <v>25</v>
      </c>
      <c r="AI47" s="429">
        <f t="shared" si="15"/>
        <v>91.169999999999618</v>
      </c>
      <c r="AJ47" s="429">
        <f t="shared" si="16"/>
        <v>91.169999999999618</v>
      </c>
      <c r="AK47" s="429">
        <f t="shared" si="17"/>
        <v>111.22999999999956</v>
      </c>
      <c r="AL47" s="429">
        <f t="shared" si="18"/>
        <v>111.22999999999956</v>
      </c>
      <c r="AM47" s="429">
        <f t="shared" si="19"/>
        <v>91.169999999999618</v>
      </c>
      <c r="AN47" s="429">
        <f t="shared" si="20"/>
        <v>91.169999999999618</v>
      </c>
      <c r="AO47" s="429">
        <f t="shared" si="21"/>
        <v>111.22999999999956</v>
      </c>
      <c r="AP47" s="429">
        <f t="shared" si="22"/>
        <v>111.22999999999956</v>
      </c>
      <c r="AQ47" s="429">
        <f t="shared" si="23"/>
        <v>20</v>
      </c>
      <c r="AR47" s="429">
        <f t="shared" si="24"/>
        <v>20</v>
      </c>
      <c r="AS47" s="429">
        <f t="shared" si="25"/>
        <v>25</v>
      </c>
      <c r="AT47" s="429">
        <f t="shared" si="26"/>
        <v>25</v>
      </c>
      <c r="AU47" s="429">
        <f t="shared" si="27"/>
        <v>20</v>
      </c>
      <c r="AV47" s="429">
        <f t="shared" si="28"/>
        <v>20</v>
      </c>
      <c r="AW47" s="429">
        <f t="shared" si="29"/>
        <v>25</v>
      </c>
      <c r="AX47" s="429">
        <f t="shared" si="30"/>
        <v>25</v>
      </c>
    </row>
    <row r="48" spans="1:50">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4782.8900000000003</v>
      </c>
      <c r="G48" s="290">
        <f t="shared" si="7"/>
        <v>111.23</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4782.8900000000003</v>
      </c>
      <c r="I48" s="290">
        <f t="shared" si="8"/>
        <v>111.23</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860</v>
      </c>
      <c r="S48" s="290">
        <f t="shared" si="2"/>
        <v>20</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860</v>
      </c>
      <c r="U48" s="290">
        <f t="shared" si="3"/>
        <v>20</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1075</v>
      </c>
      <c r="W48" s="290">
        <f t="shared" si="11"/>
        <v>25</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1075</v>
      </c>
      <c r="Y48" s="290">
        <f t="shared" si="12"/>
        <v>25</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860</v>
      </c>
      <c r="AA48" s="290">
        <f t="shared" si="4"/>
        <v>20</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860</v>
      </c>
      <c r="AC48" s="290">
        <f t="shared" si="5"/>
        <v>20</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1075</v>
      </c>
      <c r="AE48" s="290">
        <f t="shared" si="13"/>
        <v>25</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1075</v>
      </c>
      <c r="AG48" s="290">
        <f t="shared" si="14"/>
        <v>25</v>
      </c>
      <c r="AI48" s="429">
        <f t="shared" si="15"/>
        <v>91.170000000000073</v>
      </c>
      <c r="AJ48" s="429">
        <f t="shared" si="16"/>
        <v>91.170000000000073</v>
      </c>
      <c r="AK48" s="429">
        <f t="shared" si="17"/>
        <v>111.23000000000047</v>
      </c>
      <c r="AL48" s="429">
        <f t="shared" si="18"/>
        <v>111.23000000000047</v>
      </c>
      <c r="AM48" s="429">
        <f t="shared" si="19"/>
        <v>91.170000000000073</v>
      </c>
      <c r="AN48" s="429">
        <f t="shared" si="20"/>
        <v>91.170000000000073</v>
      </c>
      <c r="AO48" s="429">
        <f t="shared" si="21"/>
        <v>111.23000000000047</v>
      </c>
      <c r="AP48" s="429">
        <f t="shared" si="22"/>
        <v>111.23000000000047</v>
      </c>
      <c r="AQ48" s="429">
        <f t="shared" si="23"/>
        <v>20</v>
      </c>
      <c r="AR48" s="429">
        <f t="shared" si="24"/>
        <v>20</v>
      </c>
      <c r="AS48" s="429">
        <f t="shared" si="25"/>
        <v>25</v>
      </c>
      <c r="AT48" s="429">
        <f t="shared" si="26"/>
        <v>25</v>
      </c>
      <c r="AU48" s="429">
        <f t="shared" si="27"/>
        <v>20</v>
      </c>
      <c r="AV48" s="429">
        <f t="shared" si="28"/>
        <v>20</v>
      </c>
      <c r="AW48" s="429">
        <f t="shared" si="29"/>
        <v>25</v>
      </c>
      <c r="AX48" s="429">
        <f t="shared" si="30"/>
        <v>25</v>
      </c>
    </row>
    <row r="49" spans="1:50">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4894.12</v>
      </c>
      <c r="G49" s="290">
        <f t="shared" si="7"/>
        <v>111.23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4894.12</v>
      </c>
      <c r="I49" s="290">
        <f t="shared" si="8"/>
        <v>111.23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880</v>
      </c>
      <c r="S49" s="290">
        <f t="shared" si="2"/>
        <v>20</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880</v>
      </c>
      <c r="U49" s="290">
        <f t="shared" si="3"/>
        <v>20</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1100</v>
      </c>
      <c r="W49" s="290">
        <f t="shared" si="11"/>
        <v>25</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1100</v>
      </c>
      <c r="Y49" s="290">
        <f t="shared" si="12"/>
        <v>25</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880</v>
      </c>
      <c r="AA49" s="290">
        <f t="shared" si="4"/>
        <v>20</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880</v>
      </c>
      <c r="AC49" s="290">
        <f t="shared" si="5"/>
        <v>20</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1100</v>
      </c>
      <c r="AE49" s="290">
        <f t="shared" si="13"/>
        <v>25</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1100</v>
      </c>
      <c r="AG49" s="290">
        <f t="shared" si="14"/>
        <v>25</v>
      </c>
      <c r="AI49" s="429">
        <f t="shared" si="15"/>
        <v>91.170000000000073</v>
      </c>
      <c r="AJ49" s="429">
        <f t="shared" si="16"/>
        <v>91.170000000000073</v>
      </c>
      <c r="AK49" s="429">
        <f t="shared" si="17"/>
        <v>111.22999999999956</v>
      </c>
      <c r="AL49" s="429">
        <f t="shared" si="18"/>
        <v>111.22999999999956</v>
      </c>
      <c r="AM49" s="429">
        <f t="shared" si="19"/>
        <v>91.170000000000073</v>
      </c>
      <c r="AN49" s="429">
        <f t="shared" si="20"/>
        <v>91.170000000000073</v>
      </c>
      <c r="AO49" s="429">
        <f t="shared" si="21"/>
        <v>111.22999999999956</v>
      </c>
      <c r="AP49" s="429">
        <f t="shared" si="22"/>
        <v>111.22999999999956</v>
      </c>
      <c r="AQ49" s="429">
        <f t="shared" si="23"/>
        <v>20</v>
      </c>
      <c r="AR49" s="429">
        <f t="shared" si="24"/>
        <v>20</v>
      </c>
      <c r="AS49" s="429">
        <f t="shared" si="25"/>
        <v>25</v>
      </c>
      <c r="AT49" s="429">
        <f t="shared" si="26"/>
        <v>25</v>
      </c>
      <c r="AU49" s="429">
        <f t="shared" si="27"/>
        <v>20</v>
      </c>
      <c r="AV49" s="429">
        <f t="shared" si="28"/>
        <v>20</v>
      </c>
      <c r="AW49" s="429">
        <f t="shared" si="29"/>
        <v>25</v>
      </c>
      <c r="AX49" s="429">
        <f t="shared" si="30"/>
        <v>25</v>
      </c>
    </row>
    <row r="50" spans="1: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5005.3500000000004</v>
      </c>
      <c r="G50" s="290">
        <f t="shared" si="7"/>
        <v>111.23</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5005.3500000000004</v>
      </c>
      <c r="I50" s="290">
        <f t="shared" si="8"/>
        <v>111.23</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900</v>
      </c>
      <c r="S50" s="290">
        <f t="shared" si="2"/>
        <v>20</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900</v>
      </c>
      <c r="U50" s="290">
        <f t="shared" si="3"/>
        <v>20</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1125</v>
      </c>
      <c r="W50" s="290">
        <f t="shared" si="11"/>
        <v>25</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1125</v>
      </c>
      <c r="Y50" s="290">
        <f t="shared" si="12"/>
        <v>25</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900</v>
      </c>
      <c r="AA50" s="290">
        <f t="shared" si="4"/>
        <v>20</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900</v>
      </c>
      <c r="AC50" s="290">
        <f t="shared" si="5"/>
        <v>20</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1125</v>
      </c>
      <c r="AE50" s="290">
        <f t="shared" si="13"/>
        <v>25</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1125</v>
      </c>
      <c r="AG50" s="290">
        <f t="shared" si="14"/>
        <v>25</v>
      </c>
      <c r="AI50" s="429">
        <f t="shared" si="15"/>
        <v>91.169999999999618</v>
      </c>
      <c r="AJ50" s="429">
        <f t="shared" si="16"/>
        <v>91.169999999999618</v>
      </c>
      <c r="AK50" s="429">
        <f t="shared" si="17"/>
        <v>111.23000000000047</v>
      </c>
      <c r="AL50" s="429">
        <f t="shared" si="18"/>
        <v>111.23000000000047</v>
      </c>
      <c r="AM50" s="429">
        <f t="shared" si="19"/>
        <v>91.169999999999618</v>
      </c>
      <c r="AN50" s="429">
        <f t="shared" si="20"/>
        <v>91.169999999999618</v>
      </c>
      <c r="AO50" s="429">
        <f t="shared" si="21"/>
        <v>111.23000000000047</v>
      </c>
      <c r="AP50" s="429">
        <f t="shared" si="22"/>
        <v>111.23000000000047</v>
      </c>
      <c r="AQ50" s="429">
        <f t="shared" si="23"/>
        <v>20</v>
      </c>
      <c r="AR50" s="429">
        <f t="shared" si="24"/>
        <v>20</v>
      </c>
      <c r="AS50" s="429">
        <f t="shared" si="25"/>
        <v>25</v>
      </c>
      <c r="AT50" s="429">
        <f t="shared" si="26"/>
        <v>25</v>
      </c>
      <c r="AU50" s="429">
        <f t="shared" si="27"/>
        <v>20</v>
      </c>
      <c r="AV50" s="429">
        <f t="shared" si="28"/>
        <v>20</v>
      </c>
      <c r="AW50" s="429">
        <f t="shared" si="29"/>
        <v>25</v>
      </c>
      <c r="AX50" s="429">
        <f t="shared" si="30"/>
        <v>25</v>
      </c>
    </row>
    <row r="51" spans="1:50">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5116.58</v>
      </c>
      <c r="G51" s="290">
        <f t="shared" si="7"/>
        <v>111.23</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5116.58</v>
      </c>
      <c r="I51" s="290">
        <f t="shared" si="8"/>
        <v>111.23</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920</v>
      </c>
      <c r="S51" s="290">
        <f t="shared" si="2"/>
        <v>20</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920</v>
      </c>
      <c r="U51" s="290">
        <f t="shared" si="3"/>
        <v>20</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1150</v>
      </c>
      <c r="W51" s="290">
        <f t="shared" si="11"/>
        <v>25</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1150</v>
      </c>
      <c r="Y51" s="290">
        <f t="shared" si="12"/>
        <v>25</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920</v>
      </c>
      <c r="AA51" s="290">
        <f t="shared" si="4"/>
        <v>20</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920</v>
      </c>
      <c r="AC51" s="290">
        <f t="shared" si="5"/>
        <v>20</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1150</v>
      </c>
      <c r="AE51" s="290">
        <f t="shared" si="13"/>
        <v>25</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1150</v>
      </c>
      <c r="AG51" s="290">
        <f t="shared" si="14"/>
        <v>25</v>
      </c>
      <c r="AI51" s="429">
        <f t="shared" si="15"/>
        <v>91.170000000000073</v>
      </c>
      <c r="AJ51" s="429">
        <f t="shared" si="16"/>
        <v>91.170000000000073</v>
      </c>
      <c r="AK51" s="429">
        <f t="shared" si="17"/>
        <v>111.22999999999956</v>
      </c>
      <c r="AL51" s="429">
        <f t="shared" si="18"/>
        <v>111.22999999999956</v>
      </c>
      <c r="AM51" s="429">
        <f t="shared" si="19"/>
        <v>91.170000000000073</v>
      </c>
      <c r="AN51" s="429">
        <f t="shared" si="20"/>
        <v>91.170000000000073</v>
      </c>
      <c r="AO51" s="429">
        <f t="shared" si="21"/>
        <v>111.22999999999956</v>
      </c>
      <c r="AP51" s="429">
        <f t="shared" si="22"/>
        <v>111.22999999999956</v>
      </c>
      <c r="AQ51" s="429">
        <f t="shared" si="23"/>
        <v>20</v>
      </c>
      <c r="AR51" s="429">
        <f t="shared" si="24"/>
        <v>20</v>
      </c>
      <c r="AS51" s="429">
        <f t="shared" si="25"/>
        <v>25</v>
      </c>
      <c r="AT51" s="429">
        <f t="shared" si="26"/>
        <v>25</v>
      </c>
      <c r="AU51" s="429">
        <f t="shared" si="27"/>
        <v>20</v>
      </c>
      <c r="AV51" s="429">
        <f t="shared" si="28"/>
        <v>20</v>
      </c>
      <c r="AW51" s="429">
        <f t="shared" si="29"/>
        <v>25</v>
      </c>
      <c r="AX51" s="429">
        <f t="shared" si="30"/>
        <v>25</v>
      </c>
    </row>
    <row r="52" spans="1:50">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5227.8100000000004</v>
      </c>
      <c r="G52" s="290">
        <f t="shared" si="7"/>
        <v>111.23</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5227.8100000000004</v>
      </c>
      <c r="I52" s="290">
        <f t="shared" si="8"/>
        <v>111.23</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940</v>
      </c>
      <c r="S52" s="290">
        <f t="shared" si="2"/>
        <v>20</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940</v>
      </c>
      <c r="U52" s="290">
        <f t="shared" si="3"/>
        <v>20</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1175</v>
      </c>
      <c r="W52" s="290">
        <f t="shared" si="11"/>
        <v>25</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1175</v>
      </c>
      <c r="Y52" s="290">
        <f t="shared" si="12"/>
        <v>25</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940</v>
      </c>
      <c r="AA52" s="290">
        <f t="shared" si="4"/>
        <v>20</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940</v>
      </c>
      <c r="AC52" s="290">
        <f t="shared" si="5"/>
        <v>20</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1175</v>
      </c>
      <c r="AE52" s="290">
        <f t="shared" si="13"/>
        <v>25</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1175</v>
      </c>
      <c r="AG52" s="290">
        <f t="shared" si="14"/>
        <v>25</v>
      </c>
      <c r="AI52" s="429">
        <f t="shared" si="15"/>
        <v>91.170000000000073</v>
      </c>
      <c r="AJ52" s="429">
        <f t="shared" si="16"/>
        <v>91.170000000000073</v>
      </c>
      <c r="AK52" s="429">
        <f t="shared" si="17"/>
        <v>111.23000000000047</v>
      </c>
      <c r="AL52" s="429">
        <f t="shared" si="18"/>
        <v>111.23000000000047</v>
      </c>
      <c r="AM52" s="429">
        <f t="shared" si="19"/>
        <v>91.170000000000073</v>
      </c>
      <c r="AN52" s="429">
        <f t="shared" si="20"/>
        <v>91.170000000000073</v>
      </c>
      <c r="AO52" s="429">
        <f t="shared" si="21"/>
        <v>111.23000000000047</v>
      </c>
      <c r="AP52" s="429">
        <f t="shared" si="22"/>
        <v>111.23000000000047</v>
      </c>
      <c r="AQ52" s="429">
        <f t="shared" si="23"/>
        <v>20</v>
      </c>
      <c r="AR52" s="429">
        <f t="shared" si="24"/>
        <v>20</v>
      </c>
      <c r="AS52" s="429">
        <f t="shared" si="25"/>
        <v>25</v>
      </c>
      <c r="AT52" s="429">
        <f t="shared" si="26"/>
        <v>25</v>
      </c>
      <c r="AU52" s="429">
        <f t="shared" si="27"/>
        <v>20</v>
      </c>
      <c r="AV52" s="429">
        <f t="shared" si="28"/>
        <v>20</v>
      </c>
      <c r="AW52" s="429">
        <f t="shared" si="29"/>
        <v>25</v>
      </c>
      <c r="AX52" s="429">
        <f t="shared" si="30"/>
        <v>25</v>
      </c>
    </row>
    <row r="53" spans="1:50">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5339.04</v>
      </c>
      <c r="G53" s="290">
        <f t="shared" si="7"/>
        <v>111.23</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5339.04</v>
      </c>
      <c r="I53" s="290">
        <f t="shared" si="8"/>
        <v>111.23</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960</v>
      </c>
      <c r="S53" s="290">
        <f t="shared" si="2"/>
        <v>20</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960</v>
      </c>
      <c r="U53" s="290">
        <f t="shared" si="3"/>
        <v>20</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1200</v>
      </c>
      <c r="W53" s="290">
        <f t="shared" si="11"/>
        <v>25</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1200</v>
      </c>
      <c r="Y53" s="290">
        <f t="shared" si="12"/>
        <v>25</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960</v>
      </c>
      <c r="AA53" s="290">
        <f t="shared" si="4"/>
        <v>20</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960</v>
      </c>
      <c r="AC53" s="290">
        <f t="shared" si="5"/>
        <v>20</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1200</v>
      </c>
      <c r="AE53" s="290">
        <f t="shared" si="13"/>
        <v>25</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1200</v>
      </c>
      <c r="AG53" s="290">
        <f t="shared" si="14"/>
        <v>25</v>
      </c>
      <c r="AI53" s="429">
        <f t="shared" si="15"/>
        <v>91.170000000000073</v>
      </c>
      <c r="AJ53" s="429">
        <f t="shared" si="16"/>
        <v>91.170000000000073</v>
      </c>
      <c r="AK53" s="429">
        <f t="shared" si="17"/>
        <v>111.22999999999956</v>
      </c>
      <c r="AL53" s="429">
        <f t="shared" si="18"/>
        <v>111.22999999999956</v>
      </c>
      <c r="AM53" s="429">
        <f t="shared" si="19"/>
        <v>91.170000000000073</v>
      </c>
      <c r="AN53" s="429">
        <f t="shared" si="20"/>
        <v>91.170000000000073</v>
      </c>
      <c r="AO53" s="429">
        <f t="shared" si="21"/>
        <v>111.22999999999956</v>
      </c>
      <c r="AP53" s="429">
        <f t="shared" si="22"/>
        <v>111.22999999999956</v>
      </c>
      <c r="AQ53" s="429">
        <f t="shared" si="23"/>
        <v>20</v>
      </c>
      <c r="AR53" s="429">
        <f t="shared" si="24"/>
        <v>20</v>
      </c>
      <c r="AS53" s="429">
        <f t="shared" si="25"/>
        <v>25</v>
      </c>
      <c r="AT53" s="429">
        <f t="shared" si="26"/>
        <v>25</v>
      </c>
      <c r="AU53" s="429">
        <f t="shared" si="27"/>
        <v>20</v>
      </c>
      <c r="AV53" s="429">
        <f t="shared" si="28"/>
        <v>20</v>
      </c>
      <c r="AW53" s="429">
        <f t="shared" si="29"/>
        <v>25</v>
      </c>
      <c r="AX53" s="429">
        <f t="shared" si="30"/>
        <v>25</v>
      </c>
    </row>
    <row r="54" spans="1:50">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5450.27</v>
      </c>
      <c r="G54" s="290">
        <f t="shared" si="7"/>
        <v>111.23</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5450.27</v>
      </c>
      <c r="I54" s="290">
        <f t="shared" si="8"/>
        <v>111.23</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980</v>
      </c>
      <c r="S54" s="290">
        <f t="shared" si="2"/>
        <v>20</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980</v>
      </c>
      <c r="U54" s="290">
        <f t="shared" si="3"/>
        <v>20</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1225</v>
      </c>
      <c r="W54" s="290">
        <f t="shared" si="11"/>
        <v>25</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1225</v>
      </c>
      <c r="Y54" s="290">
        <f t="shared" si="12"/>
        <v>25</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980</v>
      </c>
      <c r="AA54" s="290">
        <f t="shared" si="4"/>
        <v>20</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980</v>
      </c>
      <c r="AC54" s="290">
        <f t="shared" si="5"/>
        <v>20</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1225</v>
      </c>
      <c r="AE54" s="290">
        <f t="shared" si="13"/>
        <v>25</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1225</v>
      </c>
      <c r="AG54" s="290">
        <f t="shared" si="14"/>
        <v>25</v>
      </c>
      <c r="AI54" s="429">
        <f t="shared" si="15"/>
        <v>91.170000000000073</v>
      </c>
      <c r="AJ54" s="429">
        <f t="shared" si="16"/>
        <v>91.170000000000073</v>
      </c>
      <c r="AK54" s="429">
        <f t="shared" si="17"/>
        <v>111.23000000000047</v>
      </c>
      <c r="AL54" s="429">
        <f t="shared" si="18"/>
        <v>111.23000000000047</v>
      </c>
      <c r="AM54" s="429">
        <f t="shared" si="19"/>
        <v>91.170000000000073</v>
      </c>
      <c r="AN54" s="429">
        <f t="shared" si="20"/>
        <v>91.170000000000073</v>
      </c>
      <c r="AO54" s="429">
        <f t="shared" si="21"/>
        <v>111.23000000000047</v>
      </c>
      <c r="AP54" s="429">
        <f t="shared" si="22"/>
        <v>111.23000000000047</v>
      </c>
      <c r="AQ54" s="429">
        <f t="shared" si="23"/>
        <v>20</v>
      </c>
      <c r="AR54" s="429">
        <f t="shared" si="24"/>
        <v>20</v>
      </c>
      <c r="AS54" s="429">
        <f t="shared" si="25"/>
        <v>25</v>
      </c>
      <c r="AT54" s="429">
        <f t="shared" si="26"/>
        <v>25</v>
      </c>
      <c r="AU54" s="429">
        <f t="shared" si="27"/>
        <v>20</v>
      </c>
      <c r="AV54" s="429">
        <f t="shared" si="28"/>
        <v>20</v>
      </c>
      <c r="AW54" s="429">
        <f t="shared" si="29"/>
        <v>25</v>
      </c>
      <c r="AX54" s="429">
        <f t="shared" si="30"/>
        <v>25</v>
      </c>
    </row>
    <row r="55" spans="1:50">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5561.5</v>
      </c>
      <c r="G55" s="290">
        <f t="shared" si="7"/>
        <v>111.23</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5561.5</v>
      </c>
      <c r="I55" s="290">
        <f t="shared" si="8"/>
        <v>111.23</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1000</v>
      </c>
      <c r="S55" s="290">
        <f t="shared" si="2"/>
        <v>20</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1000</v>
      </c>
      <c r="U55" s="290">
        <f t="shared" si="3"/>
        <v>20</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1250</v>
      </c>
      <c r="W55" s="290">
        <f t="shared" si="11"/>
        <v>25</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1250</v>
      </c>
      <c r="Y55" s="290">
        <f t="shared" si="12"/>
        <v>25</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1000</v>
      </c>
      <c r="AA55" s="290">
        <f t="shared" si="4"/>
        <v>20</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1000</v>
      </c>
      <c r="AC55" s="290">
        <f t="shared" si="5"/>
        <v>20</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1250</v>
      </c>
      <c r="AE55" s="290">
        <f t="shared" si="13"/>
        <v>25</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1250</v>
      </c>
      <c r="AG55" s="290">
        <f t="shared" si="14"/>
        <v>25</v>
      </c>
      <c r="AI55" s="429">
        <f t="shared" si="15"/>
        <v>91.170000000000073</v>
      </c>
      <c r="AJ55" s="429">
        <f t="shared" si="16"/>
        <v>91.170000000000073</v>
      </c>
      <c r="AK55" s="429">
        <f t="shared" si="17"/>
        <v>111.22999999999956</v>
      </c>
      <c r="AL55" s="429">
        <f t="shared" si="18"/>
        <v>111.22999999999956</v>
      </c>
      <c r="AM55" s="429">
        <f t="shared" si="19"/>
        <v>91.170000000000073</v>
      </c>
      <c r="AN55" s="429">
        <f t="shared" si="20"/>
        <v>91.170000000000073</v>
      </c>
      <c r="AO55" s="429">
        <f t="shared" si="21"/>
        <v>111.22999999999956</v>
      </c>
      <c r="AP55" s="429">
        <f t="shared" si="22"/>
        <v>111.22999999999956</v>
      </c>
      <c r="AQ55" s="429">
        <f t="shared" si="23"/>
        <v>20</v>
      </c>
      <c r="AR55" s="429">
        <f t="shared" si="24"/>
        <v>20</v>
      </c>
      <c r="AS55" s="429">
        <f t="shared" si="25"/>
        <v>25</v>
      </c>
      <c r="AT55" s="429">
        <f t="shared" si="26"/>
        <v>25</v>
      </c>
      <c r="AU55" s="429">
        <f t="shared" si="27"/>
        <v>20</v>
      </c>
      <c r="AV55" s="429">
        <f t="shared" si="28"/>
        <v>20</v>
      </c>
      <c r="AW55" s="429">
        <f t="shared" si="29"/>
        <v>25</v>
      </c>
      <c r="AX55" s="429">
        <f t="shared" si="30"/>
        <v>25</v>
      </c>
    </row>
    <row r="56" spans="1:50">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5672.7300000000005</v>
      </c>
      <c r="G56" s="290">
        <f t="shared" si="7"/>
        <v>111.23</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5705.04</v>
      </c>
      <c r="I56" s="290">
        <f t="shared" si="8"/>
        <v>111.8635294117647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7320.54</v>
      </c>
      <c r="Q56" s="290">
        <f t="shared" si="10"/>
        <v>143.54</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1020</v>
      </c>
      <c r="S56" s="290">
        <f t="shared" si="2"/>
        <v>20</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1020</v>
      </c>
      <c r="U56" s="290">
        <f t="shared" si="3"/>
        <v>20</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1275</v>
      </c>
      <c r="W56" s="290">
        <f t="shared" si="11"/>
        <v>25</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1275</v>
      </c>
      <c r="Y56" s="290">
        <f t="shared" si="12"/>
        <v>25</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1020</v>
      </c>
      <c r="AA56" s="290">
        <f t="shared" si="4"/>
        <v>20</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1020</v>
      </c>
      <c r="AC56" s="290">
        <f t="shared" si="5"/>
        <v>20</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1275</v>
      </c>
      <c r="AE56" s="290">
        <f t="shared" si="13"/>
        <v>25</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1275</v>
      </c>
      <c r="AG56" s="290">
        <f t="shared" si="14"/>
        <v>25</v>
      </c>
      <c r="AI56" s="429">
        <f t="shared" si="15"/>
        <v>91.170000000000073</v>
      </c>
      <c r="AJ56" s="429">
        <f t="shared" si="16"/>
        <v>91.170000000000073</v>
      </c>
      <c r="AK56" s="429">
        <f t="shared" si="17"/>
        <v>111.23000000000047</v>
      </c>
      <c r="AL56" s="429">
        <f t="shared" si="18"/>
        <v>143.53999999999996</v>
      </c>
      <c r="AM56" s="429">
        <f t="shared" si="19"/>
        <v>91.170000000000073</v>
      </c>
      <c r="AN56" s="429">
        <f t="shared" si="20"/>
        <v>91.170000000000073</v>
      </c>
      <c r="AO56" s="429">
        <f t="shared" si="21"/>
        <v>111.23000000000047</v>
      </c>
      <c r="AP56" s="429">
        <f t="shared" si="22"/>
        <v>1759.04</v>
      </c>
      <c r="AQ56" s="429">
        <f t="shared" si="23"/>
        <v>20</v>
      </c>
      <c r="AR56" s="429">
        <f t="shared" si="24"/>
        <v>20</v>
      </c>
      <c r="AS56" s="429">
        <f t="shared" si="25"/>
        <v>25</v>
      </c>
      <c r="AT56" s="429">
        <f t="shared" si="26"/>
        <v>25</v>
      </c>
      <c r="AU56" s="429">
        <f t="shared" si="27"/>
        <v>20</v>
      </c>
      <c r="AV56" s="429">
        <f t="shared" si="28"/>
        <v>20</v>
      </c>
      <c r="AW56" s="429">
        <f t="shared" si="29"/>
        <v>25</v>
      </c>
      <c r="AX56" s="429">
        <f t="shared" si="30"/>
        <v>25</v>
      </c>
    </row>
    <row r="57" spans="1:50">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5783.96</v>
      </c>
      <c r="G57" s="290">
        <f t="shared" si="7"/>
        <v>111.23</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5848.58</v>
      </c>
      <c r="I57" s="290">
        <f t="shared" si="8"/>
        <v>112.47269230769231</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7464.08</v>
      </c>
      <c r="Q57" s="290">
        <f t="shared" si="10"/>
        <v>143.54</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1040</v>
      </c>
      <c r="S57" s="290">
        <f t="shared" si="2"/>
        <v>20</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1040</v>
      </c>
      <c r="U57" s="290">
        <f t="shared" si="3"/>
        <v>20</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1300</v>
      </c>
      <c r="W57" s="290">
        <f t="shared" si="11"/>
        <v>25</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1300</v>
      </c>
      <c r="Y57" s="290">
        <f t="shared" si="12"/>
        <v>25</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1040</v>
      </c>
      <c r="AA57" s="290">
        <f t="shared" si="4"/>
        <v>20</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1040</v>
      </c>
      <c r="AC57" s="290">
        <f t="shared" si="5"/>
        <v>20</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1300</v>
      </c>
      <c r="AE57" s="290">
        <f t="shared" si="13"/>
        <v>25</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1300</v>
      </c>
      <c r="AG57" s="290">
        <f t="shared" si="14"/>
        <v>25</v>
      </c>
      <c r="AI57" s="429">
        <f t="shared" si="15"/>
        <v>91.170000000000073</v>
      </c>
      <c r="AJ57" s="429">
        <f t="shared" si="16"/>
        <v>91.170000000000073</v>
      </c>
      <c r="AK57" s="429">
        <f t="shared" si="17"/>
        <v>111.22999999999956</v>
      </c>
      <c r="AL57" s="429">
        <f t="shared" si="18"/>
        <v>143.53999999999996</v>
      </c>
      <c r="AM57" s="429">
        <f t="shared" si="19"/>
        <v>91.170000000000073</v>
      </c>
      <c r="AN57" s="429">
        <f t="shared" si="20"/>
        <v>91.170000000000073</v>
      </c>
      <c r="AO57" s="429">
        <f t="shared" si="21"/>
        <v>111.22999999999956</v>
      </c>
      <c r="AP57" s="429">
        <f t="shared" si="22"/>
        <v>143.53999999999996</v>
      </c>
      <c r="AQ57" s="429">
        <f t="shared" si="23"/>
        <v>20</v>
      </c>
      <c r="AR57" s="429">
        <f t="shared" si="24"/>
        <v>20</v>
      </c>
      <c r="AS57" s="429">
        <f t="shared" si="25"/>
        <v>25</v>
      </c>
      <c r="AT57" s="429">
        <f t="shared" si="26"/>
        <v>25</v>
      </c>
      <c r="AU57" s="429">
        <f t="shared" si="27"/>
        <v>20</v>
      </c>
      <c r="AV57" s="429">
        <f t="shared" si="28"/>
        <v>20</v>
      </c>
      <c r="AW57" s="429">
        <f t="shared" si="29"/>
        <v>25</v>
      </c>
      <c r="AX57" s="429">
        <f t="shared" si="30"/>
        <v>25</v>
      </c>
    </row>
    <row r="58" spans="1:50">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5895.1900000000005</v>
      </c>
      <c r="G58" s="290">
        <f t="shared" si="7"/>
        <v>111.23</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5992.12</v>
      </c>
      <c r="I58" s="290">
        <f t="shared" si="8"/>
        <v>113.0588679245283</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7607.62</v>
      </c>
      <c r="Q58" s="290">
        <f t="shared" si="10"/>
        <v>143.54</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1060</v>
      </c>
      <c r="S58" s="290">
        <f t="shared" si="2"/>
        <v>20</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1060</v>
      </c>
      <c r="U58" s="290">
        <f t="shared" si="3"/>
        <v>20</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1325</v>
      </c>
      <c r="W58" s="290">
        <f t="shared" si="11"/>
        <v>25</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1325</v>
      </c>
      <c r="Y58" s="290">
        <f t="shared" si="12"/>
        <v>25</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1060</v>
      </c>
      <c r="AA58" s="290">
        <f t="shared" si="4"/>
        <v>20</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1060</v>
      </c>
      <c r="AC58" s="290">
        <f t="shared" si="5"/>
        <v>20</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1325</v>
      </c>
      <c r="AE58" s="290">
        <f t="shared" si="13"/>
        <v>25</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1325</v>
      </c>
      <c r="AG58" s="290">
        <f t="shared" si="14"/>
        <v>25</v>
      </c>
      <c r="AI58" s="429">
        <f t="shared" si="15"/>
        <v>91.170000000000073</v>
      </c>
      <c r="AJ58" s="429">
        <f t="shared" si="16"/>
        <v>91.170000000000073</v>
      </c>
      <c r="AK58" s="429">
        <f t="shared" si="17"/>
        <v>111.23000000000047</v>
      </c>
      <c r="AL58" s="429">
        <f t="shared" si="18"/>
        <v>143.53999999999996</v>
      </c>
      <c r="AM58" s="429">
        <f t="shared" si="19"/>
        <v>91.170000000000073</v>
      </c>
      <c r="AN58" s="429">
        <f t="shared" si="20"/>
        <v>91.170000000000073</v>
      </c>
      <c r="AO58" s="429">
        <f t="shared" si="21"/>
        <v>111.23000000000047</v>
      </c>
      <c r="AP58" s="429">
        <f t="shared" si="22"/>
        <v>143.53999999999996</v>
      </c>
      <c r="AQ58" s="429">
        <f t="shared" si="23"/>
        <v>20</v>
      </c>
      <c r="AR58" s="429">
        <f t="shared" si="24"/>
        <v>20</v>
      </c>
      <c r="AS58" s="429">
        <f t="shared" si="25"/>
        <v>25</v>
      </c>
      <c r="AT58" s="429">
        <f t="shared" si="26"/>
        <v>25</v>
      </c>
      <c r="AU58" s="429">
        <f t="shared" si="27"/>
        <v>20</v>
      </c>
      <c r="AV58" s="429">
        <f t="shared" si="28"/>
        <v>20</v>
      </c>
      <c r="AW58" s="429">
        <f t="shared" si="29"/>
        <v>25</v>
      </c>
      <c r="AX58" s="429">
        <f t="shared" si="30"/>
        <v>25</v>
      </c>
    </row>
    <row r="59" spans="1:50">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6006.42</v>
      </c>
      <c r="G59" s="290">
        <f t="shared" si="7"/>
        <v>111.23</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6135.66</v>
      </c>
      <c r="I59" s="290">
        <f t="shared" si="8"/>
        <v>113.62333333333333</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7751.16</v>
      </c>
      <c r="Q59" s="290">
        <f t="shared" si="10"/>
        <v>143.54</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1080</v>
      </c>
      <c r="S59" s="290">
        <f t="shared" si="2"/>
        <v>20</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1080</v>
      </c>
      <c r="U59" s="290">
        <f t="shared" si="3"/>
        <v>20</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1350</v>
      </c>
      <c r="W59" s="290">
        <f t="shared" si="11"/>
        <v>25</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1350</v>
      </c>
      <c r="Y59" s="290">
        <f t="shared" si="12"/>
        <v>25</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1080</v>
      </c>
      <c r="AA59" s="290">
        <f t="shared" si="4"/>
        <v>20</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1080</v>
      </c>
      <c r="AC59" s="290">
        <f t="shared" si="5"/>
        <v>20</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1350</v>
      </c>
      <c r="AE59" s="290">
        <f t="shared" si="13"/>
        <v>25</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1350</v>
      </c>
      <c r="AG59" s="290">
        <f t="shared" si="14"/>
        <v>25</v>
      </c>
      <c r="AI59" s="429">
        <f t="shared" si="15"/>
        <v>91.170000000000073</v>
      </c>
      <c r="AJ59" s="429">
        <f t="shared" si="16"/>
        <v>91.170000000000073</v>
      </c>
      <c r="AK59" s="429">
        <f t="shared" si="17"/>
        <v>111.22999999999956</v>
      </c>
      <c r="AL59" s="429">
        <f t="shared" si="18"/>
        <v>143.53999999999996</v>
      </c>
      <c r="AM59" s="429">
        <f t="shared" si="19"/>
        <v>91.170000000000073</v>
      </c>
      <c r="AN59" s="429">
        <f t="shared" si="20"/>
        <v>91.170000000000073</v>
      </c>
      <c r="AO59" s="429">
        <f t="shared" si="21"/>
        <v>111.22999999999956</v>
      </c>
      <c r="AP59" s="429">
        <f t="shared" si="22"/>
        <v>143.53999999999996</v>
      </c>
      <c r="AQ59" s="429">
        <f t="shared" si="23"/>
        <v>20</v>
      </c>
      <c r="AR59" s="429">
        <f t="shared" si="24"/>
        <v>20</v>
      </c>
      <c r="AS59" s="429">
        <f t="shared" si="25"/>
        <v>25</v>
      </c>
      <c r="AT59" s="429">
        <f t="shared" si="26"/>
        <v>25</v>
      </c>
      <c r="AU59" s="429">
        <f t="shared" si="27"/>
        <v>20</v>
      </c>
      <c r="AV59" s="429">
        <f t="shared" si="28"/>
        <v>20</v>
      </c>
      <c r="AW59" s="429">
        <f t="shared" si="29"/>
        <v>25</v>
      </c>
      <c r="AX59" s="429">
        <f t="shared" si="30"/>
        <v>25</v>
      </c>
    </row>
    <row r="60" spans="1:5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6117.6500000000005</v>
      </c>
      <c r="G60" s="290">
        <f t="shared" si="7"/>
        <v>111.23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6279.2</v>
      </c>
      <c r="I60" s="290">
        <f t="shared" si="8"/>
        <v>114.16727272727272</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7894.7</v>
      </c>
      <c r="Q60" s="290">
        <f t="shared" si="10"/>
        <v>143.54</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1100</v>
      </c>
      <c r="S60" s="290">
        <f t="shared" si="2"/>
        <v>20</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1100</v>
      </c>
      <c r="U60" s="290">
        <f t="shared" si="3"/>
        <v>20</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1375</v>
      </c>
      <c r="W60" s="290">
        <f t="shared" si="11"/>
        <v>25</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1375</v>
      </c>
      <c r="Y60" s="290">
        <f t="shared" si="12"/>
        <v>25</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1100</v>
      </c>
      <c r="AA60" s="290">
        <f t="shared" si="4"/>
        <v>20</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1100</v>
      </c>
      <c r="AC60" s="290">
        <f t="shared" si="5"/>
        <v>20</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1375</v>
      </c>
      <c r="AE60" s="290">
        <f t="shared" si="13"/>
        <v>25</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1375</v>
      </c>
      <c r="AG60" s="290">
        <f t="shared" si="14"/>
        <v>25</v>
      </c>
      <c r="AI60" s="429">
        <f t="shared" si="15"/>
        <v>91.170000000000073</v>
      </c>
      <c r="AJ60" s="429">
        <f t="shared" si="16"/>
        <v>91.170000000000073</v>
      </c>
      <c r="AK60" s="429">
        <f t="shared" si="17"/>
        <v>111.23000000000047</v>
      </c>
      <c r="AL60" s="429">
        <f t="shared" si="18"/>
        <v>143.53999999999996</v>
      </c>
      <c r="AM60" s="429">
        <f t="shared" si="19"/>
        <v>91.170000000000073</v>
      </c>
      <c r="AN60" s="429">
        <f t="shared" si="20"/>
        <v>91.170000000000073</v>
      </c>
      <c r="AO60" s="429">
        <f t="shared" si="21"/>
        <v>111.23000000000047</v>
      </c>
      <c r="AP60" s="429">
        <f t="shared" si="22"/>
        <v>143.53999999999996</v>
      </c>
      <c r="AQ60" s="429">
        <f t="shared" si="23"/>
        <v>20</v>
      </c>
      <c r="AR60" s="429">
        <f t="shared" si="24"/>
        <v>20</v>
      </c>
      <c r="AS60" s="429">
        <f t="shared" si="25"/>
        <v>25</v>
      </c>
      <c r="AT60" s="429">
        <f t="shared" si="26"/>
        <v>25</v>
      </c>
      <c r="AU60" s="429">
        <f t="shared" si="27"/>
        <v>20</v>
      </c>
      <c r="AV60" s="429">
        <f t="shared" si="28"/>
        <v>20</v>
      </c>
      <c r="AW60" s="429">
        <f t="shared" si="29"/>
        <v>25</v>
      </c>
      <c r="AX60" s="429">
        <f t="shared" si="30"/>
        <v>25</v>
      </c>
    </row>
    <row r="61" spans="1:50">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6228.88</v>
      </c>
      <c r="G61" s="290">
        <f t="shared" si="7"/>
        <v>111.23</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6422.74</v>
      </c>
      <c r="I61" s="290">
        <f t="shared" si="8"/>
        <v>114.69178571428571</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8038.24</v>
      </c>
      <c r="Q61" s="290">
        <f t="shared" si="10"/>
        <v>143.54</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1120</v>
      </c>
      <c r="S61" s="290">
        <f t="shared" si="2"/>
        <v>20</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1120</v>
      </c>
      <c r="U61" s="290">
        <f t="shared" si="3"/>
        <v>20</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1400</v>
      </c>
      <c r="W61" s="290">
        <f t="shared" si="11"/>
        <v>25</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1400</v>
      </c>
      <c r="Y61" s="290">
        <f t="shared" si="12"/>
        <v>25</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1120</v>
      </c>
      <c r="AA61" s="290">
        <f t="shared" si="4"/>
        <v>20</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1120</v>
      </c>
      <c r="AC61" s="290">
        <f t="shared" si="5"/>
        <v>20</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1400</v>
      </c>
      <c r="AE61" s="290">
        <f t="shared" si="13"/>
        <v>25</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1400</v>
      </c>
      <c r="AG61" s="290">
        <f t="shared" si="14"/>
        <v>25</v>
      </c>
      <c r="AI61" s="429">
        <f t="shared" si="15"/>
        <v>91.170000000000073</v>
      </c>
      <c r="AJ61" s="429">
        <f t="shared" si="16"/>
        <v>91.170000000000073</v>
      </c>
      <c r="AK61" s="429">
        <f t="shared" si="17"/>
        <v>111.22999999999956</v>
      </c>
      <c r="AL61" s="429">
        <f t="shared" si="18"/>
        <v>143.53999999999996</v>
      </c>
      <c r="AM61" s="429">
        <f t="shared" si="19"/>
        <v>91.170000000000073</v>
      </c>
      <c r="AN61" s="429">
        <f t="shared" si="20"/>
        <v>91.170000000000073</v>
      </c>
      <c r="AO61" s="429">
        <f t="shared" si="21"/>
        <v>111.22999999999956</v>
      </c>
      <c r="AP61" s="429">
        <f t="shared" si="22"/>
        <v>143.53999999999996</v>
      </c>
      <c r="AQ61" s="429">
        <f t="shared" si="23"/>
        <v>20</v>
      </c>
      <c r="AR61" s="429">
        <f t="shared" si="24"/>
        <v>20</v>
      </c>
      <c r="AS61" s="429">
        <f t="shared" si="25"/>
        <v>25</v>
      </c>
      <c r="AT61" s="429">
        <f t="shared" si="26"/>
        <v>25</v>
      </c>
      <c r="AU61" s="429">
        <f t="shared" si="27"/>
        <v>20</v>
      </c>
      <c r="AV61" s="429">
        <f t="shared" si="28"/>
        <v>20</v>
      </c>
      <c r="AW61" s="429">
        <f t="shared" si="29"/>
        <v>25</v>
      </c>
      <c r="AX61" s="429">
        <f t="shared" si="30"/>
        <v>25</v>
      </c>
    </row>
    <row r="62" spans="1:50">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6340.1100000000006</v>
      </c>
      <c r="G62" s="290">
        <f t="shared" si="7"/>
        <v>111.23</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6566.28</v>
      </c>
      <c r="I62" s="290">
        <f t="shared" si="8"/>
        <v>115.1978947368421</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8181.78</v>
      </c>
      <c r="Q62" s="290">
        <f t="shared" si="10"/>
        <v>143.54</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1140</v>
      </c>
      <c r="S62" s="290">
        <f t="shared" si="2"/>
        <v>20</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1140</v>
      </c>
      <c r="U62" s="290">
        <f t="shared" si="3"/>
        <v>20</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1425</v>
      </c>
      <c r="W62" s="290">
        <f t="shared" si="11"/>
        <v>25</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1425</v>
      </c>
      <c r="Y62" s="290">
        <f t="shared" si="12"/>
        <v>25</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1140</v>
      </c>
      <c r="AA62" s="290">
        <f t="shared" si="4"/>
        <v>20</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1140</v>
      </c>
      <c r="AC62" s="290">
        <f t="shared" si="5"/>
        <v>20</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1425</v>
      </c>
      <c r="AE62" s="290">
        <f t="shared" si="13"/>
        <v>25</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1425</v>
      </c>
      <c r="AG62" s="290">
        <f t="shared" si="14"/>
        <v>25</v>
      </c>
      <c r="AI62" s="429">
        <f t="shared" si="15"/>
        <v>91.170000000000073</v>
      </c>
      <c r="AJ62" s="429">
        <f t="shared" si="16"/>
        <v>91.170000000000073</v>
      </c>
      <c r="AK62" s="429">
        <f t="shared" si="17"/>
        <v>111.23000000000047</v>
      </c>
      <c r="AL62" s="429">
        <f t="shared" si="18"/>
        <v>143.53999999999996</v>
      </c>
      <c r="AM62" s="429">
        <f t="shared" si="19"/>
        <v>91.170000000000073</v>
      </c>
      <c r="AN62" s="429">
        <f t="shared" si="20"/>
        <v>91.170000000000073</v>
      </c>
      <c r="AO62" s="429">
        <f t="shared" si="21"/>
        <v>111.23000000000047</v>
      </c>
      <c r="AP62" s="429">
        <f t="shared" si="22"/>
        <v>143.53999999999996</v>
      </c>
      <c r="AQ62" s="429">
        <f t="shared" si="23"/>
        <v>20</v>
      </c>
      <c r="AR62" s="429">
        <f t="shared" si="24"/>
        <v>20</v>
      </c>
      <c r="AS62" s="429">
        <f t="shared" si="25"/>
        <v>25</v>
      </c>
      <c r="AT62" s="429">
        <f t="shared" si="26"/>
        <v>25</v>
      </c>
      <c r="AU62" s="429">
        <f t="shared" si="27"/>
        <v>20</v>
      </c>
      <c r="AV62" s="429">
        <f t="shared" si="28"/>
        <v>20</v>
      </c>
      <c r="AW62" s="429">
        <f t="shared" si="29"/>
        <v>25</v>
      </c>
      <c r="AX62" s="429">
        <f t="shared" si="30"/>
        <v>25</v>
      </c>
    </row>
    <row r="63" spans="1:50">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6451.34</v>
      </c>
      <c r="G63" s="290">
        <f t="shared" si="7"/>
        <v>111.23</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6709.82</v>
      </c>
      <c r="I63" s="290">
        <f t="shared" si="8"/>
        <v>115.68655172413793</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8325.32</v>
      </c>
      <c r="Q63" s="290">
        <f t="shared" si="10"/>
        <v>143.54</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1160</v>
      </c>
      <c r="S63" s="290">
        <f t="shared" si="2"/>
        <v>20</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1160</v>
      </c>
      <c r="U63" s="290">
        <f t="shared" si="3"/>
        <v>20</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1450</v>
      </c>
      <c r="W63" s="290">
        <f t="shared" si="11"/>
        <v>25</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1450</v>
      </c>
      <c r="Y63" s="290">
        <f t="shared" si="12"/>
        <v>25</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1160</v>
      </c>
      <c r="AA63" s="290">
        <f t="shared" si="4"/>
        <v>20</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1160</v>
      </c>
      <c r="AC63" s="290">
        <f t="shared" si="5"/>
        <v>20</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1450</v>
      </c>
      <c r="AE63" s="290">
        <f t="shared" si="13"/>
        <v>25</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1450</v>
      </c>
      <c r="AG63" s="290">
        <f t="shared" si="14"/>
        <v>25</v>
      </c>
      <c r="AI63" s="429">
        <f t="shared" si="15"/>
        <v>91.169999999999163</v>
      </c>
      <c r="AJ63" s="429">
        <f t="shared" si="16"/>
        <v>91.169999999999163</v>
      </c>
      <c r="AK63" s="429">
        <f t="shared" si="17"/>
        <v>111.22999999999956</v>
      </c>
      <c r="AL63" s="429">
        <f t="shared" si="18"/>
        <v>143.53999999999996</v>
      </c>
      <c r="AM63" s="429">
        <f t="shared" si="19"/>
        <v>91.169999999999163</v>
      </c>
      <c r="AN63" s="429">
        <f t="shared" si="20"/>
        <v>91.169999999999163</v>
      </c>
      <c r="AO63" s="429">
        <f t="shared" si="21"/>
        <v>111.22999999999956</v>
      </c>
      <c r="AP63" s="429">
        <f t="shared" si="22"/>
        <v>143.53999999999996</v>
      </c>
      <c r="AQ63" s="429">
        <f t="shared" si="23"/>
        <v>20</v>
      </c>
      <c r="AR63" s="429">
        <f t="shared" si="24"/>
        <v>20</v>
      </c>
      <c r="AS63" s="429">
        <f t="shared" si="25"/>
        <v>25</v>
      </c>
      <c r="AT63" s="429">
        <f t="shared" si="26"/>
        <v>25</v>
      </c>
      <c r="AU63" s="429">
        <f t="shared" si="27"/>
        <v>20</v>
      </c>
      <c r="AV63" s="429">
        <f t="shared" si="28"/>
        <v>20</v>
      </c>
      <c r="AW63" s="429">
        <f t="shared" si="29"/>
        <v>25</v>
      </c>
      <c r="AX63" s="429">
        <f t="shared" si="30"/>
        <v>25</v>
      </c>
    </row>
    <row r="64" spans="1:50">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6562.5700000000006</v>
      </c>
      <c r="G64" s="290">
        <f t="shared" si="7"/>
        <v>111.23</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6853.36</v>
      </c>
      <c r="I64" s="290">
        <f t="shared" si="8"/>
        <v>116.1586440677966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8468.8599999999988</v>
      </c>
      <c r="Q64" s="290">
        <f t="shared" si="10"/>
        <v>143.54</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1180</v>
      </c>
      <c r="S64" s="290">
        <f t="shared" si="2"/>
        <v>20</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1180</v>
      </c>
      <c r="U64" s="290">
        <f t="shared" si="3"/>
        <v>20</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1475</v>
      </c>
      <c r="W64" s="290">
        <f t="shared" si="11"/>
        <v>25</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1475</v>
      </c>
      <c r="Y64" s="290">
        <f t="shared" si="12"/>
        <v>25</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1180</v>
      </c>
      <c r="AA64" s="290">
        <f t="shared" si="4"/>
        <v>20</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1180</v>
      </c>
      <c r="AC64" s="290">
        <f t="shared" si="5"/>
        <v>20</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1475</v>
      </c>
      <c r="AE64" s="290">
        <f t="shared" si="13"/>
        <v>25</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1475</v>
      </c>
      <c r="AG64" s="290">
        <f t="shared" si="14"/>
        <v>25</v>
      </c>
      <c r="AI64" s="429">
        <f t="shared" si="15"/>
        <v>91.170000000000073</v>
      </c>
      <c r="AJ64" s="429">
        <f t="shared" si="16"/>
        <v>91.170000000000073</v>
      </c>
      <c r="AK64" s="429">
        <f t="shared" si="17"/>
        <v>111.23000000000047</v>
      </c>
      <c r="AL64" s="429">
        <f t="shared" si="18"/>
        <v>143.53999999999996</v>
      </c>
      <c r="AM64" s="429">
        <f t="shared" si="19"/>
        <v>91.170000000000073</v>
      </c>
      <c r="AN64" s="429">
        <f t="shared" si="20"/>
        <v>91.170000000000073</v>
      </c>
      <c r="AO64" s="429">
        <f t="shared" si="21"/>
        <v>111.23000000000047</v>
      </c>
      <c r="AP64" s="429">
        <f t="shared" si="22"/>
        <v>143.53999999999905</v>
      </c>
      <c r="AQ64" s="429">
        <f t="shared" si="23"/>
        <v>20</v>
      </c>
      <c r="AR64" s="429">
        <f t="shared" si="24"/>
        <v>20</v>
      </c>
      <c r="AS64" s="429">
        <f t="shared" si="25"/>
        <v>25</v>
      </c>
      <c r="AT64" s="429">
        <f t="shared" si="26"/>
        <v>25</v>
      </c>
      <c r="AU64" s="429">
        <f t="shared" si="27"/>
        <v>20</v>
      </c>
      <c r="AV64" s="429">
        <f t="shared" si="28"/>
        <v>20</v>
      </c>
      <c r="AW64" s="429">
        <f t="shared" si="29"/>
        <v>25</v>
      </c>
      <c r="AX64" s="429">
        <f t="shared" si="30"/>
        <v>25</v>
      </c>
    </row>
    <row r="65" spans="1:50">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6673.8</v>
      </c>
      <c r="G65" s="290">
        <f t="shared" si="7"/>
        <v>111.23</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6996.9</v>
      </c>
      <c r="I65" s="290">
        <f t="shared" si="8"/>
        <v>116.61499999999999</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8612.4</v>
      </c>
      <c r="Q65" s="290">
        <f t="shared" si="10"/>
        <v>143.54</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1200</v>
      </c>
      <c r="S65" s="290">
        <f t="shared" si="2"/>
        <v>20</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1200</v>
      </c>
      <c r="U65" s="290">
        <f t="shared" si="3"/>
        <v>20</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1500</v>
      </c>
      <c r="W65" s="290">
        <f t="shared" si="11"/>
        <v>25</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1500</v>
      </c>
      <c r="Y65" s="290">
        <f t="shared" si="12"/>
        <v>25</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1200</v>
      </c>
      <c r="AA65" s="290">
        <f t="shared" si="4"/>
        <v>20</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1200</v>
      </c>
      <c r="AC65" s="290">
        <f t="shared" si="5"/>
        <v>20</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1500</v>
      </c>
      <c r="AE65" s="290">
        <f t="shared" si="13"/>
        <v>25</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1500</v>
      </c>
      <c r="AG65" s="290">
        <f t="shared" si="14"/>
        <v>25</v>
      </c>
      <c r="AI65" s="429">
        <f t="shared" si="15"/>
        <v>91.170000000000073</v>
      </c>
      <c r="AJ65" s="429">
        <f t="shared" si="16"/>
        <v>91.170000000000073</v>
      </c>
      <c r="AK65" s="429">
        <f t="shared" si="17"/>
        <v>111.22999999999956</v>
      </c>
      <c r="AL65" s="429">
        <f t="shared" si="18"/>
        <v>143.53999999999996</v>
      </c>
      <c r="AM65" s="429">
        <f t="shared" si="19"/>
        <v>91.170000000000073</v>
      </c>
      <c r="AN65" s="429">
        <f t="shared" si="20"/>
        <v>91.170000000000073</v>
      </c>
      <c r="AO65" s="429">
        <f t="shared" si="21"/>
        <v>111.22999999999956</v>
      </c>
      <c r="AP65" s="429">
        <f t="shared" si="22"/>
        <v>143.54000000000087</v>
      </c>
      <c r="AQ65" s="429">
        <f t="shared" si="23"/>
        <v>20</v>
      </c>
      <c r="AR65" s="429">
        <f t="shared" si="24"/>
        <v>20</v>
      </c>
      <c r="AS65" s="429">
        <f t="shared" si="25"/>
        <v>25</v>
      </c>
      <c r="AT65" s="429">
        <f t="shared" si="26"/>
        <v>25</v>
      </c>
      <c r="AU65" s="429">
        <f t="shared" si="27"/>
        <v>20</v>
      </c>
      <c r="AV65" s="429">
        <f t="shared" si="28"/>
        <v>20</v>
      </c>
      <c r="AW65" s="429">
        <f t="shared" si="29"/>
        <v>25</v>
      </c>
      <c r="AX65" s="429">
        <f t="shared" si="30"/>
        <v>25</v>
      </c>
    </row>
    <row r="66" spans="1:50">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6785.0300000000007</v>
      </c>
      <c r="G66" s="290">
        <f t="shared" si="7"/>
        <v>111.23</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7140.44</v>
      </c>
      <c r="I66" s="290">
        <f t="shared" si="8"/>
        <v>117.05639344262295</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8755.9399999999987</v>
      </c>
      <c r="Q66" s="290">
        <f t="shared" si="10"/>
        <v>143.54</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1220</v>
      </c>
      <c r="S66" s="290">
        <f t="shared" si="2"/>
        <v>20</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4270</v>
      </c>
      <c r="U66" s="290">
        <f t="shared" si="3"/>
        <v>70</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1525</v>
      </c>
      <c r="W66" s="290">
        <f t="shared" si="11"/>
        <v>25</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5185</v>
      </c>
      <c r="Y66" s="290">
        <f t="shared" si="12"/>
        <v>85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1220</v>
      </c>
      <c r="AA66" s="290">
        <f t="shared" si="4"/>
        <v>20</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1315</v>
      </c>
      <c r="AC66" s="290">
        <f t="shared" si="5"/>
        <v>21.557377049180328</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1525</v>
      </c>
      <c r="AE66" s="290">
        <f t="shared" si="13"/>
        <v>25</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1625</v>
      </c>
      <c r="AG66" s="290">
        <f t="shared" si="14"/>
        <v>26.639344262295083</v>
      </c>
      <c r="AI66" s="429">
        <f t="shared" si="15"/>
        <v>91.170000000000073</v>
      </c>
      <c r="AJ66" s="429">
        <f t="shared" si="16"/>
        <v>91.170000000000073</v>
      </c>
      <c r="AK66" s="429">
        <f t="shared" si="17"/>
        <v>111.23000000000047</v>
      </c>
      <c r="AL66" s="429">
        <f t="shared" si="18"/>
        <v>143.53999999999996</v>
      </c>
      <c r="AM66" s="429">
        <f t="shared" si="19"/>
        <v>91.170000000000073</v>
      </c>
      <c r="AN66" s="429">
        <f t="shared" si="20"/>
        <v>91.170000000000073</v>
      </c>
      <c r="AO66" s="429">
        <f t="shared" si="21"/>
        <v>111.23000000000047</v>
      </c>
      <c r="AP66" s="429">
        <f t="shared" si="22"/>
        <v>143.53999999999905</v>
      </c>
      <c r="AQ66" s="429">
        <f t="shared" si="23"/>
        <v>20</v>
      </c>
      <c r="AR66" s="429">
        <f t="shared" si="24"/>
        <v>3070</v>
      </c>
      <c r="AS66" s="429">
        <f t="shared" si="25"/>
        <v>25</v>
      </c>
      <c r="AT66" s="429">
        <f t="shared" si="26"/>
        <v>3685</v>
      </c>
      <c r="AU66" s="429">
        <f t="shared" si="27"/>
        <v>20</v>
      </c>
      <c r="AV66" s="429">
        <f t="shared" si="28"/>
        <v>115</v>
      </c>
      <c r="AW66" s="429">
        <f t="shared" si="29"/>
        <v>25</v>
      </c>
      <c r="AX66" s="429">
        <f t="shared" si="30"/>
        <v>125</v>
      </c>
    </row>
    <row r="67" spans="1:50">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6896.26</v>
      </c>
      <c r="G67" s="290">
        <f t="shared" si="7"/>
        <v>111.23</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7283.98</v>
      </c>
      <c r="I67" s="290">
        <f t="shared" si="8"/>
        <v>117.48354838709676</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8899.48</v>
      </c>
      <c r="Q67" s="290">
        <f t="shared" si="10"/>
        <v>143.54</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1240</v>
      </c>
      <c r="S67" s="290">
        <f t="shared" si="2"/>
        <v>20</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4340</v>
      </c>
      <c r="U67" s="290">
        <f t="shared" si="3"/>
        <v>70</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1550</v>
      </c>
      <c r="W67" s="290">
        <f t="shared" si="11"/>
        <v>25</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5270</v>
      </c>
      <c r="Y67" s="290">
        <f t="shared" si="12"/>
        <v>85</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1240</v>
      </c>
      <c r="AA67" s="290">
        <f t="shared" si="4"/>
        <v>20</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1430</v>
      </c>
      <c r="AC67" s="290">
        <f t="shared" si="5"/>
        <v>23.06451612903226</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1550</v>
      </c>
      <c r="AE67" s="290">
        <f t="shared" si="13"/>
        <v>25</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1750</v>
      </c>
      <c r="AG67" s="290">
        <f t="shared" si="14"/>
        <v>28.225806451612904</v>
      </c>
      <c r="AI67" s="429">
        <f t="shared" si="15"/>
        <v>91.170000000000073</v>
      </c>
      <c r="AJ67" s="429">
        <f t="shared" si="16"/>
        <v>91.170000000000073</v>
      </c>
      <c r="AK67" s="429">
        <f t="shared" si="17"/>
        <v>111.22999999999956</v>
      </c>
      <c r="AL67" s="429">
        <f t="shared" si="18"/>
        <v>143.53999999999996</v>
      </c>
      <c r="AM67" s="429">
        <f t="shared" si="19"/>
        <v>91.170000000000073</v>
      </c>
      <c r="AN67" s="429">
        <f t="shared" si="20"/>
        <v>91.170000000000073</v>
      </c>
      <c r="AO67" s="429">
        <f t="shared" si="21"/>
        <v>111.22999999999956</v>
      </c>
      <c r="AP67" s="429">
        <f t="shared" si="22"/>
        <v>143.54000000000087</v>
      </c>
      <c r="AQ67" s="429">
        <f t="shared" si="23"/>
        <v>20</v>
      </c>
      <c r="AR67" s="429">
        <f t="shared" si="24"/>
        <v>70</v>
      </c>
      <c r="AS67" s="429">
        <f t="shared" si="25"/>
        <v>25</v>
      </c>
      <c r="AT67" s="429">
        <f t="shared" si="26"/>
        <v>85</v>
      </c>
      <c r="AU67" s="429">
        <f t="shared" si="27"/>
        <v>20</v>
      </c>
      <c r="AV67" s="429">
        <f t="shared" si="28"/>
        <v>115</v>
      </c>
      <c r="AW67" s="429">
        <f t="shared" si="29"/>
        <v>25</v>
      </c>
      <c r="AX67" s="429">
        <f t="shared" si="30"/>
        <v>125</v>
      </c>
    </row>
    <row r="68" spans="1:50">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7007.4900000000007</v>
      </c>
      <c r="G68" s="290">
        <f t="shared" si="7"/>
        <v>111.23</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7427.52</v>
      </c>
      <c r="I68" s="290">
        <f t="shared" si="8"/>
        <v>117.89714285714287</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9043.0199999999986</v>
      </c>
      <c r="Q68" s="290">
        <f t="shared" si="10"/>
        <v>143.54</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1260</v>
      </c>
      <c r="S68" s="290">
        <f t="shared" si="2"/>
        <v>20</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4410</v>
      </c>
      <c r="U68" s="290">
        <f t="shared" si="3"/>
        <v>70</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1575</v>
      </c>
      <c r="W68" s="290">
        <f t="shared" si="11"/>
        <v>25</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5355</v>
      </c>
      <c r="Y68" s="290">
        <f t="shared" si="12"/>
        <v>85</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1260</v>
      </c>
      <c r="AA68" s="290">
        <f t="shared" si="4"/>
        <v>20</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1545</v>
      </c>
      <c r="AC68" s="290">
        <f t="shared" si="5"/>
        <v>24.523809523809526</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1575</v>
      </c>
      <c r="AE68" s="290">
        <f t="shared" si="13"/>
        <v>25</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1875</v>
      </c>
      <c r="AG68" s="290">
        <f t="shared" si="14"/>
        <v>29.761904761904763</v>
      </c>
      <c r="AI68" s="429">
        <f t="shared" si="15"/>
        <v>91.170000000000073</v>
      </c>
      <c r="AJ68" s="429">
        <f t="shared" si="16"/>
        <v>91.170000000000073</v>
      </c>
      <c r="AK68" s="429">
        <f t="shared" si="17"/>
        <v>111.23000000000047</v>
      </c>
      <c r="AL68" s="429">
        <f t="shared" si="18"/>
        <v>143.54000000000087</v>
      </c>
      <c r="AM68" s="429">
        <f t="shared" si="19"/>
        <v>91.170000000000073</v>
      </c>
      <c r="AN68" s="429">
        <f t="shared" si="20"/>
        <v>91.170000000000073</v>
      </c>
      <c r="AO68" s="429">
        <f t="shared" si="21"/>
        <v>111.23000000000047</v>
      </c>
      <c r="AP68" s="429">
        <f t="shared" si="22"/>
        <v>143.53999999999905</v>
      </c>
      <c r="AQ68" s="429">
        <f t="shared" si="23"/>
        <v>20</v>
      </c>
      <c r="AR68" s="429">
        <f t="shared" si="24"/>
        <v>70</v>
      </c>
      <c r="AS68" s="429">
        <f t="shared" si="25"/>
        <v>25</v>
      </c>
      <c r="AT68" s="429">
        <f t="shared" si="26"/>
        <v>85</v>
      </c>
      <c r="AU68" s="429">
        <f t="shared" si="27"/>
        <v>20</v>
      </c>
      <c r="AV68" s="429">
        <f t="shared" si="28"/>
        <v>115</v>
      </c>
      <c r="AW68" s="429">
        <f t="shared" si="29"/>
        <v>25</v>
      </c>
      <c r="AX68" s="429">
        <f t="shared" si="30"/>
        <v>125</v>
      </c>
    </row>
    <row r="69" spans="1:50">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7118.72</v>
      </c>
      <c r="G69" s="290">
        <f t="shared" si="7"/>
        <v>111.23</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7571.0599999999995</v>
      </c>
      <c r="I69" s="290">
        <f t="shared" si="8"/>
        <v>118.29781249999999</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9186.56</v>
      </c>
      <c r="Q69" s="290">
        <f t="shared" si="10"/>
        <v>143.54</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1280</v>
      </c>
      <c r="S69" s="290">
        <f t="shared" si="2"/>
        <v>20</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4480</v>
      </c>
      <c r="U69" s="290">
        <f t="shared" si="3"/>
        <v>70</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1600</v>
      </c>
      <c r="W69" s="290">
        <f t="shared" si="11"/>
        <v>25</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5440</v>
      </c>
      <c r="Y69" s="290">
        <f t="shared" si="12"/>
        <v>85</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1280</v>
      </c>
      <c r="AA69" s="290">
        <f t="shared" si="4"/>
        <v>20</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1660</v>
      </c>
      <c r="AC69" s="290">
        <f t="shared" si="5"/>
        <v>25.9375</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1600</v>
      </c>
      <c r="AE69" s="290">
        <f t="shared" si="13"/>
        <v>25</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2000</v>
      </c>
      <c r="AG69" s="290">
        <f t="shared" si="14"/>
        <v>31.25</v>
      </c>
      <c r="AI69" s="429">
        <f t="shared" si="15"/>
        <v>91.170000000000073</v>
      </c>
      <c r="AJ69" s="429">
        <f t="shared" si="16"/>
        <v>91.170000000000073</v>
      </c>
      <c r="AK69" s="429">
        <f t="shared" si="17"/>
        <v>111.22999999999956</v>
      </c>
      <c r="AL69" s="429">
        <f t="shared" si="18"/>
        <v>143.53999999999905</v>
      </c>
      <c r="AM69" s="429">
        <f t="shared" si="19"/>
        <v>91.170000000000073</v>
      </c>
      <c r="AN69" s="429">
        <f t="shared" si="20"/>
        <v>91.170000000000073</v>
      </c>
      <c r="AO69" s="429">
        <f t="shared" si="21"/>
        <v>111.22999999999956</v>
      </c>
      <c r="AP69" s="429">
        <f t="shared" si="22"/>
        <v>143.54000000000087</v>
      </c>
      <c r="AQ69" s="429">
        <f t="shared" si="23"/>
        <v>20</v>
      </c>
      <c r="AR69" s="429">
        <f t="shared" si="24"/>
        <v>70</v>
      </c>
      <c r="AS69" s="429">
        <f t="shared" si="25"/>
        <v>25</v>
      </c>
      <c r="AT69" s="429">
        <f t="shared" si="26"/>
        <v>85</v>
      </c>
      <c r="AU69" s="429">
        <f t="shared" si="27"/>
        <v>20</v>
      </c>
      <c r="AV69" s="429">
        <f t="shared" si="28"/>
        <v>115</v>
      </c>
      <c r="AW69" s="429">
        <f t="shared" si="29"/>
        <v>25</v>
      </c>
      <c r="AX69" s="429">
        <f t="shared" si="30"/>
        <v>125</v>
      </c>
    </row>
    <row r="70" spans="1:5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7229.95</v>
      </c>
      <c r="G70" s="290">
        <f t="shared" si="7"/>
        <v>111.23</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7714.6</v>
      </c>
      <c r="I70" s="290">
        <f t="shared" si="8"/>
        <v>118.68615384615386</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9330.1</v>
      </c>
      <c r="Q70" s="290">
        <f t="shared" si="10"/>
        <v>143.54</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1300</v>
      </c>
      <c r="S70" s="290">
        <f t="shared" ref="S70:S133" si="33">R70/$A70</f>
        <v>20</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4550</v>
      </c>
      <c r="U70" s="290">
        <f t="shared" ref="U70:U133" si="34">T70/$A70</f>
        <v>70</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1625</v>
      </c>
      <c r="W70" s="290">
        <f t="shared" si="11"/>
        <v>25</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5525</v>
      </c>
      <c r="Y70" s="290">
        <f t="shared" si="12"/>
        <v>85</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1300</v>
      </c>
      <c r="AA70" s="290">
        <f t="shared" ref="AA70:AA133" si="35">Z70/$A70</f>
        <v>20</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1775</v>
      </c>
      <c r="AC70" s="290">
        <f t="shared" ref="AC70:AC133" si="36">AB70/$A70</f>
        <v>27.307692307692307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1625</v>
      </c>
      <c r="AE70" s="290">
        <f t="shared" si="13"/>
        <v>25</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2125</v>
      </c>
      <c r="AG70" s="290">
        <f t="shared" si="14"/>
        <v>32.692307692307693</v>
      </c>
      <c r="AI70" s="429">
        <f t="shared" ref="AI70:AI133" si="37">B70-B69</f>
        <v>91.170000000000073</v>
      </c>
      <c r="AJ70" s="429">
        <f t="shared" ref="AJ70:AJ133" si="38">D70-D69</f>
        <v>91.170000000000073</v>
      </c>
      <c r="AK70" s="429">
        <f t="shared" ref="AK70:AK133" si="39">F70-F69</f>
        <v>111.22999999999956</v>
      </c>
      <c r="AL70" s="429">
        <f t="shared" ref="AL70:AL133" si="40">H70-H69</f>
        <v>143.54000000000087</v>
      </c>
      <c r="AM70" s="429">
        <f t="shared" ref="AM70:AM133" si="41">J70-J69</f>
        <v>91.170000000000073</v>
      </c>
      <c r="AN70" s="429">
        <f t="shared" ref="AN70:AN133" si="42">L70-L69</f>
        <v>91.170000000000073</v>
      </c>
      <c r="AO70" s="429">
        <f t="shared" ref="AO70:AO133" si="43">N70-N69</f>
        <v>111.22999999999956</v>
      </c>
      <c r="AP70" s="429">
        <f t="shared" ref="AP70:AP133" si="44">P70-P69</f>
        <v>143.54000000000087</v>
      </c>
      <c r="AQ70" s="429">
        <f t="shared" ref="AQ70:AQ133" si="45">R70-R69</f>
        <v>20</v>
      </c>
      <c r="AR70" s="429">
        <f t="shared" ref="AR70:AR133" si="46">T70-T69</f>
        <v>70</v>
      </c>
      <c r="AS70" s="429">
        <f t="shared" ref="AS70:AS133" si="47">V70-V69</f>
        <v>25</v>
      </c>
      <c r="AT70" s="429">
        <f t="shared" ref="AT70:AT133" si="48">X70-X69</f>
        <v>85</v>
      </c>
      <c r="AU70" s="429">
        <f t="shared" ref="AU70:AU133" si="49">Z70-Z69</f>
        <v>20</v>
      </c>
      <c r="AV70" s="429">
        <f t="shared" ref="AV70:AV133" si="50">AB70-AB69</f>
        <v>115</v>
      </c>
      <c r="AW70" s="429">
        <f t="shared" ref="AW70:AW133" si="51">AD70-AD69</f>
        <v>25</v>
      </c>
      <c r="AX70" s="429">
        <f t="shared" ref="AX70:AX133" si="52">AF70-AF69</f>
        <v>125</v>
      </c>
    </row>
    <row r="71" spans="1:50">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7341.18</v>
      </c>
      <c r="G71" s="290">
        <f t="shared" ref="G71:G134" si="54">F71/$A71</f>
        <v>111.23</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7858.1399999999994</v>
      </c>
      <c r="I71" s="290">
        <f t="shared" ref="I71:I134" si="55">H71/$A71</f>
        <v>119.06272727272726</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9473.64</v>
      </c>
      <c r="Q71" s="290">
        <f t="shared" ref="Q71:Q134" si="57">P71/$A71</f>
        <v>143.54</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1320</v>
      </c>
      <c r="S71" s="290">
        <f t="shared" si="33"/>
        <v>20</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4620</v>
      </c>
      <c r="U71" s="290">
        <f t="shared" si="34"/>
        <v>70</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1650</v>
      </c>
      <c r="W71" s="290">
        <f t="shared" ref="W71:W134" si="58">V71/$A71</f>
        <v>25</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5610</v>
      </c>
      <c r="Y71" s="290">
        <f t="shared" ref="Y71:Y134" si="59">X71/$A71</f>
        <v>85</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1320</v>
      </c>
      <c r="AA71" s="290">
        <f t="shared" si="35"/>
        <v>20</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1890</v>
      </c>
      <c r="AC71" s="290">
        <f t="shared" si="36"/>
        <v>28.636363636363637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1650</v>
      </c>
      <c r="AE71" s="290">
        <f t="shared" ref="AE71:AE134" si="60">AD71/$A71</f>
        <v>25</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2250</v>
      </c>
      <c r="AG71" s="290">
        <f t="shared" ref="AG71:AG134" si="61">AF71/$A71</f>
        <v>34.090909090909093</v>
      </c>
      <c r="AI71" s="429">
        <f t="shared" si="37"/>
        <v>91.170000000000073</v>
      </c>
      <c r="AJ71" s="429">
        <f t="shared" si="38"/>
        <v>91.170000000000073</v>
      </c>
      <c r="AK71" s="429">
        <f t="shared" si="39"/>
        <v>111.23000000000047</v>
      </c>
      <c r="AL71" s="429">
        <f t="shared" si="40"/>
        <v>143.53999999999905</v>
      </c>
      <c r="AM71" s="429">
        <f t="shared" si="41"/>
        <v>91.170000000000073</v>
      </c>
      <c r="AN71" s="429">
        <f t="shared" si="42"/>
        <v>91.170000000000073</v>
      </c>
      <c r="AO71" s="429">
        <f t="shared" si="43"/>
        <v>111.23000000000047</v>
      </c>
      <c r="AP71" s="429">
        <f t="shared" si="44"/>
        <v>143.53999999999905</v>
      </c>
      <c r="AQ71" s="429">
        <f t="shared" si="45"/>
        <v>20</v>
      </c>
      <c r="AR71" s="429">
        <f t="shared" si="46"/>
        <v>70</v>
      </c>
      <c r="AS71" s="429">
        <f t="shared" si="47"/>
        <v>25</v>
      </c>
      <c r="AT71" s="429">
        <f t="shared" si="48"/>
        <v>85</v>
      </c>
      <c r="AU71" s="429">
        <f t="shared" si="49"/>
        <v>20</v>
      </c>
      <c r="AV71" s="429">
        <f t="shared" si="50"/>
        <v>115</v>
      </c>
      <c r="AW71" s="429">
        <f t="shared" si="51"/>
        <v>25</v>
      </c>
      <c r="AX71" s="429">
        <f t="shared" si="52"/>
        <v>125</v>
      </c>
    </row>
    <row r="72" spans="1:50">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7452.41</v>
      </c>
      <c r="G72" s="290">
        <f t="shared" si="54"/>
        <v>111.23</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8001.68</v>
      </c>
      <c r="I72" s="290">
        <f t="shared" si="55"/>
        <v>119.42805970149254</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9617.18</v>
      </c>
      <c r="Q72" s="290">
        <f t="shared" si="57"/>
        <v>143.54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1340</v>
      </c>
      <c r="S72" s="290">
        <f t="shared" si="33"/>
        <v>20</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4690</v>
      </c>
      <c r="U72" s="290">
        <f t="shared" si="34"/>
        <v>70</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1675</v>
      </c>
      <c r="W72" s="290">
        <f t="shared" si="58"/>
        <v>25</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5695</v>
      </c>
      <c r="Y72" s="290">
        <f t="shared" si="59"/>
        <v>85</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1340</v>
      </c>
      <c r="AA72" s="290">
        <f t="shared" si="35"/>
        <v>20</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2005</v>
      </c>
      <c r="AC72" s="290">
        <f t="shared" si="36"/>
        <v>29.925373134328357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1675</v>
      </c>
      <c r="AE72" s="290">
        <f t="shared" si="60"/>
        <v>25</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2375</v>
      </c>
      <c r="AG72" s="290">
        <f t="shared" si="61"/>
        <v>35.447761194029852</v>
      </c>
      <c r="AI72" s="429">
        <f t="shared" si="37"/>
        <v>91.170000000000073</v>
      </c>
      <c r="AJ72" s="429">
        <f t="shared" si="38"/>
        <v>91.170000000000073</v>
      </c>
      <c r="AK72" s="429">
        <f t="shared" si="39"/>
        <v>111.22999999999956</v>
      </c>
      <c r="AL72" s="429">
        <f t="shared" si="40"/>
        <v>143.54000000000087</v>
      </c>
      <c r="AM72" s="429">
        <f t="shared" si="41"/>
        <v>91.170000000000073</v>
      </c>
      <c r="AN72" s="429">
        <f t="shared" si="42"/>
        <v>91.170000000000073</v>
      </c>
      <c r="AO72" s="429">
        <f t="shared" si="43"/>
        <v>111.22999999999956</v>
      </c>
      <c r="AP72" s="429">
        <f t="shared" si="44"/>
        <v>143.54000000000087</v>
      </c>
      <c r="AQ72" s="429">
        <f t="shared" si="45"/>
        <v>20</v>
      </c>
      <c r="AR72" s="429">
        <f t="shared" si="46"/>
        <v>70</v>
      </c>
      <c r="AS72" s="429">
        <f t="shared" si="47"/>
        <v>25</v>
      </c>
      <c r="AT72" s="429">
        <f t="shared" si="48"/>
        <v>85</v>
      </c>
      <c r="AU72" s="429">
        <f t="shared" si="49"/>
        <v>20</v>
      </c>
      <c r="AV72" s="429">
        <f t="shared" si="50"/>
        <v>115</v>
      </c>
      <c r="AW72" s="429">
        <f t="shared" si="51"/>
        <v>25</v>
      </c>
      <c r="AX72" s="429">
        <f t="shared" si="52"/>
        <v>125</v>
      </c>
    </row>
    <row r="73" spans="1:50">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7563.64</v>
      </c>
      <c r="G73" s="290">
        <f t="shared" si="54"/>
        <v>111.23</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8145.2199999999993</v>
      </c>
      <c r="I73" s="290">
        <f t="shared" si="55"/>
        <v>119.78264705882351</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9760.7199999999993</v>
      </c>
      <c r="Q73" s="290">
        <f t="shared" si="57"/>
        <v>143.54</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1360</v>
      </c>
      <c r="S73" s="290">
        <f t="shared" si="33"/>
        <v>20</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4760</v>
      </c>
      <c r="U73" s="290">
        <f t="shared" si="34"/>
        <v>70</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1700</v>
      </c>
      <c r="W73" s="290">
        <f t="shared" si="58"/>
        <v>25</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5780</v>
      </c>
      <c r="Y73" s="290">
        <f t="shared" si="59"/>
        <v>85</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1360</v>
      </c>
      <c r="AA73" s="290">
        <f t="shared" si="35"/>
        <v>20</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2120</v>
      </c>
      <c r="AC73" s="290">
        <f t="shared" si="36"/>
        <v>31.176470588235293</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1700</v>
      </c>
      <c r="AE73" s="290">
        <f t="shared" si="60"/>
        <v>25</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2500</v>
      </c>
      <c r="AG73" s="290">
        <f t="shared" si="61"/>
        <v>36.764705882352942</v>
      </c>
      <c r="AI73" s="429">
        <f t="shared" si="37"/>
        <v>91.170000000000073</v>
      </c>
      <c r="AJ73" s="429">
        <f t="shared" si="38"/>
        <v>91.170000000000073</v>
      </c>
      <c r="AK73" s="429">
        <f t="shared" si="39"/>
        <v>111.23000000000047</v>
      </c>
      <c r="AL73" s="429">
        <f t="shared" si="40"/>
        <v>143.53999999999905</v>
      </c>
      <c r="AM73" s="429">
        <f t="shared" si="41"/>
        <v>91.170000000000073</v>
      </c>
      <c r="AN73" s="429">
        <f t="shared" si="42"/>
        <v>91.170000000000073</v>
      </c>
      <c r="AO73" s="429">
        <f t="shared" si="43"/>
        <v>111.23000000000047</v>
      </c>
      <c r="AP73" s="429">
        <f t="shared" si="44"/>
        <v>143.53999999999905</v>
      </c>
      <c r="AQ73" s="429">
        <f t="shared" si="45"/>
        <v>20</v>
      </c>
      <c r="AR73" s="429">
        <f t="shared" si="46"/>
        <v>70</v>
      </c>
      <c r="AS73" s="429">
        <f t="shared" si="47"/>
        <v>25</v>
      </c>
      <c r="AT73" s="429">
        <f t="shared" si="48"/>
        <v>85</v>
      </c>
      <c r="AU73" s="429">
        <f t="shared" si="49"/>
        <v>20</v>
      </c>
      <c r="AV73" s="429">
        <f t="shared" si="50"/>
        <v>115</v>
      </c>
      <c r="AW73" s="429">
        <f t="shared" si="51"/>
        <v>25</v>
      </c>
      <c r="AX73" s="429">
        <f t="shared" si="52"/>
        <v>125</v>
      </c>
    </row>
    <row r="74" spans="1:50">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7674.87</v>
      </c>
      <c r="G74" s="290">
        <f t="shared" si="54"/>
        <v>111.23</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8288.76</v>
      </c>
      <c r="I74" s="290">
        <f t="shared" si="55"/>
        <v>120.12695652173913</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9904.26</v>
      </c>
      <c r="Q74" s="290">
        <f t="shared" si="57"/>
        <v>143.54</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1380</v>
      </c>
      <c r="S74" s="290">
        <f t="shared" si="33"/>
        <v>20</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4830</v>
      </c>
      <c r="U74" s="290">
        <f t="shared" si="34"/>
        <v>70</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1725</v>
      </c>
      <c r="W74" s="290">
        <f t="shared" si="58"/>
        <v>25</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5865</v>
      </c>
      <c r="Y74" s="290">
        <f t="shared" si="59"/>
        <v>85</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1380</v>
      </c>
      <c r="AA74" s="290">
        <f t="shared" si="35"/>
        <v>20</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2235</v>
      </c>
      <c r="AC74" s="290">
        <f t="shared" si="36"/>
        <v>32.391304347826086</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1725</v>
      </c>
      <c r="AE74" s="290">
        <f t="shared" si="60"/>
        <v>25</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2625</v>
      </c>
      <c r="AG74" s="290">
        <f t="shared" si="61"/>
        <v>38.043478260869563</v>
      </c>
      <c r="AI74" s="429">
        <f t="shared" si="37"/>
        <v>91.170000000000073</v>
      </c>
      <c r="AJ74" s="429">
        <f t="shared" si="38"/>
        <v>91.170000000000073</v>
      </c>
      <c r="AK74" s="429">
        <f t="shared" si="39"/>
        <v>111.22999999999956</v>
      </c>
      <c r="AL74" s="429">
        <f t="shared" si="40"/>
        <v>143.54000000000087</v>
      </c>
      <c r="AM74" s="429">
        <f t="shared" si="41"/>
        <v>91.170000000000073</v>
      </c>
      <c r="AN74" s="429">
        <f t="shared" si="42"/>
        <v>91.170000000000073</v>
      </c>
      <c r="AO74" s="429">
        <f t="shared" si="43"/>
        <v>111.22999999999956</v>
      </c>
      <c r="AP74" s="429">
        <f t="shared" si="44"/>
        <v>143.54000000000087</v>
      </c>
      <c r="AQ74" s="429">
        <f t="shared" si="45"/>
        <v>20</v>
      </c>
      <c r="AR74" s="429">
        <f t="shared" si="46"/>
        <v>70</v>
      </c>
      <c r="AS74" s="429">
        <f t="shared" si="47"/>
        <v>25</v>
      </c>
      <c r="AT74" s="429">
        <f t="shared" si="48"/>
        <v>85</v>
      </c>
      <c r="AU74" s="429">
        <f t="shared" si="49"/>
        <v>20</v>
      </c>
      <c r="AV74" s="429">
        <f t="shared" si="50"/>
        <v>115</v>
      </c>
      <c r="AW74" s="429">
        <f t="shared" si="51"/>
        <v>25</v>
      </c>
      <c r="AX74" s="429">
        <f t="shared" si="52"/>
        <v>125</v>
      </c>
    </row>
    <row r="75" spans="1:50">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7786.1</v>
      </c>
      <c r="G75" s="290">
        <f t="shared" si="54"/>
        <v>111.23</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8432.2999999999993</v>
      </c>
      <c r="I75" s="290">
        <f t="shared" si="55"/>
        <v>120.46142857142856</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10047.799999999999</v>
      </c>
      <c r="Q75" s="290">
        <f t="shared" si="57"/>
        <v>143.54</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1400</v>
      </c>
      <c r="S75" s="290">
        <f t="shared" si="33"/>
        <v>20</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4900</v>
      </c>
      <c r="U75" s="290">
        <f t="shared" si="34"/>
        <v>70</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1750</v>
      </c>
      <c r="W75" s="290">
        <f t="shared" si="58"/>
        <v>25</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5950</v>
      </c>
      <c r="Y75" s="290">
        <f t="shared" si="59"/>
        <v>85</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1400</v>
      </c>
      <c r="AA75" s="290">
        <f t="shared" si="35"/>
        <v>20</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2350</v>
      </c>
      <c r="AC75" s="290">
        <f t="shared" si="36"/>
        <v>33.571428571428569</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1750</v>
      </c>
      <c r="AE75" s="290">
        <f t="shared" si="60"/>
        <v>25</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2750</v>
      </c>
      <c r="AG75" s="290">
        <f t="shared" si="61"/>
        <v>39.285714285714285</v>
      </c>
      <c r="AI75" s="429">
        <f t="shared" si="37"/>
        <v>91.170000000000073</v>
      </c>
      <c r="AJ75" s="429">
        <f t="shared" si="38"/>
        <v>91.170000000000073</v>
      </c>
      <c r="AK75" s="429">
        <f t="shared" si="39"/>
        <v>111.23000000000047</v>
      </c>
      <c r="AL75" s="429">
        <f t="shared" si="40"/>
        <v>143.53999999999905</v>
      </c>
      <c r="AM75" s="429">
        <f t="shared" si="41"/>
        <v>91.170000000000073</v>
      </c>
      <c r="AN75" s="429">
        <f t="shared" si="42"/>
        <v>91.170000000000073</v>
      </c>
      <c r="AO75" s="429">
        <f t="shared" si="43"/>
        <v>111.23000000000047</v>
      </c>
      <c r="AP75" s="429">
        <f t="shared" si="44"/>
        <v>143.53999999999905</v>
      </c>
      <c r="AQ75" s="429">
        <f t="shared" si="45"/>
        <v>20</v>
      </c>
      <c r="AR75" s="429">
        <f t="shared" si="46"/>
        <v>70</v>
      </c>
      <c r="AS75" s="429">
        <f t="shared" si="47"/>
        <v>25</v>
      </c>
      <c r="AT75" s="429">
        <f t="shared" si="48"/>
        <v>85</v>
      </c>
      <c r="AU75" s="429">
        <f t="shared" si="49"/>
        <v>20</v>
      </c>
      <c r="AV75" s="429">
        <f t="shared" si="50"/>
        <v>115</v>
      </c>
      <c r="AW75" s="429">
        <f t="shared" si="51"/>
        <v>25</v>
      </c>
      <c r="AX75" s="429">
        <f t="shared" si="52"/>
        <v>125</v>
      </c>
    </row>
    <row r="76" spans="1:50">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7897.33</v>
      </c>
      <c r="G76" s="290">
        <f t="shared" si="54"/>
        <v>111.23</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8575.84</v>
      </c>
      <c r="I76" s="290">
        <f t="shared" si="55"/>
        <v>120.78647887323943</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10191.34</v>
      </c>
      <c r="Q76" s="290">
        <f t="shared" si="57"/>
        <v>143.54</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1420</v>
      </c>
      <c r="S76" s="290">
        <f t="shared" si="33"/>
        <v>20</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4970</v>
      </c>
      <c r="U76" s="290">
        <f t="shared" si="34"/>
        <v>70</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1775</v>
      </c>
      <c r="W76" s="290">
        <f t="shared" si="58"/>
        <v>25</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6035</v>
      </c>
      <c r="Y76" s="290">
        <f t="shared" si="59"/>
        <v>85</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1420</v>
      </c>
      <c r="AA76" s="290">
        <f t="shared" si="35"/>
        <v>20</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2465</v>
      </c>
      <c r="AC76" s="290">
        <f t="shared" si="36"/>
        <v>34.718309859154928</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1775</v>
      </c>
      <c r="AE76" s="290">
        <f t="shared" si="60"/>
        <v>25</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2875</v>
      </c>
      <c r="AG76" s="290">
        <f t="shared" si="61"/>
        <v>40.492957746478872</v>
      </c>
      <c r="AI76" s="429">
        <f t="shared" si="37"/>
        <v>91.169999999999163</v>
      </c>
      <c r="AJ76" s="429">
        <f t="shared" si="38"/>
        <v>91.169999999999163</v>
      </c>
      <c r="AK76" s="429">
        <f t="shared" si="39"/>
        <v>111.22999999999956</v>
      </c>
      <c r="AL76" s="429">
        <f t="shared" si="40"/>
        <v>143.54000000000087</v>
      </c>
      <c r="AM76" s="429">
        <f t="shared" si="41"/>
        <v>91.169999999999163</v>
      </c>
      <c r="AN76" s="429">
        <f t="shared" si="42"/>
        <v>91.169999999999163</v>
      </c>
      <c r="AO76" s="429">
        <f t="shared" si="43"/>
        <v>111.22999999999956</v>
      </c>
      <c r="AP76" s="429">
        <f t="shared" si="44"/>
        <v>143.54000000000087</v>
      </c>
      <c r="AQ76" s="429">
        <f t="shared" si="45"/>
        <v>20</v>
      </c>
      <c r="AR76" s="429">
        <f t="shared" si="46"/>
        <v>70</v>
      </c>
      <c r="AS76" s="429">
        <f t="shared" si="47"/>
        <v>25</v>
      </c>
      <c r="AT76" s="429">
        <f t="shared" si="48"/>
        <v>85</v>
      </c>
      <c r="AU76" s="429">
        <f t="shared" si="49"/>
        <v>20</v>
      </c>
      <c r="AV76" s="429">
        <f t="shared" si="50"/>
        <v>115</v>
      </c>
      <c r="AW76" s="429">
        <f t="shared" si="51"/>
        <v>25</v>
      </c>
      <c r="AX76" s="429">
        <f t="shared" si="52"/>
        <v>125</v>
      </c>
    </row>
    <row r="77" spans="1:50">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8008.56</v>
      </c>
      <c r="G77" s="290">
        <f t="shared" si="54"/>
        <v>111.23</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8719.3799999999992</v>
      </c>
      <c r="I77" s="290">
        <f t="shared" si="55"/>
        <v>121.10249999999999</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10334.879999999999</v>
      </c>
      <c r="Q77" s="290">
        <f t="shared" si="57"/>
        <v>143.54</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1440</v>
      </c>
      <c r="S77" s="290">
        <f t="shared" si="33"/>
        <v>20</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5040</v>
      </c>
      <c r="U77" s="290">
        <f t="shared" si="34"/>
        <v>70</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1800</v>
      </c>
      <c r="W77" s="290">
        <f t="shared" si="58"/>
        <v>25</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6120</v>
      </c>
      <c r="Y77" s="290">
        <f t="shared" si="59"/>
        <v>85</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1440</v>
      </c>
      <c r="AA77" s="290">
        <f t="shared" si="35"/>
        <v>20</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2580</v>
      </c>
      <c r="AC77" s="290">
        <f t="shared" si="36"/>
        <v>35.833333333333336</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1800</v>
      </c>
      <c r="AE77" s="290">
        <f t="shared" si="60"/>
        <v>25</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3000</v>
      </c>
      <c r="AG77" s="290">
        <f t="shared" si="61"/>
        <v>41.666666666666664</v>
      </c>
      <c r="AI77" s="429">
        <f t="shared" si="37"/>
        <v>91.170000000000073</v>
      </c>
      <c r="AJ77" s="429">
        <f t="shared" si="38"/>
        <v>91.170000000000073</v>
      </c>
      <c r="AK77" s="429">
        <f t="shared" si="39"/>
        <v>111.23000000000047</v>
      </c>
      <c r="AL77" s="429">
        <f t="shared" si="40"/>
        <v>143.53999999999905</v>
      </c>
      <c r="AM77" s="429">
        <f t="shared" si="41"/>
        <v>91.170000000000073</v>
      </c>
      <c r="AN77" s="429">
        <f t="shared" si="42"/>
        <v>91.170000000000073</v>
      </c>
      <c r="AO77" s="429">
        <f t="shared" si="43"/>
        <v>111.23000000000047</v>
      </c>
      <c r="AP77" s="429">
        <f t="shared" si="44"/>
        <v>143.53999999999905</v>
      </c>
      <c r="AQ77" s="429">
        <f t="shared" si="45"/>
        <v>20</v>
      </c>
      <c r="AR77" s="429">
        <f t="shared" si="46"/>
        <v>70</v>
      </c>
      <c r="AS77" s="429">
        <f t="shared" si="47"/>
        <v>25</v>
      </c>
      <c r="AT77" s="429">
        <f t="shared" si="48"/>
        <v>85</v>
      </c>
      <c r="AU77" s="429">
        <f t="shared" si="49"/>
        <v>20</v>
      </c>
      <c r="AV77" s="429">
        <f t="shared" si="50"/>
        <v>115</v>
      </c>
      <c r="AW77" s="429">
        <f t="shared" si="51"/>
        <v>25</v>
      </c>
      <c r="AX77" s="429">
        <f t="shared" si="52"/>
        <v>125</v>
      </c>
    </row>
    <row r="78" spans="1:50">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8119.79</v>
      </c>
      <c r="G78" s="290">
        <f t="shared" si="54"/>
        <v>111.23</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8862.92</v>
      </c>
      <c r="I78" s="290">
        <f t="shared" si="55"/>
        <v>121.40986301369863</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10478.42</v>
      </c>
      <c r="Q78" s="290">
        <f t="shared" si="57"/>
        <v>143.54</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1460</v>
      </c>
      <c r="S78" s="290">
        <f t="shared" si="33"/>
        <v>20</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5110</v>
      </c>
      <c r="U78" s="290">
        <f t="shared" si="34"/>
        <v>70</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1825</v>
      </c>
      <c r="W78" s="290">
        <f t="shared" si="58"/>
        <v>25</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6205</v>
      </c>
      <c r="Y78" s="290">
        <f t="shared" si="59"/>
        <v>85</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1460</v>
      </c>
      <c r="AA78" s="290">
        <f t="shared" si="35"/>
        <v>20</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2695</v>
      </c>
      <c r="AC78" s="290">
        <f t="shared" si="36"/>
        <v>36.917808219178085</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1825</v>
      </c>
      <c r="AE78" s="290">
        <f t="shared" si="60"/>
        <v>25</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3125</v>
      </c>
      <c r="AG78" s="290">
        <f t="shared" si="61"/>
        <v>42.80821917808219</v>
      </c>
      <c r="AI78" s="429">
        <f t="shared" si="37"/>
        <v>91.170000000000073</v>
      </c>
      <c r="AJ78" s="429">
        <f t="shared" si="38"/>
        <v>91.170000000000073</v>
      </c>
      <c r="AK78" s="429">
        <f t="shared" si="39"/>
        <v>111.22999999999956</v>
      </c>
      <c r="AL78" s="429">
        <f t="shared" si="40"/>
        <v>143.54000000000087</v>
      </c>
      <c r="AM78" s="429">
        <f t="shared" si="41"/>
        <v>91.170000000000073</v>
      </c>
      <c r="AN78" s="429">
        <f t="shared" si="42"/>
        <v>91.170000000000073</v>
      </c>
      <c r="AO78" s="429">
        <f t="shared" si="43"/>
        <v>111.22999999999956</v>
      </c>
      <c r="AP78" s="429">
        <f t="shared" si="44"/>
        <v>143.54000000000087</v>
      </c>
      <c r="AQ78" s="429">
        <f t="shared" si="45"/>
        <v>20</v>
      </c>
      <c r="AR78" s="429">
        <f t="shared" si="46"/>
        <v>70</v>
      </c>
      <c r="AS78" s="429">
        <f t="shared" si="47"/>
        <v>25</v>
      </c>
      <c r="AT78" s="429">
        <f t="shared" si="48"/>
        <v>85</v>
      </c>
      <c r="AU78" s="429">
        <f t="shared" si="49"/>
        <v>20</v>
      </c>
      <c r="AV78" s="429">
        <f t="shared" si="50"/>
        <v>115</v>
      </c>
      <c r="AW78" s="429">
        <f t="shared" si="51"/>
        <v>25</v>
      </c>
      <c r="AX78" s="429">
        <f t="shared" si="52"/>
        <v>125</v>
      </c>
    </row>
    <row r="79" spans="1:50">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8231.02</v>
      </c>
      <c r="G79" s="290">
        <f t="shared" si="54"/>
        <v>111.23</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9006.4599999999991</v>
      </c>
      <c r="I79" s="290">
        <f t="shared" si="55"/>
        <v>121.70891891891891</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10621.96</v>
      </c>
      <c r="Q79" s="290">
        <f t="shared" si="57"/>
        <v>143.54</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1480</v>
      </c>
      <c r="S79" s="290">
        <f t="shared" si="33"/>
        <v>20</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5180</v>
      </c>
      <c r="U79" s="290">
        <f t="shared" si="34"/>
        <v>70</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1850</v>
      </c>
      <c r="W79" s="290">
        <f t="shared" si="58"/>
        <v>25</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6290</v>
      </c>
      <c r="Y79" s="290">
        <f t="shared" si="59"/>
        <v>85</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1480</v>
      </c>
      <c r="AA79" s="290">
        <f t="shared" si="35"/>
        <v>20</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2810</v>
      </c>
      <c r="AC79" s="290">
        <f t="shared" si="36"/>
        <v>37.972972972972975</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1850</v>
      </c>
      <c r="AE79" s="290">
        <f t="shared" si="60"/>
        <v>25</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3250</v>
      </c>
      <c r="AG79" s="290">
        <f t="shared" si="61"/>
        <v>43.918918918918919</v>
      </c>
      <c r="AI79" s="429">
        <f t="shared" si="37"/>
        <v>91.170000000000073</v>
      </c>
      <c r="AJ79" s="429">
        <f t="shared" si="38"/>
        <v>91.170000000000073</v>
      </c>
      <c r="AK79" s="429">
        <f t="shared" si="39"/>
        <v>111.23000000000047</v>
      </c>
      <c r="AL79" s="429">
        <f t="shared" si="40"/>
        <v>143.53999999999905</v>
      </c>
      <c r="AM79" s="429">
        <f t="shared" si="41"/>
        <v>91.170000000000073</v>
      </c>
      <c r="AN79" s="429">
        <f t="shared" si="42"/>
        <v>91.170000000000073</v>
      </c>
      <c r="AO79" s="429">
        <f t="shared" si="43"/>
        <v>111.23000000000047</v>
      </c>
      <c r="AP79" s="429">
        <f t="shared" si="44"/>
        <v>143.53999999999905</v>
      </c>
      <c r="AQ79" s="429">
        <f t="shared" si="45"/>
        <v>20</v>
      </c>
      <c r="AR79" s="429">
        <f t="shared" si="46"/>
        <v>70</v>
      </c>
      <c r="AS79" s="429">
        <f t="shared" si="47"/>
        <v>25</v>
      </c>
      <c r="AT79" s="429">
        <f t="shared" si="48"/>
        <v>85</v>
      </c>
      <c r="AU79" s="429">
        <f t="shared" si="49"/>
        <v>20</v>
      </c>
      <c r="AV79" s="429">
        <f t="shared" si="50"/>
        <v>115</v>
      </c>
      <c r="AW79" s="429">
        <f t="shared" si="51"/>
        <v>25</v>
      </c>
      <c r="AX79" s="429">
        <f t="shared" si="52"/>
        <v>125</v>
      </c>
    </row>
    <row r="80" spans="1:5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8342.25</v>
      </c>
      <c r="G80" s="290">
        <f t="shared" si="54"/>
        <v>111.23</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9150</v>
      </c>
      <c r="I80" s="290">
        <f t="shared" si="55"/>
        <v>122</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10765.5</v>
      </c>
      <c r="Q80" s="290">
        <f t="shared" si="57"/>
        <v>143.54</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1500</v>
      </c>
      <c r="S80" s="290">
        <f t="shared" si="33"/>
        <v>20</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5250</v>
      </c>
      <c r="U80" s="290">
        <f t="shared" si="34"/>
        <v>70</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1875</v>
      </c>
      <c r="W80" s="290">
        <f t="shared" si="58"/>
        <v>25</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6375</v>
      </c>
      <c r="Y80" s="290">
        <f t="shared" si="59"/>
        <v>85</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1500</v>
      </c>
      <c r="AA80" s="290">
        <f t="shared" si="35"/>
        <v>20</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2925</v>
      </c>
      <c r="AC80" s="290">
        <f t="shared" si="36"/>
        <v>39</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1875</v>
      </c>
      <c r="AE80" s="290">
        <f t="shared" si="60"/>
        <v>25</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3375</v>
      </c>
      <c r="AG80" s="290">
        <f t="shared" si="61"/>
        <v>45</v>
      </c>
      <c r="AI80" s="429">
        <f t="shared" si="37"/>
        <v>91.170000000000073</v>
      </c>
      <c r="AJ80" s="429">
        <f t="shared" si="38"/>
        <v>91.170000000000073</v>
      </c>
      <c r="AK80" s="429">
        <f t="shared" si="39"/>
        <v>111.22999999999956</v>
      </c>
      <c r="AL80" s="429">
        <f t="shared" si="40"/>
        <v>143.54000000000087</v>
      </c>
      <c r="AM80" s="429">
        <f t="shared" si="41"/>
        <v>91.170000000000073</v>
      </c>
      <c r="AN80" s="429">
        <f t="shared" si="42"/>
        <v>91.170000000000073</v>
      </c>
      <c r="AO80" s="429">
        <f t="shared" si="43"/>
        <v>111.22999999999956</v>
      </c>
      <c r="AP80" s="429">
        <f t="shared" si="44"/>
        <v>143.54000000000087</v>
      </c>
      <c r="AQ80" s="429">
        <f t="shared" si="45"/>
        <v>20</v>
      </c>
      <c r="AR80" s="429">
        <f t="shared" si="46"/>
        <v>70</v>
      </c>
      <c r="AS80" s="429">
        <f t="shared" si="47"/>
        <v>25</v>
      </c>
      <c r="AT80" s="429">
        <f t="shared" si="48"/>
        <v>85</v>
      </c>
      <c r="AU80" s="429">
        <f t="shared" si="49"/>
        <v>20</v>
      </c>
      <c r="AV80" s="429">
        <f t="shared" si="50"/>
        <v>115</v>
      </c>
      <c r="AW80" s="429">
        <f t="shared" si="51"/>
        <v>25</v>
      </c>
      <c r="AX80" s="429">
        <f t="shared" si="52"/>
        <v>125</v>
      </c>
    </row>
    <row r="81" spans="1:50">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8453.48</v>
      </c>
      <c r="G81" s="290">
        <f t="shared" si="54"/>
        <v>111.22999999999999</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9293.5400000000009</v>
      </c>
      <c r="I81" s="290">
        <f t="shared" si="55"/>
        <v>122.2834210526316</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10909.039999999999</v>
      </c>
      <c r="Q81" s="290">
        <f t="shared" si="57"/>
        <v>143.54</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1520</v>
      </c>
      <c r="S81" s="290">
        <f t="shared" si="33"/>
        <v>20</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5320</v>
      </c>
      <c r="U81" s="290">
        <f t="shared" si="34"/>
        <v>70</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1900</v>
      </c>
      <c r="W81" s="290">
        <f t="shared" si="58"/>
        <v>25</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6460</v>
      </c>
      <c r="Y81" s="290">
        <f t="shared" si="59"/>
        <v>85</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1520</v>
      </c>
      <c r="AA81" s="290">
        <f t="shared" si="35"/>
        <v>20</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3040</v>
      </c>
      <c r="AC81" s="290">
        <f t="shared" si="36"/>
        <v>40</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1900</v>
      </c>
      <c r="AE81" s="290">
        <f t="shared" si="60"/>
        <v>25</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3500</v>
      </c>
      <c r="AG81" s="290">
        <f t="shared" si="61"/>
        <v>46.05263157894737</v>
      </c>
      <c r="AI81" s="429">
        <f t="shared" si="37"/>
        <v>91.170000000000073</v>
      </c>
      <c r="AJ81" s="429">
        <f t="shared" si="38"/>
        <v>91.170000000000073</v>
      </c>
      <c r="AK81" s="429">
        <f t="shared" si="39"/>
        <v>111.22999999999956</v>
      </c>
      <c r="AL81" s="429">
        <f t="shared" si="40"/>
        <v>143.54000000000087</v>
      </c>
      <c r="AM81" s="429">
        <f t="shared" si="41"/>
        <v>91.170000000000073</v>
      </c>
      <c r="AN81" s="429">
        <f t="shared" si="42"/>
        <v>91.170000000000073</v>
      </c>
      <c r="AO81" s="429">
        <f t="shared" si="43"/>
        <v>111.22999999999956</v>
      </c>
      <c r="AP81" s="429">
        <f t="shared" si="44"/>
        <v>143.53999999999905</v>
      </c>
      <c r="AQ81" s="429">
        <f t="shared" si="45"/>
        <v>20</v>
      </c>
      <c r="AR81" s="429">
        <f t="shared" si="46"/>
        <v>70</v>
      </c>
      <c r="AS81" s="429">
        <f t="shared" si="47"/>
        <v>25</v>
      </c>
      <c r="AT81" s="429">
        <f t="shared" si="48"/>
        <v>85</v>
      </c>
      <c r="AU81" s="429">
        <f t="shared" si="49"/>
        <v>20</v>
      </c>
      <c r="AV81" s="429">
        <f t="shared" si="50"/>
        <v>115</v>
      </c>
      <c r="AW81" s="429">
        <f t="shared" si="51"/>
        <v>25</v>
      </c>
      <c r="AX81" s="429">
        <f t="shared" si="52"/>
        <v>125</v>
      </c>
    </row>
    <row r="82" spans="1:50">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8564.7100000000009</v>
      </c>
      <c r="G82" s="290">
        <f t="shared" si="54"/>
        <v>111.23000000000002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9437.08</v>
      </c>
      <c r="I82" s="290">
        <f t="shared" si="55"/>
        <v>122.55948051948052</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11052.58</v>
      </c>
      <c r="Q82" s="290">
        <f t="shared" si="57"/>
        <v>143.54</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1540</v>
      </c>
      <c r="S82" s="290">
        <f t="shared" si="33"/>
        <v>20</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5390</v>
      </c>
      <c r="U82" s="290">
        <f t="shared" si="34"/>
        <v>70</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1925</v>
      </c>
      <c r="W82" s="290">
        <f t="shared" si="58"/>
        <v>25</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6545</v>
      </c>
      <c r="Y82" s="290">
        <f t="shared" si="59"/>
        <v>85</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1540</v>
      </c>
      <c r="AA82" s="290">
        <f t="shared" si="35"/>
        <v>20</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3155</v>
      </c>
      <c r="AC82" s="290">
        <f t="shared" si="36"/>
        <v>40.974025974025977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1925</v>
      </c>
      <c r="AE82" s="290">
        <f t="shared" si="60"/>
        <v>25</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3625</v>
      </c>
      <c r="AG82" s="290">
        <f t="shared" si="61"/>
        <v>47.077922077922075</v>
      </c>
      <c r="AI82" s="429">
        <f t="shared" si="37"/>
        <v>91.170000000000073</v>
      </c>
      <c r="AJ82" s="429">
        <f t="shared" si="38"/>
        <v>91.170000000000073</v>
      </c>
      <c r="AK82" s="429">
        <f t="shared" si="39"/>
        <v>111.23000000000138</v>
      </c>
      <c r="AL82" s="429">
        <f t="shared" si="40"/>
        <v>143.53999999999905</v>
      </c>
      <c r="AM82" s="429">
        <f t="shared" si="41"/>
        <v>91.170000000000073</v>
      </c>
      <c r="AN82" s="429">
        <f t="shared" si="42"/>
        <v>91.170000000000073</v>
      </c>
      <c r="AO82" s="429">
        <f t="shared" si="43"/>
        <v>111.23000000000138</v>
      </c>
      <c r="AP82" s="429">
        <f t="shared" si="44"/>
        <v>143.54000000000087</v>
      </c>
      <c r="AQ82" s="429">
        <f t="shared" si="45"/>
        <v>20</v>
      </c>
      <c r="AR82" s="429">
        <f t="shared" si="46"/>
        <v>70</v>
      </c>
      <c r="AS82" s="429">
        <f t="shared" si="47"/>
        <v>25</v>
      </c>
      <c r="AT82" s="429">
        <f t="shared" si="48"/>
        <v>85</v>
      </c>
      <c r="AU82" s="429">
        <f t="shared" si="49"/>
        <v>20</v>
      </c>
      <c r="AV82" s="429">
        <f t="shared" si="50"/>
        <v>115</v>
      </c>
      <c r="AW82" s="429">
        <f t="shared" si="51"/>
        <v>25</v>
      </c>
      <c r="AX82" s="429">
        <f t="shared" si="52"/>
        <v>125</v>
      </c>
    </row>
    <row r="83" spans="1:50">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8675.94</v>
      </c>
      <c r="G83" s="290">
        <f t="shared" si="54"/>
        <v>111.23</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9580.619999999999</v>
      </c>
      <c r="I83" s="290">
        <f t="shared" si="55"/>
        <v>122.82846153846153</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11196.119999999999</v>
      </c>
      <c r="Q83" s="290">
        <f t="shared" si="57"/>
        <v>143.54</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1560</v>
      </c>
      <c r="S83" s="290">
        <f t="shared" si="33"/>
        <v>20</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5460</v>
      </c>
      <c r="U83" s="290">
        <f t="shared" si="34"/>
        <v>70</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1950</v>
      </c>
      <c r="W83" s="290">
        <f t="shared" si="58"/>
        <v>25</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6630</v>
      </c>
      <c r="Y83" s="290">
        <f t="shared" si="59"/>
        <v>85</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1560</v>
      </c>
      <c r="AA83" s="290">
        <f t="shared" si="35"/>
        <v>20</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3270</v>
      </c>
      <c r="AC83" s="290">
        <f t="shared" si="36"/>
        <v>41.92307692307692</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1950</v>
      </c>
      <c r="AE83" s="290">
        <f t="shared" si="60"/>
        <v>25</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3750</v>
      </c>
      <c r="AG83" s="290">
        <f t="shared" si="61"/>
        <v>48.07692307692308</v>
      </c>
      <c r="AI83" s="429">
        <f t="shared" si="37"/>
        <v>91.170000000000073</v>
      </c>
      <c r="AJ83" s="429">
        <f t="shared" si="38"/>
        <v>91.170000000000073</v>
      </c>
      <c r="AK83" s="429">
        <f t="shared" si="39"/>
        <v>111.22999999999956</v>
      </c>
      <c r="AL83" s="429">
        <f t="shared" si="40"/>
        <v>143.53999999999905</v>
      </c>
      <c r="AM83" s="429">
        <f t="shared" si="41"/>
        <v>91.170000000000073</v>
      </c>
      <c r="AN83" s="429">
        <f t="shared" si="42"/>
        <v>91.170000000000073</v>
      </c>
      <c r="AO83" s="429">
        <f t="shared" si="43"/>
        <v>111.22999999999956</v>
      </c>
      <c r="AP83" s="429">
        <f t="shared" si="44"/>
        <v>143.53999999999905</v>
      </c>
      <c r="AQ83" s="429">
        <f t="shared" si="45"/>
        <v>20</v>
      </c>
      <c r="AR83" s="429">
        <f t="shared" si="46"/>
        <v>70</v>
      </c>
      <c r="AS83" s="429">
        <f t="shared" si="47"/>
        <v>25</v>
      </c>
      <c r="AT83" s="429">
        <f t="shared" si="48"/>
        <v>85</v>
      </c>
      <c r="AU83" s="429">
        <f t="shared" si="49"/>
        <v>20</v>
      </c>
      <c r="AV83" s="429">
        <f t="shared" si="50"/>
        <v>115</v>
      </c>
      <c r="AW83" s="429">
        <f t="shared" si="51"/>
        <v>25</v>
      </c>
      <c r="AX83" s="429">
        <f t="shared" si="52"/>
        <v>125</v>
      </c>
    </row>
    <row r="84" spans="1:50">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8787.17</v>
      </c>
      <c r="G84" s="290">
        <f t="shared" si="54"/>
        <v>111.23</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9724.16</v>
      </c>
      <c r="I84" s="290">
        <f t="shared" si="55"/>
        <v>123.0906329113924</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11339.66</v>
      </c>
      <c r="Q84" s="290">
        <f t="shared" si="57"/>
        <v>143.54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1580</v>
      </c>
      <c r="S84" s="290">
        <f t="shared" si="33"/>
        <v>20</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5530</v>
      </c>
      <c r="U84" s="290">
        <f t="shared" si="34"/>
        <v>70</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1975</v>
      </c>
      <c r="W84" s="290">
        <f t="shared" si="58"/>
        <v>25</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6715</v>
      </c>
      <c r="Y84" s="290">
        <f t="shared" si="59"/>
        <v>85</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1580</v>
      </c>
      <c r="AA84" s="290">
        <f t="shared" si="35"/>
        <v>20</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3385</v>
      </c>
      <c r="AC84" s="290">
        <f t="shared" si="36"/>
        <v>42.848101265822784</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1975</v>
      </c>
      <c r="AE84" s="290">
        <f t="shared" si="60"/>
        <v>25</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3875</v>
      </c>
      <c r="AG84" s="290">
        <f t="shared" si="61"/>
        <v>49.050632911392405</v>
      </c>
      <c r="AI84" s="429">
        <f t="shared" si="37"/>
        <v>91.170000000000073</v>
      </c>
      <c r="AJ84" s="429">
        <f t="shared" si="38"/>
        <v>91.170000000000073</v>
      </c>
      <c r="AK84" s="429">
        <f t="shared" si="39"/>
        <v>111.22999999999956</v>
      </c>
      <c r="AL84" s="429">
        <f t="shared" si="40"/>
        <v>143.54000000000087</v>
      </c>
      <c r="AM84" s="429">
        <f t="shared" si="41"/>
        <v>91.170000000000073</v>
      </c>
      <c r="AN84" s="429">
        <f t="shared" si="42"/>
        <v>91.170000000000073</v>
      </c>
      <c r="AO84" s="429">
        <f t="shared" si="43"/>
        <v>111.22999999999956</v>
      </c>
      <c r="AP84" s="429">
        <f t="shared" si="44"/>
        <v>143.54000000000087</v>
      </c>
      <c r="AQ84" s="429">
        <f t="shared" si="45"/>
        <v>20</v>
      </c>
      <c r="AR84" s="429">
        <f t="shared" si="46"/>
        <v>70</v>
      </c>
      <c r="AS84" s="429">
        <f t="shared" si="47"/>
        <v>25</v>
      </c>
      <c r="AT84" s="429">
        <f t="shared" si="48"/>
        <v>85</v>
      </c>
      <c r="AU84" s="429">
        <f t="shared" si="49"/>
        <v>20</v>
      </c>
      <c r="AV84" s="429">
        <f t="shared" si="50"/>
        <v>115</v>
      </c>
      <c r="AW84" s="429">
        <f t="shared" si="51"/>
        <v>25</v>
      </c>
      <c r="AX84" s="429">
        <f t="shared" si="52"/>
        <v>125</v>
      </c>
    </row>
    <row r="85" spans="1:50">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8898.4</v>
      </c>
      <c r="G85" s="290">
        <f t="shared" si="54"/>
        <v>111.22999999999999</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9867.7000000000007</v>
      </c>
      <c r="I85" s="290">
        <f t="shared" si="55"/>
        <v>123.34625000000001</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11483.199999999999</v>
      </c>
      <c r="Q85" s="290">
        <f t="shared" si="57"/>
        <v>143.54</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1600</v>
      </c>
      <c r="S85" s="290">
        <f t="shared" si="33"/>
        <v>20</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5600</v>
      </c>
      <c r="U85" s="290">
        <f t="shared" si="34"/>
        <v>70</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2000</v>
      </c>
      <c r="W85" s="290">
        <f t="shared" si="58"/>
        <v>25</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6800</v>
      </c>
      <c r="Y85" s="290">
        <f t="shared" si="59"/>
        <v>85</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1600</v>
      </c>
      <c r="AA85" s="290">
        <f t="shared" si="35"/>
        <v>20</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3500</v>
      </c>
      <c r="AC85" s="290">
        <f t="shared" si="36"/>
        <v>43.75</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2000</v>
      </c>
      <c r="AE85" s="290">
        <f t="shared" si="60"/>
        <v>25</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4000</v>
      </c>
      <c r="AG85" s="290">
        <f t="shared" si="61"/>
        <v>50</v>
      </c>
      <c r="AI85" s="429">
        <f t="shared" si="37"/>
        <v>91.170000000000073</v>
      </c>
      <c r="AJ85" s="429">
        <f t="shared" si="38"/>
        <v>91.170000000000073</v>
      </c>
      <c r="AK85" s="429">
        <f t="shared" si="39"/>
        <v>111.22999999999956</v>
      </c>
      <c r="AL85" s="429">
        <f t="shared" si="40"/>
        <v>143.54000000000087</v>
      </c>
      <c r="AM85" s="429">
        <f t="shared" si="41"/>
        <v>91.170000000000073</v>
      </c>
      <c r="AN85" s="429">
        <f t="shared" si="42"/>
        <v>91.170000000000073</v>
      </c>
      <c r="AO85" s="429">
        <f t="shared" si="43"/>
        <v>111.22999999999956</v>
      </c>
      <c r="AP85" s="429">
        <f t="shared" si="44"/>
        <v>143.53999999999905</v>
      </c>
      <c r="AQ85" s="429">
        <f t="shared" si="45"/>
        <v>20</v>
      </c>
      <c r="AR85" s="429">
        <f t="shared" si="46"/>
        <v>70</v>
      </c>
      <c r="AS85" s="429">
        <f t="shared" si="47"/>
        <v>25</v>
      </c>
      <c r="AT85" s="429">
        <f t="shared" si="48"/>
        <v>85</v>
      </c>
      <c r="AU85" s="429">
        <f t="shared" si="49"/>
        <v>20</v>
      </c>
      <c r="AV85" s="429">
        <f t="shared" si="50"/>
        <v>115</v>
      </c>
      <c r="AW85" s="429">
        <f t="shared" si="51"/>
        <v>25</v>
      </c>
      <c r="AX85" s="429">
        <f t="shared" si="52"/>
        <v>125</v>
      </c>
    </row>
    <row r="86" spans="1:50">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9009.630000000001</v>
      </c>
      <c r="G86" s="290">
        <f t="shared" si="54"/>
        <v>111.23000000000002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10011.24</v>
      </c>
      <c r="I86" s="290">
        <f t="shared" si="55"/>
        <v>123.59555555555555</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11626.74</v>
      </c>
      <c r="Q86" s="290">
        <f t="shared" si="57"/>
        <v>143.54</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1620</v>
      </c>
      <c r="S86" s="290">
        <f t="shared" si="33"/>
        <v>20</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5670</v>
      </c>
      <c r="U86" s="290">
        <f t="shared" si="34"/>
        <v>70</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2025</v>
      </c>
      <c r="W86" s="290">
        <f t="shared" si="58"/>
        <v>25</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6885</v>
      </c>
      <c r="Y86" s="290">
        <f t="shared" si="59"/>
        <v>85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1620</v>
      </c>
      <c r="AA86" s="290">
        <f t="shared" si="35"/>
        <v>20</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3615</v>
      </c>
      <c r="AC86" s="290">
        <f t="shared" si="36"/>
        <v>44.629629629629626</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2025</v>
      </c>
      <c r="AE86" s="290">
        <f t="shared" si="60"/>
        <v>25</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4125</v>
      </c>
      <c r="AG86" s="290">
        <f t="shared" si="61"/>
        <v>50.925925925925924</v>
      </c>
      <c r="AI86" s="429">
        <f t="shared" si="37"/>
        <v>91.170000000000073</v>
      </c>
      <c r="AJ86" s="429">
        <f t="shared" si="38"/>
        <v>91.170000000000073</v>
      </c>
      <c r="AK86" s="429">
        <f t="shared" si="39"/>
        <v>111.23000000000138</v>
      </c>
      <c r="AL86" s="429">
        <f t="shared" si="40"/>
        <v>143.53999999999905</v>
      </c>
      <c r="AM86" s="429">
        <f t="shared" si="41"/>
        <v>91.170000000000073</v>
      </c>
      <c r="AN86" s="429">
        <f t="shared" si="42"/>
        <v>91.170000000000073</v>
      </c>
      <c r="AO86" s="429">
        <f t="shared" si="43"/>
        <v>111.23000000000138</v>
      </c>
      <c r="AP86" s="429">
        <f t="shared" si="44"/>
        <v>143.54000000000087</v>
      </c>
      <c r="AQ86" s="429">
        <f t="shared" si="45"/>
        <v>20</v>
      </c>
      <c r="AR86" s="429">
        <f t="shared" si="46"/>
        <v>70</v>
      </c>
      <c r="AS86" s="429">
        <f t="shared" si="47"/>
        <v>25</v>
      </c>
      <c r="AT86" s="429">
        <f t="shared" si="48"/>
        <v>85</v>
      </c>
      <c r="AU86" s="429">
        <f t="shared" si="49"/>
        <v>20</v>
      </c>
      <c r="AV86" s="429">
        <f t="shared" si="50"/>
        <v>115</v>
      </c>
      <c r="AW86" s="429">
        <f t="shared" si="51"/>
        <v>25</v>
      </c>
      <c r="AX86" s="429">
        <f t="shared" si="52"/>
        <v>125</v>
      </c>
    </row>
    <row r="87" spans="1:50">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9120.86</v>
      </c>
      <c r="G87" s="290">
        <f t="shared" si="54"/>
        <v>111.23</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10154.779999999999</v>
      </c>
      <c r="I87" s="290">
        <f t="shared" si="55"/>
        <v>123.83878048780487</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11770.279999999999</v>
      </c>
      <c r="Q87" s="290">
        <f t="shared" si="57"/>
        <v>143.54</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1640</v>
      </c>
      <c r="S87" s="290">
        <f t="shared" si="33"/>
        <v>20</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5740</v>
      </c>
      <c r="U87" s="290">
        <f t="shared" si="34"/>
        <v>70</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2050</v>
      </c>
      <c r="W87" s="290">
        <f t="shared" si="58"/>
        <v>25</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6970</v>
      </c>
      <c r="Y87" s="290">
        <f t="shared" si="59"/>
        <v>85</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1640</v>
      </c>
      <c r="AA87" s="290">
        <f t="shared" si="35"/>
        <v>20</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3730</v>
      </c>
      <c r="AC87" s="290">
        <f t="shared" si="36"/>
        <v>45.487804878048777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2050</v>
      </c>
      <c r="AE87" s="290">
        <f t="shared" si="60"/>
        <v>25</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4250</v>
      </c>
      <c r="AG87" s="290">
        <f t="shared" si="61"/>
        <v>51.829268292682926</v>
      </c>
      <c r="AI87" s="429">
        <f t="shared" si="37"/>
        <v>91.170000000000073</v>
      </c>
      <c r="AJ87" s="429">
        <f t="shared" si="38"/>
        <v>91.170000000000073</v>
      </c>
      <c r="AK87" s="429">
        <f t="shared" si="39"/>
        <v>111.22999999999956</v>
      </c>
      <c r="AL87" s="429">
        <f t="shared" si="40"/>
        <v>143.53999999999905</v>
      </c>
      <c r="AM87" s="429">
        <f t="shared" si="41"/>
        <v>91.170000000000073</v>
      </c>
      <c r="AN87" s="429">
        <f t="shared" si="42"/>
        <v>91.170000000000073</v>
      </c>
      <c r="AO87" s="429">
        <f t="shared" si="43"/>
        <v>111.22999999999956</v>
      </c>
      <c r="AP87" s="429">
        <f t="shared" si="44"/>
        <v>143.53999999999905</v>
      </c>
      <c r="AQ87" s="429">
        <f t="shared" si="45"/>
        <v>20</v>
      </c>
      <c r="AR87" s="429">
        <f t="shared" si="46"/>
        <v>70</v>
      </c>
      <c r="AS87" s="429">
        <f t="shared" si="47"/>
        <v>25</v>
      </c>
      <c r="AT87" s="429">
        <f t="shared" si="48"/>
        <v>85</v>
      </c>
      <c r="AU87" s="429">
        <f t="shared" si="49"/>
        <v>20</v>
      </c>
      <c r="AV87" s="429">
        <f t="shared" si="50"/>
        <v>115</v>
      </c>
      <c r="AW87" s="429">
        <f t="shared" si="51"/>
        <v>25</v>
      </c>
      <c r="AX87" s="429">
        <f t="shared" si="52"/>
        <v>125</v>
      </c>
    </row>
    <row r="88" spans="1:50">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9232.09</v>
      </c>
      <c r="G88" s="290">
        <f t="shared" si="54"/>
        <v>111.23</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10298.32</v>
      </c>
      <c r="I88" s="290">
        <f t="shared" si="55"/>
        <v>124.07614457831325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11913.82</v>
      </c>
      <c r="Q88" s="290">
        <f t="shared" si="57"/>
        <v>143.54</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1660</v>
      </c>
      <c r="S88" s="290">
        <f t="shared" si="33"/>
        <v>20</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5810</v>
      </c>
      <c r="U88" s="290">
        <f t="shared" si="34"/>
        <v>70</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2075</v>
      </c>
      <c r="W88" s="290">
        <f t="shared" si="58"/>
        <v>25</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7055</v>
      </c>
      <c r="Y88" s="290">
        <f t="shared" si="59"/>
        <v>85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1660</v>
      </c>
      <c r="AA88" s="290">
        <f t="shared" si="35"/>
        <v>20</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3845</v>
      </c>
      <c r="AC88" s="290">
        <f t="shared" si="36"/>
        <v>46.325301204819276</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2075</v>
      </c>
      <c r="AE88" s="290">
        <f t="shared" si="60"/>
        <v>25</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4375</v>
      </c>
      <c r="AG88" s="290">
        <f t="shared" si="61"/>
        <v>52.710843373493979</v>
      </c>
      <c r="AI88" s="429">
        <f t="shared" si="37"/>
        <v>91.170000000000073</v>
      </c>
      <c r="AJ88" s="429">
        <f t="shared" si="38"/>
        <v>91.170000000000073</v>
      </c>
      <c r="AK88" s="429">
        <f t="shared" si="39"/>
        <v>111.22999999999956</v>
      </c>
      <c r="AL88" s="429">
        <f t="shared" si="40"/>
        <v>143.54000000000087</v>
      </c>
      <c r="AM88" s="429">
        <f t="shared" si="41"/>
        <v>91.170000000000073</v>
      </c>
      <c r="AN88" s="429">
        <f t="shared" si="42"/>
        <v>91.170000000000073</v>
      </c>
      <c r="AO88" s="429">
        <f t="shared" si="43"/>
        <v>111.22999999999956</v>
      </c>
      <c r="AP88" s="429">
        <f t="shared" si="44"/>
        <v>143.54000000000087</v>
      </c>
      <c r="AQ88" s="429">
        <f t="shared" si="45"/>
        <v>20</v>
      </c>
      <c r="AR88" s="429">
        <f t="shared" si="46"/>
        <v>70</v>
      </c>
      <c r="AS88" s="429">
        <f t="shared" si="47"/>
        <v>25</v>
      </c>
      <c r="AT88" s="429">
        <f t="shared" si="48"/>
        <v>85</v>
      </c>
      <c r="AU88" s="429">
        <f t="shared" si="49"/>
        <v>20</v>
      </c>
      <c r="AV88" s="429">
        <f t="shared" si="50"/>
        <v>115</v>
      </c>
      <c r="AW88" s="429">
        <f t="shared" si="51"/>
        <v>25</v>
      </c>
      <c r="AX88" s="429">
        <f t="shared" si="52"/>
        <v>125</v>
      </c>
    </row>
    <row r="89" spans="1:50">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9343.32</v>
      </c>
      <c r="G89" s="290">
        <f t="shared" si="54"/>
        <v>111.22999999999999</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10441.86</v>
      </c>
      <c r="I89" s="290">
        <f t="shared" si="55"/>
        <v>124.30785714285715</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12057.359999999999</v>
      </c>
      <c r="Q89" s="290">
        <f t="shared" si="57"/>
        <v>143.54</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1680</v>
      </c>
      <c r="S89" s="290">
        <f t="shared" si="33"/>
        <v>20</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5880</v>
      </c>
      <c r="U89" s="290">
        <f t="shared" si="34"/>
        <v>70</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2100</v>
      </c>
      <c r="W89" s="290">
        <f t="shared" si="58"/>
        <v>25</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7140</v>
      </c>
      <c r="Y89" s="290">
        <f t="shared" si="59"/>
        <v>85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1680</v>
      </c>
      <c r="AA89" s="290">
        <f t="shared" si="35"/>
        <v>20</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3960</v>
      </c>
      <c r="AC89" s="290">
        <f t="shared" si="36"/>
        <v>47.142857142857146</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2100</v>
      </c>
      <c r="AE89" s="290">
        <f t="shared" si="60"/>
        <v>25</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4500</v>
      </c>
      <c r="AG89" s="290">
        <f t="shared" si="61"/>
        <v>53.571428571428569</v>
      </c>
      <c r="AI89" s="429">
        <f t="shared" si="37"/>
        <v>91.169999999999163</v>
      </c>
      <c r="AJ89" s="429">
        <f t="shared" si="38"/>
        <v>91.169999999999163</v>
      </c>
      <c r="AK89" s="429">
        <f t="shared" si="39"/>
        <v>111.22999999999956</v>
      </c>
      <c r="AL89" s="429">
        <f t="shared" si="40"/>
        <v>143.54000000000087</v>
      </c>
      <c r="AM89" s="429">
        <f t="shared" si="41"/>
        <v>91.169999999999163</v>
      </c>
      <c r="AN89" s="429">
        <f t="shared" si="42"/>
        <v>91.169999999999163</v>
      </c>
      <c r="AO89" s="429">
        <f t="shared" si="43"/>
        <v>111.22999999999956</v>
      </c>
      <c r="AP89" s="429">
        <f t="shared" si="44"/>
        <v>143.53999999999905</v>
      </c>
      <c r="AQ89" s="429">
        <f t="shared" si="45"/>
        <v>20</v>
      </c>
      <c r="AR89" s="429">
        <f t="shared" si="46"/>
        <v>70</v>
      </c>
      <c r="AS89" s="429">
        <f t="shared" si="47"/>
        <v>25</v>
      </c>
      <c r="AT89" s="429">
        <f t="shared" si="48"/>
        <v>85</v>
      </c>
      <c r="AU89" s="429">
        <f t="shared" si="49"/>
        <v>20</v>
      </c>
      <c r="AV89" s="429">
        <f t="shared" si="50"/>
        <v>115</v>
      </c>
      <c r="AW89" s="429">
        <f t="shared" si="51"/>
        <v>25</v>
      </c>
      <c r="AX89" s="429">
        <f t="shared" si="52"/>
        <v>125</v>
      </c>
    </row>
    <row r="90" spans="1:5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9454.5500000000011</v>
      </c>
      <c r="G90" s="290">
        <f t="shared" si="54"/>
        <v>111.23000000000002</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10585.4</v>
      </c>
      <c r="I90" s="290">
        <f t="shared" si="55"/>
        <v>124.53411764705882</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12200.9</v>
      </c>
      <c r="Q90" s="290">
        <f t="shared" si="57"/>
        <v>143.54</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1700</v>
      </c>
      <c r="S90" s="290">
        <f t="shared" si="33"/>
        <v>20</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5950</v>
      </c>
      <c r="U90" s="290">
        <f t="shared" si="34"/>
        <v>70</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2125</v>
      </c>
      <c r="W90" s="290">
        <f t="shared" si="58"/>
        <v>25</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7225</v>
      </c>
      <c r="Y90" s="290">
        <f t="shared" si="59"/>
        <v>85</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1700</v>
      </c>
      <c r="AA90" s="290">
        <f t="shared" si="35"/>
        <v>20</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4075</v>
      </c>
      <c r="AC90" s="290">
        <f t="shared" si="36"/>
        <v>47.941176470588232</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2125</v>
      </c>
      <c r="AE90" s="290">
        <f t="shared" si="60"/>
        <v>25</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4625</v>
      </c>
      <c r="AG90" s="290">
        <f t="shared" si="61"/>
        <v>54.411764705882355</v>
      </c>
      <c r="AI90" s="429">
        <f t="shared" si="37"/>
        <v>91.170000000000073</v>
      </c>
      <c r="AJ90" s="429">
        <f t="shared" si="38"/>
        <v>91.170000000000073</v>
      </c>
      <c r="AK90" s="429">
        <f t="shared" si="39"/>
        <v>111.23000000000138</v>
      </c>
      <c r="AL90" s="429">
        <f t="shared" si="40"/>
        <v>143.53999999999905</v>
      </c>
      <c r="AM90" s="429">
        <f t="shared" si="41"/>
        <v>91.170000000000073</v>
      </c>
      <c r="AN90" s="429">
        <f t="shared" si="42"/>
        <v>91.170000000000073</v>
      </c>
      <c r="AO90" s="429">
        <f t="shared" si="43"/>
        <v>111.23000000000138</v>
      </c>
      <c r="AP90" s="429">
        <f t="shared" si="44"/>
        <v>143.54000000000087</v>
      </c>
      <c r="AQ90" s="429">
        <f t="shared" si="45"/>
        <v>20</v>
      </c>
      <c r="AR90" s="429">
        <f t="shared" si="46"/>
        <v>70</v>
      </c>
      <c r="AS90" s="429">
        <f t="shared" si="47"/>
        <v>25</v>
      </c>
      <c r="AT90" s="429">
        <f t="shared" si="48"/>
        <v>85</v>
      </c>
      <c r="AU90" s="429">
        <f t="shared" si="49"/>
        <v>20</v>
      </c>
      <c r="AV90" s="429">
        <f t="shared" si="50"/>
        <v>115</v>
      </c>
      <c r="AW90" s="429">
        <f t="shared" si="51"/>
        <v>25</v>
      </c>
      <c r="AX90" s="429">
        <f t="shared" si="52"/>
        <v>125</v>
      </c>
    </row>
    <row r="91" spans="1:50">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9565.7800000000007</v>
      </c>
      <c r="G91" s="290">
        <f t="shared" si="54"/>
        <v>111.23</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10728.939999999999</v>
      </c>
      <c r="I91" s="290">
        <f t="shared" si="55"/>
        <v>124.75511627906975</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12344.439999999999</v>
      </c>
      <c r="Q91" s="290">
        <f t="shared" si="57"/>
        <v>143.54</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1720</v>
      </c>
      <c r="S91" s="290">
        <f t="shared" si="33"/>
        <v>20</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6020</v>
      </c>
      <c r="U91" s="290">
        <f t="shared" si="34"/>
        <v>70</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2150</v>
      </c>
      <c r="W91" s="290">
        <f t="shared" si="58"/>
        <v>25</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7310</v>
      </c>
      <c r="Y91" s="290">
        <f t="shared" si="59"/>
        <v>85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1720</v>
      </c>
      <c r="AA91" s="290">
        <f t="shared" si="35"/>
        <v>20</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4190</v>
      </c>
      <c r="AC91" s="290">
        <f t="shared" si="36"/>
        <v>48.720930232558139</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2150</v>
      </c>
      <c r="AE91" s="290">
        <f t="shared" si="60"/>
        <v>25</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4750</v>
      </c>
      <c r="AG91" s="290">
        <f t="shared" si="61"/>
        <v>55.232558139534881</v>
      </c>
      <c r="AI91" s="429">
        <f t="shared" si="37"/>
        <v>91.170000000000073</v>
      </c>
      <c r="AJ91" s="429">
        <f t="shared" si="38"/>
        <v>91.170000000000073</v>
      </c>
      <c r="AK91" s="429">
        <f t="shared" si="39"/>
        <v>111.22999999999956</v>
      </c>
      <c r="AL91" s="429">
        <f t="shared" si="40"/>
        <v>143.53999999999905</v>
      </c>
      <c r="AM91" s="429">
        <f t="shared" si="41"/>
        <v>91.170000000000073</v>
      </c>
      <c r="AN91" s="429">
        <f t="shared" si="42"/>
        <v>91.170000000000073</v>
      </c>
      <c r="AO91" s="429">
        <f t="shared" si="43"/>
        <v>111.22999999999956</v>
      </c>
      <c r="AP91" s="429">
        <f t="shared" si="44"/>
        <v>143.53999999999905</v>
      </c>
      <c r="AQ91" s="429">
        <f t="shared" si="45"/>
        <v>20</v>
      </c>
      <c r="AR91" s="429">
        <f t="shared" si="46"/>
        <v>70</v>
      </c>
      <c r="AS91" s="429">
        <f t="shared" si="47"/>
        <v>25</v>
      </c>
      <c r="AT91" s="429">
        <f t="shared" si="48"/>
        <v>85</v>
      </c>
      <c r="AU91" s="429">
        <f t="shared" si="49"/>
        <v>20</v>
      </c>
      <c r="AV91" s="429">
        <f t="shared" si="50"/>
        <v>115</v>
      </c>
      <c r="AW91" s="429">
        <f t="shared" si="51"/>
        <v>25</v>
      </c>
      <c r="AX91" s="429">
        <f t="shared" si="52"/>
        <v>125</v>
      </c>
    </row>
    <row r="92" spans="1:50">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9677.01</v>
      </c>
      <c r="G92" s="290">
        <f t="shared" si="54"/>
        <v>111.23</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10872.48</v>
      </c>
      <c r="I92" s="290">
        <f t="shared" si="55"/>
        <v>124.97103448275861</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12487.98</v>
      </c>
      <c r="Q92" s="290">
        <f t="shared" si="57"/>
        <v>143.54</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1740</v>
      </c>
      <c r="S92" s="290">
        <f t="shared" si="33"/>
        <v>20</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6090</v>
      </c>
      <c r="U92" s="290">
        <f t="shared" si="34"/>
        <v>70</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2175</v>
      </c>
      <c r="W92" s="290">
        <f t="shared" si="58"/>
        <v>25</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7395</v>
      </c>
      <c r="Y92" s="290">
        <f t="shared" si="59"/>
        <v>85</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1740</v>
      </c>
      <c r="AA92" s="290">
        <f t="shared" si="35"/>
        <v>20</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4305</v>
      </c>
      <c r="AC92" s="290">
        <f t="shared" si="36"/>
        <v>49.482758620689658</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2175</v>
      </c>
      <c r="AE92" s="290">
        <f t="shared" si="60"/>
        <v>25</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4875</v>
      </c>
      <c r="AG92" s="290">
        <f t="shared" si="61"/>
        <v>56.03448275862069</v>
      </c>
      <c r="AI92" s="429">
        <f t="shared" si="37"/>
        <v>91.170000000000073</v>
      </c>
      <c r="AJ92" s="429">
        <f t="shared" si="38"/>
        <v>91.170000000000073</v>
      </c>
      <c r="AK92" s="429">
        <f t="shared" si="39"/>
        <v>111.22999999999956</v>
      </c>
      <c r="AL92" s="429">
        <f t="shared" si="40"/>
        <v>143.54000000000087</v>
      </c>
      <c r="AM92" s="429">
        <f t="shared" si="41"/>
        <v>91.170000000000073</v>
      </c>
      <c r="AN92" s="429">
        <f t="shared" si="42"/>
        <v>91.170000000000073</v>
      </c>
      <c r="AO92" s="429">
        <f t="shared" si="43"/>
        <v>111.22999999999956</v>
      </c>
      <c r="AP92" s="429">
        <f t="shared" si="44"/>
        <v>143.54000000000087</v>
      </c>
      <c r="AQ92" s="429">
        <f t="shared" si="45"/>
        <v>20</v>
      </c>
      <c r="AR92" s="429">
        <f t="shared" si="46"/>
        <v>70</v>
      </c>
      <c r="AS92" s="429">
        <f t="shared" si="47"/>
        <v>25</v>
      </c>
      <c r="AT92" s="429">
        <f t="shared" si="48"/>
        <v>85</v>
      </c>
      <c r="AU92" s="429">
        <f t="shared" si="49"/>
        <v>20</v>
      </c>
      <c r="AV92" s="429">
        <f t="shared" si="50"/>
        <v>115</v>
      </c>
      <c r="AW92" s="429">
        <f t="shared" si="51"/>
        <v>25</v>
      </c>
      <c r="AX92" s="429">
        <f t="shared" si="52"/>
        <v>125</v>
      </c>
    </row>
    <row r="93" spans="1:50">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9788.24</v>
      </c>
      <c r="G93" s="290">
        <f t="shared" si="54"/>
        <v>111.23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11016.02</v>
      </c>
      <c r="I93" s="290">
        <f t="shared" si="55"/>
        <v>125.18204545454546</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12631.519999999999</v>
      </c>
      <c r="Q93" s="290">
        <f t="shared" si="57"/>
        <v>143.54</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1760</v>
      </c>
      <c r="S93" s="290">
        <f t="shared" si="33"/>
        <v>20</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6160</v>
      </c>
      <c r="U93" s="290">
        <f t="shared" si="34"/>
        <v>70</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2200</v>
      </c>
      <c r="W93" s="290">
        <f t="shared" si="58"/>
        <v>25</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7480</v>
      </c>
      <c r="Y93" s="290">
        <f t="shared" si="59"/>
        <v>85</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1760</v>
      </c>
      <c r="AA93" s="290">
        <f t="shared" si="35"/>
        <v>20</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4420</v>
      </c>
      <c r="AC93" s="290">
        <f t="shared" si="36"/>
        <v>50.227272727272727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2200</v>
      </c>
      <c r="AE93" s="290">
        <f t="shared" si="60"/>
        <v>25</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5000</v>
      </c>
      <c r="AG93" s="290">
        <f t="shared" si="61"/>
        <v>56.81818181818182</v>
      </c>
      <c r="AI93" s="429">
        <f t="shared" si="37"/>
        <v>91.170000000000073</v>
      </c>
      <c r="AJ93" s="429">
        <f t="shared" si="38"/>
        <v>91.170000000000073</v>
      </c>
      <c r="AK93" s="429">
        <f t="shared" si="39"/>
        <v>111.22999999999956</v>
      </c>
      <c r="AL93" s="429">
        <f t="shared" si="40"/>
        <v>143.54000000000087</v>
      </c>
      <c r="AM93" s="429">
        <f t="shared" si="41"/>
        <v>91.170000000000073</v>
      </c>
      <c r="AN93" s="429">
        <f t="shared" si="42"/>
        <v>91.170000000000073</v>
      </c>
      <c r="AO93" s="429">
        <f t="shared" si="43"/>
        <v>111.22999999999956</v>
      </c>
      <c r="AP93" s="429">
        <f t="shared" si="44"/>
        <v>143.53999999999905</v>
      </c>
      <c r="AQ93" s="429">
        <f t="shared" si="45"/>
        <v>20</v>
      </c>
      <c r="AR93" s="429">
        <f t="shared" si="46"/>
        <v>70</v>
      </c>
      <c r="AS93" s="429">
        <f t="shared" si="47"/>
        <v>25</v>
      </c>
      <c r="AT93" s="429">
        <f t="shared" si="48"/>
        <v>85</v>
      </c>
      <c r="AU93" s="429">
        <f t="shared" si="49"/>
        <v>20</v>
      </c>
      <c r="AV93" s="429">
        <f t="shared" si="50"/>
        <v>115</v>
      </c>
      <c r="AW93" s="429">
        <f t="shared" si="51"/>
        <v>25</v>
      </c>
      <c r="AX93" s="429">
        <f t="shared" si="52"/>
        <v>125</v>
      </c>
    </row>
    <row r="94" spans="1:50">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9899.4700000000012</v>
      </c>
      <c r="G94" s="290">
        <f t="shared" si="54"/>
        <v>111.23000000000002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11159.56</v>
      </c>
      <c r="I94" s="290">
        <f t="shared" si="55"/>
        <v>125.38831460674157</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12775.06</v>
      </c>
      <c r="Q94" s="290">
        <f t="shared" si="57"/>
        <v>143.54</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1780</v>
      </c>
      <c r="S94" s="290">
        <f t="shared" si="33"/>
        <v>20</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6230</v>
      </c>
      <c r="U94" s="290">
        <f t="shared" si="34"/>
        <v>70</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2225</v>
      </c>
      <c r="W94" s="290">
        <f t="shared" si="58"/>
        <v>25</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7565</v>
      </c>
      <c r="Y94" s="290">
        <f t="shared" si="59"/>
        <v>85</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1780</v>
      </c>
      <c r="AA94" s="290">
        <f t="shared" si="35"/>
        <v>20</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4535</v>
      </c>
      <c r="AC94" s="290">
        <f t="shared" si="36"/>
        <v>50.955056179775283</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2225</v>
      </c>
      <c r="AE94" s="290">
        <f t="shared" si="60"/>
        <v>25</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5125</v>
      </c>
      <c r="AG94" s="290">
        <f t="shared" si="61"/>
        <v>57.584269662921351</v>
      </c>
      <c r="AI94" s="429">
        <f t="shared" si="37"/>
        <v>91.170000000000073</v>
      </c>
      <c r="AJ94" s="429">
        <f t="shared" si="38"/>
        <v>91.170000000000073</v>
      </c>
      <c r="AK94" s="429">
        <f t="shared" si="39"/>
        <v>111.23000000000138</v>
      </c>
      <c r="AL94" s="429">
        <f t="shared" si="40"/>
        <v>143.53999999999905</v>
      </c>
      <c r="AM94" s="429">
        <f t="shared" si="41"/>
        <v>91.170000000000073</v>
      </c>
      <c r="AN94" s="429">
        <f t="shared" si="42"/>
        <v>91.170000000000073</v>
      </c>
      <c r="AO94" s="429">
        <f t="shared" si="43"/>
        <v>111.23000000000138</v>
      </c>
      <c r="AP94" s="429">
        <f t="shared" si="44"/>
        <v>143.54000000000087</v>
      </c>
      <c r="AQ94" s="429">
        <f t="shared" si="45"/>
        <v>20</v>
      </c>
      <c r="AR94" s="429">
        <f t="shared" si="46"/>
        <v>70</v>
      </c>
      <c r="AS94" s="429">
        <f t="shared" si="47"/>
        <v>25</v>
      </c>
      <c r="AT94" s="429">
        <f t="shared" si="48"/>
        <v>85</v>
      </c>
      <c r="AU94" s="429">
        <f t="shared" si="49"/>
        <v>20</v>
      </c>
      <c r="AV94" s="429">
        <f t="shared" si="50"/>
        <v>115</v>
      </c>
      <c r="AW94" s="429">
        <f t="shared" si="51"/>
        <v>25</v>
      </c>
      <c r="AX94" s="429">
        <f t="shared" si="52"/>
        <v>125</v>
      </c>
    </row>
    <row r="95" spans="1:50">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10010.700000000001</v>
      </c>
      <c r="G95" s="290">
        <f t="shared" si="54"/>
        <v>111.23</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11303.099999999999</v>
      </c>
      <c r="I95" s="290">
        <f t="shared" si="55"/>
        <v>125.58999999999999</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12918.599999999999</v>
      </c>
      <c r="Q95" s="290">
        <f t="shared" si="57"/>
        <v>143.54</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1800</v>
      </c>
      <c r="S95" s="290">
        <f t="shared" si="33"/>
        <v>20</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6300</v>
      </c>
      <c r="U95" s="290">
        <f t="shared" si="34"/>
        <v>70</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2250</v>
      </c>
      <c r="W95" s="290">
        <f t="shared" si="58"/>
        <v>25</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7650</v>
      </c>
      <c r="Y95" s="290">
        <f t="shared" si="59"/>
        <v>85</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1800</v>
      </c>
      <c r="AA95" s="290">
        <f t="shared" si="35"/>
        <v>20</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4650</v>
      </c>
      <c r="AC95" s="290">
        <f t="shared" si="36"/>
        <v>51.666666666666664</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2250</v>
      </c>
      <c r="AE95" s="290">
        <f t="shared" si="60"/>
        <v>25</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5250</v>
      </c>
      <c r="AG95" s="290">
        <f t="shared" si="61"/>
        <v>58.333333333333336</v>
      </c>
      <c r="AI95" s="429">
        <f t="shared" si="37"/>
        <v>91.169999999999163</v>
      </c>
      <c r="AJ95" s="429">
        <f t="shared" si="38"/>
        <v>91.169999999999163</v>
      </c>
      <c r="AK95" s="429">
        <f t="shared" si="39"/>
        <v>111.22999999999956</v>
      </c>
      <c r="AL95" s="429">
        <f t="shared" si="40"/>
        <v>143.53999999999905</v>
      </c>
      <c r="AM95" s="429">
        <f t="shared" si="41"/>
        <v>91.169999999999163</v>
      </c>
      <c r="AN95" s="429">
        <f t="shared" si="42"/>
        <v>91.169999999999163</v>
      </c>
      <c r="AO95" s="429">
        <f t="shared" si="43"/>
        <v>111.22999999999956</v>
      </c>
      <c r="AP95" s="429">
        <f t="shared" si="44"/>
        <v>143.53999999999905</v>
      </c>
      <c r="AQ95" s="429">
        <f t="shared" si="45"/>
        <v>20</v>
      </c>
      <c r="AR95" s="429">
        <f t="shared" si="46"/>
        <v>70</v>
      </c>
      <c r="AS95" s="429">
        <f t="shared" si="47"/>
        <v>25</v>
      </c>
      <c r="AT95" s="429">
        <f t="shared" si="48"/>
        <v>85</v>
      </c>
      <c r="AU95" s="429">
        <f t="shared" si="49"/>
        <v>20</v>
      </c>
      <c r="AV95" s="429">
        <f t="shared" si="50"/>
        <v>115</v>
      </c>
      <c r="AW95" s="429">
        <f t="shared" si="51"/>
        <v>25</v>
      </c>
      <c r="AX95" s="429">
        <f t="shared" si="52"/>
        <v>125</v>
      </c>
    </row>
    <row r="96" spans="1:50">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10121.93</v>
      </c>
      <c r="G96" s="290">
        <f t="shared" si="54"/>
        <v>111.23</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11446.64</v>
      </c>
      <c r="I96" s="290">
        <f t="shared" si="55"/>
        <v>125.78725274725274</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13062.14</v>
      </c>
      <c r="Q96" s="290">
        <f t="shared" si="57"/>
        <v>143.54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1820</v>
      </c>
      <c r="S96" s="290">
        <f t="shared" si="33"/>
        <v>20</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6370</v>
      </c>
      <c r="U96" s="290">
        <f t="shared" si="34"/>
        <v>70</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2275</v>
      </c>
      <c r="W96" s="290">
        <f t="shared" si="58"/>
        <v>25</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7735</v>
      </c>
      <c r="Y96" s="290">
        <f t="shared" si="59"/>
        <v>85</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1820</v>
      </c>
      <c r="AA96" s="290">
        <f t="shared" si="35"/>
        <v>20</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4765</v>
      </c>
      <c r="AC96" s="290">
        <f t="shared" si="36"/>
        <v>52.362637362637365</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2275</v>
      </c>
      <c r="AE96" s="290">
        <f t="shared" si="60"/>
        <v>25</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5375</v>
      </c>
      <c r="AG96" s="290">
        <f t="shared" si="61"/>
        <v>59.065934065934066</v>
      </c>
      <c r="AI96" s="429">
        <f t="shared" si="37"/>
        <v>91.170000000000073</v>
      </c>
      <c r="AJ96" s="429">
        <f t="shared" si="38"/>
        <v>91.170000000000073</v>
      </c>
      <c r="AK96" s="429">
        <f t="shared" si="39"/>
        <v>111.22999999999956</v>
      </c>
      <c r="AL96" s="429">
        <f t="shared" si="40"/>
        <v>143.54000000000087</v>
      </c>
      <c r="AM96" s="429">
        <f t="shared" si="41"/>
        <v>91.170000000000073</v>
      </c>
      <c r="AN96" s="429">
        <f t="shared" si="42"/>
        <v>91.170000000000073</v>
      </c>
      <c r="AO96" s="429">
        <f t="shared" si="43"/>
        <v>111.22999999999956</v>
      </c>
      <c r="AP96" s="429">
        <f t="shared" si="44"/>
        <v>143.54000000000087</v>
      </c>
      <c r="AQ96" s="429">
        <f t="shared" si="45"/>
        <v>20</v>
      </c>
      <c r="AR96" s="429">
        <f t="shared" si="46"/>
        <v>70</v>
      </c>
      <c r="AS96" s="429">
        <f t="shared" si="47"/>
        <v>25</v>
      </c>
      <c r="AT96" s="429">
        <f t="shared" si="48"/>
        <v>85</v>
      </c>
      <c r="AU96" s="429">
        <f t="shared" si="49"/>
        <v>20</v>
      </c>
      <c r="AV96" s="429">
        <f t="shared" si="50"/>
        <v>115</v>
      </c>
      <c r="AW96" s="429">
        <f t="shared" si="51"/>
        <v>25</v>
      </c>
      <c r="AX96" s="429">
        <f t="shared" si="52"/>
        <v>125</v>
      </c>
    </row>
    <row r="97" spans="1:50">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10233.16</v>
      </c>
      <c r="G97" s="290">
        <f t="shared" si="54"/>
        <v>111.23</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11590.18</v>
      </c>
      <c r="I97" s="290">
        <f t="shared" si="55"/>
        <v>125.98021739130435</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13205.679999999998</v>
      </c>
      <c r="Q97" s="290">
        <f t="shared" si="57"/>
        <v>143.54</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1840</v>
      </c>
      <c r="S97" s="290">
        <f t="shared" si="33"/>
        <v>20</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6440</v>
      </c>
      <c r="U97" s="290">
        <f t="shared" si="34"/>
        <v>70</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2300</v>
      </c>
      <c r="W97" s="290">
        <f t="shared" si="58"/>
        <v>25</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7820</v>
      </c>
      <c r="Y97" s="290">
        <f t="shared" si="59"/>
        <v>85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1840</v>
      </c>
      <c r="AA97" s="290">
        <f t="shared" si="35"/>
        <v>20</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4880</v>
      </c>
      <c r="AC97" s="290">
        <f t="shared" si="36"/>
        <v>53.043478260869563</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2300</v>
      </c>
      <c r="AE97" s="290">
        <f t="shared" si="60"/>
        <v>25</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5500</v>
      </c>
      <c r="AG97" s="290">
        <f t="shared" si="61"/>
        <v>59.782608695652172</v>
      </c>
      <c r="AI97" s="429">
        <f t="shared" si="37"/>
        <v>91.170000000000073</v>
      </c>
      <c r="AJ97" s="429">
        <f t="shared" si="38"/>
        <v>91.170000000000073</v>
      </c>
      <c r="AK97" s="429">
        <f t="shared" si="39"/>
        <v>111.22999999999956</v>
      </c>
      <c r="AL97" s="429">
        <f t="shared" si="40"/>
        <v>143.54000000000087</v>
      </c>
      <c r="AM97" s="429">
        <f t="shared" si="41"/>
        <v>91.170000000000073</v>
      </c>
      <c r="AN97" s="429">
        <f t="shared" si="42"/>
        <v>91.170000000000073</v>
      </c>
      <c r="AO97" s="429">
        <f t="shared" si="43"/>
        <v>111.22999999999956</v>
      </c>
      <c r="AP97" s="429">
        <f t="shared" si="44"/>
        <v>143.53999999999905</v>
      </c>
      <c r="AQ97" s="429">
        <f t="shared" si="45"/>
        <v>20</v>
      </c>
      <c r="AR97" s="429">
        <f t="shared" si="46"/>
        <v>70</v>
      </c>
      <c r="AS97" s="429">
        <f t="shared" si="47"/>
        <v>25</v>
      </c>
      <c r="AT97" s="429">
        <f t="shared" si="48"/>
        <v>85</v>
      </c>
      <c r="AU97" s="429">
        <f t="shared" si="49"/>
        <v>20</v>
      </c>
      <c r="AV97" s="429">
        <f t="shared" si="50"/>
        <v>115</v>
      </c>
      <c r="AW97" s="429">
        <f t="shared" si="51"/>
        <v>25</v>
      </c>
      <c r="AX97" s="429">
        <f t="shared" si="52"/>
        <v>125</v>
      </c>
    </row>
    <row r="98" spans="1:50">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10344.390000000001</v>
      </c>
      <c r="G98" s="290">
        <f t="shared" si="54"/>
        <v>111.23000000000002</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11733.72</v>
      </c>
      <c r="I98" s="290">
        <f t="shared" si="55"/>
        <v>126.1690322580645</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13349.22</v>
      </c>
      <c r="Q98" s="290">
        <f t="shared" si="57"/>
        <v>143.54</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1860</v>
      </c>
      <c r="S98" s="290">
        <f t="shared" si="33"/>
        <v>20</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6510</v>
      </c>
      <c r="U98" s="290">
        <f t="shared" si="34"/>
        <v>70</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2325</v>
      </c>
      <c r="W98" s="290">
        <f t="shared" si="58"/>
        <v>25</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7905</v>
      </c>
      <c r="Y98" s="290">
        <f t="shared" si="59"/>
        <v>85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1860</v>
      </c>
      <c r="AA98" s="290">
        <f t="shared" si="35"/>
        <v>20</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4995</v>
      </c>
      <c r="AC98" s="290">
        <f t="shared" si="36"/>
        <v>53.70967741935484</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2325</v>
      </c>
      <c r="AE98" s="290">
        <f t="shared" si="60"/>
        <v>25</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5625</v>
      </c>
      <c r="AG98" s="290">
        <f t="shared" si="61"/>
        <v>60.483870967741936</v>
      </c>
      <c r="AI98" s="429">
        <f t="shared" si="37"/>
        <v>91.170000000000073</v>
      </c>
      <c r="AJ98" s="429">
        <f t="shared" si="38"/>
        <v>91.170000000000073</v>
      </c>
      <c r="AK98" s="429">
        <f t="shared" si="39"/>
        <v>111.23000000000138</v>
      </c>
      <c r="AL98" s="429">
        <f t="shared" si="40"/>
        <v>143.53999999999905</v>
      </c>
      <c r="AM98" s="429">
        <f t="shared" si="41"/>
        <v>91.170000000000073</v>
      </c>
      <c r="AN98" s="429">
        <f t="shared" si="42"/>
        <v>91.170000000000073</v>
      </c>
      <c r="AO98" s="429">
        <f t="shared" si="43"/>
        <v>111.23000000000138</v>
      </c>
      <c r="AP98" s="429">
        <f t="shared" si="44"/>
        <v>143.54000000000087</v>
      </c>
      <c r="AQ98" s="429">
        <f t="shared" si="45"/>
        <v>20</v>
      </c>
      <c r="AR98" s="429">
        <f t="shared" si="46"/>
        <v>70</v>
      </c>
      <c r="AS98" s="429">
        <f t="shared" si="47"/>
        <v>25</v>
      </c>
      <c r="AT98" s="429">
        <f t="shared" si="48"/>
        <v>85</v>
      </c>
      <c r="AU98" s="429">
        <f t="shared" si="49"/>
        <v>20</v>
      </c>
      <c r="AV98" s="429">
        <f t="shared" si="50"/>
        <v>115</v>
      </c>
      <c r="AW98" s="429">
        <f t="shared" si="51"/>
        <v>25</v>
      </c>
      <c r="AX98" s="429">
        <f t="shared" si="52"/>
        <v>125</v>
      </c>
    </row>
    <row r="99" spans="1:50">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10455.620000000001</v>
      </c>
      <c r="G99" s="290">
        <f t="shared" si="54"/>
        <v>111.23</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11877.259999999998</v>
      </c>
      <c r="I99" s="290">
        <f t="shared" si="55"/>
        <v>126.35382978723402</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13492.759999999998</v>
      </c>
      <c r="Q99" s="290">
        <f t="shared" si="57"/>
        <v>143.54</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1880</v>
      </c>
      <c r="S99" s="290">
        <f t="shared" si="33"/>
        <v>20</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6580</v>
      </c>
      <c r="U99" s="290">
        <f t="shared" si="34"/>
        <v>70</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2350</v>
      </c>
      <c r="W99" s="290">
        <f t="shared" si="58"/>
        <v>25</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7990</v>
      </c>
      <c r="Y99" s="290">
        <f t="shared" si="59"/>
        <v>85</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1880</v>
      </c>
      <c r="AA99" s="290">
        <f t="shared" si="35"/>
        <v>20</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5110</v>
      </c>
      <c r="AC99" s="290">
        <f t="shared" si="36"/>
        <v>54.361702127659576</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2350</v>
      </c>
      <c r="AE99" s="290">
        <f t="shared" si="60"/>
        <v>25</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5750</v>
      </c>
      <c r="AG99" s="290">
        <f t="shared" si="61"/>
        <v>61.170212765957444</v>
      </c>
      <c r="AI99" s="429">
        <f t="shared" si="37"/>
        <v>91.170000000000073</v>
      </c>
      <c r="AJ99" s="429">
        <f t="shared" si="38"/>
        <v>91.170000000000073</v>
      </c>
      <c r="AK99" s="429">
        <f t="shared" si="39"/>
        <v>111.22999999999956</v>
      </c>
      <c r="AL99" s="429">
        <f t="shared" si="40"/>
        <v>143.53999999999905</v>
      </c>
      <c r="AM99" s="429">
        <f t="shared" si="41"/>
        <v>91.170000000000073</v>
      </c>
      <c r="AN99" s="429">
        <f t="shared" si="42"/>
        <v>91.170000000000073</v>
      </c>
      <c r="AO99" s="429">
        <f t="shared" si="43"/>
        <v>111.22999999999956</v>
      </c>
      <c r="AP99" s="429">
        <f t="shared" si="44"/>
        <v>143.53999999999905</v>
      </c>
      <c r="AQ99" s="429">
        <f t="shared" si="45"/>
        <v>20</v>
      </c>
      <c r="AR99" s="429">
        <f t="shared" si="46"/>
        <v>70</v>
      </c>
      <c r="AS99" s="429">
        <f t="shared" si="47"/>
        <v>25</v>
      </c>
      <c r="AT99" s="429">
        <f t="shared" si="48"/>
        <v>85</v>
      </c>
      <c r="AU99" s="429">
        <f t="shared" si="49"/>
        <v>20</v>
      </c>
      <c r="AV99" s="429">
        <f t="shared" si="50"/>
        <v>115</v>
      </c>
      <c r="AW99" s="429">
        <f t="shared" si="51"/>
        <v>25</v>
      </c>
      <c r="AX99" s="429">
        <f t="shared" si="52"/>
        <v>125</v>
      </c>
    </row>
    <row r="100" spans="1:5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10566.85</v>
      </c>
      <c r="G100" s="290">
        <f t="shared" si="54"/>
        <v>111.23</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12020.8</v>
      </c>
      <c r="I100" s="290">
        <f t="shared" si="55"/>
        <v>126.53473684210526</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13636.3</v>
      </c>
      <c r="Q100" s="290">
        <f t="shared" si="57"/>
        <v>143.54</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1900</v>
      </c>
      <c r="S100" s="290">
        <f t="shared" si="33"/>
        <v>20</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6650</v>
      </c>
      <c r="U100" s="290">
        <f t="shared" si="34"/>
        <v>70</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2375</v>
      </c>
      <c r="W100" s="290">
        <f t="shared" si="58"/>
        <v>25</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8075</v>
      </c>
      <c r="Y100" s="290">
        <f t="shared" si="59"/>
        <v>85</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1900</v>
      </c>
      <c r="AA100" s="290">
        <f t="shared" si="35"/>
        <v>20</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5225</v>
      </c>
      <c r="AC100" s="290">
        <f t="shared" si="36"/>
        <v>55</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2375</v>
      </c>
      <c r="AE100" s="290">
        <f t="shared" si="60"/>
        <v>25</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5875</v>
      </c>
      <c r="AG100" s="290">
        <f t="shared" si="61"/>
        <v>61.842105263157897</v>
      </c>
      <c r="AI100" s="429">
        <f t="shared" si="37"/>
        <v>91.170000000000073</v>
      </c>
      <c r="AJ100" s="429">
        <f t="shared" si="38"/>
        <v>91.170000000000073</v>
      </c>
      <c r="AK100" s="429">
        <f t="shared" si="39"/>
        <v>111.22999999999956</v>
      </c>
      <c r="AL100" s="429">
        <f t="shared" si="40"/>
        <v>143.54000000000087</v>
      </c>
      <c r="AM100" s="429">
        <f t="shared" si="41"/>
        <v>91.170000000000073</v>
      </c>
      <c r="AN100" s="429">
        <f t="shared" si="42"/>
        <v>91.170000000000073</v>
      </c>
      <c r="AO100" s="429">
        <f t="shared" si="43"/>
        <v>111.22999999999956</v>
      </c>
      <c r="AP100" s="429">
        <f t="shared" si="44"/>
        <v>143.54000000000087</v>
      </c>
      <c r="AQ100" s="429">
        <f t="shared" si="45"/>
        <v>20</v>
      </c>
      <c r="AR100" s="429">
        <f t="shared" si="46"/>
        <v>70</v>
      </c>
      <c r="AS100" s="429">
        <f t="shared" si="47"/>
        <v>25</v>
      </c>
      <c r="AT100" s="429">
        <f t="shared" si="48"/>
        <v>85</v>
      </c>
      <c r="AU100" s="429">
        <f t="shared" si="49"/>
        <v>20</v>
      </c>
      <c r="AV100" s="429">
        <f t="shared" si="50"/>
        <v>115</v>
      </c>
      <c r="AW100" s="429">
        <f t="shared" si="51"/>
        <v>25</v>
      </c>
      <c r="AX100" s="429">
        <f t="shared" si="52"/>
        <v>125</v>
      </c>
    </row>
    <row r="101" spans="1:50">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10678.08</v>
      </c>
      <c r="G101" s="290">
        <f t="shared" si="54"/>
        <v>111.23</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12164.34</v>
      </c>
      <c r="I101" s="290">
        <f t="shared" si="55"/>
        <v>126.71187500000001</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13779.84</v>
      </c>
      <c r="Q101" s="290">
        <f t="shared" si="57"/>
        <v>143.54</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1920</v>
      </c>
      <c r="S101" s="290">
        <f t="shared" si="33"/>
        <v>20</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6720</v>
      </c>
      <c r="U101" s="290">
        <f t="shared" si="34"/>
        <v>70</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2400</v>
      </c>
      <c r="W101" s="290">
        <f t="shared" si="58"/>
        <v>25</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8160</v>
      </c>
      <c r="Y101" s="290">
        <f t="shared" si="59"/>
        <v>85</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1920</v>
      </c>
      <c r="AA101" s="290">
        <f t="shared" si="35"/>
        <v>20</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5340</v>
      </c>
      <c r="AC101" s="290">
        <f t="shared" si="36"/>
        <v>55.625</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2400</v>
      </c>
      <c r="AE101" s="290">
        <f t="shared" si="60"/>
        <v>25</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6000</v>
      </c>
      <c r="AG101" s="290">
        <f t="shared" si="61"/>
        <v>62.5</v>
      </c>
      <c r="AI101" s="429">
        <f t="shared" si="37"/>
        <v>91.170000000000073</v>
      </c>
      <c r="AJ101" s="429">
        <f t="shared" si="38"/>
        <v>91.170000000000073</v>
      </c>
      <c r="AK101" s="429">
        <f t="shared" si="39"/>
        <v>111.22999999999956</v>
      </c>
      <c r="AL101" s="429">
        <f t="shared" si="40"/>
        <v>143.54000000000087</v>
      </c>
      <c r="AM101" s="429">
        <f t="shared" si="41"/>
        <v>91.170000000000073</v>
      </c>
      <c r="AN101" s="429">
        <f t="shared" si="42"/>
        <v>91.170000000000073</v>
      </c>
      <c r="AO101" s="429">
        <f t="shared" si="43"/>
        <v>111.22999999999956</v>
      </c>
      <c r="AP101" s="429">
        <f t="shared" si="44"/>
        <v>143.54000000000087</v>
      </c>
      <c r="AQ101" s="429">
        <f t="shared" si="45"/>
        <v>20</v>
      </c>
      <c r="AR101" s="429">
        <f t="shared" si="46"/>
        <v>70</v>
      </c>
      <c r="AS101" s="429">
        <f t="shared" si="47"/>
        <v>25</v>
      </c>
      <c r="AT101" s="429">
        <f t="shared" si="48"/>
        <v>85</v>
      </c>
      <c r="AU101" s="429">
        <f t="shared" si="49"/>
        <v>20</v>
      </c>
      <c r="AV101" s="429">
        <f t="shared" si="50"/>
        <v>115</v>
      </c>
      <c r="AW101" s="429">
        <f t="shared" si="51"/>
        <v>25</v>
      </c>
      <c r="AX101" s="429">
        <f t="shared" si="52"/>
        <v>125</v>
      </c>
    </row>
    <row r="102" spans="1:50">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10789.31</v>
      </c>
      <c r="G102" s="290">
        <f t="shared" si="54"/>
        <v>111.22999999999999</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12307.88</v>
      </c>
      <c r="I102" s="290">
        <f t="shared" si="55"/>
        <v>126.88536082474226</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13923.38</v>
      </c>
      <c r="Q102" s="290">
        <f t="shared" si="57"/>
        <v>143.54</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1940</v>
      </c>
      <c r="S102" s="290">
        <f t="shared" si="33"/>
        <v>20</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6790</v>
      </c>
      <c r="U102" s="290">
        <f t="shared" si="34"/>
        <v>70</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2425</v>
      </c>
      <c r="W102" s="290">
        <f t="shared" si="58"/>
        <v>25</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8245</v>
      </c>
      <c r="Y102" s="290">
        <f t="shared" si="59"/>
        <v>85</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1940</v>
      </c>
      <c r="AA102" s="290">
        <f t="shared" si="35"/>
        <v>20</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5455</v>
      </c>
      <c r="AC102" s="290">
        <f t="shared" si="36"/>
        <v>56.237113402061858</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2425</v>
      </c>
      <c r="AE102" s="290">
        <f t="shared" si="60"/>
        <v>25</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6125</v>
      </c>
      <c r="AG102" s="290">
        <f t="shared" si="61"/>
        <v>63.144329896907216</v>
      </c>
      <c r="AI102" s="429">
        <f t="shared" si="37"/>
        <v>91.170000000000073</v>
      </c>
      <c r="AJ102" s="429">
        <f t="shared" si="38"/>
        <v>91.170000000000073</v>
      </c>
      <c r="AK102" s="429">
        <f t="shared" si="39"/>
        <v>111.22999999999956</v>
      </c>
      <c r="AL102" s="429">
        <f t="shared" si="40"/>
        <v>143.53999999999905</v>
      </c>
      <c r="AM102" s="429">
        <f t="shared" si="41"/>
        <v>91.170000000000073</v>
      </c>
      <c r="AN102" s="429">
        <f t="shared" si="42"/>
        <v>91.170000000000073</v>
      </c>
      <c r="AO102" s="429">
        <f t="shared" si="43"/>
        <v>111.22999999999956</v>
      </c>
      <c r="AP102" s="429">
        <f t="shared" si="44"/>
        <v>143.53999999999905</v>
      </c>
      <c r="AQ102" s="429">
        <f t="shared" si="45"/>
        <v>20</v>
      </c>
      <c r="AR102" s="429">
        <f t="shared" si="46"/>
        <v>70</v>
      </c>
      <c r="AS102" s="429">
        <f t="shared" si="47"/>
        <v>25</v>
      </c>
      <c r="AT102" s="429">
        <f t="shared" si="48"/>
        <v>85</v>
      </c>
      <c r="AU102" s="429">
        <f t="shared" si="49"/>
        <v>20</v>
      </c>
      <c r="AV102" s="429">
        <f t="shared" si="50"/>
        <v>115</v>
      </c>
      <c r="AW102" s="429">
        <f t="shared" si="51"/>
        <v>25</v>
      </c>
      <c r="AX102" s="429">
        <f t="shared" si="52"/>
        <v>125</v>
      </c>
    </row>
    <row r="103" spans="1:50">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10900.54</v>
      </c>
      <c r="G103" s="290">
        <f t="shared" si="54"/>
        <v>111.23</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12451.42</v>
      </c>
      <c r="I103" s="290">
        <f t="shared" si="55"/>
        <v>127.05530612244898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14066.92</v>
      </c>
      <c r="Q103" s="290">
        <f t="shared" si="57"/>
        <v>143.54</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1960</v>
      </c>
      <c r="S103" s="290">
        <f t="shared" si="33"/>
        <v>20</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6860</v>
      </c>
      <c r="U103" s="290">
        <f t="shared" si="34"/>
        <v>70</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2450</v>
      </c>
      <c r="W103" s="290">
        <f t="shared" si="58"/>
        <v>25</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8330</v>
      </c>
      <c r="Y103" s="290">
        <f t="shared" si="59"/>
        <v>85</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1960</v>
      </c>
      <c r="AA103" s="290">
        <f t="shared" si="35"/>
        <v>20</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5570</v>
      </c>
      <c r="AC103" s="290">
        <f t="shared" si="36"/>
        <v>56.836734693877553</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2450</v>
      </c>
      <c r="AE103" s="290">
        <f t="shared" si="60"/>
        <v>25</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6250</v>
      </c>
      <c r="AG103" s="290">
        <f t="shared" si="61"/>
        <v>63.775510204081634</v>
      </c>
      <c r="AI103" s="429">
        <f t="shared" si="37"/>
        <v>91.170000000000073</v>
      </c>
      <c r="AJ103" s="429">
        <f t="shared" si="38"/>
        <v>91.170000000000073</v>
      </c>
      <c r="AK103" s="429">
        <f t="shared" si="39"/>
        <v>111.23000000000138</v>
      </c>
      <c r="AL103" s="429">
        <f t="shared" si="40"/>
        <v>143.54000000000087</v>
      </c>
      <c r="AM103" s="429">
        <f t="shared" si="41"/>
        <v>91.170000000000073</v>
      </c>
      <c r="AN103" s="429">
        <f t="shared" si="42"/>
        <v>91.170000000000073</v>
      </c>
      <c r="AO103" s="429">
        <f t="shared" si="43"/>
        <v>111.23000000000138</v>
      </c>
      <c r="AP103" s="429">
        <f t="shared" si="44"/>
        <v>143.54000000000087</v>
      </c>
      <c r="AQ103" s="429">
        <f t="shared" si="45"/>
        <v>20</v>
      </c>
      <c r="AR103" s="429">
        <f t="shared" si="46"/>
        <v>70</v>
      </c>
      <c r="AS103" s="429">
        <f t="shared" si="47"/>
        <v>25</v>
      </c>
      <c r="AT103" s="429">
        <f t="shared" si="48"/>
        <v>85</v>
      </c>
      <c r="AU103" s="429">
        <f t="shared" si="49"/>
        <v>20</v>
      </c>
      <c r="AV103" s="429">
        <f t="shared" si="50"/>
        <v>115</v>
      </c>
      <c r="AW103" s="429">
        <f t="shared" si="51"/>
        <v>25</v>
      </c>
      <c r="AX103" s="429">
        <f t="shared" si="52"/>
        <v>125</v>
      </c>
    </row>
    <row r="104" spans="1:50">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11011.77</v>
      </c>
      <c r="G104" s="290">
        <f t="shared" si="54"/>
        <v>111.23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12594.96</v>
      </c>
      <c r="I104" s="290">
        <f t="shared" si="55"/>
        <v>127.22181818181818</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14210.46</v>
      </c>
      <c r="Q104" s="290">
        <f t="shared" si="57"/>
        <v>143.54</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1980</v>
      </c>
      <c r="S104" s="290">
        <f t="shared" si="33"/>
        <v>20</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6930</v>
      </c>
      <c r="U104" s="290">
        <f t="shared" si="34"/>
        <v>70</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2475</v>
      </c>
      <c r="W104" s="290">
        <f t="shared" si="58"/>
        <v>25</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8415</v>
      </c>
      <c r="Y104" s="290">
        <f t="shared" si="59"/>
        <v>85</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1980</v>
      </c>
      <c r="AA104" s="290">
        <f t="shared" si="35"/>
        <v>20</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5685</v>
      </c>
      <c r="AC104" s="290">
        <f t="shared" si="36"/>
        <v>57.424242424242422</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2475</v>
      </c>
      <c r="AE104" s="290">
        <f t="shared" si="60"/>
        <v>25</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6375</v>
      </c>
      <c r="AG104" s="290">
        <f t="shared" si="61"/>
        <v>64.393939393939391</v>
      </c>
      <c r="AI104" s="429">
        <f t="shared" si="37"/>
        <v>91.170000000000073</v>
      </c>
      <c r="AJ104" s="429">
        <f t="shared" si="38"/>
        <v>91.170000000000073</v>
      </c>
      <c r="AK104" s="429">
        <f t="shared" si="39"/>
        <v>111.22999999999956</v>
      </c>
      <c r="AL104" s="429">
        <f t="shared" si="40"/>
        <v>143.53999999999905</v>
      </c>
      <c r="AM104" s="429">
        <f t="shared" si="41"/>
        <v>91.170000000000073</v>
      </c>
      <c r="AN104" s="429">
        <f t="shared" si="42"/>
        <v>91.170000000000073</v>
      </c>
      <c r="AO104" s="429">
        <f t="shared" si="43"/>
        <v>111.22999999999956</v>
      </c>
      <c r="AP104" s="429">
        <f t="shared" si="44"/>
        <v>143.53999999999905</v>
      </c>
      <c r="AQ104" s="429">
        <f t="shared" si="45"/>
        <v>20</v>
      </c>
      <c r="AR104" s="429">
        <f t="shared" si="46"/>
        <v>70</v>
      </c>
      <c r="AS104" s="429">
        <f t="shared" si="47"/>
        <v>25</v>
      </c>
      <c r="AT104" s="429">
        <f t="shared" si="48"/>
        <v>85</v>
      </c>
      <c r="AU104" s="429">
        <f t="shared" si="49"/>
        <v>20</v>
      </c>
      <c r="AV104" s="429">
        <f t="shared" si="50"/>
        <v>115</v>
      </c>
      <c r="AW104" s="429">
        <f t="shared" si="51"/>
        <v>25</v>
      </c>
      <c r="AX104" s="429">
        <f t="shared" si="52"/>
        <v>125</v>
      </c>
    </row>
    <row r="105" spans="1:50">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11123</v>
      </c>
      <c r="G105" s="290">
        <f t="shared" si="54"/>
        <v>111.23</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12738.5</v>
      </c>
      <c r="I105" s="290">
        <f t="shared" si="55"/>
        <v>127.38500000000001</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14354</v>
      </c>
      <c r="Q105" s="290">
        <f t="shared" si="57"/>
        <v>143.54</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2000</v>
      </c>
      <c r="S105" s="290">
        <f t="shared" si="33"/>
        <v>20</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7000</v>
      </c>
      <c r="U105" s="290">
        <f t="shared" si="34"/>
        <v>70</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2500</v>
      </c>
      <c r="W105" s="290">
        <f t="shared" si="58"/>
        <v>25</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8500</v>
      </c>
      <c r="Y105" s="290">
        <f t="shared" si="59"/>
        <v>85</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2000</v>
      </c>
      <c r="AA105" s="290">
        <f t="shared" si="35"/>
        <v>20</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5800</v>
      </c>
      <c r="AC105" s="290">
        <f t="shared" si="36"/>
        <v>58</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2500</v>
      </c>
      <c r="AE105" s="290">
        <f t="shared" si="60"/>
        <v>25</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6500</v>
      </c>
      <c r="AG105" s="290">
        <f t="shared" si="61"/>
        <v>65</v>
      </c>
      <c r="AI105" s="429">
        <f t="shared" si="37"/>
        <v>91.170000000000073</v>
      </c>
      <c r="AJ105" s="429">
        <f t="shared" si="38"/>
        <v>91.170000000000073</v>
      </c>
      <c r="AK105" s="429">
        <f t="shared" si="39"/>
        <v>111.22999999999956</v>
      </c>
      <c r="AL105" s="429">
        <f t="shared" si="40"/>
        <v>143.54000000000087</v>
      </c>
      <c r="AM105" s="429">
        <f t="shared" si="41"/>
        <v>91.170000000000073</v>
      </c>
      <c r="AN105" s="429">
        <f t="shared" si="42"/>
        <v>91.170000000000073</v>
      </c>
      <c r="AO105" s="429">
        <f t="shared" si="43"/>
        <v>111.22999999999956</v>
      </c>
      <c r="AP105" s="429">
        <f t="shared" si="44"/>
        <v>143.54000000000087</v>
      </c>
      <c r="AQ105" s="429">
        <f t="shared" si="45"/>
        <v>20</v>
      </c>
      <c r="AR105" s="429">
        <f t="shared" si="46"/>
        <v>70</v>
      </c>
      <c r="AS105" s="429">
        <f t="shared" si="47"/>
        <v>25</v>
      </c>
      <c r="AT105" s="429">
        <f t="shared" si="48"/>
        <v>85</v>
      </c>
      <c r="AU105" s="429">
        <f t="shared" si="49"/>
        <v>20</v>
      </c>
      <c r="AV105" s="429">
        <f t="shared" si="50"/>
        <v>115</v>
      </c>
      <c r="AW105" s="429">
        <f t="shared" si="51"/>
        <v>25</v>
      </c>
      <c r="AX105" s="429">
        <f t="shared" si="52"/>
        <v>125</v>
      </c>
    </row>
    <row r="106" spans="1:50">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11266.54</v>
      </c>
      <c r="G106" s="290">
        <f t="shared" si="54"/>
        <v>111.54990099009902</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12882.04</v>
      </c>
      <c r="I106" s="290">
        <f t="shared" si="55"/>
        <v>127.54495049504952</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14497.539999999999</v>
      </c>
      <c r="O106" s="290">
        <f t="shared" si="56"/>
        <v>143.54</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14497.539999999999</v>
      </c>
      <c r="Q106" s="290">
        <f t="shared" si="57"/>
        <v>143.54</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2020</v>
      </c>
      <c r="S106" s="290">
        <f t="shared" si="33"/>
        <v>20</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7070</v>
      </c>
      <c r="U106" s="290">
        <f t="shared" si="34"/>
        <v>70</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2525</v>
      </c>
      <c r="W106" s="290">
        <f t="shared" si="58"/>
        <v>25</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8585</v>
      </c>
      <c r="Y106" s="290">
        <f t="shared" si="59"/>
        <v>85</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2020</v>
      </c>
      <c r="AA106" s="290">
        <f t="shared" si="35"/>
        <v>20</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5915</v>
      </c>
      <c r="AC106" s="290">
        <f t="shared" si="36"/>
        <v>58.564356435643568</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2525</v>
      </c>
      <c r="AE106" s="290">
        <f t="shared" si="60"/>
        <v>25</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6625</v>
      </c>
      <c r="AG106" s="290">
        <f t="shared" si="61"/>
        <v>65.594059405940598</v>
      </c>
      <c r="AI106" s="429">
        <f t="shared" si="37"/>
        <v>91.170000000000073</v>
      </c>
      <c r="AJ106" s="429">
        <f t="shared" si="38"/>
        <v>91.170000000000073</v>
      </c>
      <c r="AK106" s="429">
        <f t="shared" si="39"/>
        <v>143.54000000000087</v>
      </c>
      <c r="AL106" s="429">
        <f t="shared" si="40"/>
        <v>143.54000000000087</v>
      </c>
      <c r="AM106" s="429">
        <f t="shared" si="41"/>
        <v>91.170000000000073</v>
      </c>
      <c r="AN106" s="429">
        <f t="shared" si="42"/>
        <v>91.170000000000073</v>
      </c>
      <c r="AO106" s="429">
        <f t="shared" si="43"/>
        <v>3374.5399999999991</v>
      </c>
      <c r="AP106" s="429">
        <f t="shared" si="44"/>
        <v>143.53999999999905</v>
      </c>
      <c r="AQ106" s="429">
        <f t="shared" si="45"/>
        <v>20</v>
      </c>
      <c r="AR106" s="429">
        <f t="shared" si="46"/>
        <v>70</v>
      </c>
      <c r="AS106" s="429">
        <f t="shared" si="47"/>
        <v>25</v>
      </c>
      <c r="AT106" s="429">
        <f t="shared" si="48"/>
        <v>85</v>
      </c>
      <c r="AU106" s="429">
        <f t="shared" si="49"/>
        <v>20</v>
      </c>
      <c r="AV106" s="429">
        <f t="shared" si="50"/>
        <v>115</v>
      </c>
      <c r="AW106" s="429">
        <f t="shared" si="51"/>
        <v>25</v>
      </c>
      <c r="AX106" s="429">
        <f t="shared" si="52"/>
        <v>125</v>
      </c>
    </row>
    <row r="107" spans="1:50">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11410.08</v>
      </c>
      <c r="G107" s="290">
        <f t="shared" si="54"/>
        <v>111.8635294117647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13025.58</v>
      </c>
      <c r="I107" s="290">
        <f t="shared" si="55"/>
        <v>127.70176470588235</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14641.08</v>
      </c>
      <c r="O107" s="290">
        <f t="shared" si="56"/>
        <v>143.54</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14641.08</v>
      </c>
      <c r="Q107" s="290">
        <f t="shared" si="57"/>
        <v>143.54</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2040</v>
      </c>
      <c r="S107" s="290">
        <f t="shared" si="33"/>
        <v>20</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7140</v>
      </c>
      <c r="U107" s="290">
        <f t="shared" si="34"/>
        <v>70</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2550</v>
      </c>
      <c r="W107" s="290">
        <f t="shared" si="58"/>
        <v>25</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8670</v>
      </c>
      <c r="Y107" s="290">
        <f t="shared" si="59"/>
        <v>85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2040</v>
      </c>
      <c r="AA107" s="290">
        <f t="shared" si="35"/>
        <v>20</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6030</v>
      </c>
      <c r="AC107" s="290">
        <f t="shared" si="36"/>
        <v>59.117647058823529</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2550</v>
      </c>
      <c r="AE107" s="290">
        <f t="shared" si="60"/>
        <v>25</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6750</v>
      </c>
      <c r="AG107" s="290">
        <f t="shared" si="61"/>
        <v>66.17647058823529</v>
      </c>
      <c r="AI107" s="429">
        <f t="shared" si="37"/>
        <v>91.170000000000073</v>
      </c>
      <c r="AJ107" s="429">
        <f t="shared" si="38"/>
        <v>91.170000000000073</v>
      </c>
      <c r="AK107" s="429">
        <f t="shared" si="39"/>
        <v>143.53999999999905</v>
      </c>
      <c r="AL107" s="429">
        <f t="shared" si="40"/>
        <v>143.53999999999905</v>
      </c>
      <c r="AM107" s="429">
        <f t="shared" si="41"/>
        <v>91.170000000000073</v>
      </c>
      <c r="AN107" s="429">
        <f t="shared" si="42"/>
        <v>91.170000000000073</v>
      </c>
      <c r="AO107" s="429">
        <f t="shared" si="43"/>
        <v>143.54000000000087</v>
      </c>
      <c r="AP107" s="429">
        <f t="shared" si="44"/>
        <v>143.54000000000087</v>
      </c>
      <c r="AQ107" s="429">
        <f t="shared" si="45"/>
        <v>20</v>
      </c>
      <c r="AR107" s="429">
        <f t="shared" si="46"/>
        <v>70</v>
      </c>
      <c r="AS107" s="429">
        <f t="shared" si="47"/>
        <v>25</v>
      </c>
      <c r="AT107" s="429">
        <f t="shared" si="48"/>
        <v>85</v>
      </c>
      <c r="AU107" s="429">
        <f t="shared" si="49"/>
        <v>20</v>
      </c>
      <c r="AV107" s="429">
        <f t="shared" si="50"/>
        <v>115</v>
      </c>
      <c r="AW107" s="429">
        <f t="shared" si="51"/>
        <v>25</v>
      </c>
      <c r="AX107" s="429">
        <f t="shared" si="52"/>
        <v>125</v>
      </c>
    </row>
    <row r="108" spans="1:50">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11553.62</v>
      </c>
      <c r="G108" s="290">
        <f t="shared" si="54"/>
        <v>112.17106796116505</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13169.119999999999</v>
      </c>
      <c r="I108" s="290">
        <f t="shared" si="55"/>
        <v>127.85553398058252</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14784.619999999999</v>
      </c>
      <c r="O108" s="290">
        <f t="shared" si="56"/>
        <v>143.54</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14784.619999999999</v>
      </c>
      <c r="Q108" s="290">
        <f t="shared" si="57"/>
        <v>143.54</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2060</v>
      </c>
      <c r="S108" s="290">
        <f t="shared" si="33"/>
        <v>20</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7210</v>
      </c>
      <c r="U108" s="290">
        <f t="shared" si="34"/>
        <v>70</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2575</v>
      </c>
      <c r="W108" s="290">
        <f t="shared" si="58"/>
        <v>25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8755</v>
      </c>
      <c r="Y108" s="290">
        <f t="shared" si="59"/>
        <v>85</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2060</v>
      </c>
      <c r="AA108" s="290">
        <f t="shared" si="35"/>
        <v>20</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6145</v>
      </c>
      <c r="AC108" s="290">
        <f t="shared" si="36"/>
        <v>59.660194174757279</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2575</v>
      </c>
      <c r="AE108" s="290">
        <f t="shared" si="60"/>
        <v>25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6875</v>
      </c>
      <c r="AG108" s="290">
        <f t="shared" si="61"/>
        <v>66.747572815533985</v>
      </c>
      <c r="AI108" s="429">
        <f t="shared" si="37"/>
        <v>91.170000000000073</v>
      </c>
      <c r="AJ108" s="429">
        <f t="shared" si="38"/>
        <v>91.170000000000073</v>
      </c>
      <c r="AK108" s="429">
        <f t="shared" si="39"/>
        <v>143.54000000000087</v>
      </c>
      <c r="AL108" s="429">
        <f t="shared" si="40"/>
        <v>143.53999999999905</v>
      </c>
      <c r="AM108" s="429">
        <f t="shared" si="41"/>
        <v>91.170000000000073</v>
      </c>
      <c r="AN108" s="429">
        <f t="shared" si="42"/>
        <v>91.170000000000073</v>
      </c>
      <c r="AO108" s="429">
        <f t="shared" si="43"/>
        <v>143.53999999999905</v>
      </c>
      <c r="AP108" s="429">
        <f t="shared" si="44"/>
        <v>143.53999999999905</v>
      </c>
      <c r="AQ108" s="429">
        <f t="shared" si="45"/>
        <v>20</v>
      </c>
      <c r="AR108" s="429">
        <f t="shared" si="46"/>
        <v>70</v>
      </c>
      <c r="AS108" s="429">
        <f t="shared" si="47"/>
        <v>25</v>
      </c>
      <c r="AT108" s="429">
        <f t="shared" si="48"/>
        <v>85</v>
      </c>
      <c r="AU108" s="429">
        <f t="shared" si="49"/>
        <v>20</v>
      </c>
      <c r="AV108" s="429">
        <f t="shared" si="50"/>
        <v>115</v>
      </c>
      <c r="AW108" s="429">
        <f t="shared" si="51"/>
        <v>25</v>
      </c>
      <c r="AX108" s="429">
        <f t="shared" si="52"/>
        <v>125</v>
      </c>
    </row>
    <row r="109" spans="1:50">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11697.16</v>
      </c>
      <c r="G109" s="290">
        <f t="shared" si="54"/>
        <v>112.47269230769231</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13312.66</v>
      </c>
      <c r="I109" s="290">
        <f t="shared" si="55"/>
        <v>128.00634615384615</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14928.16</v>
      </c>
      <c r="O109" s="290">
        <f t="shared" si="56"/>
        <v>143.54</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14928.16</v>
      </c>
      <c r="Q109" s="290">
        <f t="shared" si="57"/>
        <v>143.54</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2080</v>
      </c>
      <c r="S109" s="290">
        <f t="shared" si="33"/>
        <v>20</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7280</v>
      </c>
      <c r="U109" s="290">
        <f t="shared" si="34"/>
        <v>70</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2600</v>
      </c>
      <c r="W109" s="290">
        <f t="shared" si="58"/>
        <v>25</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8840</v>
      </c>
      <c r="Y109" s="290">
        <f t="shared" si="59"/>
        <v>85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2080</v>
      </c>
      <c r="AA109" s="290">
        <f t="shared" si="35"/>
        <v>20</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6260</v>
      </c>
      <c r="AC109" s="290">
        <f t="shared" si="36"/>
        <v>60.192307692307693</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2600</v>
      </c>
      <c r="AE109" s="290">
        <f t="shared" si="60"/>
        <v>25</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7000</v>
      </c>
      <c r="AG109" s="290">
        <f t="shared" si="61"/>
        <v>67.307692307692307</v>
      </c>
      <c r="AI109" s="429">
        <f t="shared" si="37"/>
        <v>91.170000000000073</v>
      </c>
      <c r="AJ109" s="429">
        <f t="shared" si="38"/>
        <v>91.170000000000073</v>
      </c>
      <c r="AK109" s="429">
        <f t="shared" si="39"/>
        <v>143.53999999999905</v>
      </c>
      <c r="AL109" s="429">
        <f t="shared" si="40"/>
        <v>143.54000000000087</v>
      </c>
      <c r="AM109" s="429">
        <f t="shared" si="41"/>
        <v>91.170000000000073</v>
      </c>
      <c r="AN109" s="429">
        <f t="shared" si="42"/>
        <v>91.170000000000073</v>
      </c>
      <c r="AO109" s="429">
        <f t="shared" si="43"/>
        <v>143.54000000000087</v>
      </c>
      <c r="AP109" s="429">
        <f t="shared" si="44"/>
        <v>143.54000000000087</v>
      </c>
      <c r="AQ109" s="429">
        <f t="shared" si="45"/>
        <v>20</v>
      </c>
      <c r="AR109" s="429">
        <f t="shared" si="46"/>
        <v>70</v>
      </c>
      <c r="AS109" s="429">
        <f t="shared" si="47"/>
        <v>25</v>
      </c>
      <c r="AT109" s="429">
        <f t="shared" si="48"/>
        <v>85</v>
      </c>
      <c r="AU109" s="429">
        <f t="shared" si="49"/>
        <v>20</v>
      </c>
      <c r="AV109" s="429">
        <f t="shared" si="50"/>
        <v>115</v>
      </c>
      <c r="AW109" s="429">
        <f t="shared" si="51"/>
        <v>25</v>
      </c>
      <c r="AX109" s="429">
        <f t="shared" si="52"/>
        <v>125</v>
      </c>
    </row>
    <row r="110" spans="1:5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11840.7</v>
      </c>
      <c r="G110" s="290">
        <f t="shared" si="54"/>
        <v>112.76857142857143</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13456.2</v>
      </c>
      <c r="I110" s="290">
        <f t="shared" si="55"/>
        <v>128.15428571428572</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15071.699999999999</v>
      </c>
      <c r="O110" s="290">
        <f t="shared" si="56"/>
        <v>143.54</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15071.699999999999</v>
      </c>
      <c r="Q110" s="290">
        <f t="shared" si="57"/>
        <v>143.54</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2100</v>
      </c>
      <c r="S110" s="290">
        <f t="shared" si="33"/>
        <v>20</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7350</v>
      </c>
      <c r="U110" s="290">
        <f t="shared" si="34"/>
        <v>70</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2625</v>
      </c>
      <c r="W110" s="290">
        <f t="shared" si="58"/>
        <v>25</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8925</v>
      </c>
      <c r="Y110" s="290">
        <f t="shared" si="59"/>
        <v>85</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2100</v>
      </c>
      <c r="AA110" s="290">
        <f t="shared" si="35"/>
        <v>20</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6375</v>
      </c>
      <c r="AC110" s="290">
        <f t="shared" si="36"/>
        <v>60.714285714285715</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2625</v>
      </c>
      <c r="AE110" s="290">
        <f t="shared" si="60"/>
        <v>25</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7125</v>
      </c>
      <c r="AG110" s="290">
        <f t="shared" si="61"/>
        <v>67.857142857142861</v>
      </c>
      <c r="AI110" s="429">
        <f t="shared" si="37"/>
        <v>91.170000000000073</v>
      </c>
      <c r="AJ110" s="429">
        <f t="shared" si="38"/>
        <v>91.170000000000073</v>
      </c>
      <c r="AK110" s="429">
        <f t="shared" si="39"/>
        <v>143.54000000000087</v>
      </c>
      <c r="AL110" s="429">
        <f t="shared" si="40"/>
        <v>143.54000000000087</v>
      </c>
      <c r="AM110" s="429">
        <f t="shared" si="41"/>
        <v>91.170000000000073</v>
      </c>
      <c r="AN110" s="429">
        <f t="shared" si="42"/>
        <v>91.170000000000073</v>
      </c>
      <c r="AO110" s="429">
        <f t="shared" si="43"/>
        <v>143.53999999999905</v>
      </c>
      <c r="AP110" s="429">
        <f t="shared" si="44"/>
        <v>143.53999999999905</v>
      </c>
      <c r="AQ110" s="429">
        <f t="shared" si="45"/>
        <v>20</v>
      </c>
      <c r="AR110" s="429">
        <f t="shared" si="46"/>
        <v>70</v>
      </c>
      <c r="AS110" s="429">
        <f t="shared" si="47"/>
        <v>25</v>
      </c>
      <c r="AT110" s="429">
        <f t="shared" si="48"/>
        <v>85</v>
      </c>
      <c r="AU110" s="429">
        <f t="shared" si="49"/>
        <v>20</v>
      </c>
      <c r="AV110" s="429">
        <f t="shared" si="50"/>
        <v>115</v>
      </c>
      <c r="AW110" s="429">
        <f t="shared" si="51"/>
        <v>25</v>
      </c>
      <c r="AX110" s="429">
        <f t="shared" si="52"/>
        <v>125</v>
      </c>
    </row>
    <row r="111" spans="1:50">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11984.24</v>
      </c>
      <c r="G111" s="290">
        <f t="shared" si="54"/>
        <v>113.0588679245283</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13599.74</v>
      </c>
      <c r="I111" s="290">
        <f t="shared" si="55"/>
        <v>128.29943396226415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15215.24</v>
      </c>
      <c r="O111" s="290">
        <f t="shared" si="56"/>
        <v>143.54</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15215.24</v>
      </c>
      <c r="Q111" s="290">
        <f t="shared" si="57"/>
        <v>143.54</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2120</v>
      </c>
      <c r="S111" s="290">
        <f t="shared" si="33"/>
        <v>20</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7420</v>
      </c>
      <c r="U111" s="290">
        <f t="shared" si="34"/>
        <v>70</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2650</v>
      </c>
      <c r="W111" s="290">
        <f t="shared" si="58"/>
        <v>25</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9010</v>
      </c>
      <c r="Y111" s="290">
        <f t="shared" si="59"/>
        <v>85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2120</v>
      </c>
      <c r="AA111" s="290">
        <f t="shared" si="35"/>
        <v>20</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6490</v>
      </c>
      <c r="AC111" s="290">
        <f t="shared" si="36"/>
        <v>61.226415094339622</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2650</v>
      </c>
      <c r="AE111" s="290">
        <f t="shared" si="60"/>
        <v>25</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7250</v>
      </c>
      <c r="AG111" s="290">
        <f t="shared" si="61"/>
        <v>68.396226415094333</v>
      </c>
      <c r="AI111" s="429">
        <f t="shared" si="37"/>
        <v>91.170000000000073</v>
      </c>
      <c r="AJ111" s="429">
        <f t="shared" si="38"/>
        <v>91.170000000000073</v>
      </c>
      <c r="AK111" s="429">
        <f t="shared" si="39"/>
        <v>143.53999999999905</v>
      </c>
      <c r="AL111" s="429">
        <f t="shared" si="40"/>
        <v>143.53999999999905</v>
      </c>
      <c r="AM111" s="429">
        <f t="shared" si="41"/>
        <v>91.170000000000073</v>
      </c>
      <c r="AN111" s="429">
        <f t="shared" si="42"/>
        <v>91.170000000000073</v>
      </c>
      <c r="AO111" s="429">
        <f t="shared" si="43"/>
        <v>143.54000000000087</v>
      </c>
      <c r="AP111" s="429">
        <f t="shared" si="44"/>
        <v>143.54000000000087</v>
      </c>
      <c r="AQ111" s="429">
        <f t="shared" si="45"/>
        <v>20</v>
      </c>
      <c r="AR111" s="429">
        <f t="shared" si="46"/>
        <v>70</v>
      </c>
      <c r="AS111" s="429">
        <f t="shared" si="47"/>
        <v>25</v>
      </c>
      <c r="AT111" s="429">
        <f t="shared" si="48"/>
        <v>85</v>
      </c>
      <c r="AU111" s="429">
        <f t="shared" si="49"/>
        <v>20</v>
      </c>
      <c r="AV111" s="429">
        <f t="shared" si="50"/>
        <v>115</v>
      </c>
      <c r="AW111" s="429">
        <f t="shared" si="51"/>
        <v>25</v>
      </c>
      <c r="AX111" s="429">
        <f t="shared" si="52"/>
        <v>125</v>
      </c>
    </row>
    <row r="112" spans="1:50">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12127.78</v>
      </c>
      <c r="G112" s="290">
        <f t="shared" si="54"/>
        <v>113.34373831775702</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13743.279999999999</v>
      </c>
      <c r="I112" s="290">
        <f t="shared" si="55"/>
        <v>128.44186915887849</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15358.779999999999</v>
      </c>
      <c r="O112" s="290">
        <f t="shared" si="56"/>
        <v>143.54</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15358.779999999999</v>
      </c>
      <c r="Q112" s="290">
        <f t="shared" si="57"/>
        <v>143.54</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2140</v>
      </c>
      <c r="S112" s="290">
        <f t="shared" si="33"/>
        <v>20</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7490</v>
      </c>
      <c r="U112" s="290">
        <f t="shared" si="34"/>
        <v>70</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2675</v>
      </c>
      <c r="W112" s="290">
        <f t="shared" si="58"/>
        <v>25</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9095</v>
      </c>
      <c r="Y112" s="290">
        <f t="shared" si="59"/>
        <v>85</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2140</v>
      </c>
      <c r="AA112" s="290">
        <f t="shared" si="35"/>
        <v>20</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6605</v>
      </c>
      <c r="AC112" s="290">
        <f t="shared" si="36"/>
        <v>61.728971962616825</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2675</v>
      </c>
      <c r="AE112" s="290">
        <f t="shared" si="60"/>
        <v>25</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7375</v>
      </c>
      <c r="AG112" s="290">
        <f t="shared" si="61"/>
        <v>68.925233644859816</v>
      </c>
      <c r="AI112" s="429">
        <f t="shared" si="37"/>
        <v>91.170000000000073</v>
      </c>
      <c r="AJ112" s="429">
        <f t="shared" si="38"/>
        <v>91.170000000000073</v>
      </c>
      <c r="AK112" s="429">
        <f t="shared" si="39"/>
        <v>143.54000000000087</v>
      </c>
      <c r="AL112" s="429">
        <f t="shared" si="40"/>
        <v>143.53999999999905</v>
      </c>
      <c r="AM112" s="429">
        <f t="shared" si="41"/>
        <v>91.170000000000073</v>
      </c>
      <c r="AN112" s="429">
        <f t="shared" si="42"/>
        <v>91.170000000000073</v>
      </c>
      <c r="AO112" s="429">
        <f t="shared" si="43"/>
        <v>143.53999999999905</v>
      </c>
      <c r="AP112" s="429">
        <f t="shared" si="44"/>
        <v>143.53999999999905</v>
      </c>
      <c r="AQ112" s="429">
        <f t="shared" si="45"/>
        <v>20</v>
      </c>
      <c r="AR112" s="429">
        <f t="shared" si="46"/>
        <v>70</v>
      </c>
      <c r="AS112" s="429">
        <f t="shared" si="47"/>
        <v>25</v>
      </c>
      <c r="AT112" s="429">
        <f t="shared" si="48"/>
        <v>85</v>
      </c>
      <c r="AU112" s="429">
        <f t="shared" si="49"/>
        <v>20</v>
      </c>
      <c r="AV112" s="429">
        <f t="shared" si="50"/>
        <v>115</v>
      </c>
      <c r="AW112" s="429">
        <f t="shared" si="51"/>
        <v>25</v>
      </c>
      <c r="AX112" s="429">
        <f t="shared" si="52"/>
        <v>125</v>
      </c>
    </row>
    <row r="113" spans="1:50">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12271.32</v>
      </c>
      <c r="G113" s="290">
        <f t="shared" si="54"/>
        <v>113.62333333333333</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13886.82</v>
      </c>
      <c r="I113" s="290">
        <f t="shared" si="55"/>
        <v>128.58166666666668</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15502.32</v>
      </c>
      <c r="O113" s="290">
        <f t="shared" si="56"/>
        <v>143.54</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15502.32</v>
      </c>
      <c r="Q113" s="290">
        <f t="shared" si="57"/>
        <v>143.54</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2160</v>
      </c>
      <c r="S113" s="290">
        <f t="shared" si="33"/>
        <v>20</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7560</v>
      </c>
      <c r="U113" s="290">
        <f t="shared" si="34"/>
        <v>70</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2700</v>
      </c>
      <c r="W113" s="290">
        <f t="shared" si="58"/>
        <v>25</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9180</v>
      </c>
      <c r="Y113" s="290">
        <f t="shared" si="59"/>
        <v>85</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2160</v>
      </c>
      <c r="AA113" s="290">
        <f t="shared" si="35"/>
        <v>20</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6720</v>
      </c>
      <c r="AC113" s="290">
        <f t="shared" si="36"/>
        <v>62.222222222222221</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2700</v>
      </c>
      <c r="AE113" s="290">
        <f t="shared" si="60"/>
        <v>25</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7500</v>
      </c>
      <c r="AG113" s="290">
        <f t="shared" si="61"/>
        <v>69.444444444444443</v>
      </c>
      <c r="AI113" s="429">
        <f t="shared" si="37"/>
        <v>91.170000000000073</v>
      </c>
      <c r="AJ113" s="429">
        <f t="shared" si="38"/>
        <v>91.170000000000073</v>
      </c>
      <c r="AK113" s="429">
        <f t="shared" si="39"/>
        <v>143.53999999999905</v>
      </c>
      <c r="AL113" s="429">
        <f t="shared" si="40"/>
        <v>143.54000000000087</v>
      </c>
      <c r="AM113" s="429">
        <f t="shared" si="41"/>
        <v>91.170000000000073</v>
      </c>
      <c r="AN113" s="429">
        <f t="shared" si="42"/>
        <v>91.170000000000073</v>
      </c>
      <c r="AO113" s="429">
        <f t="shared" si="43"/>
        <v>143.54000000000087</v>
      </c>
      <c r="AP113" s="429">
        <f t="shared" si="44"/>
        <v>143.54000000000087</v>
      </c>
      <c r="AQ113" s="429">
        <f t="shared" si="45"/>
        <v>20</v>
      </c>
      <c r="AR113" s="429">
        <f t="shared" si="46"/>
        <v>70</v>
      </c>
      <c r="AS113" s="429">
        <f t="shared" si="47"/>
        <v>25</v>
      </c>
      <c r="AT113" s="429">
        <f t="shared" si="48"/>
        <v>85</v>
      </c>
      <c r="AU113" s="429">
        <f t="shared" si="49"/>
        <v>20</v>
      </c>
      <c r="AV113" s="429">
        <f t="shared" si="50"/>
        <v>115</v>
      </c>
      <c r="AW113" s="429">
        <f t="shared" si="51"/>
        <v>25</v>
      </c>
      <c r="AX113" s="429">
        <f t="shared" si="52"/>
        <v>125</v>
      </c>
    </row>
    <row r="114" spans="1:50">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12414.86</v>
      </c>
      <c r="G114" s="290">
        <f t="shared" si="54"/>
        <v>113.89779816513762</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14030.359999999999</v>
      </c>
      <c r="I114" s="290">
        <f t="shared" si="55"/>
        <v>128.71889908256878</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15645.859999999999</v>
      </c>
      <c r="O114" s="290">
        <f t="shared" si="56"/>
        <v>143.54</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15645.859999999999</v>
      </c>
      <c r="Q114" s="290">
        <f t="shared" si="57"/>
        <v>143.54</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2180</v>
      </c>
      <c r="S114" s="290">
        <f t="shared" si="33"/>
        <v>20</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7630</v>
      </c>
      <c r="U114" s="290">
        <f t="shared" si="34"/>
        <v>70</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2725</v>
      </c>
      <c r="W114" s="290">
        <f t="shared" si="58"/>
        <v>25</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9265</v>
      </c>
      <c r="Y114" s="290">
        <f t="shared" si="59"/>
        <v>85</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2180</v>
      </c>
      <c r="AA114" s="290">
        <f t="shared" si="35"/>
        <v>20</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6835</v>
      </c>
      <c r="AC114" s="290">
        <f t="shared" si="36"/>
        <v>62.706422018348626</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2725</v>
      </c>
      <c r="AE114" s="290">
        <f t="shared" si="60"/>
        <v>25</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7625</v>
      </c>
      <c r="AG114" s="290">
        <f t="shared" si="61"/>
        <v>69.954128440366972</v>
      </c>
      <c r="AI114" s="429">
        <f t="shared" si="37"/>
        <v>91.170000000000073</v>
      </c>
      <c r="AJ114" s="429">
        <f t="shared" si="38"/>
        <v>91.170000000000073</v>
      </c>
      <c r="AK114" s="429">
        <f t="shared" si="39"/>
        <v>143.54000000000087</v>
      </c>
      <c r="AL114" s="429">
        <f t="shared" si="40"/>
        <v>143.53999999999905</v>
      </c>
      <c r="AM114" s="429">
        <f t="shared" si="41"/>
        <v>91.170000000000073</v>
      </c>
      <c r="AN114" s="429">
        <f t="shared" si="42"/>
        <v>91.170000000000073</v>
      </c>
      <c r="AO114" s="429">
        <f t="shared" si="43"/>
        <v>143.53999999999905</v>
      </c>
      <c r="AP114" s="429">
        <f t="shared" si="44"/>
        <v>143.53999999999905</v>
      </c>
      <c r="AQ114" s="429">
        <f t="shared" si="45"/>
        <v>20</v>
      </c>
      <c r="AR114" s="429">
        <f t="shared" si="46"/>
        <v>70</v>
      </c>
      <c r="AS114" s="429">
        <f t="shared" si="47"/>
        <v>25</v>
      </c>
      <c r="AT114" s="429">
        <f t="shared" si="48"/>
        <v>85</v>
      </c>
      <c r="AU114" s="429">
        <f t="shared" si="49"/>
        <v>20</v>
      </c>
      <c r="AV114" s="429">
        <f t="shared" si="50"/>
        <v>115</v>
      </c>
      <c r="AW114" s="429">
        <f t="shared" si="51"/>
        <v>25</v>
      </c>
      <c r="AX114" s="429">
        <f t="shared" si="52"/>
        <v>125</v>
      </c>
    </row>
    <row r="115" spans="1:50">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12558.4</v>
      </c>
      <c r="G115" s="290">
        <f t="shared" si="54"/>
        <v>114.16727272727272</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14173.9</v>
      </c>
      <c r="I115" s="290">
        <f t="shared" si="55"/>
        <v>128.85363636363635</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15789.4</v>
      </c>
      <c r="O115" s="290">
        <f t="shared" si="56"/>
        <v>143.54</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15789.4</v>
      </c>
      <c r="Q115" s="290">
        <f t="shared" si="57"/>
        <v>143.54</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2200</v>
      </c>
      <c r="S115" s="290">
        <f t="shared" si="33"/>
        <v>20</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7700</v>
      </c>
      <c r="U115" s="290">
        <f t="shared" si="34"/>
        <v>70</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2750</v>
      </c>
      <c r="W115" s="290">
        <f t="shared" si="58"/>
        <v>25</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9350</v>
      </c>
      <c r="Y115" s="290">
        <f t="shared" si="59"/>
        <v>85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2200</v>
      </c>
      <c r="AA115" s="290">
        <f t="shared" si="35"/>
        <v>20</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6950</v>
      </c>
      <c r="AC115" s="290">
        <f t="shared" si="36"/>
        <v>63.18181818181818</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2750</v>
      </c>
      <c r="AE115" s="290">
        <f t="shared" si="60"/>
        <v>25</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7750</v>
      </c>
      <c r="AG115" s="290">
        <f t="shared" si="61"/>
        <v>70.454545454545453</v>
      </c>
      <c r="AI115" s="429">
        <f t="shared" si="37"/>
        <v>91.170000000000073</v>
      </c>
      <c r="AJ115" s="429">
        <f t="shared" si="38"/>
        <v>91.170000000000073</v>
      </c>
      <c r="AK115" s="429">
        <f t="shared" si="39"/>
        <v>143.53999999999905</v>
      </c>
      <c r="AL115" s="429">
        <f t="shared" si="40"/>
        <v>143.54000000000087</v>
      </c>
      <c r="AM115" s="429">
        <f t="shared" si="41"/>
        <v>91.170000000000073</v>
      </c>
      <c r="AN115" s="429">
        <f t="shared" si="42"/>
        <v>91.170000000000073</v>
      </c>
      <c r="AO115" s="429">
        <f t="shared" si="43"/>
        <v>143.54000000000087</v>
      </c>
      <c r="AP115" s="429">
        <f t="shared" si="44"/>
        <v>143.54000000000087</v>
      </c>
      <c r="AQ115" s="429">
        <f t="shared" si="45"/>
        <v>20</v>
      </c>
      <c r="AR115" s="429">
        <f t="shared" si="46"/>
        <v>70</v>
      </c>
      <c r="AS115" s="429">
        <f t="shared" si="47"/>
        <v>25</v>
      </c>
      <c r="AT115" s="429">
        <f t="shared" si="48"/>
        <v>85</v>
      </c>
      <c r="AU115" s="429">
        <f t="shared" si="49"/>
        <v>20</v>
      </c>
      <c r="AV115" s="429">
        <f t="shared" si="50"/>
        <v>115</v>
      </c>
      <c r="AW115" s="429">
        <f t="shared" si="51"/>
        <v>25</v>
      </c>
      <c r="AX115" s="429">
        <f t="shared" si="52"/>
        <v>125</v>
      </c>
    </row>
    <row r="116" spans="1:50">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12701.94</v>
      </c>
      <c r="G116" s="290">
        <f t="shared" si="54"/>
        <v>114.43189189189189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14317.439999999999</v>
      </c>
      <c r="I116" s="290">
        <f t="shared" si="55"/>
        <v>128.98594594594593</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15932.939999999999</v>
      </c>
      <c r="O116" s="290">
        <f t="shared" si="56"/>
        <v>143.54</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15932.939999999999</v>
      </c>
      <c r="Q116" s="290">
        <f t="shared" si="57"/>
        <v>143.54</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2220</v>
      </c>
      <c r="S116" s="290">
        <f t="shared" si="33"/>
        <v>20</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7770</v>
      </c>
      <c r="U116" s="290">
        <f t="shared" si="34"/>
        <v>70</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2775</v>
      </c>
      <c r="W116" s="290">
        <f t="shared" si="58"/>
        <v>25</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9435</v>
      </c>
      <c r="Y116" s="290">
        <f t="shared" si="59"/>
        <v>85</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2220</v>
      </c>
      <c r="AA116" s="290">
        <f t="shared" si="35"/>
        <v>20</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7065</v>
      </c>
      <c r="AC116" s="290">
        <f t="shared" si="36"/>
        <v>63.648648648648646</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2775</v>
      </c>
      <c r="AE116" s="290">
        <f t="shared" si="60"/>
        <v>25</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7875</v>
      </c>
      <c r="AG116" s="290">
        <f t="shared" si="61"/>
        <v>70.945945945945951</v>
      </c>
      <c r="AI116" s="429">
        <f t="shared" si="37"/>
        <v>91.170000000000073</v>
      </c>
      <c r="AJ116" s="429">
        <f t="shared" si="38"/>
        <v>91.170000000000073</v>
      </c>
      <c r="AK116" s="429">
        <f t="shared" si="39"/>
        <v>143.54000000000087</v>
      </c>
      <c r="AL116" s="429">
        <f t="shared" si="40"/>
        <v>143.53999999999905</v>
      </c>
      <c r="AM116" s="429">
        <f t="shared" si="41"/>
        <v>91.170000000000073</v>
      </c>
      <c r="AN116" s="429">
        <f t="shared" si="42"/>
        <v>91.170000000000073</v>
      </c>
      <c r="AO116" s="429">
        <f t="shared" si="43"/>
        <v>143.53999999999905</v>
      </c>
      <c r="AP116" s="429">
        <f t="shared" si="44"/>
        <v>143.53999999999905</v>
      </c>
      <c r="AQ116" s="429">
        <f t="shared" si="45"/>
        <v>20</v>
      </c>
      <c r="AR116" s="429">
        <f t="shared" si="46"/>
        <v>70</v>
      </c>
      <c r="AS116" s="429">
        <f t="shared" si="47"/>
        <v>25</v>
      </c>
      <c r="AT116" s="429">
        <f t="shared" si="48"/>
        <v>85</v>
      </c>
      <c r="AU116" s="429">
        <f t="shared" si="49"/>
        <v>20</v>
      </c>
      <c r="AV116" s="429">
        <f t="shared" si="50"/>
        <v>115</v>
      </c>
      <c r="AW116" s="429">
        <f t="shared" si="51"/>
        <v>25</v>
      </c>
      <c r="AX116" s="429">
        <f t="shared" si="52"/>
        <v>125</v>
      </c>
    </row>
    <row r="117" spans="1:50">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12845.48</v>
      </c>
      <c r="G117" s="290">
        <f t="shared" si="54"/>
        <v>114.69178571428571</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14460.98</v>
      </c>
      <c r="I117" s="290">
        <f t="shared" si="55"/>
        <v>129.11589285714285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16076.48</v>
      </c>
      <c r="O117" s="290">
        <f t="shared" si="56"/>
        <v>143.54</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16076.48</v>
      </c>
      <c r="Q117" s="290">
        <f t="shared" si="57"/>
        <v>143.54</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2240</v>
      </c>
      <c r="S117" s="290">
        <f t="shared" si="33"/>
        <v>20</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7840</v>
      </c>
      <c r="U117" s="290">
        <f t="shared" si="34"/>
        <v>70</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2800</v>
      </c>
      <c r="W117" s="290">
        <f t="shared" si="58"/>
        <v>25</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9520</v>
      </c>
      <c r="Y117" s="290">
        <f t="shared" si="59"/>
        <v>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2240</v>
      </c>
      <c r="AA117" s="290">
        <f t="shared" si="35"/>
        <v>20</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7180</v>
      </c>
      <c r="AC117" s="290">
        <f t="shared" si="36"/>
        <v>64.107142857142861</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2800</v>
      </c>
      <c r="AE117" s="290">
        <f t="shared" si="60"/>
        <v>25</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8000</v>
      </c>
      <c r="AG117" s="290">
        <f t="shared" si="61"/>
        <v>71.428571428571431</v>
      </c>
      <c r="AI117" s="429">
        <f t="shared" si="37"/>
        <v>91.170000000000073</v>
      </c>
      <c r="AJ117" s="429">
        <f t="shared" si="38"/>
        <v>91.170000000000073</v>
      </c>
      <c r="AK117" s="429">
        <f t="shared" si="39"/>
        <v>143.53999999999905</v>
      </c>
      <c r="AL117" s="429">
        <f t="shared" si="40"/>
        <v>143.54000000000087</v>
      </c>
      <c r="AM117" s="429">
        <f t="shared" si="41"/>
        <v>91.170000000000073</v>
      </c>
      <c r="AN117" s="429">
        <f t="shared" si="42"/>
        <v>91.170000000000073</v>
      </c>
      <c r="AO117" s="429">
        <f t="shared" si="43"/>
        <v>143.54000000000087</v>
      </c>
      <c r="AP117" s="429">
        <f t="shared" si="44"/>
        <v>143.54000000000087</v>
      </c>
      <c r="AQ117" s="429">
        <f t="shared" si="45"/>
        <v>20</v>
      </c>
      <c r="AR117" s="429">
        <f t="shared" si="46"/>
        <v>70</v>
      </c>
      <c r="AS117" s="429">
        <f t="shared" si="47"/>
        <v>25</v>
      </c>
      <c r="AT117" s="429">
        <f t="shared" si="48"/>
        <v>85</v>
      </c>
      <c r="AU117" s="429">
        <f t="shared" si="49"/>
        <v>20</v>
      </c>
      <c r="AV117" s="429">
        <f t="shared" si="50"/>
        <v>115</v>
      </c>
      <c r="AW117" s="429">
        <f t="shared" si="51"/>
        <v>25</v>
      </c>
      <c r="AX117" s="429">
        <f t="shared" si="52"/>
        <v>125</v>
      </c>
    </row>
    <row r="118" spans="1:50">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12989.02</v>
      </c>
      <c r="G118" s="290">
        <f t="shared" si="54"/>
        <v>114.9470796460177</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14604.519999999999</v>
      </c>
      <c r="I118" s="290">
        <f t="shared" si="55"/>
        <v>129.24353982300883</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16220.019999999999</v>
      </c>
      <c r="O118" s="290">
        <f t="shared" si="56"/>
        <v>143.54</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16220.019999999999</v>
      </c>
      <c r="Q118" s="290">
        <f t="shared" si="57"/>
        <v>143.54</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2260</v>
      </c>
      <c r="S118" s="290">
        <f t="shared" si="33"/>
        <v>20</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7910</v>
      </c>
      <c r="U118" s="290">
        <f t="shared" si="34"/>
        <v>70</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2825</v>
      </c>
      <c r="W118" s="290">
        <f t="shared" si="58"/>
        <v>25</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9605</v>
      </c>
      <c r="Y118" s="290">
        <f t="shared" si="59"/>
        <v>85</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2260</v>
      </c>
      <c r="AA118" s="290">
        <f t="shared" si="35"/>
        <v>20</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7295</v>
      </c>
      <c r="AC118" s="290">
        <f t="shared" si="36"/>
        <v>64.557522123893804</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2825</v>
      </c>
      <c r="AE118" s="290">
        <f t="shared" si="60"/>
        <v>25</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8125</v>
      </c>
      <c r="AG118" s="290">
        <f t="shared" si="61"/>
        <v>71.902654867256643</v>
      </c>
      <c r="AI118" s="429">
        <f t="shared" si="37"/>
        <v>91.170000000000073</v>
      </c>
      <c r="AJ118" s="429">
        <f t="shared" si="38"/>
        <v>91.170000000000073</v>
      </c>
      <c r="AK118" s="429">
        <f t="shared" si="39"/>
        <v>143.54000000000087</v>
      </c>
      <c r="AL118" s="429">
        <f t="shared" si="40"/>
        <v>143.53999999999905</v>
      </c>
      <c r="AM118" s="429">
        <f t="shared" si="41"/>
        <v>91.170000000000073</v>
      </c>
      <c r="AN118" s="429">
        <f t="shared" si="42"/>
        <v>91.170000000000073</v>
      </c>
      <c r="AO118" s="429">
        <f t="shared" si="43"/>
        <v>143.53999999999905</v>
      </c>
      <c r="AP118" s="429">
        <f t="shared" si="44"/>
        <v>143.53999999999905</v>
      </c>
      <c r="AQ118" s="429">
        <f t="shared" si="45"/>
        <v>20</v>
      </c>
      <c r="AR118" s="429">
        <f t="shared" si="46"/>
        <v>70</v>
      </c>
      <c r="AS118" s="429">
        <f t="shared" si="47"/>
        <v>25</v>
      </c>
      <c r="AT118" s="429">
        <f t="shared" si="48"/>
        <v>85</v>
      </c>
      <c r="AU118" s="429">
        <f t="shared" si="49"/>
        <v>20</v>
      </c>
      <c r="AV118" s="429">
        <f t="shared" si="50"/>
        <v>115</v>
      </c>
      <c r="AW118" s="429">
        <f t="shared" si="51"/>
        <v>25</v>
      </c>
      <c r="AX118" s="429">
        <f t="shared" si="52"/>
        <v>125</v>
      </c>
    </row>
    <row r="119" spans="1:50">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13132.56</v>
      </c>
      <c r="G119" s="290">
        <f t="shared" si="54"/>
        <v>115.1978947368421</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14748.06</v>
      </c>
      <c r="I119" s="290">
        <f t="shared" si="55"/>
        <v>129.36894736842106</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16363.56</v>
      </c>
      <c r="O119" s="290">
        <f t="shared" si="56"/>
        <v>143.54</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16363.56</v>
      </c>
      <c r="Q119" s="290">
        <f t="shared" si="57"/>
        <v>143.54</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2280</v>
      </c>
      <c r="S119" s="290">
        <f t="shared" si="33"/>
        <v>20</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7980</v>
      </c>
      <c r="U119" s="290">
        <f t="shared" si="34"/>
        <v>70</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2850</v>
      </c>
      <c r="W119" s="290">
        <f t="shared" si="58"/>
        <v>25</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9690</v>
      </c>
      <c r="Y119" s="290">
        <f t="shared" si="59"/>
        <v>85</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2280</v>
      </c>
      <c r="AA119" s="290">
        <f t="shared" si="35"/>
        <v>20</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7410</v>
      </c>
      <c r="AC119" s="290">
        <f t="shared" si="36"/>
        <v>65</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2850</v>
      </c>
      <c r="AE119" s="290">
        <f t="shared" si="60"/>
        <v>25</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8250</v>
      </c>
      <c r="AG119" s="290">
        <f t="shared" si="61"/>
        <v>72.368421052631575</v>
      </c>
      <c r="AI119" s="429">
        <f t="shared" si="37"/>
        <v>91.170000000000073</v>
      </c>
      <c r="AJ119" s="429">
        <f t="shared" si="38"/>
        <v>91.170000000000073</v>
      </c>
      <c r="AK119" s="429">
        <f t="shared" si="39"/>
        <v>143.53999999999905</v>
      </c>
      <c r="AL119" s="429">
        <f t="shared" si="40"/>
        <v>143.54000000000087</v>
      </c>
      <c r="AM119" s="429">
        <f t="shared" si="41"/>
        <v>91.170000000000073</v>
      </c>
      <c r="AN119" s="429">
        <f t="shared" si="42"/>
        <v>91.170000000000073</v>
      </c>
      <c r="AO119" s="429">
        <f t="shared" si="43"/>
        <v>143.54000000000087</v>
      </c>
      <c r="AP119" s="429">
        <f t="shared" si="44"/>
        <v>143.54000000000087</v>
      </c>
      <c r="AQ119" s="429">
        <f t="shared" si="45"/>
        <v>20</v>
      </c>
      <c r="AR119" s="429">
        <f t="shared" si="46"/>
        <v>70</v>
      </c>
      <c r="AS119" s="429">
        <f t="shared" si="47"/>
        <v>25</v>
      </c>
      <c r="AT119" s="429">
        <f t="shared" si="48"/>
        <v>85</v>
      </c>
      <c r="AU119" s="429">
        <f t="shared" si="49"/>
        <v>20</v>
      </c>
      <c r="AV119" s="429">
        <f t="shared" si="50"/>
        <v>115</v>
      </c>
      <c r="AW119" s="429">
        <f t="shared" si="51"/>
        <v>25</v>
      </c>
      <c r="AX119" s="429">
        <f t="shared" si="52"/>
        <v>125</v>
      </c>
    </row>
    <row r="120" spans="1:5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13276.1</v>
      </c>
      <c r="G120" s="290">
        <f t="shared" si="54"/>
        <v>115.44434782608695</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14891.6</v>
      </c>
      <c r="I120" s="290">
        <f t="shared" si="55"/>
        <v>129.49217391304347</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16507.099999999999</v>
      </c>
      <c r="O120" s="290">
        <f t="shared" si="56"/>
        <v>143.54</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16507.099999999999</v>
      </c>
      <c r="Q120" s="290">
        <f t="shared" si="57"/>
        <v>143.54</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2300</v>
      </c>
      <c r="S120" s="290">
        <f t="shared" si="33"/>
        <v>20</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8050</v>
      </c>
      <c r="U120" s="290">
        <f t="shared" si="34"/>
        <v>70</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2875</v>
      </c>
      <c r="W120" s="290">
        <f t="shared" si="58"/>
        <v>25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9775</v>
      </c>
      <c r="Y120" s="290">
        <f t="shared" si="59"/>
        <v>85</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2300</v>
      </c>
      <c r="AA120" s="290">
        <f t="shared" si="35"/>
        <v>20</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7525</v>
      </c>
      <c r="AC120" s="290">
        <f t="shared" si="36"/>
        <v>65.434782608695656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2875</v>
      </c>
      <c r="AE120" s="290">
        <f t="shared" si="60"/>
        <v>25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8375</v>
      </c>
      <c r="AG120" s="290">
        <f t="shared" si="61"/>
        <v>72.826086956521735</v>
      </c>
      <c r="AI120" s="429">
        <f t="shared" si="37"/>
        <v>91.170000000000073</v>
      </c>
      <c r="AJ120" s="429">
        <f t="shared" si="38"/>
        <v>91.170000000000073</v>
      </c>
      <c r="AK120" s="429">
        <f t="shared" si="39"/>
        <v>143.54000000000087</v>
      </c>
      <c r="AL120" s="429">
        <f t="shared" si="40"/>
        <v>143.54000000000087</v>
      </c>
      <c r="AM120" s="429">
        <f t="shared" si="41"/>
        <v>91.170000000000073</v>
      </c>
      <c r="AN120" s="429">
        <f t="shared" si="42"/>
        <v>91.170000000000073</v>
      </c>
      <c r="AO120" s="429">
        <f t="shared" si="43"/>
        <v>143.53999999999905</v>
      </c>
      <c r="AP120" s="429">
        <f t="shared" si="44"/>
        <v>143.53999999999905</v>
      </c>
      <c r="AQ120" s="429">
        <f t="shared" si="45"/>
        <v>20</v>
      </c>
      <c r="AR120" s="429">
        <f t="shared" si="46"/>
        <v>70</v>
      </c>
      <c r="AS120" s="429">
        <f t="shared" si="47"/>
        <v>25</v>
      </c>
      <c r="AT120" s="429">
        <f t="shared" si="48"/>
        <v>85</v>
      </c>
      <c r="AU120" s="429">
        <f t="shared" si="49"/>
        <v>20</v>
      </c>
      <c r="AV120" s="429">
        <f t="shared" si="50"/>
        <v>115</v>
      </c>
      <c r="AW120" s="429">
        <f t="shared" si="51"/>
        <v>25</v>
      </c>
      <c r="AX120" s="429">
        <f t="shared" si="52"/>
        <v>125</v>
      </c>
    </row>
    <row r="121" spans="1:50">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13419.64</v>
      </c>
      <c r="G121" s="290">
        <f t="shared" si="54"/>
        <v>115.68655172413793</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15035.14</v>
      </c>
      <c r="I121" s="290">
        <f t="shared" si="55"/>
        <v>129.61327586206897</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16650.64</v>
      </c>
      <c r="O121" s="290">
        <f t="shared" si="56"/>
        <v>143.54</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16650.64</v>
      </c>
      <c r="Q121" s="290">
        <f t="shared" si="57"/>
        <v>143.54</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2320</v>
      </c>
      <c r="S121" s="290">
        <f t="shared" si="33"/>
        <v>20</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8120</v>
      </c>
      <c r="U121" s="290">
        <f t="shared" si="34"/>
        <v>70</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2900</v>
      </c>
      <c r="W121" s="290">
        <f t="shared" si="58"/>
        <v>25</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9860</v>
      </c>
      <c r="Y121" s="290">
        <f t="shared" si="59"/>
        <v>85</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2320</v>
      </c>
      <c r="AA121" s="290">
        <f t="shared" si="35"/>
        <v>20</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7640</v>
      </c>
      <c r="AC121" s="290">
        <f t="shared" si="36"/>
        <v>65.862068965517238</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2900</v>
      </c>
      <c r="AE121" s="290">
        <f t="shared" si="60"/>
        <v>25</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8500</v>
      </c>
      <c r="AG121" s="290">
        <f t="shared" si="61"/>
        <v>73.275862068965523</v>
      </c>
      <c r="AI121" s="429">
        <f t="shared" si="37"/>
        <v>91.169999999998254</v>
      </c>
      <c r="AJ121" s="429">
        <f t="shared" si="38"/>
        <v>91.169999999998254</v>
      </c>
      <c r="AK121" s="429">
        <f t="shared" si="39"/>
        <v>143.53999999999905</v>
      </c>
      <c r="AL121" s="429">
        <f t="shared" si="40"/>
        <v>143.53999999999905</v>
      </c>
      <c r="AM121" s="429">
        <f t="shared" si="41"/>
        <v>91.169999999998254</v>
      </c>
      <c r="AN121" s="429">
        <f t="shared" si="42"/>
        <v>91.169999999998254</v>
      </c>
      <c r="AO121" s="429">
        <f t="shared" si="43"/>
        <v>143.54000000000087</v>
      </c>
      <c r="AP121" s="429">
        <f t="shared" si="44"/>
        <v>143.54000000000087</v>
      </c>
      <c r="AQ121" s="429">
        <f t="shared" si="45"/>
        <v>20</v>
      </c>
      <c r="AR121" s="429">
        <f t="shared" si="46"/>
        <v>70</v>
      </c>
      <c r="AS121" s="429">
        <f t="shared" si="47"/>
        <v>25</v>
      </c>
      <c r="AT121" s="429">
        <f t="shared" si="48"/>
        <v>85</v>
      </c>
      <c r="AU121" s="429">
        <f t="shared" si="49"/>
        <v>20</v>
      </c>
      <c r="AV121" s="429">
        <f t="shared" si="50"/>
        <v>115</v>
      </c>
      <c r="AW121" s="429">
        <f t="shared" si="51"/>
        <v>25</v>
      </c>
      <c r="AX121" s="429">
        <f t="shared" si="52"/>
        <v>125</v>
      </c>
    </row>
    <row r="122" spans="1:50">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13563.18</v>
      </c>
      <c r="G122" s="290">
        <f t="shared" si="54"/>
        <v>115.92461538461539</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15178.68</v>
      </c>
      <c r="I122" s="290">
        <f t="shared" si="55"/>
        <v>129.7323076923077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16794.18</v>
      </c>
      <c r="O122" s="290">
        <f t="shared" si="56"/>
        <v>143.54</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16794.18</v>
      </c>
      <c r="Q122" s="290">
        <f t="shared" si="57"/>
        <v>143.54</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2340</v>
      </c>
      <c r="S122" s="290">
        <f t="shared" si="33"/>
        <v>20</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8190</v>
      </c>
      <c r="U122" s="290">
        <f t="shared" si="34"/>
        <v>70</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2925</v>
      </c>
      <c r="W122" s="290">
        <f t="shared" si="58"/>
        <v>25</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9945</v>
      </c>
      <c r="Y122" s="290">
        <f t="shared" si="59"/>
        <v>85</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2340</v>
      </c>
      <c r="AA122" s="290">
        <f t="shared" si="35"/>
        <v>20</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7755</v>
      </c>
      <c r="AC122" s="290">
        <f t="shared" si="36"/>
        <v>66.282051282051285</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2925</v>
      </c>
      <c r="AE122" s="290">
        <f t="shared" si="60"/>
        <v>25</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8625</v>
      </c>
      <c r="AG122" s="290">
        <f t="shared" si="61"/>
        <v>73.717948717948715</v>
      </c>
      <c r="AI122" s="429">
        <f t="shared" si="37"/>
        <v>91.170000000000073</v>
      </c>
      <c r="AJ122" s="429">
        <f t="shared" si="38"/>
        <v>91.170000000000073</v>
      </c>
      <c r="AK122" s="429">
        <f t="shared" si="39"/>
        <v>143.54000000000087</v>
      </c>
      <c r="AL122" s="429">
        <f t="shared" si="40"/>
        <v>143.54000000000087</v>
      </c>
      <c r="AM122" s="429">
        <f t="shared" si="41"/>
        <v>91.170000000000073</v>
      </c>
      <c r="AN122" s="429">
        <f t="shared" si="42"/>
        <v>91.170000000000073</v>
      </c>
      <c r="AO122" s="429">
        <f t="shared" si="43"/>
        <v>143.54000000000087</v>
      </c>
      <c r="AP122" s="429">
        <f t="shared" si="44"/>
        <v>143.54000000000087</v>
      </c>
      <c r="AQ122" s="429">
        <f t="shared" si="45"/>
        <v>20</v>
      </c>
      <c r="AR122" s="429">
        <f t="shared" si="46"/>
        <v>70</v>
      </c>
      <c r="AS122" s="429">
        <f t="shared" si="47"/>
        <v>25</v>
      </c>
      <c r="AT122" s="429">
        <f t="shared" si="48"/>
        <v>85</v>
      </c>
      <c r="AU122" s="429">
        <f t="shared" si="49"/>
        <v>20</v>
      </c>
      <c r="AV122" s="429">
        <f t="shared" si="50"/>
        <v>115</v>
      </c>
      <c r="AW122" s="429">
        <f t="shared" si="51"/>
        <v>25</v>
      </c>
      <c r="AX122" s="429">
        <f t="shared" si="52"/>
        <v>125</v>
      </c>
    </row>
    <row r="123" spans="1:50">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13706.72</v>
      </c>
      <c r="G123" s="290">
        <f t="shared" si="54"/>
        <v>116.1586440677966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15322.22</v>
      </c>
      <c r="I123" s="290">
        <f t="shared" si="55"/>
        <v>129.84932203389829</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16937.719999999998</v>
      </c>
      <c r="O123" s="290">
        <f t="shared" si="56"/>
        <v>143.54</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16937.719999999998</v>
      </c>
      <c r="Q123" s="290">
        <f t="shared" si="57"/>
        <v>143.54</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2360</v>
      </c>
      <c r="S123" s="290">
        <f t="shared" si="33"/>
        <v>20</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8260</v>
      </c>
      <c r="U123" s="290">
        <f t="shared" si="34"/>
        <v>70</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2950</v>
      </c>
      <c r="W123" s="290">
        <f t="shared" si="58"/>
        <v>25</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10030</v>
      </c>
      <c r="Y123" s="290">
        <f t="shared" si="59"/>
        <v>85</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2360</v>
      </c>
      <c r="AA123" s="290">
        <f t="shared" si="35"/>
        <v>20</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7870</v>
      </c>
      <c r="AC123" s="290">
        <f t="shared" si="36"/>
        <v>66.694915254237287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2950</v>
      </c>
      <c r="AE123" s="290">
        <f t="shared" si="60"/>
        <v>25</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8750</v>
      </c>
      <c r="AG123" s="290">
        <f t="shared" si="61"/>
        <v>74.152542372881356</v>
      </c>
      <c r="AI123" s="429">
        <f t="shared" si="37"/>
        <v>91.170000000000073</v>
      </c>
      <c r="AJ123" s="429">
        <f t="shared" si="38"/>
        <v>91.170000000000073</v>
      </c>
      <c r="AK123" s="429">
        <f t="shared" si="39"/>
        <v>143.53999999999905</v>
      </c>
      <c r="AL123" s="429">
        <f t="shared" si="40"/>
        <v>143.53999999999905</v>
      </c>
      <c r="AM123" s="429">
        <f t="shared" si="41"/>
        <v>91.170000000000073</v>
      </c>
      <c r="AN123" s="429">
        <f t="shared" si="42"/>
        <v>91.170000000000073</v>
      </c>
      <c r="AO123" s="429">
        <f t="shared" si="43"/>
        <v>143.53999999999724</v>
      </c>
      <c r="AP123" s="429">
        <f t="shared" si="44"/>
        <v>143.53999999999724</v>
      </c>
      <c r="AQ123" s="429">
        <f t="shared" si="45"/>
        <v>20</v>
      </c>
      <c r="AR123" s="429">
        <f t="shared" si="46"/>
        <v>70</v>
      </c>
      <c r="AS123" s="429">
        <f t="shared" si="47"/>
        <v>25</v>
      </c>
      <c r="AT123" s="429">
        <f t="shared" si="48"/>
        <v>85</v>
      </c>
      <c r="AU123" s="429">
        <f t="shared" si="49"/>
        <v>20</v>
      </c>
      <c r="AV123" s="429">
        <f t="shared" si="50"/>
        <v>115</v>
      </c>
      <c r="AW123" s="429">
        <f t="shared" si="51"/>
        <v>25</v>
      </c>
      <c r="AX123" s="429">
        <f t="shared" si="52"/>
        <v>125</v>
      </c>
    </row>
    <row r="124" spans="1:50">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13850.26</v>
      </c>
      <c r="G124" s="290">
        <f t="shared" si="54"/>
        <v>116.38873949579832</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15465.76</v>
      </c>
      <c r="I124" s="290">
        <f t="shared" si="55"/>
        <v>129.96436974789916</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17081.259999999998</v>
      </c>
      <c r="O124" s="290">
        <f t="shared" si="56"/>
        <v>143.54</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17081.259999999998</v>
      </c>
      <c r="Q124" s="290">
        <f t="shared" si="57"/>
        <v>143.54</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2380</v>
      </c>
      <c r="S124" s="290">
        <f t="shared" si="33"/>
        <v>20</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8330</v>
      </c>
      <c r="U124" s="290">
        <f t="shared" si="34"/>
        <v>70</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2975</v>
      </c>
      <c r="W124" s="290">
        <f t="shared" si="58"/>
        <v>25</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10115</v>
      </c>
      <c r="Y124" s="290">
        <f t="shared" si="59"/>
        <v>85</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2380</v>
      </c>
      <c r="AA124" s="290">
        <f t="shared" si="35"/>
        <v>20</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7985</v>
      </c>
      <c r="AC124" s="290">
        <f t="shared" si="36"/>
        <v>67.100840336134453</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2975</v>
      </c>
      <c r="AE124" s="290">
        <f t="shared" si="60"/>
        <v>25</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8875</v>
      </c>
      <c r="AG124" s="290">
        <f t="shared" si="61"/>
        <v>74.579831932773104</v>
      </c>
      <c r="AI124" s="429">
        <f t="shared" si="37"/>
        <v>91.170000000000073</v>
      </c>
      <c r="AJ124" s="429">
        <f t="shared" si="38"/>
        <v>91.170000000000073</v>
      </c>
      <c r="AK124" s="429">
        <f t="shared" si="39"/>
        <v>143.54000000000087</v>
      </c>
      <c r="AL124" s="429">
        <f t="shared" si="40"/>
        <v>143.54000000000087</v>
      </c>
      <c r="AM124" s="429">
        <f t="shared" si="41"/>
        <v>91.170000000000073</v>
      </c>
      <c r="AN124" s="429">
        <f t="shared" si="42"/>
        <v>91.170000000000073</v>
      </c>
      <c r="AO124" s="429">
        <f t="shared" si="43"/>
        <v>143.54000000000087</v>
      </c>
      <c r="AP124" s="429">
        <f t="shared" si="44"/>
        <v>143.54000000000087</v>
      </c>
      <c r="AQ124" s="429">
        <f t="shared" si="45"/>
        <v>20</v>
      </c>
      <c r="AR124" s="429">
        <f t="shared" si="46"/>
        <v>70</v>
      </c>
      <c r="AS124" s="429">
        <f t="shared" si="47"/>
        <v>25</v>
      </c>
      <c r="AT124" s="429">
        <f t="shared" si="48"/>
        <v>85</v>
      </c>
      <c r="AU124" s="429">
        <f t="shared" si="49"/>
        <v>20</v>
      </c>
      <c r="AV124" s="429">
        <f t="shared" si="50"/>
        <v>115</v>
      </c>
      <c r="AW124" s="429">
        <f t="shared" si="51"/>
        <v>25</v>
      </c>
      <c r="AX124" s="429">
        <f t="shared" si="52"/>
        <v>125</v>
      </c>
    </row>
    <row r="125" spans="1:50">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13993.8</v>
      </c>
      <c r="G125" s="290">
        <f t="shared" si="54"/>
        <v>116.61499999999999</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15609.3</v>
      </c>
      <c r="I125" s="290">
        <f t="shared" si="55"/>
        <v>130.07749999999999</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17224.8</v>
      </c>
      <c r="O125" s="290">
        <f t="shared" si="56"/>
        <v>143.54</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17224.8</v>
      </c>
      <c r="Q125" s="290">
        <f t="shared" si="57"/>
        <v>143.54</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2400</v>
      </c>
      <c r="S125" s="290">
        <f t="shared" si="33"/>
        <v>20</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8400</v>
      </c>
      <c r="U125" s="290">
        <f t="shared" si="34"/>
        <v>70</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3000</v>
      </c>
      <c r="W125" s="290">
        <f t="shared" si="58"/>
        <v>25</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10200</v>
      </c>
      <c r="Y125" s="290">
        <f t="shared" si="59"/>
        <v>85</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2400</v>
      </c>
      <c r="AA125" s="290">
        <f t="shared" si="35"/>
        <v>20</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8100</v>
      </c>
      <c r="AC125" s="290">
        <f t="shared" si="36"/>
        <v>67.5</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3000</v>
      </c>
      <c r="AE125" s="290">
        <f t="shared" si="60"/>
        <v>25</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9000</v>
      </c>
      <c r="AG125" s="290">
        <f t="shared" si="61"/>
        <v>75</v>
      </c>
      <c r="AI125" s="429">
        <f t="shared" si="37"/>
        <v>91.170000000000073</v>
      </c>
      <c r="AJ125" s="429">
        <f t="shared" si="38"/>
        <v>91.170000000000073</v>
      </c>
      <c r="AK125" s="429">
        <f t="shared" si="39"/>
        <v>143.53999999999905</v>
      </c>
      <c r="AL125" s="429">
        <f t="shared" si="40"/>
        <v>143.53999999999905</v>
      </c>
      <c r="AM125" s="429">
        <f t="shared" si="41"/>
        <v>91.170000000000073</v>
      </c>
      <c r="AN125" s="429">
        <f t="shared" si="42"/>
        <v>91.170000000000073</v>
      </c>
      <c r="AO125" s="429">
        <f t="shared" si="43"/>
        <v>143.54000000000087</v>
      </c>
      <c r="AP125" s="429">
        <f t="shared" si="44"/>
        <v>143.54000000000087</v>
      </c>
      <c r="AQ125" s="429">
        <f t="shared" si="45"/>
        <v>20</v>
      </c>
      <c r="AR125" s="429">
        <f t="shared" si="46"/>
        <v>70</v>
      </c>
      <c r="AS125" s="429">
        <f t="shared" si="47"/>
        <v>25</v>
      </c>
      <c r="AT125" s="429">
        <f t="shared" si="48"/>
        <v>85</v>
      </c>
      <c r="AU125" s="429">
        <f t="shared" si="49"/>
        <v>20</v>
      </c>
      <c r="AV125" s="429">
        <f t="shared" si="50"/>
        <v>115</v>
      </c>
      <c r="AW125" s="429">
        <f t="shared" si="51"/>
        <v>25</v>
      </c>
      <c r="AX125" s="429">
        <f t="shared" si="52"/>
        <v>125</v>
      </c>
    </row>
    <row r="126" spans="1:50">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14137.34</v>
      </c>
      <c r="G126" s="290">
        <f t="shared" si="54"/>
        <v>116.83752066115703</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15752.84</v>
      </c>
      <c r="I126" s="290">
        <f t="shared" si="55"/>
        <v>130.1887603305785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17368.34</v>
      </c>
      <c r="O126" s="290">
        <f t="shared" si="56"/>
        <v>143.54</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17368.34</v>
      </c>
      <c r="Q126" s="290">
        <f t="shared" si="57"/>
        <v>143.54</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8470</v>
      </c>
      <c r="S126" s="290">
        <f t="shared" si="33"/>
        <v>70</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8470</v>
      </c>
      <c r="U126" s="290">
        <f t="shared" si="34"/>
        <v>70</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10285</v>
      </c>
      <c r="W126" s="290">
        <f t="shared" si="58"/>
        <v>85</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10285</v>
      </c>
      <c r="Y126" s="290">
        <f t="shared" si="59"/>
        <v>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2515</v>
      </c>
      <c r="AA126" s="290">
        <f t="shared" si="35"/>
        <v>20.785123966942148</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8215</v>
      </c>
      <c r="AC126" s="290">
        <f t="shared" si="36"/>
        <v>67.892561983471069</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3125</v>
      </c>
      <c r="AE126" s="290">
        <f t="shared" si="60"/>
        <v>25.826446280991735</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9125</v>
      </c>
      <c r="AG126" s="290">
        <f t="shared" si="61"/>
        <v>75.413223140495873</v>
      </c>
      <c r="AI126" s="429">
        <f t="shared" si="37"/>
        <v>91.170000000000073</v>
      </c>
      <c r="AJ126" s="429">
        <f t="shared" si="38"/>
        <v>91.170000000000073</v>
      </c>
      <c r="AK126" s="429">
        <f t="shared" si="39"/>
        <v>143.54000000000087</v>
      </c>
      <c r="AL126" s="429">
        <f t="shared" si="40"/>
        <v>143.54000000000087</v>
      </c>
      <c r="AM126" s="429">
        <f t="shared" si="41"/>
        <v>91.170000000000073</v>
      </c>
      <c r="AN126" s="429">
        <f t="shared" si="42"/>
        <v>91.170000000000073</v>
      </c>
      <c r="AO126" s="429">
        <f t="shared" si="43"/>
        <v>143.54000000000087</v>
      </c>
      <c r="AP126" s="429">
        <f t="shared" si="44"/>
        <v>143.54000000000087</v>
      </c>
      <c r="AQ126" s="429">
        <f t="shared" si="45"/>
        <v>6070</v>
      </c>
      <c r="AR126" s="429">
        <f t="shared" si="46"/>
        <v>70</v>
      </c>
      <c r="AS126" s="429">
        <f t="shared" si="47"/>
        <v>7285</v>
      </c>
      <c r="AT126" s="429">
        <f t="shared" si="48"/>
        <v>85</v>
      </c>
      <c r="AU126" s="429">
        <f t="shared" si="49"/>
        <v>115</v>
      </c>
      <c r="AV126" s="429">
        <f t="shared" si="50"/>
        <v>115</v>
      </c>
      <c r="AW126" s="429">
        <f t="shared" si="51"/>
        <v>125</v>
      </c>
      <c r="AX126" s="429">
        <f t="shared" si="52"/>
        <v>125</v>
      </c>
    </row>
    <row r="127" spans="1:50">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14280.88</v>
      </c>
      <c r="G127" s="290">
        <f t="shared" si="54"/>
        <v>117.05639344262295</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15896.38</v>
      </c>
      <c r="I127" s="290">
        <f t="shared" si="55"/>
        <v>130.29819672131146</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17511.879999999997</v>
      </c>
      <c r="O127" s="290">
        <f t="shared" si="56"/>
        <v>143.54</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17511.879999999997</v>
      </c>
      <c r="Q127" s="290">
        <f t="shared" si="57"/>
        <v>143.54</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8540</v>
      </c>
      <c r="S127" s="290">
        <f t="shared" si="33"/>
        <v>70</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8540</v>
      </c>
      <c r="U127" s="290">
        <f t="shared" si="34"/>
        <v>70</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10370</v>
      </c>
      <c r="W127" s="290">
        <f t="shared" si="58"/>
        <v>85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10370</v>
      </c>
      <c r="Y127" s="290">
        <f t="shared" si="59"/>
        <v>85</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2630</v>
      </c>
      <c r="AA127" s="290">
        <f t="shared" si="35"/>
        <v>21.557377049180328</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8330</v>
      </c>
      <c r="AC127" s="290">
        <f t="shared" si="36"/>
        <v>68.278688524590166</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3250</v>
      </c>
      <c r="AE127" s="290">
        <f t="shared" si="60"/>
        <v>26.639344262295083</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9250</v>
      </c>
      <c r="AG127" s="290">
        <f t="shared" si="61"/>
        <v>75.819672131147541</v>
      </c>
      <c r="AI127" s="429">
        <f t="shared" si="37"/>
        <v>91.170000000000073</v>
      </c>
      <c r="AJ127" s="429">
        <f t="shared" si="38"/>
        <v>91.170000000000073</v>
      </c>
      <c r="AK127" s="429">
        <f t="shared" si="39"/>
        <v>143.53999999999905</v>
      </c>
      <c r="AL127" s="429">
        <f t="shared" si="40"/>
        <v>143.53999999999905</v>
      </c>
      <c r="AM127" s="429">
        <f t="shared" si="41"/>
        <v>91.170000000000073</v>
      </c>
      <c r="AN127" s="429">
        <f t="shared" si="42"/>
        <v>91.170000000000073</v>
      </c>
      <c r="AO127" s="429">
        <f t="shared" si="43"/>
        <v>143.53999999999724</v>
      </c>
      <c r="AP127" s="429">
        <f t="shared" si="44"/>
        <v>143.53999999999724</v>
      </c>
      <c r="AQ127" s="429">
        <f t="shared" si="45"/>
        <v>70</v>
      </c>
      <c r="AR127" s="429">
        <f t="shared" si="46"/>
        <v>70</v>
      </c>
      <c r="AS127" s="429">
        <f t="shared" si="47"/>
        <v>85</v>
      </c>
      <c r="AT127" s="429">
        <f t="shared" si="48"/>
        <v>85</v>
      </c>
      <c r="AU127" s="429">
        <f t="shared" si="49"/>
        <v>115</v>
      </c>
      <c r="AV127" s="429">
        <f t="shared" si="50"/>
        <v>115</v>
      </c>
      <c r="AW127" s="429">
        <f t="shared" si="51"/>
        <v>125</v>
      </c>
      <c r="AX127" s="429">
        <f t="shared" si="52"/>
        <v>125</v>
      </c>
    </row>
    <row r="128" spans="1:50">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14424.42</v>
      </c>
      <c r="G128" s="290">
        <f t="shared" si="54"/>
        <v>117.27170731707317</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16039.92</v>
      </c>
      <c r="I128" s="290">
        <f t="shared" si="55"/>
        <v>130.40585365853659</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17655.419999999998</v>
      </c>
      <c r="O128" s="290">
        <f t="shared" si="56"/>
        <v>143.54</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17655.419999999998</v>
      </c>
      <c r="Q128" s="290">
        <f t="shared" si="57"/>
        <v>143.54</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8610</v>
      </c>
      <c r="S128" s="290">
        <f t="shared" si="33"/>
        <v>70</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8610</v>
      </c>
      <c r="U128" s="290">
        <f t="shared" si="34"/>
        <v>70</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10455</v>
      </c>
      <c r="W128" s="290">
        <f t="shared" si="58"/>
        <v>85</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10455</v>
      </c>
      <c r="Y128" s="290">
        <f t="shared" si="59"/>
        <v>85</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2745</v>
      </c>
      <c r="AA128" s="290">
        <f t="shared" si="35"/>
        <v>22.317073170731707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8445</v>
      </c>
      <c r="AC128" s="290">
        <f t="shared" si="36"/>
        <v>68.658536585365852</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3375</v>
      </c>
      <c r="AE128" s="290">
        <f t="shared" si="60"/>
        <v>27.439024390243901</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9375</v>
      </c>
      <c r="AG128" s="290">
        <f t="shared" si="61"/>
        <v>76.219512195121951</v>
      </c>
      <c r="AI128" s="429">
        <f t="shared" si="37"/>
        <v>91.170000000000073</v>
      </c>
      <c r="AJ128" s="429">
        <f t="shared" si="38"/>
        <v>91.170000000000073</v>
      </c>
      <c r="AK128" s="429">
        <f t="shared" si="39"/>
        <v>143.54000000000087</v>
      </c>
      <c r="AL128" s="429">
        <f t="shared" si="40"/>
        <v>143.54000000000087</v>
      </c>
      <c r="AM128" s="429">
        <f t="shared" si="41"/>
        <v>91.170000000000073</v>
      </c>
      <c r="AN128" s="429">
        <f t="shared" si="42"/>
        <v>91.170000000000073</v>
      </c>
      <c r="AO128" s="429">
        <f t="shared" si="43"/>
        <v>143.54000000000087</v>
      </c>
      <c r="AP128" s="429">
        <f t="shared" si="44"/>
        <v>143.54000000000087</v>
      </c>
      <c r="AQ128" s="429">
        <f t="shared" si="45"/>
        <v>70</v>
      </c>
      <c r="AR128" s="429">
        <f t="shared" si="46"/>
        <v>70</v>
      </c>
      <c r="AS128" s="429">
        <f t="shared" si="47"/>
        <v>85</v>
      </c>
      <c r="AT128" s="429">
        <f t="shared" si="48"/>
        <v>85</v>
      </c>
      <c r="AU128" s="429">
        <f t="shared" si="49"/>
        <v>115</v>
      </c>
      <c r="AV128" s="429">
        <f t="shared" si="50"/>
        <v>115</v>
      </c>
      <c r="AW128" s="429">
        <f t="shared" si="51"/>
        <v>125</v>
      </c>
      <c r="AX128" s="429">
        <f t="shared" si="52"/>
        <v>125</v>
      </c>
    </row>
    <row r="129" spans="1:50">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14567.96</v>
      </c>
      <c r="G129" s="290">
        <f t="shared" si="54"/>
        <v>117.48354838709676</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16183.46</v>
      </c>
      <c r="I129" s="290">
        <f t="shared" si="55"/>
        <v>130.51177419354838</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17798.96</v>
      </c>
      <c r="O129" s="290">
        <f t="shared" si="56"/>
        <v>143.54</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17798.96</v>
      </c>
      <c r="Q129" s="290">
        <f t="shared" si="57"/>
        <v>143.54</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8680</v>
      </c>
      <c r="S129" s="290">
        <f t="shared" si="33"/>
        <v>70</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8680</v>
      </c>
      <c r="U129" s="290">
        <f t="shared" si="34"/>
        <v>70</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10540</v>
      </c>
      <c r="W129" s="290">
        <f t="shared" si="58"/>
        <v>85</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10540</v>
      </c>
      <c r="Y129" s="290">
        <f t="shared" si="59"/>
        <v>85</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2860</v>
      </c>
      <c r="AA129" s="290">
        <f t="shared" si="35"/>
        <v>23.06451612903226</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8560</v>
      </c>
      <c r="AC129" s="290">
        <f t="shared" si="36"/>
        <v>69.032258064516128</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3500</v>
      </c>
      <c r="AE129" s="290">
        <f t="shared" si="60"/>
        <v>28.225806451612904</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9500</v>
      </c>
      <c r="AG129" s="290">
        <f t="shared" si="61"/>
        <v>76.612903225806448</v>
      </c>
      <c r="AI129" s="429">
        <f t="shared" si="37"/>
        <v>91.170000000000073</v>
      </c>
      <c r="AJ129" s="429">
        <f t="shared" si="38"/>
        <v>91.170000000000073</v>
      </c>
      <c r="AK129" s="429">
        <f t="shared" si="39"/>
        <v>143.53999999999905</v>
      </c>
      <c r="AL129" s="429">
        <f t="shared" si="40"/>
        <v>143.53999999999905</v>
      </c>
      <c r="AM129" s="429">
        <f t="shared" si="41"/>
        <v>91.170000000000073</v>
      </c>
      <c r="AN129" s="429">
        <f t="shared" si="42"/>
        <v>91.170000000000073</v>
      </c>
      <c r="AO129" s="429">
        <f t="shared" si="43"/>
        <v>143.54000000000087</v>
      </c>
      <c r="AP129" s="429">
        <f t="shared" si="44"/>
        <v>143.54000000000087</v>
      </c>
      <c r="AQ129" s="429">
        <f t="shared" si="45"/>
        <v>70</v>
      </c>
      <c r="AR129" s="429">
        <f t="shared" si="46"/>
        <v>70</v>
      </c>
      <c r="AS129" s="429">
        <f t="shared" si="47"/>
        <v>85</v>
      </c>
      <c r="AT129" s="429">
        <f t="shared" si="48"/>
        <v>85</v>
      </c>
      <c r="AU129" s="429">
        <f t="shared" si="49"/>
        <v>115</v>
      </c>
      <c r="AV129" s="429">
        <f t="shared" si="50"/>
        <v>115</v>
      </c>
      <c r="AW129" s="429">
        <f t="shared" si="51"/>
        <v>125</v>
      </c>
      <c r="AX129" s="429">
        <f t="shared" si="52"/>
        <v>125</v>
      </c>
    </row>
    <row r="130" spans="1:5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14711.5</v>
      </c>
      <c r="G130" s="290">
        <f t="shared" si="54"/>
        <v>117.69199999999999</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16327</v>
      </c>
      <c r="I130" s="290">
        <f t="shared" si="55"/>
        <v>130.61600000000001</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17942.5</v>
      </c>
      <c r="O130" s="290">
        <f t="shared" si="56"/>
        <v>143.54</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17942.5</v>
      </c>
      <c r="Q130" s="290">
        <f t="shared" si="57"/>
        <v>143.54</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8750</v>
      </c>
      <c r="S130" s="290">
        <f t="shared" si="33"/>
        <v>70</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8750</v>
      </c>
      <c r="U130" s="290">
        <f t="shared" si="34"/>
        <v>70</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10625</v>
      </c>
      <c r="W130" s="290">
        <f t="shared" si="58"/>
        <v>85</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10625</v>
      </c>
      <c r="Y130" s="290">
        <f t="shared" si="59"/>
        <v>85</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2975</v>
      </c>
      <c r="AA130" s="290">
        <f t="shared" si="35"/>
        <v>23.8</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8675</v>
      </c>
      <c r="AC130" s="290">
        <f t="shared" si="36"/>
        <v>69.400000000000006</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3625</v>
      </c>
      <c r="AE130" s="290">
        <f t="shared" si="60"/>
        <v>29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9625</v>
      </c>
      <c r="AG130" s="290">
        <f t="shared" si="61"/>
        <v>77</v>
      </c>
      <c r="AI130" s="429">
        <f t="shared" si="37"/>
        <v>91.170000000000073</v>
      </c>
      <c r="AJ130" s="429">
        <f t="shared" si="38"/>
        <v>91.170000000000073</v>
      </c>
      <c r="AK130" s="429">
        <f t="shared" si="39"/>
        <v>143.54000000000087</v>
      </c>
      <c r="AL130" s="429">
        <f t="shared" si="40"/>
        <v>143.54000000000087</v>
      </c>
      <c r="AM130" s="429">
        <f t="shared" si="41"/>
        <v>91.170000000000073</v>
      </c>
      <c r="AN130" s="429">
        <f t="shared" si="42"/>
        <v>91.170000000000073</v>
      </c>
      <c r="AO130" s="429">
        <f t="shared" si="43"/>
        <v>143.54000000000087</v>
      </c>
      <c r="AP130" s="429">
        <f t="shared" si="44"/>
        <v>143.54000000000087</v>
      </c>
      <c r="AQ130" s="429">
        <f t="shared" si="45"/>
        <v>70</v>
      </c>
      <c r="AR130" s="429">
        <f t="shared" si="46"/>
        <v>70</v>
      </c>
      <c r="AS130" s="429">
        <f t="shared" si="47"/>
        <v>85</v>
      </c>
      <c r="AT130" s="429">
        <f t="shared" si="48"/>
        <v>85</v>
      </c>
      <c r="AU130" s="429">
        <f t="shared" si="49"/>
        <v>115</v>
      </c>
      <c r="AV130" s="429">
        <f t="shared" si="50"/>
        <v>115</v>
      </c>
      <c r="AW130" s="429">
        <f t="shared" si="51"/>
        <v>125</v>
      </c>
      <c r="AX130" s="429">
        <f t="shared" si="52"/>
        <v>125</v>
      </c>
    </row>
    <row r="131" spans="1:50">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14855.04</v>
      </c>
      <c r="G131" s="290">
        <f t="shared" si="54"/>
        <v>117.89714285714287</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16470.54</v>
      </c>
      <c r="I131" s="290">
        <f t="shared" si="55"/>
        <v>130.71857142857144</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18086.039999999997</v>
      </c>
      <c r="O131" s="290">
        <f t="shared" si="56"/>
        <v>143.54</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18086.039999999997</v>
      </c>
      <c r="Q131" s="290">
        <f t="shared" si="57"/>
        <v>143.54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8820</v>
      </c>
      <c r="S131" s="290">
        <f t="shared" si="33"/>
        <v>70</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8820</v>
      </c>
      <c r="U131" s="290">
        <f t="shared" si="34"/>
        <v>70</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10710</v>
      </c>
      <c r="W131" s="290">
        <f t="shared" si="58"/>
        <v>85</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10710</v>
      </c>
      <c r="Y131" s="290">
        <f t="shared" si="59"/>
        <v>85</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3090</v>
      </c>
      <c r="AA131" s="290">
        <f t="shared" si="35"/>
        <v>24.523809523809526</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8790</v>
      </c>
      <c r="AC131" s="290">
        <f t="shared" si="36"/>
        <v>69.761904761904759</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3750</v>
      </c>
      <c r="AE131" s="290">
        <f t="shared" si="60"/>
        <v>29.761904761904763</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9750</v>
      </c>
      <c r="AG131" s="290">
        <f t="shared" si="61"/>
        <v>77.38095238095238</v>
      </c>
      <c r="AI131" s="429">
        <f t="shared" si="37"/>
        <v>91.170000000000073</v>
      </c>
      <c r="AJ131" s="429">
        <f t="shared" si="38"/>
        <v>91.170000000000073</v>
      </c>
      <c r="AK131" s="429">
        <f t="shared" si="39"/>
        <v>143.54000000000087</v>
      </c>
      <c r="AL131" s="429">
        <f t="shared" si="40"/>
        <v>143.54000000000087</v>
      </c>
      <c r="AM131" s="429">
        <f t="shared" si="41"/>
        <v>91.170000000000073</v>
      </c>
      <c r="AN131" s="429">
        <f t="shared" si="42"/>
        <v>91.170000000000073</v>
      </c>
      <c r="AO131" s="429">
        <f t="shared" si="43"/>
        <v>143.53999999999724</v>
      </c>
      <c r="AP131" s="429">
        <f t="shared" si="44"/>
        <v>143.53999999999724</v>
      </c>
      <c r="AQ131" s="429">
        <f t="shared" si="45"/>
        <v>70</v>
      </c>
      <c r="AR131" s="429">
        <f t="shared" si="46"/>
        <v>70</v>
      </c>
      <c r="AS131" s="429">
        <f t="shared" si="47"/>
        <v>85</v>
      </c>
      <c r="AT131" s="429">
        <f t="shared" si="48"/>
        <v>85</v>
      </c>
      <c r="AU131" s="429">
        <f t="shared" si="49"/>
        <v>115</v>
      </c>
      <c r="AV131" s="429">
        <f t="shared" si="50"/>
        <v>115</v>
      </c>
      <c r="AW131" s="429">
        <f t="shared" si="51"/>
        <v>125</v>
      </c>
      <c r="AX131" s="429">
        <f t="shared" si="52"/>
        <v>125</v>
      </c>
    </row>
    <row r="132" spans="1:50">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14998.58</v>
      </c>
      <c r="G132" s="290">
        <f t="shared" si="54"/>
        <v>118.09905511811023</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16614.080000000002</v>
      </c>
      <c r="I132" s="290">
        <f t="shared" si="55"/>
        <v>130.81952755905513</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18229.579999999998</v>
      </c>
      <c r="O132" s="290">
        <f t="shared" si="56"/>
        <v>143.54</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18229.579999999998</v>
      </c>
      <c r="Q132" s="290">
        <f t="shared" si="57"/>
        <v>143.54</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8890</v>
      </c>
      <c r="S132" s="290">
        <f t="shared" si="33"/>
        <v>70</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8890</v>
      </c>
      <c r="U132" s="290">
        <f t="shared" si="34"/>
        <v>70</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10795</v>
      </c>
      <c r="W132" s="290">
        <f t="shared" si="58"/>
        <v>85</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10795</v>
      </c>
      <c r="Y132" s="290">
        <f t="shared" si="59"/>
        <v>85</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3205</v>
      </c>
      <c r="AA132" s="290">
        <f t="shared" si="35"/>
        <v>25.236220472440944</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8905</v>
      </c>
      <c r="AC132" s="290">
        <f t="shared" si="36"/>
        <v>70.118110236220474</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3875</v>
      </c>
      <c r="AE132" s="290">
        <f t="shared" si="60"/>
        <v>30.511811023622048</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9875</v>
      </c>
      <c r="AG132" s="290">
        <f t="shared" si="61"/>
        <v>77.755905511811022</v>
      </c>
      <c r="AI132" s="429">
        <f t="shared" si="37"/>
        <v>91.170000000000073</v>
      </c>
      <c r="AJ132" s="429">
        <f t="shared" si="38"/>
        <v>91.170000000000073</v>
      </c>
      <c r="AK132" s="429">
        <f t="shared" si="39"/>
        <v>143.53999999999905</v>
      </c>
      <c r="AL132" s="429">
        <f t="shared" si="40"/>
        <v>143.54000000000087</v>
      </c>
      <c r="AM132" s="429">
        <f t="shared" si="41"/>
        <v>91.170000000000073</v>
      </c>
      <c r="AN132" s="429">
        <f t="shared" si="42"/>
        <v>91.170000000000073</v>
      </c>
      <c r="AO132" s="429">
        <f t="shared" si="43"/>
        <v>143.54000000000087</v>
      </c>
      <c r="AP132" s="429">
        <f t="shared" si="44"/>
        <v>143.54000000000087</v>
      </c>
      <c r="AQ132" s="429">
        <f t="shared" si="45"/>
        <v>70</v>
      </c>
      <c r="AR132" s="429">
        <f t="shared" si="46"/>
        <v>70</v>
      </c>
      <c r="AS132" s="429">
        <f t="shared" si="47"/>
        <v>85</v>
      </c>
      <c r="AT132" s="429">
        <f t="shared" si="48"/>
        <v>85</v>
      </c>
      <c r="AU132" s="429">
        <f t="shared" si="49"/>
        <v>115</v>
      </c>
      <c r="AV132" s="429">
        <f t="shared" si="50"/>
        <v>115</v>
      </c>
      <c r="AW132" s="429">
        <f t="shared" si="51"/>
        <v>125</v>
      </c>
      <c r="AX132" s="429">
        <f t="shared" si="52"/>
        <v>125</v>
      </c>
    </row>
    <row r="133" spans="1:50">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15142.119999999999</v>
      </c>
      <c r="G133" s="290">
        <f t="shared" si="54"/>
        <v>118.29781249999999</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16757.62</v>
      </c>
      <c r="I133" s="290">
        <f t="shared" si="55"/>
        <v>130.91890624999999</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18373.12</v>
      </c>
      <c r="O133" s="290">
        <f t="shared" si="56"/>
        <v>143.54</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18373.12</v>
      </c>
      <c r="Q133" s="290">
        <f t="shared" si="57"/>
        <v>143.54</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8960</v>
      </c>
      <c r="S133" s="290">
        <f t="shared" si="33"/>
        <v>70</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8960</v>
      </c>
      <c r="U133" s="290">
        <f t="shared" si="34"/>
        <v>70</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10880</v>
      </c>
      <c r="W133" s="290">
        <f t="shared" si="58"/>
        <v>85</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10880</v>
      </c>
      <c r="Y133" s="290">
        <f t="shared" si="59"/>
        <v>85</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3320</v>
      </c>
      <c r="AA133" s="290">
        <f t="shared" si="35"/>
        <v>25.9375</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9020</v>
      </c>
      <c r="AC133" s="290">
        <f t="shared" si="36"/>
        <v>70.46875</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4000</v>
      </c>
      <c r="AE133" s="290">
        <f t="shared" si="60"/>
        <v>31.25</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10000</v>
      </c>
      <c r="AG133" s="290">
        <f t="shared" si="61"/>
        <v>78.125</v>
      </c>
      <c r="AI133" s="429">
        <f t="shared" si="37"/>
        <v>91.170000000000073</v>
      </c>
      <c r="AJ133" s="429">
        <f t="shared" si="38"/>
        <v>91.170000000000073</v>
      </c>
      <c r="AK133" s="429">
        <f t="shared" si="39"/>
        <v>143.53999999999905</v>
      </c>
      <c r="AL133" s="429">
        <f t="shared" si="40"/>
        <v>143.53999999999724</v>
      </c>
      <c r="AM133" s="429">
        <f t="shared" si="41"/>
        <v>91.170000000000073</v>
      </c>
      <c r="AN133" s="429">
        <f t="shared" si="42"/>
        <v>91.170000000000073</v>
      </c>
      <c r="AO133" s="429">
        <f t="shared" si="43"/>
        <v>143.54000000000087</v>
      </c>
      <c r="AP133" s="429">
        <f t="shared" si="44"/>
        <v>143.54000000000087</v>
      </c>
      <c r="AQ133" s="429">
        <f t="shared" si="45"/>
        <v>70</v>
      </c>
      <c r="AR133" s="429">
        <f t="shared" si="46"/>
        <v>70</v>
      </c>
      <c r="AS133" s="429">
        <f t="shared" si="47"/>
        <v>85</v>
      </c>
      <c r="AT133" s="429">
        <f t="shared" si="48"/>
        <v>85</v>
      </c>
      <c r="AU133" s="429">
        <f t="shared" si="49"/>
        <v>115</v>
      </c>
      <c r="AV133" s="429">
        <f t="shared" si="50"/>
        <v>115</v>
      </c>
      <c r="AW133" s="429">
        <f t="shared" si="51"/>
        <v>125</v>
      </c>
      <c r="AX133" s="429">
        <f t="shared" si="52"/>
        <v>125</v>
      </c>
    </row>
    <row r="134" spans="1:50">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15285.66</v>
      </c>
      <c r="G134" s="290">
        <f t="shared" si="54"/>
        <v>118.49348837209303</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16901.16</v>
      </c>
      <c r="I134" s="290">
        <f t="shared" si="55"/>
        <v>131.01674418604651</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18516.66</v>
      </c>
      <c r="O134" s="290">
        <f t="shared" si="56"/>
        <v>143.54</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18516.66</v>
      </c>
      <c r="Q134" s="290">
        <f t="shared" si="57"/>
        <v>143.54</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9030</v>
      </c>
      <c r="S134" s="290">
        <f t="shared" ref="S134:S197" si="64">R134/$A134</f>
        <v>70</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9030</v>
      </c>
      <c r="U134" s="290">
        <f t="shared" ref="U134:U197" si="65">T134/$A134</f>
        <v>70</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10965</v>
      </c>
      <c r="W134" s="290">
        <f t="shared" si="58"/>
        <v>85</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10965</v>
      </c>
      <c r="Y134" s="290">
        <f t="shared" si="59"/>
        <v>85</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3435</v>
      </c>
      <c r="AA134" s="290">
        <f t="shared" ref="AA134:AA197" si="66">Z134/$A134</f>
        <v>26.627906976744185</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9135</v>
      </c>
      <c r="AC134" s="290">
        <f t="shared" ref="AC134:AC197" si="67">AB134/$A134</f>
        <v>70.813953488372093</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4125</v>
      </c>
      <c r="AE134" s="290">
        <f t="shared" si="60"/>
        <v>31.976744186046513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10125</v>
      </c>
      <c r="AG134" s="290">
        <f t="shared" si="61"/>
        <v>78.488372093023258</v>
      </c>
      <c r="AI134" s="429">
        <f t="shared" ref="AI134:AI197" si="68">B134-B133</f>
        <v>91.170000000000073</v>
      </c>
      <c r="AJ134" s="429">
        <f t="shared" ref="AJ134:AJ197" si="69">D134-D133</f>
        <v>91.170000000000073</v>
      </c>
      <c r="AK134" s="429">
        <f t="shared" ref="AK134:AK197" si="70">F134-F133</f>
        <v>143.54000000000087</v>
      </c>
      <c r="AL134" s="429">
        <f t="shared" ref="AL134:AL197" si="71">H134-H133</f>
        <v>143.54000000000087</v>
      </c>
      <c r="AM134" s="429">
        <f t="shared" ref="AM134:AM197" si="72">J134-J133</f>
        <v>91.170000000000073</v>
      </c>
      <c r="AN134" s="429">
        <f t="shared" ref="AN134:AN197" si="73">L134-L133</f>
        <v>91.170000000000073</v>
      </c>
      <c r="AO134" s="429">
        <f t="shared" ref="AO134:AO197" si="74">N134-N133</f>
        <v>143.54000000000087</v>
      </c>
      <c r="AP134" s="429">
        <f t="shared" ref="AP134:AP197" si="75">P134-P133</f>
        <v>143.54000000000087</v>
      </c>
      <c r="AQ134" s="429">
        <f t="shared" ref="AQ134:AQ197" si="76">R134-R133</f>
        <v>70</v>
      </c>
      <c r="AR134" s="429">
        <f t="shared" ref="AR134:AR197" si="77">T134-T133</f>
        <v>70</v>
      </c>
      <c r="AS134" s="429">
        <f t="shared" ref="AS134:AS197" si="78">V134-V133</f>
        <v>85</v>
      </c>
      <c r="AT134" s="429">
        <f t="shared" ref="AT134:AT197" si="79">X134-X133</f>
        <v>85</v>
      </c>
      <c r="AU134" s="429">
        <f t="shared" ref="AU134:AU197" si="80">Z134-Z133</f>
        <v>115</v>
      </c>
      <c r="AV134" s="429">
        <f t="shared" ref="AV134:AV197" si="81">AB134-AB133</f>
        <v>115</v>
      </c>
      <c r="AW134" s="429">
        <f t="shared" ref="AW134:AW197" si="82">AD134-AD133</f>
        <v>125</v>
      </c>
      <c r="AX134" s="429">
        <f t="shared" ref="AX134:AX197" si="83">AF134-AF133</f>
        <v>125</v>
      </c>
    </row>
    <row r="135" spans="1:50">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15429.2</v>
      </c>
      <c r="G135" s="290">
        <f t="shared" ref="G135:G198" si="85">F135/$A135</f>
        <v>118.68615384615386</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17044.699999999997</v>
      </c>
      <c r="I135" s="290">
        <f t="shared" ref="I135:I198" si="86">H135/$A135</f>
        <v>131.1130769230769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18660.2</v>
      </c>
      <c r="O135" s="290">
        <f t="shared" ref="O135:O198" si="87">N135/$A135</f>
        <v>143.54</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18660.2</v>
      </c>
      <c r="Q135" s="290">
        <f t="shared" ref="Q135:Q198" si="88">P135/$A135</f>
        <v>143.54</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9100</v>
      </c>
      <c r="S135" s="290">
        <f t="shared" si="64"/>
        <v>70</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9100</v>
      </c>
      <c r="U135" s="290">
        <f t="shared" si="65"/>
        <v>70</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11050</v>
      </c>
      <c r="W135" s="290">
        <f t="shared" ref="W135:W198" si="89">V135/$A135</f>
        <v>85</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11050</v>
      </c>
      <c r="Y135" s="290">
        <f t="shared" ref="Y135:Y198" si="90">X135/$A135</f>
        <v>85</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3550</v>
      </c>
      <c r="AA135" s="290">
        <f t="shared" si="66"/>
        <v>27.307692307692307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9250</v>
      </c>
      <c r="AC135" s="290">
        <f t="shared" si="67"/>
        <v>71.15384615384616</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4250</v>
      </c>
      <c r="AE135" s="290">
        <f t="shared" ref="AE135:AE198" si="91">AD135/$A135</f>
        <v>32.692307692307693</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10250</v>
      </c>
      <c r="AG135" s="290">
        <f t="shared" ref="AG135:AG198" si="92">AF135/$A135</f>
        <v>78.84615384615384</v>
      </c>
      <c r="AI135" s="429">
        <f t="shared" si="68"/>
        <v>91.170000000000073</v>
      </c>
      <c r="AJ135" s="429">
        <f t="shared" si="69"/>
        <v>91.170000000000073</v>
      </c>
      <c r="AK135" s="429">
        <f t="shared" si="70"/>
        <v>143.54000000000087</v>
      </c>
      <c r="AL135" s="429">
        <f t="shared" si="71"/>
        <v>143.53999999999724</v>
      </c>
      <c r="AM135" s="429">
        <f t="shared" si="72"/>
        <v>91.170000000000073</v>
      </c>
      <c r="AN135" s="429">
        <f t="shared" si="73"/>
        <v>91.170000000000073</v>
      </c>
      <c r="AO135" s="429">
        <f t="shared" si="74"/>
        <v>143.54000000000087</v>
      </c>
      <c r="AP135" s="429">
        <f t="shared" si="75"/>
        <v>143.54000000000087</v>
      </c>
      <c r="AQ135" s="429">
        <f t="shared" si="76"/>
        <v>70</v>
      </c>
      <c r="AR135" s="429">
        <f t="shared" si="77"/>
        <v>70</v>
      </c>
      <c r="AS135" s="429">
        <f t="shared" si="78"/>
        <v>85</v>
      </c>
      <c r="AT135" s="429">
        <f t="shared" si="79"/>
        <v>85</v>
      </c>
      <c r="AU135" s="429">
        <f t="shared" si="80"/>
        <v>115</v>
      </c>
      <c r="AV135" s="429">
        <f t="shared" si="81"/>
        <v>115</v>
      </c>
      <c r="AW135" s="429">
        <f t="shared" si="82"/>
        <v>125</v>
      </c>
      <c r="AX135" s="429">
        <f t="shared" si="83"/>
        <v>125</v>
      </c>
    </row>
    <row r="136" spans="1:50">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15572.74</v>
      </c>
      <c r="G136" s="290">
        <f t="shared" si="85"/>
        <v>118.87587786259542</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17188.239999999998</v>
      </c>
      <c r="I136" s="290">
        <f t="shared" si="86"/>
        <v>131.20793893129769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18803.739999999998</v>
      </c>
      <c r="O136" s="290">
        <f t="shared" si="87"/>
        <v>143.54</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18803.739999999998</v>
      </c>
      <c r="Q136" s="290">
        <f t="shared" si="88"/>
        <v>143.54</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9170</v>
      </c>
      <c r="S136" s="290">
        <f t="shared" si="64"/>
        <v>70</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9170</v>
      </c>
      <c r="U136" s="290">
        <f t="shared" si="65"/>
        <v>70</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11135</v>
      </c>
      <c r="W136" s="290">
        <f t="shared" si="89"/>
        <v>85</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11135</v>
      </c>
      <c r="Y136" s="290">
        <f t="shared" si="90"/>
        <v>85</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3665</v>
      </c>
      <c r="AA136" s="290">
        <f t="shared" si="66"/>
        <v>27.977099236641223</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9365</v>
      </c>
      <c r="AC136" s="290">
        <f t="shared" si="67"/>
        <v>71.488549618320604</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4375</v>
      </c>
      <c r="AE136" s="290">
        <f t="shared" si="91"/>
        <v>33.396946564885496</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10375</v>
      </c>
      <c r="AG136" s="290">
        <f t="shared" si="92"/>
        <v>79.198473282442748</v>
      </c>
      <c r="AI136" s="429">
        <f t="shared" si="68"/>
        <v>91.170000000000073</v>
      </c>
      <c r="AJ136" s="429">
        <f t="shared" si="69"/>
        <v>91.170000000000073</v>
      </c>
      <c r="AK136" s="429">
        <f t="shared" si="70"/>
        <v>143.53999999999905</v>
      </c>
      <c r="AL136" s="429">
        <f t="shared" si="71"/>
        <v>143.54000000000087</v>
      </c>
      <c r="AM136" s="429">
        <f t="shared" si="72"/>
        <v>91.170000000000073</v>
      </c>
      <c r="AN136" s="429">
        <f t="shared" si="73"/>
        <v>91.170000000000073</v>
      </c>
      <c r="AO136" s="429">
        <f t="shared" si="74"/>
        <v>143.53999999999724</v>
      </c>
      <c r="AP136" s="429">
        <f t="shared" si="75"/>
        <v>143.53999999999724</v>
      </c>
      <c r="AQ136" s="429">
        <f t="shared" si="76"/>
        <v>70</v>
      </c>
      <c r="AR136" s="429">
        <f t="shared" si="77"/>
        <v>70</v>
      </c>
      <c r="AS136" s="429">
        <f t="shared" si="78"/>
        <v>85</v>
      </c>
      <c r="AT136" s="429">
        <f t="shared" si="79"/>
        <v>85</v>
      </c>
      <c r="AU136" s="429">
        <f t="shared" si="80"/>
        <v>115</v>
      </c>
      <c r="AV136" s="429">
        <f t="shared" si="81"/>
        <v>115</v>
      </c>
      <c r="AW136" s="429">
        <f t="shared" si="82"/>
        <v>125</v>
      </c>
      <c r="AX136" s="429">
        <f t="shared" si="83"/>
        <v>125</v>
      </c>
    </row>
    <row r="137" spans="1:50">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15716.279999999999</v>
      </c>
      <c r="G137" s="290">
        <f t="shared" si="85"/>
        <v>119.06272727272726</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17331.78</v>
      </c>
      <c r="I137" s="290">
        <f t="shared" si="86"/>
        <v>131.30136363636362</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18947.28</v>
      </c>
      <c r="O137" s="290">
        <f t="shared" si="87"/>
        <v>143.54</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18947.28</v>
      </c>
      <c r="Q137" s="290">
        <f t="shared" si="88"/>
        <v>143.54</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9240</v>
      </c>
      <c r="S137" s="290">
        <f t="shared" si="64"/>
        <v>70</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9240</v>
      </c>
      <c r="U137" s="290">
        <f t="shared" si="65"/>
        <v>70</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11220</v>
      </c>
      <c r="W137" s="290">
        <f t="shared" si="89"/>
        <v>85</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11220</v>
      </c>
      <c r="Y137" s="290">
        <f t="shared" si="90"/>
        <v>85</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3780</v>
      </c>
      <c r="AA137" s="290">
        <f t="shared" si="66"/>
        <v>28.636363636363637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9480</v>
      </c>
      <c r="AC137" s="290">
        <f t="shared" si="67"/>
        <v>71.818181818181813</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4500</v>
      </c>
      <c r="AE137" s="290">
        <f t="shared" si="91"/>
        <v>34.090909090909093</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10500</v>
      </c>
      <c r="AG137" s="290">
        <f t="shared" si="92"/>
        <v>79.545454545454547</v>
      </c>
      <c r="AI137" s="429">
        <f t="shared" si="68"/>
        <v>91.170000000000073</v>
      </c>
      <c r="AJ137" s="429">
        <f t="shared" si="69"/>
        <v>91.170000000000073</v>
      </c>
      <c r="AK137" s="429">
        <f t="shared" si="70"/>
        <v>143.53999999999905</v>
      </c>
      <c r="AL137" s="429">
        <f t="shared" si="71"/>
        <v>143.54000000000087</v>
      </c>
      <c r="AM137" s="429">
        <f t="shared" si="72"/>
        <v>91.170000000000073</v>
      </c>
      <c r="AN137" s="429">
        <f t="shared" si="73"/>
        <v>91.170000000000073</v>
      </c>
      <c r="AO137" s="429">
        <f t="shared" si="74"/>
        <v>143.54000000000087</v>
      </c>
      <c r="AP137" s="429">
        <f t="shared" si="75"/>
        <v>143.54000000000087</v>
      </c>
      <c r="AQ137" s="429">
        <f t="shared" si="76"/>
        <v>70</v>
      </c>
      <c r="AR137" s="429">
        <f t="shared" si="77"/>
        <v>70</v>
      </c>
      <c r="AS137" s="429">
        <f t="shared" si="78"/>
        <v>85</v>
      </c>
      <c r="AT137" s="429">
        <f t="shared" si="79"/>
        <v>85</v>
      </c>
      <c r="AU137" s="429">
        <f t="shared" si="80"/>
        <v>115</v>
      </c>
      <c r="AV137" s="429">
        <f t="shared" si="81"/>
        <v>115</v>
      </c>
      <c r="AW137" s="429">
        <f t="shared" si="82"/>
        <v>125</v>
      </c>
      <c r="AX137" s="429">
        <f t="shared" si="83"/>
        <v>125</v>
      </c>
    </row>
    <row r="138" spans="1:50">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15859.82</v>
      </c>
      <c r="G138" s="290">
        <f t="shared" si="85"/>
        <v>119.24676691729323</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17475.32</v>
      </c>
      <c r="I138" s="290">
        <f t="shared" si="86"/>
        <v>131.39338345864661</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19090.82</v>
      </c>
      <c r="O138" s="290">
        <f t="shared" si="87"/>
        <v>143.54</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19090.82</v>
      </c>
      <c r="Q138" s="290">
        <f t="shared" si="88"/>
        <v>143.54</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9310</v>
      </c>
      <c r="S138" s="290">
        <f t="shared" si="64"/>
        <v>70</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9310</v>
      </c>
      <c r="U138" s="290">
        <f t="shared" si="65"/>
        <v>70</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11305</v>
      </c>
      <c r="W138" s="290">
        <f t="shared" si="89"/>
        <v>85</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11305</v>
      </c>
      <c r="Y138" s="290">
        <f t="shared" si="90"/>
        <v>85</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3895</v>
      </c>
      <c r="AA138" s="290">
        <f t="shared" si="66"/>
        <v>29.285714285714285</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9595</v>
      </c>
      <c r="AC138" s="290">
        <f t="shared" si="67"/>
        <v>72.142857142857139</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4625</v>
      </c>
      <c r="AE138" s="290">
        <f t="shared" si="91"/>
        <v>34.774436090225564</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10625</v>
      </c>
      <c r="AG138" s="290">
        <f t="shared" si="92"/>
        <v>79.887218045112789</v>
      </c>
      <c r="AI138" s="429">
        <f t="shared" si="68"/>
        <v>91.170000000000073</v>
      </c>
      <c r="AJ138" s="429">
        <f t="shared" si="69"/>
        <v>91.170000000000073</v>
      </c>
      <c r="AK138" s="429">
        <f t="shared" si="70"/>
        <v>143.54000000000087</v>
      </c>
      <c r="AL138" s="429">
        <f t="shared" si="71"/>
        <v>143.54000000000087</v>
      </c>
      <c r="AM138" s="429">
        <f t="shared" si="72"/>
        <v>91.170000000000073</v>
      </c>
      <c r="AN138" s="429">
        <f t="shared" si="73"/>
        <v>91.170000000000073</v>
      </c>
      <c r="AO138" s="429">
        <f t="shared" si="74"/>
        <v>143.54000000000087</v>
      </c>
      <c r="AP138" s="429">
        <f t="shared" si="75"/>
        <v>143.54000000000087</v>
      </c>
      <c r="AQ138" s="429">
        <f t="shared" si="76"/>
        <v>70</v>
      </c>
      <c r="AR138" s="429">
        <f t="shared" si="77"/>
        <v>70</v>
      </c>
      <c r="AS138" s="429">
        <f t="shared" si="78"/>
        <v>85</v>
      </c>
      <c r="AT138" s="429">
        <f t="shared" si="79"/>
        <v>85</v>
      </c>
      <c r="AU138" s="429">
        <f t="shared" si="80"/>
        <v>115</v>
      </c>
      <c r="AV138" s="429">
        <f t="shared" si="81"/>
        <v>115</v>
      </c>
      <c r="AW138" s="429">
        <f t="shared" si="82"/>
        <v>125</v>
      </c>
      <c r="AX138" s="429">
        <f t="shared" si="83"/>
        <v>125</v>
      </c>
    </row>
    <row r="139" spans="1:50">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16003.36</v>
      </c>
      <c r="G139" s="290">
        <f t="shared" si="85"/>
        <v>119.42805970149254</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17618.86</v>
      </c>
      <c r="I139" s="290">
        <f t="shared" si="86"/>
        <v>131.48402985074628</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19234.36</v>
      </c>
      <c r="O139" s="290">
        <f t="shared" si="87"/>
        <v>143.54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19234.36</v>
      </c>
      <c r="Q139" s="290">
        <f t="shared" si="88"/>
        <v>143.54</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9380</v>
      </c>
      <c r="S139" s="290">
        <f t="shared" si="64"/>
        <v>70</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9380</v>
      </c>
      <c r="U139" s="290">
        <f t="shared" si="65"/>
        <v>70</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11390</v>
      </c>
      <c r="W139" s="290">
        <f t="shared" si="89"/>
        <v>85</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11390</v>
      </c>
      <c r="Y139" s="290">
        <f t="shared" si="90"/>
        <v>85</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4010</v>
      </c>
      <c r="AA139" s="290">
        <f t="shared" si="66"/>
        <v>29.925373134328357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9710</v>
      </c>
      <c r="AC139" s="290">
        <f t="shared" si="67"/>
        <v>72.462686567164184</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4750</v>
      </c>
      <c r="AE139" s="290">
        <f t="shared" si="91"/>
        <v>35.447761194029852</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10750</v>
      </c>
      <c r="AG139" s="290">
        <f t="shared" si="92"/>
        <v>80.223880597014926</v>
      </c>
      <c r="AI139" s="429">
        <f t="shared" si="68"/>
        <v>91.170000000000073</v>
      </c>
      <c r="AJ139" s="429">
        <f t="shared" si="69"/>
        <v>91.170000000000073</v>
      </c>
      <c r="AK139" s="429">
        <f t="shared" si="70"/>
        <v>143.54000000000087</v>
      </c>
      <c r="AL139" s="429">
        <f t="shared" si="71"/>
        <v>143.54000000000087</v>
      </c>
      <c r="AM139" s="429">
        <f t="shared" si="72"/>
        <v>91.170000000000073</v>
      </c>
      <c r="AN139" s="429">
        <f t="shared" si="73"/>
        <v>91.170000000000073</v>
      </c>
      <c r="AO139" s="429">
        <f t="shared" si="74"/>
        <v>143.54000000000087</v>
      </c>
      <c r="AP139" s="429">
        <f t="shared" si="75"/>
        <v>143.54000000000087</v>
      </c>
      <c r="AQ139" s="429">
        <f t="shared" si="76"/>
        <v>70</v>
      </c>
      <c r="AR139" s="429">
        <f t="shared" si="77"/>
        <v>70</v>
      </c>
      <c r="AS139" s="429">
        <f t="shared" si="78"/>
        <v>85</v>
      </c>
      <c r="AT139" s="429">
        <f t="shared" si="79"/>
        <v>85</v>
      </c>
      <c r="AU139" s="429">
        <f t="shared" si="80"/>
        <v>115</v>
      </c>
      <c r="AV139" s="429">
        <f t="shared" si="81"/>
        <v>115</v>
      </c>
      <c r="AW139" s="429">
        <f t="shared" si="82"/>
        <v>125</v>
      </c>
      <c r="AX139" s="429">
        <f t="shared" si="83"/>
        <v>125</v>
      </c>
    </row>
    <row r="140" spans="1:5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16146.9</v>
      </c>
      <c r="G140" s="290">
        <f t="shared" si="85"/>
        <v>119.60666666666667</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17762.400000000001</v>
      </c>
      <c r="I140" s="290">
        <f t="shared" si="86"/>
        <v>131.57333333333335</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19377.899999999998</v>
      </c>
      <c r="O140" s="290">
        <f t="shared" si="87"/>
        <v>143.54</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19377.899999999998</v>
      </c>
      <c r="Q140" s="290">
        <f t="shared" si="88"/>
        <v>143.54</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9450</v>
      </c>
      <c r="S140" s="290">
        <f t="shared" si="64"/>
        <v>70</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9450</v>
      </c>
      <c r="U140" s="290">
        <f t="shared" si="65"/>
        <v>70</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11475</v>
      </c>
      <c r="W140" s="290">
        <f t="shared" si="89"/>
        <v>85</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11475</v>
      </c>
      <c r="Y140" s="290">
        <f t="shared" si="90"/>
        <v>85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4125</v>
      </c>
      <c r="AA140" s="290">
        <f t="shared" si="66"/>
        <v>30.555555555555557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9825</v>
      </c>
      <c r="AC140" s="290">
        <f t="shared" si="67"/>
        <v>72.777777777777771</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4875</v>
      </c>
      <c r="AE140" s="290">
        <f t="shared" si="91"/>
        <v>36.111111111111114</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10875</v>
      </c>
      <c r="AG140" s="290">
        <f t="shared" si="92"/>
        <v>80.555555555555557</v>
      </c>
      <c r="AI140" s="429">
        <f t="shared" si="68"/>
        <v>91.170000000000073</v>
      </c>
      <c r="AJ140" s="429">
        <f t="shared" si="69"/>
        <v>91.170000000000073</v>
      </c>
      <c r="AK140" s="429">
        <f t="shared" si="70"/>
        <v>143.53999999999905</v>
      </c>
      <c r="AL140" s="429">
        <f t="shared" si="71"/>
        <v>143.54000000000087</v>
      </c>
      <c r="AM140" s="429">
        <f t="shared" si="72"/>
        <v>91.170000000000073</v>
      </c>
      <c r="AN140" s="429">
        <f t="shared" si="73"/>
        <v>91.170000000000073</v>
      </c>
      <c r="AO140" s="429">
        <f t="shared" si="74"/>
        <v>143.53999999999724</v>
      </c>
      <c r="AP140" s="429">
        <f t="shared" si="75"/>
        <v>143.53999999999724</v>
      </c>
      <c r="AQ140" s="429">
        <f t="shared" si="76"/>
        <v>70</v>
      </c>
      <c r="AR140" s="429">
        <f t="shared" si="77"/>
        <v>70</v>
      </c>
      <c r="AS140" s="429">
        <f t="shared" si="78"/>
        <v>85</v>
      </c>
      <c r="AT140" s="429">
        <f t="shared" si="79"/>
        <v>85</v>
      </c>
      <c r="AU140" s="429">
        <f t="shared" si="80"/>
        <v>115</v>
      </c>
      <c r="AV140" s="429">
        <f t="shared" si="81"/>
        <v>115</v>
      </c>
      <c r="AW140" s="429">
        <f t="shared" si="82"/>
        <v>125</v>
      </c>
      <c r="AX140" s="429">
        <f t="shared" si="83"/>
        <v>125</v>
      </c>
    </row>
    <row r="141" spans="1:50">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16290.439999999999</v>
      </c>
      <c r="G141" s="290">
        <f t="shared" si="85"/>
        <v>119.78264705882351</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17905.939999999999</v>
      </c>
      <c r="I141" s="290">
        <f t="shared" si="86"/>
        <v>131.66132352941176</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19521.439999999999</v>
      </c>
      <c r="O141" s="290">
        <f t="shared" si="87"/>
        <v>143.54</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19521.439999999999</v>
      </c>
      <c r="Q141" s="290">
        <f t="shared" si="88"/>
        <v>143.54</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9520</v>
      </c>
      <c r="S141" s="290">
        <f t="shared" si="64"/>
        <v>70</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9520</v>
      </c>
      <c r="U141" s="290">
        <f t="shared" si="65"/>
        <v>70</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11560</v>
      </c>
      <c r="W141" s="290">
        <f t="shared" si="89"/>
        <v>85</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11560</v>
      </c>
      <c r="Y141" s="290">
        <f t="shared" si="90"/>
        <v>85</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4240</v>
      </c>
      <c r="AA141" s="290">
        <f t="shared" si="66"/>
        <v>31.176470588235293</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9940</v>
      </c>
      <c r="AC141" s="290">
        <f t="shared" si="67"/>
        <v>73.088235294117652</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5000</v>
      </c>
      <c r="AE141" s="290">
        <f t="shared" si="91"/>
        <v>36.764705882352942</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11000</v>
      </c>
      <c r="AG141" s="290">
        <f t="shared" si="92"/>
        <v>80.882352941176464</v>
      </c>
      <c r="AI141" s="429">
        <f t="shared" si="68"/>
        <v>91.170000000000073</v>
      </c>
      <c r="AJ141" s="429">
        <f t="shared" si="69"/>
        <v>91.170000000000073</v>
      </c>
      <c r="AK141" s="429">
        <f t="shared" si="70"/>
        <v>143.53999999999905</v>
      </c>
      <c r="AL141" s="429">
        <f t="shared" si="71"/>
        <v>143.53999999999724</v>
      </c>
      <c r="AM141" s="429">
        <f t="shared" si="72"/>
        <v>91.170000000000073</v>
      </c>
      <c r="AN141" s="429">
        <f t="shared" si="73"/>
        <v>91.170000000000073</v>
      </c>
      <c r="AO141" s="429">
        <f t="shared" si="74"/>
        <v>143.54000000000087</v>
      </c>
      <c r="AP141" s="429">
        <f t="shared" si="75"/>
        <v>143.54000000000087</v>
      </c>
      <c r="AQ141" s="429">
        <f t="shared" si="76"/>
        <v>70</v>
      </c>
      <c r="AR141" s="429">
        <f t="shared" si="77"/>
        <v>70</v>
      </c>
      <c r="AS141" s="429">
        <f t="shared" si="78"/>
        <v>85</v>
      </c>
      <c r="AT141" s="429">
        <f t="shared" si="79"/>
        <v>85</v>
      </c>
      <c r="AU141" s="429">
        <f t="shared" si="80"/>
        <v>115</v>
      </c>
      <c r="AV141" s="429">
        <f t="shared" si="81"/>
        <v>115</v>
      </c>
      <c r="AW141" s="429">
        <f t="shared" si="82"/>
        <v>125</v>
      </c>
      <c r="AX141" s="429">
        <f t="shared" si="83"/>
        <v>125</v>
      </c>
    </row>
    <row r="142" spans="1:50">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16433.98</v>
      </c>
      <c r="G142" s="290">
        <f t="shared" si="85"/>
        <v>119.95605839416058</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18049.48</v>
      </c>
      <c r="I142" s="290">
        <f t="shared" si="86"/>
        <v>131.74802919708029</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19664.98</v>
      </c>
      <c r="O142" s="290">
        <f t="shared" si="87"/>
        <v>143.54</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19664.98</v>
      </c>
      <c r="Q142" s="290">
        <f t="shared" si="88"/>
        <v>143.54</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9590</v>
      </c>
      <c r="S142" s="290">
        <f t="shared" si="64"/>
        <v>70</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9590</v>
      </c>
      <c r="U142" s="290">
        <f t="shared" si="65"/>
        <v>70</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11645</v>
      </c>
      <c r="W142" s="290">
        <f t="shared" si="89"/>
        <v>85</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11645</v>
      </c>
      <c r="Y142" s="290">
        <f t="shared" si="90"/>
        <v>85</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4355</v>
      </c>
      <c r="AA142" s="290">
        <f t="shared" si="66"/>
        <v>31.788321167883211</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10055</v>
      </c>
      <c r="AC142" s="290">
        <f t="shared" si="67"/>
        <v>73.394160583941613</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5125</v>
      </c>
      <c r="AE142" s="290">
        <f t="shared" si="91"/>
        <v>37.408759124087588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11125</v>
      </c>
      <c r="AG142" s="290">
        <f t="shared" si="92"/>
        <v>81.204379562043798</v>
      </c>
      <c r="AI142" s="429">
        <f t="shared" si="68"/>
        <v>91.170000000000073</v>
      </c>
      <c r="AJ142" s="429">
        <f t="shared" si="69"/>
        <v>91.170000000000073</v>
      </c>
      <c r="AK142" s="429">
        <f t="shared" si="70"/>
        <v>143.54000000000087</v>
      </c>
      <c r="AL142" s="429">
        <f t="shared" si="71"/>
        <v>143.54000000000087</v>
      </c>
      <c r="AM142" s="429">
        <f t="shared" si="72"/>
        <v>91.170000000000073</v>
      </c>
      <c r="AN142" s="429">
        <f t="shared" si="73"/>
        <v>91.170000000000073</v>
      </c>
      <c r="AO142" s="429">
        <f t="shared" si="74"/>
        <v>143.54000000000087</v>
      </c>
      <c r="AP142" s="429">
        <f t="shared" si="75"/>
        <v>143.54000000000087</v>
      </c>
      <c r="AQ142" s="429">
        <f t="shared" si="76"/>
        <v>70</v>
      </c>
      <c r="AR142" s="429">
        <f t="shared" si="77"/>
        <v>70</v>
      </c>
      <c r="AS142" s="429">
        <f t="shared" si="78"/>
        <v>85</v>
      </c>
      <c r="AT142" s="429">
        <f t="shared" si="79"/>
        <v>85</v>
      </c>
      <c r="AU142" s="429">
        <f t="shared" si="80"/>
        <v>115</v>
      </c>
      <c r="AV142" s="429">
        <f t="shared" si="81"/>
        <v>115</v>
      </c>
      <c r="AW142" s="429">
        <f t="shared" si="82"/>
        <v>125</v>
      </c>
      <c r="AX142" s="429">
        <f t="shared" si="83"/>
        <v>125</v>
      </c>
    </row>
    <row r="143" spans="1:50">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16577.52</v>
      </c>
      <c r="G143" s="290">
        <f t="shared" si="85"/>
        <v>120.12695652173913</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18193.019999999997</v>
      </c>
      <c r="I143" s="290">
        <f t="shared" si="86"/>
        <v>131.83347826086955</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19808.52</v>
      </c>
      <c r="O143" s="290">
        <f t="shared" si="87"/>
        <v>143.54</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19808.52</v>
      </c>
      <c r="Q143" s="290">
        <f t="shared" si="88"/>
        <v>143.54</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9660</v>
      </c>
      <c r="S143" s="290">
        <f t="shared" si="64"/>
        <v>70</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9660</v>
      </c>
      <c r="U143" s="290">
        <f t="shared" si="65"/>
        <v>70</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11730</v>
      </c>
      <c r="W143" s="290">
        <f t="shared" si="89"/>
        <v>85</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11730</v>
      </c>
      <c r="Y143" s="290">
        <f t="shared" si="90"/>
        <v>85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4470</v>
      </c>
      <c r="AA143" s="290">
        <f t="shared" si="66"/>
        <v>32.391304347826086</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10170</v>
      </c>
      <c r="AC143" s="290">
        <f t="shared" si="67"/>
        <v>73.695652173913047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5250</v>
      </c>
      <c r="AE143" s="290">
        <f t="shared" si="91"/>
        <v>38.043478260869563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11250</v>
      </c>
      <c r="AG143" s="290">
        <f t="shared" si="92"/>
        <v>81.521739130434781</v>
      </c>
      <c r="AI143" s="429">
        <f t="shared" si="68"/>
        <v>91.170000000000073</v>
      </c>
      <c r="AJ143" s="429">
        <f t="shared" si="69"/>
        <v>91.170000000000073</v>
      </c>
      <c r="AK143" s="429">
        <f t="shared" si="70"/>
        <v>143.54000000000087</v>
      </c>
      <c r="AL143" s="429">
        <f t="shared" si="71"/>
        <v>143.53999999999724</v>
      </c>
      <c r="AM143" s="429">
        <f t="shared" si="72"/>
        <v>91.170000000000073</v>
      </c>
      <c r="AN143" s="429">
        <f t="shared" si="73"/>
        <v>91.170000000000073</v>
      </c>
      <c r="AO143" s="429">
        <f t="shared" si="74"/>
        <v>143.54000000000087</v>
      </c>
      <c r="AP143" s="429">
        <f t="shared" si="75"/>
        <v>143.54000000000087</v>
      </c>
      <c r="AQ143" s="429">
        <f t="shared" si="76"/>
        <v>70</v>
      </c>
      <c r="AR143" s="429">
        <f t="shared" si="77"/>
        <v>70</v>
      </c>
      <c r="AS143" s="429">
        <f t="shared" si="78"/>
        <v>85</v>
      </c>
      <c r="AT143" s="429">
        <f t="shared" si="79"/>
        <v>85</v>
      </c>
      <c r="AU143" s="429">
        <f t="shared" si="80"/>
        <v>115</v>
      </c>
      <c r="AV143" s="429">
        <f t="shared" si="81"/>
        <v>115</v>
      </c>
      <c r="AW143" s="429">
        <f t="shared" si="82"/>
        <v>125</v>
      </c>
      <c r="AX143" s="429">
        <f t="shared" si="83"/>
        <v>125</v>
      </c>
    </row>
    <row r="144" spans="1:50">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16721.059999999998</v>
      </c>
      <c r="G144" s="290">
        <f t="shared" si="85"/>
        <v>120.29539568345322</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18336.559999999998</v>
      </c>
      <c r="I144" s="290">
        <f t="shared" si="86"/>
        <v>131.91769784172661</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19952.059999999998</v>
      </c>
      <c r="O144" s="290">
        <f t="shared" si="87"/>
        <v>143.54</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19952.059999999998</v>
      </c>
      <c r="Q144" s="290">
        <f t="shared" si="88"/>
        <v>143.54</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9730</v>
      </c>
      <c r="S144" s="290">
        <f t="shared" si="64"/>
        <v>70</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9730</v>
      </c>
      <c r="U144" s="290">
        <f t="shared" si="65"/>
        <v>70</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11815</v>
      </c>
      <c r="W144" s="290">
        <f t="shared" si="89"/>
        <v>85</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11815</v>
      </c>
      <c r="Y144" s="290">
        <f t="shared" si="90"/>
        <v>85</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4585</v>
      </c>
      <c r="AA144" s="290">
        <f t="shared" si="66"/>
        <v>32.985611510791365</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10285</v>
      </c>
      <c r="AC144" s="290">
        <f t="shared" si="67"/>
        <v>73.992805755395679</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5375</v>
      </c>
      <c r="AE144" s="290">
        <f t="shared" si="91"/>
        <v>38.669064748201436</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11375</v>
      </c>
      <c r="AG144" s="290">
        <f t="shared" si="92"/>
        <v>81.834532374100718</v>
      </c>
      <c r="AI144" s="429">
        <f t="shared" si="68"/>
        <v>91.170000000000073</v>
      </c>
      <c r="AJ144" s="429">
        <f t="shared" si="69"/>
        <v>91.170000000000073</v>
      </c>
      <c r="AK144" s="429">
        <f t="shared" si="70"/>
        <v>143.53999999999724</v>
      </c>
      <c r="AL144" s="429">
        <f t="shared" si="71"/>
        <v>143.54000000000087</v>
      </c>
      <c r="AM144" s="429">
        <f t="shared" si="72"/>
        <v>91.170000000000073</v>
      </c>
      <c r="AN144" s="429">
        <f t="shared" si="73"/>
        <v>91.170000000000073</v>
      </c>
      <c r="AO144" s="429">
        <f t="shared" si="74"/>
        <v>143.53999999999724</v>
      </c>
      <c r="AP144" s="429">
        <f t="shared" si="75"/>
        <v>143.53999999999724</v>
      </c>
      <c r="AQ144" s="429">
        <f t="shared" si="76"/>
        <v>70</v>
      </c>
      <c r="AR144" s="429">
        <f t="shared" si="77"/>
        <v>70</v>
      </c>
      <c r="AS144" s="429">
        <f t="shared" si="78"/>
        <v>85</v>
      </c>
      <c r="AT144" s="429">
        <f t="shared" si="79"/>
        <v>85</v>
      </c>
      <c r="AU144" s="429">
        <f t="shared" si="80"/>
        <v>115</v>
      </c>
      <c r="AV144" s="429">
        <f t="shared" si="81"/>
        <v>115</v>
      </c>
      <c r="AW144" s="429">
        <f t="shared" si="82"/>
        <v>125</v>
      </c>
      <c r="AX144" s="429">
        <f t="shared" si="83"/>
        <v>125</v>
      </c>
    </row>
    <row r="145" spans="1:50">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16864.599999999999</v>
      </c>
      <c r="G145" s="290">
        <f t="shared" si="85"/>
        <v>120.46142857142856</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18480.099999999999</v>
      </c>
      <c r="I145" s="290">
        <f t="shared" si="86"/>
        <v>132.00071428571428</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20095.599999999999</v>
      </c>
      <c r="O145" s="290">
        <f t="shared" si="87"/>
        <v>143.54</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20095.599999999999</v>
      </c>
      <c r="Q145" s="290">
        <f t="shared" si="88"/>
        <v>143.54</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9800</v>
      </c>
      <c r="S145" s="290">
        <f t="shared" si="64"/>
        <v>70</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9800</v>
      </c>
      <c r="U145" s="290">
        <f t="shared" si="65"/>
        <v>70</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11900</v>
      </c>
      <c r="W145" s="290">
        <f t="shared" si="89"/>
        <v>85</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11900</v>
      </c>
      <c r="Y145" s="290">
        <f t="shared" si="90"/>
        <v>85</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4700</v>
      </c>
      <c r="AA145" s="290">
        <f t="shared" si="66"/>
        <v>33.571428571428569</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10400</v>
      </c>
      <c r="AC145" s="290">
        <f t="shared" si="67"/>
        <v>74.285714285714292</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5500</v>
      </c>
      <c r="AE145" s="290">
        <f t="shared" si="91"/>
        <v>39.285714285714285</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11500</v>
      </c>
      <c r="AG145" s="290">
        <f t="shared" si="92"/>
        <v>82.142857142857139</v>
      </c>
      <c r="AI145" s="429">
        <f t="shared" si="68"/>
        <v>91.170000000000073</v>
      </c>
      <c r="AJ145" s="429">
        <f t="shared" si="69"/>
        <v>91.170000000000073</v>
      </c>
      <c r="AK145" s="429">
        <f t="shared" si="70"/>
        <v>143.54000000000087</v>
      </c>
      <c r="AL145" s="429">
        <f t="shared" si="71"/>
        <v>143.54000000000087</v>
      </c>
      <c r="AM145" s="429">
        <f t="shared" si="72"/>
        <v>91.170000000000073</v>
      </c>
      <c r="AN145" s="429">
        <f t="shared" si="73"/>
        <v>91.170000000000073</v>
      </c>
      <c r="AO145" s="429">
        <f t="shared" si="74"/>
        <v>143.54000000000087</v>
      </c>
      <c r="AP145" s="429">
        <f t="shared" si="75"/>
        <v>143.54000000000087</v>
      </c>
      <c r="AQ145" s="429">
        <f t="shared" si="76"/>
        <v>70</v>
      </c>
      <c r="AR145" s="429">
        <f t="shared" si="77"/>
        <v>70</v>
      </c>
      <c r="AS145" s="429">
        <f t="shared" si="78"/>
        <v>85</v>
      </c>
      <c r="AT145" s="429">
        <f t="shared" si="79"/>
        <v>85</v>
      </c>
      <c r="AU145" s="429">
        <f t="shared" si="80"/>
        <v>115</v>
      </c>
      <c r="AV145" s="429">
        <f t="shared" si="81"/>
        <v>115</v>
      </c>
      <c r="AW145" s="429">
        <f t="shared" si="82"/>
        <v>125</v>
      </c>
      <c r="AX145" s="429">
        <f t="shared" si="83"/>
        <v>125</v>
      </c>
    </row>
    <row r="146" spans="1:50">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17008.14</v>
      </c>
      <c r="G146" s="290">
        <f t="shared" si="85"/>
        <v>120.62510638297871</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18623.64</v>
      </c>
      <c r="I146" s="290">
        <f t="shared" si="86"/>
        <v>132.08255319148935</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20239.14</v>
      </c>
      <c r="O146" s="290">
        <f t="shared" si="87"/>
        <v>143.54</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20239.14</v>
      </c>
      <c r="Q146" s="290">
        <f t="shared" si="88"/>
        <v>143.54</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9870</v>
      </c>
      <c r="S146" s="290">
        <f t="shared" si="64"/>
        <v>70</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9870</v>
      </c>
      <c r="U146" s="290">
        <f t="shared" si="65"/>
        <v>70</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11985</v>
      </c>
      <c r="W146" s="290">
        <f t="shared" si="89"/>
        <v>85</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11985</v>
      </c>
      <c r="Y146" s="290">
        <f t="shared" si="90"/>
        <v>85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4815</v>
      </c>
      <c r="AA146" s="290">
        <f t="shared" si="66"/>
        <v>34.148936170212764</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10515</v>
      </c>
      <c r="AC146" s="290">
        <f t="shared" si="67"/>
        <v>74.574468085106389</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5625</v>
      </c>
      <c r="AE146" s="290">
        <f t="shared" si="91"/>
        <v>39.893617021276597</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11625</v>
      </c>
      <c r="AG146" s="290">
        <f t="shared" si="92"/>
        <v>82.446808510638292</v>
      </c>
      <c r="AI146" s="429">
        <f t="shared" si="68"/>
        <v>91.169999999998254</v>
      </c>
      <c r="AJ146" s="429">
        <f t="shared" si="69"/>
        <v>91.169999999998254</v>
      </c>
      <c r="AK146" s="429">
        <f t="shared" si="70"/>
        <v>143.54000000000087</v>
      </c>
      <c r="AL146" s="429">
        <f t="shared" si="71"/>
        <v>143.54000000000087</v>
      </c>
      <c r="AM146" s="429">
        <f t="shared" si="72"/>
        <v>91.169999999998254</v>
      </c>
      <c r="AN146" s="429">
        <f t="shared" si="73"/>
        <v>91.169999999998254</v>
      </c>
      <c r="AO146" s="429">
        <f t="shared" si="74"/>
        <v>143.54000000000087</v>
      </c>
      <c r="AP146" s="429">
        <f t="shared" si="75"/>
        <v>143.54000000000087</v>
      </c>
      <c r="AQ146" s="429">
        <f t="shared" si="76"/>
        <v>70</v>
      </c>
      <c r="AR146" s="429">
        <f t="shared" si="77"/>
        <v>70</v>
      </c>
      <c r="AS146" s="429">
        <f t="shared" si="78"/>
        <v>85</v>
      </c>
      <c r="AT146" s="429">
        <f t="shared" si="79"/>
        <v>85</v>
      </c>
      <c r="AU146" s="429">
        <f t="shared" si="80"/>
        <v>115</v>
      </c>
      <c r="AV146" s="429">
        <f t="shared" si="81"/>
        <v>115</v>
      </c>
      <c r="AW146" s="429">
        <f t="shared" si="82"/>
        <v>125</v>
      </c>
      <c r="AX146" s="429">
        <f t="shared" si="83"/>
        <v>125</v>
      </c>
    </row>
    <row r="147" spans="1:50">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17151.68</v>
      </c>
      <c r="G147" s="290">
        <f t="shared" si="85"/>
        <v>120.78647887323943</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18767.18</v>
      </c>
      <c r="I147" s="290">
        <f t="shared" si="86"/>
        <v>132.16323943661973</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20382.68</v>
      </c>
      <c r="O147" s="290">
        <f t="shared" si="87"/>
        <v>143.54</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20382.68</v>
      </c>
      <c r="Q147" s="290">
        <f t="shared" si="88"/>
        <v>143.54</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9940</v>
      </c>
      <c r="S147" s="290">
        <f t="shared" si="64"/>
        <v>70</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9940</v>
      </c>
      <c r="U147" s="290">
        <f t="shared" si="65"/>
        <v>70</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12070</v>
      </c>
      <c r="W147" s="290">
        <f t="shared" si="89"/>
        <v>85</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12070</v>
      </c>
      <c r="Y147" s="290">
        <f t="shared" si="90"/>
        <v>85</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4930</v>
      </c>
      <c r="AA147" s="290">
        <f t="shared" si="66"/>
        <v>34.718309859154928</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10630</v>
      </c>
      <c r="AC147" s="290">
        <f t="shared" si="67"/>
        <v>74.859154929577471</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5750</v>
      </c>
      <c r="AE147" s="290">
        <f t="shared" si="91"/>
        <v>40.492957746478872</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11750</v>
      </c>
      <c r="AG147" s="290">
        <f t="shared" si="92"/>
        <v>82.74647887323944</v>
      </c>
      <c r="AI147" s="429">
        <f t="shared" si="68"/>
        <v>91.170000000000073</v>
      </c>
      <c r="AJ147" s="429">
        <f t="shared" si="69"/>
        <v>91.170000000000073</v>
      </c>
      <c r="AK147" s="429">
        <f t="shared" si="70"/>
        <v>143.54000000000087</v>
      </c>
      <c r="AL147" s="429">
        <f t="shared" si="71"/>
        <v>143.54000000000087</v>
      </c>
      <c r="AM147" s="429">
        <f t="shared" si="72"/>
        <v>91.170000000000073</v>
      </c>
      <c r="AN147" s="429">
        <f t="shared" si="73"/>
        <v>91.170000000000073</v>
      </c>
      <c r="AO147" s="429">
        <f t="shared" si="74"/>
        <v>143.54000000000087</v>
      </c>
      <c r="AP147" s="429">
        <f t="shared" si="75"/>
        <v>143.54000000000087</v>
      </c>
      <c r="AQ147" s="429">
        <f t="shared" si="76"/>
        <v>70</v>
      </c>
      <c r="AR147" s="429">
        <f t="shared" si="77"/>
        <v>70</v>
      </c>
      <c r="AS147" s="429">
        <f t="shared" si="78"/>
        <v>85</v>
      </c>
      <c r="AT147" s="429">
        <f t="shared" si="79"/>
        <v>85</v>
      </c>
      <c r="AU147" s="429">
        <f t="shared" si="80"/>
        <v>115</v>
      </c>
      <c r="AV147" s="429">
        <f t="shared" si="81"/>
        <v>115</v>
      </c>
      <c r="AW147" s="429">
        <f t="shared" si="82"/>
        <v>125</v>
      </c>
      <c r="AX147" s="429">
        <f t="shared" si="83"/>
        <v>125</v>
      </c>
    </row>
    <row r="148" spans="1:50">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17295.22</v>
      </c>
      <c r="G148" s="290">
        <f t="shared" si="85"/>
        <v>120.94559440559442</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18910.72</v>
      </c>
      <c r="I148" s="290">
        <f t="shared" si="86"/>
        <v>132.24279720279722</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20526.219999999998</v>
      </c>
      <c r="O148" s="290">
        <f t="shared" si="87"/>
        <v>143.54</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20526.219999999998</v>
      </c>
      <c r="Q148" s="290">
        <f t="shared" si="88"/>
        <v>143.54</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10010</v>
      </c>
      <c r="S148" s="290">
        <f t="shared" si="64"/>
        <v>70</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10010</v>
      </c>
      <c r="U148" s="290">
        <f t="shared" si="65"/>
        <v>70</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12155</v>
      </c>
      <c r="W148" s="290">
        <f t="shared" si="89"/>
        <v>85</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12155</v>
      </c>
      <c r="Y148" s="290">
        <f t="shared" si="90"/>
        <v>85</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5045</v>
      </c>
      <c r="AA148" s="290">
        <f t="shared" si="66"/>
        <v>35.27972027972028</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10745</v>
      </c>
      <c r="AC148" s="290">
        <f t="shared" si="67"/>
        <v>75.139860139860133</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5875</v>
      </c>
      <c r="AE148" s="290">
        <f t="shared" si="91"/>
        <v>41.083916083916087</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11875</v>
      </c>
      <c r="AG148" s="290">
        <f t="shared" si="92"/>
        <v>83.04195804195804</v>
      </c>
      <c r="AI148" s="429">
        <f t="shared" si="68"/>
        <v>91.170000000000073</v>
      </c>
      <c r="AJ148" s="429">
        <f t="shared" si="69"/>
        <v>91.170000000000073</v>
      </c>
      <c r="AK148" s="429">
        <f t="shared" si="70"/>
        <v>143.54000000000087</v>
      </c>
      <c r="AL148" s="429">
        <f t="shared" si="71"/>
        <v>143.54000000000087</v>
      </c>
      <c r="AM148" s="429">
        <f t="shared" si="72"/>
        <v>91.170000000000073</v>
      </c>
      <c r="AN148" s="429">
        <f t="shared" si="73"/>
        <v>91.170000000000073</v>
      </c>
      <c r="AO148" s="429">
        <f t="shared" si="74"/>
        <v>143.53999999999724</v>
      </c>
      <c r="AP148" s="429">
        <f t="shared" si="75"/>
        <v>143.53999999999724</v>
      </c>
      <c r="AQ148" s="429">
        <f t="shared" si="76"/>
        <v>70</v>
      </c>
      <c r="AR148" s="429">
        <f t="shared" si="77"/>
        <v>70</v>
      </c>
      <c r="AS148" s="429">
        <f t="shared" si="78"/>
        <v>85</v>
      </c>
      <c r="AT148" s="429">
        <f t="shared" si="79"/>
        <v>85</v>
      </c>
      <c r="AU148" s="429">
        <f t="shared" si="80"/>
        <v>115</v>
      </c>
      <c r="AV148" s="429">
        <f t="shared" si="81"/>
        <v>115</v>
      </c>
      <c r="AW148" s="429">
        <f t="shared" si="82"/>
        <v>125</v>
      </c>
      <c r="AX148" s="429">
        <f t="shared" si="83"/>
        <v>125</v>
      </c>
    </row>
    <row r="149" spans="1:50">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17438.759999999998</v>
      </c>
      <c r="G149" s="290">
        <f t="shared" si="85"/>
        <v>121.10249999999999</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19054.259999999998</v>
      </c>
      <c r="I149" s="290">
        <f t="shared" si="86"/>
        <v>132.32124999999999</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20669.759999999998</v>
      </c>
      <c r="O149" s="290">
        <f t="shared" si="87"/>
        <v>143.54</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20669.759999999998</v>
      </c>
      <c r="Q149" s="290">
        <f t="shared" si="88"/>
        <v>143.54</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10080</v>
      </c>
      <c r="S149" s="290">
        <f t="shared" si="64"/>
        <v>70</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10080</v>
      </c>
      <c r="U149" s="290">
        <f t="shared" si="65"/>
        <v>70</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12240</v>
      </c>
      <c r="W149" s="290">
        <f t="shared" si="89"/>
        <v>85</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12240</v>
      </c>
      <c r="Y149" s="290">
        <f t="shared" si="90"/>
        <v>85</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5160</v>
      </c>
      <c r="AA149" s="290">
        <f t="shared" si="66"/>
        <v>35.833333333333336</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10860</v>
      </c>
      <c r="AC149" s="290">
        <f t="shared" si="67"/>
        <v>75.416666666666671</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6000</v>
      </c>
      <c r="AE149" s="290">
        <f t="shared" si="91"/>
        <v>41.666666666666664</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12000</v>
      </c>
      <c r="AG149" s="290">
        <f t="shared" si="92"/>
        <v>83.333333333333329</v>
      </c>
      <c r="AI149" s="429">
        <f t="shared" si="68"/>
        <v>91.170000000000073</v>
      </c>
      <c r="AJ149" s="429">
        <f t="shared" si="69"/>
        <v>91.170000000000073</v>
      </c>
      <c r="AK149" s="429">
        <f t="shared" si="70"/>
        <v>143.53999999999724</v>
      </c>
      <c r="AL149" s="429">
        <f t="shared" si="71"/>
        <v>143.53999999999724</v>
      </c>
      <c r="AM149" s="429">
        <f t="shared" si="72"/>
        <v>91.170000000000073</v>
      </c>
      <c r="AN149" s="429">
        <f t="shared" si="73"/>
        <v>91.170000000000073</v>
      </c>
      <c r="AO149" s="429">
        <f t="shared" si="74"/>
        <v>143.54000000000087</v>
      </c>
      <c r="AP149" s="429">
        <f t="shared" si="75"/>
        <v>143.54000000000087</v>
      </c>
      <c r="AQ149" s="429">
        <f t="shared" si="76"/>
        <v>70</v>
      </c>
      <c r="AR149" s="429">
        <f t="shared" si="77"/>
        <v>70</v>
      </c>
      <c r="AS149" s="429">
        <f t="shared" si="78"/>
        <v>85</v>
      </c>
      <c r="AT149" s="429">
        <f t="shared" si="79"/>
        <v>85</v>
      </c>
      <c r="AU149" s="429">
        <f t="shared" si="80"/>
        <v>115</v>
      </c>
      <c r="AV149" s="429">
        <f t="shared" si="81"/>
        <v>115</v>
      </c>
      <c r="AW149" s="429">
        <f t="shared" si="82"/>
        <v>125</v>
      </c>
      <c r="AX149" s="429">
        <f t="shared" si="83"/>
        <v>125</v>
      </c>
    </row>
    <row r="150" spans="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17582.3</v>
      </c>
      <c r="G150" s="290">
        <f t="shared" si="85"/>
        <v>121.25724137931034</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19197.8</v>
      </c>
      <c r="I150" s="290">
        <f t="shared" si="86"/>
        <v>132.39862068965516</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20813.3</v>
      </c>
      <c r="O150" s="290">
        <f t="shared" si="87"/>
        <v>143.54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20813.3</v>
      </c>
      <c r="Q150" s="290">
        <f t="shared" si="88"/>
        <v>143.54</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10150</v>
      </c>
      <c r="S150" s="290">
        <f t="shared" si="64"/>
        <v>70</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10150</v>
      </c>
      <c r="U150" s="290">
        <f t="shared" si="65"/>
        <v>70</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12325</v>
      </c>
      <c r="W150" s="290">
        <f t="shared" si="89"/>
        <v>85</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12325</v>
      </c>
      <c r="Y150" s="290">
        <f t="shared" si="90"/>
        <v>85</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5275</v>
      </c>
      <c r="AA150" s="290">
        <f t="shared" si="66"/>
        <v>36.379310344827587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10975</v>
      </c>
      <c r="AC150" s="290">
        <f t="shared" si="67"/>
        <v>75.689655172413794</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6125</v>
      </c>
      <c r="AE150" s="290">
        <f t="shared" si="91"/>
        <v>42.241379310344826</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12125</v>
      </c>
      <c r="AG150" s="290">
        <f t="shared" si="92"/>
        <v>83.620689655172413</v>
      </c>
      <c r="AI150" s="429">
        <f t="shared" si="68"/>
        <v>91.170000000000073</v>
      </c>
      <c r="AJ150" s="429">
        <f t="shared" si="69"/>
        <v>91.170000000000073</v>
      </c>
      <c r="AK150" s="429">
        <f t="shared" si="70"/>
        <v>143.54000000000087</v>
      </c>
      <c r="AL150" s="429">
        <f t="shared" si="71"/>
        <v>143.54000000000087</v>
      </c>
      <c r="AM150" s="429">
        <f t="shared" si="72"/>
        <v>91.170000000000073</v>
      </c>
      <c r="AN150" s="429">
        <f t="shared" si="73"/>
        <v>91.170000000000073</v>
      </c>
      <c r="AO150" s="429">
        <f t="shared" si="74"/>
        <v>143.54000000000087</v>
      </c>
      <c r="AP150" s="429">
        <f t="shared" si="75"/>
        <v>143.54000000000087</v>
      </c>
      <c r="AQ150" s="429">
        <f t="shared" si="76"/>
        <v>70</v>
      </c>
      <c r="AR150" s="429">
        <f t="shared" si="77"/>
        <v>70</v>
      </c>
      <c r="AS150" s="429">
        <f t="shared" si="78"/>
        <v>85</v>
      </c>
      <c r="AT150" s="429">
        <f t="shared" si="79"/>
        <v>85</v>
      </c>
      <c r="AU150" s="429">
        <f t="shared" si="80"/>
        <v>115</v>
      </c>
      <c r="AV150" s="429">
        <f t="shared" si="81"/>
        <v>115</v>
      </c>
      <c r="AW150" s="429">
        <f t="shared" si="82"/>
        <v>125</v>
      </c>
      <c r="AX150" s="429">
        <f t="shared" si="83"/>
        <v>125</v>
      </c>
    </row>
    <row r="151" spans="1:50">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17725.84</v>
      </c>
      <c r="G151" s="290">
        <f t="shared" si="85"/>
        <v>121.40986301369863</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19341.34</v>
      </c>
      <c r="I151" s="290">
        <f t="shared" si="86"/>
        <v>132.47493150684932</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20956.84</v>
      </c>
      <c r="O151" s="290">
        <f t="shared" si="87"/>
        <v>143.54</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20956.84</v>
      </c>
      <c r="Q151" s="290">
        <f t="shared" si="88"/>
        <v>143.54</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10220</v>
      </c>
      <c r="S151" s="290">
        <f t="shared" si="64"/>
        <v>70</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10220</v>
      </c>
      <c r="U151" s="290">
        <f t="shared" si="65"/>
        <v>70</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12410</v>
      </c>
      <c r="W151" s="290">
        <f t="shared" si="89"/>
        <v>85</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12410</v>
      </c>
      <c r="Y151" s="290">
        <f t="shared" si="90"/>
        <v>85</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5390</v>
      </c>
      <c r="AA151" s="290">
        <f t="shared" si="66"/>
        <v>36.917808219178085</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11090</v>
      </c>
      <c r="AC151" s="290">
        <f t="shared" si="67"/>
        <v>75.958904109589042</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6250</v>
      </c>
      <c r="AE151" s="290">
        <f t="shared" si="91"/>
        <v>42.80821917808219</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12250</v>
      </c>
      <c r="AG151" s="290">
        <f t="shared" si="92"/>
        <v>83.904109589041099</v>
      </c>
      <c r="AI151" s="429">
        <f t="shared" si="68"/>
        <v>91.170000000000073</v>
      </c>
      <c r="AJ151" s="429">
        <f t="shared" si="69"/>
        <v>91.170000000000073</v>
      </c>
      <c r="AK151" s="429">
        <f t="shared" si="70"/>
        <v>143.54000000000087</v>
      </c>
      <c r="AL151" s="429">
        <f t="shared" si="71"/>
        <v>143.54000000000087</v>
      </c>
      <c r="AM151" s="429">
        <f t="shared" si="72"/>
        <v>91.170000000000073</v>
      </c>
      <c r="AN151" s="429">
        <f t="shared" si="73"/>
        <v>91.170000000000073</v>
      </c>
      <c r="AO151" s="429">
        <f t="shared" si="74"/>
        <v>143.54000000000087</v>
      </c>
      <c r="AP151" s="429">
        <f t="shared" si="75"/>
        <v>143.54000000000087</v>
      </c>
      <c r="AQ151" s="429">
        <f t="shared" si="76"/>
        <v>70</v>
      </c>
      <c r="AR151" s="429">
        <f t="shared" si="77"/>
        <v>70</v>
      </c>
      <c r="AS151" s="429">
        <f t="shared" si="78"/>
        <v>85</v>
      </c>
      <c r="AT151" s="429">
        <f t="shared" si="79"/>
        <v>85</v>
      </c>
      <c r="AU151" s="429">
        <f t="shared" si="80"/>
        <v>115</v>
      </c>
      <c r="AV151" s="429">
        <f t="shared" si="81"/>
        <v>115</v>
      </c>
      <c r="AW151" s="429">
        <f t="shared" si="82"/>
        <v>125</v>
      </c>
      <c r="AX151" s="429">
        <f t="shared" si="83"/>
        <v>125</v>
      </c>
    </row>
    <row r="152" spans="1:50">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17869.379999999997</v>
      </c>
      <c r="G152" s="290">
        <f t="shared" si="85"/>
        <v>121.56040816326529</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19484.879999999997</v>
      </c>
      <c r="I152" s="290">
        <f t="shared" si="86"/>
        <v>132.55020408163264</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21100.379999999997</v>
      </c>
      <c r="O152" s="290">
        <f t="shared" si="87"/>
        <v>143.54</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21100.379999999997</v>
      </c>
      <c r="Q152" s="290">
        <f t="shared" si="88"/>
        <v>143.54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10290</v>
      </c>
      <c r="S152" s="290">
        <f t="shared" si="64"/>
        <v>70</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10290</v>
      </c>
      <c r="U152" s="290">
        <f t="shared" si="65"/>
        <v>70</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12495</v>
      </c>
      <c r="W152" s="290">
        <f t="shared" si="89"/>
        <v>85</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12495</v>
      </c>
      <c r="Y152" s="290">
        <f t="shared" si="90"/>
        <v>85</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5505</v>
      </c>
      <c r="AA152" s="290">
        <f t="shared" si="66"/>
        <v>37.448979591836732</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11205</v>
      </c>
      <c r="AC152" s="290">
        <f t="shared" si="67"/>
        <v>76.224489795918373</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6375</v>
      </c>
      <c r="AE152" s="290">
        <f t="shared" si="91"/>
        <v>43.367346938775512</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12375</v>
      </c>
      <c r="AG152" s="290">
        <f t="shared" si="92"/>
        <v>84.183673469387756</v>
      </c>
      <c r="AI152" s="429">
        <f t="shared" si="68"/>
        <v>91.170000000000073</v>
      </c>
      <c r="AJ152" s="429">
        <f t="shared" si="69"/>
        <v>91.170000000000073</v>
      </c>
      <c r="AK152" s="429">
        <f t="shared" si="70"/>
        <v>143.53999999999724</v>
      </c>
      <c r="AL152" s="429">
        <f t="shared" si="71"/>
        <v>143.53999999999724</v>
      </c>
      <c r="AM152" s="429">
        <f t="shared" si="72"/>
        <v>91.170000000000073</v>
      </c>
      <c r="AN152" s="429">
        <f t="shared" si="73"/>
        <v>91.170000000000073</v>
      </c>
      <c r="AO152" s="429">
        <f t="shared" si="74"/>
        <v>143.53999999999724</v>
      </c>
      <c r="AP152" s="429">
        <f t="shared" si="75"/>
        <v>143.53999999999724</v>
      </c>
      <c r="AQ152" s="429">
        <f t="shared" si="76"/>
        <v>70</v>
      </c>
      <c r="AR152" s="429">
        <f t="shared" si="77"/>
        <v>70</v>
      </c>
      <c r="AS152" s="429">
        <f t="shared" si="78"/>
        <v>85</v>
      </c>
      <c r="AT152" s="429">
        <f t="shared" si="79"/>
        <v>85</v>
      </c>
      <c r="AU152" s="429">
        <f t="shared" si="80"/>
        <v>115</v>
      </c>
      <c r="AV152" s="429">
        <f t="shared" si="81"/>
        <v>115</v>
      </c>
      <c r="AW152" s="429">
        <f t="shared" si="82"/>
        <v>125</v>
      </c>
      <c r="AX152" s="429">
        <f t="shared" si="83"/>
        <v>125</v>
      </c>
    </row>
    <row r="153" spans="1:50">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18012.919999999998</v>
      </c>
      <c r="G153" s="290">
        <f t="shared" si="85"/>
        <v>121.70891891891891</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19628.419999999998</v>
      </c>
      <c r="I153" s="290">
        <f t="shared" si="86"/>
        <v>132.62445945945944</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21243.919999999998</v>
      </c>
      <c r="O153" s="290">
        <f t="shared" si="87"/>
        <v>143.54</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21243.919999999998</v>
      </c>
      <c r="Q153" s="290">
        <f t="shared" si="88"/>
        <v>143.54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10360</v>
      </c>
      <c r="S153" s="290">
        <f t="shared" si="64"/>
        <v>70</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10360</v>
      </c>
      <c r="U153" s="290">
        <f t="shared" si="65"/>
        <v>70</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12580</v>
      </c>
      <c r="W153" s="290">
        <f t="shared" si="89"/>
        <v>85</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12580</v>
      </c>
      <c r="Y153" s="290">
        <f t="shared" si="90"/>
        <v>85</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5620</v>
      </c>
      <c r="AA153" s="290">
        <f t="shared" si="66"/>
        <v>37.972972972972975</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11320</v>
      </c>
      <c r="AC153" s="290">
        <f t="shared" si="67"/>
        <v>76.486486486486484</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6500</v>
      </c>
      <c r="AE153" s="290">
        <f t="shared" si="91"/>
        <v>43.918918918918919</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12500</v>
      </c>
      <c r="AG153" s="290">
        <f t="shared" si="92"/>
        <v>84.459459459459453</v>
      </c>
      <c r="AI153" s="429">
        <f t="shared" si="68"/>
        <v>91.170000000000073</v>
      </c>
      <c r="AJ153" s="429">
        <f t="shared" si="69"/>
        <v>91.170000000000073</v>
      </c>
      <c r="AK153" s="429">
        <f t="shared" si="70"/>
        <v>143.54000000000087</v>
      </c>
      <c r="AL153" s="429">
        <f t="shared" si="71"/>
        <v>143.54000000000087</v>
      </c>
      <c r="AM153" s="429">
        <f t="shared" si="72"/>
        <v>91.170000000000073</v>
      </c>
      <c r="AN153" s="429">
        <f t="shared" si="73"/>
        <v>91.170000000000073</v>
      </c>
      <c r="AO153" s="429">
        <f t="shared" si="74"/>
        <v>143.54000000000087</v>
      </c>
      <c r="AP153" s="429">
        <f t="shared" si="75"/>
        <v>143.54000000000087</v>
      </c>
      <c r="AQ153" s="429">
        <f t="shared" si="76"/>
        <v>70</v>
      </c>
      <c r="AR153" s="429">
        <f t="shared" si="77"/>
        <v>70</v>
      </c>
      <c r="AS153" s="429">
        <f t="shared" si="78"/>
        <v>85</v>
      </c>
      <c r="AT153" s="429">
        <f t="shared" si="79"/>
        <v>85</v>
      </c>
      <c r="AU153" s="429">
        <f t="shared" si="80"/>
        <v>115</v>
      </c>
      <c r="AV153" s="429">
        <f t="shared" si="81"/>
        <v>115</v>
      </c>
      <c r="AW153" s="429">
        <f t="shared" si="82"/>
        <v>125</v>
      </c>
      <c r="AX153" s="429">
        <f t="shared" si="83"/>
        <v>125</v>
      </c>
    </row>
    <row r="154" spans="1:50">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18156.46</v>
      </c>
      <c r="G154" s="290">
        <f t="shared" si="85"/>
        <v>121.85543624161073</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19771.96</v>
      </c>
      <c r="I154" s="290">
        <f t="shared" si="86"/>
        <v>132.69771812080538</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21387.46</v>
      </c>
      <c r="O154" s="290">
        <f t="shared" si="87"/>
        <v>143.54</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21387.46</v>
      </c>
      <c r="Q154" s="290">
        <f t="shared" si="88"/>
        <v>143.54</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10430</v>
      </c>
      <c r="S154" s="290">
        <f t="shared" si="64"/>
        <v>70</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10430</v>
      </c>
      <c r="U154" s="290">
        <f t="shared" si="65"/>
        <v>70</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12665</v>
      </c>
      <c r="W154" s="290">
        <f t="shared" si="89"/>
        <v>85</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12665</v>
      </c>
      <c r="Y154" s="290">
        <f t="shared" si="90"/>
        <v>85</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5735</v>
      </c>
      <c r="AA154" s="290">
        <f t="shared" si="66"/>
        <v>38.489932885906043</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11435</v>
      </c>
      <c r="AC154" s="290">
        <f t="shared" si="67"/>
        <v>76.744966442953015</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6625</v>
      </c>
      <c r="AE154" s="290">
        <f t="shared" si="91"/>
        <v>44.463087248322147</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12625</v>
      </c>
      <c r="AG154" s="290">
        <f t="shared" si="92"/>
        <v>84.731543624161077</v>
      </c>
      <c r="AI154" s="429">
        <f t="shared" si="68"/>
        <v>91.170000000000073</v>
      </c>
      <c r="AJ154" s="429">
        <f t="shared" si="69"/>
        <v>91.170000000000073</v>
      </c>
      <c r="AK154" s="429">
        <f t="shared" si="70"/>
        <v>143.54000000000087</v>
      </c>
      <c r="AL154" s="429">
        <f t="shared" si="71"/>
        <v>143.54000000000087</v>
      </c>
      <c r="AM154" s="429">
        <f t="shared" si="72"/>
        <v>91.170000000000073</v>
      </c>
      <c r="AN154" s="429">
        <f t="shared" si="73"/>
        <v>91.170000000000073</v>
      </c>
      <c r="AO154" s="429">
        <f t="shared" si="74"/>
        <v>143.54000000000087</v>
      </c>
      <c r="AP154" s="429">
        <f t="shared" si="75"/>
        <v>143.54000000000087</v>
      </c>
      <c r="AQ154" s="429">
        <f t="shared" si="76"/>
        <v>70</v>
      </c>
      <c r="AR154" s="429">
        <f t="shared" si="77"/>
        <v>70</v>
      </c>
      <c r="AS154" s="429">
        <f t="shared" si="78"/>
        <v>85</v>
      </c>
      <c r="AT154" s="429">
        <f t="shared" si="79"/>
        <v>85</v>
      </c>
      <c r="AU154" s="429">
        <f t="shared" si="80"/>
        <v>115</v>
      </c>
      <c r="AV154" s="429">
        <f t="shared" si="81"/>
        <v>115</v>
      </c>
      <c r="AW154" s="429">
        <f t="shared" si="82"/>
        <v>125</v>
      </c>
      <c r="AX154" s="429">
        <f t="shared" si="83"/>
        <v>125</v>
      </c>
    </row>
    <row r="155" spans="1:50">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18300</v>
      </c>
      <c r="G155" s="290">
        <f t="shared" si="85"/>
        <v>122</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19915.5</v>
      </c>
      <c r="I155" s="290">
        <f t="shared" si="86"/>
        <v>132.77000000000001</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21531</v>
      </c>
      <c r="O155" s="290">
        <f t="shared" si="87"/>
        <v>143.54</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21531</v>
      </c>
      <c r="Q155" s="290">
        <f t="shared" si="88"/>
        <v>143.54</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10500</v>
      </c>
      <c r="S155" s="290">
        <f t="shared" si="64"/>
        <v>70</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10500</v>
      </c>
      <c r="U155" s="290">
        <f t="shared" si="65"/>
        <v>70</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12750</v>
      </c>
      <c r="W155" s="290">
        <f t="shared" si="89"/>
        <v>85</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12750</v>
      </c>
      <c r="Y155" s="290">
        <f t="shared" si="90"/>
        <v>85</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5850</v>
      </c>
      <c r="AA155" s="290">
        <f t="shared" si="66"/>
        <v>39</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11550</v>
      </c>
      <c r="AC155" s="290">
        <f t="shared" si="67"/>
        <v>77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6750</v>
      </c>
      <c r="AE155" s="290">
        <f t="shared" si="91"/>
        <v>45</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12750</v>
      </c>
      <c r="AG155" s="290">
        <f t="shared" si="92"/>
        <v>85</v>
      </c>
      <c r="AI155" s="429">
        <f t="shared" si="68"/>
        <v>91.170000000000073</v>
      </c>
      <c r="AJ155" s="429">
        <f t="shared" si="69"/>
        <v>91.170000000000073</v>
      </c>
      <c r="AK155" s="429">
        <f t="shared" si="70"/>
        <v>143.54000000000087</v>
      </c>
      <c r="AL155" s="429">
        <f t="shared" si="71"/>
        <v>143.54000000000087</v>
      </c>
      <c r="AM155" s="429">
        <f t="shared" si="72"/>
        <v>91.170000000000073</v>
      </c>
      <c r="AN155" s="429">
        <f t="shared" si="73"/>
        <v>91.170000000000073</v>
      </c>
      <c r="AO155" s="429">
        <f t="shared" si="74"/>
        <v>143.54000000000087</v>
      </c>
      <c r="AP155" s="429">
        <f t="shared" si="75"/>
        <v>143.54000000000087</v>
      </c>
      <c r="AQ155" s="429">
        <f t="shared" si="76"/>
        <v>70</v>
      </c>
      <c r="AR155" s="429">
        <f t="shared" si="77"/>
        <v>70</v>
      </c>
      <c r="AS155" s="429">
        <f t="shared" si="78"/>
        <v>85</v>
      </c>
      <c r="AT155" s="429">
        <f t="shared" si="79"/>
        <v>85</v>
      </c>
      <c r="AU155" s="429">
        <f t="shared" si="80"/>
        <v>115</v>
      </c>
      <c r="AV155" s="429">
        <f t="shared" si="81"/>
        <v>115</v>
      </c>
      <c r="AW155" s="429">
        <f t="shared" si="82"/>
        <v>125</v>
      </c>
      <c r="AX155" s="429">
        <f t="shared" si="83"/>
        <v>125</v>
      </c>
    </row>
    <row r="156" spans="1:50">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13811.99</v>
      </c>
      <c r="E156" s="290">
        <f t="shared" si="84"/>
        <v>91.470132450331121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18443.54</v>
      </c>
      <c r="G156" s="290">
        <f t="shared" si="85"/>
        <v>122.14264900662252</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20059.04</v>
      </c>
      <c r="I156" s="290">
        <f t="shared" si="86"/>
        <v>132.84132450331126</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20609.990000000002</v>
      </c>
      <c r="M156" s="290">
        <f t="shared" si="63"/>
        <v>136.49</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21674.539999999997</v>
      </c>
      <c r="O156" s="290">
        <f t="shared" si="87"/>
        <v>143.54</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21674.539999999997</v>
      </c>
      <c r="Q156" s="290">
        <f t="shared" si="88"/>
        <v>143.54</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10570</v>
      </c>
      <c r="S156" s="290">
        <f t="shared" si="64"/>
        <v>70</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10570</v>
      </c>
      <c r="U156" s="290">
        <f t="shared" si="65"/>
        <v>70</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12835</v>
      </c>
      <c r="W156" s="290">
        <f t="shared" si="89"/>
        <v>85</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12835</v>
      </c>
      <c r="Y156" s="290">
        <f t="shared" si="90"/>
        <v>85</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5965</v>
      </c>
      <c r="AA156" s="290">
        <f t="shared" si="66"/>
        <v>39.503311258278146</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11665</v>
      </c>
      <c r="AC156" s="290">
        <f t="shared" si="67"/>
        <v>77.25165562913908</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6875</v>
      </c>
      <c r="AE156" s="290">
        <f t="shared" si="91"/>
        <v>45.52980132450331</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12875</v>
      </c>
      <c r="AG156" s="290">
        <f t="shared" si="92"/>
        <v>85.264900662251662</v>
      </c>
      <c r="AI156" s="429">
        <f t="shared" si="68"/>
        <v>91.170000000000073</v>
      </c>
      <c r="AJ156" s="429">
        <f t="shared" si="69"/>
        <v>136.48999999999978</v>
      </c>
      <c r="AK156" s="429">
        <f t="shared" si="70"/>
        <v>143.54000000000087</v>
      </c>
      <c r="AL156" s="429">
        <f t="shared" si="71"/>
        <v>143.54000000000087</v>
      </c>
      <c r="AM156" s="429">
        <f t="shared" si="72"/>
        <v>91.170000000000073</v>
      </c>
      <c r="AN156" s="429">
        <f t="shared" si="73"/>
        <v>6934.4900000000016</v>
      </c>
      <c r="AO156" s="429">
        <f t="shared" si="74"/>
        <v>143.53999999999724</v>
      </c>
      <c r="AP156" s="429">
        <f t="shared" si="75"/>
        <v>143.53999999999724</v>
      </c>
      <c r="AQ156" s="429">
        <f t="shared" si="76"/>
        <v>70</v>
      </c>
      <c r="AR156" s="429">
        <f t="shared" si="77"/>
        <v>70</v>
      </c>
      <c r="AS156" s="429">
        <f t="shared" si="78"/>
        <v>85</v>
      </c>
      <c r="AT156" s="429">
        <f t="shared" si="79"/>
        <v>85</v>
      </c>
      <c r="AU156" s="429">
        <f t="shared" si="80"/>
        <v>115</v>
      </c>
      <c r="AV156" s="429">
        <f t="shared" si="81"/>
        <v>115</v>
      </c>
      <c r="AW156" s="429">
        <f t="shared" si="82"/>
        <v>125</v>
      </c>
      <c r="AX156" s="429">
        <f t="shared" si="83"/>
        <v>125</v>
      </c>
    </row>
    <row r="157" spans="1:50">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13948.48</v>
      </c>
      <c r="E157" s="290">
        <f t="shared" si="84"/>
        <v>91.76631578947368</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18587.080000000002</v>
      </c>
      <c r="G157" s="290">
        <f t="shared" si="85"/>
        <v>122.2834210526316</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20202.580000000002</v>
      </c>
      <c r="I157" s="290">
        <f t="shared" si="86"/>
        <v>132.9117105263158</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20746.480000000003</v>
      </c>
      <c r="M157" s="290">
        <f t="shared" si="63"/>
        <v>136.49</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21818.079999999998</v>
      </c>
      <c r="O157" s="290">
        <f t="shared" si="87"/>
        <v>143.54</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21818.079999999998</v>
      </c>
      <c r="Q157" s="290">
        <f t="shared" si="88"/>
        <v>143.54</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10640</v>
      </c>
      <c r="S157" s="290">
        <f t="shared" si="64"/>
        <v>70</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10640</v>
      </c>
      <c r="U157" s="290">
        <f t="shared" si="65"/>
        <v>70</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12920</v>
      </c>
      <c r="W157" s="290">
        <f t="shared" si="89"/>
        <v>85</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12920</v>
      </c>
      <c r="Y157" s="290">
        <f t="shared" si="90"/>
        <v>85</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6080</v>
      </c>
      <c r="AA157" s="290">
        <f t="shared" si="66"/>
        <v>40</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11780</v>
      </c>
      <c r="AC157" s="290">
        <f t="shared" si="67"/>
        <v>77.5</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7000</v>
      </c>
      <c r="AE157" s="290">
        <f t="shared" si="91"/>
        <v>46.05263157894737</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13000</v>
      </c>
      <c r="AG157" s="290">
        <f t="shared" si="92"/>
        <v>85.526315789473685</v>
      </c>
      <c r="AI157" s="429">
        <f t="shared" si="68"/>
        <v>91.170000000000073</v>
      </c>
      <c r="AJ157" s="429">
        <f t="shared" si="69"/>
        <v>136.48999999999978</v>
      </c>
      <c r="AK157" s="429">
        <f t="shared" si="70"/>
        <v>143.54000000000087</v>
      </c>
      <c r="AL157" s="429">
        <f t="shared" si="71"/>
        <v>143.54000000000087</v>
      </c>
      <c r="AM157" s="429">
        <f t="shared" si="72"/>
        <v>91.170000000000073</v>
      </c>
      <c r="AN157" s="429">
        <f t="shared" si="73"/>
        <v>136.4900000000016</v>
      </c>
      <c r="AO157" s="429">
        <f t="shared" si="74"/>
        <v>143.54000000000087</v>
      </c>
      <c r="AP157" s="429">
        <f t="shared" si="75"/>
        <v>143.54000000000087</v>
      </c>
      <c r="AQ157" s="429">
        <f t="shared" si="76"/>
        <v>70</v>
      </c>
      <c r="AR157" s="429">
        <f t="shared" si="77"/>
        <v>70</v>
      </c>
      <c r="AS157" s="429">
        <f t="shared" si="78"/>
        <v>85</v>
      </c>
      <c r="AT157" s="429">
        <f t="shared" si="79"/>
        <v>85</v>
      </c>
      <c r="AU157" s="429">
        <f t="shared" si="80"/>
        <v>115</v>
      </c>
      <c r="AV157" s="429">
        <f t="shared" si="81"/>
        <v>115</v>
      </c>
      <c r="AW157" s="429">
        <f t="shared" si="82"/>
        <v>125</v>
      </c>
      <c r="AX157" s="429">
        <f t="shared" si="83"/>
        <v>125</v>
      </c>
    </row>
    <row r="158" spans="1:50">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14084.97</v>
      </c>
      <c r="E158" s="290">
        <f t="shared" si="84"/>
        <v>92.058627450980381</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18730.62</v>
      </c>
      <c r="G158" s="290">
        <f t="shared" si="85"/>
        <v>122.42235294117647</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20346.12</v>
      </c>
      <c r="I158" s="290">
        <f t="shared" si="86"/>
        <v>132.98117647058822</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20882.97</v>
      </c>
      <c r="M158" s="290">
        <f t="shared" si="63"/>
        <v>136.49</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21961.62</v>
      </c>
      <c r="O158" s="290">
        <f t="shared" si="87"/>
        <v>143.54</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21961.62</v>
      </c>
      <c r="Q158" s="290">
        <f t="shared" si="88"/>
        <v>143.54</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10710</v>
      </c>
      <c r="S158" s="290">
        <f t="shared" si="64"/>
        <v>70</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10710</v>
      </c>
      <c r="U158" s="290">
        <f t="shared" si="65"/>
        <v>70</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13005</v>
      </c>
      <c r="W158" s="290">
        <f t="shared" si="89"/>
        <v>85</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13005</v>
      </c>
      <c r="Y158" s="290">
        <f t="shared" si="90"/>
        <v>85</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6195</v>
      </c>
      <c r="AA158" s="290">
        <f t="shared" si="66"/>
        <v>40.490196078431374</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11895</v>
      </c>
      <c r="AC158" s="290">
        <f t="shared" si="67"/>
        <v>77.745098039215691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7125</v>
      </c>
      <c r="AE158" s="290">
        <f t="shared" si="91"/>
        <v>46.568627450980394</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13125</v>
      </c>
      <c r="AG158" s="290">
        <f t="shared" si="92"/>
        <v>85.784313725490193</v>
      </c>
      <c r="AI158" s="429">
        <f t="shared" si="68"/>
        <v>91.170000000000073</v>
      </c>
      <c r="AJ158" s="429">
        <f t="shared" si="69"/>
        <v>136.48999999999978</v>
      </c>
      <c r="AK158" s="429">
        <f t="shared" si="70"/>
        <v>143.53999999999724</v>
      </c>
      <c r="AL158" s="429">
        <f t="shared" si="71"/>
        <v>143.53999999999724</v>
      </c>
      <c r="AM158" s="429">
        <f t="shared" si="72"/>
        <v>91.170000000000073</v>
      </c>
      <c r="AN158" s="429">
        <f t="shared" si="73"/>
        <v>136.48999999999796</v>
      </c>
      <c r="AO158" s="429">
        <f t="shared" si="74"/>
        <v>143.54000000000087</v>
      </c>
      <c r="AP158" s="429">
        <f t="shared" si="75"/>
        <v>143.54000000000087</v>
      </c>
      <c r="AQ158" s="429">
        <f t="shared" si="76"/>
        <v>70</v>
      </c>
      <c r="AR158" s="429">
        <f t="shared" si="77"/>
        <v>70</v>
      </c>
      <c r="AS158" s="429">
        <f t="shared" si="78"/>
        <v>85</v>
      </c>
      <c r="AT158" s="429">
        <f t="shared" si="79"/>
        <v>85</v>
      </c>
      <c r="AU158" s="429">
        <f t="shared" si="80"/>
        <v>115</v>
      </c>
      <c r="AV158" s="429">
        <f t="shared" si="81"/>
        <v>115</v>
      </c>
      <c r="AW158" s="429">
        <f t="shared" si="82"/>
        <v>125</v>
      </c>
      <c r="AX158" s="429">
        <f t="shared" si="83"/>
        <v>125</v>
      </c>
    </row>
    <row r="159" spans="1:50">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14221.46</v>
      </c>
      <c r="E159" s="290">
        <f t="shared" si="84"/>
        <v>92.347142857142856</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18874.16</v>
      </c>
      <c r="G159" s="290">
        <f t="shared" si="85"/>
        <v>122.55948051948052</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20489.66</v>
      </c>
      <c r="I159" s="290">
        <f t="shared" si="86"/>
        <v>133.04974025974025</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21019.460000000003</v>
      </c>
      <c r="M159" s="290">
        <f t="shared" si="63"/>
        <v>136.49</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22105.16</v>
      </c>
      <c r="O159" s="290">
        <f t="shared" si="87"/>
        <v>143.54</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22105.16</v>
      </c>
      <c r="Q159" s="290">
        <f t="shared" si="88"/>
        <v>143.54</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10780</v>
      </c>
      <c r="S159" s="290">
        <f t="shared" si="64"/>
        <v>70</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10780</v>
      </c>
      <c r="U159" s="290">
        <f t="shared" si="65"/>
        <v>70</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13090</v>
      </c>
      <c r="W159" s="290">
        <f t="shared" si="89"/>
        <v>85</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13090</v>
      </c>
      <c r="Y159" s="290">
        <f t="shared" si="90"/>
        <v>85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6310</v>
      </c>
      <c r="AA159" s="290">
        <f t="shared" si="66"/>
        <v>40.974025974025977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12010</v>
      </c>
      <c r="AC159" s="290">
        <f t="shared" si="67"/>
        <v>77.987012987012989</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7250</v>
      </c>
      <c r="AE159" s="290">
        <f t="shared" si="91"/>
        <v>47.077922077922075</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13250</v>
      </c>
      <c r="AG159" s="290">
        <f t="shared" si="92"/>
        <v>86.038961038961034</v>
      </c>
      <c r="AI159" s="429">
        <f t="shared" si="68"/>
        <v>91.170000000000073</v>
      </c>
      <c r="AJ159" s="429">
        <f t="shared" si="69"/>
        <v>136.48999999999978</v>
      </c>
      <c r="AK159" s="429">
        <f t="shared" si="70"/>
        <v>143.54000000000087</v>
      </c>
      <c r="AL159" s="429">
        <f t="shared" si="71"/>
        <v>143.54000000000087</v>
      </c>
      <c r="AM159" s="429">
        <f t="shared" si="72"/>
        <v>91.170000000000073</v>
      </c>
      <c r="AN159" s="429">
        <f t="shared" si="73"/>
        <v>136.4900000000016</v>
      </c>
      <c r="AO159" s="429">
        <f t="shared" si="74"/>
        <v>143.54000000000087</v>
      </c>
      <c r="AP159" s="429">
        <f t="shared" si="75"/>
        <v>143.54000000000087</v>
      </c>
      <c r="AQ159" s="429">
        <f t="shared" si="76"/>
        <v>70</v>
      </c>
      <c r="AR159" s="429">
        <f t="shared" si="77"/>
        <v>70</v>
      </c>
      <c r="AS159" s="429">
        <f t="shared" si="78"/>
        <v>85</v>
      </c>
      <c r="AT159" s="429">
        <f t="shared" si="79"/>
        <v>85</v>
      </c>
      <c r="AU159" s="429">
        <f t="shared" si="80"/>
        <v>115</v>
      </c>
      <c r="AV159" s="429">
        <f t="shared" si="81"/>
        <v>115</v>
      </c>
      <c r="AW159" s="429">
        <f t="shared" si="82"/>
        <v>125</v>
      </c>
      <c r="AX159" s="429">
        <f t="shared" si="83"/>
        <v>125</v>
      </c>
    </row>
    <row r="160" spans="1:5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14357.95</v>
      </c>
      <c r="E160" s="290">
        <f t="shared" si="84"/>
        <v>92.631935483870976</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19017.7</v>
      </c>
      <c r="G160" s="290">
        <f t="shared" si="85"/>
        <v>122.69483870967743</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20633.199999999997</v>
      </c>
      <c r="I160" s="290">
        <f t="shared" si="86"/>
        <v>133.11741935483869</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21155.95</v>
      </c>
      <c r="M160" s="290">
        <f t="shared" si="63"/>
        <v>136.49</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22248.699999999997</v>
      </c>
      <c r="O160" s="290">
        <f t="shared" si="87"/>
        <v>143.54</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22248.699999999997</v>
      </c>
      <c r="Q160" s="290">
        <f t="shared" si="88"/>
        <v>143.54</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10850</v>
      </c>
      <c r="S160" s="290">
        <f t="shared" si="64"/>
        <v>70</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10850</v>
      </c>
      <c r="U160" s="290">
        <f t="shared" si="65"/>
        <v>70</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13175</v>
      </c>
      <c r="W160" s="290">
        <f t="shared" si="89"/>
        <v>85</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13175</v>
      </c>
      <c r="Y160" s="290">
        <f t="shared" si="90"/>
        <v>85</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6425</v>
      </c>
      <c r="AA160" s="290">
        <f t="shared" si="66"/>
        <v>41.451612903225808</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12125</v>
      </c>
      <c r="AC160" s="290">
        <f t="shared" si="67"/>
        <v>78.225806451612897</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7375</v>
      </c>
      <c r="AE160" s="290">
        <f t="shared" si="91"/>
        <v>47.58064516129032</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13375</v>
      </c>
      <c r="AG160" s="290">
        <f t="shared" si="92"/>
        <v>86.290322580645167</v>
      </c>
      <c r="AI160" s="429">
        <f t="shared" si="68"/>
        <v>91.170000000000073</v>
      </c>
      <c r="AJ160" s="429">
        <f t="shared" si="69"/>
        <v>136.4900000000016</v>
      </c>
      <c r="AK160" s="429">
        <f t="shared" si="70"/>
        <v>143.54000000000087</v>
      </c>
      <c r="AL160" s="429">
        <f t="shared" si="71"/>
        <v>143.53999999999724</v>
      </c>
      <c r="AM160" s="429">
        <f t="shared" si="72"/>
        <v>91.170000000000073</v>
      </c>
      <c r="AN160" s="429">
        <f t="shared" si="73"/>
        <v>136.48999999999796</v>
      </c>
      <c r="AO160" s="429">
        <f t="shared" si="74"/>
        <v>143.53999999999724</v>
      </c>
      <c r="AP160" s="429">
        <f t="shared" si="75"/>
        <v>143.53999999999724</v>
      </c>
      <c r="AQ160" s="429">
        <f t="shared" si="76"/>
        <v>70</v>
      </c>
      <c r="AR160" s="429">
        <f t="shared" si="77"/>
        <v>70</v>
      </c>
      <c r="AS160" s="429">
        <f t="shared" si="78"/>
        <v>85</v>
      </c>
      <c r="AT160" s="429">
        <f t="shared" si="79"/>
        <v>85</v>
      </c>
      <c r="AU160" s="429">
        <f t="shared" si="80"/>
        <v>115</v>
      </c>
      <c r="AV160" s="429">
        <f t="shared" si="81"/>
        <v>115</v>
      </c>
      <c r="AW160" s="429">
        <f t="shared" si="82"/>
        <v>125</v>
      </c>
      <c r="AX160" s="429">
        <f t="shared" si="83"/>
        <v>125</v>
      </c>
    </row>
    <row r="161" spans="1:50">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14494.44</v>
      </c>
      <c r="E161" s="290">
        <f t="shared" si="84"/>
        <v>92.913076923076929</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19161.239999999998</v>
      </c>
      <c r="G161" s="290">
        <f t="shared" si="85"/>
        <v>122.82846153846153</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20776.739999999998</v>
      </c>
      <c r="I161" s="290">
        <f t="shared" si="86"/>
        <v>133.18423076923077</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21292.440000000002</v>
      </c>
      <c r="M161" s="290">
        <f t="shared" si="63"/>
        <v>136.49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22392.239999999998</v>
      </c>
      <c r="O161" s="290">
        <f t="shared" si="87"/>
        <v>143.54</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22392.239999999998</v>
      </c>
      <c r="Q161" s="290">
        <f t="shared" si="88"/>
        <v>143.54</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10920</v>
      </c>
      <c r="S161" s="290">
        <f t="shared" si="64"/>
        <v>70</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10920</v>
      </c>
      <c r="U161" s="290">
        <f t="shared" si="65"/>
        <v>70</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13260</v>
      </c>
      <c r="W161" s="290">
        <f t="shared" si="89"/>
        <v>85</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13260</v>
      </c>
      <c r="Y161" s="290">
        <f t="shared" si="90"/>
        <v>85</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6540</v>
      </c>
      <c r="AA161" s="290">
        <f t="shared" si="66"/>
        <v>41.92307692307692</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12240</v>
      </c>
      <c r="AC161" s="290">
        <f t="shared" si="67"/>
        <v>78.461538461538467</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7500</v>
      </c>
      <c r="AE161" s="290">
        <f t="shared" si="91"/>
        <v>48.07692307692308</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13500</v>
      </c>
      <c r="AG161" s="290">
        <f t="shared" si="92"/>
        <v>86.538461538461533</v>
      </c>
      <c r="AI161" s="429">
        <f t="shared" si="68"/>
        <v>91.170000000000073</v>
      </c>
      <c r="AJ161" s="429">
        <f t="shared" si="69"/>
        <v>136.48999999999978</v>
      </c>
      <c r="AK161" s="429">
        <f t="shared" si="70"/>
        <v>143.53999999999724</v>
      </c>
      <c r="AL161" s="429">
        <f t="shared" si="71"/>
        <v>143.54000000000087</v>
      </c>
      <c r="AM161" s="429">
        <f t="shared" si="72"/>
        <v>91.170000000000073</v>
      </c>
      <c r="AN161" s="429">
        <f t="shared" si="73"/>
        <v>136.4900000000016</v>
      </c>
      <c r="AO161" s="429">
        <f t="shared" si="74"/>
        <v>143.54000000000087</v>
      </c>
      <c r="AP161" s="429">
        <f t="shared" si="75"/>
        <v>143.54000000000087</v>
      </c>
      <c r="AQ161" s="429">
        <f t="shared" si="76"/>
        <v>70</v>
      </c>
      <c r="AR161" s="429">
        <f t="shared" si="77"/>
        <v>70</v>
      </c>
      <c r="AS161" s="429">
        <f t="shared" si="78"/>
        <v>85</v>
      </c>
      <c r="AT161" s="429">
        <f t="shared" si="79"/>
        <v>85</v>
      </c>
      <c r="AU161" s="429">
        <f t="shared" si="80"/>
        <v>115</v>
      </c>
      <c r="AV161" s="429">
        <f t="shared" si="81"/>
        <v>115</v>
      </c>
      <c r="AW161" s="429">
        <f t="shared" si="82"/>
        <v>125</v>
      </c>
      <c r="AX161" s="429">
        <f t="shared" si="83"/>
        <v>125</v>
      </c>
    </row>
    <row r="162" spans="1:50">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14630.93</v>
      </c>
      <c r="E162" s="290">
        <f t="shared" si="84"/>
        <v>93.190636942675155</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19304.78</v>
      </c>
      <c r="G162" s="290">
        <f t="shared" si="85"/>
        <v>122.96038216560508</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20920.28</v>
      </c>
      <c r="I162" s="290">
        <f t="shared" si="86"/>
        <v>133.25019108280253</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21428.93</v>
      </c>
      <c r="M162" s="290">
        <f t="shared" si="63"/>
        <v>136.49</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22535.78</v>
      </c>
      <c r="O162" s="290">
        <f t="shared" si="87"/>
        <v>143.54</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22535.78</v>
      </c>
      <c r="Q162" s="290">
        <f t="shared" si="88"/>
        <v>143.54</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10990</v>
      </c>
      <c r="S162" s="290">
        <f t="shared" si="64"/>
        <v>70</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10990</v>
      </c>
      <c r="U162" s="290">
        <f t="shared" si="65"/>
        <v>70</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13345</v>
      </c>
      <c r="W162" s="290">
        <f t="shared" si="89"/>
        <v>85</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13345</v>
      </c>
      <c r="Y162" s="290">
        <f t="shared" si="90"/>
        <v>85</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6655</v>
      </c>
      <c r="AA162" s="290">
        <f t="shared" si="66"/>
        <v>42.388535031847134</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12355</v>
      </c>
      <c r="AC162" s="290">
        <f t="shared" si="67"/>
        <v>78.69426751592357</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7625</v>
      </c>
      <c r="AE162" s="290">
        <f t="shared" si="91"/>
        <v>48.566878980891723</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13625</v>
      </c>
      <c r="AG162" s="290">
        <f t="shared" si="92"/>
        <v>86.783439490445858</v>
      </c>
      <c r="AI162" s="429">
        <f t="shared" si="68"/>
        <v>91.170000000000073</v>
      </c>
      <c r="AJ162" s="429">
        <f t="shared" si="69"/>
        <v>136.48999999999978</v>
      </c>
      <c r="AK162" s="429">
        <f t="shared" si="70"/>
        <v>143.54000000000087</v>
      </c>
      <c r="AL162" s="429">
        <f t="shared" si="71"/>
        <v>143.54000000000087</v>
      </c>
      <c r="AM162" s="429">
        <f t="shared" si="72"/>
        <v>91.170000000000073</v>
      </c>
      <c r="AN162" s="429">
        <f t="shared" si="73"/>
        <v>136.48999999999796</v>
      </c>
      <c r="AO162" s="429">
        <f t="shared" si="74"/>
        <v>143.54000000000087</v>
      </c>
      <c r="AP162" s="429">
        <f t="shared" si="75"/>
        <v>143.54000000000087</v>
      </c>
      <c r="AQ162" s="429">
        <f t="shared" si="76"/>
        <v>70</v>
      </c>
      <c r="AR162" s="429">
        <f t="shared" si="77"/>
        <v>70</v>
      </c>
      <c r="AS162" s="429">
        <f t="shared" si="78"/>
        <v>85</v>
      </c>
      <c r="AT162" s="429">
        <f t="shared" si="79"/>
        <v>85</v>
      </c>
      <c r="AU162" s="429">
        <f t="shared" si="80"/>
        <v>115</v>
      </c>
      <c r="AV162" s="429">
        <f t="shared" si="81"/>
        <v>115</v>
      </c>
      <c r="AW162" s="429">
        <f t="shared" si="82"/>
        <v>125</v>
      </c>
      <c r="AX162" s="429">
        <f t="shared" si="83"/>
        <v>125</v>
      </c>
    </row>
    <row r="163" spans="1:50">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14767.42</v>
      </c>
      <c r="E163" s="290">
        <f t="shared" si="84"/>
        <v>93.464683544303796</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19448.32</v>
      </c>
      <c r="G163" s="290">
        <f t="shared" si="85"/>
        <v>123.0906329113924</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21063.82</v>
      </c>
      <c r="I163" s="290">
        <f t="shared" si="86"/>
        <v>133.31531645569621</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21565.420000000002</v>
      </c>
      <c r="M163" s="290">
        <f t="shared" si="63"/>
        <v>136.49</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22679.32</v>
      </c>
      <c r="O163" s="290">
        <f t="shared" si="87"/>
        <v>143.54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22679.32</v>
      </c>
      <c r="Q163" s="290">
        <f t="shared" si="88"/>
        <v>143.54</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11060</v>
      </c>
      <c r="S163" s="290">
        <f t="shared" si="64"/>
        <v>70</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11060</v>
      </c>
      <c r="U163" s="290">
        <f t="shared" si="65"/>
        <v>70</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13430</v>
      </c>
      <c r="W163" s="290">
        <f t="shared" si="89"/>
        <v>85</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13430</v>
      </c>
      <c r="Y163" s="290">
        <f t="shared" si="90"/>
        <v>85</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6770</v>
      </c>
      <c r="AA163" s="290">
        <f t="shared" si="66"/>
        <v>42.848101265822784</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12470</v>
      </c>
      <c r="AC163" s="290">
        <f t="shared" si="67"/>
        <v>78.924050632911388</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7750</v>
      </c>
      <c r="AE163" s="290">
        <f t="shared" si="91"/>
        <v>49.050632911392405</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13750</v>
      </c>
      <c r="AG163" s="290">
        <f t="shared" si="92"/>
        <v>87.025316455696199</v>
      </c>
      <c r="AI163" s="429">
        <f t="shared" si="68"/>
        <v>91.170000000000073</v>
      </c>
      <c r="AJ163" s="429">
        <f t="shared" si="69"/>
        <v>136.48999999999978</v>
      </c>
      <c r="AK163" s="429">
        <f t="shared" si="70"/>
        <v>143.54000000000087</v>
      </c>
      <c r="AL163" s="429">
        <f t="shared" si="71"/>
        <v>143.54000000000087</v>
      </c>
      <c r="AM163" s="429">
        <f t="shared" si="72"/>
        <v>91.170000000000073</v>
      </c>
      <c r="AN163" s="429">
        <f t="shared" si="73"/>
        <v>136.4900000000016</v>
      </c>
      <c r="AO163" s="429">
        <f t="shared" si="74"/>
        <v>143.54000000000087</v>
      </c>
      <c r="AP163" s="429">
        <f t="shared" si="75"/>
        <v>143.54000000000087</v>
      </c>
      <c r="AQ163" s="429">
        <f t="shared" si="76"/>
        <v>70</v>
      </c>
      <c r="AR163" s="429">
        <f t="shared" si="77"/>
        <v>70</v>
      </c>
      <c r="AS163" s="429">
        <f t="shared" si="78"/>
        <v>85</v>
      </c>
      <c r="AT163" s="429">
        <f t="shared" si="79"/>
        <v>85</v>
      </c>
      <c r="AU163" s="429">
        <f t="shared" si="80"/>
        <v>115</v>
      </c>
      <c r="AV163" s="429">
        <f t="shared" si="81"/>
        <v>115</v>
      </c>
      <c r="AW163" s="429">
        <f t="shared" si="82"/>
        <v>125</v>
      </c>
      <c r="AX163" s="429">
        <f t="shared" si="83"/>
        <v>125</v>
      </c>
    </row>
    <row r="164" spans="1:50">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14903.91</v>
      </c>
      <c r="E164" s="290">
        <f t="shared" si="84"/>
        <v>93.735283018867918</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19591.86</v>
      </c>
      <c r="G164" s="290">
        <f t="shared" si="85"/>
        <v>123.21924528301888</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21207.360000000001</v>
      </c>
      <c r="I164" s="290">
        <f t="shared" si="86"/>
        <v>133.37962264150943</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21701.91</v>
      </c>
      <c r="M164" s="290">
        <f t="shared" si="63"/>
        <v>136.49</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22822.859999999997</v>
      </c>
      <c r="O164" s="290">
        <f t="shared" si="87"/>
        <v>143.54</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22822.859999999997</v>
      </c>
      <c r="Q164" s="290">
        <f t="shared" si="88"/>
        <v>143.54</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11130</v>
      </c>
      <c r="S164" s="290">
        <f t="shared" si="64"/>
        <v>70</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11130</v>
      </c>
      <c r="U164" s="290">
        <f t="shared" si="65"/>
        <v>70</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13515</v>
      </c>
      <c r="W164" s="290">
        <f t="shared" si="89"/>
        <v>85</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13515</v>
      </c>
      <c r="Y164" s="290">
        <f t="shared" si="90"/>
        <v>85</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6885</v>
      </c>
      <c r="AA164" s="290">
        <f t="shared" si="66"/>
        <v>43.301886792452834</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12585</v>
      </c>
      <c r="AC164" s="290">
        <f t="shared" si="67"/>
        <v>79.15094339622641</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7875</v>
      </c>
      <c r="AE164" s="290">
        <f t="shared" si="91"/>
        <v>49.528301886792455</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13875</v>
      </c>
      <c r="AG164" s="290">
        <f t="shared" si="92"/>
        <v>87.264150943396231</v>
      </c>
      <c r="AI164" s="429">
        <f t="shared" si="68"/>
        <v>91.170000000000073</v>
      </c>
      <c r="AJ164" s="429">
        <f t="shared" si="69"/>
        <v>136.48999999999978</v>
      </c>
      <c r="AK164" s="429">
        <f t="shared" si="70"/>
        <v>143.54000000000087</v>
      </c>
      <c r="AL164" s="429">
        <f t="shared" si="71"/>
        <v>143.54000000000087</v>
      </c>
      <c r="AM164" s="429">
        <f t="shared" si="72"/>
        <v>91.170000000000073</v>
      </c>
      <c r="AN164" s="429">
        <f t="shared" si="73"/>
        <v>136.48999999999796</v>
      </c>
      <c r="AO164" s="429">
        <f t="shared" si="74"/>
        <v>143.53999999999724</v>
      </c>
      <c r="AP164" s="429">
        <f t="shared" si="75"/>
        <v>143.53999999999724</v>
      </c>
      <c r="AQ164" s="429">
        <f t="shared" si="76"/>
        <v>70</v>
      </c>
      <c r="AR164" s="429">
        <f t="shared" si="77"/>
        <v>70</v>
      </c>
      <c r="AS164" s="429">
        <f t="shared" si="78"/>
        <v>85</v>
      </c>
      <c r="AT164" s="429">
        <f t="shared" si="79"/>
        <v>85</v>
      </c>
      <c r="AU164" s="429">
        <f t="shared" si="80"/>
        <v>115</v>
      </c>
      <c r="AV164" s="429">
        <f t="shared" si="81"/>
        <v>115</v>
      </c>
      <c r="AW164" s="429">
        <f t="shared" si="82"/>
        <v>125</v>
      </c>
      <c r="AX164" s="429">
        <f t="shared" si="83"/>
        <v>125</v>
      </c>
    </row>
    <row r="165" spans="1:50">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15040.4</v>
      </c>
      <c r="E165" s="290">
        <f t="shared" si="84"/>
        <v>94.002499999999998</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19735.400000000001</v>
      </c>
      <c r="G165" s="290">
        <f t="shared" si="85"/>
        <v>123.34625000000001</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21350.9</v>
      </c>
      <c r="I165" s="290">
        <f t="shared" si="86"/>
        <v>133.44312500000001</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21838.400000000001</v>
      </c>
      <c r="M165" s="290">
        <f t="shared" si="63"/>
        <v>136.49</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22966.399999999998</v>
      </c>
      <c r="O165" s="290">
        <f t="shared" si="87"/>
        <v>143.54</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22966.399999999998</v>
      </c>
      <c r="Q165" s="290">
        <f t="shared" si="88"/>
        <v>143.54</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11200</v>
      </c>
      <c r="S165" s="290">
        <f t="shared" si="64"/>
        <v>70</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11200</v>
      </c>
      <c r="U165" s="290">
        <f t="shared" si="65"/>
        <v>70</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13600</v>
      </c>
      <c r="W165" s="290">
        <f t="shared" si="89"/>
        <v>85</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13600</v>
      </c>
      <c r="Y165" s="290">
        <f t="shared" si="90"/>
        <v>85</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7000</v>
      </c>
      <c r="AA165" s="290">
        <f t="shared" si="66"/>
        <v>43.75</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12700</v>
      </c>
      <c r="AC165" s="290">
        <f t="shared" si="67"/>
        <v>79.375</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8000</v>
      </c>
      <c r="AE165" s="290">
        <f t="shared" si="91"/>
        <v>50</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14000</v>
      </c>
      <c r="AG165" s="290">
        <f t="shared" si="92"/>
        <v>87.5</v>
      </c>
      <c r="AI165" s="429">
        <f t="shared" si="68"/>
        <v>91.170000000000073</v>
      </c>
      <c r="AJ165" s="429">
        <f t="shared" si="69"/>
        <v>136.48999999999978</v>
      </c>
      <c r="AK165" s="429">
        <f t="shared" si="70"/>
        <v>143.54000000000087</v>
      </c>
      <c r="AL165" s="429">
        <f t="shared" si="71"/>
        <v>143.54000000000087</v>
      </c>
      <c r="AM165" s="429">
        <f t="shared" si="72"/>
        <v>91.170000000000073</v>
      </c>
      <c r="AN165" s="429">
        <f t="shared" si="73"/>
        <v>136.4900000000016</v>
      </c>
      <c r="AO165" s="429">
        <f t="shared" si="74"/>
        <v>143.54000000000087</v>
      </c>
      <c r="AP165" s="429">
        <f t="shared" si="75"/>
        <v>143.54000000000087</v>
      </c>
      <c r="AQ165" s="429">
        <f t="shared" si="76"/>
        <v>70</v>
      </c>
      <c r="AR165" s="429">
        <f t="shared" si="77"/>
        <v>70</v>
      </c>
      <c r="AS165" s="429">
        <f t="shared" si="78"/>
        <v>85</v>
      </c>
      <c r="AT165" s="429">
        <f t="shared" si="79"/>
        <v>85</v>
      </c>
      <c r="AU165" s="429">
        <f t="shared" si="80"/>
        <v>115</v>
      </c>
      <c r="AV165" s="429">
        <f t="shared" si="81"/>
        <v>115</v>
      </c>
      <c r="AW165" s="429">
        <f t="shared" si="82"/>
        <v>125</v>
      </c>
      <c r="AX165" s="429">
        <f t="shared" si="83"/>
        <v>125</v>
      </c>
    </row>
    <row r="166" spans="1:50">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15176.89</v>
      </c>
      <c r="E166" s="290">
        <f t="shared" si="84"/>
        <v>94.266397515527942</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19878.939999999999</v>
      </c>
      <c r="G166" s="290">
        <f t="shared" si="85"/>
        <v>123.47167701863353</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21494.44</v>
      </c>
      <c r="I166" s="290">
        <f t="shared" si="86"/>
        <v>133.50583850931676</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21974.890000000003</v>
      </c>
      <c r="M166" s="290">
        <f t="shared" si="63"/>
        <v>136.49</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23109.94</v>
      </c>
      <c r="O166" s="290">
        <f t="shared" si="87"/>
        <v>143.54</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23109.94</v>
      </c>
      <c r="Q166" s="290">
        <f t="shared" si="88"/>
        <v>143.54</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11270</v>
      </c>
      <c r="S166" s="290">
        <f t="shared" si="64"/>
        <v>70</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11270</v>
      </c>
      <c r="U166" s="290">
        <f t="shared" si="65"/>
        <v>70</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13685</v>
      </c>
      <c r="W166" s="290">
        <f t="shared" si="89"/>
        <v>85</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13685</v>
      </c>
      <c r="Y166" s="290">
        <f t="shared" si="90"/>
        <v>85</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7115</v>
      </c>
      <c r="AA166" s="290">
        <f t="shared" si="66"/>
        <v>44.192546583850934</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12815</v>
      </c>
      <c r="AC166" s="290">
        <f t="shared" si="67"/>
        <v>79.596273291925471</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8125</v>
      </c>
      <c r="AE166" s="290">
        <f t="shared" si="91"/>
        <v>50.465838509316768</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14125</v>
      </c>
      <c r="AG166" s="290">
        <f t="shared" si="92"/>
        <v>87.732919254658384</v>
      </c>
      <c r="AI166" s="429">
        <f t="shared" si="68"/>
        <v>91.170000000000073</v>
      </c>
      <c r="AJ166" s="429">
        <f t="shared" si="69"/>
        <v>136.48999999999978</v>
      </c>
      <c r="AK166" s="429">
        <f t="shared" si="70"/>
        <v>143.53999999999724</v>
      </c>
      <c r="AL166" s="429">
        <f t="shared" si="71"/>
        <v>143.53999999999724</v>
      </c>
      <c r="AM166" s="429">
        <f t="shared" si="72"/>
        <v>91.170000000000073</v>
      </c>
      <c r="AN166" s="429">
        <f t="shared" si="73"/>
        <v>136.4900000000016</v>
      </c>
      <c r="AO166" s="429">
        <f t="shared" si="74"/>
        <v>143.54000000000087</v>
      </c>
      <c r="AP166" s="429">
        <f t="shared" si="75"/>
        <v>143.54000000000087</v>
      </c>
      <c r="AQ166" s="429">
        <f t="shared" si="76"/>
        <v>70</v>
      </c>
      <c r="AR166" s="429">
        <f t="shared" si="77"/>
        <v>70</v>
      </c>
      <c r="AS166" s="429">
        <f t="shared" si="78"/>
        <v>85</v>
      </c>
      <c r="AT166" s="429">
        <f t="shared" si="79"/>
        <v>85</v>
      </c>
      <c r="AU166" s="429">
        <f t="shared" si="80"/>
        <v>115</v>
      </c>
      <c r="AV166" s="429">
        <f t="shared" si="81"/>
        <v>115</v>
      </c>
      <c r="AW166" s="429">
        <f t="shared" si="82"/>
        <v>125</v>
      </c>
      <c r="AX166" s="429">
        <f t="shared" si="83"/>
        <v>125</v>
      </c>
    </row>
    <row r="167" spans="1:50">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15313.380000000001</v>
      </c>
      <c r="E167" s="290">
        <f t="shared" si="84"/>
        <v>94.527037037037047</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20022.48</v>
      </c>
      <c r="G167" s="290">
        <f t="shared" si="85"/>
        <v>123.59555555555555</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21637.98</v>
      </c>
      <c r="I167" s="290">
        <f t="shared" si="86"/>
        <v>133.56777777777776</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22111.38</v>
      </c>
      <c r="M167" s="290">
        <f t="shared" si="63"/>
        <v>136.49</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23253.48</v>
      </c>
      <c r="O167" s="290">
        <f t="shared" si="87"/>
        <v>143.54</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23253.48</v>
      </c>
      <c r="Q167" s="290">
        <f t="shared" si="88"/>
        <v>143.54</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11340</v>
      </c>
      <c r="S167" s="290">
        <f t="shared" si="64"/>
        <v>70</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11340</v>
      </c>
      <c r="U167" s="290">
        <f t="shared" si="65"/>
        <v>70</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13770</v>
      </c>
      <c r="W167" s="290">
        <f t="shared" si="89"/>
        <v>85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13770</v>
      </c>
      <c r="Y167" s="290">
        <f t="shared" si="90"/>
        <v>85</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7230</v>
      </c>
      <c r="AA167" s="290">
        <f t="shared" si="66"/>
        <v>44.629629629629626</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12930</v>
      </c>
      <c r="AC167" s="290">
        <f t="shared" si="67"/>
        <v>79.81481481481481</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8250</v>
      </c>
      <c r="AE167" s="290">
        <f t="shared" si="91"/>
        <v>50.925925925925924</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14250</v>
      </c>
      <c r="AG167" s="290">
        <f t="shared" si="92"/>
        <v>87.962962962962962</v>
      </c>
      <c r="AI167" s="429">
        <f t="shared" si="68"/>
        <v>91.170000000000073</v>
      </c>
      <c r="AJ167" s="429">
        <f t="shared" si="69"/>
        <v>136.4900000000016</v>
      </c>
      <c r="AK167" s="429">
        <f t="shared" si="70"/>
        <v>143.54000000000087</v>
      </c>
      <c r="AL167" s="429">
        <f t="shared" si="71"/>
        <v>143.54000000000087</v>
      </c>
      <c r="AM167" s="429">
        <f t="shared" si="72"/>
        <v>91.170000000000073</v>
      </c>
      <c r="AN167" s="429">
        <f t="shared" si="73"/>
        <v>136.48999999999796</v>
      </c>
      <c r="AO167" s="429">
        <f t="shared" si="74"/>
        <v>143.54000000000087</v>
      </c>
      <c r="AP167" s="429">
        <f t="shared" si="75"/>
        <v>143.54000000000087</v>
      </c>
      <c r="AQ167" s="429">
        <f t="shared" si="76"/>
        <v>70</v>
      </c>
      <c r="AR167" s="429">
        <f t="shared" si="77"/>
        <v>70</v>
      </c>
      <c r="AS167" s="429">
        <f t="shared" si="78"/>
        <v>85</v>
      </c>
      <c r="AT167" s="429">
        <f t="shared" si="79"/>
        <v>85</v>
      </c>
      <c r="AU167" s="429">
        <f t="shared" si="80"/>
        <v>115</v>
      </c>
      <c r="AV167" s="429">
        <f t="shared" si="81"/>
        <v>115</v>
      </c>
      <c r="AW167" s="429">
        <f t="shared" si="82"/>
        <v>125</v>
      </c>
      <c r="AX167" s="429">
        <f t="shared" si="83"/>
        <v>125</v>
      </c>
    </row>
    <row r="168" spans="1:50">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15449.87</v>
      </c>
      <c r="E168" s="290">
        <f t="shared" si="84"/>
        <v>94.784478527607362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20166.019999999997</v>
      </c>
      <c r="G168" s="290">
        <f t="shared" si="85"/>
        <v>123.71791411042943</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21781.519999999997</v>
      </c>
      <c r="I168" s="290">
        <f t="shared" si="86"/>
        <v>133.6289570552147</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22247.870000000003</v>
      </c>
      <c r="M168" s="290">
        <f t="shared" si="63"/>
        <v>136.49</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23397.02</v>
      </c>
      <c r="O168" s="290">
        <f t="shared" si="87"/>
        <v>143.54</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23397.02</v>
      </c>
      <c r="Q168" s="290">
        <f t="shared" si="88"/>
        <v>143.54</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11410</v>
      </c>
      <c r="S168" s="290">
        <f t="shared" si="64"/>
        <v>70</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11410</v>
      </c>
      <c r="U168" s="290">
        <f t="shared" si="65"/>
        <v>70</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13855</v>
      </c>
      <c r="W168" s="290">
        <f t="shared" si="89"/>
        <v>85</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13855</v>
      </c>
      <c r="Y168" s="290">
        <f t="shared" si="90"/>
        <v>85</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7345</v>
      </c>
      <c r="AA168" s="290">
        <f t="shared" si="66"/>
        <v>45.061349693251536</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13045</v>
      </c>
      <c r="AC168" s="290">
        <f t="shared" si="67"/>
        <v>80.030674846625772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8375</v>
      </c>
      <c r="AE168" s="290">
        <f t="shared" si="91"/>
        <v>51.380368098159508</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14375</v>
      </c>
      <c r="AG168" s="290">
        <f t="shared" si="92"/>
        <v>88.190184049079761</v>
      </c>
      <c r="AI168" s="429">
        <f t="shared" si="68"/>
        <v>91.170000000000073</v>
      </c>
      <c r="AJ168" s="429">
        <f t="shared" si="69"/>
        <v>136.48999999999978</v>
      </c>
      <c r="AK168" s="429">
        <f t="shared" si="70"/>
        <v>143.53999999999724</v>
      </c>
      <c r="AL168" s="429">
        <f t="shared" si="71"/>
        <v>143.53999999999724</v>
      </c>
      <c r="AM168" s="429">
        <f t="shared" si="72"/>
        <v>91.170000000000073</v>
      </c>
      <c r="AN168" s="429">
        <f t="shared" si="73"/>
        <v>136.4900000000016</v>
      </c>
      <c r="AO168" s="429">
        <f t="shared" si="74"/>
        <v>143.54000000000087</v>
      </c>
      <c r="AP168" s="429">
        <f t="shared" si="75"/>
        <v>143.54000000000087</v>
      </c>
      <c r="AQ168" s="429">
        <f t="shared" si="76"/>
        <v>70</v>
      </c>
      <c r="AR168" s="429">
        <f t="shared" si="77"/>
        <v>70</v>
      </c>
      <c r="AS168" s="429">
        <f t="shared" si="78"/>
        <v>85</v>
      </c>
      <c r="AT168" s="429">
        <f t="shared" si="79"/>
        <v>85</v>
      </c>
      <c r="AU168" s="429">
        <f t="shared" si="80"/>
        <v>115</v>
      </c>
      <c r="AV168" s="429">
        <f t="shared" si="81"/>
        <v>115</v>
      </c>
      <c r="AW168" s="429">
        <f t="shared" si="82"/>
        <v>125</v>
      </c>
      <c r="AX168" s="429">
        <f t="shared" si="83"/>
        <v>125</v>
      </c>
    </row>
    <row r="169" spans="1:50">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15586.36</v>
      </c>
      <c r="E169" s="290">
        <f t="shared" si="84"/>
        <v>95.038780487804885</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20309.559999999998</v>
      </c>
      <c r="G169" s="290">
        <f t="shared" si="85"/>
        <v>123.83878048780487</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21925.059999999998</v>
      </c>
      <c r="I169" s="290">
        <f t="shared" si="86"/>
        <v>133.68939024390244</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22384.36</v>
      </c>
      <c r="M169" s="290">
        <f t="shared" si="63"/>
        <v>136.49</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23540.559999999998</v>
      </c>
      <c r="O169" s="290">
        <f t="shared" si="87"/>
        <v>143.54</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23540.559999999998</v>
      </c>
      <c r="Q169" s="290">
        <f t="shared" si="88"/>
        <v>143.54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11480</v>
      </c>
      <c r="S169" s="290">
        <f t="shared" si="64"/>
        <v>70</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11480</v>
      </c>
      <c r="U169" s="290">
        <f t="shared" si="65"/>
        <v>70</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13940</v>
      </c>
      <c r="W169" s="290">
        <f t="shared" si="89"/>
        <v>85</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13940</v>
      </c>
      <c r="Y169" s="290">
        <f t="shared" si="90"/>
        <v>85</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7460</v>
      </c>
      <c r="AA169" s="290">
        <f t="shared" si="66"/>
        <v>45.487804878048777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13160</v>
      </c>
      <c r="AC169" s="290">
        <f t="shared" si="67"/>
        <v>80.243902439024396</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8500</v>
      </c>
      <c r="AE169" s="290">
        <f t="shared" si="91"/>
        <v>51.829268292682926</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14500</v>
      </c>
      <c r="AG169" s="290">
        <f t="shared" si="92"/>
        <v>88.41463414634147</v>
      </c>
      <c r="AI169" s="429">
        <f t="shared" si="68"/>
        <v>91.170000000000073</v>
      </c>
      <c r="AJ169" s="429">
        <f t="shared" si="69"/>
        <v>136.48999999999978</v>
      </c>
      <c r="AK169" s="429">
        <f t="shared" si="70"/>
        <v>143.54000000000087</v>
      </c>
      <c r="AL169" s="429">
        <f t="shared" si="71"/>
        <v>143.54000000000087</v>
      </c>
      <c r="AM169" s="429">
        <f t="shared" si="72"/>
        <v>91.170000000000073</v>
      </c>
      <c r="AN169" s="429">
        <f t="shared" si="73"/>
        <v>136.48999999999796</v>
      </c>
      <c r="AO169" s="429">
        <f t="shared" si="74"/>
        <v>143.53999999999724</v>
      </c>
      <c r="AP169" s="429">
        <f t="shared" si="75"/>
        <v>143.53999999999724</v>
      </c>
      <c r="AQ169" s="429">
        <f t="shared" si="76"/>
        <v>70</v>
      </c>
      <c r="AR169" s="429">
        <f t="shared" si="77"/>
        <v>70</v>
      </c>
      <c r="AS169" s="429">
        <f t="shared" si="78"/>
        <v>85</v>
      </c>
      <c r="AT169" s="429">
        <f t="shared" si="79"/>
        <v>85</v>
      </c>
      <c r="AU169" s="429">
        <f t="shared" si="80"/>
        <v>115</v>
      </c>
      <c r="AV169" s="429">
        <f t="shared" si="81"/>
        <v>115</v>
      </c>
      <c r="AW169" s="429">
        <f t="shared" si="82"/>
        <v>125</v>
      </c>
      <c r="AX169" s="429">
        <f t="shared" si="83"/>
        <v>125</v>
      </c>
    </row>
    <row r="170" spans="1:5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15722.85</v>
      </c>
      <c r="E170" s="290">
        <f t="shared" si="84"/>
        <v>95.29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20453.099999999999</v>
      </c>
      <c r="G170" s="290">
        <f t="shared" si="85"/>
        <v>123.95818181818181</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22068.6</v>
      </c>
      <c r="I170" s="290">
        <f t="shared" si="86"/>
        <v>133.74909090909091</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22520.850000000002</v>
      </c>
      <c r="M170" s="290">
        <f t="shared" si="63"/>
        <v>136.49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23684.1</v>
      </c>
      <c r="O170" s="290">
        <f t="shared" si="87"/>
        <v>143.54</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23684.1</v>
      </c>
      <c r="Q170" s="290">
        <f t="shared" si="88"/>
        <v>143.54</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11550</v>
      </c>
      <c r="S170" s="290">
        <f t="shared" si="64"/>
        <v>70</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11550</v>
      </c>
      <c r="U170" s="290">
        <f t="shared" si="65"/>
        <v>70</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14025</v>
      </c>
      <c r="W170" s="290">
        <f t="shared" si="89"/>
        <v>85</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14025</v>
      </c>
      <c r="Y170" s="290">
        <f t="shared" si="90"/>
        <v>85</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7575</v>
      </c>
      <c r="AA170" s="290">
        <f t="shared" si="66"/>
        <v>45.909090909090907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13275</v>
      </c>
      <c r="AC170" s="290">
        <f t="shared" si="67"/>
        <v>80.454545454545453</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8625</v>
      </c>
      <c r="AE170" s="290">
        <f t="shared" si="91"/>
        <v>52.272727272727273</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14625</v>
      </c>
      <c r="AG170" s="290">
        <f t="shared" si="92"/>
        <v>88.63636363636364</v>
      </c>
      <c r="AI170" s="429">
        <f t="shared" si="68"/>
        <v>91.170000000000073</v>
      </c>
      <c r="AJ170" s="429">
        <f t="shared" si="69"/>
        <v>136.48999999999978</v>
      </c>
      <c r="AK170" s="429">
        <f t="shared" si="70"/>
        <v>143.54000000000087</v>
      </c>
      <c r="AL170" s="429">
        <f t="shared" si="71"/>
        <v>143.54000000000087</v>
      </c>
      <c r="AM170" s="429">
        <f t="shared" si="72"/>
        <v>91.170000000000073</v>
      </c>
      <c r="AN170" s="429">
        <f t="shared" si="73"/>
        <v>136.4900000000016</v>
      </c>
      <c r="AO170" s="429">
        <f t="shared" si="74"/>
        <v>143.54000000000087</v>
      </c>
      <c r="AP170" s="429">
        <f t="shared" si="75"/>
        <v>143.54000000000087</v>
      </c>
      <c r="AQ170" s="429">
        <f t="shared" si="76"/>
        <v>70</v>
      </c>
      <c r="AR170" s="429">
        <f t="shared" si="77"/>
        <v>70</v>
      </c>
      <c r="AS170" s="429">
        <f t="shared" si="78"/>
        <v>85</v>
      </c>
      <c r="AT170" s="429">
        <f t="shared" si="79"/>
        <v>85</v>
      </c>
      <c r="AU170" s="429">
        <f t="shared" si="80"/>
        <v>115</v>
      </c>
      <c r="AV170" s="429">
        <f t="shared" si="81"/>
        <v>115</v>
      </c>
      <c r="AW170" s="429">
        <f t="shared" si="82"/>
        <v>125</v>
      </c>
      <c r="AX170" s="429">
        <f t="shared" si="83"/>
        <v>125</v>
      </c>
    </row>
    <row r="171" spans="1:50">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15859.34</v>
      </c>
      <c r="E171" s="290">
        <f t="shared" si="84"/>
        <v>95.53819277108434</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20596.64</v>
      </c>
      <c r="G171" s="290">
        <f t="shared" si="85"/>
        <v>124.07614457831325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22212.14</v>
      </c>
      <c r="I171" s="290">
        <f t="shared" si="86"/>
        <v>133.80807228915663</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22657.34</v>
      </c>
      <c r="M171" s="290">
        <f t="shared" si="63"/>
        <v>136.49</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23827.64</v>
      </c>
      <c r="O171" s="290">
        <f t="shared" si="87"/>
        <v>143.54</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23827.64</v>
      </c>
      <c r="Q171" s="290">
        <f t="shared" si="88"/>
        <v>143.54</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11620</v>
      </c>
      <c r="S171" s="290">
        <f t="shared" si="64"/>
        <v>70</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11620</v>
      </c>
      <c r="U171" s="290">
        <f t="shared" si="65"/>
        <v>70</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14110</v>
      </c>
      <c r="W171" s="290">
        <f t="shared" si="89"/>
        <v>85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14110</v>
      </c>
      <c r="Y171" s="290">
        <f t="shared" si="90"/>
        <v>85</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7690</v>
      </c>
      <c r="AA171" s="290">
        <f t="shared" si="66"/>
        <v>46.325301204819276</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13390</v>
      </c>
      <c r="AC171" s="290">
        <f t="shared" si="67"/>
        <v>80.662650602409641</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8750</v>
      </c>
      <c r="AE171" s="290">
        <f t="shared" si="91"/>
        <v>52.710843373493979</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14750</v>
      </c>
      <c r="AG171" s="290">
        <f t="shared" si="92"/>
        <v>88.855421686746993</v>
      </c>
      <c r="AI171" s="429">
        <f t="shared" si="68"/>
        <v>91.170000000000073</v>
      </c>
      <c r="AJ171" s="429">
        <f t="shared" si="69"/>
        <v>136.48999999999978</v>
      </c>
      <c r="AK171" s="429">
        <f t="shared" si="70"/>
        <v>143.54000000000087</v>
      </c>
      <c r="AL171" s="429">
        <f t="shared" si="71"/>
        <v>143.54000000000087</v>
      </c>
      <c r="AM171" s="429">
        <f t="shared" si="72"/>
        <v>91.170000000000073</v>
      </c>
      <c r="AN171" s="429">
        <f t="shared" si="73"/>
        <v>136.48999999999796</v>
      </c>
      <c r="AO171" s="429">
        <f t="shared" si="74"/>
        <v>143.54000000000087</v>
      </c>
      <c r="AP171" s="429">
        <f t="shared" si="75"/>
        <v>143.54000000000087</v>
      </c>
      <c r="AQ171" s="429">
        <f t="shared" si="76"/>
        <v>70</v>
      </c>
      <c r="AR171" s="429">
        <f t="shared" si="77"/>
        <v>70</v>
      </c>
      <c r="AS171" s="429">
        <f t="shared" si="78"/>
        <v>85</v>
      </c>
      <c r="AT171" s="429">
        <f t="shared" si="79"/>
        <v>85</v>
      </c>
      <c r="AU171" s="429">
        <f t="shared" si="80"/>
        <v>115</v>
      </c>
      <c r="AV171" s="429">
        <f t="shared" si="81"/>
        <v>115</v>
      </c>
      <c r="AW171" s="429">
        <f t="shared" si="82"/>
        <v>125</v>
      </c>
      <c r="AX171" s="429">
        <f t="shared" si="83"/>
        <v>125</v>
      </c>
    </row>
    <row r="172" spans="1:50">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15995.83</v>
      </c>
      <c r="E172" s="290">
        <f t="shared" si="84"/>
        <v>95.78341317365269</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20740.18</v>
      </c>
      <c r="G172" s="290">
        <f t="shared" si="85"/>
        <v>124.19269461077845</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22355.68</v>
      </c>
      <c r="I172" s="290">
        <f t="shared" si="86"/>
        <v>133.86634730538921</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22793.83</v>
      </c>
      <c r="M172" s="290">
        <f t="shared" si="63"/>
        <v>136.49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23971.18</v>
      </c>
      <c r="O172" s="290">
        <f t="shared" si="87"/>
        <v>143.54</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23971.18</v>
      </c>
      <c r="Q172" s="290">
        <f t="shared" si="88"/>
        <v>143.54</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11690</v>
      </c>
      <c r="S172" s="290">
        <f t="shared" si="64"/>
        <v>70</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11690</v>
      </c>
      <c r="U172" s="290">
        <f t="shared" si="65"/>
        <v>70</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14195</v>
      </c>
      <c r="W172" s="290">
        <f t="shared" si="89"/>
        <v>85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14195</v>
      </c>
      <c r="Y172" s="290">
        <f t="shared" si="90"/>
        <v>85</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7805</v>
      </c>
      <c r="AA172" s="290">
        <f t="shared" si="66"/>
        <v>46.736526946107787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13505</v>
      </c>
      <c r="AC172" s="290">
        <f t="shared" si="67"/>
        <v>80.868263473053887</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8875</v>
      </c>
      <c r="AE172" s="290">
        <f t="shared" si="91"/>
        <v>53.143712574850298</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14875</v>
      </c>
      <c r="AG172" s="290">
        <f t="shared" si="92"/>
        <v>89.071856287425149</v>
      </c>
      <c r="AI172" s="429">
        <f t="shared" si="68"/>
        <v>91.169999999998254</v>
      </c>
      <c r="AJ172" s="429">
        <f t="shared" si="69"/>
        <v>136.48999999999978</v>
      </c>
      <c r="AK172" s="429">
        <f t="shared" si="70"/>
        <v>143.54000000000087</v>
      </c>
      <c r="AL172" s="429">
        <f t="shared" si="71"/>
        <v>143.54000000000087</v>
      </c>
      <c r="AM172" s="429">
        <f t="shared" si="72"/>
        <v>91.169999999998254</v>
      </c>
      <c r="AN172" s="429">
        <f t="shared" si="73"/>
        <v>136.4900000000016</v>
      </c>
      <c r="AO172" s="429">
        <f t="shared" si="74"/>
        <v>143.54000000000087</v>
      </c>
      <c r="AP172" s="429">
        <f t="shared" si="75"/>
        <v>143.54000000000087</v>
      </c>
      <c r="AQ172" s="429">
        <f t="shared" si="76"/>
        <v>70</v>
      </c>
      <c r="AR172" s="429">
        <f t="shared" si="77"/>
        <v>70</v>
      </c>
      <c r="AS172" s="429">
        <f t="shared" si="78"/>
        <v>85</v>
      </c>
      <c r="AT172" s="429">
        <f t="shared" si="79"/>
        <v>85</v>
      </c>
      <c r="AU172" s="429">
        <f t="shared" si="80"/>
        <v>115</v>
      </c>
      <c r="AV172" s="429">
        <f t="shared" si="81"/>
        <v>115</v>
      </c>
      <c r="AW172" s="429">
        <f t="shared" si="82"/>
        <v>125</v>
      </c>
      <c r="AX172" s="429">
        <f t="shared" si="83"/>
        <v>125</v>
      </c>
    </row>
    <row r="173" spans="1:50">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16132.32</v>
      </c>
      <c r="E173" s="290">
        <f t="shared" si="84"/>
        <v>96.025714285714287</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20883.72</v>
      </c>
      <c r="G173" s="290">
        <f t="shared" si="85"/>
        <v>124.30785714285715</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22499.219999999998</v>
      </c>
      <c r="I173" s="290">
        <f t="shared" si="86"/>
        <v>133.92392857142855</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22930.32</v>
      </c>
      <c r="M173" s="290">
        <f t="shared" si="63"/>
        <v>136.49</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24114.719999999998</v>
      </c>
      <c r="O173" s="290">
        <f t="shared" si="87"/>
        <v>143.54</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24114.719999999998</v>
      </c>
      <c r="Q173" s="290">
        <f t="shared" si="88"/>
        <v>143.54</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11760</v>
      </c>
      <c r="S173" s="290">
        <f t="shared" si="64"/>
        <v>70</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11760</v>
      </c>
      <c r="U173" s="290">
        <f t="shared" si="65"/>
        <v>70</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14280</v>
      </c>
      <c r="W173" s="290">
        <f t="shared" si="89"/>
        <v>85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14280</v>
      </c>
      <c r="Y173" s="290">
        <f t="shared" si="90"/>
        <v>85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7920</v>
      </c>
      <c r="AA173" s="290">
        <f t="shared" si="66"/>
        <v>47.142857142857146</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13620</v>
      </c>
      <c r="AC173" s="290">
        <f t="shared" si="67"/>
        <v>81.071428571428569</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9000</v>
      </c>
      <c r="AE173" s="290">
        <f t="shared" si="91"/>
        <v>53.571428571428569</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15000</v>
      </c>
      <c r="AG173" s="290">
        <f t="shared" si="92"/>
        <v>89.285714285714292</v>
      </c>
      <c r="AI173" s="429">
        <f t="shared" si="68"/>
        <v>91.170000000000073</v>
      </c>
      <c r="AJ173" s="429">
        <f t="shared" si="69"/>
        <v>136.48999999999978</v>
      </c>
      <c r="AK173" s="429">
        <f t="shared" si="70"/>
        <v>143.54000000000087</v>
      </c>
      <c r="AL173" s="429">
        <f t="shared" si="71"/>
        <v>143.53999999999724</v>
      </c>
      <c r="AM173" s="429">
        <f t="shared" si="72"/>
        <v>91.170000000000073</v>
      </c>
      <c r="AN173" s="429">
        <f t="shared" si="73"/>
        <v>136.48999999999796</v>
      </c>
      <c r="AO173" s="429">
        <f t="shared" si="74"/>
        <v>143.53999999999724</v>
      </c>
      <c r="AP173" s="429">
        <f t="shared" si="75"/>
        <v>143.53999999999724</v>
      </c>
      <c r="AQ173" s="429">
        <f t="shared" si="76"/>
        <v>70</v>
      </c>
      <c r="AR173" s="429">
        <f t="shared" si="77"/>
        <v>70</v>
      </c>
      <c r="AS173" s="429">
        <f t="shared" si="78"/>
        <v>85</v>
      </c>
      <c r="AT173" s="429">
        <f t="shared" si="79"/>
        <v>85</v>
      </c>
      <c r="AU173" s="429">
        <f t="shared" si="80"/>
        <v>115</v>
      </c>
      <c r="AV173" s="429">
        <f t="shared" si="81"/>
        <v>115</v>
      </c>
      <c r="AW173" s="429">
        <f t="shared" si="82"/>
        <v>125</v>
      </c>
      <c r="AX173" s="429">
        <f t="shared" si="83"/>
        <v>125</v>
      </c>
    </row>
    <row r="174" spans="1:50">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16268.810000000001</v>
      </c>
      <c r="E174" s="290">
        <f t="shared" si="84"/>
        <v>96.265147928994097</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21027.260000000002</v>
      </c>
      <c r="G174" s="290">
        <f t="shared" si="85"/>
        <v>124.42165680473374</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22642.76</v>
      </c>
      <c r="I174" s="290">
        <f t="shared" si="86"/>
        <v>133.98082840236685</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23066.81</v>
      </c>
      <c r="M174" s="290">
        <f t="shared" si="63"/>
        <v>136.49</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24258.26</v>
      </c>
      <c r="O174" s="290">
        <f t="shared" si="87"/>
        <v>143.54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24258.26</v>
      </c>
      <c r="Q174" s="290">
        <f t="shared" si="88"/>
        <v>143.54</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11830</v>
      </c>
      <c r="S174" s="290">
        <f t="shared" si="64"/>
        <v>70</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11830</v>
      </c>
      <c r="U174" s="290">
        <f t="shared" si="65"/>
        <v>70</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14365</v>
      </c>
      <c r="W174" s="290">
        <f t="shared" si="89"/>
        <v>85</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14365</v>
      </c>
      <c r="Y174" s="290">
        <f t="shared" si="90"/>
        <v>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8035</v>
      </c>
      <c r="AA174" s="290">
        <f t="shared" si="66"/>
        <v>47.544378698224854</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13735</v>
      </c>
      <c r="AC174" s="290">
        <f t="shared" si="67"/>
        <v>81.272189349112423</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9125</v>
      </c>
      <c r="AE174" s="290">
        <f t="shared" si="91"/>
        <v>53.994082840236686</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15125</v>
      </c>
      <c r="AG174" s="290">
        <f t="shared" si="92"/>
        <v>89.49704142011835</v>
      </c>
      <c r="AI174" s="429">
        <f t="shared" si="68"/>
        <v>91.170000000000073</v>
      </c>
      <c r="AJ174" s="429">
        <f t="shared" si="69"/>
        <v>136.4900000000016</v>
      </c>
      <c r="AK174" s="429">
        <f t="shared" si="70"/>
        <v>143.54000000000087</v>
      </c>
      <c r="AL174" s="429">
        <f t="shared" si="71"/>
        <v>143.54000000000087</v>
      </c>
      <c r="AM174" s="429">
        <f t="shared" si="72"/>
        <v>91.170000000000073</v>
      </c>
      <c r="AN174" s="429">
        <f t="shared" si="73"/>
        <v>136.4900000000016</v>
      </c>
      <c r="AO174" s="429">
        <f t="shared" si="74"/>
        <v>143.54000000000087</v>
      </c>
      <c r="AP174" s="429">
        <f t="shared" si="75"/>
        <v>143.54000000000087</v>
      </c>
      <c r="AQ174" s="429">
        <f t="shared" si="76"/>
        <v>70</v>
      </c>
      <c r="AR174" s="429">
        <f t="shared" si="77"/>
        <v>70</v>
      </c>
      <c r="AS174" s="429">
        <f t="shared" si="78"/>
        <v>85</v>
      </c>
      <c r="AT174" s="429">
        <f t="shared" si="79"/>
        <v>85</v>
      </c>
      <c r="AU174" s="429">
        <f t="shared" si="80"/>
        <v>115</v>
      </c>
      <c r="AV174" s="429">
        <f t="shared" si="81"/>
        <v>115</v>
      </c>
      <c r="AW174" s="429">
        <f t="shared" si="82"/>
        <v>125</v>
      </c>
      <c r="AX174" s="429">
        <f t="shared" si="83"/>
        <v>125</v>
      </c>
    </row>
    <row r="175" spans="1:50">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16405.3</v>
      </c>
      <c r="E175" s="290">
        <f t="shared" si="84"/>
        <v>96.501764705882351</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21170.799999999999</v>
      </c>
      <c r="G175" s="290">
        <f t="shared" si="85"/>
        <v>124.53411764705882</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22786.3</v>
      </c>
      <c r="I175" s="290">
        <f t="shared" si="86"/>
        <v>134.03705882352941</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23203.300000000003</v>
      </c>
      <c r="M175" s="290">
        <f t="shared" si="63"/>
        <v>136.49</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24401.8</v>
      </c>
      <c r="O175" s="290">
        <f t="shared" si="87"/>
        <v>143.54</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24401.8</v>
      </c>
      <c r="Q175" s="290">
        <f t="shared" si="88"/>
        <v>143.54</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11900</v>
      </c>
      <c r="S175" s="290">
        <f t="shared" si="64"/>
        <v>70</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11900</v>
      </c>
      <c r="U175" s="290">
        <f t="shared" si="65"/>
        <v>70</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14450</v>
      </c>
      <c r="W175" s="290">
        <f t="shared" si="89"/>
        <v>85</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14450</v>
      </c>
      <c r="Y175" s="290">
        <f t="shared" si="90"/>
        <v>85</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8150</v>
      </c>
      <c r="AA175" s="290">
        <f t="shared" si="66"/>
        <v>47.941176470588232</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13850</v>
      </c>
      <c r="AC175" s="290">
        <f t="shared" si="67"/>
        <v>81.470588235294116</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9250</v>
      </c>
      <c r="AE175" s="290">
        <f t="shared" si="91"/>
        <v>54.411764705882355</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15250</v>
      </c>
      <c r="AG175" s="290">
        <f t="shared" si="92"/>
        <v>89.705882352941174</v>
      </c>
      <c r="AI175" s="429">
        <f t="shared" si="68"/>
        <v>91.170000000000073</v>
      </c>
      <c r="AJ175" s="429">
        <f t="shared" si="69"/>
        <v>136.48999999999796</v>
      </c>
      <c r="AK175" s="429">
        <f t="shared" si="70"/>
        <v>143.53999999999724</v>
      </c>
      <c r="AL175" s="429">
        <f t="shared" si="71"/>
        <v>143.54000000000087</v>
      </c>
      <c r="AM175" s="429">
        <f t="shared" si="72"/>
        <v>91.170000000000073</v>
      </c>
      <c r="AN175" s="429">
        <f t="shared" si="73"/>
        <v>136.4900000000016</v>
      </c>
      <c r="AO175" s="429">
        <f t="shared" si="74"/>
        <v>143.54000000000087</v>
      </c>
      <c r="AP175" s="429">
        <f t="shared" si="75"/>
        <v>143.54000000000087</v>
      </c>
      <c r="AQ175" s="429">
        <f t="shared" si="76"/>
        <v>70</v>
      </c>
      <c r="AR175" s="429">
        <f t="shared" si="77"/>
        <v>70</v>
      </c>
      <c r="AS175" s="429">
        <f t="shared" si="78"/>
        <v>85</v>
      </c>
      <c r="AT175" s="429">
        <f t="shared" si="79"/>
        <v>85</v>
      </c>
      <c r="AU175" s="429">
        <f t="shared" si="80"/>
        <v>115</v>
      </c>
      <c r="AV175" s="429">
        <f t="shared" si="81"/>
        <v>115</v>
      </c>
      <c r="AW175" s="429">
        <f t="shared" si="82"/>
        <v>125</v>
      </c>
      <c r="AX175" s="429">
        <f t="shared" si="83"/>
        <v>125</v>
      </c>
    </row>
    <row r="176" spans="1:50">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16541.79</v>
      </c>
      <c r="E176" s="290">
        <f t="shared" si="84"/>
        <v>96.735614035087721</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21314.34</v>
      </c>
      <c r="G176" s="290">
        <f t="shared" si="85"/>
        <v>124.64526315789473</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22929.84</v>
      </c>
      <c r="I176" s="290">
        <f t="shared" si="86"/>
        <v>134.09263157894736</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23339.79</v>
      </c>
      <c r="M176" s="290">
        <f t="shared" si="63"/>
        <v>136.49</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24545.34</v>
      </c>
      <c r="O176" s="290">
        <f t="shared" si="87"/>
        <v>143.54</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24545.34</v>
      </c>
      <c r="Q176" s="290">
        <f t="shared" si="88"/>
        <v>143.54</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11970</v>
      </c>
      <c r="S176" s="290">
        <f t="shared" si="64"/>
        <v>70</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11970</v>
      </c>
      <c r="U176" s="290">
        <f t="shared" si="65"/>
        <v>70</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14535</v>
      </c>
      <c r="W176" s="290">
        <f t="shared" si="89"/>
        <v>85</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19665</v>
      </c>
      <c r="Y176" s="290">
        <f t="shared" si="90"/>
        <v>115</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8265</v>
      </c>
      <c r="AA176" s="290">
        <f t="shared" si="66"/>
        <v>48.333333333333336</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13965</v>
      </c>
      <c r="AC176" s="290">
        <f t="shared" si="67"/>
        <v>81.666666666666671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9375</v>
      </c>
      <c r="AE176" s="290">
        <f t="shared" si="91"/>
        <v>54.824561403508774</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15430</v>
      </c>
      <c r="AG176" s="290">
        <f t="shared" si="92"/>
        <v>90.233918128654977</v>
      </c>
      <c r="AI176" s="429">
        <f t="shared" si="68"/>
        <v>91.170000000000073</v>
      </c>
      <c r="AJ176" s="429">
        <f t="shared" si="69"/>
        <v>136.4900000000016</v>
      </c>
      <c r="AK176" s="429">
        <f t="shared" si="70"/>
        <v>143.54000000000087</v>
      </c>
      <c r="AL176" s="429">
        <f t="shared" si="71"/>
        <v>143.54000000000087</v>
      </c>
      <c r="AM176" s="429">
        <f t="shared" si="72"/>
        <v>91.170000000000073</v>
      </c>
      <c r="AN176" s="429">
        <f t="shared" si="73"/>
        <v>136.48999999999796</v>
      </c>
      <c r="AO176" s="429">
        <f t="shared" si="74"/>
        <v>143.54000000000087</v>
      </c>
      <c r="AP176" s="429">
        <f t="shared" si="75"/>
        <v>143.54000000000087</v>
      </c>
      <c r="AQ176" s="429">
        <f t="shared" si="76"/>
        <v>70</v>
      </c>
      <c r="AR176" s="429">
        <f t="shared" si="77"/>
        <v>70</v>
      </c>
      <c r="AS176" s="429">
        <f t="shared" si="78"/>
        <v>85</v>
      </c>
      <c r="AT176" s="429">
        <f t="shared" si="79"/>
        <v>5215</v>
      </c>
      <c r="AU176" s="429">
        <f t="shared" si="80"/>
        <v>115</v>
      </c>
      <c r="AV176" s="429">
        <f t="shared" si="81"/>
        <v>115</v>
      </c>
      <c r="AW176" s="429">
        <f t="shared" si="82"/>
        <v>125</v>
      </c>
      <c r="AX176" s="429">
        <f t="shared" si="83"/>
        <v>180</v>
      </c>
    </row>
    <row r="177" spans="1:50">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16678.28</v>
      </c>
      <c r="E177" s="290">
        <f t="shared" si="84"/>
        <v>96.966744186046512</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21457.879999999997</v>
      </c>
      <c r="G177" s="290">
        <f t="shared" si="85"/>
        <v>124.75511627906975</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23073.379999999997</v>
      </c>
      <c r="I177" s="290">
        <f t="shared" si="86"/>
        <v>134.14755813953488</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23476.280000000002</v>
      </c>
      <c r="M177" s="290">
        <f t="shared" si="63"/>
        <v>136.49</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24688.879999999997</v>
      </c>
      <c r="O177" s="290">
        <f t="shared" si="87"/>
        <v>143.54</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24688.879999999997</v>
      </c>
      <c r="Q177" s="290">
        <f t="shared" si="88"/>
        <v>143.54</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12040</v>
      </c>
      <c r="S177" s="290">
        <f t="shared" si="64"/>
        <v>70</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12040</v>
      </c>
      <c r="U177" s="290">
        <f t="shared" si="65"/>
        <v>70</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14620</v>
      </c>
      <c r="W177" s="290">
        <f t="shared" si="89"/>
        <v>85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19780</v>
      </c>
      <c r="Y177" s="290">
        <f t="shared" si="90"/>
        <v>115</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8380</v>
      </c>
      <c r="AA177" s="290">
        <f t="shared" si="66"/>
        <v>48.720930232558139</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14080</v>
      </c>
      <c r="AC177" s="290">
        <f t="shared" si="67"/>
        <v>81.860465116279073</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9500</v>
      </c>
      <c r="AE177" s="290">
        <f t="shared" si="91"/>
        <v>55.232558139534881</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15610</v>
      </c>
      <c r="AG177" s="290">
        <f t="shared" si="92"/>
        <v>90.755813953488371</v>
      </c>
      <c r="AI177" s="429">
        <f t="shared" si="68"/>
        <v>91.170000000000073</v>
      </c>
      <c r="AJ177" s="429">
        <f t="shared" si="69"/>
        <v>136.48999999999796</v>
      </c>
      <c r="AK177" s="429">
        <f t="shared" si="70"/>
        <v>143.53999999999724</v>
      </c>
      <c r="AL177" s="429">
        <f t="shared" si="71"/>
        <v>143.53999999999724</v>
      </c>
      <c r="AM177" s="429">
        <f t="shared" si="72"/>
        <v>91.170000000000073</v>
      </c>
      <c r="AN177" s="429">
        <f t="shared" si="73"/>
        <v>136.4900000000016</v>
      </c>
      <c r="AO177" s="429">
        <f t="shared" si="74"/>
        <v>143.53999999999724</v>
      </c>
      <c r="AP177" s="429">
        <f t="shared" si="75"/>
        <v>143.53999999999724</v>
      </c>
      <c r="AQ177" s="429">
        <f t="shared" si="76"/>
        <v>70</v>
      </c>
      <c r="AR177" s="429">
        <f t="shared" si="77"/>
        <v>70</v>
      </c>
      <c r="AS177" s="429">
        <f t="shared" si="78"/>
        <v>85</v>
      </c>
      <c r="AT177" s="429">
        <f t="shared" si="79"/>
        <v>115</v>
      </c>
      <c r="AU177" s="429">
        <f t="shared" si="80"/>
        <v>115</v>
      </c>
      <c r="AV177" s="429">
        <f t="shared" si="81"/>
        <v>115</v>
      </c>
      <c r="AW177" s="429">
        <f t="shared" si="82"/>
        <v>125</v>
      </c>
      <c r="AX177" s="429">
        <f t="shared" si="83"/>
        <v>180</v>
      </c>
    </row>
    <row r="178" spans="1:50">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16814.77</v>
      </c>
      <c r="E178" s="290">
        <f t="shared" si="84"/>
        <v>97.195202312138733</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21601.42</v>
      </c>
      <c r="G178" s="290">
        <f t="shared" si="85"/>
        <v>124.86369942196531</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23216.92</v>
      </c>
      <c r="I178" s="290">
        <f t="shared" si="86"/>
        <v>134.20184971098266</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23612.77</v>
      </c>
      <c r="M178" s="290">
        <f t="shared" si="63"/>
        <v>136.49</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24832.42</v>
      </c>
      <c r="O178" s="290">
        <f t="shared" si="87"/>
        <v>143.54</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24832.42</v>
      </c>
      <c r="Q178" s="290">
        <f t="shared" si="88"/>
        <v>143.54</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12110</v>
      </c>
      <c r="S178" s="290">
        <f t="shared" si="64"/>
        <v>70</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12110</v>
      </c>
      <c r="U178" s="290">
        <f t="shared" si="65"/>
        <v>70</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14705</v>
      </c>
      <c r="W178" s="290">
        <f t="shared" si="89"/>
        <v>85</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19895</v>
      </c>
      <c r="Y178" s="290">
        <f t="shared" si="90"/>
        <v>115</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8495</v>
      </c>
      <c r="AA178" s="290">
        <f t="shared" si="66"/>
        <v>49.104046242774565</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14195</v>
      </c>
      <c r="AC178" s="290">
        <f t="shared" si="67"/>
        <v>82.052023121387279</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9625</v>
      </c>
      <c r="AE178" s="290">
        <f t="shared" si="91"/>
        <v>55.635838150289018</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15790</v>
      </c>
      <c r="AG178" s="290">
        <f t="shared" si="92"/>
        <v>91.271676300578036</v>
      </c>
      <c r="AI178" s="429">
        <f t="shared" si="68"/>
        <v>91.170000000000073</v>
      </c>
      <c r="AJ178" s="429">
        <f t="shared" si="69"/>
        <v>136.4900000000016</v>
      </c>
      <c r="AK178" s="429">
        <f t="shared" si="70"/>
        <v>143.54000000000087</v>
      </c>
      <c r="AL178" s="429">
        <f t="shared" si="71"/>
        <v>143.54000000000087</v>
      </c>
      <c r="AM178" s="429">
        <f t="shared" si="72"/>
        <v>91.170000000000073</v>
      </c>
      <c r="AN178" s="429">
        <f t="shared" si="73"/>
        <v>136.48999999999796</v>
      </c>
      <c r="AO178" s="429">
        <f t="shared" si="74"/>
        <v>143.54000000000087</v>
      </c>
      <c r="AP178" s="429">
        <f t="shared" si="75"/>
        <v>143.54000000000087</v>
      </c>
      <c r="AQ178" s="429">
        <f t="shared" si="76"/>
        <v>70</v>
      </c>
      <c r="AR178" s="429">
        <f t="shared" si="77"/>
        <v>70</v>
      </c>
      <c r="AS178" s="429">
        <f t="shared" si="78"/>
        <v>85</v>
      </c>
      <c r="AT178" s="429">
        <f t="shared" si="79"/>
        <v>115</v>
      </c>
      <c r="AU178" s="429">
        <f t="shared" si="80"/>
        <v>115</v>
      </c>
      <c r="AV178" s="429">
        <f t="shared" si="81"/>
        <v>115</v>
      </c>
      <c r="AW178" s="429">
        <f t="shared" si="82"/>
        <v>125</v>
      </c>
      <c r="AX178" s="429">
        <f t="shared" si="83"/>
        <v>180</v>
      </c>
    </row>
    <row r="179" spans="1:50">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16951.260000000002</v>
      </c>
      <c r="E179" s="290">
        <f t="shared" si="84"/>
        <v>97.421034482758628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21744.959999999999</v>
      </c>
      <c r="G179" s="290">
        <f t="shared" si="85"/>
        <v>124.97103448275861</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23360.46</v>
      </c>
      <c r="I179" s="290">
        <f t="shared" si="86"/>
        <v>134.25551724137929</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23749.260000000002</v>
      </c>
      <c r="M179" s="290">
        <f t="shared" si="63"/>
        <v>136.49</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24975.96</v>
      </c>
      <c r="O179" s="290">
        <f t="shared" si="87"/>
        <v>143.54</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24975.96</v>
      </c>
      <c r="Q179" s="290">
        <f t="shared" si="88"/>
        <v>143.54</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12180</v>
      </c>
      <c r="S179" s="290">
        <f t="shared" si="64"/>
        <v>70</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12180</v>
      </c>
      <c r="U179" s="290">
        <f t="shared" si="65"/>
        <v>70</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14790</v>
      </c>
      <c r="W179" s="290">
        <f t="shared" si="89"/>
        <v>85</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20010</v>
      </c>
      <c r="Y179" s="290">
        <f t="shared" si="90"/>
        <v>115</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8610</v>
      </c>
      <c r="AA179" s="290">
        <f t="shared" si="66"/>
        <v>49.482758620689658</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14310</v>
      </c>
      <c r="AC179" s="290">
        <f t="shared" si="67"/>
        <v>82.241379310344826</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9750</v>
      </c>
      <c r="AE179" s="290">
        <f t="shared" si="91"/>
        <v>56.03448275862069</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15970</v>
      </c>
      <c r="AG179" s="290">
        <f t="shared" si="92"/>
        <v>91.781609195402297</v>
      </c>
      <c r="AI179" s="429">
        <f t="shared" si="68"/>
        <v>91.170000000000073</v>
      </c>
      <c r="AJ179" s="429">
        <f t="shared" si="69"/>
        <v>136.4900000000016</v>
      </c>
      <c r="AK179" s="429">
        <f t="shared" si="70"/>
        <v>143.54000000000087</v>
      </c>
      <c r="AL179" s="429">
        <f t="shared" si="71"/>
        <v>143.54000000000087</v>
      </c>
      <c r="AM179" s="429">
        <f t="shared" si="72"/>
        <v>91.170000000000073</v>
      </c>
      <c r="AN179" s="429">
        <f t="shared" si="73"/>
        <v>136.4900000000016</v>
      </c>
      <c r="AO179" s="429">
        <f t="shared" si="74"/>
        <v>143.54000000000087</v>
      </c>
      <c r="AP179" s="429">
        <f t="shared" si="75"/>
        <v>143.54000000000087</v>
      </c>
      <c r="AQ179" s="429">
        <f t="shared" si="76"/>
        <v>70</v>
      </c>
      <c r="AR179" s="429">
        <f t="shared" si="77"/>
        <v>70</v>
      </c>
      <c r="AS179" s="429">
        <f t="shared" si="78"/>
        <v>85</v>
      </c>
      <c r="AT179" s="429">
        <f t="shared" si="79"/>
        <v>115</v>
      </c>
      <c r="AU179" s="429">
        <f t="shared" si="80"/>
        <v>115</v>
      </c>
      <c r="AV179" s="429">
        <f t="shared" si="81"/>
        <v>115</v>
      </c>
      <c r="AW179" s="429">
        <f t="shared" si="82"/>
        <v>125</v>
      </c>
      <c r="AX179" s="429">
        <f t="shared" si="83"/>
        <v>180</v>
      </c>
    </row>
    <row r="180" spans="1:5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17087.75</v>
      </c>
      <c r="E180" s="290">
        <f t="shared" si="84"/>
        <v>97.644285714285715</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21888.5</v>
      </c>
      <c r="G180" s="290">
        <f t="shared" si="85"/>
        <v>125.07714285714286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23504</v>
      </c>
      <c r="I180" s="290">
        <f t="shared" si="86"/>
        <v>134.30857142857144</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23885.75</v>
      </c>
      <c r="M180" s="290">
        <f t="shared" si="63"/>
        <v>136.49</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25119.5</v>
      </c>
      <c r="O180" s="290">
        <f t="shared" si="87"/>
        <v>143.54</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25119.5</v>
      </c>
      <c r="Q180" s="290">
        <f t="shared" si="88"/>
        <v>143.54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12250</v>
      </c>
      <c r="S180" s="290">
        <f t="shared" si="64"/>
        <v>70</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12250</v>
      </c>
      <c r="U180" s="290">
        <f t="shared" si="65"/>
        <v>70</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14875</v>
      </c>
      <c r="W180" s="290">
        <f t="shared" si="89"/>
        <v>85</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20125</v>
      </c>
      <c r="Y180" s="290">
        <f t="shared" si="90"/>
        <v>115</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8725</v>
      </c>
      <c r="AA180" s="290">
        <f t="shared" si="66"/>
        <v>49.857142857142854</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14425</v>
      </c>
      <c r="AC180" s="290">
        <f t="shared" si="67"/>
        <v>82.428571428571431</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9875</v>
      </c>
      <c r="AE180" s="290">
        <f t="shared" si="91"/>
        <v>56.428571428571431</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16150</v>
      </c>
      <c r="AG180" s="290">
        <f t="shared" si="92"/>
        <v>92.285714285714292</v>
      </c>
      <c r="AI180" s="429">
        <f t="shared" si="68"/>
        <v>91.170000000000073</v>
      </c>
      <c r="AJ180" s="429">
        <f t="shared" si="69"/>
        <v>136.48999999999796</v>
      </c>
      <c r="AK180" s="429">
        <f t="shared" si="70"/>
        <v>143.54000000000087</v>
      </c>
      <c r="AL180" s="429">
        <f t="shared" si="71"/>
        <v>143.54000000000087</v>
      </c>
      <c r="AM180" s="429">
        <f t="shared" si="72"/>
        <v>91.170000000000073</v>
      </c>
      <c r="AN180" s="429">
        <f t="shared" si="73"/>
        <v>136.48999999999796</v>
      </c>
      <c r="AO180" s="429">
        <f t="shared" si="74"/>
        <v>143.54000000000087</v>
      </c>
      <c r="AP180" s="429">
        <f t="shared" si="75"/>
        <v>143.54000000000087</v>
      </c>
      <c r="AQ180" s="429">
        <f t="shared" si="76"/>
        <v>70</v>
      </c>
      <c r="AR180" s="429">
        <f t="shared" si="77"/>
        <v>70</v>
      </c>
      <c r="AS180" s="429">
        <f t="shared" si="78"/>
        <v>85</v>
      </c>
      <c r="AT180" s="429">
        <f t="shared" si="79"/>
        <v>115</v>
      </c>
      <c r="AU180" s="429">
        <f t="shared" si="80"/>
        <v>115</v>
      </c>
      <c r="AV180" s="429">
        <f t="shared" si="81"/>
        <v>115</v>
      </c>
      <c r="AW180" s="429">
        <f t="shared" si="82"/>
        <v>125</v>
      </c>
      <c r="AX180" s="429">
        <f t="shared" si="83"/>
        <v>180</v>
      </c>
    </row>
    <row r="181" spans="1:50">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17224.240000000002</v>
      </c>
      <c r="E181" s="290">
        <f t="shared" si="84"/>
        <v>97.865000000000009</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22032.04</v>
      </c>
      <c r="G181" s="290">
        <f t="shared" si="85"/>
        <v>125.18204545454546</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23647.539999999997</v>
      </c>
      <c r="I181" s="290">
        <f t="shared" si="86"/>
        <v>134.36102272727271</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24022.240000000002</v>
      </c>
      <c r="M181" s="290">
        <f t="shared" si="63"/>
        <v>136.49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25263.039999999997</v>
      </c>
      <c r="O181" s="290">
        <f t="shared" si="87"/>
        <v>143.54</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25263.039999999997</v>
      </c>
      <c r="Q181" s="290">
        <f t="shared" si="88"/>
        <v>143.54</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12320</v>
      </c>
      <c r="S181" s="290">
        <f t="shared" si="64"/>
        <v>70</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12320</v>
      </c>
      <c r="U181" s="290">
        <f t="shared" si="65"/>
        <v>70</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14960</v>
      </c>
      <c r="W181" s="290">
        <f t="shared" si="89"/>
        <v>85</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20240</v>
      </c>
      <c r="Y181" s="290">
        <f t="shared" si="90"/>
        <v>115</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8840</v>
      </c>
      <c r="AA181" s="290">
        <f t="shared" si="66"/>
        <v>50.227272727272727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14540</v>
      </c>
      <c r="AC181" s="290">
        <f t="shared" si="67"/>
        <v>82.61363636363636</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10000</v>
      </c>
      <c r="AE181" s="290">
        <f t="shared" si="91"/>
        <v>56.81818181818182</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16330</v>
      </c>
      <c r="AG181" s="290">
        <f t="shared" si="92"/>
        <v>92.784090909090907</v>
      </c>
      <c r="AI181" s="429">
        <f t="shared" si="68"/>
        <v>91.170000000000073</v>
      </c>
      <c r="AJ181" s="429">
        <f t="shared" si="69"/>
        <v>136.4900000000016</v>
      </c>
      <c r="AK181" s="429">
        <f t="shared" si="70"/>
        <v>143.54000000000087</v>
      </c>
      <c r="AL181" s="429">
        <f t="shared" si="71"/>
        <v>143.53999999999724</v>
      </c>
      <c r="AM181" s="429">
        <f t="shared" si="72"/>
        <v>91.170000000000073</v>
      </c>
      <c r="AN181" s="429">
        <f t="shared" si="73"/>
        <v>136.4900000000016</v>
      </c>
      <c r="AO181" s="429">
        <f t="shared" si="74"/>
        <v>143.53999999999724</v>
      </c>
      <c r="AP181" s="429">
        <f t="shared" si="75"/>
        <v>143.53999999999724</v>
      </c>
      <c r="AQ181" s="429">
        <f t="shared" si="76"/>
        <v>70</v>
      </c>
      <c r="AR181" s="429">
        <f t="shared" si="77"/>
        <v>70</v>
      </c>
      <c r="AS181" s="429">
        <f t="shared" si="78"/>
        <v>85</v>
      </c>
      <c r="AT181" s="429">
        <f t="shared" si="79"/>
        <v>115</v>
      </c>
      <c r="AU181" s="429">
        <f t="shared" si="80"/>
        <v>115</v>
      </c>
      <c r="AV181" s="429">
        <f t="shared" si="81"/>
        <v>115</v>
      </c>
      <c r="AW181" s="429">
        <f t="shared" si="82"/>
        <v>125</v>
      </c>
      <c r="AX181" s="429">
        <f t="shared" si="83"/>
        <v>180</v>
      </c>
    </row>
    <row r="182" spans="1:50">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17360.73</v>
      </c>
      <c r="E182" s="290">
        <f t="shared" si="84"/>
        <v>98.083220338983054</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22175.58</v>
      </c>
      <c r="G182" s="290">
        <f t="shared" si="85"/>
        <v>125.28576271186442</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23791.079999999998</v>
      </c>
      <c r="I182" s="290">
        <f t="shared" si="86"/>
        <v>134.4128813559322</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24158.730000000003</v>
      </c>
      <c r="M182" s="290">
        <f t="shared" si="63"/>
        <v>136.49</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25406.579999999998</v>
      </c>
      <c r="O182" s="290">
        <f t="shared" si="87"/>
        <v>143.54</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25406.579999999998</v>
      </c>
      <c r="Q182" s="290">
        <f t="shared" si="88"/>
        <v>143.54</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12390</v>
      </c>
      <c r="S182" s="290">
        <f t="shared" si="64"/>
        <v>70</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12390</v>
      </c>
      <c r="U182" s="290">
        <f t="shared" si="65"/>
        <v>70</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15045</v>
      </c>
      <c r="W182" s="290">
        <f t="shared" si="89"/>
        <v>85</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20355</v>
      </c>
      <c r="Y182" s="290">
        <f t="shared" si="90"/>
        <v>115</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8955</v>
      </c>
      <c r="AA182" s="290">
        <f t="shared" si="66"/>
        <v>50.593220338983052</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14655</v>
      </c>
      <c r="AC182" s="290">
        <f t="shared" si="67"/>
        <v>82.79661016949153</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10125</v>
      </c>
      <c r="AE182" s="290">
        <f t="shared" si="91"/>
        <v>57.203389830508478</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16510</v>
      </c>
      <c r="AG182" s="290">
        <f t="shared" si="92"/>
        <v>93.276836158192097</v>
      </c>
      <c r="AI182" s="429">
        <f t="shared" si="68"/>
        <v>91.170000000000073</v>
      </c>
      <c r="AJ182" s="429">
        <f t="shared" si="69"/>
        <v>136.48999999999796</v>
      </c>
      <c r="AK182" s="429">
        <f t="shared" si="70"/>
        <v>143.54000000000087</v>
      </c>
      <c r="AL182" s="429">
        <f t="shared" si="71"/>
        <v>143.54000000000087</v>
      </c>
      <c r="AM182" s="429">
        <f t="shared" si="72"/>
        <v>91.170000000000073</v>
      </c>
      <c r="AN182" s="429">
        <f t="shared" si="73"/>
        <v>136.4900000000016</v>
      </c>
      <c r="AO182" s="429">
        <f t="shared" si="74"/>
        <v>143.54000000000087</v>
      </c>
      <c r="AP182" s="429">
        <f t="shared" si="75"/>
        <v>143.54000000000087</v>
      </c>
      <c r="AQ182" s="429">
        <f t="shared" si="76"/>
        <v>70</v>
      </c>
      <c r="AR182" s="429">
        <f t="shared" si="77"/>
        <v>70</v>
      </c>
      <c r="AS182" s="429">
        <f t="shared" si="78"/>
        <v>85</v>
      </c>
      <c r="AT182" s="429">
        <f t="shared" si="79"/>
        <v>115</v>
      </c>
      <c r="AU182" s="429">
        <f t="shared" si="80"/>
        <v>115</v>
      </c>
      <c r="AV182" s="429">
        <f t="shared" si="81"/>
        <v>115</v>
      </c>
      <c r="AW182" s="429">
        <f t="shared" si="82"/>
        <v>125</v>
      </c>
      <c r="AX182" s="429">
        <f t="shared" si="83"/>
        <v>180</v>
      </c>
    </row>
    <row r="183" spans="1:50">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17497.22</v>
      </c>
      <c r="E183" s="290">
        <f t="shared" si="84"/>
        <v>98.29898876404495</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22319.119999999999</v>
      </c>
      <c r="G183" s="290">
        <f t="shared" si="85"/>
        <v>125.38831460674157</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23934.62</v>
      </c>
      <c r="I183" s="290">
        <f t="shared" si="86"/>
        <v>134.46415730337077</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24295.22</v>
      </c>
      <c r="M183" s="290">
        <f t="shared" si="63"/>
        <v>136.49</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25550.12</v>
      </c>
      <c r="O183" s="290">
        <f t="shared" si="87"/>
        <v>143.54</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25550.12</v>
      </c>
      <c r="Q183" s="290">
        <f t="shared" si="88"/>
        <v>143.54</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12460</v>
      </c>
      <c r="S183" s="290">
        <f t="shared" si="64"/>
        <v>70</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12460</v>
      </c>
      <c r="U183" s="290">
        <f t="shared" si="65"/>
        <v>70</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15130</v>
      </c>
      <c r="W183" s="290">
        <f t="shared" si="89"/>
        <v>85</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20470</v>
      </c>
      <c r="Y183" s="290">
        <f t="shared" si="90"/>
        <v>115</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9070</v>
      </c>
      <c r="AA183" s="290">
        <f t="shared" si="66"/>
        <v>50.955056179775283</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14770</v>
      </c>
      <c r="AC183" s="290">
        <f t="shared" si="67"/>
        <v>82.977528089887642</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10250</v>
      </c>
      <c r="AE183" s="290">
        <f t="shared" si="91"/>
        <v>57.584269662921351</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16690</v>
      </c>
      <c r="AG183" s="290">
        <f t="shared" si="92"/>
        <v>93.764044943820224</v>
      </c>
      <c r="AI183" s="429">
        <f t="shared" si="68"/>
        <v>91.170000000000073</v>
      </c>
      <c r="AJ183" s="429">
        <f t="shared" si="69"/>
        <v>136.4900000000016</v>
      </c>
      <c r="AK183" s="429">
        <f t="shared" si="70"/>
        <v>143.53999999999724</v>
      </c>
      <c r="AL183" s="429">
        <f t="shared" si="71"/>
        <v>143.54000000000087</v>
      </c>
      <c r="AM183" s="429">
        <f t="shared" si="72"/>
        <v>91.170000000000073</v>
      </c>
      <c r="AN183" s="429">
        <f t="shared" si="73"/>
        <v>136.48999999999796</v>
      </c>
      <c r="AO183" s="429">
        <f t="shared" si="74"/>
        <v>143.54000000000087</v>
      </c>
      <c r="AP183" s="429">
        <f t="shared" si="75"/>
        <v>143.54000000000087</v>
      </c>
      <c r="AQ183" s="429">
        <f t="shared" si="76"/>
        <v>70</v>
      </c>
      <c r="AR183" s="429">
        <f t="shared" si="77"/>
        <v>70</v>
      </c>
      <c r="AS183" s="429">
        <f t="shared" si="78"/>
        <v>85</v>
      </c>
      <c r="AT183" s="429">
        <f t="shared" si="79"/>
        <v>115</v>
      </c>
      <c r="AU183" s="429">
        <f t="shared" si="80"/>
        <v>115</v>
      </c>
      <c r="AV183" s="429">
        <f t="shared" si="81"/>
        <v>115</v>
      </c>
      <c r="AW183" s="429">
        <f t="shared" si="82"/>
        <v>125</v>
      </c>
      <c r="AX183" s="429">
        <f t="shared" si="83"/>
        <v>180</v>
      </c>
    </row>
    <row r="184" spans="1:50">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17633.71</v>
      </c>
      <c r="E184" s="290">
        <f t="shared" si="84"/>
        <v>98.512346368715086</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22462.66</v>
      </c>
      <c r="G184" s="290">
        <f t="shared" si="85"/>
        <v>125.48972067039107</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24078.16</v>
      </c>
      <c r="I184" s="290">
        <f t="shared" si="86"/>
        <v>134.51486033519552</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24431.710000000003</v>
      </c>
      <c r="M184" s="290">
        <f t="shared" si="63"/>
        <v>136.49</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25693.66</v>
      </c>
      <c r="O184" s="290">
        <f t="shared" si="87"/>
        <v>143.54</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25693.66</v>
      </c>
      <c r="Q184" s="290">
        <f t="shared" si="88"/>
        <v>143.54</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12530</v>
      </c>
      <c r="S184" s="290">
        <f t="shared" si="64"/>
        <v>70</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12530</v>
      </c>
      <c r="U184" s="290">
        <f t="shared" si="65"/>
        <v>70</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15215</v>
      </c>
      <c r="W184" s="290">
        <f t="shared" si="89"/>
        <v>85</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20585</v>
      </c>
      <c r="Y184" s="290">
        <f t="shared" si="90"/>
        <v>115</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9185</v>
      </c>
      <c r="AA184" s="290">
        <f t="shared" si="66"/>
        <v>51.312849162011176</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14885</v>
      </c>
      <c r="AC184" s="290">
        <f t="shared" si="67"/>
        <v>83.156424581005581</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10375</v>
      </c>
      <c r="AE184" s="290">
        <f t="shared" si="91"/>
        <v>57.960893854748605</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16870</v>
      </c>
      <c r="AG184" s="290">
        <f t="shared" si="92"/>
        <v>94.245810055865917</v>
      </c>
      <c r="AI184" s="429">
        <f t="shared" si="68"/>
        <v>91.170000000000073</v>
      </c>
      <c r="AJ184" s="429">
        <f t="shared" si="69"/>
        <v>136.48999999999796</v>
      </c>
      <c r="AK184" s="429">
        <f t="shared" si="70"/>
        <v>143.54000000000087</v>
      </c>
      <c r="AL184" s="429">
        <f t="shared" si="71"/>
        <v>143.54000000000087</v>
      </c>
      <c r="AM184" s="429">
        <f t="shared" si="72"/>
        <v>91.170000000000073</v>
      </c>
      <c r="AN184" s="429">
        <f t="shared" si="73"/>
        <v>136.4900000000016</v>
      </c>
      <c r="AO184" s="429">
        <f t="shared" si="74"/>
        <v>143.54000000000087</v>
      </c>
      <c r="AP184" s="429">
        <f t="shared" si="75"/>
        <v>143.54000000000087</v>
      </c>
      <c r="AQ184" s="429">
        <f t="shared" si="76"/>
        <v>70</v>
      </c>
      <c r="AR184" s="429">
        <f t="shared" si="77"/>
        <v>70</v>
      </c>
      <c r="AS184" s="429">
        <f t="shared" si="78"/>
        <v>85</v>
      </c>
      <c r="AT184" s="429">
        <f t="shared" si="79"/>
        <v>115</v>
      </c>
      <c r="AU184" s="429">
        <f t="shared" si="80"/>
        <v>115</v>
      </c>
      <c r="AV184" s="429">
        <f t="shared" si="81"/>
        <v>115</v>
      </c>
      <c r="AW184" s="429">
        <f t="shared" si="82"/>
        <v>125</v>
      </c>
      <c r="AX184" s="429">
        <f t="shared" si="83"/>
        <v>180</v>
      </c>
    </row>
    <row r="185" spans="1:50">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17770.2</v>
      </c>
      <c r="E185" s="290">
        <f t="shared" si="84"/>
        <v>98.723333333333343</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22606.199999999997</v>
      </c>
      <c r="G185" s="290">
        <f t="shared" si="85"/>
        <v>125.58999999999999</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24221.7</v>
      </c>
      <c r="I185" s="290">
        <f t="shared" si="86"/>
        <v>134.565</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24568.2</v>
      </c>
      <c r="M185" s="290">
        <f t="shared" si="63"/>
        <v>136.49</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25837.199999999997</v>
      </c>
      <c r="O185" s="290">
        <f t="shared" si="87"/>
        <v>143.54</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25837.199999999997</v>
      </c>
      <c r="Q185" s="290">
        <f t="shared" si="88"/>
        <v>143.54</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12600</v>
      </c>
      <c r="S185" s="290">
        <f t="shared" si="64"/>
        <v>70</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12600</v>
      </c>
      <c r="U185" s="290">
        <f t="shared" si="65"/>
        <v>70</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15300</v>
      </c>
      <c r="W185" s="290">
        <f t="shared" si="89"/>
        <v>85</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20700</v>
      </c>
      <c r="Y185" s="290">
        <f t="shared" si="90"/>
        <v>115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9300</v>
      </c>
      <c r="AA185" s="290">
        <f t="shared" si="66"/>
        <v>51.666666666666664</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15000</v>
      </c>
      <c r="AC185" s="290">
        <f t="shared" si="67"/>
        <v>83.333333333333329</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10500</v>
      </c>
      <c r="AE185" s="290">
        <f t="shared" si="91"/>
        <v>58.333333333333336</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17050</v>
      </c>
      <c r="AG185" s="290">
        <f t="shared" si="92"/>
        <v>94.722222222222229</v>
      </c>
      <c r="AI185" s="429">
        <f t="shared" si="68"/>
        <v>91.169999999998254</v>
      </c>
      <c r="AJ185" s="429">
        <f t="shared" si="69"/>
        <v>136.4900000000016</v>
      </c>
      <c r="AK185" s="429">
        <f t="shared" si="70"/>
        <v>143.53999999999724</v>
      </c>
      <c r="AL185" s="429">
        <f t="shared" si="71"/>
        <v>143.54000000000087</v>
      </c>
      <c r="AM185" s="429">
        <f t="shared" si="72"/>
        <v>91.169999999998254</v>
      </c>
      <c r="AN185" s="429">
        <f t="shared" si="73"/>
        <v>136.48999999999796</v>
      </c>
      <c r="AO185" s="429">
        <f t="shared" si="74"/>
        <v>143.53999999999724</v>
      </c>
      <c r="AP185" s="429">
        <f t="shared" si="75"/>
        <v>143.53999999999724</v>
      </c>
      <c r="AQ185" s="429">
        <f t="shared" si="76"/>
        <v>70</v>
      </c>
      <c r="AR185" s="429">
        <f t="shared" si="77"/>
        <v>70</v>
      </c>
      <c r="AS185" s="429">
        <f t="shared" si="78"/>
        <v>85</v>
      </c>
      <c r="AT185" s="429">
        <f t="shared" si="79"/>
        <v>115</v>
      </c>
      <c r="AU185" s="429">
        <f t="shared" si="80"/>
        <v>115</v>
      </c>
      <c r="AV185" s="429">
        <f t="shared" si="81"/>
        <v>115</v>
      </c>
      <c r="AW185" s="429">
        <f t="shared" si="82"/>
        <v>125</v>
      </c>
      <c r="AX185" s="429">
        <f t="shared" si="83"/>
        <v>180</v>
      </c>
    </row>
    <row r="186" spans="1:50">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17906.690000000002</v>
      </c>
      <c r="E186" s="290">
        <f t="shared" si="84"/>
        <v>98.931988950276249</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22749.739999999998</v>
      </c>
      <c r="G186" s="290">
        <f t="shared" si="85"/>
        <v>125.68917127071822</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24365.239999999998</v>
      </c>
      <c r="I186" s="290">
        <f t="shared" si="86"/>
        <v>134.61458563535911</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24704.690000000002</v>
      </c>
      <c r="M186" s="290">
        <f t="shared" si="63"/>
        <v>136.49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25980.739999999998</v>
      </c>
      <c r="O186" s="290">
        <f t="shared" si="87"/>
        <v>143.54</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25980.739999999998</v>
      </c>
      <c r="Q186" s="290">
        <f t="shared" si="88"/>
        <v>143.54</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12670</v>
      </c>
      <c r="S186" s="290">
        <f t="shared" si="64"/>
        <v>70</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12670</v>
      </c>
      <c r="U186" s="290">
        <f t="shared" si="65"/>
        <v>70</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15385</v>
      </c>
      <c r="W186" s="290">
        <f t="shared" si="89"/>
        <v>85</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20815</v>
      </c>
      <c r="Y186" s="290">
        <f t="shared" si="90"/>
        <v>115</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9415</v>
      </c>
      <c r="AA186" s="290">
        <f t="shared" si="66"/>
        <v>52.016574585635361</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15115</v>
      </c>
      <c r="AC186" s="290">
        <f t="shared" si="67"/>
        <v>83.508287292817684</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10625</v>
      </c>
      <c r="AE186" s="290">
        <f t="shared" si="91"/>
        <v>58.701657458563538</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17230</v>
      </c>
      <c r="AG186" s="290">
        <f t="shared" si="92"/>
        <v>95.193370165745861</v>
      </c>
      <c r="AI186" s="429">
        <f t="shared" si="68"/>
        <v>91.170000000001892</v>
      </c>
      <c r="AJ186" s="429">
        <f t="shared" si="69"/>
        <v>136.4900000000016</v>
      </c>
      <c r="AK186" s="429">
        <f t="shared" si="70"/>
        <v>143.54000000000087</v>
      </c>
      <c r="AL186" s="429">
        <f t="shared" si="71"/>
        <v>143.53999999999724</v>
      </c>
      <c r="AM186" s="429">
        <f t="shared" si="72"/>
        <v>91.170000000001892</v>
      </c>
      <c r="AN186" s="429">
        <f t="shared" si="73"/>
        <v>136.4900000000016</v>
      </c>
      <c r="AO186" s="429">
        <f t="shared" si="74"/>
        <v>143.54000000000087</v>
      </c>
      <c r="AP186" s="429">
        <f t="shared" si="75"/>
        <v>143.54000000000087</v>
      </c>
      <c r="AQ186" s="429">
        <f t="shared" si="76"/>
        <v>70</v>
      </c>
      <c r="AR186" s="429">
        <f t="shared" si="77"/>
        <v>70</v>
      </c>
      <c r="AS186" s="429">
        <f t="shared" si="78"/>
        <v>85</v>
      </c>
      <c r="AT186" s="429">
        <f t="shared" si="79"/>
        <v>115</v>
      </c>
      <c r="AU186" s="429">
        <f t="shared" si="80"/>
        <v>115</v>
      </c>
      <c r="AV186" s="429">
        <f t="shared" si="81"/>
        <v>115</v>
      </c>
      <c r="AW186" s="429">
        <f t="shared" si="82"/>
        <v>125</v>
      </c>
      <c r="AX186" s="429">
        <f t="shared" si="83"/>
        <v>180</v>
      </c>
    </row>
    <row r="187" spans="1:50">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18043.18</v>
      </c>
      <c r="E187" s="290">
        <f t="shared" si="84"/>
        <v>99.138351648351644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22893.279999999999</v>
      </c>
      <c r="G187" s="290">
        <f t="shared" si="85"/>
        <v>125.78725274725274</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24508.78</v>
      </c>
      <c r="I187" s="290">
        <f t="shared" si="86"/>
        <v>134.66362637362636</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24841.18</v>
      </c>
      <c r="M187" s="290">
        <f t="shared" si="63"/>
        <v>136.49</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26124.28</v>
      </c>
      <c r="O187" s="290">
        <f t="shared" si="87"/>
        <v>143.54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26124.28</v>
      </c>
      <c r="Q187" s="290">
        <f t="shared" si="88"/>
        <v>143.54</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12740</v>
      </c>
      <c r="S187" s="290">
        <f t="shared" si="64"/>
        <v>70</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12740</v>
      </c>
      <c r="U187" s="290">
        <f t="shared" si="65"/>
        <v>70</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15470</v>
      </c>
      <c r="W187" s="290">
        <f t="shared" si="89"/>
        <v>85</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20930</v>
      </c>
      <c r="Y187" s="290">
        <f t="shared" si="90"/>
        <v>115</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9530</v>
      </c>
      <c r="AA187" s="290">
        <f t="shared" si="66"/>
        <v>52.362637362637365</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15230</v>
      </c>
      <c r="AC187" s="290">
        <f t="shared" si="67"/>
        <v>83.681318681318686</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10750</v>
      </c>
      <c r="AE187" s="290">
        <f t="shared" si="91"/>
        <v>59.065934065934066</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17410</v>
      </c>
      <c r="AG187" s="290">
        <f t="shared" si="92"/>
        <v>95.659340659340657</v>
      </c>
      <c r="AI187" s="429">
        <f t="shared" si="68"/>
        <v>91.169999999998254</v>
      </c>
      <c r="AJ187" s="429">
        <f t="shared" si="69"/>
        <v>136.48999999999796</v>
      </c>
      <c r="AK187" s="429">
        <f t="shared" si="70"/>
        <v>143.54000000000087</v>
      </c>
      <c r="AL187" s="429">
        <f t="shared" si="71"/>
        <v>143.54000000000087</v>
      </c>
      <c r="AM187" s="429">
        <f t="shared" si="72"/>
        <v>91.169999999998254</v>
      </c>
      <c r="AN187" s="429">
        <f t="shared" si="73"/>
        <v>136.48999999999796</v>
      </c>
      <c r="AO187" s="429">
        <f t="shared" si="74"/>
        <v>143.54000000000087</v>
      </c>
      <c r="AP187" s="429">
        <f t="shared" si="75"/>
        <v>143.54000000000087</v>
      </c>
      <c r="AQ187" s="429">
        <f t="shared" si="76"/>
        <v>70</v>
      </c>
      <c r="AR187" s="429">
        <f t="shared" si="77"/>
        <v>70</v>
      </c>
      <c r="AS187" s="429">
        <f t="shared" si="78"/>
        <v>85</v>
      </c>
      <c r="AT187" s="429">
        <f t="shared" si="79"/>
        <v>115</v>
      </c>
      <c r="AU187" s="429">
        <f t="shared" si="80"/>
        <v>115</v>
      </c>
      <c r="AV187" s="429">
        <f t="shared" si="81"/>
        <v>115</v>
      </c>
      <c r="AW187" s="429">
        <f t="shared" si="82"/>
        <v>125</v>
      </c>
      <c r="AX187" s="429">
        <f t="shared" si="83"/>
        <v>180</v>
      </c>
    </row>
    <row r="188" spans="1:50">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18179.669999999998</v>
      </c>
      <c r="E188" s="290">
        <f t="shared" si="84"/>
        <v>99.342459016393434</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23036.82</v>
      </c>
      <c r="G188" s="290">
        <f t="shared" si="85"/>
        <v>125.88426229508197</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24652.32</v>
      </c>
      <c r="I188" s="290">
        <f t="shared" si="86"/>
        <v>134.71213114754099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24977.670000000002</v>
      </c>
      <c r="M188" s="290">
        <f t="shared" si="63"/>
        <v>136.49</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26267.82</v>
      </c>
      <c r="O188" s="290">
        <f t="shared" si="87"/>
        <v>143.54</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26267.82</v>
      </c>
      <c r="Q188" s="290">
        <f t="shared" si="88"/>
        <v>143.54</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12810</v>
      </c>
      <c r="S188" s="290">
        <f t="shared" si="64"/>
        <v>70</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12810</v>
      </c>
      <c r="U188" s="290">
        <f t="shared" si="65"/>
        <v>70</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15555</v>
      </c>
      <c r="W188" s="290">
        <f t="shared" si="89"/>
        <v>85</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21045</v>
      </c>
      <c r="Y188" s="290">
        <f t="shared" si="90"/>
        <v>115</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9645</v>
      </c>
      <c r="AA188" s="290">
        <f t="shared" si="66"/>
        <v>52.704918032786885</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15345</v>
      </c>
      <c r="AC188" s="290">
        <f t="shared" si="67"/>
        <v>83.852459016393439</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10875</v>
      </c>
      <c r="AE188" s="290">
        <f t="shared" si="91"/>
        <v>59.42622950819672</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17590</v>
      </c>
      <c r="AG188" s="290">
        <f t="shared" si="92"/>
        <v>96.120218579234972</v>
      </c>
      <c r="AI188" s="429">
        <f t="shared" si="68"/>
        <v>91.170000000001892</v>
      </c>
      <c r="AJ188" s="429">
        <f t="shared" si="69"/>
        <v>136.48999999999796</v>
      </c>
      <c r="AK188" s="429">
        <f t="shared" si="70"/>
        <v>143.54000000000087</v>
      </c>
      <c r="AL188" s="429">
        <f t="shared" si="71"/>
        <v>143.54000000000087</v>
      </c>
      <c r="AM188" s="429">
        <f t="shared" si="72"/>
        <v>91.170000000001892</v>
      </c>
      <c r="AN188" s="429">
        <f t="shared" si="73"/>
        <v>136.4900000000016</v>
      </c>
      <c r="AO188" s="429">
        <f t="shared" si="74"/>
        <v>143.54000000000087</v>
      </c>
      <c r="AP188" s="429">
        <f t="shared" si="75"/>
        <v>143.54000000000087</v>
      </c>
      <c r="AQ188" s="429">
        <f t="shared" si="76"/>
        <v>70</v>
      </c>
      <c r="AR188" s="429">
        <f t="shared" si="77"/>
        <v>70</v>
      </c>
      <c r="AS188" s="429">
        <f t="shared" si="78"/>
        <v>85</v>
      </c>
      <c r="AT188" s="429">
        <f t="shared" si="79"/>
        <v>115</v>
      </c>
      <c r="AU188" s="429">
        <f t="shared" si="80"/>
        <v>115</v>
      </c>
      <c r="AV188" s="429">
        <f t="shared" si="81"/>
        <v>115</v>
      </c>
      <c r="AW188" s="429">
        <f t="shared" si="82"/>
        <v>125</v>
      </c>
      <c r="AX188" s="429">
        <f t="shared" si="83"/>
        <v>180</v>
      </c>
    </row>
    <row r="189" spans="1:50">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18316.16</v>
      </c>
      <c r="E189" s="290">
        <f t="shared" si="84"/>
        <v>99.544347826086963</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23180.36</v>
      </c>
      <c r="G189" s="290">
        <f t="shared" si="85"/>
        <v>125.98021739130435</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24795.86</v>
      </c>
      <c r="I189" s="290">
        <f t="shared" si="86"/>
        <v>134.76010869565218</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25114.160000000003</v>
      </c>
      <c r="M189" s="290">
        <f t="shared" si="63"/>
        <v>136.49</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26411.359999999997</v>
      </c>
      <c r="O189" s="290">
        <f t="shared" si="87"/>
        <v>143.54</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26411.359999999997</v>
      </c>
      <c r="Q189" s="290">
        <f t="shared" si="88"/>
        <v>143.54</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12880</v>
      </c>
      <c r="S189" s="290">
        <f t="shared" si="64"/>
        <v>70</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12880</v>
      </c>
      <c r="U189" s="290">
        <f t="shared" si="65"/>
        <v>70</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15640</v>
      </c>
      <c r="W189" s="290">
        <f t="shared" si="89"/>
        <v>85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21160</v>
      </c>
      <c r="Y189" s="290">
        <f t="shared" si="90"/>
        <v>115</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9760</v>
      </c>
      <c r="AA189" s="290">
        <f t="shared" si="66"/>
        <v>53.043478260869563</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15460</v>
      </c>
      <c r="AC189" s="290">
        <f t="shared" si="67"/>
        <v>84.021739130434781</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11000</v>
      </c>
      <c r="AE189" s="290">
        <f t="shared" si="91"/>
        <v>59.782608695652172</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17770</v>
      </c>
      <c r="AG189" s="290">
        <f t="shared" si="92"/>
        <v>96.576086956521735</v>
      </c>
      <c r="AI189" s="429">
        <f t="shared" si="68"/>
        <v>91.169999999998254</v>
      </c>
      <c r="AJ189" s="429">
        <f t="shared" si="69"/>
        <v>136.4900000000016</v>
      </c>
      <c r="AK189" s="429">
        <f t="shared" si="70"/>
        <v>143.54000000000087</v>
      </c>
      <c r="AL189" s="429">
        <f t="shared" si="71"/>
        <v>143.54000000000087</v>
      </c>
      <c r="AM189" s="429">
        <f t="shared" si="72"/>
        <v>91.169999999998254</v>
      </c>
      <c r="AN189" s="429">
        <f t="shared" si="73"/>
        <v>136.4900000000016</v>
      </c>
      <c r="AO189" s="429">
        <f t="shared" si="74"/>
        <v>143.53999999999724</v>
      </c>
      <c r="AP189" s="429">
        <f t="shared" si="75"/>
        <v>143.53999999999724</v>
      </c>
      <c r="AQ189" s="429">
        <f t="shared" si="76"/>
        <v>70</v>
      </c>
      <c r="AR189" s="429">
        <f t="shared" si="77"/>
        <v>70</v>
      </c>
      <c r="AS189" s="429">
        <f t="shared" si="78"/>
        <v>85</v>
      </c>
      <c r="AT189" s="429">
        <f t="shared" si="79"/>
        <v>115</v>
      </c>
      <c r="AU189" s="429">
        <f t="shared" si="80"/>
        <v>115</v>
      </c>
      <c r="AV189" s="429">
        <f t="shared" si="81"/>
        <v>115</v>
      </c>
      <c r="AW189" s="429">
        <f t="shared" si="82"/>
        <v>125</v>
      </c>
      <c r="AX189" s="429">
        <f t="shared" si="83"/>
        <v>180</v>
      </c>
    </row>
    <row r="190" spans="1:5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18452.650000000001</v>
      </c>
      <c r="E190" s="290">
        <f t="shared" si="84"/>
        <v>99.744054054054061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23323.9</v>
      </c>
      <c r="G190" s="290">
        <f t="shared" si="85"/>
        <v>126.07513513513514</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24939.399999999998</v>
      </c>
      <c r="I190" s="290">
        <f t="shared" si="86"/>
        <v>134.80756756756756</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25250.65</v>
      </c>
      <c r="M190" s="290">
        <f t="shared" si="63"/>
        <v>136.49</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26554.899999999998</v>
      </c>
      <c r="O190" s="290">
        <f t="shared" si="87"/>
        <v>143.54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26554.899999999998</v>
      </c>
      <c r="Q190" s="290">
        <f t="shared" si="88"/>
        <v>143.54</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12950</v>
      </c>
      <c r="S190" s="290">
        <f t="shared" si="64"/>
        <v>70</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12950</v>
      </c>
      <c r="U190" s="290">
        <f t="shared" si="65"/>
        <v>70</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15725</v>
      </c>
      <c r="W190" s="290">
        <f t="shared" si="89"/>
        <v>85</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21275</v>
      </c>
      <c r="Y190" s="290">
        <f t="shared" si="90"/>
        <v>115</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9875</v>
      </c>
      <c r="AA190" s="290">
        <f t="shared" si="66"/>
        <v>53.378378378378379</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15575</v>
      </c>
      <c r="AC190" s="290">
        <f t="shared" si="67"/>
        <v>84.189189189189193</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11125</v>
      </c>
      <c r="AE190" s="290">
        <f t="shared" si="91"/>
        <v>60.135135135135137</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17950</v>
      </c>
      <c r="AG190" s="290">
        <f t="shared" si="92"/>
        <v>97.027027027027032</v>
      </c>
      <c r="AI190" s="429">
        <f t="shared" si="68"/>
        <v>91.170000000001892</v>
      </c>
      <c r="AJ190" s="429">
        <f t="shared" si="69"/>
        <v>136.4900000000016</v>
      </c>
      <c r="AK190" s="429">
        <f t="shared" si="70"/>
        <v>143.54000000000087</v>
      </c>
      <c r="AL190" s="429">
        <f t="shared" si="71"/>
        <v>143.53999999999724</v>
      </c>
      <c r="AM190" s="429">
        <f t="shared" si="72"/>
        <v>91.170000000001892</v>
      </c>
      <c r="AN190" s="429">
        <f t="shared" si="73"/>
        <v>136.48999999999796</v>
      </c>
      <c r="AO190" s="429">
        <f t="shared" si="74"/>
        <v>143.54000000000087</v>
      </c>
      <c r="AP190" s="429">
        <f t="shared" si="75"/>
        <v>143.54000000000087</v>
      </c>
      <c r="AQ190" s="429">
        <f t="shared" si="76"/>
        <v>70</v>
      </c>
      <c r="AR190" s="429">
        <f t="shared" si="77"/>
        <v>70</v>
      </c>
      <c r="AS190" s="429">
        <f t="shared" si="78"/>
        <v>85</v>
      </c>
      <c r="AT190" s="429">
        <f t="shared" si="79"/>
        <v>115</v>
      </c>
      <c r="AU190" s="429">
        <f t="shared" si="80"/>
        <v>115</v>
      </c>
      <c r="AV190" s="429">
        <f t="shared" si="81"/>
        <v>115</v>
      </c>
      <c r="AW190" s="429">
        <f t="shared" si="82"/>
        <v>125</v>
      </c>
      <c r="AX190" s="429">
        <f t="shared" si="83"/>
        <v>180</v>
      </c>
    </row>
    <row r="191" spans="1:50">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18589.14</v>
      </c>
      <c r="E191" s="290">
        <f t="shared" si="84"/>
        <v>99.941612903225803</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23467.439999999999</v>
      </c>
      <c r="G191" s="290">
        <f t="shared" si="85"/>
        <v>126.1690322580645</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25082.94</v>
      </c>
      <c r="I191" s="290">
        <f t="shared" si="86"/>
        <v>134.85451612903225</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25387.140000000003</v>
      </c>
      <c r="M191" s="290">
        <f t="shared" si="63"/>
        <v>136.49</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26698.44</v>
      </c>
      <c r="O191" s="290">
        <f t="shared" si="87"/>
        <v>143.54</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26698.44</v>
      </c>
      <c r="Q191" s="290">
        <f t="shared" si="88"/>
        <v>143.54</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13020</v>
      </c>
      <c r="S191" s="290">
        <f t="shared" si="64"/>
        <v>70</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13020</v>
      </c>
      <c r="U191" s="290">
        <f t="shared" si="65"/>
        <v>70</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15810</v>
      </c>
      <c r="W191" s="290">
        <f t="shared" si="89"/>
        <v>85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21390</v>
      </c>
      <c r="Y191" s="290">
        <f t="shared" si="90"/>
        <v>115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9990</v>
      </c>
      <c r="AA191" s="290">
        <f t="shared" si="66"/>
        <v>53.70967741935484</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15690</v>
      </c>
      <c r="AC191" s="290">
        <f t="shared" si="67"/>
        <v>84.354838709677423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11250</v>
      </c>
      <c r="AE191" s="290">
        <f t="shared" si="91"/>
        <v>60.483870967741936</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18130</v>
      </c>
      <c r="AG191" s="290">
        <f t="shared" si="92"/>
        <v>97.473118279569889</v>
      </c>
      <c r="AI191" s="429">
        <f t="shared" si="68"/>
        <v>91.169999999998254</v>
      </c>
      <c r="AJ191" s="429">
        <f t="shared" si="69"/>
        <v>136.48999999999796</v>
      </c>
      <c r="AK191" s="429">
        <f t="shared" si="70"/>
        <v>143.53999999999724</v>
      </c>
      <c r="AL191" s="429">
        <f t="shared" si="71"/>
        <v>143.54000000000087</v>
      </c>
      <c r="AM191" s="429">
        <f t="shared" si="72"/>
        <v>91.169999999998254</v>
      </c>
      <c r="AN191" s="429">
        <f t="shared" si="73"/>
        <v>136.4900000000016</v>
      </c>
      <c r="AO191" s="429">
        <f t="shared" si="74"/>
        <v>143.54000000000087</v>
      </c>
      <c r="AP191" s="429">
        <f t="shared" si="75"/>
        <v>143.54000000000087</v>
      </c>
      <c r="AQ191" s="429">
        <f t="shared" si="76"/>
        <v>70</v>
      </c>
      <c r="AR191" s="429">
        <f t="shared" si="77"/>
        <v>70</v>
      </c>
      <c r="AS191" s="429">
        <f t="shared" si="78"/>
        <v>85</v>
      </c>
      <c r="AT191" s="429">
        <f t="shared" si="79"/>
        <v>115</v>
      </c>
      <c r="AU191" s="429">
        <f t="shared" si="80"/>
        <v>115</v>
      </c>
      <c r="AV191" s="429">
        <f t="shared" si="81"/>
        <v>115</v>
      </c>
      <c r="AW191" s="429">
        <f t="shared" si="82"/>
        <v>125</v>
      </c>
      <c r="AX191" s="429">
        <f t="shared" si="83"/>
        <v>180</v>
      </c>
    </row>
    <row r="192" spans="1:50">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18725.63</v>
      </c>
      <c r="E192" s="290">
        <f t="shared" si="84"/>
        <v>100.13705882352942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23610.98</v>
      </c>
      <c r="G192" s="290">
        <f t="shared" si="85"/>
        <v>126.26192513368984</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25226.48</v>
      </c>
      <c r="I192" s="290">
        <f t="shared" si="86"/>
        <v>134.90096256684492</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25523.63</v>
      </c>
      <c r="M192" s="290">
        <f t="shared" si="63"/>
        <v>136.49</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26841.98</v>
      </c>
      <c r="O192" s="290">
        <f t="shared" si="87"/>
        <v>143.54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26841.98</v>
      </c>
      <c r="Q192" s="290">
        <f t="shared" si="88"/>
        <v>143.54</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13090</v>
      </c>
      <c r="S192" s="290">
        <f t="shared" si="64"/>
        <v>70</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13090</v>
      </c>
      <c r="U192" s="290">
        <f t="shared" si="65"/>
        <v>70</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15895</v>
      </c>
      <c r="W192" s="290">
        <f t="shared" si="89"/>
        <v>85</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21505</v>
      </c>
      <c r="Y192" s="290">
        <f t="shared" si="90"/>
        <v>115</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10105</v>
      </c>
      <c r="AA192" s="290">
        <f t="shared" si="66"/>
        <v>54.037433155080215</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15805</v>
      </c>
      <c r="AC192" s="290">
        <f t="shared" si="67"/>
        <v>84.518716577540104</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11375</v>
      </c>
      <c r="AE192" s="290">
        <f t="shared" si="91"/>
        <v>60.828877005347593</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18310</v>
      </c>
      <c r="AG192" s="290">
        <f t="shared" si="92"/>
        <v>97.914438502673804</v>
      </c>
      <c r="AI192" s="429">
        <f t="shared" si="68"/>
        <v>91.170000000001892</v>
      </c>
      <c r="AJ192" s="429">
        <f t="shared" si="69"/>
        <v>136.4900000000016</v>
      </c>
      <c r="AK192" s="429">
        <f t="shared" si="70"/>
        <v>143.54000000000087</v>
      </c>
      <c r="AL192" s="429">
        <f t="shared" si="71"/>
        <v>143.54000000000087</v>
      </c>
      <c r="AM192" s="429">
        <f t="shared" si="72"/>
        <v>91.170000000001892</v>
      </c>
      <c r="AN192" s="429">
        <f t="shared" si="73"/>
        <v>136.48999999999796</v>
      </c>
      <c r="AO192" s="429">
        <f t="shared" si="74"/>
        <v>143.54000000000087</v>
      </c>
      <c r="AP192" s="429">
        <f t="shared" si="75"/>
        <v>143.54000000000087</v>
      </c>
      <c r="AQ192" s="429">
        <f t="shared" si="76"/>
        <v>70</v>
      </c>
      <c r="AR192" s="429">
        <f t="shared" si="77"/>
        <v>70</v>
      </c>
      <c r="AS192" s="429">
        <f t="shared" si="78"/>
        <v>85</v>
      </c>
      <c r="AT192" s="429">
        <f t="shared" si="79"/>
        <v>115</v>
      </c>
      <c r="AU192" s="429">
        <f t="shared" si="80"/>
        <v>115</v>
      </c>
      <c r="AV192" s="429">
        <f t="shared" si="81"/>
        <v>115</v>
      </c>
      <c r="AW192" s="429">
        <f t="shared" si="82"/>
        <v>125</v>
      </c>
      <c r="AX192" s="429">
        <f t="shared" si="83"/>
        <v>180</v>
      </c>
    </row>
    <row r="193" spans="1:50">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18862.120000000003</v>
      </c>
      <c r="E193" s="290">
        <f t="shared" si="84"/>
        <v>100.33042553191491</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23754.519999999997</v>
      </c>
      <c r="G193" s="290">
        <f t="shared" si="85"/>
        <v>126.35382978723402</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25370.02</v>
      </c>
      <c r="I193" s="290">
        <f t="shared" si="86"/>
        <v>134.94691489361702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25660.120000000003</v>
      </c>
      <c r="M193" s="290">
        <f t="shared" si="63"/>
        <v>136.49</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26985.519999999997</v>
      </c>
      <c r="O193" s="290">
        <f t="shared" si="87"/>
        <v>143.54</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26985.519999999997</v>
      </c>
      <c r="Q193" s="290">
        <f t="shared" si="88"/>
        <v>143.54</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13160</v>
      </c>
      <c r="S193" s="290">
        <f t="shared" si="64"/>
        <v>70</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13160</v>
      </c>
      <c r="U193" s="290">
        <f t="shared" si="65"/>
        <v>70</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15980</v>
      </c>
      <c r="W193" s="290">
        <f t="shared" si="89"/>
        <v>85</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21620</v>
      </c>
      <c r="Y193" s="290">
        <f t="shared" si="90"/>
        <v>115</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10220</v>
      </c>
      <c r="AA193" s="290">
        <f t="shared" si="66"/>
        <v>54.361702127659576</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15920</v>
      </c>
      <c r="AC193" s="290">
        <f t="shared" si="67"/>
        <v>84.680851063829792</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11500</v>
      </c>
      <c r="AE193" s="290">
        <f t="shared" si="91"/>
        <v>61.170212765957444</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18490</v>
      </c>
      <c r="AG193" s="290">
        <f t="shared" si="92"/>
        <v>98.351063829787236</v>
      </c>
      <c r="AI193" s="429">
        <f t="shared" si="68"/>
        <v>91.169999999998254</v>
      </c>
      <c r="AJ193" s="429">
        <f t="shared" si="69"/>
        <v>136.4900000000016</v>
      </c>
      <c r="AK193" s="429">
        <f t="shared" si="70"/>
        <v>143.53999999999724</v>
      </c>
      <c r="AL193" s="429">
        <f t="shared" si="71"/>
        <v>143.54000000000087</v>
      </c>
      <c r="AM193" s="429">
        <f t="shared" si="72"/>
        <v>91.169999999998254</v>
      </c>
      <c r="AN193" s="429">
        <f t="shared" si="73"/>
        <v>136.4900000000016</v>
      </c>
      <c r="AO193" s="429">
        <f t="shared" si="74"/>
        <v>143.53999999999724</v>
      </c>
      <c r="AP193" s="429">
        <f t="shared" si="75"/>
        <v>143.53999999999724</v>
      </c>
      <c r="AQ193" s="429">
        <f t="shared" si="76"/>
        <v>70</v>
      </c>
      <c r="AR193" s="429">
        <f t="shared" si="77"/>
        <v>70</v>
      </c>
      <c r="AS193" s="429">
        <f t="shared" si="78"/>
        <v>85</v>
      </c>
      <c r="AT193" s="429">
        <f t="shared" si="79"/>
        <v>115</v>
      </c>
      <c r="AU193" s="429">
        <f t="shared" si="80"/>
        <v>115</v>
      </c>
      <c r="AV193" s="429">
        <f t="shared" si="81"/>
        <v>115</v>
      </c>
      <c r="AW193" s="429">
        <f t="shared" si="82"/>
        <v>125</v>
      </c>
      <c r="AX193" s="429">
        <f t="shared" si="83"/>
        <v>180</v>
      </c>
    </row>
    <row r="194" spans="1:50">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18998.61</v>
      </c>
      <c r="E194" s="290">
        <f t="shared" si="84"/>
        <v>100.52174603174603</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23898.059999999998</v>
      </c>
      <c r="G194" s="290">
        <f t="shared" si="85"/>
        <v>126.44476190476189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25513.559999999998</v>
      </c>
      <c r="I194" s="290">
        <f t="shared" si="86"/>
        <v>134.99238095238093</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25796.61</v>
      </c>
      <c r="M194" s="290">
        <f t="shared" si="63"/>
        <v>136.49</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27129.059999999998</v>
      </c>
      <c r="O194" s="290">
        <f t="shared" si="87"/>
        <v>143.54</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27129.059999999998</v>
      </c>
      <c r="Q194" s="290">
        <f t="shared" si="88"/>
        <v>143.54</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13230</v>
      </c>
      <c r="S194" s="290">
        <f t="shared" si="64"/>
        <v>70</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13230</v>
      </c>
      <c r="U194" s="290">
        <f t="shared" si="65"/>
        <v>70</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16065</v>
      </c>
      <c r="W194" s="290">
        <f t="shared" si="89"/>
        <v>85</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21735</v>
      </c>
      <c r="Y194" s="290">
        <f t="shared" si="90"/>
        <v>115</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10335</v>
      </c>
      <c r="AA194" s="290">
        <f t="shared" si="66"/>
        <v>54.682539682539684</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16035</v>
      </c>
      <c r="AC194" s="290">
        <f t="shared" si="67"/>
        <v>84.841269841269835</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11625</v>
      </c>
      <c r="AE194" s="290">
        <f t="shared" si="91"/>
        <v>61.507936507936506</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18670</v>
      </c>
      <c r="AG194" s="290">
        <f t="shared" si="92"/>
        <v>98.783068783068785</v>
      </c>
      <c r="AI194" s="429">
        <f t="shared" si="68"/>
        <v>91.170000000001892</v>
      </c>
      <c r="AJ194" s="429">
        <f t="shared" si="69"/>
        <v>136.48999999999796</v>
      </c>
      <c r="AK194" s="429">
        <f t="shared" si="70"/>
        <v>143.54000000000087</v>
      </c>
      <c r="AL194" s="429">
        <f t="shared" si="71"/>
        <v>143.53999999999724</v>
      </c>
      <c r="AM194" s="429">
        <f t="shared" si="72"/>
        <v>91.170000000001892</v>
      </c>
      <c r="AN194" s="429">
        <f t="shared" si="73"/>
        <v>136.48999999999796</v>
      </c>
      <c r="AO194" s="429">
        <f t="shared" si="74"/>
        <v>143.54000000000087</v>
      </c>
      <c r="AP194" s="429">
        <f t="shared" si="75"/>
        <v>143.54000000000087</v>
      </c>
      <c r="AQ194" s="429">
        <f t="shared" si="76"/>
        <v>70</v>
      </c>
      <c r="AR194" s="429">
        <f t="shared" si="77"/>
        <v>70</v>
      </c>
      <c r="AS194" s="429">
        <f t="shared" si="78"/>
        <v>85</v>
      </c>
      <c r="AT194" s="429">
        <f t="shared" si="79"/>
        <v>115</v>
      </c>
      <c r="AU194" s="429">
        <f t="shared" si="80"/>
        <v>115</v>
      </c>
      <c r="AV194" s="429">
        <f t="shared" si="81"/>
        <v>115</v>
      </c>
      <c r="AW194" s="429">
        <f t="shared" si="82"/>
        <v>125</v>
      </c>
      <c r="AX194" s="429">
        <f t="shared" si="83"/>
        <v>180</v>
      </c>
    </row>
    <row r="195" spans="1:50">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19135.099999999999</v>
      </c>
      <c r="E195" s="290">
        <f t="shared" si="84"/>
        <v>100.71105263157894</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24041.599999999999</v>
      </c>
      <c r="G195" s="290">
        <f t="shared" si="85"/>
        <v>126.53473684210526</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25657.1</v>
      </c>
      <c r="I195" s="290">
        <f t="shared" si="86"/>
        <v>135.03736842105263</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25933.100000000002</v>
      </c>
      <c r="M195" s="290">
        <f t="shared" si="63"/>
        <v>136.49</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27272.6</v>
      </c>
      <c r="O195" s="290">
        <f t="shared" si="87"/>
        <v>143.54</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27272.6</v>
      </c>
      <c r="Q195" s="290">
        <f t="shared" si="88"/>
        <v>143.54</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13300</v>
      </c>
      <c r="S195" s="290">
        <f t="shared" si="64"/>
        <v>70</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13300</v>
      </c>
      <c r="U195" s="290">
        <f t="shared" si="65"/>
        <v>70</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16150</v>
      </c>
      <c r="W195" s="290">
        <f t="shared" si="89"/>
        <v>85</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21850</v>
      </c>
      <c r="Y195" s="290">
        <f t="shared" si="90"/>
        <v>115</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10450</v>
      </c>
      <c r="AA195" s="290">
        <f t="shared" si="66"/>
        <v>55</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16150</v>
      </c>
      <c r="AC195" s="290">
        <f t="shared" si="67"/>
        <v>85</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11750</v>
      </c>
      <c r="AE195" s="290">
        <f t="shared" si="91"/>
        <v>61.842105263157897</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18850</v>
      </c>
      <c r="AG195" s="290">
        <f t="shared" si="92"/>
        <v>99.21052631578948</v>
      </c>
      <c r="AI195" s="429">
        <f t="shared" si="68"/>
        <v>91.169999999998254</v>
      </c>
      <c r="AJ195" s="429">
        <f t="shared" si="69"/>
        <v>136.48999999999796</v>
      </c>
      <c r="AK195" s="429">
        <f t="shared" si="70"/>
        <v>143.54000000000087</v>
      </c>
      <c r="AL195" s="429">
        <f t="shared" si="71"/>
        <v>143.54000000000087</v>
      </c>
      <c r="AM195" s="429">
        <f t="shared" si="72"/>
        <v>91.169999999998254</v>
      </c>
      <c r="AN195" s="429">
        <f t="shared" si="73"/>
        <v>136.4900000000016</v>
      </c>
      <c r="AO195" s="429">
        <f t="shared" si="74"/>
        <v>143.54000000000087</v>
      </c>
      <c r="AP195" s="429">
        <f t="shared" si="75"/>
        <v>143.54000000000087</v>
      </c>
      <c r="AQ195" s="429">
        <f t="shared" si="76"/>
        <v>70</v>
      </c>
      <c r="AR195" s="429">
        <f t="shared" si="77"/>
        <v>70</v>
      </c>
      <c r="AS195" s="429">
        <f t="shared" si="78"/>
        <v>85</v>
      </c>
      <c r="AT195" s="429">
        <f t="shared" si="79"/>
        <v>115</v>
      </c>
      <c r="AU195" s="429">
        <f t="shared" si="80"/>
        <v>115</v>
      </c>
      <c r="AV195" s="429">
        <f t="shared" si="81"/>
        <v>115</v>
      </c>
      <c r="AW195" s="429">
        <f t="shared" si="82"/>
        <v>125</v>
      </c>
      <c r="AX195" s="429">
        <f t="shared" si="83"/>
        <v>180</v>
      </c>
    </row>
    <row r="196" spans="1:50">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19271.59</v>
      </c>
      <c r="E196" s="290">
        <f t="shared" si="84"/>
        <v>100.89837696335078</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24185.14</v>
      </c>
      <c r="G196" s="290">
        <f t="shared" si="85"/>
        <v>126.62376963350785</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25800.639999999999</v>
      </c>
      <c r="I196" s="290">
        <f t="shared" si="86"/>
        <v>135.08188481675393</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26069.59</v>
      </c>
      <c r="M196" s="290">
        <f t="shared" si="63"/>
        <v>136.49</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27416.14</v>
      </c>
      <c r="O196" s="290">
        <f t="shared" si="87"/>
        <v>143.54</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27416.14</v>
      </c>
      <c r="Q196" s="290">
        <f t="shared" si="88"/>
        <v>143.54</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13370</v>
      </c>
      <c r="S196" s="290">
        <f t="shared" si="64"/>
        <v>70</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13370</v>
      </c>
      <c r="U196" s="290">
        <f t="shared" si="65"/>
        <v>70</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16235</v>
      </c>
      <c r="W196" s="290">
        <f t="shared" si="89"/>
        <v>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21965</v>
      </c>
      <c r="Y196" s="290">
        <f t="shared" si="90"/>
        <v>115</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10565</v>
      </c>
      <c r="AA196" s="290">
        <f t="shared" si="66"/>
        <v>55.31413612565445</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16265</v>
      </c>
      <c r="AC196" s="290">
        <f t="shared" si="67"/>
        <v>85.157068062827221</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11875</v>
      </c>
      <c r="AE196" s="290">
        <f t="shared" si="91"/>
        <v>62.172774869109951</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19030</v>
      </c>
      <c r="AG196" s="290">
        <f t="shared" si="92"/>
        <v>99.633507853403145</v>
      </c>
      <c r="AI196" s="429">
        <f t="shared" si="68"/>
        <v>91.170000000001892</v>
      </c>
      <c r="AJ196" s="429">
        <f t="shared" si="69"/>
        <v>136.4900000000016</v>
      </c>
      <c r="AK196" s="429">
        <f t="shared" si="70"/>
        <v>143.54000000000087</v>
      </c>
      <c r="AL196" s="429">
        <f t="shared" si="71"/>
        <v>143.54000000000087</v>
      </c>
      <c r="AM196" s="429">
        <f t="shared" si="72"/>
        <v>91.170000000001892</v>
      </c>
      <c r="AN196" s="429">
        <f t="shared" si="73"/>
        <v>136.48999999999796</v>
      </c>
      <c r="AO196" s="429">
        <f t="shared" si="74"/>
        <v>143.54000000000087</v>
      </c>
      <c r="AP196" s="429">
        <f t="shared" si="75"/>
        <v>143.54000000000087</v>
      </c>
      <c r="AQ196" s="429">
        <f t="shared" si="76"/>
        <v>70</v>
      </c>
      <c r="AR196" s="429">
        <f t="shared" si="77"/>
        <v>70</v>
      </c>
      <c r="AS196" s="429">
        <f t="shared" si="78"/>
        <v>85</v>
      </c>
      <c r="AT196" s="429">
        <f t="shared" si="79"/>
        <v>115</v>
      </c>
      <c r="AU196" s="429">
        <f t="shared" si="80"/>
        <v>115</v>
      </c>
      <c r="AV196" s="429">
        <f t="shared" si="81"/>
        <v>115</v>
      </c>
      <c r="AW196" s="429">
        <f t="shared" si="82"/>
        <v>125</v>
      </c>
      <c r="AX196" s="429">
        <f t="shared" si="83"/>
        <v>180</v>
      </c>
    </row>
    <row r="197" spans="1:50">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19408.080000000002</v>
      </c>
      <c r="E197" s="290">
        <f t="shared" si="84"/>
        <v>101.08375000000001</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24328.68</v>
      </c>
      <c r="G197" s="290">
        <f t="shared" si="85"/>
        <v>126.71187500000001</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25944.18</v>
      </c>
      <c r="I197" s="290">
        <f t="shared" si="86"/>
        <v>135.12593749999999</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26206.080000000002</v>
      </c>
      <c r="M197" s="290">
        <f t="shared" si="63"/>
        <v>136.49</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27559.68</v>
      </c>
      <c r="O197" s="290">
        <f t="shared" si="87"/>
        <v>143.54</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27559.68</v>
      </c>
      <c r="Q197" s="290">
        <f t="shared" si="88"/>
        <v>143.54</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13440</v>
      </c>
      <c r="S197" s="290">
        <f t="shared" si="64"/>
        <v>70</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13440</v>
      </c>
      <c r="U197" s="290">
        <f t="shared" si="65"/>
        <v>70</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16320</v>
      </c>
      <c r="W197" s="290">
        <f t="shared" si="89"/>
        <v>85</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22080</v>
      </c>
      <c r="Y197" s="290">
        <f t="shared" si="90"/>
        <v>115</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10680</v>
      </c>
      <c r="AA197" s="290">
        <f t="shared" si="66"/>
        <v>55.625</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16380</v>
      </c>
      <c r="AC197" s="290">
        <f t="shared" si="67"/>
        <v>85.3125</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12000</v>
      </c>
      <c r="AE197" s="290">
        <f t="shared" si="91"/>
        <v>62.5</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19210</v>
      </c>
      <c r="AG197" s="290">
        <f t="shared" si="92"/>
        <v>100.05208333333333</v>
      </c>
      <c r="AI197" s="429">
        <f t="shared" si="68"/>
        <v>91.169999999998254</v>
      </c>
      <c r="AJ197" s="429">
        <f t="shared" si="69"/>
        <v>136.4900000000016</v>
      </c>
      <c r="AK197" s="429">
        <f t="shared" si="70"/>
        <v>143.54000000000087</v>
      </c>
      <c r="AL197" s="429">
        <f t="shared" si="71"/>
        <v>143.54000000000087</v>
      </c>
      <c r="AM197" s="429">
        <f t="shared" si="72"/>
        <v>91.169999999998254</v>
      </c>
      <c r="AN197" s="429">
        <f t="shared" si="73"/>
        <v>136.4900000000016</v>
      </c>
      <c r="AO197" s="429">
        <f t="shared" si="74"/>
        <v>143.54000000000087</v>
      </c>
      <c r="AP197" s="429">
        <f t="shared" si="75"/>
        <v>143.54000000000087</v>
      </c>
      <c r="AQ197" s="429">
        <f t="shared" si="76"/>
        <v>70</v>
      </c>
      <c r="AR197" s="429">
        <f t="shared" si="77"/>
        <v>70</v>
      </c>
      <c r="AS197" s="429">
        <f t="shared" si="78"/>
        <v>85</v>
      </c>
      <c r="AT197" s="429">
        <f t="shared" si="79"/>
        <v>115</v>
      </c>
      <c r="AU197" s="429">
        <f t="shared" si="80"/>
        <v>115</v>
      </c>
      <c r="AV197" s="429">
        <f t="shared" si="81"/>
        <v>115</v>
      </c>
      <c r="AW197" s="429">
        <f t="shared" si="82"/>
        <v>125</v>
      </c>
      <c r="AX197" s="429">
        <f t="shared" si="83"/>
        <v>180</v>
      </c>
    </row>
    <row r="198" spans="1:50">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19544.57</v>
      </c>
      <c r="E198" s="290">
        <f t="shared" si="84"/>
        <v>101.26720207253886</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24472.22</v>
      </c>
      <c r="G198" s="290">
        <f t="shared" si="85"/>
        <v>126.79906735751295</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26087.719999999998</v>
      </c>
      <c r="I198" s="290">
        <f t="shared" si="86"/>
        <v>135.16953367875647</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26342.570000000003</v>
      </c>
      <c r="M198" s="290">
        <f t="shared" ref="M198:M261" si="94">L198/$A198</f>
        <v>136.49</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27703.219999999998</v>
      </c>
      <c r="O198" s="290">
        <f t="shared" si="87"/>
        <v>143.54</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27703.219999999998</v>
      </c>
      <c r="Q198" s="290">
        <f t="shared" si="88"/>
        <v>143.54</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13510</v>
      </c>
      <c r="S198" s="290">
        <f t="shared" ref="S198:S261" si="95">R198/$A198</f>
        <v>70</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13510</v>
      </c>
      <c r="U198" s="290">
        <f t="shared" ref="U198:U261" si="96">T198/$A198</f>
        <v>70</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16405</v>
      </c>
      <c r="W198" s="290">
        <f t="shared" si="89"/>
        <v>85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22195</v>
      </c>
      <c r="Y198" s="290">
        <f t="shared" si="90"/>
        <v>115</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10795</v>
      </c>
      <c r="AA198" s="290">
        <f t="shared" ref="AA198:AA261" si="97">Z198/$A198</f>
        <v>55.932642487046635</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16495</v>
      </c>
      <c r="AC198" s="290">
        <f t="shared" ref="AC198:AC261" si="98">AB198/$A198</f>
        <v>85.466321243523311</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12125</v>
      </c>
      <c r="AE198" s="290">
        <f t="shared" si="91"/>
        <v>62.823834196891191</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19390</v>
      </c>
      <c r="AG198" s="290">
        <f t="shared" si="92"/>
        <v>100.46632124352331</v>
      </c>
      <c r="AI198" s="429">
        <f t="shared" ref="AI198:AI261" si="99">B198-B197</f>
        <v>91.170000000001892</v>
      </c>
      <c r="AJ198" s="429">
        <f t="shared" ref="AJ198:AJ261" si="100">D198-D197</f>
        <v>136.48999999999796</v>
      </c>
      <c r="AK198" s="429">
        <f t="shared" ref="AK198:AK261" si="101">F198-F197</f>
        <v>143.54000000000087</v>
      </c>
      <c r="AL198" s="429">
        <f t="shared" ref="AL198:AL261" si="102">H198-H197</f>
        <v>143.53999999999724</v>
      </c>
      <c r="AM198" s="429">
        <f t="shared" ref="AM198:AM261" si="103">J198-J197</f>
        <v>91.170000000001892</v>
      </c>
      <c r="AN198" s="429">
        <f t="shared" ref="AN198:AN261" si="104">L198-L197</f>
        <v>136.4900000000016</v>
      </c>
      <c r="AO198" s="429">
        <f t="shared" ref="AO198:AO261" si="105">N198-N197</f>
        <v>143.53999999999724</v>
      </c>
      <c r="AP198" s="429">
        <f t="shared" ref="AP198:AP261" si="106">P198-P197</f>
        <v>143.53999999999724</v>
      </c>
      <c r="AQ198" s="429">
        <f t="shared" ref="AQ198:AQ261" si="107">R198-R197</f>
        <v>70</v>
      </c>
      <c r="AR198" s="429">
        <f t="shared" ref="AR198:AR261" si="108">T198-T197</f>
        <v>70</v>
      </c>
      <c r="AS198" s="429">
        <f t="shared" ref="AS198:AS261" si="109">V198-V197</f>
        <v>85</v>
      </c>
      <c r="AT198" s="429">
        <f t="shared" ref="AT198:AT261" si="110">X198-X197</f>
        <v>115</v>
      </c>
      <c r="AU198" s="429">
        <f t="shared" ref="AU198:AU261" si="111">Z198-Z197</f>
        <v>115</v>
      </c>
      <c r="AV198" s="429">
        <f t="shared" ref="AV198:AV261" si="112">AB198-AB197</f>
        <v>115</v>
      </c>
      <c r="AW198" s="429">
        <f t="shared" ref="AW198:AW261" si="113">AD198-AD197</f>
        <v>125</v>
      </c>
      <c r="AX198" s="429">
        <f t="shared" ref="AX198:AX261" si="114">AF198-AF197</f>
        <v>180</v>
      </c>
    </row>
    <row r="199" spans="1:50">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19681.060000000001</v>
      </c>
      <c r="E199" s="290">
        <f t="shared" si="115"/>
        <v>101.44876288659795</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24615.759999999998</v>
      </c>
      <c r="G199" s="290">
        <f t="shared" ref="G199:G262" si="116">F199/$A199</f>
        <v>126.88536082474226</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26231.26</v>
      </c>
      <c r="I199" s="290">
        <f t="shared" ref="I199:I262" si="117">H199/$A199</f>
        <v>135.21268041237113</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26479.06</v>
      </c>
      <c r="M199" s="290">
        <f t="shared" si="94"/>
        <v>136.49</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27846.76</v>
      </c>
      <c r="O199" s="290">
        <f t="shared" ref="O199:O262" si="118">N199/$A199</f>
        <v>143.54</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27846.76</v>
      </c>
      <c r="Q199" s="290">
        <f t="shared" ref="Q199:Q262" si="119">P199/$A199</f>
        <v>143.54</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13580</v>
      </c>
      <c r="S199" s="290">
        <f t="shared" si="95"/>
        <v>70</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13580</v>
      </c>
      <c r="U199" s="290">
        <f t="shared" si="96"/>
        <v>70</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16490</v>
      </c>
      <c r="W199" s="290">
        <f t="shared" ref="W199:W262" si="120">V199/$A199</f>
        <v>85</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22310</v>
      </c>
      <c r="Y199" s="290">
        <f t="shared" ref="Y199:Y262" si="121">X199/$A199</f>
        <v>115</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10910</v>
      </c>
      <c r="AA199" s="290">
        <f t="shared" si="97"/>
        <v>56.237113402061858</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16610</v>
      </c>
      <c r="AC199" s="290">
        <f t="shared" si="98"/>
        <v>85.618556701030926</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12250</v>
      </c>
      <c r="AE199" s="290">
        <f t="shared" ref="AE199:AE262" si="122">AD199/$A199</f>
        <v>63.144329896907216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19570</v>
      </c>
      <c r="AG199" s="290">
        <f t="shared" ref="AG199:AG262" si="123">AF199/$A199</f>
        <v>100.87628865979381</v>
      </c>
      <c r="AI199" s="429">
        <f t="shared" si="99"/>
        <v>91.169999999998254</v>
      </c>
      <c r="AJ199" s="429">
        <f t="shared" si="100"/>
        <v>136.4900000000016</v>
      </c>
      <c r="AK199" s="429">
        <f t="shared" si="101"/>
        <v>143.53999999999724</v>
      </c>
      <c r="AL199" s="429">
        <f t="shared" si="102"/>
        <v>143.54000000000087</v>
      </c>
      <c r="AM199" s="429">
        <f t="shared" si="103"/>
        <v>91.169999999998254</v>
      </c>
      <c r="AN199" s="429">
        <f t="shared" si="104"/>
        <v>136.48999999999796</v>
      </c>
      <c r="AO199" s="429">
        <f t="shared" si="105"/>
        <v>143.54000000000087</v>
      </c>
      <c r="AP199" s="429">
        <f t="shared" si="106"/>
        <v>143.54000000000087</v>
      </c>
      <c r="AQ199" s="429">
        <f t="shared" si="107"/>
        <v>70</v>
      </c>
      <c r="AR199" s="429">
        <f t="shared" si="108"/>
        <v>70</v>
      </c>
      <c r="AS199" s="429">
        <f t="shared" si="109"/>
        <v>85</v>
      </c>
      <c r="AT199" s="429">
        <f t="shared" si="110"/>
        <v>115</v>
      </c>
      <c r="AU199" s="429">
        <f t="shared" si="111"/>
        <v>115</v>
      </c>
      <c r="AV199" s="429">
        <f t="shared" si="112"/>
        <v>115</v>
      </c>
      <c r="AW199" s="429">
        <f t="shared" si="113"/>
        <v>125</v>
      </c>
      <c r="AX199" s="429">
        <f t="shared" si="114"/>
        <v>180</v>
      </c>
    </row>
    <row r="200" spans="1:5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19817.55</v>
      </c>
      <c r="E200" s="290">
        <f t="shared" si="115"/>
        <v>101.62846153846154</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24759.3</v>
      </c>
      <c r="G200" s="290">
        <f t="shared" si="116"/>
        <v>126.97076923076922</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26374.799999999999</v>
      </c>
      <c r="I200" s="290">
        <f t="shared" si="117"/>
        <v>135.2553846153846</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26615.550000000003</v>
      </c>
      <c r="M200" s="290">
        <f t="shared" si="94"/>
        <v>136.49</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27990.3</v>
      </c>
      <c r="O200" s="290">
        <f t="shared" si="118"/>
        <v>143.54</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27990.3</v>
      </c>
      <c r="Q200" s="290">
        <f t="shared" si="119"/>
        <v>143.54</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13650</v>
      </c>
      <c r="S200" s="290">
        <f t="shared" si="95"/>
        <v>70</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13650</v>
      </c>
      <c r="U200" s="290">
        <f t="shared" si="96"/>
        <v>70</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16575</v>
      </c>
      <c r="W200" s="290">
        <f t="shared" si="120"/>
        <v>85</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22425</v>
      </c>
      <c r="Y200" s="290">
        <f t="shared" si="121"/>
        <v>115</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11025</v>
      </c>
      <c r="AA200" s="290">
        <f t="shared" si="97"/>
        <v>56.53846153846154</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16725</v>
      </c>
      <c r="AC200" s="290">
        <f t="shared" si="98"/>
        <v>85.769230769230774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12375</v>
      </c>
      <c r="AE200" s="290">
        <f t="shared" si="122"/>
        <v>63.46153846153846</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19750</v>
      </c>
      <c r="AG200" s="290">
        <f t="shared" si="123"/>
        <v>101.28205128205128</v>
      </c>
      <c r="AI200" s="429">
        <f t="shared" si="99"/>
        <v>91.170000000001892</v>
      </c>
      <c r="AJ200" s="429">
        <f t="shared" si="100"/>
        <v>136.48999999999796</v>
      </c>
      <c r="AK200" s="429">
        <f t="shared" si="101"/>
        <v>143.54000000000087</v>
      </c>
      <c r="AL200" s="429">
        <f t="shared" si="102"/>
        <v>143.54000000000087</v>
      </c>
      <c r="AM200" s="429">
        <f t="shared" si="103"/>
        <v>91.170000000001892</v>
      </c>
      <c r="AN200" s="429">
        <f t="shared" si="104"/>
        <v>136.4900000000016</v>
      </c>
      <c r="AO200" s="429">
        <f t="shared" si="105"/>
        <v>143.54000000000087</v>
      </c>
      <c r="AP200" s="429">
        <f t="shared" si="106"/>
        <v>143.54000000000087</v>
      </c>
      <c r="AQ200" s="429">
        <f t="shared" si="107"/>
        <v>70</v>
      </c>
      <c r="AR200" s="429">
        <f t="shared" si="108"/>
        <v>70</v>
      </c>
      <c r="AS200" s="429">
        <f t="shared" si="109"/>
        <v>85</v>
      </c>
      <c r="AT200" s="429">
        <f t="shared" si="110"/>
        <v>115</v>
      </c>
      <c r="AU200" s="429">
        <f t="shared" si="111"/>
        <v>115</v>
      </c>
      <c r="AV200" s="429">
        <f t="shared" si="112"/>
        <v>115</v>
      </c>
      <c r="AW200" s="429">
        <f t="shared" si="113"/>
        <v>125</v>
      </c>
      <c r="AX200" s="429">
        <f t="shared" si="114"/>
        <v>180</v>
      </c>
    </row>
    <row r="201" spans="1:50">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19954.04</v>
      </c>
      <c r="E201" s="290">
        <f t="shared" si="115"/>
        <v>101.80632653061225</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24902.84</v>
      </c>
      <c r="G201" s="290">
        <f t="shared" si="116"/>
        <v>127.05530612244898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26518.34</v>
      </c>
      <c r="I201" s="290">
        <f t="shared" si="117"/>
        <v>135.29765306122448</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26752.04</v>
      </c>
      <c r="M201" s="290">
        <f t="shared" si="94"/>
        <v>136.49</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28133.84</v>
      </c>
      <c r="O201" s="290">
        <f t="shared" si="118"/>
        <v>143.54</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28133.84</v>
      </c>
      <c r="Q201" s="290">
        <f t="shared" si="119"/>
        <v>143.54</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13720</v>
      </c>
      <c r="S201" s="290">
        <f t="shared" si="95"/>
        <v>70</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13720</v>
      </c>
      <c r="U201" s="290">
        <f t="shared" si="96"/>
        <v>70</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16660</v>
      </c>
      <c r="W201" s="290">
        <f t="shared" si="120"/>
        <v>85</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22540</v>
      </c>
      <c r="Y201" s="290">
        <f t="shared" si="121"/>
        <v>115</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11140</v>
      </c>
      <c r="AA201" s="290">
        <f t="shared" si="97"/>
        <v>56.836734693877553</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16840</v>
      </c>
      <c r="AC201" s="290">
        <f t="shared" si="98"/>
        <v>85.91836734693878</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12500</v>
      </c>
      <c r="AE201" s="290">
        <f t="shared" si="122"/>
        <v>63.775510204081634</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19930</v>
      </c>
      <c r="AG201" s="290">
        <f t="shared" si="123"/>
        <v>101.68367346938776</v>
      </c>
      <c r="AI201" s="429">
        <f t="shared" si="99"/>
        <v>91.169999999998254</v>
      </c>
      <c r="AJ201" s="429">
        <f t="shared" si="100"/>
        <v>136.4900000000016</v>
      </c>
      <c r="AK201" s="429">
        <f t="shared" si="101"/>
        <v>143.54000000000087</v>
      </c>
      <c r="AL201" s="429">
        <f t="shared" si="102"/>
        <v>143.54000000000087</v>
      </c>
      <c r="AM201" s="429">
        <f t="shared" si="103"/>
        <v>91.169999999998254</v>
      </c>
      <c r="AN201" s="429">
        <f t="shared" si="104"/>
        <v>136.48999999999796</v>
      </c>
      <c r="AO201" s="429">
        <f t="shared" si="105"/>
        <v>143.54000000000087</v>
      </c>
      <c r="AP201" s="429">
        <f t="shared" si="106"/>
        <v>143.54000000000087</v>
      </c>
      <c r="AQ201" s="429">
        <f t="shared" si="107"/>
        <v>70</v>
      </c>
      <c r="AR201" s="429">
        <f t="shared" si="108"/>
        <v>70</v>
      </c>
      <c r="AS201" s="429">
        <f t="shared" si="109"/>
        <v>85</v>
      </c>
      <c r="AT201" s="429">
        <f t="shared" si="110"/>
        <v>115</v>
      </c>
      <c r="AU201" s="429">
        <f t="shared" si="111"/>
        <v>115</v>
      </c>
      <c r="AV201" s="429">
        <f t="shared" si="112"/>
        <v>115</v>
      </c>
      <c r="AW201" s="429">
        <f t="shared" si="113"/>
        <v>125</v>
      </c>
      <c r="AX201" s="429">
        <f t="shared" si="114"/>
        <v>180</v>
      </c>
    </row>
    <row r="202" spans="1:50">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20090.53</v>
      </c>
      <c r="E202" s="290">
        <f t="shared" si="115"/>
        <v>101.98238578680203</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25046.379999999997</v>
      </c>
      <c r="G202" s="290">
        <f t="shared" si="116"/>
        <v>127.13898477157359</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26661.879999999997</v>
      </c>
      <c r="I202" s="290">
        <f t="shared" si="117"/>
        <v>135.3394923857868</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26888.530000000002</v>
      </c>
      <c r="M202" s="290">
        <f t="shared" si="94"/>
        <v>136.49</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28277.379999999997</v>
      </c>
      <c r="O202" s="290">
        <f t="shared" si="118"/>
        <v>143.54</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28277.379999999997</v>
      </c>
      <c r="Q202" s="290">
        <f t="shared" si="119"/>
        <v>143.54</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13790</v>
      </c>
      <c r="S202" s="290">
        <f t="shared" si="95"/>
        <v>70</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13790</v>
      </c>
      <c r="U202" s="290">
        <f t="shared" si="96"/>
        <v>70</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16745</v>
      </c>
      <c r="W202" s="290">
        <f t="shared" si="120"/>
        <v>85</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22655</v>
      </c>
      <c r="Y202" s="290">
        <f t="shared" si="121"/>
        <v>115</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11255</v>
      </c>
      <c r="AA202" s="290">
        <f t="shared" si="97"/>
        <v>57.131979695431475</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16955</v>
      </c>
      <c r="AC202" s="290">
        <f t="shared" si="98"/>
        <v>86.065989847715741</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12625</v>
      </c>
      <c r="AE202" s="290">
        <f t="shared" si="122"/>
        <v>64.086294416243661</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20110</v>
      </c>
      <c r="AG202" s="290">
        <f t="shared" si="123"/>
        <v>102.08121827411168</v>
      </c>
      <c r="AI202" s="429">
        <f t="shared" si="99"/>
        <v>91.170000000001892</v>
      </c>
      <c r="AJ202" s="429">
        <f t="shared" si="100"/>
        <v>136.48999999999796</v>
      </c>
      <c r="AK202" s="429">
        <f t="shared" si="101"/>
        <v>143.53999999999724</v>
      </c>
      <c r="AL202" s="429">
        <f t="shared" si="102"/>
        <v>143.53999999999724</v>
      </c>
      <c r="AM202" s="429">
        <f t="shared" si="103"/>
        <v>91.170000000001892</v>
      </c>
      <c r="AN202" s="429">
        <f t="shared" si="104"/>
        <v>136.4900000000016</v>
      </c>
      <c r="AO202" s="429">
        <f t="shared" si="105"/>
        <v>143.53999999999724</v>
      </c>
      <c r="AP202" s="429">
        <f t="shared" si="106"/>
        <v>143.53999999999724</v>
      </c>
      <c r="AQ202" s="429">
        <f t="shared" si="107"/>
        <v>70</v>
      </c>
      <c r="AR202" s="429">
        <f t="shared" si="108"/>
        <v>70</v>
      </c>
      <c r="AS202" s="429">
        <f t="shared" si="109"/>
        <v>85</v>
      </c>
      <c r="AT202" s="429">
        <f t="shared" si="110"/>
        <v>115</v>
      </c>
      <c r="AU202" s="429">
        <f t="shared" si="111"/>
        <v>115</v>
      </c>
      <c r="AV202" s="429">
        <f t="shared" si="112"/>
        <v>115</v>
      </c>
      <c r="AW202" s="429">
        <f t="shared" si="113"/>
        <v>125</v>
      </c>
      <c r="AX202" s="429">
        <f t="shared" si="114"/>
        <v>180</v>
      </c>
    </row>
    <row r="203" spans="1:50">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20227.02</v>
      </c>
      <c r="E203" s="290">
        <f t="shared" si="115"/>
        <v>102.15666666666667</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25189.919999999998</v>
      </c>
      <c r="G203" s="290">
        <f t="shared" si="116"/>
        <v>127.22181818181818</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26805.42</v>
      </c>
      <c r="I203" s="290">
        <f t="shared" si="117"/>
        <v>135.38090909090909</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27025.02</v>
      </c>
      <c r="M203" s="290">
        <f t="shared" si="94"/>
        <v>136.49</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28420.92</v>
      </c>
      <c r="O203" s="290">
        <f t="shared" si="118"/>
        <v>143.54</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28420.92</v>
      </c>
      <c r="Q203" s="290">
        <f t="shared" si="119"/>
        <v>143.54</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13860</v>
      </c>
      <c r="S203" s="290">
        <f t="shared" si="95"/>
        <v>70</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13860</v>
      </c>
      <c r="U203" s="290">
        <f t="shared" si="96"/>
        <v>70</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16830</v>
      </c>
      <c r="W203" s="290">
        <f t="shared" si="120"/>
        <v>85</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22770</v>
      </c>
      <c r="Y203" s="290">
        <f t="shared" si="121"/>
        <v>115</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11370</v>
      </c>
      <c r="AA203" s="290">
        <f t="shared" si="97"/>
        <v>57.424242424242422</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17070</v>
      </c>
      <c r="AC203" s="290">
        <f t="shared" si="98"/>
        <v>86.212121212121218</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12750</v>
      </c>
      <c r="AE203" s="290">
        <f t="shared" si="122"/>
        <v>64.393939393939391</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20290</v>
      </c>
      <c r="AG203" s="290">
        <f t="shared" si="123"/>
        <v>102.47474747474747</v>
      </c>
      <c r="AI203" s="429">
        <f t="shared" si="99"/>
        <v>91.169999999998254</v>
      </c>
      <c r="AJ203" s="429">
        <f t="shared" si="100"/>
        <v>136.4900000000016</v>
      </c>
      <c r="AK203" s="429">
        <f t="shared" si="101"/>
        <v>143.54000000000087</v>
      </c>
      <c r="AL203" s="429">
        <f t="shared" si="102"/>
        <v>143.54000000000087</v>
      </c>
      <c r="AM203" s="429">
        <f t="shared" si="103"/>
        <v>91.169999999998254</v>
      </c>
      <c r="AN203" s="429">
        <f t="shared" si="104"/>
        <v>136.48999999999796</v>
      </c>
      <c r="AO203" s="429">
        <f t="shared" si="105"/>
        <v>143.54000000000087</v>
      </c>
      <c r="AP203" s="429">
        <f t="shared" si="106"/>
        <v>143.54000000000087</v>
      </c>
      <c r="AQ203" s="429">
        <f t="shared" si="107"/>
        <v>70</v>
      </c>
      <c r="AR203" s="429">
        <f t="shared" si="108"/>
        <v>70</v>
      </c>
      <c r="AS203" s="429">
        <f t="shared" si="109"/>
        <v>85</v>
      </c>
      <c r="AT203" s="429">
        <f t="shared" si="110"/>
        <v>115</v>
      </c>
      <c r="AU203" s="429">
        <f t="shared" si="111"/>
        <v>115</v>
      </c>
      <c r="AV203" s="429">
        <f t="shared" si="112"/>
        <v>115</v>
      </c>
      <c r="AW203" s="429">
        <f t="shared" si="113"/>
        <v>125</v>
      </c>
      <c r="AX203" s="429">
        <f t="shared" si="114"/>
        <v>180</v>
      </c>
    </row>
    <row r="204" spans="1:50">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20363.510000000002</v>
      </c>
      <c r="E204" s="290">
        <f t="shared" si="115"/>
        <v>102.32919597989951</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25333.46</v>
      </c>
      <c r="G204" s="290">
        <f t="shared" si="116"/>
        <v>127.30381909547738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26948.959999999999</v>
      </c>
      <c r="I204" s="290">
        <f t="shared" si="117"/>
        <v>135.42190954773869</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27161.510000000002</v>
      </c>
      <c r="M204" s="290">
        <f t="shared" si="94"/>
        <v>136.49</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28564.46</v>
      </c>
      <c r="O204" s="290">
        <f t="shared" si="118"/>
        <v>143.54</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28564.46</v>
      </c>
      <c r="Q204" s="290">
        <f t="shared" si="119"/>
        <v>143.54</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13930</v>
      </c>
      <c r="S204" s="290">
        <f t="shared" si="95"/>
        <v>70</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13930</v>
      </c>
      <c r="U204" s="290">
        <f t="shared" si="96"/>
        <v>70</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16915</v>
      </c>
      <c r="W204" s="290">
        <f t="shared" si="120"/>
        <v>85</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22885</v>
      </c>
      <c r="Y204" s="290">
        <f t="shared" si="121"/>
        <v>115</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11485</v>
      </c>
      <c r="AA204" s="290">
        <f t="shared" si="97"/>
        <v>57.713567839195981</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17185</v>
      </c>
      <c r="AC204" s="290">
        <f t="shared" si="98"/>
        <v>86.356783919597987</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12875</v>
      </c>
      <c r="AE204" s="290">
        <f t="shared" si="122"/>
        <v>64.698492462311563</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20470</v>
      </c>
      <c r="AG204" s="290">
        <f t="shared" si="123"/>
        <v>102.8643216080402</v>
      </c>
      <c r="AI204" s="429">
        <f t="shared" si="99"/>
        <v>91.170000000001892</v>
      </c>
      <c r="AJ204" s="429">
        <f t="shared" si="100"/>
        <v>136.4900000000016</v>
      </c>
      <c r="AK204" s="429">
        <f t="shared" si="101"/>
        <v>143.54000000000087</v>
      </c>
      <c r="AL204" s="429">
        <f t="shared" si="102"/>
        <v>143.54000000000087</v>
      </c>
      <c r="AM204" s="429">
        <f t="shared" si="103"/>
        <v>91.170000000001892</v>
      </c>
      <c r="AN204" s="429">
        <f t="shared" si="104"/>
        <v>136.4900000000016</v>
      </c>
      <c r="AO204" s="429">
        <f t="shared" si="105"/>
        <v>143.54000000000087</v>
      </c>
      <c r="AP204" s="429">
        <f t="shared" si="106"/>
        <v>143.54000000000087</v>
      </c>
      <c r="AQ204" s="429">
        <f t="shared" si="107"/>
        <v>70</v>
      </c>
      <c r="AR204" s="429">
        <f t="shared" si="108"/>
        <v>70</v>
      </c>
      <c r="AS204" s="429">
        <f t="shared" si="109"/>
        <v>85</v>
      </c>
      <c r="AT204" s="429">
        <f t="shared" si="110"/>
        <v>115</v>
      </c>
      <c r="AU204" s="429">
        <f t="shared" si="111"/>
        <v>115</v>
      </c>
      <c r="AV204" s="429">
        <f t="shared" si="112"/>
        <v>115</v>
      </c>
      <c r="AW204" s="429">
        <f t="shared" si="113"/>
        <v>125</v>
      </c>
      <c r="AX204" s="429">
        <f t="shared" si="114"/>
        <v>180</v>
      </c>
    </row>
    <row r="205" spans="1:50">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20500</v>
      </c>
      <c r="E205" s="290">
        <f t="shared" si="115"/>
        <v>102.5</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25477</v>
      </c>
      <c r="G205" s="290">
        <f t="shared" si="116"/>
        <v>127.38500000000001</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27092.5</v>
      </c>
      <c r="I205" s="290">
        <f t="shared" si="117"/>
        <v>135.46250000000001</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27298</v>
      </c>
      <c r="M205" s="290">
        <f t="shared" si="94"/>
        <v>136.49</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28708</v>
      </c>
      <c r="O205" s="290">
        <f t="shared" si="118"/>
        <v>143.54</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28708</v>
      </c>
      <c r="Q205" s="290">
        <f t="shared" si="119"/>
        <v>143.54</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14000</v>
      </c>
      <c r="S205" s="290">
        <f t="shared" si="95"/>
        <v>70</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14000</v>
      </c>
      <c r="U205" s="290">
        <f t="shared" si="96"/>
        <v>70</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17000</v>
      </c>
      <c r="W205" s="290">
        <f t="shared" si="120"/>
        <v>85</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23000</v>
      </c>
      <c r="Y205" s="290">
        <f t="shared" si="121"/>
        <v>115</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11600</v>
      </c>
      <c r="AA205" s="290">
        <f t="shared" si="97"/>
        <v>58</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17300</v>
      </c>
      <c r="AC205" s="290">
        <f t="shared" si="98"/>
        <v>86.5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13000</v>
      </c>
      <c r="AE205" s="290">
        <f t="shared" si="122"/>
        <v>65</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20650</v>
      </c>
      <c r="AG205" s="290">
        <f t="shared" si="123"/>
        <v>103.25</v>
      </c>
      <c r="AI205" s="429">
        <f t="shared" si="99"/>
        <v>91.169999999998254</v>
      </c>
      <c r="AJ205" s="429">
        <f t="shared" si="100"/>
        <v>136.48999999999796</v>
      </c>
      <c r="AK205" s="429">
        <f t="shared" si="101"/>
        <v>143.54000000000087</v>
      </c>
      <c r="AL205" s="429">
        <f t="shared" si="102"/>
        <v>143.54000000000087</v>
      </c>
      <c r="AM205" s="429">
        <f t="shared" si="103"/>
        <v>91.169999999998254</v>
      </c>
      <c r="AN205" s="429">
        <f t="shared" si="104"/>
        <v>136.48999999999796</v>
      </c>
      <c r="AO205" s="429">
        <f t="shared" si="105"/>
        <v>143.54000000000087</v>
      </c>
      <c r="AP205" s="429">
        <f t="shared" si="106"/>
        <v>143.54000000000087</v>
      </c>
      <c r="AQ205" s="429">
        <f t="shared" si="107"/>
        <v>70</v>
      </c>
      <c r="AR205" s="429">
        <f t="shared" si="108"/>
        <v>70</v>
      </c>
      <c r="AS205" s="429">
        <f t="shared" si="109"/>
        <v>85</v>
      </c>
      <c r="AT205" s="429">
        <f t="shared" si="110"/>
        <v>115</v>
      </c>
      <c r="AU205" s="429">
        <f t="shared" si="111"/>
        <v>115</v>
      </c>
      <c r="AV205" s="429">
        <f t="shared" si="112"/>
        <v>115</v>
      </c>
      <c r="AW205" s="429">
        <f t="shared" si="113"/>
        <v>125</v>
      </c>
      <c r="AX205" s="429">
        <f t="shared" si="114"/>
        <v>180</v>
      </c>
    </row>
    <row r="206" spans="1:50">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20636.490000000002</v>
      </c>
      <c r="E206" s="290">
        <f t="shared" si="115"/>
        <v>102.66910447761195</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25620.54</v>
      </c>
      <c r="G206" s="290">
        <f t="shared" si="116"/>
        <v>127.46537313432836</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27236.039999999997</v>
      </c>
      <c r="I206" s="290">
        <f t="shared" si="117"/>
        <v>135.50268656716418</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27434.49</v>
      </c>
      <c r="M206" s="290">
        <f t="shared" si="94"/>
        <v>136.49</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28851.539999999997</v>
      </c>
      <c r="O206" s="290">
        <f t="shared" si="118"/>
        <v>143.54</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28851.539999999997</v>
      </c>
      <c r="Q206" s="290">
        <f t="shared" si="119"/>
        <v>143.54</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14070</v>
      </c>
      <c r="S206" s="290">
        <f t="shared" si="95"/>
        <v>70</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23115</v>
      </c>
      <c r="U206" s="290">
        <f t="shared" si="96"/>
        <v>115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17085</v>
      </c>
      <c r="W206" s="290">
        <f t="shared" si="120"/>
        <v>85</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23115</v>
      </c>
      <c r="Y206" s="290">
        <f t="shared" si="121"/>
        <v>115</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11715</v>
      </c>
      <c r="AA206" s="290">
        <f t="shared" si="97"/>
        <v>58.28358208955224</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17480</v>
      </c>
      <c r="AC206" s="290">
        <f t="shared" si="98"/>
        <v>86.96517412935323</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13125</v>
      </c>
      <c r="AE206" s="290">
        <f t="shared" si="122"/>
        <v>65.298507462686572</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20830</v>
      </c>
      <c r="AG206" s="290">
        <f t="shared" si="123"/>
        <v>103.6318407960199</v>
      </c>
      <c r="AI206" s="429">
        <f t="shared" si="99"/>
        <v>91.170000000001892</v>
      </c>
      <c r="AJ206" s="429">
        <f t="shared" si="100"/>
        <v>136.4900000000016</v>
      </c>
      <c r="AK206" s="429">
        <f t="shared" si="101"/>
        <v>143.54000000000087</v>
      </c>
      <c r="AL206" s="429">
        <f t="shared" si="102"/>
        <v>143.53999999999724</v>
      </c>
      <c r="AM206" s="429">
        <f t="shared" si="103"/>
        <v>91.170000000001892</v>
      </c>
      <c r="AN206" s="429">
        <f t="shared" si="104"/>
        <v>136.4900000000016</v>
      </c>
      <c r="AO206" s="429">
        <f t="shared" si="105"/>
        <v>143.53999999999724</v>
      </c>
      <c r="AP206" s="429">
        <f t="shared" si="106"/>
        <v>143.53999999999724</v>
      </c>
      <c r="AQ206" s="429">
        <f t="shared" si="107"/>
        <v>70</v>
      </c>
      <c r="AR206" s="429">
        <f t="shared" si="108"/>
        <v>9115</v>
      </c>
      <c r="AS206" s="429">
        <f t="shared" si="109"/>
        <v>85</v>
      </c>
      <c r="AT206" s="429">
        <f t="shared" si="110"/>
        <v>115</v>
      </c>
      <c r="AU206" s="429">
        <f t="shared" si="111"/>
        <v>115</v>
      </c>
      <c r="AV206" s="429">
        <f t="shared" si="112"/>
        <v>180</v>
      </c>
      <c r="AW206" s="429">
        <f t="shared" si="113"/>
        <v>125</v>
      </c>
      <c r="AX206" s="429">
        <f t="shared" si="114"/>
        <v>180</v>
      </c>
    </row>
    <row r="207" spans="1:50">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20772.98</v>
      </c>
      <c r="E207" s="290">
        <f t="shared" si="115"/>
        <v>102.83653465346535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25764.080000000002</v>
      </c>
      <c r="G207" s="290">
        <f t="shared" si="116"/>
        <v>127.54495049504952</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27379.579999999998</v>
      </c>
      <c r="I207" s="290">
        <f t="shared" si="117"/>
        <v>135.54247524752475</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27570.980000000003</v>
      </c>
      <c r="M207" s="290">
        <f t="shared" si="94"/>
        <v>136.49</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28995.079999999998</v>
      </c>
      <c r="O207" s="290">
        <f t="shared" si="118"/>
        <v>143.54</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28995.079999999998</v>
      </c>
      <c r="Q207" s="290">
        <f t="shared" si="119"/>
        <v>143.54</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14140</v>
      </c>
      <c r="S207" s="290">
        <f t="shared" si="95"/>
        <v>70</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23230</v>
      </c>
      <c r="U207" s="290">
        <f t="shared" si="96"/>
        <v>115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17170</v>
      </c>
      <c r="W207" s="290">
        <f t="shared" si="120"/>
        <v>85</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23230</v>
      </c>
      <c r="Y207" s="290">
        <f t="shared" si="121"/>
        <v>115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11830</v>
      </c>
      <c r="AA207" s="290">
        <f t="shared" si="97"/>
        <v>58.564356435643568</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17660</v>
      </c>
      <c r="AC207" s="290">
        <f t="shared" si="98"/>
        <v>87.425742574257427</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13250</v>
      </c>
      <c r="AE207" s="290">
        <f t="shared" si="122"/>
        <v>65.594059405940598</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21010</v>
      </c>
      <c r="AG207" s="290">
        <f t="shared" si="123"/>
        <v>104.00990099009901</v>
      </c>
      <c r="AI207" s="429">
        <f t="shared" si="99"/>
        <v>91.169999999998254</v>
      </c>
      <c r="AJ207" s="429">
        <f t="shared" si="100"/>
        <v>136.48999999999796</v>
      </c>
      <c r="AK207" s="429">
        <f t="shared" si="101"/>
        <v>143.54000000000087</v>
      </c>
      <c r="AL207" s="429">
        <f t="shared" si="102"/>
        <v>143.54000000000087</v>
      </c>
      <c r="AM207" s="429">
        <f t="shared" si="103"/>
        <v>91.169999999998254</v>
      </c>
      <c r="AN207" s="429">
        <f t="shared" si="104"/>
        <v>136.4900000000016</v>
      </c>
      <c r="AO207" s="429">
        <f t="shared" si="105"/>
        <v>143.54000000000087</v>
      </c>
      <c r="AP207" s="429">
        <f t="shared" si="106"/>
        <v>143.54000000000087</v>
      </c>
      <c r="AQ207" s="429">
        <f t="shared" si="107"/>
        <v>70</v>
      </c>
      <c r="AR207" s="429">
        <f t="shared" si="108"/>
        <v>115</v>
      </c>
      <c r="AS207" s="429">
        <f t="shared" si="109"/>
        <v>85</v>
      </c>
      <c r="AT207" s="429">
        <f t="shared" si="110"/>
        <v>115</v>
      </c>
      <c r="AU207" s="429">
        <f t="shared" si="111"/>
        <v>115</v>
      </c>
      <c r="AV207" s="429">
        <f t="shared" si="112"/>
        <v>180</v>
      </c>
      <c r="AW207" s="429">
        <f t="shared" si="113"/>
        <v>125</v>
      </c>
      <c r="AX207" s="429">
        <f t="shared" si="114"/>
        <v>180</v>
      </c>
    </row>
    <row r="208" spans="1:50">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20909.47</v>
      </c>
      <c r="E208" s="290">
        <f t="shared" si="115"/>
        <v>103.00231527093597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25907.62</v>
      </c>
      <c r="G208" s="290">
        <f t="shared" si="116"/>
        <v>127.62374384236453</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27523.119999999999</v>
      </c>
      <c r="I208" s="290">
        <f t="shared" si="117"/>
        <v>135.58187192118226</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27707.47</v>
      </c>
      <c r="M208" s="290">
        <f t="shared" si="94"/>
        <v>136.49</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29138.62</v>
      </c>
      <c r="O208" s="290">
        <f t="shared" si="118"/>
        <v>143.54</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29138.62</v>
      </c>
      <c r="Q208" s="290">
        <f t="shared" si="119"/>
        <v>143.54</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14210</v>
      </c>
      <c r="S208" s="290">
        <f t="shared" si="95"/>
        <v>70</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23345</v>
      </c>
      <c r="U208" s="290">
        <f t="shared" si="96"/>
        <v>115</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17255</v>
      </c>
      <c r="W208" s="290">
        <f t="shared" si="120"/>
        <v>85</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23345</v>
      </c>
      <c r="Y208" s="290">
        <f t="shared" si="121"/>
        <v>115</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11945</v>
      </c>
      <c r="AA208" s="290">
        <f t="shared" si="97"/>
        <v>58.842364532019701</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17840</v>
      </c>
      <c r="AC208" s="290">
        <f t="shared" si="98"/>
        <v>87.881773399014776</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13375</v>
      </c>
      <c r="AE208" s="290">
        <f t="shared" si="122"/>
        <v>65.886699507389167</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21190</v>
      </c>
      <c r="AG208" s="290">
        <f t="shared" si="123"/>
        <v>104.38423645320196</v>
      </c>
      <c r="AI208" s="429">
        <f t="shared" si="99"/>
        <v>91.170000000001892</v>
      </c>
      <c r="AJ208" s="429">
        <f t="shared" si="100"/>
        <v>136.4900000000016</v>
      </c>
      <c r="AK208" s="429">
        <f t="shared" si="101"/>
        <v>143.53999999999724</v>
      </c>
      <c r="AL208" s="429">
        <f t="shared" si="102"/>
        <v>143.54000000000087</v>
      </c>
      <c r="AM208" s="429">
        <f t="shared" si="103"/>
        <v>91.170000000001892</v>
      </c>
      <c r="AN208" s="429">
        <f t="shared" si="104"/>
        <v>136.48999999999796</v>
      </c>
      <c r="AO208" s="429">
        <f t="shared" si="105"/>
        <v>143.54000000000087</v>
      </c>
      <c r="AP208" s="429">
        <f t="shared" si="106"/>
        <v>143.54000000000087</v>
      </c>
      <c r="AQ208" s="429">
        <f t="shared" si="107"/>
        <v>70</v>
      </c>
      <c r="AR208" s="429">
        <f t="shared" si="108"/>
        <v>115</v>
      </c>
      <c r="AS208" s="429">
        <f t="shared" si="109"/>
        <v>85</v>
      </c>
      <c r="AT208" s="429">
        <f t="shared" si="110"/>
        <v>115</v>
      </c>
      <c r="AU208" s="429">
        <f t="shared" si="111"/>
        <v>115</v>
      </c>
      <c r="AV208" s="429">
        <f t="shared" si="112"/>
        <v>180</v>
      </c>
      <c r="AW208" s="429">
        <f t="shared" si="113"/>
        <v>125</v>
      </c>
      <c r="AX208" s="429">
        <f t="shared" si="114"/>
        <v>180</v>
      </c>
    </row>
    <row r="209" spans="1:50">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21045.96</v>
      </c>
      <c r="E209" s="290">
        <f t="shared" si="115"/>
        <v>103.16647058823528</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26051.16</v>
      </c>
      <c r="G209" s="290">
        <f t="shared" si="116"/>
        <v>127.70176470588235</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27666.66</v>
      </c>
      <c r="I209" s="290">
        <f t="shared" si="117"/>
        <v>135.62088235294118</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27843.960000000003</v>
      </c>
      <c r="M209" s="290">
        <f t="shared" si="94"/>
        <v>136.49</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29282.16</v>
      </c>
      <c r="O209" s="290">
        <f t="shared" si="118"/>
        <v>143.54</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29282.16</v>
      </c>
      <c r="Q209" s="290">
        <f t="shared" si="119"/>
        <v>143.54</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14280</v>
      </c>
      <c r="S209" s="290">
        <f t="shared" si="95"/>
        <v>70</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23460</v>
      </c>
      <c r="U209" s="290">
        <f t="shared" si="96"/>
        <v>115</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17340</v>
      </c>
      <c r="W209" s="290">
        <f t="shared" si="120"/>
        <v>85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23460</v>
      </c>
      <c r="Y209" s="290">
        <f t="shared" si="121"/>
        <v>115</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12060</v>
      </c>
      <c r="AA209" s="290">
        <f t="shared" si="97"/>
        <v>59.117647058823529</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18020</v>
      </c>
      <c r="AC209" s="290">
        <f t="shared" si="98"/>
        <v>88.333333333333329</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13500</v>
      </c>
      <c r="AE209" s="290">
        <f t="shared" si="122"/>
        <v>66.17647058823529</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21370</v>
      </c>
      <c r="AG209" s="290">
        <f t="shared" si="123"/>
        <v>104.75490196078431</v>
      </c>
      <c r="AI209" s="429">
        <f t="shared" si="99"/>
        <v>91.169999999998254</v>
      </c>
      <c r="AJ209" s="429">
        <f t="shared" si="100"/>
        <v>136.48999999999796</v>
      </c>
      <c r="AK209" s="429">
        <f t="shared" si="101"/>
        <v>143.54000000000087</v>
      </c>
      <c r="AL209" s="429">
        <f t="shared" si="102"/>
        <v>143.54000000000087</v>
      </c>
      <c r="AM209" s="429">
        <f t="shared" si="103"/>
        <v>91.169999999998254</v>
      </c>
      <c r="AN209" s="429">
        <f t="shared" si="104"/>
        <v>136.4900000000016</v>
      </c>
      <c r="AO209" s="429">
        <f t="shared" si="105"/>
        <v>143.54000000000087</v>
      </c>
      <c r="AP209" s="429">
        <f t="shared" si="106"/>
        <v>143.54000000000087</v>
      </c>
      <c r="AQ209" s="429">
        <f t="shared" si="107"/>
        <v>70</v>
      </c>
      <c r="AR209" s="429">
        <f t="shared" si="108"/>
        <v>115</v>
      </c>
      <c r="AS209" s="429">
        <f t="shared" si="109"/>
        <v>85</v>
      </c>
      <c r="AT209" s="429">
        <f t="shared" si="110"/>
        <v>115</v>
      </c>
      <c r="AU209" s="429">
        <f t="shared" si="111"/>
        <v>115</v>
      </c>
      <c r="AV209" s="429">
        <f t="shared" si="112"/>
        <v>180</v>
      </c>
      <c r="AW209" s="429">
        <f t="shared" si="113"/>
        <v>125</v>
      </c>
      <c r="AX209" s="429">
        <f t="shared" si="114"/>
        <v>180</v>
      </c>
    </row>
    <row r="210" spans="1:5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21182.45</v>
      </c>
      <c r="E210" s="290">
        <f t="shared" si="115"/>
        <v>103.3290243902439</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26194.699999999997</v>
      </c>
      <c r="G210" s="290">
        <f t="shared" si="116"/>
        <v>127.77902439024389</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27810.199999999997</v>
      </c>
      <c r="I210" s="290">
        <f t="shared" si="117"/>
        <v>135.65951219512195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27980.45</v>
      </c>
      <c r="M210" s="290">
        <f t="shared" si="94"/>
        <v>136.49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29425.699999999997</v>
      </c>
      <c r="O210" s="290">
        <f t="shared" si="118"/>
        <v>143.54</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29425.699999999997</v>
      </c>
      <c r="Q210" s="290">
        <f t="shared" si="119"/>
        <v>143.54</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14350</v>
      </c>
      <c r="S210" s="290">
        <f t="shared" si="95"/>
        <v>70</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23575</v>
      </c>
      <c r="U210" s="290">
        <f t="shared" si="96"/>
        <v>115</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17425</v>
      </c>
      <c r="W210" s="290">
        <f t="shared" si="120"/>
        <v>85</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23575</v>
      </c>
      <c r="Y210" s="290">
        <f t="shared" si="121"/>
        <v>115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12175</v>
      </c>
      <c r="AA210" s="290">
        <f t="shared" si="97"/>
        <v>59.390243902439025</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18200</v>
      </c>
      <c r="AC210" s="290">
        <f t="shared" si="98"/>
        <v>88.780487804878049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13625</v>
      </c>
      <c r="AE210" s="290">
        <f t="shared" si="122"/>
        <v>66.463414634146346</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21550</v>
      </c>
      <c r="AG210" s="290">
        <f t="shared" si="123"/>
        <v>105.1219512195122</v>
      </c>
      <c r="AI210" s="429">
        <f t="shared" si="99"/>
        <v>91.169999999998254</v>
      </c>
      <c r="AJ210" s="429">
        <f t="shared" si="100"/>
        <v>136.4900000000016</v>
      </c>
      <c r="AK210" s="429">
        <f t="shared" si="101"/>
        <v>143.53999999999724</v>
      </c>
      <c r="AL210" s="429">
        <f t="shared" si="102"/>
        <v>143.53999999999724</v>
      </c>
      <c r="AM210" s="429">
        <f t="shared" si="103"/>
        <v>91.169999999998254</v>
      </c>
      <c r="AN210" s="429">
        <f t="shared" si="104"/>
        <v>136.48999999999796</v>
      </c>
      <c r="AO210" s="429">
        <f t="shared" si="105"/>
        <v>143.53999999999724</v>
      </c>
      <c r="AP210" s="429">
        <f t="shared" si="106"/>
        <v>143.53999999999724</v>
      </c>
      <c r="AQ210" s="429">
        <f t="shared" si="107"/>
        <v>70</v>
      </c>
      <c r="AR210" s="429">
        <f t="shared" si="108"/>
        <v>115</v>
      </c>
      <c r="AS210" s="429">
        <f t="shared" si="109"/>
        <v>85</v>
      </c>
      <c r="AT210" s="429">
        <f t="shared" si="110"/>
        <v>115</v>
      </c>
      <c r="AU210" s="429">
        <f t="shared" si="111"/>
        <v>115</v>
      </c>
      <c r="AV210" s="429">
        <f t="shared" si="112"/>
        <v>180</v>
      </c>
      <c r="AW210" s="429">
        <f t="shared" si="113"/>
        <v>125</v>
      </c>
      <c r="AX210" s="429">
        <f t="shared" si="114"/>
        <v>180</v>
      </c>
    </row>
    <row r="211" spans="1:50">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21318.940000000002</v>
      </c>
      <c r="E211" s="290">
        <f t="shared" si="115"/>
        <v>103.49000000000001</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26338.239999999998</v>
      </c>
      <c r="G211" s="290">
        <f t="shared" si="116"/>
        <v>127.85553398058252</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27953.739999999998</v>
      </c>
      <c r="I211" s="290">
        <f t="shared" si="117"/>
        <v>135.69776699029126</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28116.940000000002</v>
      </c>
      <c r="M211" s="290">
        <f t="shared" si="94"/>
        <v>136.49</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29569.239999999998</v>
      </c>
      <c r="O211" s="290">
        <f t="shared" si="118"/>
        <v>143.54</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29569.239999999998</v>
      </c>
      <c r="Q211" s="290">
        <f t="shared" si="119"/>
        <v>143.54</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14420</v>
      </c>
      <c r="S211" s="290">
        <f t="shared" si="95"/>
        <v>70</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23690</v>
      </c>
      <c r="U211" s="290">
        <f t="shared" si="96"/>
        <v>115</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17510</v>
      </c>
      <c r="W211" s="290">
        <f t="shared" si="120"/>
        <v>85</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23690</v>
      </c>
      <c r="Y211" s="290">
        <f t="shared" si="121"/>
        <v>115</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12290</v>
      </c>
      <c r="AA211" s="290">
        <f t="shared" si="97"/>
        <v>59.660194174757279</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18380</v>
      </c>
      <c r="AC211" s="290">
        <f t="shared" si="98"/>
        <v>89.22330097087378</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13750</v>
      </c>
      <c r="AE211" s="290">
        <f t="shared" si="122"/>
        <v>66.747572815533985</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21730</v>
      </c>
      <c r="AG211" s="290">
        <f t="shared" si="123"/>
        <v>105.48543689320388</v>
      </c>
      <c r="AI211" s="429">
        <f t="shared" si="99"/>
        <v>91.170000000001892</v>
      </c>
      <c r="AJ211" s="429">
        <f t="shared" si="100"/>
        <v>136.4900000000016</v>
      </c>
      <c r="AK211" s="429">
        <f t="shared" si="101"/>
        <v>143.54000000000087</v>
      </c>
      <c r="AL211" s="429">
        <f t="shared" si="102"/>
        <v>143.54000000000087</v>
      </c>
      <c r="AM211" s="429">
        <f t="shared" si="103"/>
        <v>91.170000000001892</v>
      </c>
      <c r="AN211" s="429">
        <f t="shared" si="104"/>
        <v>136.4900000000016</v>
      </c>
      <c r="AO211" s="429">
        <f t="shared" si="105"/>
        <v>143.54000000000087</v>
      </c>
      <c r="AP211" s="429">
        <f t="shared" si="106"/>
        <v>143.54000000000087</v>
      </c>
      <c r="AQ211" s="429">
        <f t="shared" si="107"/>
        <v>70</v>
      </c>
      <c r="AR211" s="429">
        <f t="shared" si="108"/>
        <v>115</v>
      </c>
      <c r="AS211" s="429">
        <f t="shared" si="109"/>
        <v>85</v>
      </c>
      <c r="AT211" s="429">
        <f t="shared" si="110"/>
        <v>115</v>
      </c>
      <c r="AU211" s="429">
        <f t="shared" si="111"/>
        <v>115</v>
      </c>
      <c r="AV211" s="429">
        <f t="shared" si="112"/>
        <v>180</v>
      </c>
      <c r="AW211" s="429">
        <f t="shared" si="113"/>
        <v>125</v>
      </c>
      <c r="AX211" s="429">
        <f t="shared" si="114"/>
        <v>180</v>
      </c>
    </row>
    <row r="212" spans="1:50">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21455.43</v>
      </c>
      <c r="E212" s="290">
        <f t="shared" si="115"/>
        <v>103.64942028985507</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26481.78</v>
      </c>
      <c r="G212" s="290">
        <f t="shared" si="116"/>
        <v>127.93130434782609</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28097.279999999999</v>
      </c>
      <c r="I212" s="290">
        <f t="shared" si="117"/>
        <v>135.73565217391302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28253.43</v>
      </c>
      <c r="M212" s="290">
        <f t="shared" si="94"/>
        <v>136.49</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29712.78</v>
      </c>
      <c r="O212" s="290">
        <f t="shared" si="118"/>
        <v>143.54</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29712.78</v>
      </c>
      <c r="Q212" s="290">
        <f t="shared" si="119"/>
        <v>143.54</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14490</v>
      </c>
      <c r="S212" s="290">
        <f t="shared" si="95"/>
        <v>70</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23805</v>
      </c>
      <c r="U212" s="290">
        <f t="shared" si="96"/>
        <v>115</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17595</v>
      </c>
      <c r="W212" s="290">
        <f t="shared" si="120"/>
        <v>85</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23805</v>
      </c>
      <c r="Y212" s="290">
        <f t="shared" si="121"/>
        <v>115</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12405</v>
      </c>
      <c r="AA212" s="290">
        <f t="shared" si="97"/>
        <v>59.927536231884055</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18560</v>
      </c>
      <c r="AC212" s="290">
        <f t="shared" si="98"/>
        <v>89.661835748792271</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13875</v>
      </c>
      <c r="AE212" s="290">
        <f t="shared" si="122"/>
        <v>67.028985507246375</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21910</v>
      </c>
      <c r="AG212" s="290">
        <f t="shared" si="123"/>
        <v>105.84541062801932</v>
      </c>
      <c r="AI212" s="429">
        <f t="shared" si="99"/>
        <v>91.169999999998254</v>
      </c>
      <c r="AJ212" s="429">
        <f t="shared" si="100"/>
        <v>136.48999999999796</v>
      </c>
      <c r="AK212" s="429">
        <f t="shared" si="101"/>
        <v>143.54000000000087</v>
      </c>
      <c r="AL212" s="429">
        <f t="shared" si="102"/>
        <v>143.54000000000087</v>
      </c>
      <c r="AM212" s="429">
        <f t="shared" si="103"/>
        <v>91.169999999998254</v>
      </c>
      <c r="AN212" s="429">
        <f t="shared" si="104"/>
        <v>136.48999999999796</v>
      </c>
      <c r="AO212" s="429">
        <f t="shared" si="105"/>
        <v>143.54000000000087</v>
      </c>
      <c r="AP212" s="429">
        <f t="shared" si="106"/>
        <v>143.54000000000087</v>
      </c>
      <c r="AQ212" s="429">
        <f t="shared" si="107"/>
        <v>70</v>
      </c>
      <c r="AR212" s="429">
        <f t="shared" si="108"/>
        <v>115</v>
      </c>
      <c r="AS212" s="429">
        <f t="shared" si="109"/>
        <v>85</v>
      </c>
      <c r="AT212" s="429">
        <f t="shared" si="110"/>
        <v>115</v>
      </c>
      <c r="AU212" s="429">
        <f t="shared" si="111"/>
        <v>115</v>
      </c>
      <c r="AV212" s="429">
        <f t="shared" si="112"/>
        <v>180</v>
      </c>
      <c r="AW212" s="429">
        <f t="shared" si="113"/>
        <v>125</v>
      </c>
      <c r="AX212" s="429">
        <f t="shared" si="114"/>
        <v>180</v>
      </c>
    </row>
    <row r="213" spans="1:50">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21591.919999999998</v>
      </c>
      <c r="E213" s="290">
        <f t="shared" si="115"/>
        <v>103.80730769230769</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26625.32</v>
      </c>
      <c r="G213" s="290">
        <f t="shared" si="116"/>
        <v>128.00634615384615</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28240.82</v>
      </c>
      <c r="I213" s="290">
        <f t="shared" si="117"/>
        <v>135.77317307692309</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28389.920000000002</v>
      </c>
      <c r="M213" s="290">
        <f t="shared" si="94"/>
        <v>136.49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29856.32</v>
      </c>
      <c r="O213" s="290">
        <f t="shared" si="118"/>
        <v>143.54</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29856.32</v>
      </c>
      <c r="Q213" s="290">
        <f t="shared" si="119"/>
        <v>143.54</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14560</v>
      </c>
      <c r="S213" s="290">
        <f t="shared" si="95"/>
        <v>70</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23920</v>
      </c>
      <c r="U213" s="290">
        <f t="shared" si="96"/>
        <v>115</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17680</v>
      </c>
      <c r="W213" s="290">
        <f t="shared" si="120"/>
        <v>85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23920</v>
      </c>
      <c r="Y213" s="290">
        <f t="shared" si="121"/>
        <v>115</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12520</v>
      </c>
      <c r="AA213" s="290">
        <f t="shared" si="97"/>
        <v>60.192307692307693</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18740</v>
      </c>
      <c r="AC213" s="290">
        <f t="shared" si="98"/>
        <v>90.09615384615384</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14000</v>
      </c>
      <c r="AE213" s="290">
        <f t="shared" si="122"/>
        <v>67.307692307692307</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22090</v>
      </c>
      <c r="AG213" s="290">
        <f t="shared" si="123"/>
        <v>106.20192307692308</v>
      </c>
      <c r="AI213" s="429">
        <f t="shared" si="99"/>
        <v>91.170000000001892</v>
      </c>
      <c r="AJ213" s="429">
        <f t="shared" si="100"/>
        <v>136.48999999999796</v>
      </c>
      <c r="AK213" s="429">
        <f t="shared" si="101"/>
        <v>143.54000000000087</v>
      </c>
      <c r="AL213" s="429">
        <f t="shared" si="102"/>
        <v>143.54000000000087</v>
      </c>
      <c r="AM213" s="429">
        <f t="shared" si="103"/>
        <v>91.170000000001892</v>
      </c>
      <c r="AN213" s="429">
        <f t="shared" si="104"/>
        <v>136.4900000000016</v>
      </c>
      <c r="AO213" s="429">
        <f t="shared" si="105"/>
        <v>143.54000000000087</v>
      </c>
      <c r="AP213" s="429">
        <f t="shared" si="106"/>
        <v>143.54000000000087</v>
      </c>
      <c r="AQ213" s="429">
        <f t="shared" si="107"/>
        <v>70</v>
      </c>
      <c r="AR213" s="429">
        <f t="shared" si="108"/>
        <v>115</v>
      </c>
      <c r="AS213" s="429">
        <f t="shared" si="109"/>
        <v>85</v>
      </c>
      <c r="AT213" s="429">
        <f t="shared" si="110"/>
        <v>115</v>
      </c>
      <c r="AU213" s="429">
        <f t="shared" si="111"/>
        <v>115</v>
      </c>
      <c r="AV213" s="429">
        <f t="shared" si="112"/>
        <v>180</v>
      </c>
      <c r="AW213" s="429">
        <f t="shared" si="113"/>
        <v>125</v>
      </c>
      <c r="AX213" s="429">
        <f t="shared" si="114"/>
        <v>180</v>
      </c>
    </row>
    <row r="214" spans="1:50">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21728.41</v>
      </c>
      <c r="E214" s="290">
        <f t="shared" si="115"/>
        <v>103.96368421052631</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26768.86</v>
      </c>
      <c r="G214" s="290">
        <f t="shared" si="116"/>
        <v>128.08066985645934</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28384.359999999997</v>
      </c>
      <c r="I214" s="290">
        <f t="shared" si="117"/>
        <v>135.81033492822965</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28526.410000000003</v>
      </c>
      <c r="M214" s="290">
        <f t="shared" si="94"/>
        <v>136.49</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29999.859999999997</v>
      </c>
      <c r="O214" s="290">
        <f t="shared" si="118"/>
        <v>143.54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29999.859999999997</v>
      </c>
      <c r="Q214" s="290">
        <f t="shared" si="119"/>
        <v>143.54</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14630</v>
      </c>
      <c r="S214" s="290">
        <f t="shared" si="95"/>
        <v>70</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24035</v>
      </c>
      <c r="U214" s="290">
        <f t="shared" si="96"/>
        <v>115</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17765</v>
      </c>
      <c r="W214" s="290">
        <f t="shared" si="120"/>
        <v>85</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24035</v>
      </c>
      <c r="Y214" s="290">
        <f t="shared" si="121"/>
        <v>115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12635</v>
      </c>
      <c r="AA214" s="290">
        <f t="shared" si="97"/>
        <v>60.454545454545453</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18920</v>
      </c>
      <c r="AC214" s="290">
        <f t="shared" si="98"/>
        <v>90.526315789473685</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14125</v>
      </c>
      <c r="AE214" s="290">
        <f t="shared" si="122"/>
        <v>67.58373205741627</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22270</v>
      </c>
      <c r="AG214" s="290">
        <f t="shared" si="123"/>
        <v>106.55502392344498</v>
      </c>
      <c r="AI214" s="429">
        <f t="shared" si="99"/>
        <v>91.169999999998254</v>
      </c>
      <c r="AJ214" s="429">
        <f t="shared" si="100"/>
        <v>136.4900000000016</v>
      </c>
      <c r="AK214" s="429">
        <f t="shared" si="101"/>
        <v>143.54000000000087</v>
      </c>
      <c r="AL214" s="429">
        <f t="shared" si="102"/>
        <v>143.53999999999724</v>
      </c>
      <c r="AM214" s="429">
        <f t="shared" si="103"/>
        <v>91.169999999998254</v>
      </c>
      <c r="AN214" s="429">
        <f t="shared" si="104"/>
        <v>136.4900000000016</v>
      </c>
      <c r="AO214" s="429">
        <f t="shared" si="105"/>
        <v>143.53999999999724</v>
      </c>
      <c r="AP214" s="429">
        <f t="shared" si="106"/>
        <v>143.53999999999724</v>
      </c>
      <c r="AQ214" s="429">
        <f t="shared" si="107"/>
        <v>70</v>
      </c>
      <c r="AR214" s="429">
        <f t="shared" si="108"/>
        <v>115</v>
      </c>
      <c r="AS214" s="429">
        <f t="shared" si="109"/>
        <v>85</v>
      </c>
      <c r="AT214" s="429">
        <f t="shared" si="110"/>
        <v>115</v>
      </c>
      <c r="AU214" s="429">
        <f t="shared" si="111"/>
        <v>115</v>
      </c>
      <c r="AV214" s="429">
        <f t="shared" si="112"/>
        <v>180</v>
      </c>
      <c r="AW214" s="429">
        <f t="shared" si="113"/>
        <v>125</v>
      </c>
      <c r="AX214" s="429">
        <f t="shared" si="114"/>
        <v>180</v>
      </c>
    </row>
    <row r="215" spans="1:50">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21864.9</v>
      </c>
      <c r="E215" s="290">
        <f t="shared" si="115"/>
        <v>104.11857142857144</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26912.400000000001</v>
      </c>
      <c r="G215" s="290">
        <f t="shared" si="116"/>
        <v>128.15428571428572</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28527.899999999998</v>
      </c>
      <c r="I215" s="290">
        <f t="shared" si="117"/>
        <v>135.84714285714284</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28662.9</v>
      </c>
      <c r="M215" s="290">
        <f t="shared" si="94"/>
        <v>136.49</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30143.399999999998</v>
      </c>
      <c r="O215" s="290">
        <f t="shared" si="118"/>
        <v>143.54</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30143.399999999998</v>
      </c>
      <c r="Q215" s="290">
        <f t="shared" si="119"/>
        <v>143.54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14700</v>
      </c>
      <c r="S215" s="290">
        <f t="shared" si="95"/>
        <v>70</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24150</v>
      </c>
      <c r="U215" s="290">
        <f t="shared" si="96"/>
        <v>115</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17850</v>
      </c>
      <c r="W215" s="290">
        <f t="shared" si="120"/>
        <v>85</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24150</v>
      </c>
      <c r="Y215" s="290">
        <f t="shared" si="121"/>
        <v>115</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12750</v>
      </c>
      <c r="AA215" s="290">
        <f t="shared" si="97"/>
        <v>60.714285714285715</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19100</v>
      </c>
      <c r="AC215" s="290">
        <f t="shared" si="98"/>
        <v>90.952380952380949</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14250</v>
      </c>
      <c r="AE215" s="290">
        <f t="shared" si="122"/>
        <v>67.857142857142861</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22450</v>
      </c>
      <c r="AG215" s="290">
        <f t="shared" si="123"/>
        <v>106.9047619047619</v>
      </c>
      <c r="AI215" s="429">
        <f t="shared" si="99"/>
        <v>91.170000000001892</v>
      </c>
      <c r="AJ215" s="429">
        <f t="shared" si="100"/>
        <v>136.4900000000016</v>
      </c>
      <c r="AK215" s="429">
        <f t="shared" si="101"/>
        <v>143.54000000000087</v>
      </c>
      <c r="AL215" s="429">
        <f t="shared" si="102"/>
        <v>143.54000000000087</v>
      </c>
      <c r="AM215" s="429">
        <f t="shared" si="103"/>
        <v>91.170000000001892</v>
      </c>
      <c r="AN215" s="429">
        <f t="shared" si="104"/>
        <v>136.48999999999796</v>
      </c>
      <c r="AO215" s="429">
        <f t="shared" si="105"/>
        <v>143.54000000000087</v>
      </c>
      <c r="AP215" s="429">
        <f t="shared" si="106"/>
        <v>143.54000000000087</v>
      </c>
      <c r="AQ215" s="429">
        <f t="shared" si="107"/>
        <v>70</v>
      </c>
      <c r="AR215" s="429">
        <f t="shared" si="108"/>
        <v>115</v>
      </c>
      <c r="AS215" s="429">
        <f t="shared" si="109"/>
        <v>85</v>
      </c>
      <c r="AT215" s="429">
        <f t="shared" si="110"/>
        <v>115</v>
      </c>
      <c r="AU215" s="429">
        <f t="shared" si="111"/>
        <v>115</v>
      </c>
      <c r="AV215" s="429">
        <f t="shared" si="112"/>
        <v>180</v>
      </c>
      <c r="AW215" s="429">
        <f t="shared" si="113"/>
        <v>125</v>
      </c>
      <c r="AX215" s="429">
        <f t="shared" si="114"/>
        <v>180</v>
      </c>
    </row>
    <row r="216" spans="1:50">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22001.39</v>
      </c>
      <c r="E216" s="290">
        <f t="shared" si="115"/>
        <v>104.27199052132701</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27055.94</v>
      </c>
      <c r="G216" s="290">
        <f t="shared" si="116"/>
        <v>128.22720379146918</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28671.439999999999</v>
      </c>
      <c r="I216" s="290">
        <f t="shared" si="117"/>
        <v>135.88360189573459</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28799.390000000003</v>
      </c>
      <c r="M216" s="290">
        <f t="shared" si="94"/>
        <v>136.49</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30286.94</v>
      </c>
      <c r="O216" s="290">
        <f t="shared" si="118"/>
        <v>143.54</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30286.94</v>
      </c>
      <c r="Q216" s="290">
        <f t="shared" si="119"/>
        <v>143.54</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14770</v>
      </c>
      <c r="S216" s="290">
        <f t="shared" si="95"/>
        <v>70</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24265</v>
      </c>
      <c r="U216" s="290">
        <f t="shared" si="96"/>
        <v>115</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17935</v>
      </c>
      <c r="W216" s="290">
        <f t="shared" si="120"/>
        <v>85</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24265</v>
      </c>
      <c r="Y216" s="290">
        <f t="shared" si="121"/>
        <v>115</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12865</v>
      </c>
      <c r="AA216" s="290">
        <f t="shared" si="97"/>
        <v>60.971563981042657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19280</v>
      </c>
      <c r="AC216" s="290">
        <f t="shared" si="98"/>
        <v>91.374407582938389</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14375</v>
      </c>
      <c r="AE216" s="290">
        <f t="shared" si="122"/>
        <v>68.127962085308056</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22630</v>
      </c>
      <c r="AG216" s="290">
        <f t="shared" si="123"/>
        <v>107.25118483412322</v>
      </c>
      <c r="AI216" s="429">
        <f t="shared" si="99"/>
        <v>91.169999999998254</v>
      </c>
      <c r="AJ216" s="429">
        <f t="shared" si="100"/>
        <v>136.48999999999796</v>
      </c>
      <c r="AK216" s="429">
        <f t="shared" si="101"/>
        <v>143.53999999999724</v>
      </c>
      <c r="AL216" s="429">
        <f t="shared" si="102"/>
        <v>143.54000000000087</v>
      </c>
      <c r="AM216" s="429">
        <f t="shared" si="103"/>
        <v>91.169999999998254</v>
      </c>
      <c r="AN216" s="429">
        <f t="shared" si="104"/>
        <v>136.4900000000016</v>
      </c>
      <c r="AO216" s="429">
        <f t="shared" si="105"/>
        <v>143.54000000000087</v>
      </c>
      <c r="AP216" s="429">
        <f t="shared" si="106"/>
        <v>143.54000000000087</v>
      </c>
      <c r="AQ216" s="429">
        <f t="shared" si="107"/>
        <v>70</v>
      </c>
      <c r="AR216" s="429">
        <f t="shared" si="108"/>
        <v>115</v>
      </c>
      <c r="AS216" s="429">
        <f t="shared" si="109"/>
        <v>85</v>
      </c>
      <c r="AT216" s="429">
        <f t="shared" si="110"/>
        <v>115</v>
      </c>
      <c r="AU216" s="429">
        <f t="shared" si="111"/>
        <v>115</v>
      </c>
      <c r="AV216" s="429">
        <f t="shared" si="112"/>
        <v>180</v>
      </c>
      <c r="AW216" s="429">
        <f t="shared" si="113"/>
        <v>125</v>
      </c>
      <c r="AX216" s="429">
        <f t="shared" si="114"/>
        <v>180</v>
      </c>
    </row>
    <row r="217" spans="1:50">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22137.88</v>
      </c>
      <c r="E217" s="290">
        <f t="shared" si="115"/>
        <v>104.42396226415094</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27199.48</v>
      </c>
      <c r="G217" s="290">
        <f t="shared" si="116"/>
        <v>128.29943396226415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28814.98</v>
      </c>
      <c r="I217" s="290">
        <f t="shared" si="117"/>
        <v>135.91971698113207</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28935.88</v>
      </c>
      <c r="M217" s="290">
        <f t="shared" si="94"/>
        <v>136.49</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30430.48</v>
      </c>
      <c r="O217" s="290">
        <f t="shared" si="118"/>
        <v>143.54</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30430.48</v>
      </c>
      <c r="Q217" s="290">
        <f t="shared" si="119"/>
        <v>143.54</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14840</v>
      </c>
      <c r="S217" s="290">
        <f t="shared" si="95"/>
        <v>70</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24380</v>
      </c>
      <c r="U217" s="290">
        <f t="shared" si="96"/>
        <v>115</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18020</v>
      </c>
      <c r="W217" s="290">
        <f t="shared" si="120"/>
        <v>85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24380</v>
      </c>
      <c r="Y217" s="290">
        <f t="shared" si="121"/>
        <v>115</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12980</v>
      </c>
      <c r="AA217" s="290">
        <f t="shared" si="97"/>
        <v>61.226415094339622</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19460</v>
      </c>
      <c r="AC217" s="290">
        <f t="shared" si="98"/>
        <v>91.79245283018868</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14500</v>
      </c>
      <c r="AE217" s="290">
        <f t="shared" si="122"/>
        <v>68.396226415094333</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22810</v>
      </c>
      <c r="AG217" s="290">
        <f t="shared" si="123"/>
        <v>107.59433962264151</v>
      </c>
      <c r="AI217" s="429">
        <f t="shared" si="99"/>
        <v>91.170000000001892</v>
      </c>
      <c r="AJ217" s="429">
        <f t="shared" si="100"/>
        <v>136.4900000000016</v>
      </c>
      <c r="AK217" s="429">
        <f t="shared" si="101"/>
        <v>143.54000000000087</v>
      </c>
      <c r="AL217" s="429">
        <f t="shared" si="102"/>
        <v>143.54000000000087</v>
      </c>
      <c r="AM217" s="429">
        <f t="shared" si="103"/>
        <v>91.170000000001892</v>
      </c>
      <c r="AN217" s="429">
        <f t="shared" si="104"/>
        <v>136.48999999999796</v>
      </c>
      <c r="AO217" s="429">
        <f t="shared" si="105"/>
        <v>143.54000000000087</v>
      </c>
      <c r="AP217" s="429">
        <f t="shared" si="106"/>
        <v>143.54000000000087</v>
      </c>
      <c r="AQ217" s="429">
        <f t="shared" si="107"/>
        <v>70</v>
      </c>
      <c r="AR217" s="429">
        <f t="shared" si="108"/>
        <v>115</v>
      </c>
      <c r="AS217" s="429">
        <f t="shared" si="109"/>
        <v>85</v>
      </c>
      <c r="AT217" s="429">
        <f t="shared" si="110"/>
        <v>115</v>
      </c>
      <c r="AU217" s="429">
        <f t="shared" si="111"/>
        <v>115</v>
      </c>
      <c r="AV217" s="429">
        <f t="shared" si="112"/>
        <v>180</v>
      </c>
      <c r="AW217" s="429">
        <f t="shared" si="113"/>
        <v>125</v>
      </c>
      <c r="AX217" s="429">
        <f t="shared" si="114"/>
        <v>180</v>
      </c>
    </row>
    <row r="218" spans="1:50">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22274.370000000003</v>
      </c>
      <c r="E218" s="290">
        <f t="shared" si="115"/>
        <v>104.57450704225353</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27343.019999999997</v>
      </c>
      <c r="G218" s="290">
        <f t="shared" si="116"/>
        <v>128.37098591549295</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28958.52</v>
      </c>
      <c r="I218" s="290">
        <f t="shared" si="117"/>
        <v>135.95549295774649</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29072.370000000003</v>
      </c>
      <c r="M218" s="290">
        <f t="shared" si="94"/>
        <v>136.49</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30574.019999999997</v>
      </c>
      <c r="O218" s="290">
        <f t="shared" si="118"/>
        <v>143.54</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30574.019999999997</v>
      </c>
      <c r="Q218" s="290">
        <f t="shared" si="119"/>
        <v>143.54</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14910</v>
      </c>
      <c r="S218" s="290">
        <f t="shared" si="95"/>
        <v>70</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24495</v>
      </c>
      <c r="U218" s="290">
        <f t="shared" si="96"/>
        <v>115</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18105</v>
      </c>
      <c r="W218" s="290">
        <f t="shared" si="120"/>
        <v>85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24495</v>
      </c>
      <c r="Y218" s="290">
        <f t="shared" si="121"/>
        <v>115</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13095</v>
      </c>
      <c r="AA218" s="290">
        <f t="shared" si="97"/>
        <v>61.478873239436616</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19640</v>
      </c>
      <c r="AC218" s="290">
        <f t="shared" si="98"/>
        <v>92.206572769953056</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14625</v>
      </c>
      <c r="AE218" s="290">
        <f t="shared" si="122"/>
        <v>68.661971830985919</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22990</v>
      </c>
      <c r="AG218" s="290">
        <f t="shared" si="123"/>
        <v>107.93427230046949</v>
      </c>
      <c r="AI218" s="429">
        <f t="shared" si="99"/>
        <v>91.169999999998254</v>
      </c>
      <c r="AJ218" s="429">
        <f t="shared" si="100"/>
        <v>136.4900000000016</v>
      </c>
      <c r="AK218" s="429">
        <f t="shared" si="101"/>
        <v>143.53999999999724</v>
      </c>
      <c r="AL218" s="429">
        <f t="shared" si="102"/>
        <v>143.54000000000087</v>
      </c>
      <c r="AM218" s="429">
        <f t="shared" si="103"/>
        <v>91.169999999998254</v>
      </c>
      <c r="AN218" s="429">
        <f t="shared" si="104"/>
        <v>136.4900000000016</v>
      </c>
      <c r="AO218" s="429">
        <f t="shared" si="105"/>
        <v>143.53999999999724</v>
      </c>
      <c r="AP218" s="429">
        <f t="shared" si="106"/>
        <v>143.53999999999724</v>
      </c>
      <c r="AQ218" s="429">
        <f t="shared" si="107"/>
        <v>70</v>
      </c>
      <c r="AR218" s="429">
        <f t="shared" si="108"/>
        <v>115</v>
      </c>
      <c r="AS218" s="429">
        <f t="shared" si="109"/>
        <v>85</v>
      </c>
      <c r="AT218" s="429">
        <f t="shared" si="110"/>
        <v>115</v>
      </c>
      <c r="AU218" s="429">
        <f t="shared" si="111"/>
        <v>115</v>
      </c>
      <c r="AV218" s="429">
        <f t="shared" si="112"/>
        <v>180</v>
      </c>
      <c r="AW218" s="429">
        <f t="shared" si="113"/>
        <v>125</v>
      </c>
      <c r="AX218" s="429">
        <f t="shared" si="114"/>
        <v>180</v>
      </c>
    </row>
    <row r="219" spans="1:50">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22410.86</v>
      </c>
      <c r="E219" s="290">
        <f t="shared" si="115"/>
        <v>104.72364485981309</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27486.559999999998</v>
      </c>
      <c r="G219" s="290">
        <f t="shared" si="116"/>
        <v>128.44186915887849</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29102.059999999998</v>
      </c>
      <c r="I219" s="290">
        <f t="shared" si="117"/>
        <v>135.99093457943926</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29208.86</v>
      </c>
      <c r="M219" s="290">
        <f t="shared" si="94"/>
        <v>136.49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30717.559999999998</v>
      </c>
      <c r="O219" s="290">
        <f t="shared" si="118"/>
        <v>143.54</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30717.559999999998</v>
      </c>
      <c r="Q219" s="290">
        <f t="shared" si="119"/>
        <v>143.54</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14980</v>
      </c>
      <c r="S219" s="290">
        <f t="shared" si="95"/>
        <v>70</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24610</v>
      </c>
      <c r="U219" s="290">
        <f t="shared" si="96"/>
        <v>115</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18190</v>
      </c>
      <c r="W219" s="290">
        <f t="shared" si="120"/>
        <v>85</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24610</v>
      </c>
      <c r="Y219" s="290">
        <f t="shared" si="121"/>
        <v>115</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13210</v>
      </c>
      <c r="AA219" s="290">
        <f t="shared" si="97"/>
        <v>61.728971962616825</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19820</v>
      </c>
      <c r="AC219" s="290">
        <f t="shared" si="98"/>
        <v>92.616822429906549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14750</v>
      </c>
      <c r="AE219" s="290">
        <f t="shared" si="122"/>
        <v>68.925233644859816</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23170</v>
      </c>
      <c r="AG219" s="290">
        <f t="shared" si="123"/>
        <v>108.27102803738318</v>
      </c>
      <c r="AI219" s="429">
        <f t="shared" si="99"/>
        <v>91.170000000001892</v>
      </c>
      <c r="AJ219" s="429">
        <f t="shared" si="100"/>
        <v>136.48999999999796</v>
      </c>
      <c r="AK219" s="429">
        <f t="shared" si="101"/>
        <v>143.54000000000087</v>
      </c>
      <c r="AL219" s="429">
        <f t="shared" si="102"/>
        <v>143.53999999999724</v>
      </c>
      <c r="AM219" s="429">
        <f t="shared" si="103"/>
        <v>91.170000000001892</v>
      </c>
      <c r="AN219" s="429">
        <f t="shared" si="104"/>
        <v>136.48999999999796</v>
      </c>
      <c r="AO219" s="429">
        <f t="shared" si="105"/>
        <v>143.54000000000087</v>
      </c>
      <c r="AP219" s="429">
        <f t="shared" si="106"/>
        <v>143.54000000000087</v>
      </c>
      <c r="AQ219" s="429">
        <f t="shared" si="107"/>
        <v>70</v>
      </c>
      <c r="AR219" s="429">
        <f t="shared" si="108"/>
        <v>115</v>
      </c>
      <c r="AS219" s="429">
        <f t="shared" si="109"/>
        <v>85</v>
      </c>
      <c r="AT219" s="429">
        <f t="shared" si="110"/>
        <v>115</v>
      </c>
      <c r="AU219" s="429">
        <f t="shared" si="111"/>
        <v>115</v>
      </c>
      <c r="AV219" s="429">
        <f t="shared" si="112"/>
        <v>180</v>
      </c>
      <c r="AW219" s="429">
        <f t="shared" si="113"/>
        <v>125</v>
      </c>
      <c r="AX219" s="429">
        <f t="shared" si="114"/>
        <v>180</v>
      </c>
    </row>
    <row r="220" spans="1:5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22547.35</v>
      </c>
      <c r="E220" s="290">
        <f t="shared" si="115"/>
        <v>104.8713953488372</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27630.1</v>
      </c>
      <c r="G220" s="290">
        <f t="shared" si="116"/>
        <v>128.5120930232558</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29245.599999999999</v>
      </c>
      <c r="I220" s="290">
        <f t="shared" si="117"/>
        <v>136.0260465116279</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29345.350000000002</v>
      </c>
      <c r="M220" s="290">
        <f t="shared" si="94"/>
        <v>136.49</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30861.1</v>
      </c>
      <c r="O220" s="290">
        <f t="shared" si="118"/>
        <v>143.54</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30861.1</v>
      </c>
      <c r="Q220" s="290">
        <f t="shared" si="119"/>
        <v>143.54</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15050</v>
      </c>
      <c r="S220" s="290">
        <f t="shared" si="95"/>
        <v>70</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24725</v>
      </c>
      <c r="U220" s="290">
        <f t="shared" si="96"/>
        <v>115</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18275</v>
      </c>
      <c r="W220" s="290">
        <f t="shared" si="120"/>
        <v>85</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24725</v>
      </c>
      <c r="Y220" s="290">
        <f t="shared" si="121"/>
        <v>115</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13325</v>
      </c>
      <c r="AA220" s="290">
        <f t="shared" si="97"/>
        <v>61.97674418604651</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20000</v>
      </c>
      <c r="AC220" s="290">
        <f t="shared" si="98"/>
        <v>93.023255813953483</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14875</v>
      </c>
      <c r="AE220" s="290">
        <f t="shared" si="122"/>
        <v>69.186046511627907</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23350</v>
      </c>
      <c r="AG220" s="290">
        <f t="shared" si="123"/>
        <v>108.6046511627907</v>
      </c>
      <c r="AI220" s="429">
        <f t="shared" si="99"/>
        <v>91.169999999998254</v>
      </c>
      <c r="AJ220" s="429">
        <f t="shared" si="100"/>
        <v>136.48999999999796</v>
      </c>
      <c r="AK220" s="429">
        <f t="shared" si="101"/>
        <v>143.54000000000087</v>
      </c>
      <c r="AL220" s="429">
        <f t="shared" si="102"/>
        <v>143.54000000000087</v>
      </c>
      <c r="AM220" s="429">
        <f t="shared" si="103"/>
        <v>91.169999999998254</v>
      </c>
      <c r="AN220" s="429">
        <f t="shared" si="104"/>
        <v>136.4900000000016</v>
      </c>
      <c r="AO220" s="429">
        <f t="shared" si="105"/>
        <v>143.54000000000087</v>
      </c>
      <c r="AP220" s="429">
        <f t="shared" si="106"/>
        <v>143.54000000000087</v>
      </c>
      <c r="AQ220" s="429">
        <f t="shared" si="107"/>
        <v>70</v>
      </c>
      <c r="AR220" s="429">
        <f t="shared" si="108"/>
        <v>115</v>
      </c>
      <c r="AS220" s="429">
        <f t="shared" si="109"/>
        <v>85</v>
      </c>
      <c r="AT220" s="429">
        <f t="shared" si="110"/>
        <v>115</v>
      </c>
      <c r="AU220" s="429">
        <f t="shared" si="111"/>
        <v>115</v>
      </c>
      <c r="AV220" s="429">
        <f t="shared" si="112"/>
        <v>180</v>
      </c>
      <c r="AW220" s="429">
        <f t="shared" si="113"/>
        <v>125</v>
      </c>
      <c r="AX220" s="429">
        <f t="shared" si="114"/>
        <v>180</v>
      </c>
    </row>
    <row r="221" spans="1:50">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22683.84</v>
      </c>
      <c r="E221" s="290">
        <f t="shared" si="115"/>
        <v>105.01777777777778</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27773.64</v>
      </c>
      <c r="G221" s="290">
        <f t="shared" si="116"/>
        <v>128.58166666666668</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29389.14</v>
      </c>
      <c r="I221" s="290">
        <f t="shared" si="117"/>
        <v>136.06083333333333</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29481.840000000004</v>
      </c>
      <c r="M221" s="290">
        <f t="shared" si="94"/>
        <v>136.49</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31004.639999999999</v>
      </c>
      <c r="O221" s="290">
        <f t="shared" si="118"/>
        <v>143.54</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31004.639999999999</v>
      </c>
      <c r="Q221" s="290">
        <f t="shared" si="119"/>
        <v>143.54</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15120</v>
      </c>
      <c r="S221" s="290">
        <f t="shared" si="95"/>
        <v>70</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24840</v>
      </c>
      <c r="U221" s="290">
        <f t="shared" si="96"/>
        <v>115</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18360</v>
      </c>
      <c r="W221" s="290">
        <f t="shared" si="120"/>
        <v>85</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24840</v>
      </c>
      <c r="Y221" s="290">
        <f t="shared" si="121"/>
        <v>115</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13440</v>
      </c>
      <c r="AA221" s="290">
        <f t="shared" si="97"/>
        <v>62.222222222222221</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20180</v>
      </c>
      <c r="AC221" s="290">
        <f t="shared" si="98"/>
        <v>93.425925925925924</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15000</v>
      </c>
      <c r="AE221" s="290">
        <f t="shared" si="122"/>
        <v>69.444444444444443</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23530</v>
      </c>
      <c r="AG221" s="290">
        <f t="shared" si="123"/>
        <v>108.93518518518519</v>
      </c>
      <c r="AI221" s="429">
        <f t="shared" si="99"/>
        <v>91.170000000001892</v>
      </c>
      <c r="AJ221" s="429">
        <f t="shared" si="100"/>
        <v>136.4900000000016</v>
      </c>
      <c r="AK221" s="429">
        <f t="shared" si="101"/>
        <v>143.54000000000087</v>
      </c>
      <c r="AL221" s="429">
        <f t="shared" si="102"/>
        <v>143.54000000000087</v>
      </c>
      <c r="AM221" s="429">
        <f t="shared" si="103"/>
        <v>91.170000000001892</v>
      </c>
      <c r="AN221" s="429">
        <f t="shared" si="104"/>
        <v>136.4900000000016</v>
      </c>
      <c r="AO221" s="429">
        <f t="shared" si="105"/>
        <v>143.54000000000087</v>
      </c>
      <c r="AP221" s="429">
        <f t="shared" si="106"/>
        <v>143.54000000000087</v>
      </c>
      <c r="AQ221" s="429">
        <f t="shared" si="107"/>
        <v>70</v>
      </c>
      <c r="AR221" s="429">
        <f t="shared" si="108"/>
        <v>115</v>
      </c>
      <c r="AS221" s="429">
        <f t="shared" si="109"/>
        <v>85</v>
      </c>
      <c r="AT221" s="429">
        <f t="shared" si="110"/>
        <v>115</v>
      </c>
      <c r="AU221" s="429">
        <f t="shared" si="111"/>
        <v>115</v>
      </c>
      <c r="AV221" s="429">
        <f t="shared" si="112"/>
        <v>180</v>
      </c>
      <c r="AW221" s="429">
        <f t="shared" si="113"/>
        <v>125</v>
      </c>
      <c r="AX221" s="429">
        <f t="shared" si="114"/>
        <v>180</v>
      </c>
    </row>
    <row r="222" spans="1:50">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22820.33</v>
      </c>
      <c r="E222" s="290">
        <f t="shared" si="115"/>
        <v>105.16281105990784</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27917.18</v>
      </c>
      <c r="G222" s="290">
        <f t="shared" si="116"/>
        <v>128.650599078341</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29532.68</v>
      </c>
      <c r="I222" s="290">
        <f t="shared" si="117"/>
        <v>136.0952995391705</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29618.33</v>
      </c>
      <c r="M222" s="290">
        <f t="shared" si="94"/>
        <v>136.49</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31148.179999999997</v>
      </c>
      <c r="O222" s="290">
        <f t="shared" si="118"/>
        <v>143.54</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31148.179999999997</v>
      </c>
      <c r="Q222" s="290">
        <f t="shared" si="119"/>
        <v>143.54</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15190</v>
      </c>
      <c r="S222" s="290">
        <f t="shared" si="95"/>
        <v>70</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24955</v>
      </c>
      <c r="U222" s="290">
        <f t="shared" si="96"/>
        <v>115</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18445</v>
      </c>
      <c r="W222" s="290">
        <f t="shared" si="120"/>
        <v>85</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24955</v>
      </c>
      <c r="Y222" s="290">
        <f t="shared" si="121"/>
        <v>115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13555</v>
      </c>
      <c r="AA222" s="290">
        <f t="shared" si="97"/>
        <v>62.465437788018434</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20360</v>
      </c>
      <c r="AC222" s="290">
        <f t="shared" si="98"/>
        <v>93.824884792626733</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15125</v>
      </c>
      <c r="AE222" s="290">
        <f t="shared" si="122"/>
        <v>69.700460829493082</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23710</v>
      </c>
      <c r="AG222" s="290">
        <f t="shared" si="123"/>
        <v>109.26267281105991</v>
      </c>
      <c r="AI222" s="429">
        <f t="shared" si="99"/>
        <v>91.169999999998254</v>
      </c>
      <c r="AJ222" s="429">
        <f t="shared" si="100"/>
        <v>136.4900000000016</v>
      </c>
      <c r="AK222" s="429">
        <f t="shared" si="101"/>
        <v>143.54000000000087</v>
      </c>
      <c r="AL222" s="429">
        <f t="shared" si="102"/>
        <v>143.54000000000087</v>
      </c>
      <c r="AM222" s="429">
        <f t="shared" si="103"/>
        <v>91.169999999998254</v>
      </c>
      <c r="AN222" s="429">
        <f t="shared" si="104"/>
        <v>136.48999999999796</v>
      </c>
      <c r="AO222" s="429">
        <f t="shared" si="105"/>
        <v>143.53999999999724</v>
      </c>
      <c r="AP222" s="429">
        <f t="shared" si="106"/>
        <v>143.53999999999724</v>
      </c>
      <c r="AQ222" s="429">
        <f t="shared" si="107"/>
        <v>70</v>
      </c>
      <c r="AR222" s="429">
        <f t="shared" si="108"/>
        <v>115</v>
      </c>
      <c r="AS222" s="429">
        <f t="shared" si="109"/>
        <v>85</v>
      </c>
      <c r="AT222" s="429">
        <f t="shared" si="110"/>
        <v>115</v>
      </c>
      <c r="AU222" s="429">
        <f t="shared" si="111"/>
        <v>115</v>
      </c>
      <c r="AV222" s="429">
        <f t="shared" si="112"/>
        <v>180</v>
      </c>
      <c r="AW222" s="429">
        <f t="shared" si="113"/>
        <v>125</v>
      </c>
      <c r="AX222" s="429">
        <f t="shared" si="114"/>
        <v>180</v>
      </c>
    </row>
    <row r="223" spans="1:50">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22956.82</v>
      </c>
      <c r="E223" s="290">
        <f t="shared" si="115"/>
        <v>105.30651376146788</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28060.719999999998</v>
      </c>
      <c r="G223" s="290">
        <f t="shared" si="116"/>
        <v>128.71889908256878</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29676.219999999998</v>
      </c>
      <c r="I223" s="290">
        <f t="shared" si="117"/>
        <v>136.1294495412844</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29754.820000000003</v>
      </c>
      <c r="M223" s="290">
        <f t="shared" si="94"/>
        <v>136.49</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31291.719999999998</v>
      </c>
      <c r="O223" s="290">
        <f t="shared" si="118"/>
        <v>143.54</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31291.719999999998</v>
      </c>
      <c r="Q223" s="290">
        <f t="shared" si="119"/>
        <v>143.54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15260</v>
      </c>
      <c r="S223" s="290">
        <f t="shared" si="95"/>
        <v>70</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25070</v>
      </c>
      <c r="U223" s="290">
        <f t="shared" si="96"/>
        <v>115</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18530</v>
      </c>
      <c r="W223" s="290">
        <f t="shared" si="120"/>
        <v>85</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25070</v>
      </c>
      <c r="Y223" s="290">
        <f t="shared" si="121"/>
        <v>115</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13670</v>
      </c>
      <c r="AA223" s="290">
        <f t="shared" si="97"/>
        <v>62.706422018348626</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20540</v>
      </c>
      <c r="AC223" s="290">
        <f t="shared" si="98"/>
        <v>94.220183486238525</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15250</v>
      </c>
      <c r="AE223" s="290">
        <f t="shared" si="122"/>
        <v>69.954128440366972</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23890</v>
      </c>
      <c r="AG223" s="290">
        <f t="shared" si="123"/>
        <v>109.58715596330275</v>
      </c>
      <c r="AI223" s="429">
        <f t="shared" si="99"/>
        <v>91.170000000001892</v>
      </c>
      <c r="AJ223" s="429">
        <f t="shared" si="100"/>
        <v>136.48999999999796</v>
      </c>
      <c r="AK223" s="429">
        <f t="shared" si="101"/>
        <v>143.53999999999724</v>
      </c>
      <c r="AL223" s="429">
        <f t="shared" si="102"/>
        <v>143.53999999999724</v>
      </c>
      <c r="AM223" s="429">
        <f t="shared" si="103"/>
        <v>91.170000000001892</v>
      </c>
      <c r="AN223" s="429">
        <f t="shared" si="104"/>
        <v>136.4900000000016</v>
      </c>
      <c r="AO223" s="429">
        <f t="shared" si="105"/>
        <v>143.54000000000087</v>
      </c>
      <c r="AP223" s="429">
        <f t="shared" si="106"/>
        <v>143.54000000000087</v>
      </c>
      <c r="AQ223" s="429">
        <f t="shared" si="107"/>
        <v>70</v>
      </c>
      <c r="AR223" s="429">
        <f t="shared" si="108"/>
        <v>115</v>
      </c>
      <c r="AS223" s="429">
        <f t="shared" si="109"/>
        <v>85</v>
      </c>
      <c r="AT223" s="429">
        <f t="shared" si="110"/>
        <v>115</v>
      </c>
      <c r="AU223" s="429">
        <f t="shared" si="111"/>
        <v>115</v>
      </c>
      <c r="AV223" s="429">
        <f t="shared" si="112"/>
        <v>180</v>
      </c>
      <c r="AW223" s="429">
        <f t="shared" si="113"/>
        <v>125</v>
      </c>
      <c r="AX223" s="429">
        <f t="shared" si="114"/>
        <v>180</v>
      </c>
    </row>
    <row r="224" spans="1:50">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23093.31</v>
      </c>
      <c r="E224" s="290">
        <f t="shared" si="115"/>
        <v>105.44890410958905</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28204.26</v>
      </c>
      <c r="G224" s="290">
        <f t="shared" si="116"/>
        <v>128.78657534246574</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29819.759999999998</v>
      </c>
      <c r="I224" s="290">
        <f t="shared" si="117"/>
        <v>136.16328767123287</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29891.31</v>
      </c>
      <c r="M224" s="290">
        <f t="shared" si="94"/>
        <v>136.49</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31435.26</v>
      </c>
      <c r="O224" s="290">
        <f t="shared" si="118"/>
        <v>143.54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31435.26</v>
      </c>
      <c r="Q224" s="290">
        <f t="shared" si="119"/>
        <v>143.54</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15330</v>
      </c>
      <c r="S224" s="290">
        <f t="shared" si="95"/>
        <v>70</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25185</v>
      </c>
      <c r="U224" s="290">
        <f t="shared" si="96"/>
        <v>115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18615</v>
      </c>
      <c r="W224" s="290">
        <f t="shared" si="120"/>
        <v>85</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25185</v>
      </c>
      <c r="Y224" s="290">
        <f t="shared" si="121"/>
        <v>115</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13785</v>
      </c>
      <c r="AA224" s="290">
        <f t="shared" si="97"/>
        <v>62.945205479452056</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20720</v>
      </c>
      <c r="AC224" s="290">
        <f t="shared" si="98"/>
        <v>94.611872146118728</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15375</v>
      </c>
      <c r="AE224" s="290">
        <f t="shared" si="122"/>
        <v>70.205479452054789</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24070</v>
      </c>
      <c r="AG224" s="290">
        <f t="shared" si="123"/>
        <v>109.90867579908675</v>
      </c>
      <c r="AI224" s="429">
        <f t="shared" si="99"/>
        <v>91.169999999998254</v>
      </c>
      <c r="AJ224" s="429">
        <f t="shared" si="100"/>
        <v>136.4900000000016</v>
      </c>
      <c r="AK224" s="429">
        <f t="shared" si="101"/>
        <v>143.54000000000087</v>
      </c>
      <c r="AL224" s="429">
        <f t="shared" si="102"/>
        <v>143.54000000000087</v>
      </c>
      <c r="AM224" s="429">
        <f t="shared" si="103"/>
        <v>91.169999999998254</v>
      </c>
      <c r="AN224" s="429">
        <f t="shared" si="104"/>
        <v>136.48999999999796</v>
      </c>
      <c r="AO224" s="429">
        <f t="shared" si="105"/>
        <v>143.54000000000087</v>
      </c>
      <c r="AP224" s="429">
        <f t="shared" si="106"/>
        <v>143.54000000000087</v>
      </c>
      <c r="AQ224" s="429">
        <f t="shared" si="107"/>
        <v>70</v>
      </c>
      <c r="AR224" s="429">
        <f t="shared" si="108"/>
        <v>115</v>
      </c>
      <c r="AS224" s="429">
        <f t="shared" si="109"/>
        <v>85</v>
      </c>
      <c r="AT224" s="429">
        <f t="shared" si="110"/>
        <v>115</v>
      </c>
      <c r="AU224" s="429">
        <f t="shared" si="111"/>
        <v>115</v>
      </c>
      <c r="AV224" s="429">
        <f t="shared" si="112"/>
        <v>180</v>
      </c>
      <c r="AW224" s="429">
        <f t="shared" si="113"/>
        <v>125</v>
      </c>
      <c r="AX224" s="429">
        <f t="shared" si="114"/>
        <v>180</v>
      </c>
    </row>
    <row r="225" spans="1:50">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23229.800000000003</v>
      </c>
      <c r="E225" s="290">
        <f t="shared" si="115"/>
        <v>105.59000000000002</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28347.8</v>
      </c>
      <c r="G225" s="290">
        <f t="shared" si="116"/>
        <v>128.85363636363635</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29963.3</v>
      </c>
      <c r="I225" s="290">
        <f t="shared" si="117"/>
        <v>136.19681818181817</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30027.800000000003</v>
      </c>
      <c r="M225" s="290">
        <f t="shared" si="94"/>
        <v>136.49</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31578.799999999999</v>
      </c>
      <c r="O225" s="290">
        <f t="shared" si="118"/>
        <v>143.54</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31578.799999999999</v>
      </c>
      <c r="Q225" s="290">
        <f t="shared" si="119"/>
        <v>143.54</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15400</v>
      </c>
      <c r="S225" s="290">
        <f t="shared" si="95"/>
        <v>70</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25300</v>
      </c>
      <c r="U225" s="290">
        <f t="shared" si="96"/>
        <v>115</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18700</v>
      </c>
      <c r="W225" s="290">
        <f t="shared" si="120"/>
        <v>85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25300</v>
      </c>
      <c r="Y225" s="290">
        <f t="shared" si="121"/>
        <v>115</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13900</v>
      </c>
      <c r="AA225" s="290">
        <f t="shared" si="97"/>
        <v>63.18181818181818</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20900</v>
      </c>
      <c r="AC225" s="290">
        <f t="shared" si="98"/>
        <v>95</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15500</v>
      </c>
      <c r="AE225" s="290">
        <f t="shared" si="122"/>
        <v>70.454545454545453</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24250</v>
      </c>
      <c r="AG225" s="290">
        <f t="shared" si="123"/>
        <v>110.22727272727273</v>
      </c>
      <c r="AI225" s="429">
        <f t="shared" si="99"/>
        <v>91.170000000001892</v>
      </c>
      <c r="AJ225" s="429">
        <f t="shared" si="100"/>
        <v>136.4900000000016</v>
      </c>
      <c r="AK225" s="429">
        <f t="shared" si="101"/>
        <v>143.54000000000087</v>
      </c>
      <c r="AL225" s="429">
        <f t="shared" si="102"/>
        <v>143.54000000000087</v>
      </c>
      <c r="AM225" s="429">
        <f t="shared" si="103"/>
        <v>91.170000000001892</v>
      </c>
      <c r="AN225" s="429">
        <f t="shared" si="104"/>
        <v>136.4900000000016</v>
      </c>
      <c r="AO225" s="429">
        <f t="shared" si="105"/>
        <v>143.54000000000087</v>
      </c>
      <c r="AP225" s="429">
        <f t="shared" si="106"/>
        <v>143.54000000000087</v>
      </c>
      <c r="AQ225" s="429">
        <f t="shared" si="107"/>
        <v>70</v>
      </c>
      <c r="AR225" s="429">
        <f t="shared" si="108"/>
        <v>115</v>
      </c>
      <c r="AS225" s="429">
        <f t="shared" si="109"/>
        <v>85</v>
      </c>
      <c r="AT225" s="429">
        <f t="shared" si="110"/>
        <v>115</v>
      </c>
      <c r="AU225" s="429">
        <f t="shared" si="111"/>
        <v>115</v>
      </c>
      <c r="AV225" s="429">
        <f t="shared" si="112"/>
        <v>180</v>
      </c>
      <c r="AW225" s="429">
        <f t="shared" si="113"/>
        <v>125</v>
      </c>
      <c r="AX225" s="429">
        <f t="shared" si="114"/>
        <v>180</v>
      </c>
    </row>
    <row r="226" spans="1:50">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23366.29</v>
      </c>
      <c r="E226" s="290">
        <f t="shared" si="115"/>
        <v>105.72981900452488</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28491.34</v>
      </c>
      <c r="G226" s="290">
        <f t="shared" si="116"/>
        <v>128.92009049773756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30106.84</v>
      </c>
      <c r="I226" s="290">
        <f t="shared" si="117"/>
        <v>136.23004524886878</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30164.29</v>
      </c>
      <c r="M226" s="290">
        <f t="shared" si="94"/>
        <v>136.49</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31722.339999999997</v>
      </c>
      <c r="O226" s="290">
        <f t="shared" si="118"/>
        <v>143.54</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31722.339999999997</v>
      </c>
      <c r="Q226" s="290">
        <f t="shared" si="119"/>
        <v>143.54</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15470</v>
      </c>
      <c r="S226" s="290">
        <f t="shared" si="95"/>
        <v>70</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25415</v>
      </c>
      <c r="U226" s="290">
        <f t="shared" si="96"/>
        <v>115</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18785</v>
      </c>
      <c r="W226" s="290">
        <f t="shared" si="120"/>
        <v>85</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25415</v>
      </c>
      <c r="Y226" s="290">
        <f t="shared" si="121"/>
        <v>115</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14015</v>
      </c>
      <c r="AA226" s="290">
        <f t="shared" si="97"/>
        <v>63.41628959276018</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21080</v>
      </c>
      <c r="AC226" s="290">
        <f t="shared" si="98"/>
        <v>95.384615384615387</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15625</v>
      </c>
      <c r="AE226" s="290">
        <f t="shared" si="122"/>
        <v>70.701357466063342</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24430</v>
      </c>
      <c r="AG226" s="290">
        <f t="shared" si="123"/>
        <v>110.54298642533936</v>
      </c>
      <c r="AI226" s="429">
        <f t="shared" si="99"/>
        <v>91.169999999998254</v>
      </c>
      <c r="AJ226" s="429">
        <f t="shared" si="100"/>
        <v>136.48999999999796</v>
      </c>
      <c r="AK226" s="429">
        <f t="shared" si="101"/>
        <v>143.54000000000087</v>
      </c>
      <c r="AL226" s="429">
        <f t="shared" si="102"/>
        <v>143.54000000000087</v>
      </c>
      <c r="AM226" s="429">
        <f t="shared" si="103"/>
        <v>91.169999999998254</v>
      </c>
      <c r="AN226" s="429">
        <f t="shared" si="104"/>
        <v>136.48999999999796</v>
      </c>
      <c r="AO226" s="429">
        <f t="shared" si="105"/>
        <v>143.53999999999724</v>
      </c>
      <c r="AP226" s="429">
        <f t="shared" si="106"/>
        <v>143.53999999999724</v>
      </c>
      <c r="AQ226" s="429">
        <f t="shared" si="107"/>
        <v>70</v>
      </c>
      <c r="AR226" s="429">
        <f t="shared" si="108"/>
        <v>115</v>
      </c>
      <c r="AS226" s="429">
        <f t="shared" si="109"/>
        <v>85</v>
      </c>
      <c r="AT226" s="429">
        <f t="shared" si="110"/>
        <v>115</v>
      </c>
      <c r="AU226" s="429">
        <f t="shared" si="111"/>
        <v>115</v>
      </c>
      <c r="AV226" s="429">
        <f t="shared" si="112"/>
        <v>180</v>
      </c>
      <c r="AW226" s="429">
        <f t="shared" si="113"/>
        <v>125</v>
      </c>
      <c r="AX226" s="429">
        <f t="shared" si="114"/>
        <v>180</v>
      </c>
    </row>
    <row r="227" spans="1:50">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23502.78</v>
      </c>
      <c r="E227" s="290">
        <f t="shared" si="115"/>
        <v>105.86837837837837</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28634.879999999997</v>
      </c>
      <c r="G227" s="290">
        <f t="shared" si="116"/>
        <v>128.98594594594593</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30250.379999999997</v>
      </c>
      <c r="I227" s="290">
        <f t="shared" si="117"/>
        <v>136.26297297297296</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30300.780000000002</v>
      </c>
      <c r="M227" s="290">
        <f t="shared" si="94"/>
        <v>136.49</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31865.879999999997</v>
      </c>
      <c r="O227" s="290">
        <f t="shared" si="118"/>
        <v>143.54</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31865.879999999997</v>
      </c>
      <c r="Q227" s="290">
        <f t="shared" si="119"/>
        <v>143.54</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15540</v>
      </c>
      <c r="S227" s="290">
        <f t="shared" si="95"/>
        <v>70</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25530</v>
      </c>
      <c r="U227" s="290">
        <f t="shared" si="96"/>
        <v>115</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18870</v>
      </c>
      <c r="W227" s="290">
        <f t="shared" si="120"/>
        <v>85</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25530</v>
      </c>
      <c r="Y227" s="290">
        <f t="shared" si="121"/>
        <v>115</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14130</v>
      </c>
      <c r="AA227" s="290">
        <f t="shared" si="97"/>
        <v>63.648648648648646</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21260</v>
      </c>
      <c r="AC227" s="290">
        <f t="shared" si="98"/>
        <v>95.765765765765764</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15750</v>
      </c>
      <c r="AE227" s="290">
        <f t="shared" si="122"/>
        <v>70.945945945945951</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24610</v>
      </c>
      <c r="AG227" s="290">
        <f t="shared" si="123"/>
        <v>110.85585585585585</v>
      </c>
      <c r="AI227" s="429">
        <f t="shared" si="99"/>
        <v>91.170000000001892</v>
      </c>
      <c r="AJ227" s="429">
        <f t="shared" si="100"/>
        <v>136.48999999999796</v>
      </c>
      <c r="AK227" s="429">
        <f t="shared" si="101"/>
        <v>143.53999999999724</v>
      </c>
      <c r="AL227" s="429">
        <f t="shared" si="102"/>
        <v>143.53999999999724</v>
      </c>
      <c r="AM227" s="429">
        <f t="shared" si="103"/>
        <v>91.170000000001892</v>
      </c>
      <c r="AN227" s="429">
        <f t="shared" si="104"/>
        <v>136.4900000000016</v>
      </c>
      <c r="AO227" s="429">
        <f t="shared" si="105"/>
        <v>143.54000000000087</v>
      </c>
      <c r="AP227" s="429">
        <f t="shared" si="106"/>
        <v>143.54000000000087</v>
      </c>
      <c r="AQ227" s="429">
        <f t="shared" si="107"/>
        <v>70</v>
      </c>
      <c r="AR227" s="429">
        <f t="shared" si="108"/>
        <v>115</v>
      </c>
      <c r="AS227" s="429">
        <f t="shared" si="109"/>
        <v>85</v>
      </c>
      <c r="AT227" s="429">
        <f t="shared" si="110"/>
        <v>115</v>
      </c>
      <c r="AU227" s="429">
        <f t="shared" si="111"/>
        <v>115</v>
      </c>
      <c r="AV227" s="429">
        <f t="shared" si="112"/>
        <v>180</v>
      </c>
      <c r="AW227" s="429">
        <f t="shared" si="113"/>
        <v>125</v>
      </c>
      <c r="AX227" s="429">
        <f t="shared" si="114"/>
        <v>180</v>
      </c>
    </row>
    <row r="228" spans="1:50">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23639.27</v>
      </c>
      <c r="E228" s="290">
        <f t="shared" si="115"/>
        <v>106.00569506726458</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28778.42</v>
      </c>
      <c r="G228" s="290">
        <f t="shared" si="116"/>
        <v>129.05121076233183</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30393.919999999998</v>
      </c>
      <c r="I228" s="290">
        <f t="shared" si="117"/>
        <v>136.2956053811659</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30437.27</v>
      </c>
      <c r="M228" s="290">
        <f t="shared" si="94"/>
        <v>136.49</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32009.42</v>
      </c>
      <c r="O228" s="290">
        <f t="shared" si="118"/>
        <v>143.54</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32009.42</v>
      </c>
      <c r="Q228" s="290">
        <f t="shared" si="119"/>
        <v>143.54</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15610</v>
      </c>
      <c r="S228" s="290">
        <f t="shared" si="95"/>
        <v>70</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25645</v>
      </c>
      <c r="U228" s="290">
        <f t="shared" si="96"/>
        <v>115</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18955</v>
      </c>
      <c r="W228" s="290">
        <f t="shared" si="120"/>
        <v>85</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25645</v>
      </c>
      <c r="Y228" s="290">
        <f t="shared" si="121"/>
        <v>115</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14245</v>
      </c>
      <c r="AA228" s="290">
        <f t="shared" si="97"/>
        <v>63.878923766816143</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21440</v>
      </c>
      <c r="AC228" s="290">
        <f t="shared" si="98"/>
        <v>96.143497757847527</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15875</v>
      </c>
      <c r="AE228" s="290">
        <f t="shared" si="122"/>
        <v>71.188340807174882</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24790</v>
      </c>
      <c r="AG228" s="290">
        <f t="shared" si="123"/>
        <v>111.16591928251121</v>
      </c>
      <c r="AI228" s="429">
        <f t="shared" si="99"/>
        <v>91.169999999998254</v>
      </c>
      <c r="AJ228" s="429">
        <f t="shared" si="100"/>
        <v>136.4900000000016</v>
      </c>
      <c r="AK228" s="429">
        <f t="shared" si="101"/>
        <v>143.54000000000087</v>
      </c>
      <c r="AL228" s="429">
        <f t="shared" si="102"/>
        <v>143.54000000000087</v>
      </c>
      <c r="AM228" s="429">
        <f t="shared" si="103"/>
        <v>91.169999999998254</v>
      </c>
      <c r="AN228" s="429">
        <f t="shared" si="104"/>
        <v>136.48999999999796</v>
      </c>
      <c r="AO228" s="429">
        <f t="shared" si="105"/>
        <v>143.54000000000087</v>
      </c>
      <c r="AP228" s="429">
        <f t="shared" si="106"/>
        <v>143.54000000000087</v>
      </c>
      <c r="AQ228" s="429">
        <f t="shared" si="107"/>
        <v>70</v>
      </c>
      <c r="AR228" s="429">
        <f t="shared" si="108"/>
        <v>115</v>
      </c>
      <c r="AS228" s="429">
        <f t="shared" si="109"/>
        <v>85</v>
      </c>
      <c r="AT228" s="429">
        <f t="shared" si="110"/>
        <v>115</v>
      </c>
      <c r="AU228" s="429">
        <f t="shared" si="111"/>
        <v>115</v>
      </c>
      <c r="AV228" s="429">
        <f t="shared" si="112"/>
        <v>180</v>
      </c>
      <c r="AW228" s="429">
        <f t="shared" si="113"/>
        <v>125</v>
      </c>
      <c r="AX228" s="429">
        <f t="shared" si="114"/>
        <v>180</v>
      </c>
    </row>
    <row r="229" spans="1:50">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23775.760000000002</v>
      </c>
      <c r="E229" s="290">
        <f t="shared" si="115"/>
        <v>106.14178571428572</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28921.96</v>
      </c>
      <c r="G229" s="290">
        <f t="shared" si="116"/>
        <v>129.11589285714285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30537.46</v>
      </c>
      <c r="I229" s="290">
        <f t="shared" si="117"/>
        <v>136.32794642857144</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30573.760000000002</v>
      </c>
      <c r="M229" s="290">
        <f t="shared" si="94"/>
        <v>136.49</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32152.959999999999</v>
      </c>
      <c r="O229" s="290">
        <f t="shared" si="118"/>
        <v>143.54</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32152.959999999999</v>
      </c>
      <c r="Q229" s="290">
        <f t="shared" si="119"/>
        <v>143.54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15680</v>
      </c>
      <c r="S229" s="290">
        <f t="shared" si="95"/>
        <v>70</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25760</v>
      </c>
      <c r="U229" s="290">
        <f t="shared" si="96"/>
        <v>115</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19040</v>
      </c>
      <c r="W229" s="290">
        <f t="shared" si="120"/>
        <v>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25760</v>
      </c>
      <c r="Y229" s="290">
        <f t="shared" si="121"/>
        <v>115</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14360</v>
      </c>
      <c r="AA229" s="290">
        <f t="shared" si="97"/>
        <v>64.107142857142861</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21620</v>
      </c>
      <c r="AC229" s="290">
        <f t="shared" si="98"/>
        <v>96.517857142857139</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16000</v>
      </c>
      <c r="AE229" s="290">
        <f t="shared" si="122"/>
        <v>71.428571428571431</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24970</v>
      </c>
      <c r="AG229" s="290">
        <f t="shared" si="123"/>
        <v>111.47321428571429</v>
      </c>
      <c r="AI229" s="429">
        <f t="shared" si="99"/>
        <v>91.170000000001892</v>
      </c>
      <c r="AJ229" s="429">
        <f t="shared" si="100"/>
        <v>136.4900000000016</v>
      </c>
      <c r="AK229" s="429">
        <f t="shared" si="101"/>
        <v>143.54000000000087</v>
      </c>
      <c r="AL229" s="429">
        <f t="shared" si="102"/>
        <v>143.54000000000087</v>
      </c>
      <c r="AM229" s="429">
        <f t="shared" si="103"/>
        <v>91.170000000001892</v>
      </c>
      <c r="AN229" s="429">
        <f t="shared" si="104"/>
        <v>136.4900000000016</v>
      </c>
      <c r="AO229" s="429">
        <f t="shared" si="105"/>
        <v>143.54000000000087</v>
      </c>
      <c r="AP229" s="429">
        <f t="shared" si="106"/>
        <v>143.54000000000087</v>
      </c>
      <c r="AQ229" s="429">
        <f t="shared" si="107"/>
        <v>70</v>
      </c>
      <c r="AR229" s="429">
        <f t="shared" si="108"/>
        <v>115</v>
      </c>
      <c r="AS229" s="429">
        <f t="shared" si="109"/>
        <v>85</v>
      </c>
      <c r="AT229" s="429">
        <f t="shared" si="110"/>
        <v>115</v>
      </c>
      <c r="AU229" s="429">
        <f t="shared" si="111"/>
        <v>115</v>
      </c>
      <c r="AV229" s="429">
        <f t="shared" si="112"/>
        <v>180</v>
      </c>
      <c r="AW229" s="429">
        <f t="shared" si="113"/>
        <v>125</v>
      </c>
      <c r="AX229" s="429">
        <f t="shared" si="114"/>
        <v>180</v>
      </c>
    </row>
    <row r="230" spans="1:5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23912.25</v>
      </c>
      <c r="E230" s="290">
        <f t="shared" si="115"/>
        <v>106.27666666666667</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29065.5</v>
      </c>
      <c r="G230" s="290">
        <f t="shared" si="116"/>
        <v>129.18</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30681</v>
      </c>
      <c r="I230" s="290">
        <f t="shared" si="117"/>
        <v>136.36000000000001</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30710.250000000004</v>
      </c>
      <c r="M230" s="290">
        <f t="shared" si="94"/>
        <v>136.49</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32296.5</v>
      </c>
      <c r="O230" s="290">
        <f t="shared" si="118"/>
        <v>143.54</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32296.5</v>
      </c>
      <c r="Q230" s="290">
        <f t="shared" si="119"/>
        <v>143.54</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15750</v>
      </c>
      <c r="S230" s="290">
        <f t="shared" si="95"/>
        <v>70</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25875</v>
      </c>
      <c r="U230" s="290">
        <f t="shared" si="96"/>
        <v>115</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19125</v>
      </c>
      <c r="W230" s="290">
        <f t="shared" si="120"/>
        <v>85</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25875</v>
      </c>
      <c r="Y230" s="290">
        <f t="shared" si="121"/>
        <v>115</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14475</v>
      </c>
      <c r="AA230" s="290">
        <f t="shared" si="97"/>
        <v>64.333333333333329</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21800</v>
      </c>
      <c r="AC230" s="290">
        <f t="shared" si="98"/>
        <v>96.888888888888886</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16125</v>
      </c>
      <c r="AE230" s="290">
        <f t="shared" si="122"/>
        <v>71.666666666666671</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25150</v>
      </c>
      <c r="AG230" s="290">
        <f t="shared" si="123"/>
        <v>111.77777777777777</v>
      </c>
      <c r="AI230" s="429">
        <f t="shared" si="99"/>
        <v>91.169999999998254</v>
      </c>
      <c r="AJ230" s="429">
        <f t="shared" si="100"/>
        <v>136.48999999999796</v>
      </c>
      <c r="AK230" s="429">
        <f t="shared" si="101"/>
        <v>143.54000000000087</v>
      </c>
      <c r="AL230" s="429">
        <f t="shared" si="102"/>
        <v>143.54000000000087</v>
      </c>
      <c r="AM230" s="429">
        <f t="shared" si="103"/>
        <v>91.169999999998254</v>
      </c>
      <c r="AN230" s="429">
        <f t="shared" si="104"/>
        <v>136.4900000000016</v>
      </c>
      <c r="AO230" s="429">
        <f t="shared" si="105"/>
        <v>143.54000000000087</v>
      </c>
      <c r="AP230" s="429">
        <f t="shared" si="106"/>
        <v>143.54000000000087</v>
      </c>
      <c r="AQ230" s="429">
        <f t="shared" si="107"/>
        <v>70</v>
      </c>
      <c r="AR230" s="429">
        <f t="shared" si="108"/>
        <v>115</v>
      </c>
      <c r="AS230" s="429">
        <f t="shared" si="109"/>
        <v>85</v>
      </c>
      <c r="AT230" s="429">
        <f t="shared" si="110"/>
        <v>115</v>
      </c>
      <c r="AU230" s="429">
        <f t="shared" si="111"/>
        <v>115</v>
      </c>
      <c r="AV230" s="429">
        <f t="shared" si="112"/>
        <v>180</v>
      </c>
      <c r="AW230" s="429">
        <f t="shared" si="113"/>
        <v>125</v>
      </c>
      <c r="AX230" s="429">
        <f t="shared" si="114"/>
        <v>180</v>
      </c>
    </row>
    <row r="231" spans="1:50">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24048.74</v>
      </c>
      <c r="E231" s="290">
        <f t="shared" si="115"/>
        <v>106.41035398230089</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29209.039999999997</v>
      </c>
      <c r="G231" s="290">
        <f t="shared" si="116"/>
        <v>129.24353982300883</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30824.539999999997</v>
      </c>
      <c r="I231" s="290">
        <f t="shared" si="117"/>
        <v>136.39176991150441</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30846.74</v>
      </c>
      <c r="M231" s="290">
        <f t="shared" si="94"/>
        <v>136.49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32440.039999999997</v>
      </c>
      <c r="O231" s="290">
        <f t="shared" si="118"/>
        <v>143.54</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32440.039999999997</v>
      </c>
      <c r="Q231" s="290">
        <f t="shared" si="119"/>
        <v>143.54</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15820</v>
      </c>
      <c r="S231" s="290">
        <f t="shared" si="95"/>
        <v>70</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25990</v>
      </c>
      <c r="U231" s="290">
        <f t="shared" si="96"/>
        <v>115</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19210</v>
      </c>
      <c r="W231" s="290">
        <f t="shared" si="120"/>
        <v>85</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25990</v>
      </c>
      <c r="Y231" s="290">
        <f t="shared" si="121"/>
        <v>115</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14590</v>
      </c>
      <c r="AA231" s="290">
        <f t="shared" si="97"/>
        <v>64.557522123893804</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21980</v>
      </c>
      <c r="AC231" s="290">
        <f t="shared" si="98"/>
        <v>97.256637168141594</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16250</v>
      </c>
      <c r="AE231" s="290">
        <f t="shared" si="122"/>
        <v>71.902654867256643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25330</v>
      </c>
      <c r="AG231" s="290">
        <f t="shared" si="123"/>
        <v>112.07964601769912</v>
      </c>
      <c r="AI231" s="429">
        <f t="shared" si="99"/>
        <v>91.170000000001892</v>
      </c>
      <c r="AJ231" s="429">
        <f t="shared" si="100"/>
        <v>136.4900000000016</v>
      </c>
      <c r="AK231" s="429">
        <f t="shared" si="101"/>
        <v>143.53999999999724</v>
      </c>
      <c r="AL231" s="429">
        <f t="shared" si="102"/>
        <v>143.53999999999724</v>
      </c>
      <c r="AM231" s="429">
        <f t="shared" si="103"/>
        <v>91.170000000001892</v>
      </c>
      <c r="AN231" s="429">
        <f t="shared" si="104"/>
        <v>136.48999999999796</v>
      </c>
      <c r="AO231" s="429">
        <f t="shared" si="105"/>
        <v>143.53999999999724</v>
      </c>
      <c r="AP231" s="429">
        <f t="shared" si="106"/>
        <v>143.53999999999724</v>
      </c>
      <c r="AQ231" s="429">
        <f t="shared" si="107"/>
        <v>70</v>
      </c>
      <c r="AR231" s="429">
        <f t="shared" si="108"/>
        <v>115</v>
      </c>
      <c r="AS231" s="429">
        <f t="shared" si="109"/>
        <v>85</v>
      </c>
      <c r="AT231" s="429">
        <f t="shared" si="110"/>
        <v>115</v>
      </c>
      <c r="AU231" s="429">
        <f t="shared" si="111"/>
        <v>115</v>
      </c>
      <c r="AV231" s="429">
        <f t="shared" si="112"/>
        <v>180</v>
      </c>
      <c r="AW231" s="429">
        <f t="shared" si="113"/>
        <v>125</v>
      </c>
      <c r="AX231" s="429">
        <f t="shared" si="114"/>
        <v>180</v>
      </c>
    </row>
    <row r="232" spans="1:50">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24185.230000000003</v>
      </c>
      <c r="E232" s="290">
        <f t="shared" si="115"/>
        <v>106.54286343612337</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29352.579999999998</v>
      </c>
      <c r="G232" s="290">
        <f t="shared" si="116"/>
        <v>129.30651982378853</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30968.079999999998</v>
      </c>
      <c r="I232" s="290">
        <f t="shared" si="117"/>
        <v>136.42325991189426</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30983.230000000003</v>
      </c>
      <c r="M232" s="290">
        <f t="shared" si="94"/>
        <v>136.49</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32583.579999999998</v>
      </c>
      <c r="O232" s="290">
        <f t="shared" si="118"/>
        <v>143.54</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32583.579999999998</v>
      </c>
      <c r="Q232" s="290">
        <f t="shared" si="119"/>
        <v>143.54</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15890</v>
      </c>
      <c r="S232" s="290">
        <f t="shared" si="95"/>
        <v>70</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26105</v>
      </c>
      <c r="U232" s="290">
        <f t="shared" si="96"/>
        <v>115</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19295</v>
      </c>
      <c r="W232" s="290">
        <f t="shared" si="120"/>
        <v>85</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26105</v>
      </c>
      <c r="Y232" s="290">
        <f t="shared" si="121"/>
        <v>115</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14705</v>
      </c>
      <c r="AA232" s="290">
        <f t="shared" si="97"/>
        <v>64.779735682819378</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22160</v>
      </c>
      <c r="AC232" s="290">
        <f t="shared" si="98"/>
        <v>97.621145374449341</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16375</v>
      </c>
      <c r="AE232" s="290">
        <f t="shared" si="122"/>
        <v>72.136563876651977</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25510</v>
      </c>
      <c r="AG232" s="290">
        <f t="shared" si="123"/>
        <v>112.37885462555066</v>
      </c>
      <c r="AI232" s="429">
        <f t="shared" si="99"/>
        <v>91.169999999998254</v>
      </c>
      <c r="AJ232" s="429">
        <f t="shared" si="100"/>
        <v>136.4900000000016</v>
      </c>
      <c r="AK232" s="429">
        <f t="shared" si="101"/>
        <v>143.54000000000087</v>
      </c>
      <c r="AL232" s="429">
        <f t="shared" si="102"/>
        <v>143.54000000000087</v>
      </c>
      <c r="AM232" s="429">
        <f t="shared" si="103"/>
        <v>91.169999999998254</v>
      </c>
      <c r="AN232" s="429">
        <f t="shared" si="104"/>
        <v>136.4900000000016</v>
      </c>
      <c r="AO232" s="429">
        <f t="shared" si="105"/>
        <v>143.54000000000087</v>
      </c>
      <c r="AP232" s="429">
        <f t="shared" si="106"/>
        <v>143.54000000000087</v>
      </c>
      <c r="AQ232" s="429">
        <f t="shared" si="107"/>
        <v>70</v>
      </c>
      <c r="AR232" s="429">
        <f t="shared" si="108"/>
        <v>115</v>
      </c>
      <c r="AS232" s="429">
        <f t="shared" si="109"/>
        <v>85</v>
      </c>
      <c r="AT232" s="429">
        <f t="shared" si="110"/>
        <v>115</v>
      </c>
      <c r="AU232" s="429">
        <f t="shared" si="111"/>
        <v>115</v>
      </c>
      <c r="AV232" s="429">
        <f t="shared" si="112"/>
        <v>180</v>
      </c>
      <c r="AW232" s="429">
        <f t="shared" si="113"/>
        <v>125</v>
      </c>
      <c r="AX232" s="429">
        <f t="shared" si="114"/>
        <v>180</v>
      </c>
    </row>
    <row r="233" spans="1:50">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24321.72</v>
      </c>
      <c r="E233" s="290">
        <f t="shared" si="115"/>
        <v>106.67421052631579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29496.12</v>
      </c>
      <c r="G233" s="290">
        <f t="shared" si="116"/>
        <v>129.36894736842106</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31111.62</v>
      </c>
      <c r="I233" s="290">
        <f t="shared" si="117"/>
        <v>136.45447368421051</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31119.72</v>
      </c>
      <c r="M233" s="290">
        <f t="shared" si="94"/>
        <v>136.49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32727.119999999999</v>
      </c>
      <c r="O233" s="290">
        <f t="shared" si="118"/>
        <v>143.54</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32727.119999999999</v>
      </c>
      <c r="Q233" s="290">
        <f t="shared" si="119"/>
        <v>143.54</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15960</v>
      </c>
      <c r="S233" s="290">
        <f t="shared" si="95"/>
        <v>70</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26220</v>
      </c>
      <c r="U233" s="290">
        <f t="shared" si="96"/>
        <v>115</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19380</v>
      </c>
      <c r="W233" s="290">
        <f t="shared" si="120"/>
        <v>85</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26220</v>
      </c>
      <c r="Y233" s="290">
        <f t="shared" si="121"/>
        <v>115</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14820</v>
      </c>
      <c r="AA233" s="290">
        <f t="shared" si="97"/>
        <v>65</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22340</v>
      </c>
      <c r="AC233" s="290">
        <f t="shared" si="98"/>
        <v>97.982456140350877</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16500</v>
      </c>
      <c r="AE233" s="290">
        <f t="shared" si="122"/>
        <v>72.368421052631575</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25690</v>
      </c>
      <c r="AG233" s="290">
        <f t="shared" si="123"/>
        <v>112.67543859649123</v>
      </c>
      <c r="AI233" s="429">
        <f t="shared" si="99"/>
        <v>91.170000000001892</v>
      </c>
      <c r="AJ233" s="429">
        <f t="shared" si="100"/>
        <v>136.48999999999796</v>
      </c>
      <c r="AK233" s="429">
        <f t="shared" si="101"/>
        <v>143.54000000000087</v>
      </c>
      <c r="AL233" s="429">
        <f t="shared" si="102"/>
        <v>143.54000000000087</v>
      </c>
      <c r="AM233" s="429">
        <f t="shared" si="103"/>
        <v>91.170000000001892</v>
      </c>
      <c r="AN233" s="429">
        <f t="shared" si="104"/>
        <v>136.48999999999796</v>
      </c>
      <c r="AO233" s="429">
        <f t="shared" si="105"/>
        <v>143.54000000000087</v>
      </c>
      <c r="AP233" s="429">
        <f t="shared" si="106"/>
        <v>143.54000000000087</v>
      </c>
      <c r="AQ233" s="429">
        <f t="shared" si="107"/>
        <v>70</v>
      </c>
      <c r="AR233" s="429">
        <f t="shared" si="108"/>
        <v>115</v>
      </c>
      <c r="AS233" s="429">
        <f t="shared" si="109"/>
        <v>85</v>
      </c>
      <c r="AT233" s="429">
        <f t="shared" si="110"/>
        <v>115</v>
      </c>
      <c r="AU233" s="429">
        <f t="shared" si="111"/>
        <v>115</v>
      </c>
      <c r="AV233" s="429">
        <f t="shared" si="112"/>
        <v>180</v>
      </c>
      <c r="AW233" s="429">
        <f t="shared" si="113"/>
        <v>125</v>
      </c>
      <c r="AX233" s="429">
        <f t="shared" si="114"/>
        <v>180</v>
      </c>
    </row>
    <row r="234" spans="1:50">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24458.21</v>
      </c>
      <c r="E234" s="290">
        <f t="shared" si="115"/>
        <v>106.80441048034935</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29639.66</v>
      </c>
      <c r="G234" s="290">
        <f t="shared" si="116"/>
        <v>129.43082969432314</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31255.16</v>
      </c>
      <c r="I234" s="290">
        <f t="shared" si="117"/>
        <v>136.48541484716156</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31256.210000000003</v>
      </c>
      <c r="M234" s="290">
        <f t="shared" si="94"/>
        <v>136.49</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32870.659999999996</v>
      </c>
      <c r="O234" s="290">
        <f t="shared" si="118"/>
        <v>143.54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32870.659999999996</v>
      </c>
      <c r="Q234" s="290">
        <f t="shared" si="119"/>
        <v>143.54</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16030</v>
      </c>
      <c r="S234" s="290">
        <f t="shared" si="95"/>
        <v>70</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26335</v>
      </c>
      <c r="U234" s="290">
        <f t="shared" si="96"/>
        <v>115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19465</v>
      </c>
      <c r="W234" s="290">
        <f t="shared" si="120"/>
        <v>85</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26335</v>
      </c>
      <c r="Y234" s="290">
        <f t="shared" si="121"/>
        <v>115</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14935</v>
      </c>
      <c r="AA234" s="290">
        <f t="shared" si="97"/>
        <v>65.21834061135371</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22520</v>
      </c>
      <c r="AC234" s="290">
        <f t="shared" si="98"/>
        <v>98.340611353711793</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16625</v>
      </c>
      <c r="AE234" s="290">
        <f t="shared" si="122"/>
        <v>72.598253275109172</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25870</v>
      </c>
      <c r="AG234" s="290">
        <f t="shared" si="123"/>
        <v>112.96943231441048</v>
      </c>
      <c r="AI234" s="429">
        <f t="shared" si="99"/>
        <v>91.169999999998254</v>
      </c>
      <c r="AJ234" s="429">
        <f t="shared" si="100"/>
        <v>136.48999999999796</v>
      </c>
      <c r="AK234" s="429">
        <f t="shared" si="101"/>
        <v>143.54000000000087</v>
      </c>
      <c r="AL234" s="429">
        <f t="shared" si="102"/>
        <v>143.54000000000087</v>
      </c>
      <c r="AM234" s="429">
        <f t="shared" si="103"/>
        <v>91.169999999998254</v>
      </c>
      <c r="AN234" s="429">
        <f t="shared" si="104"/>
        <v>136.4900000000016</v>
      </c>
      <c r="AO234" s="429">
        <f t="shared" si="105"/>
        <v>143.53999999999724</v>
      </c>
      <c r="AP234" s="429">
        <f t="shared" si="106"/>
        <v>143.53999999999724</v>
      </c>
      <c r="AQ234" s="429">
        <f t="shared" si="107"/>
        <v>70</v>
      </c>
      <c r="AR234" s="429">
        <f t="shared" si="108"/>
        <v>115</v>
      </c>
      <c r="AS234" s="429">
        <f t="shared" si="109"/>
        <v>85</v>
      </c>
      <c r="AT234" s="429">
        <f t="shared" si="110"/>
        <v>115</v>
      </c>
      <c r="AU234" s="429">
        <f t="shared" si="111"/>
        <v>115</v>
      </c>
      <c r="AV234" s="429">
        <f t="shared" si="112"/>
        <v>180</v>
      </c>
      <c r="AW234" s="429">
        <f t="shared" si="113"/>
        <v>125</v>
      </c>
      <c r="AX234" s="429">
        <f t="shared" si="114"/>
        <v>180</v>
      </c>
    </row>
    <row r="235" spans="1:50">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24594.7</v>
      </c>
      <c r="E235" s="290">
        <f t="shared" si="115"/>
        <v>106.93347826086956</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29783.200000000001</v>
      </c>
      <c r="G235" s="290">
        <f t="shared" si="116"/>
        <v>129.49217391304347</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31398.699999999997</v>
      </c>
      <c r="I235" s="290">
        <f t="shared" si="117"/>
        <v>136.51608695652172</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31392.7</v>
      </c>
      <c r="M235" s="290">
        <f t="shared" si="94"/>
        <v>136.49</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33014.199999999997</v>
      </c>
      <c r="O235" s="290">
        <f t="shared" si="118"/>
        <v>143.54</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33014.199999999997</v>
      </c>
      <c r="Q235" s="290">
        <f t="shared" si="119"/>
        <v>143.54</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16100</v>
      </c>
      <c r="S235" s="290">
        <f t="shared" si="95"/>
        <v>70</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26450</v>
      </c>
      <c r="U235" s="290">
        <f t="shared" si="96"/>
        <v>115</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19550</v>
      </c>
      <c r="W235" s="290">
        <f t="shared" si="120"/>
        <v>85</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26450</v>
      </c>
      <c r="Y235" s="290">
        <f t="shared" si="121"/>
        <v>115</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15050</v>
      </c>
      <c r="AA235" s="290">
        <f t="shared" si="97"/>
        <v>65.434782608695656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22700</v>
      </c>
      <c r="AC235" s="290">
        <f t="shared" si="98"/>
        <v>98.695652173913047</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16750</v>
      </c>
      <c r="AE235" s="290">
        <f t="shared" si="122"/>
        <v>72.826086956521735</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26050</v>
      </c>
      <c r="AG235" s="290">
        <f t="shared" si="123"/>
        <v>113.26086956521739</v>
      </c>
      <c r="AI235" s="429">
        <f t="shared" si="99"/>
        <v>91.170000000001892</v>
      </c>
      <c r="AJ235" s="429">
        <f t="shared" si="100"/>
        <v>136.4900000000016</v>
      </c>
      <c r="AK235" s="429">
        <f t="shared" si="101"/>
        <v>143.54000000000087</v>
      </c>
      <c r="AL235" s="429">
        <f t="shared" si="102"/>
        <v>143.53999999999724</v>
      </c>
      <c r="AM235" s="429">
        <f t="shared" si="103"/>
        <v>91.170000000001892</v>
      </c>
      <c r="AN235" s="429">
        <f t="shared" si="104"/>
        <v>136.48999999999796</v>
      </c>
      <c r="AO235" s="429">
        <f t="shared" si="105"/>
        <v>143.54000000000087</v>
      </c>
      <c r="AP235" s="429">
        <f t="shared" si="106"/>
        <v>143.54000000000087</v>
      </c>
      <c r="AQ235" s="429">
        <f t="shared" si="107"/>
        <v>70</v>
      </c>
      <c r="AR235" s="429">
        <f t="shared" si="108"/>
        <v>115</v>
      </c>
      <c r="AS235" s="429">
        <f t="shared" si="109"/>
        <v>85</v>
      </c>
      <c r="AT235" s="429">
        <f t="shared" si="110"/>
        <v>115</v>
      </c>
      <c r="AU235" s="429">
        <f t="shared" si="111"/>
        <v>115</v>
      </c>
      <c r="AV235" s="429">
        <f t="shared" si="112"/>
        <v>180</v>
      </c>
      <c r="AW235" s="429">
        <f t="shared" si="113"/>
        <v>125</v>
      </c>
      <c r="AX235" s="429">
        <f t="shared" si="114"/>
        <v>180</v>
      </c>
    </row>
    <row r="236" spans="1:50">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24731.190000000002</v>
      </c>
      <c r="E236" s="290">
        <f t="shared" si="115"/>
        <v>107.06142857142858</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29926.739999999998</v>
      </c>
      <c r="G236" s="290">
        <f t="shared" si="116"/>
        <v>129.55298701298702</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31542.239999999998</v>
      </c>
      <c r="I236" s="290">
        <f t="shared" si="117"/>
        <v>136.5464935064935</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31529.190000000002</v>
      </c>
      <c r="M236" s="290">
        <f t="shared" si="94"/>
        <v>136.49</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33157.74</v>
      </c>
      <c r="O236" s="290">
        <f t="shared" si="118"/>
        <v>143.54</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33157.74</v>
      </c>
      <c r="Q236" s="290">
        <f t="shared" si="119"/>
        <v>143.54</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16170</v>
      </c>
      <c r="S236" s="290">
        <f t="shared" si="95"/>
        <v>70</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26565</v>
      </c>
      <c r="U236" s="290">
        <f t="shared" si="96"/>
        <v>115</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19635</v>
      </c>
      <c r="W236" s="290">
        <f t="shared" si="120"/>
        <v>85</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26565</v>
      </c>
      <c r="Y236" s="290">
        <f t="shared" si="121"/>
        <v>115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15165</v>
      </c>
      <c r="AA236" s="290">
        <f t="shared" si="97"/>
        <v>65.649350649350652</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22880</v>
      </c>
      <c r="AC236" s="290">
        <f t="shared" si="98"/>
        <v>99.047619047619051</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16875</v>
      </c>
      <c r="AE236" s="290">
        <f t="shared" si="122"/>
        <v>73.051948051948045</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26230</v>
      </c>
      <c r="AG236" s="290">
        <f t="shared" si="123"/>
        <v>113.54978354978356</v>
      </c>
      <c r="AI236" s="429">
        <f t="shared" si="99"/>
        <v>91.169999999998254</v>
      </c>
      <c r="AJ236" s="429">
        <f t="shared" si="100"/>
        <v>136.4900000000016</v>
      </c>
      <c r="AK236" s="429">
        <f t="shared" si="101"/>
        <v>143.53999999999724</v>
      </c>
      <c r="AL236" s="429">
        <f t="shared" si="102"/>
        <v>143.54000000000087</v>
      </c>
      <c r="AM236" s="429">
        <f t="shared" si="103"/>
        <v>91.169999999998254</v>
      </c>
      <c r="AN236" s="429">
        <f t="shared" si="104"/>
        <v>136.4900000000016</v>
      </c>
      <c r="AO236" s="429">
        <f t="shared" si="105"/>
        <v>143.54000000000087</v>
      </c>
      <c r="AP236" s="429">
        <f t="shared" si="106"/>
        <v>143.54000000000087</v>
      </c>
      <c r="AQ236" s="429">
        <f t="shared" si="107"/>
        <v>70</v>
      </c>
      <c r="AR236" s="429">
        <f t="shared" si="108"/>
        <v>115</v>
      </c>
      <c r="AS236" s="429">
        <f t="shared" si="109"/>
        <v>85</v>
      </c>
      <c r="AT236" s="429">
        <f t="shared" si="110"/>
        <v>115</v>
      </c>
      <c r="AU236" s="429">
        <f t="shared" si="111"/>
        <v>115</v>
      </c>
      <c r="AV236" s="429">
        <f t="shared" si="112"/>
        <v>180</v>
      </c>
      <c r="AW236" s="429">
        <f t="shared" si="113"/>
        <v>125</v>
      </c>
      <c r="AX236" s="429">
        <f t="shared" si="114"/>
        <v>180</v>
      </c>
    </row>
    <row r="237" spans="1:50">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24867.68</v>
      </c>
      <c r="E237" s="290">
        <f t="shared" si="115"/>
        <v>107.18827586206896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30070.28</v>
      </c>
      <c r="G237" s="290">
        <f t="shared" si="116"/>
        <v>129.61327586206897</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31685.78</v>
      </c>
      <c r="I237" s="290">
        <f t="shared" si="117"/>
        <v>136.57663793103447</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31665.68</v>
      </c>
      <c r="M237" s="290">
        <f t="shared" si="94"/>
        <v>136.49</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33301.279999999999</v>
      </c>
      <c r="O237" s="290">
        <f t="shared" si="118"/>
        <v>143.54</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33301.279999999999</v>
      </c>
      <c r="Q237" s="290">
        <f t="shared" si="119"/>
        <v>143.54</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16240</v>
      </c>
      <c r="S237" s="290">
        <f t="shared" si="95"/>
        <v>70</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26680</v>
      </c>
      <c r="U237" s="290">
        <f t="shared" si="96"/>
        <v>115</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19720</v>
      </c>
      <c r="W237" s="290">
        <f t="shared" si="120"/>
        <v>85</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26680</v>
      </c>
      <c r="Y237" s="290">
        <f t="shared" si="121"/>
        <v>115</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15280</v>
      </c>
      <c r="AA237" s="290">
        <f t="shared" si="97"/>
        <v>65.862068965517238</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23060</v>
      </c>
      <c r="AC237" s="290">
        <f t="shared" si="98"/>
        <v>99.396551724137936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17000</v>
      </c>
      <c r="AE237" s="290">
        <f t="shared" si="122"/>
        <v>73.275862068965523</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26410</v>
      </c>
      <c r="AG237" s="290">
        <f t="shared" si="123"/>
        <v>113.83620689655173</v>
      </c>
      <c r="AI237" s="429">
        <f t="shared" si="99"/>
        <v>91.169999999998254</v>
      </c>
      <c r="AJ237" s="429">
        <f t="shared" si="100"/>
        <v>136.48999999999796</v>
      </c>
      <c r="AK237" s="429">
        <f t="shared" si="101"/>
        <v>143.54000000000087</v>
      </c>
      <c r="AL237" s="429">
        <f t="shared" si="102"/>
        <v>143.54000000000087</v>
      </c>
      <c r="AM237" s="429">
        <f t="shared" si="103"/>
        <v>91.169999999998254</v>
      </c>
      <c r="AN237" s="429">
        <f t="shared" si="104"/>
        <v>136.48999999999796</v>
      </c>
      <c r="AO237" s="429">
        <f t="shared" si="105"/>
        <v>143.54000000000087</v>
      </c>
      <c r="AP237" s="429">
        <f t="shared" si="106"/>
        <v>143.54000000000087</v>
      </c>
      <c r="AQ237" s="429">
        <f t="shared" si="107"/>
        <v>70</v>
      </c>
      <c r="AR237" s="429">
        <f t="shared" si="108"/>
        <v>115</v>
      </c>
      <c r="AS237" s="429">
        <f t="shared" si="109"/>
        <v>85</v>
      </c>
      <c r="AT237" s="429">
        <f t="shared" si="110"/>
        <v>115</v>
      </c>
      <c r="AU237" s="429">
        <f t="shared" si="111"/>
        <v>115</v>
      </c>
      <c r="AV237" s="429">
        <f t="shared" si="112"/>
        <v>180</v>
      </c>
      <c r="AW237" s="429">
        <f t="shared" si="113"/>
        <v>125</v>
      </c>
      <c r="AX237" s="429">
        <f t="shared" si="114"/>
        <v>180</v>
      </c>
    </row>
    <row r="238" spans="1:50">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25004.17</v>
      </c>
      <c r="E238" s="290">
        <f t="shared" si="115"/>
        <v>107.31403433476395</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30213.82</v>
      </c>
      <c r="G238" s="290">
        <f t="shared" si="116"/>
        <v>129.67304721030044</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31829.32</v>
      </c>
      <c r="I238" s="290">
        <f t="shared" si="117"/>
        <v>136.60652360515022</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31802.170000000002</v>
      </c>
      <c r="M238" s="290">
        <f t="shared" si="94"/>
        <v>136.49</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33444.82</v>
      </c>
      <c r="O238" s="290">
        <f t="shared" si="118"/>
        <v>143.54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33444.82</v>
      </c>
      <c r="Q238" s="290">
        <f t="shared" si="119"/>
        <v>143.54</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16310</v>
      </c>
      <c r="S238" s="290">
        <f t="shared" si="95"/>
        <v>70</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26795</v>
      </c>
      <c r="U238" s="290">
        <f t="shared" si="96"/>
        <v>115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19805</v>
      </c>
      <c r="W238" s="290">
        <f t="shared" si="120"/>
        <v>85</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26795</v>
      </c>
      <c r="Y238" s="290">
        <f t="shared" si="121"/>
        <v>115</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15395</v>
      </c>
      <c r="AA238" s="290">
        <f t="shared" si="97"/>
        <v>66.072961373390555</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23240</v>
      </c>
      <c r="AC238" s="290">
        <f t="shared" si="98"/>
        <v>99.742489270386272</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17125</v>
      </c>
      <c r="AE238" s="290">
        <f t="shared" si="122"/>
        <v>73.497854077253223</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26590</v>
      </c>
      <c r="AG238" s="290">
        <f t="shared" si="123"/>
        <v>114.12017167381974</v>
      </c>
      <c r="AI238" s="429">
        <f t="shared" si="99"/>
        <v>91.170000000001892</v>
      </c>
      <c r="AJ238" s="429">
        <f t="shared" si="100"/>
        <v>136.48999999999796</v>
      </c>
      <c r="AK238" s="429">
        <f t="shared" si="101"/>
        <v>143.54000000000087</v>
      </c>
      <c r="AL238" s="429">
        <f t="shared" si="102"/>
        <v>143.54000000000087</v>
      </c>
      <c r="AM238" s="429">
        <f t="shared" si="103"/>
        <v>91.170000000001892</v>
      </c>
      <c r="AN238" s="429">
        <f t="shared" si="104"/>
        <v>136.4900000000016</v>
      </c>
      <c r="AO238" s="429">
        <f t="shared" si="105"/>
        <v>143.54000000000087</v>
      </c>
      <c r="AP238" s="429">
        <f t="shared" si="106"/>
        <v>143.54000000000087</v>
      </c>
      <c r="AQ238" s="429">
        <f t="shared" si="107"/>
        <v>70</v>
      </c>
      <c r="AR238" s="429">
        <f t="shared" si="108"/>
        <v>115</v>
      </c>
      <c r="AS238" s="429">
        <f t="shared" si="109"/>
        <v>85</v>
      </c>
      <c r="AT238" s="429">
        <f t="shared" si="110"/>
        <v>115</v>
      </c>
      <c r="AU238" s="429">
        <f t="shared" si="111"/>
        <v>115</v>
      </c>
      <c r="AV238" s="429">
        <f t="shared" si="112"/>
        <v>180</v>
      </c>
      <c r="AW238" s="429">
        <f t="shared" si="113"/>
        <v>125</v>
      </c>
      <c r="AX238" s="429">
        <f t="shared" si="114"/>
        <v>180</v>
      </c>
    </row>
    <row r="239" spans="1:50">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25140.66</v>
      </c>
      <c r="E239" s="290">
        <f t="shared" si="115"/>
        <v>107.43871794871795</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30357.360000000001</v>
      </c>
      <c r="G239" s="290">
        <f t="shared" si="116"/>
        <v>129.7323076923077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31972.859999999997</v>
      </c>
      <c r="I239" s="290">
        <f t="shared" si="117"/>
        <v>136.63615384615383</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31938.660000000003</v>
      </c>
      <c r="M239" s="290">
        <f t="shared" si="94"/>
        <v>136.49</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33588.36</v>
      </c>
      <c r="O239" s="290">
        <f t="shared" si="118"/>
        <v>143.54</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33588.36</v>
      </c>
      <c r="Q239" s="290">
        <f t="shared" si="119"/>
        <v>143.54</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16380</v>
      </c>
      <c r="S239" s="290">
        <f t="shared" si="95"/>
        <v>70</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26910</v>
      </c>
      <c r="U239" s="290">
        <f t="shared" si="96"/>
        <v>115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19890</v>
      </c>
      <c r="W239" s="290">
        <f t="shared" si="120"/>
        <v>85</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26910</v>
      </c>
      <c r="Y239" s="290">
        <f t="shared" si="121"/>
        <v>115</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15510</v>
      </c>
      <c r="AA239" s="290">
        <f t="shared" si="97"/>
        <v>66.282051282051285</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23420</v>
      </c>
      <c r="AC239" s="290">
        <f t="shared" si="98"/>
        <v>100.08547008547009</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17250</v>
      </c>
      <c r="AE239" s="290">
        <f t="shared" si="122"/>
        <v>73.717948717948715</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26770</v>
      </c>
      <c r="AG239" s="290">
        <f t="shared" si="123"/>
        <v>114.4017094017094</v>
      </c>
      <c r="AI239" s="429">
        <f t="shared" si="99"/>
        <v>91.169999999998254</v>
      </c>
      <c r="AJ239" s="429">
        <f t="shared" si="100"/>
        <v>136.4900000000016</v>
      </c>
      <c r="AK239" s="429">
        <f t="shared" si="101"/>
        <v>143.54000000000087</v>
      </c>
      <c r="AL239" s="429">
        <f t="shared" si="102"/>
        <v>143.53999999999724</v>
      </c>
      <c r="AM239" s="429">
        <f t="shared" si="103"/>
        <v>91.169999999998254</v>
      </c>
      <c r="AN239" s="429">
        <f t="shared" si="104"/>
        <v>136.4900000000016</v>
      </c>
      <c r="AO239" s="429">
        <f t="shared" si="105"/>
        <v>143.54000000000087</v>
      </c>
      <c r="AP239" s="429">
        <f t="shared" si="106"/>
        <v>143.54000000000087</v>
      </c>
      <c r="AQ239" s="429">
        <f t="shared" si="107"/>
        <v>70</v>
      </c>
      <c r="AR239" s="429">
        <f t="shared" si="108"/>
        <v>115</v>
      </c>
      <c r="AS239" s="429">
        <f t="shared" si="109"/>
        <v>85</v>
      </c>
      <c r="AT239" s="429">
        <f t="shared" si="110"/>
        <v>115</v>
      </c>
      <c r="AU239" s="429">
        <f t="shared" si="111"/>
        <v>115</v>
      </c>
      <c r="AV239" s="429">
        <f t="shared" si="112"/>
        <v>180</v>
      </c>
      <c r="AW239" s="429">
        <f t="shared" si="113"/>
        <v>125</v>
      </c>
      <c r="AX239" s="429">
        <f t="shared" si="114"/>
        <v>180</v>
      </c>
    </row>
    <row r="240" spans="1:5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25277.15</v>
      </c>
      <c r="E240" s="290">
        <f t="shared" si="115"/>
        <v>107.56234042553191</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30500.899999999998</v>
      </c>
      <c r="G240" s="290">
        <f t="shared" si="116"/>
        <v>129.79106382978722</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32116.399999999998</v>
      </c>
      <c r="I240" s="290">
        <f t="shared" si="117"/>
        <v>136.66553191489362</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32075.15</v>
      </c>
      <c r="M240" s="290">
        <f t="shared" si="94"/>
        <v>136.49</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33731.9</v>
      </c>
      <c r="O240" s="290">
        <f t="shared" si="118"/>
        <v>143.54</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33731.9</v>
      </c>
      <c r="Q240" s="290">
        <f t="shared" si="119"/>
        <v>143.54</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16450</v>
      </c>
      <c r="S240" s="290">
        <f t="shared" si="95"/>
        <v>70</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27025</v>
      </c>
      <c r="U240" s="290">
        <f t="shared" si="96"/>
        <v>115</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19975</v>
      </c>
      <c r="W240" s="290">
        <f t="shared" si="120"/>
        <v>85</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27025</v>
      </c>
      <c r="Y240" s="290">
        <f t="shared" si="121"/>
        <v>115</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15625</v>
      </c>
      <c r="AA240" s="290">
        <f t="shared" si="97"/>
        <v>66.489361702127653</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23600</v>
      </c>
      <c r="AC240" s="290">
        <f t="shared" si="98"/>
        <v>100.42553191489361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17375</v>
      </c>
      <c r="AE240" s="290">
        <f t="shared" si="122"/>
        <v>73.936170212765958</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26950</v>
      </c>
      <c r="AG240" s="290">
        <f t="shared" si="123"/>
        <v>114.68085106382979</v>
      </c>
      <c r="AI240" s="429">
        <f t="shared" si="99"/>
        <v>91.170000000001892</v>
      </c>
      <c r="AJ240" s="429">
        <f t="shared" si="100"/>
        <v>136.4900000000016</v>
      </c>
      <c r="AK240" s="429">
        <f t="shared" si="101"/>
        <v>143.53999999999724</v>
      </c>
      <c r="AL240" s="429">
        <f t="shared" si="102"/>
        <v>143.54000000000087</v>
      </c>
      <c r="AM240" s="429">
        <f t="shared" si="103"/>
        <v>91.170000000001892</v>
      </c>
      <c r="AN240" s="429">
        <f t="shared" si="104"/>
        <v>136.48999999999796</v>
      </c>
      <c r="AO240" s="429">
        <f t="shared" si="105"/>
        <v>143.54000000000087</v>
      </c>
      <c r="AP240" s="429">
        <f t="shared" si="106"/>
        <v>143.54000000000087</v>
      </c>
      <c r="AQ240" s="429">
        <f t="shared" si="107"/>
        <v>70</v>
      </c>
      <c r="AR240" s="429">
        <f t="shared" si="108"/>
        <v>115</v>
      </c>
      <c r="AS240" s="429">
        <f t="shared" si="109"/>
        <v>85</v>
      </c>
      <c r="AT240" s="429">
        <f t="shared" si="110"/>
        <v>115</v>
      </c>
      <c r="AU240" s="429">
        <f t="shared" si="111"/>
        <v>115</v>
      </c>
      <c r="AV240" s="429">
        <f t="shared" si="112"/>
        <v>180</v>
      </c>
      <c r="AW240" s="429">
        <f t="shared" si="113"/>
        <v>125</v>
      </c>
      <c r="AX240" s="429">
        <f t="shared" si="114"/>
        <v>180</v>
      </c>
    </row>
    <row r="241" spans="1:50">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25413.64</v>
      </c>
      <c r="E241" s="290">
        <f t="shared" si="115"/>
        <v>107.68491525423728</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30644.44</v>
      </c>
      <c r="G241" s="290">
        <f t="shared" si="116"/>
        <v>129.84932203389829</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32259.94</v>
      </c>
      <c r="I241" s="290">
        <f t="shared" si="117"/>
        <v>136.69466101694914</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32211.640000000003</v>
      </c>
      <c r="M241" s="290">
        <f t="shared" si="94"/>
        <v>136.49</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33875.439999999995</v>
      </c>
      <c r="O241" s="290">
        <f t="shared" si="118"/>
        <v>143.54</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33875.439999999995</v>
      </c>
      <c r="Q241" s="290">
        <f t="shared" si="119"/>
        <v>143.54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16520</v>
      </c>
      <c r="S241" s="290">
        <f t="shared" si="95"/>
        <v>70</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27140</v>
      </c>
      <c r="U241" s="290">
        <f t="shared" si="96"/>
        <v>115</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20060</v>
      </c>
      <c r="W241" s="290">
        <f t="shared" si="120"/>
        <v>85</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27140</v>
      </c>
      <c r="Y241" s="290">
        <f t="shared" si="121"/>
        <v>115</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15740</v>
      </c>
      <c r="AA241" s="290">
        <f t="shared" si="97"/>
        <v>66.694915254237287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23780</v>
      </c>
      <c r="AC241" s="290">
        <f t="shared" si="98"/>
        <v>100.76271186440678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17500</v>
      </c>
      <c r="AE241" s="290">
        <f t="shared" si="122"/>
        <v>74.152542372881356</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27130</v>
      </c>
      <c r="AG241" s="290">
        <f t="shared" si="123"/>
        <v>114.95762711864407</v>
      </c>
      <c r="AI241" s="429">
        <f t="shared" si="99"/>
        <v>91.169999999998254</v>
      </c>
      <c r="AJ241" s="429">
        <f t="shared" si="100"/>
        <v>136.48999999999796</v>
      </c>
      <c r="AK241" s="429">
        <f t="shared" si="101"/>
        <v>143.54000000000087</v>
      </c>
      <c r="AL241" s="429">
        <f t="shared" si="102"/>
        <v>143.54000000000087</v>
      </c>
      <c r="AM241" s="429">
        <f t="shared" si="103"/>
        <v>91.169999999998254</v>
      </c>
      <c r="AN241" s="429">
        <f t="shared" si="104"/>
        <v>136.4900000000016</v>
      </c>
      <c r="AO241" s="429">
        <f t="shared" si="105"/>
        <v>143.5399999999936</v>
      </c>
      <c r="AP241" s="429">
        <f t="shared" si="106"/>
        <v>143.5399999999936</v>
      </c>
      <c r="AQ241" s="429">
        <f t="shared" si="107"/>
        <v>70</v>
      </c>
      <c r="AR241" s="429">
        <f t="shared" si="108"/>
        <v>115</v>
      </c>
      <c r="AS241" s="429">
        <f t="shared" si="109"/>
        <v>85</v>
      </c>
      <c r="AT241" s="429">
        <f t="shared" si="110"/>
        <v>115</v>
      </c>
      <c r="AU241" s="429">
        <f t="shared" si="111"/>
        <v>115</v>
      </c>
      <c r="AV241" s="429">
        <f t="shared" si="112"/>
        <v>180</v>
      </c>
      <c r="AW241" s="429">
        <f t="shared" si="113"/>
        <v>125</v>
      </c>
      <c r="AX241" s="429">
        <f t="shared" si="114"/>
        <v>180</v>
      </c>
    </row>
    <row r="242" spans="1:50">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25550.13</v>
      </c>
      <c r="E242" s="290">
        <f t="shared" si="115"/>
        <v>107.80645569620253</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30787.98</v>
      </c>
      <c r="G242" s="290">
        <f t="shared" si="116"/>
        <v>129.90708860759494</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32403.48</v>
      </c>
      <c r="I242" s="290">
        <f t="shared" si="117"/>
        <v>136.72354430379747</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32348.13</v>
      </c>
      <c r="M242" s="290">
        <f t="shared" si="94"/>
        <v>136.49</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34018.979999999996</v>
      </c>
      <c r="O242" s="290">
        <f t="shared" si="118"/>
        <v>143.54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34018.979999999996</v>
      </c>
      <c r="Q242" s="290">
        <f t="shared" si="119"/>
        <v>143.54</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16590</v>
      </c>
      <c r="S242" s="290">
        <f t="shared" si="95"/>
        <v>70</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27255</v>
      </c>
      <c r="U242" s="290">
        <f t="shared" si="96"/>
        <v>115</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20145</v>
      </c>
      <c r="W242" s="290">
        <f t="shared" si="120"/>
        <v>85</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27255</v>
      </c>
      <c r="Y242" s="290">
        <f t="shared" si="121"/>
        <v>115</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15855</v>
      </c>
      <c r="AA242" s="290">
        <f t="shared" si="97"/>
        <v>66.898734177215189</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23960</v>
      </c>
      <c r="AC242" s="290">
        <f t="shared" si="98"/>
        <v>101.09704641350211</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17625</v>
      </c>
      <c r="AE242" s="290">
        <f t="shared" si="122"/>
        <v>74.367088607594937</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27310</v>
      </c>
      <c r="AG242" s="290">
        <f t="shared" si="123"/>
        <v>115.23206751054852</v>
      </c>
      <c r="AI242" s="429">
        <f t="shared" si="99"/>
        <v>91.170000000001892</v>
      </c>
      <c r="AJ242" s="429">
        <f t="shared" si="100"/>
        <v>136.4900000000016</v>
      </c>
      <c r="AK242" s="429">
        <f t="shared" si="101"/>
        <v>143.54000000000087</v>
      </c>
      <c r="AL242" s="429">
        <f t="shared" si="102"/>
        <v>143.54000000000087</v>
      </c>
      <c r="AM242" s="429">
        <f t="shared" si="103"/>
        <v>91.170000000001892</v>
      </c>
      <c r="AN242" s="429">
        <f t="shared" si="104"/>
        <v>136.48999999999796</v>
      </c>
      <c r="AO242" s="429">
        <f t="shared" si="105"/>
        <v>143.54000000000087</v>
      </c>
      <c r="AP242" s="429">
        <f t="shared" si="106"/>
        <v>143.54000000000087</v>
      </c>
      <c r="AQ242" s="429">
        <f t="shared" si="107"/>
        <v>70</v>
      </c>
      <c r="AR242" s="429">
        <f t="shared" si="108"/>
        <v>115</v>
      </c>
      <c r="AS242" s="429">
        <f t="shared" si="109"/>
        <v>85</v>
      </c>
      <c r="AT242" s="429">
        <f t="shared" si="110"/>
        <v>115</v>
      </c>
      <c r="AU242" s="429">
        <f t="shared" si="111"/>
        <v>115</v>
      </c>
      <c r="AV242" s="429">
        <f t="shared" si="112"/>
        <v>180</v>
      </c>
      <c r="AW242" s="429">
        <f t="shared" si="113"/>
        <v>125</v>
      </c>
      <c r="AX242" s="429">
        <f t="shared" si="114"/>
        <v>180</v>
      </c>
    </row>
    <row r="243" spans="1:50">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25686.620000000003</v>
      </c>
      <c r="E243" s="290">
        <f t="shared" si="115"/>
        <v>107.92697478991597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30931.52</v>
      </c>
      <c r="G243" s="290">
        <f t="shared" si="116"/>
        <v>129.96436974789916</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32547.019999999997</v>
      </c>
      <c r="I243" s="290">
        <f t="shared" si="117"/>
        <v>136.75218487394957</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32484.620000000003</v>
      </c>
      <c r="M243" s="290">
        <f t="shared" si="94"/>
        <v>136.49</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34162.519999999997</v>
      </c>
      <c r="O243" s="290">
        <f t="shared" si="118"/>
        <v>143.54</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34162.519999999997</v>
      </c>
      <c r="Q243" s="290">
        <f t="shared" si="119"/>
        <v>143.54</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16660</v>
      </c>
      <c r="S243" s="290">
        <f t="shared" si="95"/>
        <v>70</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27370</v>
      </c>
      <c r="U243" s="290">
        <f t="shared" si="96"/>
        <v>115</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20230</v>
      </c>
      <c r="W243" s="290">
        <f t="shared" si="120"/>
        <v>85</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27370</v>
      </c>
      <c r="Y243" s="290">
        <f t="shared" si="121"/>
        <v>115</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15970</v>
      </c>
      <c r="AA243" s="290">
        <f t="shared" si="97"/>
        <v>67.100840336134453</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24140</v>
      </c>
      <c r="AC243" s="290">
        <f t="shared" si="98"/>
        <v>101.42857142857143</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17750</v>
      </c>
      <c r="AE243" s="290">
        <f t="shared" si="122"/>
        <v>74.579831932773104</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27490</v>
      </c>
      <c r="AG243" s="290">
        <f t="shared" si="123"/>
        <v>115.50420168067227</v>
      </c>
      <c r="AI243" s="429">
        <f t="shared" si="99"/>
        <v>91.169999999998254</v>
      </c>
      <c r="AJ243" s="429">
        <f t="shared" si="100"/>
        <v>136.4900000000016</v>
      </c>
      <c r="AK243" s="429">
        <f t="shared" si="101"/>
        <v>143.54000000000087</v>
      </c>
      <c r="AL243" s="429">
        <f t="shared" si="102"/>
        <v>143.53999999999724</v>
      </c>
      <c r="AM243" s="429">
        <f t="shared" si="103"/>
        <v>91.169999999998254</v>
      </c>
      <c r="AN243" s="429">
        <f t="shared" si="104"/>
        <v>136.4900000000016</v>
      </c>
      <c r="AO243" s="429">
        <f t="shared" si="105"/>
        <v>143.54000000000087</v>
      </c>
      <c r="AP243" s="429">
        <f t="shared" si="106"/>
        <v>143.54000000000087</v>
      </c>
      <c r="AQ243" s="429">
        <f t="shared" si="107"/>
        <v>70</v>
      </c>
      <c r="AR243" s="429">
        <f t="shared" si="108"/>
        <v>115</v>
      </c>
      <c r="AS243" s="429">
        <f t="shared" si="109"/>
        <v>85</v>
      </c>
      <c r="AT243" s="429">
        <f t="shared" si="110"/>
        <v>115</v>
      </c>
      <c r="AU243" s="429">
        <f t="shared" si="111"/>
        <v>115</v>
      </c>
      <c r="AV243" s="429">
        <f t="shared" si="112"/>
        <v>180</v>
      </c>
      <c r="AW243" s="429">
        <f t="shared" si="113"/>
        <v>125</v>
      </c>
      <c r="AX243" s="429">
        <f t="shared" si="114"/>
        <v>180</v>
      </c>
    </row>
    <row r="244" spans="1:50">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25823.11</v>
      </c>
      <c r="E244" s="290">
        <f t="shared" si="115"/>
        <v>108.04648535564854</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31075.059999999998</v>
      </c>
      <c r="G244" s="290">
        <f t="shared" si="116"/>
        <v>130.02117154811714</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32690.559999999998</v>
      </c>
      <c r="I244" s="290">
        <f t="shared" si="117"/>
        <v>136.78058577405858</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32621.11</v>
      </c>
      <c r="M244" s="290">
        <f t="shared" si="94"/>
        <v>136.49</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34306.06</v>
      </c>
      <c r="O244" s="290">
        <f t="shared" si="118"/>
        <v>143.54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34306.06</v>
      </c>
      <c r="Q244" s="290">
        <f t="shared" si="119"/>
        <v>143.54</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16730</v>
      </c>
      <c r="S244" s="290">
        <f t="shared" si="95"/>
        <v>70</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27485</v>
      </c>
      <c r="U244" s="290">
        <f t="shared" si="96"/>
        <v>115</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20315</v>
      </c>
      <c r="W244" s="290">
        <f t="shared" si="120"/>
        <v>85</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27485</v>
      </c>
      <c r="Y244" s="290">
        <f t="shared" si="121"/>
        <v>115</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16085</v>
      </c>
      <c r="AA244" s="290">
        <f t="shared" si="97"/>
        <v>67.30125523012552</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24320</v>
      </c>
      <c r="AC244" s="290">
        <f t="shared" si="98"/>
        <v>101.75732217573221</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17875</v>
      </c>
      <c r="AE244" s="290">
        <f t="shared" si="122"/>
        <v>74.790794979079493</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27670</v>
      </c>
      <c r="AG244" s="290">
        <f t="shared" si="123"/>
        <v>115.77405857740585</v>
      </c>
      <c r="AI244" s="429">
        <f t="shared" si="99"/>
        <v>91.170000000001892</v>
      </c>
      <c r="AJ244" s="429">
        <f t="shared" si="100"/>
        <v>136.48999999999796</v>
      </c>
      <c r="AK244" s="429">
        <f t="shared" si="101"/>
        <v>143.53999999999724</v>
      </c>
      <c r="AL244" s="429">
        <f t="shared" si="102"/>
        <v>143.54000000000087</v>
      </c>
      <c r="AM244" s="429">
        <f t="shared" si="103"/>
        <v>91.170000000001892</v>
      </c>
      <c r="AN244" s="429">
        <f t="shared" si="104"/>
        <v>136.48999999999796</v>
      </c>
      <c r="AO244" s="429">
        <f t="shared" si="105"/>
        <v>143.54000000000087</v>
      </c>
      <c r="AP244" s="429">
        <f t="shared" si="106"/>
        <v>143.54000000000087</v>
      </c>
      <c r="AQ244" s="429">
        <f t="shared" si="107"/>
        <v>70</v>
      </c>
      <c r="AR244" s="429">
        <f t="shared" si="108"/>
        <v>115</v>
      </c>
      <c r="AS244" s="429">
        <f t="shared" si="109"/>
        <v>85</v>
      </c>
      <c r="AT244" s="429">
        <f t="shared" si="110"/>
        <v>115</v>
      </c>
      <c r="AU244" s="429">
        <f t="shared" si="111"/>
        <v>115</v>
      </c>
      <c r="AV244" s="429">
        <f t="shared" si="112"/>
        <v>180</v>
      </c>
      <c r="AW244" s="429">
        <f t="shared" si="113"/>
        <v>125</v>
      </c>
      <c r="AX244" s="429">
        <f t="shared" si="114"/>
        <v>180</v>
      </c>
    </row>
    <row r="245" spans="1:50">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25959.599999999999</v>
      </c>
      <c r="E245" s="290">
        <f t="shared" si="115"/>
        <v>108.16499999999999</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31218.6</v>
      </c>
      <c r="G245" s="290">
        <f t="shared" si="116"/>
        <v>130.07749999999999</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32834.1</v>
      </c>
      <c r="I245" s="290">
        <f t="shared" si="117"/>
        <v>136.80875</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32757.600000000002</v>
      </c>
      <c r="M245" s="290">
        <f t="shared" si="94"/>
        <v>136.49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34449.599999999999</v>
      </c>
      <c r="O245" s="290">
        <f t="shared" si="118"/>
        <v>143.54</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34449.599999999999</v>
      </c>
      <c r="Q245" s="290">
        <f t="shared" si="119"/>
        <v>143.54</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16800</v>
      </c>
      <c r="S245" s="290">
        <f t="shared" si="95"/>
        <v>70</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27600</v>
      </c>
      <c r="U245" s="290">
        <f t="shared" si="96"/>
        <v>115</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20400</v>
      </c>
      <c r="W245" s="290">
        <f t="shared" si="120"/>
        <v>85</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27600</v>
      </c>
      <c r="Y245" s="290">
        <f t="shared" si="121"/>
        <v>115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16200</v>
      </c>
      <c r="AA245" s="290">
        <f t="shared" si="97"/>
        <v>67.5</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24500</v>
      </c>
      <c r="AC245" s="290">
        <f t="shared" si="98"/>
        <v>102.08333333333333</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18000</v>
      </c>
      <c r="AE245" s="290">
        <f t="shared" si="122"/>
        <v>75</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27850</v>
      </c>
      <c r="AG245" s="290">
        <f t="shared" si="123"/>
        <v>116.04166666666667</v>
      </c>
      <c r="AI245" s="429">
        <f t="shared" si="99"/>
        <v>91.169999999998254</v>
      </c>
      <c r="AJ245" s="429">
        <f t="shared" si="100"/>
        <v>136.48999999999796</v>
      </c>
      <c r="AK245" s="429">
        <f t="shared" si="101"/>
        <v>143.54000000000087</v>
      </c>
      <c r="AL245" s="429">
        <f t="shared" si="102"/>
        <v>143.54000000000087</v>
      </c>
      <c r="AM245" s="429">
        <f t="shared" si="103"/>
        <v>91.169999999998254</v>
      </c>
      <c r="AN245" s="429">
        <f t="shared" si="104"/>
        <v>136.4900000000016</v>
      </c>
      <c r="AO245" s="429">
        <f t="shared" si="105"/>
        <v>143.54000000000087</v>
      </c>
      <c r="AP245" s="429">
        <f t="shared" si="106"/>
        <v>143.54000000000087</v>
      </c>
      <c r="AQ245" s="429">
        <f t="shared" si="107"/>
        <v>70</v>
      </c>
      <c r="AR245" s="429">
        <f t="shared" si="108"/>
        <v>115</v>
      </c>
      <c r="AS245" s="429">
        <f t="shared" si="109"/>
        <v>85</v>
      </c>
      <c r="AT245" s="429">
        <f t="shared" si="110"/>
        <v>115</v>
      </c>
      <c r="AU245" s="429">
        <f t="shared" si="111"/>
        <v>115</v>
      </c>
      <c r="AV245" s="429">
        <f t="shared" si="112"/>
        <v>180</v>
      </c>
      <c r="AW245" s="429">
        <f t="shared" si="113"/>
        <v>125</v>
      </c>
      <c r="AX245" s="429">
        <f t="shared" si="114"/>
        <v>180</v>
      </c>
    </row>
    <row r="246" spans="1:50">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26096.09</v>
      </c>
      <c r="E246" s="290">
        <f t="shared" si="115"/>
        <v>108.28253112033195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31362.14</v>
      </c>
      <c r="G246" s="290">
        <f t="shared" si="116"/>
        <v>130.13336099585061</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32977.64</v>
      </c>
      <c r="I246" s="290">
        <f t="shared" si="117"/>
        <v>136.8366804979253</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32894.090000000004</v>
      </c>
      <c r="M246" s="290">
        <f t="shared" si="94"/>
        <v>136.49</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34593.14</v>
      </c>
      <c r="O246" s="290">
        <f t="shared" si="118"/>
        <v>143.54</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34593.14</v>
      </c>
      <c r="Q246" s="290">
        <f t="shared" si="119"/>
        <v>143.54</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16870</v>
      </c>
      <c r="S246" s="290">
        <f t="shared" si="95"/>
        <v>70</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27715</v>
      </c>
      <c r="U246" s="290">
        <f t="shared" si="96"/>
        <v>115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20485</v>
      </c>
      <c r="W246" s="290">
        <f t="shared" si="120"/>
        <v>85</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27715</v>
      </c>
      <c r="Y246" s="290">
        <f t="shared" si="121"/>
        <v>115</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16315</v>
      </c>
      <c r="AA246" s="290">
        <f t="shared" si="97"/>
        <v>67.697095435684645</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24680</v>
      </c>
      <c r="AC246" s="290">
        <f t="shared" si="98"/>
        <v>102.40663900414938</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18125</v>
      </c>
      <c r="AE246" s="290">
        <f t="shared" si="122"/>
        <v>75.207468879668056</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28030</v>
      </c>
      <c r="AG246" s="290">
        <f t="shared" si="123"/>
        <v>116.30705394190872</v>
      </c>
      <c r="AI246" s="429">
        <f t="shared" si="99"/>
        <v>91.170000000001892</v>
      </c>
      <c r="AJ246" s="429">
        <f t="shared" si="100"/>
        <v>136.4900000000016</v>
      </c>
      <c r="AK246" s="429">
        <f t="shared" si="101"/>
        <v>143.54000000000087</v>
      </c>
      <c r="AL246" s="429">
        <f t="shared" si="102"/>
        <v>143.54000000000087</v>
      </c>
      <c r="AM246" s="429">
        <f t="shared" si="103"/>
        <v>91.170000000001892</v>
      </c>
      <c r="AN246" s="429">
        <f t="shared" si="104"/>
        <v>136.4900000000016</v>
      </c>
      <c r="AO246" s="429">
        <f t="shared" si="105"/>
        <v>143.54000000000087</v>
      </c>
      <c r="AP246" s="429">
        <f t="shared" si="106"/>
        <v>143.54000000000087</v>
      </c>
      <c r="AQ246" s="429">
        <f t="shared" si="107"/>
        <v>70</v>
      </c>
      <c r="AR246" s="429">
        <f t="shared" si="108"/>
        <v>115</v>
      </c>
      <c r="AS246" s="429">
        <f t="shared" si="109"/>
        <v>85</v>
      </c>
      <c r="AT246" s="429">
        <f t="shared" si="110"/>
        <v>115</v>
      </c>
      <c r="AU246" s="429">
        <f t="shared" si="111"/>
        <v>115</v>
      </c>
      <c r="AV246" s="429">
        <f t="shared" si="112"/>
        <v>180</v>
      </c>
      <c r="AW246" s="429">
        <f t="shared" si="113"/>
        <v>125</v>
      </c>
      <c r="AX246" s="429">
        <f t="shared" si="114"/>
        <v>180</v>
      </c>
    </row>
    <row r="247" spans="1:50">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26232.58</v>
      </c>
      <c r="E247" s="290">
        <f t="shared" si="115"/>
        <v>108.39909090909092</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31505.68</v>
      </c>
      <c r="G247" s="290">
        <f t="shared" si="116"/>
        <v>130.1887603305785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33121.18</v>
      </c>
      <c r="I247" s="290">
        <f t="shared" si="117"/>
        <v>136.86438016528925</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33030.58</v>
      </c>
      <c r="M247" s="290">
        <f t="shared" si="94"/>
        <v>136.49</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34736.68</v>
      </c>
      <c r="O247" s="290">
        <f t="shared" si="118"/>
        <v>143.54</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34736.68</v>
      </c>
      <c r="Q247" s="290">
        <f t="shared" si="119"/>
        <v>143.54</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16940</v>
      </c>
      <c r="S247" s="290">
        <f t="shared" si="95"/>
        <v>70</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27830</v>
      </c>
      <c r="U247" s="290">
        <f t="shared" si="96"/>
        <v>115</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20570</v>
      </c>
      <c r="W247" s="290">
        <f t="shared" si="120"/>
        <v>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27830</v>
      </c>
      <c r="Y247" s="290">
        <f t="shared" si="121"/>
        <v>115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16430</v>
      </c>
      <c r="AA247" s="290">
        <f t="shared" si="97"/>
        <v>67.892561983471069</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24860</v>
      </c>
      <c r="AC247" s="290">
        <f t="shared" si="98"/>
        <v>102.72727272727273</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18250</v>
      </c>
      <c r="AE247" s="290">
        <f t="shared" si="122"/>
        <v>75.413223140495873</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28210</v>
      </c>
      <c r="AG247" s="290">
        <f t="shared" si="123"/>
        <v>116.5702479338843</v>
      </c>
      <c r="AI247" s="429">
        <f t="shared" si="99"/>
        <v>91.169999999998254</v>
      </c>
      <c r="AJ247" s="429">
        <f t="shared" si="100"/>
        <v>136.4900000000016</v>
      </c>
      <c r="AK247" s="429">
        <f t="shared" si="101"/>
        <v>143.54000000000087</v>
      </c>
      <c r="AL247" s="429">
        <f t="shared" si="102"/>
        <v>143.54000000000087</v>
      </c>
      <c r="AM247" s="429">
        <f t="shared" si="103"/>
        <v>91.169999999998254</v>
      </c>
      <c r="AN247" s="429">
        <f t="shared" si="104"/>
        <v>136.48999999999796</v>
      </c>
      <c r="AO247" s="429">
        <f t="shared" si="105"/>
        <v>143.54000000000087</v>
      </c>
      <c r="AP247" s="429">
        <f t="shared" si="106"/>
        <v>143.54000000000087</v>
      </c>
      <c r="AQ247" s="429">
        <f t="shared" si="107"/>
        <v>70</v>
      </c>
      <c r="AR247" s="429">
        <f t="shared" si="108"/>
        <v>115</v>
      </c>
      <c r="AS247" s="429">
        <f t="shared" si="109"/>
        <v>85</v>
      </c>
      <c r="AT247" s="429">
        <f t="shared" si="110"/>
        <v>115</v>
      </c>
      <c r="AU247" s="429">
        <f t="shared" si="111"/>
        <v>115</v>
      </c>
      <c r="AV247" s="429">
        <f t="shared" si="112"/>
        <v>180</v>
      </c>
      <c r="AW247" s="429">
        <f t="shared" si="113"/>
        <v>125</v>
      </c>
      <c r="AX247" s="429">
        <f t="shared" si="114"/>
        <v>180</v>
      </c>
    </row>
    <row r="248" spans="1:50">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26369.07</v>
      </c>
      <c r="E248" s="290">
        <f t="shared" si="115"/>
        <v>108.51469135802469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31649.219999999998</v>
      </c>
      <c r="G248" s="290">
        <f t="shared" si="116"/>
        <v>130.24370370370369</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33264.720000000001</v>
      </c>
      <c r="I248" s="290">
        <f t="shared" si="117"/>
        <v>136.89185185185187</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33167.07</v>
      </c>
      <c r="M248" s="290">
        <f t="shared" si="94"/>
        <v>136.49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34880.22</v>
      </c>
      <c r="O248" s="290">
        <f t="shared" si="118"/>
        <v>143.54</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34880.22</v>
      </c>
      <c r="Q248" s="290">
        <f t="shared" si="119"/>
        <v>143.54</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17010</v>
      </c>
      <c r="S248" s="290">
        <f t="shared" si="95"/>
        <v>70</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27945</v>
      </c>
      <c r="U248" s="290">
        <f t="shared" si="96"/>
        <v>115</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20655</v>
      </c>
      <c r="W248" s="290">
        <f t="shared" si="120"/>
        <v>85</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27945</v>
      </c>
      <c r="Y248" s="290">
        <f t="shared" si="121"/>
        <v>115</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16545</v>
      </c>
      <c r="AA248" s="290">
        <f t="shared" si="97"/>
        <v>68.086419753086417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25040</v>
      </c>
      <c r="AC248" s="290">
        <f t="shared" si="98"/>
        <v>103.04526748971193</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18375</v>
      </c>
      <c r="AE248" s="290">
        <f t="shared" si="122"/>
        <v>75.617283950617278</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28390</v>
      </c>
      <c r="AG248" s="290">
        <f t="shared" si="123"/>
        <v>116.83127572016461</v>
      </c>
      <c r="AI248" s="429">
        <f t="shared" si="99"/>
        <v>91.170000000001892</v>
      </c>
      <c r="AJ248" s="429">
        <f t="shared" si="100"/>
        <v>136.48999999999796</v>
      </c>
      <c r="AK248" s="429">
        <f t="shared" si="101"/>
        <v>143.53999999999724</v>
      </c>
      <c r="AL248" s="429">
        <f t="shared" si="102"/>
        <v>143.54000000000087</v>
      </c>
      <c r="AM248" s="429">
        <f t="shared" si="103"/>
        <v>91.170000000001892</v>
      </c>
      <c r="AN248" s="429">
        <f t="shared" si="104"/>
        <v>136.48999999999796</v>
      </c>
      <c r="AO248" s="429">
        <f t="shared" si="105"/>
        <v>143.54000000000087</v>
      </c>
      <c r="AP248" s="429">
        <f t="shared" si="106"/>
        <v>143.54000000000087</v>
      </c>
      <c r="AQ248" s="429">
        <f t="shared" si="107"/>
        <v>70</v>
      </c>
      <c r="AR248" s="429">
        <f t="shared" si="108"/>
        <v>115</v>
      </c>
      <c r="AS248" s="429">
        <f t="shared" si="109"/>
        <v>85</v>
      </c>
      <c r="AT248" s="429">
        <f t="shared" si="110"/>
        <v>115</v>
      </c>
      <c r="AU248" s="429">
        <f t="shared" si="111"/>
        <v>115</v>
      </c>
      <c r="AV248" s="429">
        <f t="shared" si="112"/>
        <v>180</v>
      </c>
      <c r="AW248" s="429">
        <f t="shared" si="113"/>
        <v>125</v>
      </c>
      <c r="AX248" s="429">
        <f t="shared" si="114"/>
        <v>180</v>
      </c>
    </row>
    <row r="249" spans="1:50">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26505.56</v>
      </c>
      <c r="E249" s="290">
        <f t="shared" si="115"/>
        <v>108.62934426229509</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31792.76</v>
      </c>
      <c r="G249" s="290">
        <f t="shared" si="116"/>
        <v>130.29819672131146</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33408.259999999995</v>
      </c>
      <c r="I249" s="290">
        <f t="shared" si="117"/>
        <v>136.91909836065571</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33303.560000000005</v>
      </c>
      <c r="M249" s="290">
        <f t="shared" si="94"/>
        <v>136.49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35023.759999999995</v>
      </c>
      <c r="O249" s="290">
        <f t="shared" si="118"/>
        <v>143.54</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35023.759999999995</v>
      </c>
      <c r="Q249" s="290">
        <f t="shared" si="119"/>
        <v>143.54</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17080</v>
      </c>
      <c r="S249" s="290">
        <f t="shared" si="95"/>
        <v>70</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28060</v>
      </c>
      <c r="U249" s="290">
        <f t="shared" si="96"/>
        <v>115</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20740</v>
      </c>
      <c r="W249" s="290">
        <f t="shared" si="120"/>
        <v>85</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28060</v>
      </c>
      <c r="Y249" s="290">
        <f t="shared" si="121"/>
        <v>115</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16660</v>
      </c>
      <c r="AA249" s="290">
        <f t="shared" si="97"/>
        <v>68.278688524590166</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25220</v>
      </c>
      <c r="AC249" s="290">
        <f t="shared" si="98"/>
        <v>103.36065573770492</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18500</v>
      </c>
      <c r="AE249" s="290">
        <f t="shared" si="122"/>
        <v>75.819672131147541</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28570</v>
      </c>
      <c r="AG249" s="290">
        <f t="shared" si="123"/>
        <v>117.09016393442623</v>
      </c>
      <c r="AI249" s="429">
        <f t="shared" si="99"/>
        <v>91.169999999998254</v>
      </c>
      <c r="AJ249" s="429">
        <f t="shared" si="100"/>
        <v>136.4900000000016</v>
      </c>
      <c r="AK249" s="429">
        <f t="shared" si="101"/>
        <v>143.54000000000087</v>
      </c>
      <c r="AL249" s="429">
        <f t="shared" si="102"/>
        <v>143.5399999999936</v>
      </c>
      <c r="AM249" s="429">
        <f t="shared" si="103"/>
        <v>91.169999999998254</v>
      </c>
      <c r="AN249" s="429">
        <f t="shared" si="104"/>
        <v>136.49000000000524</v>
      </c>
      <c r="AO249" s="429">
        <f t="shared" si="105"/>
        <v>143.5399999999936</v>
      </c>
      <c r="AP249" s="429">
        <f t="shared" si="106"/>
        <v>143.5399999999936</v>
      </c>
      <c r="AQ249" s="429">
        <f t="shared" si="107"/>
        <v>70</v>
      </c>
      <c r="AR249" s="429">
        <f t="shared" si="108"/>
        <v>115</v>
      </c>
      <c r="AS249" s="429">
        <f t="shared" si="109"/>
        <v>85</v>
      </c>
      <c r="AT249" s="429">
        <f t="shared" si="110"/>
        <v>115</v>
      </c>
      <c r="AU249" s="429">
        <f t="shared" si="111"/>
        <v>115</v>
      </c>
      <c r="AV249" s="429">
        <f t="shared" si="112"/>
        <v>180</v>
      </c>
      <c r="AW249" s="429">
        <f t="shared" si="113"/>
        <v>125</v>
      </c>
      <c r="AX249" s="429">
        <f t="shared" si="114"/>
        <v>180</v>
      </c>
    </row>
    <row r="250" spans="1: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26642.050000000003</v>
      </c>
      <c r="E250" s="290">
        <f t="shared" si="115"/>
        <v>108.74306122448981</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31936.3</v>
      </c>
      <c r="G250" s="290">
        <f t="shared" si="116"/>
        <v>130.35224489795917</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33551.800000000003</v>
      </c>
      <c r="I250" s="290">
        <f t="shared" si="117"/>
        <v>136.94612244897959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33440.050000000003</v>
      </c>
      <c r="M250" s="290">
        <f t="shared" si="94"/>
        <v>136.49</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35167.299999999996</v>
      </c>
      <c r="O250" s="290">
        <f t="shared" si="118"/>
        <v>143.54</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35167.299999999996</v>
      </c>
      <c r="Q250" s="290">
        <f t="shared" si="119"/>
        <v>143.54</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17150</v>
      </c>
      <c r="S250" s="290">
        <f t="shared" si="95"/>
        <v>70</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28175</v>
      </c>
      <c r="U250" s="290">
        <f t="shared" si="96"/>
        <v>115</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20825</v>
      </c>
      <c r="W250" s="290">
        <f t="shared" si="120"/>
        <v>85</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28175</v>
      </c>
      <c r="Y250" s="290">
        <f t="shared" si="121"/>
        <v>115</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16775</v>
      </c>
      <c r="AA250" s="290">
        <f t="shared" si="97"/>
        <v>68.469387755102048</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25400</v>
      </c>
      <c r="AC250" s="290">
        <f t="shared" si="98"/>
        <v>103.67346938775511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18625</v>
      </c>
      <c r="AE250" s="290">
        <f t="shared" si="122"/>
        <v>76.020408163265301</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28750</v>
      </c>
      <c r="AG250" s="290">
        <f t="shared" si="123"/>
        <v>117.34693877551021</v>
      </c>
      <c r="AI250" s="429">
        <f t="shared" si="99"/>
        <v>91.170000000001892</v>
      </c>
      <c r="AJ250" s="429">
        <f t="shared" si="100"/>
        <v>136.4900000000016</v>
      </c>
      <c r="AK250" s="429">
        <f t="shared" si="101"/>
        <v>143.54000000000087</v>
      </c>
      <c r="AL250" s="429">
        <f t="shared" si="102"/>
        <v>143.54000000000815</v>
      </c>
      <c r="AM250" s="429">
        <f t="shared" si="103"/>
        <v>91.170000000001892</v>
      </c>
      <c r="AN250" s="429">
        <f t="shared" si="104"/>
        <v>136.48999999999796</v>
      </c>
      <c r="AO250" s="429">
        <f t="shared" si="105"/>
        <v>143.54000000000087</v>
      </c>
      <c r="AP250" s="429">
        <f t="shared" si="106"/>
        <v>143.54000000000087</v>
      </c>
      <c r="AQ250" s="429">
        <f t="shared" si="107"/>
        <v>70</v>
      </c>
      <c r="AR250" s="429">
        <f t="shared" si="108"/>
        <v>115</v>
      </c>
      <c r="AS250" s="429">
        <f t="shared" si="109"/>
        <v>85</v>
      </c>
      <c r="AT250" s="429">
        <f t="shared" si="110"/>
        <v>115</v>
      </c>
      <c r="AU250" s="429">
        <f t="shared" si="111"/>
        <v>115</v>
      </c>
      <c r="AV250" s="429">
        <f t="shared" si="112"/>
        <v>180</v>
      </c>
      <c r="AW250" s="429">
        <f t="shared" si="113"/>
        <v>125</v>
      </c>
      <c r="AX250" s="429">
        <f t="shared" si="114"/>
        <v>180</v>
      </c>
    </row>
    <row r="251" spans="1:50">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26778.54</v>
      </c>
      <c r="E251" s="290">
        <f t="shared" si="115"/>
        <v>108.85585365853659</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32079.84</v>
      </c>
      <c r="G251" s="290">
        <f t="shared" si="116"/>
        <v>130.40585365853659</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33695.339999999997</v>
      </c>
      <c r="I251" s="290">
        <f t="shared" si="117"/>
        <v>136.97292682926829</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33576.54</v>
      </c>
      <c r="M251" s="290">
        <f t="shared" si="94"/>
        <v>136.49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35310.839999999997</v>
      </c>
      <c r="O251" s="290">
        <f t="shared" si="118"/>
        <v>143.54</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35310.839999999997</v>
      </c>
      <c r="Q251" s="290">
        <f t="shared" si="119"/>
        <v>143.54</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17220</v>
      </c>
      <c r="S251" s="290">
        <f t="shared" si="95"/>
        <v>70</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28290</v>
      </c>
      <c r="U251" s="290">
        <f t="shared" si="96"/>
        <v>115</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20910</v>
      </c>
      <c r="W251" s="290">
        <f t="shared" si="120"/>
        <v>85</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28290</v>
      </c>
      <c r="Y251" s="290">
        <f t="shared" si="121"/>
        <v>115</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16890</v>
      </c>
      <c r="AA251" s="290">
        <f t="shared" si="97"/>
        <v>68.658536585365852</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25580</v>
      </c>
      <c r="AC251" s="290">
        <f t="shared" si="98"/>
        <v>103.98373983739837</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18750</v>
      </c>
      <c r="AE251" s="290">
        <f t="shared" si="122"/>
        <v>76.219512195121951</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28930</v>
      </c>
      <c r="AG251" s="290">
        <f t="shared" si="123"/>
        <v>117.60162601626017</v>
      </c>
      <c r="AI251" s="429">
        <f t="shared" si="99"/>
        <v>91.169999999998254</v>
      </c>
      <c r="AJ251" s="429">
        <f t="shared" si="100"/>
        <v>136.48999999999796</v>
      </c>
      <c r="AK251" s="429">
        <f t="shared" si="101"/>
        <v>143.54000000000087</v>
      </c>
      <c r="AL251" s="429">
        <f t="shared" si="102"/>
        <v>143.5399999999936</v>
      </c>
      <c r="AM251" s="429">
        <f t="shared" si="103"/>
        <v>91.169999999998254</v>
      </c>
      <c r="AN251" s="429">
        <f t="shared" si="104"/>
        <v>136.48999999999796</v>
      </c>
      <c r="AO251" s="429">
        <f t="shared" si="105"/>
        <v>143.54000000000087</v>
      </c>
      <c r="AP251" s="429">
        <f t="shared" si="106"/>
        <v>143.54000000000087</v>
      </c>
      <c r="AQ251" s="429">
        <f t="shared" si="107"/>
        <v>70</v>
      </c>
      <c r="AR251" s="429">
        <f t="shared" si="108"/>
        <v>115</v>
      </c>
      <c r="AS251" s="429">
        <f t="shared" si="109"/>
        <v>85</v>
      </c>
      <c r="AT251" s="429">
        <f t="shared" si="110"/>
        <v>115</v>
      </c>
      <c r="AU251" s="429">
        <f t="shared" si="111"/>
        <v>115</v>
      </c>
      <c r="AV251" s="429">
        <f t="shared" si="112"/>
        <v>180</v>
      </c>
      <c r="AW251" s="429">
        <f t="shared" si="113"/>
        <v>125</v>
      </c>
      <c r="AX251" s="429">
        <f t="shared" si="114"/>
        <v>180</v>
      </c>
    </row>
    <row r="252" spans="1:50">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26915.03</v>
      </c>
      <c r="E252" s="290">
        <f t="shared" si="115"/>
        <v>108.96773279352226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32223.379999999997</v>
      </c>
      <c r="G252" s="290">
        <f t="shared" si="116"/>
        <v>130.45902834008095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33838.879999999997</v>
      </c>
      <c r="I252" s="290">
        <f t="shared" si="117"/>
        <v>136.99951417004047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33713.03</v>
      </c>
      <c r="M252" s="290">
        <f t="shared" si="94"/>
        <v>136.49</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35454.379999999997</v>
      </c>
      <c r="O252" s="290">
        <f t="shared" si="118"/>
        <v>143.54</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35454.379999999997</v>
      </c>
      <c r="Q252" s="290">
        <f t="shared" si="119"/>
        <v>143.54</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17290</v>
      </c>
      <c r="S252" s="290">
        <f t="shared" si="95"/>
        <v>70</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28405</v>
      </c>
      <c r="U252" s="290">
        <f t="shared" si="96"/>
        <v>115</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20995</v>
      </c>
      <c r="W252" s="290">
        <f t="shared" si="120"/>
        <v>85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28405</v>
      </c>
      <c r="Y252" s="290">
        <f t="shared" si="121"/>
        <v>115</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17005</v>
      </c>
      <c r="AA252" s="290">
        <f t="shared" si="97"/>
        <v>68.84615384615384</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25760</v>
      </c>
      <c r="AC252" s="290">
        <f t="shared" si="98"/>
        <v>104.2914979757085</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18875</v>
      </c>
      <c r="AE252" s="290">
        <f t="shared" si="122"/>
        <v>76.417004048582996</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29110</v>
      </c>
      <c r="AG252" s="290">
        <f t="shared" si="123"/>
        <v>117.85425101214575</v>
      </c>
      <c r="AI252" s="429">
        <f t="shared" si="99"/>
        <v>91.170000000001892</v>
      </c>
      <c r="AJ252" s="429">
        <f t="shared" si="100"/>
        <v>136.48999999999796</v>
      </c>
      <c r="AK252" s="429">
        <f t="shared" si="101"/>
        <v>143.53999999999724</v>
      </c>
      <c r="AL252" s="429">
        <f t="shared" si="102"/>
        <v>143.54000000000087</v>
      </c>
      <c r="AM252" s="429">
        <f t="shared" si="103"/>
        <v>91.170000000001892</v>
      </c>
      <c r="AN252" s="429">
        <f t="shared" si="104"/>
        <v>136.48999999999796</v>
      </c>
      <c r="AO252" s="429">
        <f t="shared" si="105"/>
        <v>143.54000000000087</v>
      </c>
      <c r="AP252" s="429">
        <f t="shared" si="106"/>
        <v>143.54000000000087</v>
      </c>
      <c r="AQ252" s="429">
        <f t="shared" si="107"/>
        <v>70</v>
      </c>
      <c r="AR252" s="429">
        <f t="shared" si="108"/>
        <v>115</v>
      </c>
      <c r="AS252" s="429">
        <f t="shared" si="109"/>
        <v>85</v>
      </c>
      <c r="AT252" s="429">
        <f t="shared" si="110"/>
        <v>115</v>
      </c>
      <c r="AU252" s="429">
        <f t="shared" si="111"/>
        <v>115</v>
      </c>
      <c r="AV252" s="429">
        <f t="shared" si="112"/>
        <v>180</v>
      </c>
      <c r="AW252" s="429">
        <f t="shared" si="113"/>
        <v>125</v>
      </c>
      <c r="AX252" s="429">
        <f t="shared" si="114"/>
        <v>180</v>
      </c>
    </row>
    <row r="253" spans="1:50">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27051.52</v>
      </c>
      <c r="E253" s="290">
        <f t="shared" si="115"/>
        <v>109.07870967741935</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32366.92</v>
      </c>
      <c r="G253" s="290">
        <f t="shared" si="116"/>
        <v>130.51177419354838</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33982.42</v>
      </c>
      <c r="I253" s="290">
        <f t="shared" si="117"/>
        <v>137.0258870967742</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33849.520000000004</v>
      </c>
      <c r="M253" s="290">
        <f t="shared" si="94"/>
        <v>136.49</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35597.919999999998</v>
      </c>
      <c r="O253" s="290">
        <f t="shared" si="118"/>
        <v>143.54</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35597.919999999998</v>
      </c>
      <c r="Q253" s="290">
        <f t="shared" si="119"/>
        <v>143.54</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17360</v>
      </c>
      <c r="S253" s="290">
        <f t="shared" si="95"/>
        <v>70</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28520</v>
      </c>
      <c r="U253" s="290">
        <f t="shared" si="96"/>
        <v>115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21080</v>
      </c>
      <c r="W253" s="290">
        <f t="shared" si="120"/>
        <v>85</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28520</v>
      </c>
      <c r="Y253" s="290">
        <f t="shared" si="121"/>
        <v>115</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17120</v>
      </c>
      <c r="AA253" s="290">
        <f t="shared" si="97"/>
        <v>69.032258064516128</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25940</v>
      </c>
      <c r="AC253" s="290">
        <f t="shared" si="98"/>
        <v>104.59677419354838</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19000</v>
      </c>
      <c r="AE253" s="290">
        <f t="shared" si="122"/>
        <v>76.612903225806448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29290</v>
      </c>
      <c r="AG253" s="290">
        <f t="shared" si="123"/>
        <v>118.10483870967742</v>
      </c>
      <c r="AI253" s="429">
        <f t="shared" si="99"/>
        <v>91.169999999998254</v>
      </c>
      <c r="AJ253" s="429">
        <f t="shared" si="100"/>
        <v>136.4900000000016</v>
      </c>
      <c r="AK253" s="429">
        <f t="shared" si="101"/>
        <v>143.54000000000087</v>
      </c>
      <c r="AL253" s="429">
        <f t="shared" si="102"/>
        <v>143.54000000000087</v>
      </c>
      <c r="AM253" s="429">
        <f t="shared" si="103"/>
        <v>91.169999999998254</v>
      </c>
      <c r="AN253" s="429">
        <f t="shared" si="104"/>
        <v>136.49000000000524</v>
      </c>
      <c r="AO253" s="429">
        <f t="shared" si="105"/>
        <v>143.54000000000087</v>
      </c>
      <c r="AP253" s="429">
        <f t="shared" si="106"/>
        <v>143.54000000000087</v>
      </c>
      <c r="AQ253" s="429">
        <f t="shared" si="107"/>
        <v>70</v>
      </c>
      <c r="AR253" s="429">
        <f t="shared" si="108"/>
        <v>115</v>
      </c>
      <c r="AS253" s="429">
        <f t="shared" si="109"/>
        <v>85</v>
      </c>
      <c r="AT253" s="429">
        <f t="shared" si="110"/>
        <v>115</v>
      </c>
      <c r="AU253" s="429">
        <f t="shared" si="111"/>
        <v>115</v>
      </c>
      <c r="AV253" s="429">
        <f t="shared" si="112"/>
        <v>180</v>
      </c>
      <c r="AW253" s="429">
        <f t="shared" si="113"/>
        <v>125</v>
      </c>
      <c r="AX253" s="429">
        <f t="shared" si="114"/>
        <v>180</v>
      </c>
    </row>
    <row r="254" spans="1:50">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27188.010000000002</v>
      </c>
      <c r="E254" s="290">
        <f t="shared" si="115"/>
        <v>109.18879518072291</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32510.46</v>
      </c>
      <c r="G254" s="290">
        <f t="shared" si="116"/>
        <v>130.56409638554217</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34125.96</v>
      </c>
      <c r="I254" s="290">
        <f t="shared" si="117"/>
        <v>137.05204819277108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33986.01</v>
      </c>
      <c r="M254" s="290">
        <f t="shared" si="94"/>
        <v>136.49</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35741.46</v>
      </c>
      <c r="O254" s="290">
        <f t="shared" si="118"/>
        <v>143.54</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35741.46</v>
      </c>
      <c r="Q254" s="290">
        <f t="shared" si="119"/>
        <v>143.54</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17430</v>
      </c>
      <c r="S254" s="290">
        <f t="shared" si="95"/>
        <v>70</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28635</v>
      </c>
      <c r="U254" s="290">
        <f t="shared" si="96"/>
        <v>115</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21165</v>
      </c>
      <c r="W254" s="290">
        <f t="shared" si="120"/>
        <v>85</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28635</v>
      </c>
      <c r="Y254" s="290">
        <f t="shared" si="121"/>
        <v>115</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17235</v>
      </c>
      <c r="AA254" s="290">
        <f t="shared" si="97"/>
        <v>69.216867469879517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26120</v>
      </c>
      <c r="AC254" s="290">
        <f t="shared" si="98"/>
        <v>104.89959839357429</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19125</v>
      </c>
      <c r="AE254" s="290">
        <f t="shared" si="122"/>
        <v>76.807228915662648</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29470</v>
      </c>
      <c r="AG254" s="290">
        <f t="shared" si="123"/>
        <v>118.35341365461848</v>
      </c>
      <c r="AI254" s="429">
        <f t="shared" si="99"/>
        <v>91.170000000001892</v>
      </c>
      <c r="AJ254" s="429">
        <f t="shared" si="100"/>
        <v>136.4900000000016</v>
      </c>
      <c r="AK254" s="429">
        <f t="shared" si="101"/>
        <v>143.54000000000087</v>
      </c>
      <c r="AL254" s="429">
        <f t="shared" si="102"/>
        <v>143.54000000000087</v>
      </c>
      <c r="AM254" s="429">
        <f t="shared" si="103"/>
        <v>91.170000000001892</v>
      </c>
      <c r="AN254" s="429">
        <f t="shared" si="104"/>
        <v>136.48999999999796</v>
      </c>
      <c r="AO254" s="429">
        <f t="shared" si="105"/>
        <v>143.54000000000087</v>
      </c>
      <c r="AP254" s="429">
        <f t="shared" si="106"/>
        <v>143.54000000000087</v>
      </c>
      <c r="AQ254" s="429">
        <f t="shared" si="107"/>
        <v>70</v>
      </c>
      <c r="AR254" s="429">
        <f t="shared" si="108"/>
        <v>115</v>
      </c>
      <c r="AS254" s="429">
        <f t="shared" si="109"/>
        <v>85</v>
      </c>
      <c r="AT254" s="429">
        <f t="shared" si="110"/>
        <v>115</v>
      </c>
      <c r="AU254" s="429">
        <f t="shared" si="111"/>
        <v>115</v>
      </c>
      <c r="AV254" s="429">
        <f t="shared" si="112"/>
        <v>180</v>
      </c>
      <c r="AW254" s="429">
        <f t="shared" si="113"/>
        <v>125</v>
      </c>
      <c r="AX254" s="429">
        <f t="shared" si="114"/>
        <v>180</v>
      </c>
    </row>
    <row r="255" spans="1:50">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27324.5</v>
      </c>
      <c r="E255" s="290">
        <f t="shared" si="115"/>
        <v>109.298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32654</v>
      </c>
      <c r="G255" s="290">
        <f t="shared" si="116"/>
        <v>130.61600000000001</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34269.5</v>
      </c>
      <c r="I255" s="290">
        <f t="shared" si="117"/>
        <v>137.078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34122.5</v>
      </c>
      <c r="M255" s="290">
        <f t="shared" si="94"/>
        <v>136.49</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35885</v>
      </c>
      <c r="O255" s="290">
        <f t="shared" si="118"/>
        <v>143.54</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35885</v>
      </c>
      <c r="Q255" s="290">
        <f t="shared" si="119"/>
        <v>143.54</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17500</v>
      </c>
      <c r="S255" s="290">
        <f t="shared" si="95"/>
        <v>70</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28750</v>
      </c>
      <c r="U255" s="290">
        <f t="shared" si="96"/>
        <v>115</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21250</v>
      </c>
      <c r="W255" s="290">
        <f t="shared" si="120"/>
        <v>85</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28750</v>
      </c>
      <c r="Y255" s="290">
        <f t="shared" si="121"/>
        <v>115</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17350</v>
      </c>
      <c r="AA255" s="290">
        <f t="shared" si="97"/>
        <v>69.400000000000006</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26300</v>
      </c>
      <c r="AC255" s="290">
        <f t="shared" si="98"/>
        <v>105.2</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19250</v>
      </c>
      <c r="AE255" s="290">
        <f t="shared" si="122"/>
        <v>77</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29650</v>
      </c>
      <c r="AG255" s="290">
        <f t="shared" si="123"/>
        <v>118.6</v>
      </c>
      <c r="AI255" s="429">
        <f t="shared" si="99"/>
        <v>91.169999999998254</v>
      </c>
      <c r="AJ255" s="429">
        <f t="shared" si="100"/>
        <v>136.48999999999796</v>
      </c>
      <c r="AK255" s="429">
        <f t="shared" si="101"/>
        <v>143.54000000000087</v>
      </c>
      <c r="AL255" s="429">
        <f t="shared" si="102"/>
        <v>143.54000000000087</v>
      </c>
      <c r="AM255" s="429">
        <f t="shared" si="103"/>
        <v>91.169999999998254</v>
      </c>
      <c r="AN255" s="429">
        <f t="shared" si="104"/>
        <v>136.48999999999796</v>
      </c>
      <c r="AO255" s="429">
        <f t="shared" si="105"/>
        <v>143.54000000000087</v>
      </c>
      <c r="AP255" s="429">
        <f t="shared" si="106"/>
        <v>143.54000000000087</v>
      </c>
      <c r="AQ255" s="429">
        <f t="shared" si="107"/>
        <v>70</v>
      </c>
      <c r="AR255" s="429">
        <f t="shared" si="108"/>
        <v>115</v>
      </c>
      <c r="AS255" s="429">
        <f t="shared" si="109"/>
        <v>85</v>
      </c>
      <c r="AT255" s="429">
        <f t="shared" si="110"/>
        <v>115</v>
      </c>
      <c r="AU255" s="429">
        <f t="shared" si="111"/>
        <v>115</v>
      </c>
      <c r="AV255" s="429">
        <f t="shared" si="112"/>
        <v>180</v>
      </c>
      <c r="AW255" s="429">
        <f t="shared" si="113"/>
        <v>125</v>
      </c>
      <c r="AX255" s="429">
        <f t="shared" si="114"/>
        <v>180</v>
      </c>
    </row>
    <row r="256" spans="1:50">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27483.86</v>
      </c>
      <c r="E256" s="290">
        <f t="shared" si="115"/>
        <v>109.49745019920319</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32797.539999999994</v>
      </c>
      <c r="G256" s="290">
        <f t="shared" si="116"/>
        <v>130.6674900398406</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34413.039999999994</v>
      </c>
      <c r="I256" s="290">
        <f t="shared" si="117"/>
        <v>137.1037450199203</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39999.360000000001</v>
      </c>
      <c r="M256" s="290">
        <f t="shared" si="94"/>
        <v>159.36000000000001</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36028.54</v>
      </c>
      <c r="O256" s="290">
        <f t="shared" si="118"/>
        <v>143.54</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36028.54</v>
      </c>
      <c r="Q256" s="290">
        <f t="shared" si="119"/>
        <v>143.54</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17570</v>
      </c>
      <c r="S256" s="290">
        <f t="shared" si="95"/>
        <v>70</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28865</v>
      </c>
      <c r="U256" s="290">
        <f t="shared" si="96"/>
        <v>115</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21335</v>
      </c>
      <c r="W256" s="290">
        <f t="shared" si="120"/>
        <v>85</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50200</v>
      </c>
      <c r="Y256" s="290">
        <f t="shared" si="121"/>
        <v>200</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17465</v>
      </c>
      <c r="AA256" s="290">
        <f t="shared" si="97"/>
        <v>69.581673306772913</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26480</v>
      </c>
      <c r="AC256" s="290">
        <f t="shared" si="98"/>
        <v>105.4980079681275</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19375</v>
      </c>
      <c r="AE256" s="290">
        <f t="shared" si="122"/>
        <v>77.191235059760956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29950</v>
      </c>
      <c r="AG256" s="290">
        <f t="shared" si="123"/>
        <v>119.32270916334662</v>
      </c>
      <c r="AI256" s="429">
        <f t="shared" si="99"/>
        <v>91.170000000001892</v>
      </c>
      <c r="AJ256" s="429">
        <f t="shared" si="100"/>
        <v>159.36000000000058</v>
      </c>
      <c r="AK256" s="429">
        <f t="shared" si="101"/>
        <v>143.5399999999936</v>
      </c>
      <c r="AL256" s="429">
        <f t="shared" si="102"/>
        <v>143.5399999999936</v>
      </c>
      <c r="AM256" s="429">
        <f t="shared" si="103"/>
        <v>91.170000000001892</v>
      </c>
      <c r="AN256" s="429">
        <f t="shared" si="104"/>
        <v>5876.8600000000006</v>
      </c>
      <c r="AO256" s="429">
        <f t="shared" si="105"/>
        <v>143.54000000000087</v>
      </c>
      <c r="AP256" s="429">
        <f t="shared" si="106"/>
        <v>143.54000000000087</v>
      </c>
      <c r="AQ256" s="429">
        <f t="shared" si="107"/>
        <v>70</v>
      </c>
      <c r="AR256" s="429">
        <f t="shared" si="108"/>
        <v>115</v>
      </c>
      <c r="AS256" s="429">
        <f t="shared" si="109"/>
        <v>85</v>
      </c>
      <c r="AT256" s="429">
        <f t="shared" si="110"/>
        <v>21450</v>
      </c>
      <c r="AU256" s="429">
        <f t="shared" si="111"/>
        <v>115</v>
      </c>
      <c r="AV256" s="429">
        <f t="shared" si="112"/>
        <v>180</v>
      </c>
      <c r="AW256" s="429">
        <f t="shared" si="113"/>
        <v>125</v>
      </c>
      <c r="AX256" s="429">
        <f t="shared" si="114"/>
        <v>300</v>
      </c>
    </row>
    <row r="257" spans="1:50">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27643.22</v>
      </c>
      <c r="E257" s="290">
        <f t="shared" si="115"/>
        <v>109.69531746031747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32941.08</v>
      </c>
      <c r="G257" s="290">
        <f t="shared" si="116"/>
        <v>130.71857142857144</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34556.58</v>
      </c>
      <c r="I257" s="290">
        <f t="shared" si="117"/>
        <v>137.12928571428571</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40158.720000000001</v>
      </c>
      <c r="M257" s="290">
        <f t="shared" si="94"/>
        <v>159.36000000000001</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36172.079999999994</v>
      </c>
      <c r="O257" s="290">
        <f t="shared" si="118"/>
        <v>143.54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36172.079999999994</v>
      </c>
      <c r="Q257" s="290">
        <f t="shared" si="119"/>
        <v>143.54</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17640</v>
      </c>
      <c r="S257" s="290">
        <f t="shared" si="95"/>
        <v>70</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28980</v>
      </c>
      <c r="U257" s="290">
        <f t="shared" si="96"/>
        <v>115</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21420</v>
      </c>
      <c r="W257" s="290">
        <f t="shared" si="120"/>
        <v>85</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50400</v>
      </c>
      <c r="Y257" s="290">
        <f t="shared" si="121"/>
        <v>200</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17580</v>
      </c>
      <c r="AA257" s="290">
        <f t="shared" si="97"/>
        <v>69.761904761904759</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26660</v>
      </c>
      <c r="AC257" s="290">
        <f t="shared" si="98"/>
        <v>105.7936507936508</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19500</v>
      </c>
      <c r="AE257" s="290">
        <f t="shared" si="122"/>
        <v>77.38095238095238</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30250</v>
      </c>
      <c r="AG257" s="290">
        <f t="shared" si="123"/>
        <v>120.03968253968254</v>
      </c>
      <c r="AI257" s="429">
        <f t="shared" si="99"/>
        <v>91.169999999998254</v>
      </c>
      <c r="AJ257" s="429">
        <f t="shared" si="100"/>
        <v>159.36000000000058</v>
      </c>
      <c r="AK257" s="429">
        <f t="shared" si="101"/>
        <v>143.54000000000815</v>
      </c>
      <c r="AL257" s="429">
        <f t="shared" si="102"/>
        <v>143.54000000000815</v>
      </c>
      <c r="AM257" s="429">
        <f t="shared" si="103"/>
        <v>91.169999999998254</v>
      </c>
      <c r="AN257" s="429">
        <f t="shared" si="104"/>
        <v>159.36000000000058</v>
      </c>
      <c r="AO257" s="429">
        <f t="shared" si="105"/>
        <v>143.5399999999936</v>
      </c>
      <c r="AP257" s="429">
        <f t="shared" si="106"/>
        <v>143.5399999999936</v>
      </c>
      <c r="AQ257" s="429">
        <f t="shared" si="107"/>
        <v>70</v>
      </c>
      <c r="AR257" s="429">
        <f t="shared" si="108"/>
        <v>115</v>
      </c>
      <c r="AS257" s="429">
        <f t="shared" si="109"/>
        <v>85</v>
      </c>
      <c r="AT257" s="429">
        <f t="shared" si="110"/>
        <v>200</v>
      </c>
      <c r="AU257" s="429">
        <f t="shared" si="111"/>
        <v>115</v>
      </c>
      <c r="AV257" s="429">
        <f t="shared" si="112"/>
        <v>180</v>
      </c>
      <c r="AW257" s="429">
        <f t="shared" si="113"/>
        <v>125</v>
      </c>
      <c r="AX257" s="429">
        <f t="shared" si="114"/>
        <v>300</v>
      </c>
    </row>
    <row r="258" spans="1:50">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27802.58</v>
      </c>
      <c r="E258" s="290">
        <f t="shared" si="115"/>
        <v>109.89162055335969</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33084.619999999995</v>
      </c>
      <c r="G258" s="290">
        <f t="shared" si="116"/>
        <v>130.76924901185768</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34700.119999999995</v>
      </c>
      <c r="I258" s="290">
        <f t="shared" si="117"/>
        <v>137.15462450592884</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40318.080000000002</v>
      </c>
      <c r="M258" s="290">
        <f t="shared" si="94"/>
        <v>159.36000000000001</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36315.619999999995</v>
      </c>
      <c r="O258" s="290">
        <f t="shared" si="118"/>
        <v>143.54</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36315.619999999995</v>
      </c>
      <c r="Q258" s="290">
        <f t="shared" si="119"/>
        <v>143.54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17710</v>
      </c>
      <c r="S258" s="290">
        <f t="shared" si="95"/>
        <v>70</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29095</v>
      </c>
      <c r="U258" s="290">
        <f t="shared" si="96"/>
        <v>115</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21505</v>
      </c>
      <c r="W258" s="290">
        <f t="shared" si="120"/>
        <v>85</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50600</v>
      </c>
      <c r="Y258" s="290">
        <f t="shared" si="121"/>
        <v>200</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17695</v>
      </c>
      <c r="AA258" s="290">
        <f t="shared" si="97"/>
        <v>69.940711462450594</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26840</v>
      </c>
      <c r="AC258" s="290">
        <f t="shared" si="98"/>
        <v>106.08695652173913</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19625</v>
      </c>
      <c r="AE258" s="290">
        <f t="shared" si="122"/>
        <v>77.569169960474312</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30550</v>
      </c>
      <c r="AG258" s="290">
        <f t="shared" si="123"/>
        <v>120.75098814229248</v>
      </c>
      <c r="AI258" s="429">
        <f t="shared" si="99"/>
        <v>91.170000000001892</v>
      </c>
      <c r="AJ258" s="429">
        <f t="shared" si="100"/>
        <v>159.36000000000058</v>
      </c>
      <c r="AK258" s="429">
        <f t="shared" si="101"/>
        <v>143.5399999999936</v>
      </c>
      <c r="AL258" s="429">
        <f t="shared" si="102"/>
        <v>143.5399999999936</v>
      </c>
      <c r="AM258" s="429">
        <f t="shared" si="103"/>
        <v>91.170000000001892</v>
      </c>
      <c r="AN258" s="429">
        <f t="shared" si="104"/>
        <v>159.36000000000058</v>
      </c>
      <c r="AO258" s="429">
        <f t="shared" si="105"/>
        <v>143.54000000000087</v>
      </c>
      <c r="AP258" s="429">
        <f t="shared" si="106"/>
        <v>143.54000000000087</v>
      </c>
      <c r="AQ258" s="429">
        <f t="shared" si="107"/>
        <v>70</v>
      </c>
      <c r="AR258" s="429">
        <f t="shared" si="108"/>
        <v>115</v>
      </c>
      <c r="AS258" s="429">
        <f t="shared" si="109"/>
        <v>85</v>
      </c>
      <c r="AT258" s="429">
        <f t="shared" si="110"/>
        <v>200</v>
      </c>
      <c r="AU258" s="429">
        <f t="shared" si="111"/>
        <v>115</v>
      </c>
      <c r="AV258" s="429">
        <f t="shared" si="112"/>
        <v>180</v>
      </c>
      <c r="AW258" s="429">
        <f t="shared" si="113"/>
        <v>125</v>
      </c>
      <c r="AX258" s="429">
        <f t="shared" si="114"/>
        <v>300</v>
      </c>
    </row>
    <row r="259" spans="1:50">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27961.94</v>
      </c>
      <c r="E259" s="290">
        <f t="shared" si="115"/>
        <v>110.0863779527559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33228.160000000003</v>
      </c>
      <c r="G259" s="290">
        <f t="shared" si="116"/>
        <v>130.81952755905513</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34843.660000000003</v>
      </c>
      <c r="I259" s="290">
        <f t="shared" si="117"/>
        <v>137.17976377952758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40477.440000000002</v>
      </c>
      <c r="M259" s="290">
        <f t="shared" si="94"/>
        <v>159.36000000000001</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36459.159999999996</v>
      </c>
      <c r="O259" s="290">
        <f t="shared" si="118"/>
        <v>143.54</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36459.159999999996</v>
      </c>
      <c r="Q259" s="290">
        <f t="shared" si="119"/>
        <v>143.54</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17780</v>
      </c>
      <c r="S259" s="290">
        <f t="shared" si="95"/>
        <v>70</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29210</v>
      </c>
      <c r="U259" s="290">
        <f t="shared" si="96"/>
        <v>115</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21590</v>
      </c>
      <c r="W259" s="290">
        <f t="shared" si="120"/>
        <v>85</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50800</v>
      </c>
      <c r="Y259" s="290">
        <f t="shared" si="121"/>
        <v>200</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17810</v>
      </c>
      <c r="AA259" s="290">
        <f t="shared" si="97"/>
        <v>70.118110236220474</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27020</v>
      </c>
      <c r="AC259" s="290">
        <f t="shared" si="98"/>
        <v>106.37795275590551</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19750</v>
      </c>
      <c r="AE259" s="290">
        <f t="shared" si="122"/>
        <v>77.755905511811022</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30850</v>
      </c>
      <c r="AG259" s="290">
        <f t="shared" si="123"/>
        <v>121.45669291338582</v>
      </c>
      <c r="AI259" s="429">
        <f t="shared" si="99"/>
        <v>91.169999999998254</v>
      </c>
      <c r="AJ259" s="429">
        <f t="shared" si="100"/>
        <v>159.35999999999694</v>
      </c>
      <c r="AK259" s="429">
        <f t="shared" si="101"/>
        <v>143.54000000000815</v>
      </c>
      <c r="AL259" s="429">
        <f t="shared" si="102"/>
        <v>143.54000000000815</v>
      </c>
      <c r="AM259" s="429">
        <f t="shared" si="103"/>
        <v>91.169999999998254</v>
      </c>
      <c r="AN259" s="429">
        <f t="shared" si="104"/>
        <v>159.36000000000058</v>
      </c>
      <c r="AO259" s="429">
        <f t="shared" si="105"/>
        <v>143.54000000000087</v>
      </c>
      <c r="AP259" s="429">
        <f t="shared" si="106"/>
        <v>143.54000000000087</v>
      </c>
      <c r="AQ259" s="429">
        <f t="shared" si="107"/>
        <v>70</v>
      </c>
      <c r="AR259" s="429">
        <f t="shared" si="108"/>
        <v>115</v>
      </c>
      <c r="AS259" s="429">
        <f t="shared" si="109"/>
        <v>85</v>
      </c>
      <c r="AT259" s="429">
        <f t="shared" si="110"/>
        <v>200</v>
      </c>
      <c r="AU259" s="429">
        <f t="shared" si="111"/>
        <v>115</v>
      </c>
      <c r="AV259" s="429">
        <f t="shared" si="112"/>
        <v>180</v>
      </c>
      <c r="AW259" s="429">
        <f t="shared" si="113"/>
        <v>125</v>
      </c>
      <c r="AX259" s="429">
        <f t="shared" si="114"/>
        <v>300</v>
      </c>
    </row>
    <row r="260" spans="1:5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28121.3</v>
      </c>
      <c r="E260" s="290">
        <f t="shared" si="115"/>
        <v>110.27960784313726</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33371.699999999997</v>
      </c>
      <c r="G260" s="290">
        <f t="shared" si="116"/>
        <v>130.86941176470586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34987.199999999997</v>
      </c>
      <c r="I260" s="290">
        <f t="shared" si="117"/>
        <v>137.20470588235293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40636.800000000003</v>
      </c>
      <c r="M260" s="290">
        <f t="shared" si="94"/>
        <v>159.36000000000001</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36602.699999999997</v>
      </c>
      <c r="O260" s="290">
        <f t="shared" si="118"/>
        <v>143.54</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36602.699999999997</v>
      </c>
      <c r="Q260" s="290">
        <f t="shared" si="119"/>
        <v>143.54</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17850</v>
      </c>
      <c r="S260" s="290">
        <f t="shared" si="95"/>
        <v>70</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29325</v>
      </c>
      <c r="U260" s="290">
        <f t="shared" si="96"/>
        <v>115</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21675</v>
      </c>
      <c r="W260" s="290">
        <f t="shared" si="120"/>
        <v>85</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51000</v>
      </c>
      <c r="Y260" s="290">
        <f t="shared" si="121"/>
        <v>200</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17925</v>
      </c>
      <c r="AA260" s="290">
        <f t="shared" si="97"/>
        <v>70.294117647058826</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27200</v>
      </c>
      <c r="AC260" s="290">
        <f t="shared" si="98"/>
        <v>106.66666666666667</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19875</v>
      </c>
      <c r="AE260" s="290">
        <f t="shared" si="122"/>
        <v>77.941176470588232</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31150</v>
      </c>
      <c r="AG260" s="290">
        <f t="shared" si="123"/>
        <v>122.15686274509804</v>
      </c>
      <c r="AI260" s="429">
        <f t="shared" si="99"/>
        <v>91.170000000001892</v>
      </c>
      <c r="AJ260" s="429">
        <f t="shared" si="100"/>
        <v>159.36000000000058</v>
      </c>
      <c r="AK260" s="429">
        <f t="shared" si="101"/>
        <v>143.5399999999936</v>
      </c>
      <c r="AL260" s="429">
        <f t="shared" si="102"/>
        <v>143.5399999999936</v>
      </c>
      <c r="AM260" s="429">
        <f t="shared" si="103"/>
        <v>91.170000000001892</v>
      </c>
      <c r="AN260" s="429">
        <f t="shared" si="104"/>
        <v>159.36000000000058</v>
      </c>
      <c r="AO260" s="429">
        <f t="shared" si="105"/>
        <v>143.54000000000087</v>
      </c>
      <c r="AP260" s="429">
        <f t="shared" si="106"/>
        <v>143.54000000000087</v>
      </c>
      <c r="AQ260" s="429">
        <f t="shared" si="107"/>
        <v>70</v>
      </c>
      <c r="AR260" s="429">
        <f t="shared" si="108"/>
        <v>115</v>
      </c>
      <c r="AS260" s="429">
        <f t="shared" si="109"/>
        <v>85</v>
      </c>
      <c r="AT260" s="429">
        <f t="shared" si="110"/>
        <v>200</v>
      </c>
      <c r="AU260" s="429">
        <f t="shared" si="111"/>
        <v>115</v>
      </c>
      <c r="AV260" s="429">
        <f t="shared" si="112"/>
        <v>180</v>
      </c>
      <c r="AW260" s="429">
        <f t="shared" si="113"/>
        <v>125</v>
      </c>
      <c r="AX260" s="429">
        <f t="shared" si="114"/>
        <v>300</v>
      </c>
    </row>
    <row r="261" spans="1:50">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28280.66</v>
      </c>
      <c r="E261" s="290">
        <f t="shared" si="115"/>
        <v>110.471328125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33515.24</v>
      </c>
      <c r="G261" s="290">
        <f t="shared" si="116"/>
        <v>130.91890624999999</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35130.74</v>
      </c>
      <c r="I261" s="290">
        <f t="shared" si="117"/>
        <v>137.22945312499999</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40796.160000000003</v>
      </c>
      <c r="M261" s="290">
        <f t="shared" si="94"/>
        <v>159.36000000000001</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36746.239999999998</v>
      </c>
      <c r="O261" s="290">
        <f t="shared" si="118"/>
        <v>143.54</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36746.239999999998</v>
      </c>
      <c r="Q261" s="290">
        <f t="shared" si="119"/>
        <v>143.54</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17920</v>
      </c>
      <c r="S261" s="290">
        <f t="shared" si="95"/>
        <v>70</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29440</v>
      </c>
      <c r="U261" s="290">
        <f t="shared" si="96"/>
        <v>115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21760</v>
      </c>
      <c r="W261" s="290">
        <f t="shared" si="120"/>
        <v>85</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51200</v>
      </c>
      <c r="Y261" s="290">
        <f t="shared" si="121"/>
        <v>200</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18040</v>
      </c>
      <c r="AA261" s="290">
        <f t="shared" si="97"/>
        <v>70.46875</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27380</v>
      </c>
      <c r="AC261" s="290">
        <f t="shared" si="98"/>
        <v>106.953125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20000</v>
      </c>
      <c r="AE261" s="290">
        <f t="shared" si="122"/>
        <v>78.125</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31450</v>
      </c>
      <c r="AG261" s="290">
        <f t="shared" si="123"/>
        <v>122.8515625</v>
      </c>
      <c r="AI261" s="429">
        <f t="shared" si="99"/>
        <v>91.169999999998254</v>
      </c>
      <c r="AJ261" s="429">
        <f t="shared" si="100"/>
        <v>159.36000000000058</v>
      </c>
      <c r="AK261" s="429">
        <f t="shared" si="101"/>
        <v>143.54000000000087</v>
      </c>
      <c r="AL261" s="429">
        <f t="shared" si="102"/>
        <v>143.54000000000087</v>
      </c>
      <c r="AM261" s="429">
        <f t="shared" si="103"/>
        <v>91.169999999998254</v>
      </c>
      <c r="AN261" s="429">
        <f t="shared" si="104"/>
        <v>159.36000000000058</v>
      </c>
      <c r="AO261" s="429">
        <f t="shared" si="105"/>
        <v>143.54000000000087</v>
      </c>
      <c r="AP261" s="429">
        <f t="shared" si="106"/>
        <v>143.54000000000087</v>
      </c>
      <c r="AQ261" s="429">
        <f t="shared" si="107"/>
        <v>70</v>
      </c>
      <c r="AR261" s="429">
        <f t="shared" si="108"/>
        <v>115</v>
      </c>
      <c r="AS261" s="429">
        <f t="shared" si="109"/>
        <v>85</v>
      </c>
      <c r="AT261" s="429">
        <f t="shared" si="110"/>
        <v>200</v>
      </c>
      <c r="AU261" s="429">
        <f t="shared" si="111"/>
        <v>115</v>
      </c>
      <c r="AV261" s="429">
        <f t="shared" si="112"/>
        <v>180</v>
      </c>
      <c r="AW261" s="429">
        <f t="shared" si="113"/>
        <v>125</v>
      </c>
      <c r="AX261" s="429">
        <f t="shared" si="114"/>
        <v>300</v>
      </c>
    </row>
    <row r="262" spans="1:50">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28440.02</v>
      </c>
      <c r="E262" s="290">
        <f t="shared" si="115"/>
        <v>110.66155642023347</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33658.78</v>
      </c>
      <c r="G262" s="290">
        <f t="shared" si="116"/>
        <v>130.96801556420232</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35274.28</v>
      </c>
      <c r="I262" s="290">
        <f t="shared" si="117"/>
        <v>137.25400778210116</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40955.520000000004</v>
      </c>
      <c r="M262" s="290">
        <f t="shared" ref="M262:M325" si="125">L262/$A262</f>
        <v>159.36000000000001</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36889.78</v>
      </c>
      <c r="O262" s="290">
        <f t="shared" si="118"/>
        <v>143.54</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36889.78</v>
      </c>
      <c r="Q262" s="290">
        <f t="shared" si="119"/>
        <v>143.54</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17990</v>
      </c>
      <c r="S262" s="290">
        <f t="shared" ref="S262:S325" si="126">R262/$A262</f>
        <v>70</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29555</v>
      </c>
      <c r="U262" s="290">
        <f t="shared" ref="U262:U325" si="127">T262/$A262</f>
        <v>115</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21845</v>
      </c>
      <c r="W262" s="290">
        <f t="shared" si="120"/>
        <v>85</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51400</v>
      </c>
      <c r="Y262" s="290">
        <f t="shared" si="121"/>
        <v>200</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18155</v>
      </c>
      <c r="AA262" s="290">
        <f t="shared" ref="AA262:AA325" si="128">Z262/$A262</f>
        <v>70.642023346303503</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27560</v>
      </c>
      <c r="AC262" s="290">
        <f t="shared" ref="AC262:AC325" si="129">AB262/$A262</f>
        <v>107.23735408560312</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20125</v>
      </c>
      <c r="AE262" s="290">
        <f t="shared" si="122"/>
        <v>78.307392996108945</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31750</v>
      </c>
      <c r="AG262" s="290">
        <f t="shared" si="123"/>
        <v>123.5408560311284</v>
      </c>
      <c r="AI262" s="429">
        <f t="shared" ref="AI262:AI325" si="130">B262-B261</f>
        <v>91.169999999998254</v>
      </c>
      <c r="AJ262" s="429">
        <f t="shared" ref="AJ262:AJ325" si="131">D262-D261</f>
        <v>159.36000000000058</v>
      </c>
      <c r="AK262" s="429">
        <f t="shared" ref="AK262:AK325" si="132">F262-F261</f>
        <v>143.54000000000087</v>
      </c>
      <c r="AL262" s="429">
        <f t="shared" ref="AL262:AL325" si="133">H262-H261</f>
        <v>143.54000000000087</v>
      </c>
      <c r="AM262" s="429">
        <f t="shared" ref="AM262:AM325" si="134">J262-J261</f>
        <v>91.169999999998254</v>
      </c>
      <c r="AN262" s="429">
        <f t="shared" ref="AN262:AN325" si="135">L262-L261</f>
        <v>159.36000000000058</v>
      </c>
      <c r="AO262" s="429">
        <f t="shared" ref="AO262:AO325" si="136">N262-N261</f>
        <v>143.54000000000087</v>
      </c>
      <c r="AP262" s="429">
        <f t="shared" ref="AP262:AP325" si="137">P262-P261</f>
        <v>143.54000000000087</v>
      </c>
      <c r="AQ262" s="429">
        <f t="shared" ref="AQ262:AQ325" si="138">R262-R261</f>
        <v>70</v>
      </c>
      <c r="AR262" s="429">
        <f t="shared" ref="AR262:AR325" si="139">T262-T261</f>
        <v>115</v>
      </c>
      <c r="AS262" s="429">
        <f t="shared" ref="AS262:AS325" si="140">V262-V261</f>
        <v>85</v>
      </c>
      <c r="AT262" s="429">
        <f t="shared" ref="AT262:AT325" si="141">X262-X261</f>
        <v>200</v>
      </c>
      <c r="AU262" s="429">
        <f t="shared" ref="AU262:AU325" si="142">Z262-Z261</f>
        <v>115</v>
      </c>
      <c r="AV262" s="429">
        <f t="shared" ref="AV262:AV325" si="143">AB262-AB261</f>
        <v>180</v>
      </c>
      <c r="AW262" s="429">
        <f t="shared" ref="AW262:AW325" si="144">AD262-AD261</f>
        <v>125</v>
      </c>
      <c r="AX262" s="429">
        <f t="shared" ref="AX262:AX325" si="145">AF262-AF261</f>
        <v>300</v>
      </c>
    </row>
    <row r="263" spans="1:50">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28599.38</v>
      </c>
      <c r="E263" s="290">
        <f t="shared" si="146"/>
        <v>110.85031007751938</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33802.32</v>
      </c>
      <c r="G263" s="290">
        <f t="shared" ref="G263:G326" si="147">F263/$A263</f>
        <v>131.01674418604651</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35417.82</v>
      </c>
      <c r="I263" s="290">
        <f t="shared" ref="I263:I326" si="148">H263/$A263</f>
        <v>137.27837209302325</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41114.880000000005</v>
      </c>
      <c r="M263" s="290">
        <f t="shared" si="125"/>
        <v>159.36000000000001</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37033.32</v>
      </c>
      <c r="O263" s="290">
        <f t="shared" ref="O263:O326" si="149">N263/$A263</f>
        <v>143.54</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37033.32</v>
      </c>
      <c r="Q263" s="290">
        <f t="shared" ref="Q263:Q326" si="150">P263/$A263</f>
        <v>143.54</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18060</v>
      </c>
      <c r="S263" s="290">
        <f t="shared" si="126"/>
        <v>70</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29670</v>
      </c>
      <c r="U263" s="290">
        <f t="shared" si="127"/>
        <v>115</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21930</v>
      </c>
      <c r="W263" s="290">
        <f t="shared" ref="W263:W326" si="151">V263/$A263</f>
        <v>85</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51600</v>
      </c>
      <c r="Y263" s="290">
        <f t="shared" ref="Y263:Y326" si="152">X263/$A263</f>
        <v>200</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18270</v>
      </c>
      <c r="AA263" s="290">
        <f t="shared" si="128"/>
        <v>70.813953488372093</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27740</v>
      </c>
      <c r="AC263" s="290">
        <f t="shared" si="129"/>
        <v>107.51937984496124</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20250</v>
      </c>
      <c r="AE263" s="290">
        <f t="shared" ref="AE263:AE326" si="153">AD263/$A263</f>
        <v>78.488372093023258</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32050</v>
      </c>
      <c r="AG263" s="290">
        <f t="shared" ref="AG263:AG326" si="154">AF263/$A263</f>
        <v>124.22480620155039</v>
      </c>
      <c r="AI263" s="429">
        <f t="shared" si="130"/>
        <v>91.170000000001892</v>
      </c>
      <c r="AJ263" s="429">
        <f t="shared" si="131"/>
        <v>159.36000000000058</v>
      </c>
      <c r="AK263" s="429">
        <f t="shared" si="132"/>
        <v>143.54000000000087</v>
      </c>
      <c r="AL263" s="429">
        <f t="shared" si="133"/>
        <v>143.54000000000087</v>
      </c>
      <c r="AM263" s="429">
        <f t="shared" si="134"/>
        <v>91.170000000001892</v>
      </c>
      <c r="AN263" s="429">
        <f t="shared" si="135"/>
        <v>159.36000000000058</v>
      </c>
      <c r="AO263" s="429">
        <f t="shared" si="136"/>
        <v>143.54000000000087</v>
      </c>
      <c r="AP263" s="429">
        <f t="shared" si="137"/>
        <v>143.54000000000087</v>
      </c>
      <c r="AQ263" s="429">
        <f t="shared" si="138"/>
        <v>70</v>
      </c>
      <c r="AR263" s="429">
        <f t="shared" si="139"/>
        <v>115</v>
      </c>
      <c r="AS263" s="429">
        <f t="shared" si="140"/>
        <v>85</v>
      </c>
      <c r="AT263" s="429">
        <f t="shared" si="141"/>
        <v>200</v>
      </c>
      <c r="AU263" s="429">
        <f t="shared" si="142"/>
        <v>115</v>
      </c>
      <c r="AV263" s="429">
        <f t="shared" si="143"/>
        <v>180</v>
      </c>
      <c r="AW263" s="429">
        <f t="shared" si="144"/>
        <v>125</v>
      </c>
      <c r="AX263" s="429">
        <f t="shared" si="145"/>
        <v>300</v>
      </c>
    </row>
    <row r="264" spans="1:50">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28758.74</v>
      </c>
      <c r="E264" s="290">
        <f t="shared" si="146"/>
        <v>111.03760617760618</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33945.86</v>
      </c>
      <c r="G264" s="290">
        <f t="shared" si="147"/>
        <v>131.06509652509652</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35561.360000000001</v>
      </c>
      <c r="I264" s="290">
        <f t="shared" si="148"/>
        <v>137.30254826254827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41274.240000000005</v>
      </c>
      <c r="M264" s="290">
        <f t="shared" si="125"/>
        <v>159.36000000000001</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37176.86</v>
      </c>
      <c r="O264" s="290">
        <f t="shared" si="149"/>
        <v>143.54</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37176.86</v>
      </c>
      <c r="Q264" s="290">
        <f t="shared" si="150"/>
        <v>143.54</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18130</v>
      </c>
      <c r="S264" s="290">
        <f t="shared" si="126"/>
        <v>70</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29785</v>
      </c>
      <c r="U264" s="290">
        <f t="shared" si="127"/>
        <v>115</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22015</v>
      </c>
      <c r="W264" s="290">
        <f t="shared" si="151"/>
        <v>85</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51800</v>
      </c>
      <c r="Y264" s="290">
        <f t="shared" si="152"/>
        <v>200</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18385</v>
      </c>
      <c r="AA264" s="290">
        <f t="shared" si="128"/>
        <v>70.984555984555982</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27920</v>
      </c>
      <c r="AC264" s="290">
        <f t="shared" si="129"/>
        <v>107.79922779922779</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20375</v>
      </c>
      <c r="AE264" s="290">
        <f t="shared" si="153"/>
        <v>78.667953667953668</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32350</v>
      </c>
      <c r="AG264" s="290">
        <f t="shared" si="154"/>
        <v>124.9034749034749</v>
      </c>
      <c r="AI264" s="429">
        <f t="shared" si="130"/>
        <v>91.169999999998254</v>
      </c>
      <c r="AJ264" s="429">
        <f t="shared" si="131"/>
        <v>159.36000000000058</v>
      </c>
      <c r="AK264" s="429">
        <f t="shared" si="132"/>
        <v>143.54000000000087</v>
      </c>
      <c r="AL264" s="429">
        <f t="shared" si="133"/>
        <v>143.54000000000087</v>
      </c>
      <c r="AM264" s="429">
        <f t="shared" si="134"/>
        <v>91.169999999998254</v>
      </c>
      <c r="AN264" s="429">
        <f t="shared" si="135"/>
        <v>159.36000000000058</v>
      </c>
      <c r="AO264" s="429">
        <f t="shared" si="136"/>
        <v>143.54000000000087</v>
      </c>
      <c r="AP264" s="429">
        <f t="shared" si="137"/>
        <v>143.54000000000087</v>
      </c>
      <c r="AQ264" s="429">
        <f t="shared" si="138"/>
        <v>70</v>
      </c>
      <c r="AR264" s="429">
        <f t="shared" si="139"/>
        <v>115</v>
      </c>
      <c r="AS264" s="429">
        <f t="shared" si="140"/>
        <v>85</v>
      </c>
      <c r="AT264" s="429">
        <f t="shared" si="141"/>
        <v>200</v>
      </c>
      <c r="AU264" s="429">
        <f t="shared" si="142"/>
        <v>115</v>
      </c>
      <c r="AV264" s="429">
        <f t="shared" si="143"/>
        <v>180</v>
      </c>
      <c r="AW264" s="429">
        <f t="shared" si="144"/>
        <v>125</v>
      </c>
      <c r="AX264" s="429">
        <f t="shared" si="145"/>
        <v>300</v>
      </c>
    </row>
    <row r="265" spans="1:50">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28918.1</v>
      </c>
      <c r="E265" s="290">
        <f t="shared" si="146"/>
        <v>111.22346153846154</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34089.399999999994</v>
      </c>
      <c r="G265" s="290">
        <f t="shared" si="147"/>
        <v>131.1130769230769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35704.899999999994</v>
      </c>
      <c r="I265" s="290">
        <f t="shared" si="148"/>
        <v>137.32653846153843</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41433.600000000006</v>
      </c>
      <c r="M265" s="290">
        <f t="shared" si="125"/>
        <v>159.36000000000001</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37320.400000000001</v>
      </c>
      <c r="O265" s="290">
        <f t="shared" si="149"/>
        <v>143.54</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37320.400000000001</v>
      </c>
      <c r="Q265" s="290">
        <f t="shared" si="150"/>
        <v>143.54</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18200</v>
      </c>
      <c r="S265" s="290">
        <f t="shared" si="126"/>
        <v>70</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29900</v>
      </c>
      <c r="U265" s="290">
        <f t="shared" si="127"/>
        <v>115</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22100</v>
      </c>
      <c r="W265" s="290">
        <f t="shared" si="151"/>
        <v>85</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52000</v>
      </c>
      <c r="Y265" s="290">
        <f t="shared" si="152"/>
        <v>200</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18500</v>
      </c>
      <c r="AA265" s="290">
        <f t="shared" si="128"/>
        <v>71.15384615384616</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28100</v>
      </c>
      <c r="AC265" s="290">
        <f t="shared" si="129"/>
        <v>108.07692307692308</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20500</v>
      </c>
      <c r="AE265" s="290">
        <f t="shared" si="153"/>
        <v>78.84615384615384</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32650</v>
      </c>
      <c r="AG265" s="290">
        <f t="shared" si="154"/>
        <v>125.57692307692308</v>
      </c>
      <c r="AI265" s="429">
        <f t="shared" si="130"/>
        <v>91.170000000001892</v>
      </c>
      <c r="AJ265" s="429">
        <f t="shared" si="131"/>
        <v>159.35999999999694</v>
      </c>
      <c r="AK265" s="429">
        <f t="shared" si="132"/>
        <v>143.5399999999936</v>
      </c>
      <c r="AL265" s="429">
        <f t="shared" si="133"/>
        <v>143.5399999999936</v>
      </c>
      <c r="AM265" s="429">
        <f t="shared" si="134"/>
        <v>91.170000000001892</v>
      </c>
      <c r="AN265" s="429">
        <f t="shared" si="135"/>
        <v>159.36000000000058</v>
      </c>
      <c r="AO265" s="429">
        <f t="shared" si="136"/>
        <v>143.54000000000087</v>
      </c>
      <c r="AP265" s="429">
        <f t="shared" si="137"/>
        <v>143.54000000000087</v>
      </c>
      <c r="AQ265" s="429">
        <f t="shared" si="138"/>
        <v>70</v>
      </c>
      <c r="AR265" s="429">
        <f t="shared" si="139"/>
        <v>115</v>
      </c>
      <c r="AS265" s="429">
        <f t="shared" si="140"/>
        <v>85</v>
      </c>
      <c r="AT265" s="429">
        <f t="shared" si="141"/>
        <v>200</v>
      </c>
      <c r="AU265" s="429">
        <f t="shared" si="142"/>
        <v>115</v>
      </c>
      <c r="AV265" s="429">
        <f t="shared" si="143"/>
        <v>180</v>
      </c>
      <c r="AW265" s="429">
        <f t="shared" si="144"/>
        <v>125</v>
      </c>
      <c r="AX265" s="429">
        <f t="shared" si="145"/>
        <v>300</v>
      </c>
    </row>
    <row r="266" spans="1:50">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29077.46</v>
      </c>
      <c r="E266" s="290">
        <f t="shared" si="146"/>
        <v>111.40789272030651</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34232.94</v>
      </c>
      <c r="G266" s="290">
        <f t="shared" si="147"/>
        <v>131.16068965517243</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35848.44</v>
      </c>
      <c r="I266" s="290">
        <f t="shared" si="148"/>
        <v>137.35034482758621</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41592.960000000006</v>
      </c>
      <c r="M266" s="290">
        <f t="shared" si="125"/>
        <v>159.36000000000001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37463.939999999995</v>
      </c>
      <c r="O266" s="290">
        <f t="shared" si="149"/>
        <v>143.54</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37463.939999999995</v>
      </c>
      <c r="Q266" s="290">
        <f t="shared" si="150"/>
        <v>143.54</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18270</v>
      </c>
      <c r="S266" s="290">
        <f t="shared" si="126"/>
        <v>70</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30015</v>
      </c>
      <c r="U266" s="290">
        <f t="shared" si="127"/>
        <v>115</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22185</v>
      </c>
      <c r="W266" s="290">
        <f t="shared" si="151"/>
        <v>85</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52200</v>
      </c>
      <c r="Y266" s="290">
        <f t="shared" si="152"/>
        <v>200</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18615</v>
      </c>
      <c r="AA266" s="290">
        <f t="shared" si="128"/>
        <v>71.321839080459768</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28280</v>
      </c>
      <c r="AC266" s="290">
        <f t="shared" si="129"/>
        <v>108.35249042145594</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20625</v>
      </c>
      <c r="AE266" s="290">
        <f t="shared" si="153"/>
        <v>79.022988505747122</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32950</v>
      </c>
      <c r="AG266" s="290">
        <f t="shared" si="154"/>
        <v>126.24521072796935</v>
      </c>
      <c r="AI266" s="429">
        <f t="shared" si="130"/>
        <v>91.169999999998254</v>
      </c>
      <c r="AJ266" s="429">
        <f t="shared" si="131"/>
        <v>159.36000000000058</v>
      </c>
      <c r="AK266" s="429">
        <f t="shared" si="132"/>
        <v>143.54000000000815</v>
      </c>
      <c r="AL266" s="429">
        <f t="shared" si="133"/>
        <v>143.54000000000815</v>
      </c>
      <c r="AM266" s="429">
        <f t="shared" si="134"/>
        <v>91.169999999998254</v>
      </c>
      <c r="AN266" s="429">
        <f t="shared" si="135"/>
        <v>159.36000000000058</v>
      </c>
      <c r="AO266" s="429">
        <f t="shared" si="136"/>
        <v>143.5399999999936</v>
      </c>
      <c r="AP266" s="429">
        <f t="shared" si="137"/>
        <v>143.5399999999936</v>
      </c>
      <c r="AQ266" s="429">
        <f t="shared" si="138"/>
        <v>70</v>
      </c>
      <c r="AR266" s="429">
        <f t="shared" si="139"/>
        <v>115</v>
      </c>
      <c r="AS266" s="429">
        <f t="shared" si="140"/>
        <v>85</v>
      </c>
      <c r="AT266" s="429">
        <f t="shared" si="141"/>
        <v>200</v>
      </c>
      <c r="AU266" s="429">
        <f t="shared" si="142"/>
        <v>115</v>
      </c>
      <c r="AV266" s="429">
        <f t="shared" si="143"/>
        <v>180</v>
      </c>
      <c r="AW266" s="429">
        <f t="shared" si="144"/>
        <v>125</v>
      </c>
      <c r="AX266" s="429">
        <f t="shared" si="145"/>
        <v>300</v>
      </c>
    </row>
    <row r="267" spans="1:50">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29236.82</v>
      </c>
      <c r="E267" s="290">
        <f t="shared" si="146"/>
        <v>111.59091603053434</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34376.479999999996</v>
      </c>
      <c r="G267" s="290">
        <f t="shared" si="147"/>
        <v>131.20793893129769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35991.979999999996</v>
      </c>
      <c r="I267" s="290">
        <f t="shared" si="148"/>
        <v>137.37396946564883</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41752.320000000007</v>
      </c>
      <c r="M267" s="290">
        <f t="shared" si="125"/>
        <v>159.36000000000001</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37607.479999999996</v>
      </c>
      <c r="O267" s="290">
        <f t="shared" si="149"/>
        <v>143.54</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37607.479999999996</v>
      </c>
      <c r="Q267" s="290">
        <f t="shared" si="150"/>
        <v>143.54</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18340</v>
      </c>
      <c r="S267" s="290">
        <f t="shared" si="126"/>
        <v>70</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30130</v>
      </c>
      <c r="U267" s="290">
        <f t="shared" si="127"/>
        <v>115</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22270</v>
      </c>
      <c r="W267" s="290">
        <f t="shared" si="151"/>
        <v>85</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52400</v>
      </c>
      <c r="Y267" s="290">
        <f t="shared" si="152"/>
        <v>200</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18730</v>
      </c>
      <c r="AA267" s="290">
        <f t="shared" si="128"/>
        <v>71.488549618320604</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28460</v>
      </c>
      <c r="AC267" s="290">
        <f t="shared" si="129"/>
        <v>108.62595419847328</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20750</v>
      </c>
      <c r="AE267" s="290">
        <f t="shared" si="153"/>
        <v>79.198473282442748</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33250</v>
      </c>
      <c r="AG267" s="290">
        <f t="shared" si="154"/>
        <v>126.90839694656489</v>
      </c>
      <c r="AI267" s="429">
        <f t="shared" si="130"/>
        <v>91.170000000001892</v>
      </c>
      <c r="AJ267" s="429">
        <f t="shared" si="131"/>
        <v>159.36000000000058</v>
      </c>
      <c r="AK267" s="429">
        <f t="shared" si="132"/>
        <v>143.5399999999936</v>
      </c>
      <c r="AL267" s="429">
        <f t="shared" si="133"/>
        <v>143.5399999999936</v>
      </c>
      <c r="AM267" s="429">
        <f t="shared" si="134"/>
        <v>91.170000000001892</v>
      </c>
      <c r="AN267" s="429">
        <f t="shared" si="135"/>
        <v>159.36000000000058</v>
      </c>
      <c r="AO267" s="429">
        <f t="shared" si="136"/>
        <v>143.54000000000087</v>
      </c>
      <c r="AP267" s="429">
        <f t="shared" si="137"/>
        <v>143.54000000000087</v>
      </c>
      <c r="AQ267" s="429">
        <f t="shared" si="138"/>
        <v>70</v>
      </c>
      <c r="AR267" s="429">
        <f t="shared" si="139"/>
        <v>115</v>
      </c>
      <c r="AS267" s="429">
        <f t="shared" si="140"/>
        <v>85</v>
      </c>
      <c r="AT267" s="429">
        <f t="shared" si="141"/>
        <v>200</v>
      </c>
      <c r="AU267" s="429">
        <f t="shared" si="142"/>
        <v>115</v>
      </c>
      <c r="AV267" s="429">
        <f t="shared" si="143"/>
        <v>180</v>
      </c>
      <c r="AW267" s="429">
        <f t="shared" si="144"/>
        <v>125</v>
      </c>
      <c r="AX267" s="429">
        <f t="shared" si="145"/>
        <v>300</v>
      </c>
    </row>
    <row r="268" spans="1:50">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29396.18</v>
      </c>
      <c r="E268" s="290">
        <f t="shared" si="146"/>
        <v>111.77254752851711</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34520.020000000004</v>
      </c>
      <c r="G268" s="290">
        <f t="shared" si="147"/>
        <v>131.25482889733843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36135.519999999997</v>
      </c>
      <c r="I268" s="290">
        <f t="shared" si="148"/>
        <v>137.3974144486692</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41911.68</v>
      </c>
      <c r="M268" s="290">
        <f t="shared" si="125"/>
        <v>159.36000000000001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37751.019999999997</v>
      </c>
      <c r="O268" s="290">
        <f t="shared" si="149"/>
        <v>143.54</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37751.019999999997</v>
      </c>
      <c r="Q268" s="290">
        <f t="shared" si="150"/>
        <v>143.54</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18410</v>
      </c>
      <c r="S268" s="290">
        <f t="shared" si="126"/>
        <v>70</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30245</v>
      </c>
      <c r="U268" s="290">
        <f t="shared" si="127"/>
        <v>115</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22355</v>
      </c>
      <c r="W268" s="290">
        <f t="shared" si="151"/>
        <v>85</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52600</v>
      </c>
      <c r="Y268" s="290">
        <f t="shared" si="152"/>
        <v>200</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18845</v>
      </c>
      <c r="AA268" s="290">
        <f t="shared" si="128"/>
        <v>71.653992395437257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28640</v>
      </c>
      <c r="AC268" s="290">
        <f t="shared" si="129"/>
        <v>108.89733840304183</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20875</v>
      </c>
      <c r="AE268" s="290">
        <f t="shared" si="153"/>
        <v>79.372623574144484</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33550</v>
      </c>
      <c r="AG268" s="290">
        <f t="shared" si="154"/>
        <v>127.56653992395437</v>
      </c>
      <c r="AI268" s="429">
        <f t="shared" si="130"/>
        <v>91.169999999998254</v>
      </c>
      <c r="AJ268" s="429">
        <f t="shared" si="131"/>
        <v>159.36000000000058</v>
      </c>
      <c r="AK268" s="429">
        <f t="shared" si="132"/>
        <v>143.54000000000815</v>
      </c>
      <c r="AL268" s="429">
        <f t="shared" si="133"/>
        <v>143.54000000000087</v>
      </c>
      <c r="AM268" s="429">
        <f t="shared" si="134"/>
        <v>91.169999999998254</v>
      </c>
      <c r="AN268" s="429">
        <f t="shared" si="135"/>
        <v>159.35999999999331</v>
      </c>
      <c r="AO268" s="429">
        <f t="shared" si="136"/>
        <v>143.54000000000087</v>
      </c>
      <c r="AP268" s="429">
        <f t="shared" si="137"/>
        <v>143.54000000000087</v>
      </c>
      <c r="AQ268" s="429">
        <f t="shared" si="138"/>
        <v>70</v>
      </c>
      <c r="AR268" s="429">
        <f t="shared" si="139"/>
        <v>115</v>
      </c>
      <c r="AS268" s="429">
        <f t="shared" si="140"/>
        <v>85</v>
      </c>
      <c r="AT268" s="429">
        <f t="shared" si="141"/>
        <v>200</v>
      </c>
      <c r="AU268" s="429">
        <f t="shared" si="142"/>
        <v>115</v>
      </c>
      <c r="AV268" s="429">
        <f t="shared" si="143"/>
        <v>180</v>
      </c>
      <c r="AW268" s="429">
        <f t="shared" si="144"/>
        <v>125</v>
      </c>
      <c r="AX268" s="429">
        <f t="shared" si="145"/>
        <v>300</v>
      </c>
    </row>
    <row r="269" spans="1:50">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29555.54</v>
      </c>
      <c r="E269" s="290">
        <f t="shared" si="146"/>
        <v>111.95280303030303</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34663.56</v>
      </c>
      <c r="G269" s="290">
        <f t="shared" si="147"/>
        <v>131.30136363636362</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36279.06</v>
      </c>
      <c r="I269" s="290">
        <f t="shared" si="148"/>
        <v>137.42068181818181</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42071.040000000001</v>
      </c>
      <c r="M269" s="290">
        <f t="shared" si="125"/>
        <v>159.36000000000001</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37894.559999999998</v>
      </c>
      <c r="O269" s="290">
        <f t="shared" si="149"/>
        <v>143.54</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37894.559999999998</v>
      </c>
      <c r="Q269" s="290">
        <f t="shared" si="150"/>
        <v>143.54</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18480</v>
      </c>
      <c r="S269" s="290">
        <f t="shared" si="126"/>
        <v>70</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30360</v>
      </c>
      <c r="U269" s="290">
        <f t="shared" si="127"/>
        <v>115</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22440</v>
      </c>
      <c r="W269" s="290">
        <f t="shared" si="151"/>
        <v>85</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52800</v>
      </c>
      <c r="Y269" s="290">
        <f t="shared" si="152"/>
        <v>200</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18960</v>
      </c>
      <c r="AA269" s="290">
        <f t="shared" si="128"/>
        <v>71.818181818181813</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28820</v>
      </c>
      <c r="AC269" s="290">
        <f t="shared" si="129"/>
        <v>109.16666666666667</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21000</v>
      </c>
      <c r="AE269" s="290">
        <f t="shared" si="153"/>
        <v>79.545454545454547</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33850</v>
      </c>
      <c r="AG269" s="290">
        <f t="shared" si="154"/>
        <v>128.21969696969697</v>
      </c>
      <c r="AI269" s="429">
        <f t="shared" si="130"/>
        <v>91.170000000001892</v>
      </c>
      <c r="AJ269" s="429">
        <f t="shared" si="131"/>
        <v>159.36000000000058</v>
      </c>
      <c r="AK269" s="429">
        <f t="shared" si="132"/>
        <v>143.5399999999936</v>
      </c>
      <c r="AL269" s="429">
        <f t="shared" si="133"/>
        <v>143.54000000000087</v>
      </c>
      <c r="AM269" s="429">
        <f t="shared" si="134"/>
        <v>91.170000000001892</v>
      </c>
      <c r="AN269" s="429">
        <f t="shared" si="135"/>
        <v>159.36000000000058</v>
      </c>
      <c r="AO269" s="429">
        <f t="shared" si="136"/>
        <v>143.54000000000087</v>
      </c>
      <c r="AP269" s="429">
        <f t="shared" si="137"/>
        <v>143.54000000000087</v>
      </c>
      <c r="AQ269" s="429">
        <f t="shared" si="138"/>
        <v>70</v>
      </c>
      <c r="AR269" s="429">
        <f t="shared" si="139"/>
        <v>115</v>
      </c>
      <c r="AS269" s="429">
        <f t="shared" si="140"/>
        <v>85</v>
      </c>
      <c r="AT269" s="429">
        <f t="shared" si="141"/>
        <v>200</v>
      </c>
      <c r="AU269" s="429">
        <f t="shared" si="142"/>
        <v>115</v>
      </c>
      <c r="AV269" s="429">
        <f t="shared" si="143"/>
        <v>180</v>
      </c>
      <c r="AW269" s="429">
        <f t="shared" si="144"/>
        <v>125</v>
      </c>
      <c r="AX269" s="429">
        <f t="shared" si="145"/>
        <v>300</v>
      </c>
    </row>
    <row r="270" spans="1:5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29714.9</v>
      </c>
      <c r="E270" s="290">
        <f t="shared" si="146"/>
        <v>112.13169811320755</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34807.1</v>
      </c>
      <c r="G270" s="290">
        <f t="shared" si="147"/>
        <v>131.34754716981132</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36422.6</v>
      </c>
      <c r="I270" s="290">
        <f t="shared" si="148"/>
        <v>137.44377358490564</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42230.400000000001</v>
      </c>
      <c r="M270" s="290">
        <f t="shared" si="125"/>
        <v>159.36000000000001</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38038.1</v>
      </c>
      <c r="O270" s="290">
        <f t="shared" si="149"/>
        <v>143.54</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38038.1</v>
      </c>
      <c r="Q270" s="290">
        <f t="shared" si="150"/>
        <v>143.54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18550</v>
      </c>
      <c r="S270" s="290">
        <f t="shared" si="126"/>
        <v>70</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30475</v>
      </c>
      <c r="U270" s="290">
        <f t="shared" si="127"/>
        <v>115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22525</v>
      </c>
      <c r="W270" s="290">
        <f t="shared" si="151"/>
        <v>85</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53000</v>
      </c>
      <c r="Y270" s="290">
        <f t="shared" si="152"/>
        <v>200</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19075</v>
      </c>
      <c r="AA270" s="290">
        <f t="shared" si="128"/>
        <v>71.981132075471692</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29000</v>
      </c>
      <c r="AC270" s="290">
        <f t="shared" si="129"/>
        <v>109.43396226415095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21125</v>
      </c>
      <c r="AE270" s="290">
        <f t="shared" si="153"/>
        <v>79.716981132075475</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34150</v>
      </c>
      <c r="AG270" s="290">
        <f t="shared" si="154"/>
        <v>128.8679245283019</v>
      </c>
      <c r="AI270" s="429">
        <f t="shared" si="130"/>
        <v>91.169999999998254</v>
      </c>
      <c r="AJ270" s="429">
        <f t="shared" si="131"/>
        <v>159.36000000000058</v>
      </c>
      <c r="AK270" s="429">
        <f t="shared" si="132"/>
        <v>143.54000000000087</v>
      </c>
      <c r="AL270" s="429">
        <f t="shared" si="133"/>
        <v>143.54000000000087</v>
      </c>
      <c r="AM270" s="429">
        <f t="shared" si="134"/>
        <v>91.169999999998254</v>
      </c>
      <c r="AN270" s="429">
        <f t="shared" si="135"/>
        <v>159.36000000000058</v>
      </c>
      <c r="AO270" s="429">
        <f t="shared" si="136"/>
        <v>143.54000000000087</v>
      </c>
      <c r="AP270" s="429">
        <f t="shared" si="137"/>
        <v>143.54000000000087</v>
      </c>
      <c r="AQ270" s="429">
        <f t="shared" si="138"/>
        <v>70</v>
      </c>
      <c r="AR270" s="429">
        <f t="shared" si="139"/>
        <v>115</v>
      </c>
      <c r="AS270" s="429">
        <f t="shared" si="140"/>
        <v>85</v>
      </c>
      <c r="AT270" s="429">
        <f t="shared" si="141"/>
        <v>200</v>
      </c>
      <c r="AU270" s="429">
        <f t="shared" si="142"/>
        <v>115</v>
      </c>
      <c r="AV270" s="429">
        <f t="shared" si="143"/>
        <v>180</v>
      </c>
      <c r="AW270" s="429">
        <f t="shared" si="144"/>
        <v>125</v>
      </c>
      <c r="AX270" s="429">
        <f t="shared" si="145"/>
        <v>300</v>
      </c>
    </row>
    <row r="271" spans="1:50">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29874.260000000002</v>
      </c>
      <c r="E271" s="290">
        <f t="shared" si="146"/>
        <v>112.30924812030077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34950.639999999999</v>
      </c>
      <c r="G271" s="290">
        <f t="shared" si="147"/>
        <v>131.39338345864661</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36566.14</v>
      </c>
      <c r="I271" s="290">
        <f t="shared" si="148"/>
        <v>137.46669172932332</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42389.760000000002</v>
      </c>
      <c r="M271" s="290">
        <f t="shared" si="125"/>
        <v>159.36000000000001</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38181.64</v>
      </c>
      <c r="O271" s="290">
        <f t="shared" si="149"/>
        <v>143.54</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38181.64</v>
      </c>
      <c r="Q271" s="290">
        <f t="shared" si="150"/>
        <v>143.54</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18620</v>
      </c>
      <c r="S271" s="290">
        <f t="shared" si="126"/>
        <v>70</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30590</v>
      </c>
      <c r="U271" s="290">
        <f t="shared" si="127"/>
        <v>115</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22610</v>
      </c>
      <c r="W271" s="290">
        <f t="shared" si="151"/>
        <v>85</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53200</v>
      </c>
      <c r="Y271" s="290">
        <f t="shared" si="152"/>
        <v>200</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19190</v>
      </c>
      <c r="AA271" s="290">
        <f t="shared" si="128"/>
        <v>72.142857142857139</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29180</v>
      </c>
      <c r="AC271" s="290">
        <f t="shared" si="129"/>
        <v>109.69924812030075</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21250</v>
      </c>
      <c r="AE271" s="290">
        <f t="shared" si="153"/>
        <v>79.887218045112789</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34450</v>
      </c>
      <c r="AG271" s="290">
        <f t="shared" si="154"/>
        <v>129.51127819548873</v>
      </c>
      <c r="AI271" s="429">
        <f t="shared" si="130"/>
        <v>91.170000000001892</v>
      </c>
      <c r="AJ271" s="429">
        <f t="shared" si="131"/>
        <v>159.36000000000058</v>
      </c>
      <c r="AK271" s="429">
        <f t="shared" si="132"/>
        <v>143.54000000000087</v>
      </c>
      <c r="AL271" s="429">
        <f t="shared" si="133"/>
        <v>143.54000000000087</v>
      </c>
      <c r="AM271" s="429">
        <f t="shared" si="134"/>
        <v>91.170000000001892</v>
      </c>
      <c r="AN271" s="429">
        <f t="shared" si="135"/>
        <v>159.36000000000058</v>
      </c>
      <c r="AO271" s="429">
        <f t="shared" si="136"/>
        <v>143.54000000000087</v>
      </c>
      <c r="AP271" s="429">
        <f t="shared" si="137"/>
        <v>143.54000000000087</v>
      </c>
      <c r="AQ271" s="429">
        <f t="shared" si="138"/>
        <v>70</v>
      </c>
      <c r="AR271" s="429">
        <f t="shared" si="139"/>
        <v>115</v>
      </c>
      <c r="AS271" s="429">
        <f t="shared" si="140"/>
        <v>85</v>
      </c>
      <c r="AT271" s="429">
        <f t="shared" si="141"/>
        <v>200</v>
      </c>
      <c r="AU271" s="429">
        <f t="shared" si="142"/>
        <v>115</v>
      </c>
      <c r="AV271" s="429">
        <f t="shared" si="143"/>
        <v>180</v>
      </c>
      <c r="AW271" s="429">
        <f t="shared" si="144"/>
        <v>125</v>
      </c>
      <c r="AX271" s="429">
        <f t="shared" si="145"/>
        <v>300</v>
      </c>
    </row>
    <row r="272" spans="1:50">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30033.62</v>
      </c>
      <c r="E272" s="290">
        <f t="shared" si="146"/>
        <v>112.485468164794</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35094.18</v>
      </c>
      <c r="G272" s="290">
        <f t="shared" si="147"/>
        <v>131.43887640449438</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36709.679999999993</v>
      </c>
      <c r="I272" s="290">
        <f t="shared" si="148"/>
        <v>137.48943820224716</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42549.120000000003</v>
      </c>
      <c r="M272" s="290">
        <f t="shared" si="125"/>
        <v>159.36000000000001</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38325.18</v>
      </c>
      <c r="O272" s="290">
        <f t="shared" si="149"/>
        <v>143.54</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38325.18</v>
      </c>
      <c r="Q272" s="290">
        <f t="shared" si="150"/>
        <v>143.54</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18690</v>
      </c>
      <c r="S272" s="290">
        <f t="shared" si="126"/>
        <v>70</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30705</v>
      </c>
      <c r="U272" s="290">
        <f t="shared" si="127"/>
        <v>115</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22695</v>
      </c>
      <c r="W272" s="290">
        <f t="shared" si="151"/>
        <v>85</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53400</v>
      </c>
      <c r="Y272" s="290">
        <f t="shared" si="152"/>
        <v>200</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19305</v>
      </c>
      <c r="AA272" s="290">
        <f t="shared" si="128"/>
        <v>72.303370786516851</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29360</v>
      </c>
      <c r="AC272" s="290">
        <f t="shared" si="129"/>
        <v>109.9625468164794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21375</v>
      </c>
      <c r="AE272" s="290">
        <f t="shared" si="153"/>
        <v>80.056179775280896</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34750</v>
      </c>
      <c r="AG272" s="290">
        <f t="shared" si="154"/>
        <v>130.14981273408239</v>
      </c>
      <c r="AI272" s="429">
        <f t="shared" si="130"/>
        <v>91.169999999998254</v>
      </c>
      <c r="AJ272" s="429">
        <f t="shared" si="131"/>
        <v>159.35999999999694</v>
      </c>
      <c r="AK272" s="429">
        <f t="shared" si="132"/>
        <v>143.54000000000087</v>
      </c>
      <c r="AL272" s="429">
        <f t="shared" si="133"/>
        <v>143.5399999999936</v>
      </c>
      <c r="AM272" s="429">
        <f t="shared" si="134"/>
        <v>91.169999999998254</v>
      </c>
      <c r="AN272" s="429">
        <f t="shared" si="135"/>
        <v>159.36000000000058</v>
      </c>
      <c r="AO272" s="429">
        <f t="shared" si="136"/>
        <v>143.54000000000087</v>
      </c>
      <c r="AP272" s="429">
        <f t="shared" si="137"/>
        <v>143.54000000000087</v>
      </c>
      <c r="AQ272" s="429">
        <f t="shared" si="138"/>
        <v>70</v>
      </c>
      <c r="AR272" s="429">
        <f t="shared" si="139"/>
        <v>115</v>
      </c>
      <c r="AS272" s="429">
        <f t="shared" si="140"/>
        <v>85</v>
      </c>
      <c r="AT272" s="429">
        <f t="shared" si="141"/>
        <v>200</v>
      </c>
      <c r="AU272" s="429">
        <f t="shared" si="142"/>
        <v>115</v>
      </c>
      <c r="AV272" s="429">
        <f t="shared" si="143"/>
        <v>180</v>
      </c>
      <c r="AW272" s="429">
        <f t="shared" si="144"/>
        <v>125</v>
      </c>
      <c r="AX272" s="429">
        <f t="shared" si="145"/>
        <v>300</v>
      </c>
    </row>
    <row r="273" spans="1:50">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30192.98</v>
      </c>
      <c r="E273" s="290">
        <f t="shared" si="146"/>
        <v>112.66037313432835</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35237.72</v>
      </c>
      <c r="G273" s="290">
        <f t="shared" si="147"/>
        <v>131.48402985074628</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36853.22</v>
      </c>
      <c r="I273" s="290">
        <f t="shared" si="148"/>
        <v>137.51201492537314</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42708.480000000003</v>
      </c>
      <c r="M273" s="290">
        <f t="shared" si="125"/>
        <v>159.36000000000001</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38468.720000000001</v>
      </c>
      <c r="O273" s="290">
        <f t="shared" si="149"/>
        <v>143.54</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38468.720000000001</v>
      </c>
      <c r="Q273" s="290">
        <f t="shared" si="150"/>
        <v>143.54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18760</v>
      </c>
      <c r="S273" s="290">
        <f t="shared" si="126"/>
        <v>70</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30820</v>
      </c>
      <c r="U273" s="290">
        <f t="shared" si="127"/>
        <v>115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22780</v>
      </c>
      <c r="W273" s="290">
        <f t="shared" si="151"/>
        <v>85</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53600</v>
      </c>
      <c r="Y273" s="290">
        <f t="shared" si="152"/>
        <v>200</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19420</v>
      </c>
      <c r="AA273" s="290">
        <f t="shared" si="128"/>
        <v>72.462686567164184</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29540</v>
      </c>
      <c r="AC273" s="290">
        <f t="shared" si="129"/>
        <v>110.22388059701493</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21500</v>
      </c>
      <c r="AE273" s="290">
        <f t="shared" si="153"/>
        <v>80.223880597014926</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35050</v>
      </c>
      <c r="AG273" s="290">
        <f t="shared" si="154"/>
        <v>130.78358208955223</v>
      </c>
      <c r="AI273" s="429">
        <f t="shared" si="130"/>
        <v>91.170000000001892</v>
      </c>
      <c r="AJ273" s="429">
        <f t="shared" si="131"/>
        <v>159.36000000000058</v>
      </c>
      <c r="AK273" s="429">
        <f t="shared" si="132"/>
        <v>143.54000000000087</v>
      </c>
      <c r="AL273" s="429">
        <f t="shared" si="133"/>
        <v>143.54000000000815</v>
      </c>
      <c r="AM273" s="429">
        <f t="shared" si="134"/>
        <v>91.170000000001892</v>
      </c>
      <c r="AN273" s="429">
        <f t="shared" si="135"/>
        <v>159.36000000000058</v>
      </c>
      <c r="AO273" s="429">
        <f t="shared" si="136"/>
        <v>143.54000000000087</v>
      </c>
      <c r="AP273" s="429">
        <f t="shared" si="137"/>
        <v>143.54000000000087</v>
      </c>
      <c r="AQ273" s="429">
        <f t="shared" si="138"/>
        <v>70</v>
      </c>
      <c r="AR273" s="429">
        <f t="shared" si="139"/>
        <v>115</v>
      </c>
      <c r="AS273" s="429">
        <f t="shared" si="140"/>
        <v>85</v>
      </c>
      <c r="AT273" s="429">
        <f t="shared" si="141"/>
        <v>200</v>
      </c>
      <c r="AU273" s="429">
        <f t="shared" si="142"/>
        <v>115</v>
      </c>
      <c r="AV273" s="429">
        <f t="shared" si="143"/>
        <v>180</v>
      </c>
      <c r="AW273" s="429">
        <f t="shared" si="144"/>
        <v>125</v>
      </c>
      <c r="AX273" s="429">
        <f t="shared" si="145"/>
        <v>300</v>
      </c>
    </row>
    <row r="274" spans="1:50">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30352.34</v>
      </c>
      <c r="E274" s="290">
        <f t="shared" si="146"/>
        <v>112.83397769516729</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35381.259999999995</v>
      </c>
      <c r="G274" s="290">
        <f t="shared" si="147"/>
        <v>131.52884758364311</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36996.759999999995</v>
      </c>
      <c r="I274" s="290">
        <f t="shared" si="148"/>
        <v>137.53442379182155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42867.840000000004</v>
      </c>
      <c r="M274" s="290">
        <f t="shared" si="125"/>
        <v>159.36000000000001</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38612.259999999995</v>
      </c>
      <c r="O274" s="290">
        <f t="shared" si="149"/>
        <v>143.54</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38612.259999999995</v>
      </c>
      <c r="Q274" s="290">
        <f t="shared" si="150"/>
        <v>143.54</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18830</v>
      </c>
      <c r="S274" s="290">
        <f t="shared" si="126"/>
        <v>70</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30935</v>
      </c>
      <c r="U274" s="290">
        <f t="shared" si="127"/>
        <v>115</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22865</v>
      </c>
      <c r="W274" s="290">
        <f t="shared" si="151"/>
        <v>85</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53800</v>
      </c>
      <c r="Y274" s="290">
        <f t="shared" si="152"/>
        <v>200</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19535</v>
      </c>
      <c r="AA274" s="290">
        <f t="shared" si="128"/>
        <v>72.620817843866178</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29720</v>
      </c>
      <c r="AC274" s="290">
        <f t="shared" si="129"/>
        <v>110.48327137546468</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21625</v>
      </c>
      <c r="AE274" s="290">
        <f t="shared" si="153"/>
        <v>80.390334572490701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35350</v>
      </c>
      <c r="AG274" s="290">
        <f t="shared" si="154"/>
        <v>131.41263940520446</v>
      </c>
      <c r="AI274" s="429">
        <f t="shared" si="130"/>
        <v>91.169999999998254</v>
      </c>
      <c r="AJ274" s="429">
        <f t="shared" si="131"/>
        <v>159.36000000000058</v>
      </c>
      <c r="AK274" s="429">
        <f t="shared" si="132"/>
        <v>143.5399999999936</v>
      </c>
      <c r="AL274" s="429">
        <f t="shared" si="133"/>
        <v>143.5399999999936</v>
      </c>
      <c r="AM274" s="429">
        <f t="shared" si="134"/>
        <v>91.169999999998254</v>
      </c>
      <c r="AN274" s="429">
        <f t="shared" si="135"/>
        <v>159.36000000000058</v>
      </c>
      <c r="AO274" s="429">
        <f t="shared" si="136"/>
        <v>143.5399999999936</v>
      </c>
      <c r="AP274" s="429">
        <f t="shared" si="137"/>
        <v>143.5399999999936</v>
      </c>
      <c r="AQ274" s="429">
        <f t="shared" si="138"/>
        <v>70</v>
      </c>
      <c r="AR274" s="429">
        <f t="shared" si="139"/>
        <v>115</v>
      </c>
      <c r="AS274" s="429">
        <f t="shared" si="140"/>
        <v>85</v>
      </c>
      <c r="AT274" s="429">
        <f t="shared" si="141"/>
        <v>200</v>
      </c>
      <c r="AU274" s="429">
        <f t="shared" si="142"/>
        <v>115</v>
      </c>
      <c r="AV274" s="429">
        <f t="shared" si="143"/>
        <v>180</v>
      </c>
      <c r="AW274" s="429">
        <f t="shared" si="144"/>
        <v>125</v>
      </c>
      <c r="AX274" s="429">
        <f t="shared" si="145"/>
        <v>300</v>
      </c>
    </row>
    <row r="275" spans="1:50">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30511.7</v>
      </c>
      <c r="E275" s="290">
        <f t="shared" si="146"/>
        <v>113.0062962962963</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35524.800000000003</v>
      </c>
      <c r="G275" s="290">
        <f t="shared" si="147"/>
        <v>131.57333333333335</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37140.300000000003</v>
      </c>
      <c r="I275" s="290">
        <f t="shared" si="148"/>
        <v>137.55666666666667</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43027.200000000004</v>
      </c>
      <c r="M275" s="290">
        <f t="shared" si="125"/>
        <v>159.36000000000001</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38755.799999999996</v>
      </c>
      <c r="O275" s="290">
        <f t="shared" si="149"/>
        <v>143.54</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38755.799999999996</v>
      </c>
      <c r="Q275" s="290">
        <f t="shared" si="150"/>
        <v>143.54</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18900</v>
      </c>
      <c r="S275" s="290">
        <f t="shared" si="126"/>
        <v>70</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31050</v>
      </c>
      <c r="U275" s="290">
        <f t="shared" si="127"/>
        <v>115</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22950</v>
      </c>
      <c r="W275" s="290">
        <f t="shared" si="151"/>
        <v>85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54000</v>
      </c>
      <c r="Y275" s="290">
        <f t="shared" si="152"/>
        <v>200</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19650</v>
      </c>
      <c r="AA275" s="290">
        <f t="shared" si="128"/>
        <v>72.777777777777771</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29900</v>
      </c>
      <c r="AC275" s="290">
        <f t="shared" si="129"/>
        <v>110.74074074074075</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21750</v>
      </c>
      <c r="AE275" s="290">
        <f t="shared" si="153"/>
        <v>80.555555555555557</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35650</v>
      </c>
      <c r="AG275" s="290">
        <f t="shared" si="154"/>
        <v>132.03703703703704</v>
      </c>
      <c r="AI275" s="429">
        <f t="shared" si="130"/>
        <v>91.170000000001892</v>
      </c>
      <c r="AJ275" s="429">
        <f t="shared" si="131"/>
        <v>159.36000000000058</v>
      </c>
      <c r="AK275" s="429">
        <f t="shared" si="132"/>
        <v>143.54000000000815</v>
      </c>
      <c r="AL275" s="429">
        <f t="shared" si="133"/>
        <v>143.54000000000815</v>
      </c>
      <c r="AM275" s="429">
        <f t="shared" si="134"/>
        <v>91.170000000001892</v>
      </c>
      <c r="AN275" s="429">
        <f t="shared" si="135"/>
        <v>159.36000000000058</v>
      </c>
      <c r="AO275" s="429">
        <f t="shared" si="136"/>
        <v>143.54000000000087</v>
      </c>
      <c r="AP275" s="429">
        <f t="shared" si="137"/>
        <v>143.54000000000087</v>
      </c>
      <c r="AQ275" s="429">
        <f t="shared" si="138"/>
        <v>70</v>
      </c>
      <c r="AR275" s="429">
        <f t="shared" si="139"/>
        <v>115</v>
      </c>
      <c r="AS275" s="429">
        <f t="shared" si="140"/>
        <v>85</v>
      </c>
      <c r="AT275" s="429">
        <f t="shared" si="141"/>
        <v>200</v>
      </c>
      <c r="AU275" s="429">
        <f t="shared" si="142"/>
        <v>115</v>
      </c>
      <c r="AV275" s="429">
        <f t="shared" si="143"/>
        <v>180</v>
      </c>
      <c r="AW275" s="429">
        <f t="shared" si="144"/>
        <v>125</v>
      </c>
      <c r="AX275" s="429">
        <f t="shared" si="145"/>
        <v>300</v>
      </c>
    </row>
    <row r="276" spans="1:50">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30671.06</v>
      </c>
      <c r="E276" s="290">
        <f t="shared" si="146"/>
        <v>113.17734317343174</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35668.339999999997</v>
      </c>
      <c r="G276" s="290">
        <f t="shared" si="147"/>
        <v>131.61749077490774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37283.839999999997</v>
      </c>
      <c r="I276" s="290">
        <f t="shared" si="148"/>
        <v>137.57874538745386</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43186.560000000005</v>
      </c>
      <c r="M276" s="290">
        <f t="shared" si="125"/>
        <v>159.36000000000001</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38899.339999999997</v>
      </c>
      <c r="O276" s="290">
        <f t="shared" si="149"/>
        <v>143.54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38899.339999999997</v>
      </c>
      <c r="Q276" s="290">
        <f t="shared" si="150"/>
        <v>143.54</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18970</v>
      </c>
      <c r="S276" s="290">
        <f t="shared" si="126"/>
        <v>70</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31165</v>
      </c>
      <c r="U276" s="290">
        <f t="shared" si="127"/>
        <v>115</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23035</v>
      </c>
      <c r="W276" s="290">
        <f t="shared" si="151"/>
        <v>85</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54200</v>
      </c>
      <c r="Y276" s="290">
        <f t="shared" si="152"/>
        <v>200</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19765</v>
      </c>
      <c r="AA276" s="290">
        <f t="shared" si="128"/>
        <v>72.933579335793354</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30080</v>
      </c>
      <c r="AC276" s="290">
        <f t="shared" si="129"/>
        <v>110.99630996309963</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21875</v>
      </c>
      <c r="AE276" s="290">
        <f t="shared" si="153"/>
        <v>80.719557195571952</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35950</v>
      </c>
      <c r="AG276" s="290">
        <f t="shared" si="154"/>
        <v>132.65682656826567</v>
      </c>
      <c r="AI276" s="429">
        <f t="shared" si="130"/>
        <v>91.169999999998254</v>
      </c>
      <c r="AJ276" s="429">
        <f t="shared" si="131"/>
        <v>159.36000000000058</v>
      </c>
      <c r="AK276" s="429">
        <f t="shared" si="132"/>
        <v>143.5399999999936</v>
      </c>
      <c r="AL276" s="429">
        <f t="shared" si="133"/>
        <v>143.5399999999936</v>
      </c>
      <c r="AM276" s="429">
        <f t="shared" si="134"/>
        <v>91.169999999998254</v>
      </c>
      <c r="AN276" s="429">
        <f t="shared" si="135"/>
        <v>159.36000000000058</v>
      </c>
      <c r="AO276" s="429">
        <f t="shared" si="136"/>
        <v>143.54000000000087</v>
      </c>
      <c r="AP276" s="429">
        <f t="shared" si="137"/>
        <v>143.54000000000087</v>
      </c>
      <c r="AQ276" s="429">
        <f t="shared" si="138"/>
        <v>70</v>
      </c>
      <c r="AR276" s="429">
        <f t="shared" si="139"/>
        <v>115</v>
      </c>
      <c r="AS276" s="429">
        <f t="shared" si="140"/>
        <v>85</v>
      </c>
      <c r="AT276" s="429">
        <f t="shared" si="141"/>
        <v>200</v>
      </c>
      <c r="AU276" s="429">
        <f t="shared" si="142"/>
        <v>115</v>
      </c>
      <c r="AV276" s="429">
        <f t="shared" si="143"/>
        <v>180</v>
      </c>
      <c r="AW276" s="429">
        <f t="shared" si="144"/>
        <v>125</v>
      </c>
      <c r="AX276" s="429">
        <f t="shared" si="145"/>
        <v>300</v>
      </c>
    </row>
    <row r="277" spans="1:50">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30830.42</v>
      </c>
      <c r="E277" s="290">
        <f t="shared" si="146"/>
        <v>113.34713235294117</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35811.879999999997</v>
      </c>
      <c r="G277" s="290">
        <f t="shared" si="147"/>
        <v>131.66132352941176</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37427.379999999997</v>
      </c>
      <c r="I277" s="290">
        <f t="shared" si="148"/>
        <v>137.60066176470588</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43345.920000000006</v>
      </c>
      <c r="M277" s="290">
        <f t="shared" si="125"/>
        <v>159.36000000000001</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39042.879999999997</v>
      </c>
      <c r="O277" s="290">
        <f t="shared" si="149"/>
        <v>143.54</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39042.879999999997</v>
      </c>
      <c r="Q277" s="290">
        <f t="shared" si="150"/>
        <v>143.54</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19040</v>
      </c>
      <c r="S277" s="290">
        <f t="shared" si="126"/>
        <v>70</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31280</v>
      </c>
      <c r="U277" s="290">
        <f t="shared" si="127"/>
        <v>115</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23120</v>
      </c>
      <c r="W277" s="290">
        <f t="shared" si="151"/>
        <v>85</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54400</v>
      </c>
      <c r="Y277" s="290">
        <f t="shared" si="152"/>
        <v>200</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19880</v>
      </c>
      <c r="AA277" s="290">
        <f t="shared" si="128"/>
        <v>73.088235294117652</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30260</v>
      </c>
      <c r="AC277" s="290">
        <f t="shared" si="129"/>
        <v>111.25</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22000</v>
      </c>
      <c r="AE277" s="290">
        <f t="shared" si="153"/>
        <v>80.882352941176464</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36250</v>
      </c>
      <c r="AG277" s="290">
        <f t="shared" si="154"/>
        <v>133.27205882352942</v>
      </c>
      <c r="AI277" s="429">
        <f t="shared" si="130"/>
        <v>91.170000000001892</v>
      </c>
      <c r="AJ277" s="429">
        <f t="shared" si="131"/>
        <v>159.35999999999694</v>
      </c>
      <c r="AK277" s="429">
        <f t="shared" si="132"/>
        <v>143.54000000000087</v>
      </c>
      <c r="AL277" s="429">
        <f t="shared" si="133"/>
        <v>143.54000000000087</v>
      </c>
      <c r="AM277" s="429">
        <f t="shared" si="134"/>
        <v>91.170000000001892</v>
      </c>
      <c r="AN277" s="429">
        <f t="shared" si="135"/>
        <v>159.36000000000058</v>
      </c>
      <c r="AO277" s="429">
        <f t="shared" si="136"/>
        <v>143.54000000000087</v>
      </c>
      <c r="AP277" s="429">
        <f t="shared" si="137"/>
        <v>143.54000000000087</v>
      </c>
      <c r="AQ277" s="429">
        <f t="shared" si="138"/>
        <v>70</v>
      </c>
      <c r="AR277" s="429">
        <f t="shared" si="139"/>
        <v>115</v>
      </c>
      <c r="AS277" s="429">
        <f t="shared" si="140"/>
        <v>85</v>
      </c>
      <c r="AT277" s="429">
        <f t="shared" si="141"/>
        <v>200</v>
      </c>
      <c r="AU277" s="429">
        <f t="shared" si="142"/>
        <v>115</v>
      </c>
      <c r="AV277" s="429">
        <f t="shared" si="143"/>
        <v>180</v>
      </c>
      <c r="AW277" s="429">
        <f t="shared" si="144"/>
        <v>125</v>
      </c>
      <c r="AX277" s="429">
        <f t="shared" si="145"/>
        <v>300</v>
      </c>
    </row>
    <row r="278" spans="1:50">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30989.78</v>
      </c>
      <c r="E278" s="290">
        <f t="shared" si="146"/>
        <v>113.51567765567765</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35955.42</v>
      </c>
      <c r="G278" s="290">
        <f t="shared" si="147"/>
        <v>131.70483516483515</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37570.92</v>
      </c>
      <c r="I278" s="290">
        <f t="shared" si="148"/>
        <v>137.62241758241757</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43505.280000000006</v>
      </c>
      <c r="M278" s="290">
        <f t="shared" si="125"/>
        <v>159.36000000000001</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39186.42</v>
      </c>
      <c r="O278" s="290">
        <f t="shared" si="149"/>
        <v>143.54</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39186.42</v>
      </c>
      <c r="Q278" s="290">
        <f t="shared" si="150"/>
        <v>143.54</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19110</v>
      </c>
      <c r="S278" s="290">
        <f t="shared" si="126"/>
        <v>70</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31395</v>
      </c>
      <c r="U278" s="290">
        <f t="shared" si="127"/>
        <v>115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23205</v>
      </c>
      <c r="W278" s="290">
        <f t="shared" si="151"/>
        <v>85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54600</v>
      </c>
      <c r="Y278" s="290">
        <f t="shared" si="152"/>
        <v>200</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19995</v>
      </c>
      <c r="AA278" s="290">
        <f t="shared" si="128"/>
        <v>73.241758241758248</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30440</v>
      </c>
      <c r="AC278" s="290">
        <f t="shared" si="129"/>
        <v>111.5018315018315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22125</v>
      </c>
      <c r="AE278" s="290">
        <f t="shared" si="153"/>
        <v>81.043956043956044</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36550</v>
      </c>
      <c r="AG278" s="290">
        <f t="shared" si="154"/>
        <v>133.88278388278388</v>
      </c>
      <c r="AI278" s="429">
        <f t="shared" si="130"/>
        <v>91.169999999998254</v>
      </c>
      <c r="AJ278" s="429">
        <f t="shared" si="131"/>
        <v>159.36000000000058</v>
      </c>
      <c r="AK278" s="429">
        <f t="shared" si="132"/>
        <v>143.54000000000087</v>
      </c>
      <c r="AL278" s="429">
        <f t="shared" si="133"/>
        <v>143.54000000000087</v>
      </c>
      <c r="AM278" s="429">
        <f t="shared" si="134"/>
        <v>91.169999999998254</v>
      </c>
      <c r="AN278" s="429">
        <f t="shared" si="135"/>
        <v>159.36000000000058</v>
      </c>
      <c r="AO278" s="429">
        <f t="shared" si="136"/>
        <v>143.54000000000087</v>
      </c>
      <c r="AP278" s="429">
        <f t="shared" si="137"/>
        <v>143.54000000000087</v>
      </c>
      <c r="AQ278" s="429">
        <f t="shared" si="138"/>
        <v>70</v>
      </c>
      <c r="AR278" s="429">
        <f t="shared" si="139"/>
        <v>115</v>
      </c>
      <c r="AS278" s="429">
        <f t="shared" si="140"/>
        <v>85</v>
      </c>
      <c r="AT278" s="429">
        <f t="shared" si="141"/>
        <v>200</v>
      </c>
      <c r="AU278" s="429">
        <f t="shared" si="142"/>
        <v>115</v>
      </c>
      <c r="AV278" s="429">
        <f t="shared" si="143"/>
        <v>180</v>
      </c>
      <c r="AW278" s="429">
        <f t="shared" si="144"/>
        <v>125</v>
      </c>
      <c r="AX278" s="429">
        <f t="shared" si="145"/>
        <v>300</v>
      </c>
    </row>
    <row r="279" spans="1:50">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31149.14</v>
      </c>
      <c r="E279" s="290">
        <f t="shared" si="146"/>
        <v>113.68299270072993</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36098.959999999999</v>
      </c>
      <c r="G279" s="290">
        <f t="shared" si="147"/>
        <v>131.74802919708029</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37714.46</v>
      </c>
      <c r="I279" s="290">
        <f t="shared" si="148"/>
        <v>137.64401459854014</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43664.640000000007</v>
      </c>
      <c r="M279" s="290">
        <f t="shared" si="125"/>
        <v>159.36000000000001</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39329.96</v>
      </c>
      <c r="O279" s="290">
        <f t="shared" si="149"/>
        <v>143.54</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39329.96</v>
      </c>
      <c r="Q279" s="290">
        <f t="shared" si="150"/>
        <v>143.54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19180</v>
      </c>
      <c r="S279" s="290">
        <f t="shared" si="126"/>
        <v>70</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31510</v>
      </c>
      <c r="U279" s="290">
        <f t="shared" si="127"/>
        <v>115</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23290</v>
      </c>
      <c r="W279" s="290">
        <f t="shared" si="151"/>
        <v>85</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54800</v>
      </c>
      <c r="Y279" s="290">
        <f t="shared" si="152"/>
        <v>200</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20110</v>
      </c>
      <c r="AA279" s="290">
        <f t="shared" si="128"/>
        <v>73.394160583941613</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30620</v>
      </c>
      <c r="AC279" s="290">
        <f t="shared" si="129"/>
        <v>111.75182481751825</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22250</v>
      </c>
      <c r="AE279" s="290">
        <f t="shared" si="153"/>
        <v>81.204379562043798</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36850</v>
      </c>
      <c r="AG279" s="290">
        <f t="shared" si="154"/>
        <v>134.4890510948905</v>
      </c>
      <c r="AI279" s="429">
        <f t="shared" si="130"/>
        <v>91.170000000001892</v>
      </c>
      <c r="AJ279" s="429">
        <f t="shared" si="131"/>
        <v>159.36000000000058</v>
      </c>
      <c r="AK279" s="429">
        <f t="shared" si="132"/>
        <v>143.54000000000087</v>
      </c>
      <c r="AL279" s="429">
        <f t="shared" si="133"/>
        <v>143.54000000000087</v>
      </c>
      <c r="AM279" s="429">
        <f t="shared" si="134"/>
        <v>91.170000000001892</v>
      </c>
      <c r="AN279" s="429">
        <f t="shared" si="135"/>
        <v>159.36000000000058</v>
      </c>
      <c r="AO279" s="429">
        <f t="shared" si="136"/>
        <v>143.54000000000087</v>
      </c>
      <c r="AP279" s="429">
        <f t="shared" si="137"/>
        <v>143.54000000000087</v>
      </c>
      <c r="AQ279" s="429">
        <f t="shared" si="138"/>
        <v>70</v>
      </c>
      <c r="AR279" s="429">
        <f t="shared" si="139"/>
        <v>115</v>
      </c>
      <c r="AS279" s="429">
        <f t="shared" si="140"/>
        <v>85</v>
      </c>
      <c r="AT279" s="429">
        <f t="shared" si="141"/>
        <v>200</v>
      </c>
      <c r="AU279" s="429">
        <f t="shared" si="142"/>
        <v>115</v>
      </c>
      <c r="AV279" s="429">
        <f t="shared" si="143"/>
        <v>180</v>
      </c>
      <c r="AW279" s="429">
        <f t="shared" si="144"/>
        <v>125</v>
      </c>
      <c r="AX279" s="429">
        <f t="shared" si="145"/>
        <v>300</v>
      </c>
    </row>
    <row r="280" spans="1:5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31308.5</v>
      </c>
      <c r="E280" s="290">
        <f t="shared" si="146"/>
        <v>113.8490909090909</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36242.5</v>
      </c>
      <c r="G280" s="290">
        <f t="shared" si="147"/>
        <v>131.79090909090908</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37858</v>
      </c>
      <c r="I280" s="290">
        <f t="shared" si="148"/>
        <v>137.66545454545454</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43824.000000000007</v>
      </c>
      <c r="M280" s="290">
        <f t="shared" si="125"/>
        <v>159.36000000000001</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39473.5</v>
      </c>
      <c r="O280" s="290">
        <f t="shared" si="149"/>
        <v>143.54</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39473.5</v>
      </c>
      <c r="Q280" s="290">
        <f t="shared" si="150"/>
        <v>143.54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19250</v>
      </c>
      <c r="S280" s="290">
        <f t="shared" si="126"/>
        <v>70</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31625</v>
      </c>
      <c r="U280" s="290">
        <f t="shared" si="127"/>
        <v>115</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23375</v>
      </c>
      <c r="W280" s="290">
        <f t="shared" si="151"/>
        <v>85</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55000</v>
      </c>
      <c r="Y280" s="290">
        <f t="shared" si="152"/>
        <v>200</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20225</v>
      </c>
      <c r="AA280" s="290">
        <f t="shared" si="128"/>
        <v>73.545454545454547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30800</v>
      </c>
      <c r="AC280" s="290">
        <f t="shared" si="129"/>
        <v>112</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22375</v>
      </c>
      <c r="AE280" s="290">
        <f t="shared" si="153"/>
        <v>81.36363636363636</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37150</v>
      </c>
      <c r="AG280" s="290">
        <f t="shared" si="154"/>
        <v>135.09090909090909</v>
      </c>
      <c r="AI280" s="429">
        <f t="shared" si="130"/>
        <v>91.169999999998254</v>
      </c>
      <c r="AJ280" s="429">
        <f t="shared" si="131"/>
        <v>159.36000000000058</v>
      </c>
      <c r="AK280" s="429">
        <f t="shared" si="132"/>
        <v>143.54000000000087</v>
      </c>
      <c r="AL280" s="429">
        <f t="shared" si="133"/>
        <v>143.54000000000087</v>
      </c>
      <c r="AM280" s="429">
        <f t="shared" si="134"/>
        <v>91.169999999998254</v>
      </c>
      <c r="AN280" s="429">
        <f t="shared" si="135"/>
        <v>159.36000000000058</v>
      </c>
      <c r="AO280" s="429">
        <f t="shared" si="136"/>
        <v>143.54000000000087</v>
      </c>
      <c r="AP280" s="429">
        <f t="shared" si="137"/>
        <v>143.54000000000087</v>
      </c>
      <c r="AQ280" s="429">
        <f t="shared" si="138"/>
        <v>70</v>
      </c>
      <c r="AR280" s="429">
        <f t="shared" si="139"/>
        <v>115</v>
      </c>
      <c r="AS280" s="429">
        <f t="shared" si="140"/>
        <v>85</v>
      </c>
      <c r="AT280" s="429">
        <f t="shared" si="141"/>
        <v>200</v>
      </c>
      <c r="AU280" s="429">
        <f t="shared" si="142"/>
        <v>115</v>
      </c>
      <c r="AV280" s="429">
        <f t="shared" si="143"/>
        <v>180</v>
      </c>
      <c r="AW280" s="429">
        <f t="shared" si="144"/>
        <v>125</v>
      </c>
      <c r="AX280" s="429">
        <f t="shared" si="145"/>
        <v>300</v>
      </c>
    </row>
    <row r="281" spans="1:50">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31467.86</v>
      </c>
      <c r="E281" s="290">
        <f t="shared" si="146"/>
        <v>114.01398550724637</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36386.039999999994</v>
      </c>
      <c r="G281" s="290">
        <f t="shared" si="147"/>
        <v>131.83347826086955</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38001.539999999994</v>
      </c>
      <c r="I281" s="290">
        <f t="shared" si="148"/>
        <v>137.68673913043477</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43983.360000000001</v>
      </c>
      <c r="M281" s="290">
        <f t="shared" si="125"/>
        <v>159.36000000000001</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39617.040000000001</v>
      </c>
      <c r="O281" s="290">
        <f t="shared" si="149"/>
        <v>143.54</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39617.040000000001</v>
      </c>
      <c r="Q281" s="290">
        <f t="shared" si="150"/>
        <v>143.54</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19320</v>
      </c>
      <c r="S281" s="290">
        <f t="shared" si="126"/>
        <v>70</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31740</v>
      </c>
      <c r="U281" s="290">
        <f t="shared" si="127"/>
        <v>115</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23460</v>
      </c>
      <c r="W281" s="290">
        <f t="shared" si="151"/>
        <v>85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55200</v>
      </c>
      <c r="Y281" s="290">
        <f t="shared" si="152"/>
        <v>200</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20340</v>
      </c>
      <c r="AA281" s="290">
        <f t="shared" si="128"/>
        <v>73.695652173913047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30980</v>
      </c>
      <c r="AC281" s="290">
        <f t="shared" si="129"/>
        <v>112.2463768115942</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22500</v>
      </c>
      <c r="AE281" s="290">
        <f t="shared" si="153"/>
        <v>81.521739130434781</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37450</v>
      </c>
      <c r="AG281" s="290">
        <f t="shared" si="154"/>
        <v>135.68840579710144</v>
      </c>
      <c r="AI281" s="429">
        <f t="shared" si="130"/>
        <v>91.170000000001892</v>
      </c>
      <c r="AJ281" s="429">
        <f t="shared" si="131"/>
        <v>159.36000000000058</v>
      </c>
      <c r="AK281" s="429">
        <f t="shared" si="132"/>
        <v>143.5399999999936</v>
      </c>
      <c r="AL281" s="429">
        <f t="shared" si="133"/>
        <v>143.5399999999936</v>
      </c>
      <c r="AM281" s="429">
        <f t="shared" si="134"/>
        <v>91.170000000001892</v>
      </c>
      <c r="AN281" s="429">
        <f t="shared" si="135"/>
        <v>159.35999999999331</v>
      </c>
      <c r="AO281" s="429">
        <f t="shared" si="136"/>
        <v>143.54000000000087</v>
      </c>
      <c r="AP281" s="429">
        <f t="shared" si="137"/>
        <v>143.54000000000087</v>
      </c>
      <c r="AQ281" s="429">
        <f t="shared" si="138"/>
        <v>70</v>
      </c>
      <c r="AR281" s="429">
        <f t="shared" si="139"/>
        <v>115</v>
      </c>
      <c r="AS281" s="429">
        <f t="shared" si="140"/>
        <v>85</v>
      </c>
      <c r="AT281" s="429">
        <f t="shared" si="141"/>
        <v>200</v>
      </c>
      <c r="AU281" s="429">
        <f t="shared" si="142"/>
        <v>115</v>
      </c>
      <c r="AV281" s="429">
        <f t="shared" si="143"/>
        <v>180</v>
      </c>
      <c r="AW281" s="429">
        <f t="shared" si="144"/>
        <v>125</v>
      </c>
      <c r="AX281" s="429">
        <f t="shared" si="145"/>
        <v>300</v>
      </c>
    </row>
    <row r="282" spans="1:50">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31627.22</v>
      </c>
      <c r="E282" s="290">
        <f t="shared" si="146"/>
        <v>114.17768953068592</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36529.58</v>
      </c>
      <c r="G282" s="290">
        <f t="shared" si="147"/>
        <v>131.87574007220218</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38145.08</v>
      </c>
      <c r="I282" s="290">
        <f t="shared" si="148"/>
        <v>137.7078700361011</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44142.720000000001</v>
      </c>
      <c r="M282" s="290">
        <f t="shared" si="125"/>
        <v>159.36000000000001</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39760.579999999994</v>
      </c>
      <c r="O282" s="290">
        <f t="shared" si="149"/>
        <v>143.54</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39760.579999999994</v>
      </c>
      <c r="Q282" s="290">
        <f t="shared" si="150"/>
        <v>143.54</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19390</v>
      </c>
      <c r="S282" s="290">
        <f t="shared" si="126"/>
        <v>70</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31855</v>
      </c>
      <c r="U282" s="290">
        <f t="shared" si="127"/>
        <v>115</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23545</v>
      </c>
      <c r="W282" s="290">
        <f t="shared" si="151"/>
        <v>85</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55400</v>
      </c>
      <c r="Y282" s="290">
        <f t="shared" si="152"/>
        <v>200</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20455</v>
      </c>
      <c r="AA282" s="290">
        <f t="shared" si="128"/>
        <v>73.844765342960287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31160</v>
      </c>
      <c r="AC282" s="290">
        <f t="shared" si="129"/>
        <v>112.49097472924188</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22625</v>
      </c>
      <c r="AE282" s="290">
        <f t="shared" si="153"/>
        <v>81.678700361010826</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37750</v>
      </c>
      <c r="AG282" s="290">
        <f t="shared" si="154"/>
        <v>136.28158844765343</v>
      </c>
      <c r="AI282" s="429">
        <f t="shared" si="130"/>
        <v>91.169999999998254</v>
      </c>
      <c r="AJ282" s="429">
        <f t="shared" si="131"/>
        <v>159.36000000000058</v>
      </c>
      <c r="AK282" s="429">
        <f t="shared" si="132"/>
        <v>143.54000000000815</v>
      </c>
      <c r="AL282" s="429">
        <f t="shared" si="133"/>
        <v>143.54000000000815</v>
      </c>
      <c r="AM282" s="429">
        <f t="shared" si="134"/>
        <v>91.169999999998254</v>
      </c>
      <c r="AN282" s="429">
        <f t="shared" si="135"/>
        <v>159.36000000000058</v>
      </c>
      <c r="AO282" s="429">
        <f t="shared" si="136"/>
        <v>143.5399999999936</v>
      </c>
      <c r="AP282" s="429">
        <f t="shared" si="137"/>
        <v>143.5399999999936</v>
      </c>
      <c r="AQ282" s="429">
        <f t="shared" si="138"/>
        <v>70</v>
      </c>
      <c r="AR282" s="429">
        <f t="shared" si="139"/>
        <v>115</v>
      </c>
      <c r="AS282" s="429">
        <f t="shared" si="140"/>
        <v>85</v>
      </c>
      <c r="AT282" s="429">
        <f t="shared" si="141"/>
        <v>200</v>
      </c>
      <c r="AU282" s="429">
        <f t="shared" si="142"/>
        <v>115</v>
      </c>
      <c r="AV282" s="429">
        <f t="shared" si="143"/>
        <v>180</v>
      </c>
      <c r="AW282" s="429">
        <f t="shared" si="144"/>
        <v>125</v>
      </c>
      <c r="AX282" s="429">
        <f t="shared" si="145"/>
        <v>300</v>
      </c>
    </row>
    <row r="283" spans="1:50">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31786.58</v>
      </c>
      <c r="E283" s="290">
        <f t="shared" si="146"/>
        <v>114.34021582733814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36673.119999999995</v>
      </c>
      <c r="G283" s="290">
        <f t="shared" si="147"/>
        <v>131.91769784172661</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38288.619999999995</v>
      </c>
      <c r="I283" s="290">
        <f t="shared" si="148"/>
        <v>137.7288489208633</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44302.080000000002</v>
      </c>
      <c r="M283" s="290">
        <f t="shared" si="125"/>
        <v>159.36000000000001</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39904.119999999995</v>
      </c>
      <c r="O283" s="290">
        <f t="shared" si="149"/>
        <v>143.54</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39904.119999999995</v>
      </c>
      <c r="Q283" s="290">
        <f t="shared" si="150"/>
        <v>143.54</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19460</v>
      </c>
      <c r="S283" s="290">
        <f t="shared" si="126"/>
        <v>70</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31970</v>
      </c>
      <c r="U283" s="290">
        <f t="shared" si="127"/>
        <v>115</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23630</v>
      </c>
      <c r="W283" s="290">
        <f t="shared" si="151"/>
        <v>85</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55600</v>
      </c>
      <c r="Y283" s="290">
        <f t="shared" si="152"/>
        <v>200</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20570</v>
      </c>
      <c r="AA283" s="290">
        <f t="shared" si="128"/>
        <v>73.992805755395679</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31340</v>
      </c>
      <c r="AC283" s="290">
        <f t="shared" si="129"/>
        <v>112.73381294964028</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22750</v>
      </c>
      <c r="AE283" s="290">
        <f t="shared" si="153"/>
        <v>81.834532374100718</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38050</v>
      </c>
      <c r="AG283" s="290">
        <f t="shared" si="154"/>
        <v>136.87050359712231</v>
      </c>
      <c r="AI283" s="429">
        <f t="shared" si="130"/>
        <v>91.170000000001892</v>
      </c>
      <c r="AJ283" s="429">
        <f t="shared" si="131"/>
        <v>159.36000000000058</v>
      </c>
      <c r="AK283" s="429">
        <f t="shared" si="132"/>
        <v>143.5399999999936</v>
      </c>
      <c r="AL283" s="429">
        <f t="shared" si="133"/>
        <v>143.5399999999936</v>
      </c>
      <c r="AM283" s="429">
        <f t="shared" si="134"/>
        <v>91.170000000001892</v>
      </c>
      <c r="AN283" s="429">
        <f t="shared" si="135"/>
        <v>159.36000000000058</v>
      </c>
      <c r="AO283" s="429">
        <f t="shared" si="136"/>
        <v>143.54000000000087</v>
      </c>
      <c r="AP283" s="429">
        <f t="shared" si="137"/>
        <v>143.54000000000087</v>
      </c>
      <c r="AQ283" s="429">
        <f t="shared" si="138"/>
        <v>70</v>
      </c>
      <c r="AR283" s="429">
        <f t="shared" si="139"/>
        <v>115</v>
      </c>
      <c r="AS283" s="429">
        <f t="shared" si="140"/>
        <v>85</v>
      </c>
      <c r="AT283" s="429">
        <f t="shared" si="141"/>
        <v>200</v>
      </c>
      <c r="AU283" s="429">
        <f t="shared" si="142"/>
        <v>115</v>
      </c>
      <c r="AV283" s="429">
        <f t="shared" si="143"/>
        <v>180</v>
      </c>
      <c r="AW283" s="429">
        <f t="shared" si="144"/>
        <v>125</v>
      </c>
      <c r="AX283" s="429">
        <f t="shared" si="145"/>
        <v>300</v>
      </c>
    </row>
    <row r="284" spans="1:50">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31945.940000000002</v>
      </c>
      <c r="E284" s="290">
        <f t="shared" si="146"/>
        <v>114.50157706093191</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36816.660000000003</v>
      </c>
      <c r="G284" s="290">
        <f t="shared" si="147"/>
        <v>131.95935483870969</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38432.159999999996</v>
      </c>
      <c r="I284" s="290">
        <f t="shared" si="148"/>
        <v>137.74967741935484</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44461.440000000002</v>
      </c>
      <c r="M284" s="290">
        <f t="shared" si="125"/>
        <v>159.36000000000001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40047.659999999996</v>
      </c>
      <c r="O284" s="290">
        <f t="shared" si="149"/>
        <v>143.54</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40047.659999999996</v>
      </c>
      <c r="Q284" s="290">
        <f t="shared" si="150"/>
        <v>143.54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19530</v>
      </c>
      <c r="S284" s="290">
        <f t="shared" si="126"/>
        <v>70</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32085</v>
      </c>
      <c r="U284" s="290">
        <f t="shared" si="127"/>
        <v>115</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23715</v>
      </c>
      <c r="W284" s="290">
        <f t="shared" si="151"/>
        <v>85</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55800</v>
      </c>
      <c r="Y284" s="290">
        <f t="shared" si="152"/>
        <v>200</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20685</v>
      </c>
      <c r="AA284" s="290">
        <f t="shared" si="128"/>
        <v>74.13978494623656</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31520</v>
      </c>
      <c r="AC284" s="290">
        <f t="shared" si="129"/>
        <v>112.97491039426524</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22875</v>
      </c>
      <c r="AE284" s="290">
        <f t="shared" si="153"/>
        <v>81.989247311827953</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38350</v>
      </c>
      <c r="AG284" s="290">
        <f t="shared" si="154"/>
        <v>137.45519713261649</v>
      </c>
      <c r="AI284" s="429">
        <f t="shared" si="130"/>
        <v>91.169999999998254</v>
      </c>
      <c r="AJ284" s="429">
        <f t="shared" si="131"/>
        <v>159.36000000000058</v>
      </c>
      <c r="AK284" s="429">
        <f t="shared" si="132"/>
        <v>143.54000000000815</v>
      </c>
      <c r="AL284" s="429">
        <f t="shared" si="133"/>
        <v>143.54000000000087</v>
      </c>
      <c r="AM284" s="429">
        <f t="shared" si="134"/>
        <v>91.169999999998254</v>
      </c>
      <c r="AN284" s="429">
        <f t="shared" si="135"/>
        <v>159.36000000000058</v>
      </c>
      <c r="AO284" s="429">
        <f t="shared" si="136"/>
        <v>143.54000000000087</v>
      </c>
      <c r="AP284" s="429">
        <f t="shared" si="137"/>
        <v>143.54000000000087</v>
      </c>
      <c r="AQ284" s="429">
        <f t="shared" si="138"/>
        <v>70</v>
      </c>
      <c r="AR284" s="429">
        <f t="shared" si="139"/>
        <v>115</v>
      </c>
      <c r="AS284" s="429">
        <f t="shared" si="140"/>
        <v>85</v>
      </c>
      <c r="AT284" s="429">
        <f t="shared" si="141"/>
        <v>200</v>
      </c>
      <c r="AU284" s="429">
        <f t="shared" si="142"/>
        <v>115</v>
      </c>
      <c r="AV284" s="429">
        <f t="shared" si="143"/>
        <v>180</v>
      </c>
      <c r="AW284" s="429">
        <f t="shared" si="144"/>
        <v>125</v>
      </c>
      <c r="AX284" s="429">
        <f t="shared" si="145"/>
        <v>300</v>
      </c>
    </row>
    <row r="285" spans="1:50">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32105.3</v>
      </c>
      <c r="E285" s="290">
        <f t="shared" si="146"/>
        <v>114.66178571428571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36960.199999999997</v>
      </c>
      <c r="G285" s="290">
        <f t="shared" si="147"/>
        <v>132.00071428571428</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38575.699999999997</v>
      </c>
      <c r="I285" s="290">
        <f t="shared" si="148"/>
        <v>137.77035714285714</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44620.800000000003</v>
      </c>
      <c r="M285" s="290">
        <f t="shared" si="125"/>
        <v>159.36000000000001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40191.199999999997</v>
      </c>
      <c r="O285" s="290">
        <f t="shared" si="149"/>
        <v>143.54</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40191.199999999997</v>
      </c>
      <c r="Q285" s="290">
        <f t="shared" si="150"/>
        <v>143.54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19600</v>
      </c>
      <c r="S285" s="290">
        <f t="shared" si="126"/>
        <v>70</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32200</v>
      </c>
      <c r="U285" s="290">
        <f t="shared" si="127"/>
        <v>115</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23800</v>
      </c>
      <c r="W285" s="290">
        <f t="shared" si="151"/>
        <v>85</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56000</v>
      </c>
      <c r="Y285" s="290">
        <f t="shared" si="152"/>
        <v>200</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20800</v>
      </c>
      <c r="AA285" s="290">
        <f t="shared" si="128"/>
        <v>74.285714285714292</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31700</v>
      </c>
      <c r="AC285" s="290">
        <f t="shared" si="129"/>
        <v>113.21428571428571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23000</v>
      </c>
      <c r="AE285" s="290">
        <f t="shared" si="153"/>
        <v>82.142857142857139</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38650</v>
      </c>
      <c r="AG285" s="290">
        <f t="shared" si="154"/>
        <v>138.03571428571428</v>
      </c>
      <c r="AI285" s="429">
        <f t="shared" si="130"/>
        <v>91.170000000001892</v>
      </c>
      <c r="AJ285" s="429">
        <f t="shared" si="131"/>
        <v>159.35999999999694</v>
      </c>
      <c r="AK285" s="429">
        <f t="shared" si="132"/>
        <v>143.5399999999936</v>
      </c>
      <c r="AL285" s="429">
        <f t="shared" si="133"/>
        <v>143.54000000000087</v>
      </c>
      <c r="AM285" s="429">
        <f t="shared" si="134"/>
        <v>91.170000000001892</v>
      </c>
      <c r="AN285" s="429">
        <f t="shared" si="135"/>
        <v>159.36000000000058</v>
      </c>
      <c r="AO285" s="429">
        <f t="shared" si="136"/>
        <v>143.54000000000087</v>
      </c>
      <c r="AP285" s="429">
        <f t="shared" si="137"/>
        <v>143.54000000000087</v>
      </c>
      <c r="AQ285" s="429">
        <f t="shared" si="138"/>
        <v>70</v>
      </c>
      <c r="AR285" s="429">
        <f t="shared" si="139"/>
        <v>115</v>
      </c>
      <c r="AS285" s="429">
        <f t="shared" si="140"/>
        <v>85</v>
      </c>
      <c r="AT285" s="429">
        <f t="shared" si="141"/>
        <v>200</v>
      </c>
      <c r="AU285" s="429">
        <f t="shared" si="142"/>
        <v>115</v>
      </c>
      <c r="AV285" s="429">
        <f t="shared" si="143"/>
        <v>180</v>
      </c>
      <c r="AW285" s="429">
        <f t="shared" si="144"/>
        <v>125</v>
      </c>
      <c r="AX285" s="429">
        <f t="shared" si="145"/>
        <v>300</v>
      </c>
    </row>
    <row r="286" spans="1:50">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32264.66</v>
      </c>
      <c r="E286" s="290">
        <f t="shared" si="146"/>
        <v>114.82085409252669</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37103.74</v>
      </c>
      <c r="G286" s="290">
        <f t="shared" si="147"/>
        <v>132.04177935943059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38719.24</v>
      </c>
      <c r="I286" s="290">
        <f t="shared" si="148"/>
        <v>137.79088967971529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44780.160000000003</v>
      </c>
      <c r="M286" s="290">
        <f t="shared" si="125"/>
        <v>159.36000000000001</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40334.74</v>
      </c>
      <c r="O286" s="290">
        <f t="shared" si="149"/>
        <v>143.54</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40334.74</v>
      </c>
      <c r="Q286" s="290">
        <f t="shared" si="150"/>
        <v>143.54</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19670</v>
      </c>
      <c r="S286" s="290">
        <f t="shared" si="126"/>
        <v>70</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32315</v>
      </c>
      <c r="U286" s="290">
        <f t="shared" si="127"/>
        <v>115</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23885</v>
      </c>
      <c r="W286" s="290">
        <f t="shared" si="151"/>
        <v>85</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56200</v>
      </c>
      <c r="Y286" s="290">
        <f t="shared" si="152"/>
        <v>200</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20915</v>
      </c>
      <c r="AA286" s="290">
        <f t="shared" si="128"/>
        <v>74.430604982206404</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31880</v>
      </c>
      <c r="AC286" s="290">
        <f t="shared" si="129"/>
        <v>113.45195729537366</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23125</v>
      </c>
      <c r="AE286" s="290">
        <f t="shared" si="153"/>
        <v>82.295373665480426</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38950</v>
      </c>
      <c r="AG286" s="290">
        <f t="shared" si="154"/>
        <v>138.61209964412811</v>
      </c>
      <c r="AI286" s="429">
        <f t="shared" si="130"/>
        <v>91.169999999998254</v>
      </c>
      <c r="AJ286" s="429">
        <f t="shared" si="131"/>
        <v>159.36000000000058</v>
      </c>
      <c r="AK286" s="429">
        <f t="shared" si="132"/>
        <v>143.54000000000087</v>
      </c>
      <c r="AL286" s="429">
        <f t="shared" si="133"/>
        <v>143.54000000000087</v>
      </c>
      <c r="AM286" s="429">
        <f t="shared" si="134"/>
        <v>91.169999999998254</v>
      </c>
      <c r="AN286" s="429">
        <f t="shared" si="135"/>
        <v>159.36000000000058</v>
      </c>
      <c r="AO286" s="429">
        <f t="shared" si="136"/>
        <v>143.54000000000087</v>
      </c>
      <c r="AP286" s="429">
        <f t="shared" si="137"/>
        <v>143.54000000000087</v>
      </c>
      <c r="AQ286" s="429">
        <f t="shared" si="138"/>
        <v>70</v>
      </c>
      <c r="AR286" s="429">
        <f t="shared" si="139"/>
        <v>115</v>
      </c>
      <c r="AS286" s="429">
        <f t="shared" si="140"/>
        <v>85</v>
      </c>
      <c r="AT286" s="429">
        <f t="shared" si="141"/>
        <v>200</v>
      </c>
      <c r="AU286" s="429">
        <f t="shared" si="142"/>
        <v>115</v>
      </c>
      <c r="AV286" s="429">
        <f t="shared" si="143"/>
        <v>180</v>
      </c>
      <c r="AW286" s="429">
        <f t="shared" si="144"/>
        <v>125</v>
      </c>
      <c r="AX286" s="429">
        <f t="shared" si="145"/>
        <v>300</v>
      </c>
    </row>
    <row r="287" spans="1:50">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32424.02</v>
      </c>
      <c r="E287" s="290">
        <f t="shared" si="146"/>
        <v>114.97879432624114</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37247.279999999999</v>
      </c>
      <c r="G287" s="290">
        <f t="shared" si="147"/>
        <v>132.08255319148935</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38862.78</v>
      </c>
      <c r="I287" s="290">
        <f t="shared" si="148"/>
        <v>137.81127659574469</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44939.520000000004</v>
      </c>
      <c r="M287" s="290">
        <f t="shared" si="125"/>
        <v>159.36000000000001</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40478.28</v>
      </c>
      <c r="O287" s="290">
        <f t="shared" si="149"/>
        <v>143.54</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40478.28</v>
      </c>
      <c r="Q287" s="290">
        <f t="shared" si="150"/>
        <v>143.54</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19740</v>
      </c>
      <c r="S287" s="290">
        <f t="shared" si="126"/>
        <v>70</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32430</v>
      </c>
      <c r="U287" s="290">
        <f t="shared" si="127"/>
        <v>115</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23970</v>
      </c>
      <c r="W287" s="290">
        <f t="shared" si="151"/>
        <v>85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56400</v>
      </c>
      <c r="Y287" s="290">
        <f t="shared" si="152"/>
        <v>200</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21030</v>
      </c>
      <c r="AA287" s="290">
        <f t="shared" si="128"/>
        <v>74.574468085106389</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32060</v>
      </c>
      <c r="AC287" s="290">
        <f t="shared" si="129"/>
        <v>113.68794326241135</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23250</v>
      </c>
      <c r="AE287" s="290">
        <f t="shared" si="153"/>
        <v>82.446808510638292</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39250</v>
      </c>
      <c r="AG287" s="290">
        <f t="shared" si="154"/>
        <v>139.18439716312056</v>
      </c>
      <c r="AI287" s="429">
        <f t="shared" si="130"/>
        <v>91.169999999998254</v>
      </c>
      <c r="AJ287" s="429">
        <f t="shared" si="131"/>
        <v>159.36000000000058</v>
      </c>
      <c r="AK287" s="429">
        <f t="shared" si="132"/>
        <v>143.54000000000087</v>
      </c>
      <c r="AL287" s="429">
        <f t="shared" si="133"/>
        <v>143.54000000000087</v>
      </c>
      <c r="AM287" s="429">
        <f t="shared" si="134"/>
        <v>91.169999999998254</v>
      </c>
      <c r="AN287" s="429">
        <f t="shared" si="135"/>
        <v>159.36000000000058</v>
      </c>
      <c r="AO287" s="429">
        <f t="shared" si="136"/>
        <v>143.54000000000087</v>
      </c>
      <c r="AP287" s="429">
        <f t="shared" si="137"/>
        <v>143.54000000000087</v>
      </c>
      <c r="AQ287" s="429">
        <f t="shared" si="138"/>
        <v>70</v>
      </c>
      <c r="AR287" s="429">
        <f t="shared" si="139"/>
        <v>115</v>
      </c>
      <c r="AS287" s="429">
        <f t="shared" si="140"/>
        <v>85</v>
      </c>
      <c r="AT287" s="429">
        <f t="shared" si="141"/>
        <v>200</v>
      </c>
      <c r="AU287" s="429">
        <f t="shared" si="142"/>
        <v>115</v>
      </c>
      <c r="AV287" s="429">
        <f t="shared" si="143"/>
        <v>180</v>
      </c>
      <c r="AW287" s="429">
        <f t="shared" si="144"/>
        <v>125</v>
      </c>
      <c r="AX287" s="429">
        <f t="shared" si="145"/>
        <v>300</v>
      </c>
    </row>
    <row r="288" spans="1:50">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32583.38</v>
      </c>
      <c r="E288" s="290">
        <f t="shared" si="146"/>
        <v>115.13561837455831</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37390.82</v>
      </c>
      <c r="G288" s="290">
        <f t="shared" si="147"/>
        <v>132.12303886925795</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39006.32</v>
      </c>
      <c r="I288" s="290">
        <f t="shared" si="148"/>
        <v>137.83151943462897</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45098.880000000005</v>
      </c>
      <c r="M288" s="290">
        <f t="shared" si="125"/>
        <v>159.36000000000001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40621.82</v>
      </c>
      <c r="O288" s="290">
        <f t="shared" si="149"/>
        <v>143.54</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40621.82</v>
      </c>
      <c r="Q288" s="290">
        <f t="shared" si="150"/>
        <v>143.54</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19810</v>
      </c>
      <c r="S288" s="290">
        <f t="shared" si="126"/>
        <v>70</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32545</v>
      </c>
      <c r="U288" s="290">
        <f t="shared" si="127"/>
        <v>115</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24055</v>
      </c>
      <c r="W288" s="290">
        <f t="shared" si="151"/>
        <v>85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56600</v>
      </c>
      <c r="Y288" s="290">
        <f t="shared" si="152"/>
        <v>200</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21145</v>
      </c>
      <c r="AA288" s="290">
        <f t="shared" si="128"/>
        <v>74.717314487632507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32240</v>
      </c>
      <c r="AC288" s="290">
        <f t="shared" si="129"/>
        <v>113.92226148409894</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23375</v>
      </c>
      <c r="AE288" s="290">
        <f t="shared" si="153"/>
        <v>82.597173144876322</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39550</v>
      </c>
      <c r="AG288" s="290">
        <f t="shared" si="154"/>
        <v>139.75265017667846</v>
      </c>
      <c r="AI288" s="429">
        <f t="shared" si="130"/>
        <v>91.170000000001892</v>
      </c>
      <c r="AJ288" s="429">
        <f t="shared" si="131"/>
        <v>159.36000000000058</v>
      </c>
      <c r="AK288" s="429">
        <f t="shared" si="132"/>
        <v>143.54000000000087</v>
      </c>
      <c r="AL288" s="429">
        <f t="shared" si="133"/>
        <v>143.54000000000087</v>
      </c>
      <c r="AM288" s="429">
        <f t="shared" si="134"/>
        <v>91.170000000001892</v>
      </c>
      <c r="AN288" s="429">
        <f t="shared" si="135"/>
        <v>159.36000000000058</v>
      </c>
      <c r="AO288" s="429">
        <f t="shared" si="136"/>
        <v>143.54000000000087</v>
      </c>
      <c r="AP288" s="429">
        <f t="shared" si="137"/>
        <v>143.54000000000087</v>
      </c>
      <c r="AQ288" s="429">
        <f t="shared" si="138"/>
        <v>70</v>
      </c>
      <c r="AR288" s="429">
        <f t="shared" si="139"/>
        <v>115</v>
      </c>
      <c r="AS288" s="429">
        <f t="shared" si="140"/>
        <v>85</v>
      </c>
      <c r="AT288" s="429">
        <f t="shared" si="141"/>
        <v>200</v>
      </c>
      <c r="AU288" s="429">
        <f t="shared" si="142"/>
        <v>115</v>
      </c>
      <c r="AV288" s="429">
        <f t="shared" si="143"/>
        <v>180</v>
      </c>
      <c r="AW288" s="429">
        <f t="shared" si="144"/>
        <v>125</v>
      </c>
      <c r="AX288" s="429">
        <f t="shared" si="145"/>
        <v>300</v>
      </c>
    </row>
    <row r="289" spans="1:50">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32742.74</v>
      </c>
      <c r="E289" s="290">
        <f t="shared" si="146"/>
        <v>115.29133802816902</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37534.36</v>
      </c>
      <c r="G289" s="290">
        <f t="shared" si="147"/>
        <v>132.16323943661973</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39149.86</v>
      </c>
      <c r="I289" s="290">
        <f t="shared" si="148"/>
        <v>137.85161971830985</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45258.240000000005</v>
      </c>
      <c r="M289" s="290">
        <f t="shared" si="125"/>
        <v>159.36000000000001</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40765.360000000001</v>
      </c>
      <c r="O289" s="290">
        <f t="shared" si="149"/>
        <v>143.54</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40765.360000000001</v>
      </c>
      <c r="Q289" s="290">
        <f t="shared" si="150"/>
        <v>143.54</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19880</v>
      </c>
      <c r="S289" s="290">
        <f t="shared" si="126"/>
        <v>70</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32660</v>
      </c>
      <c r="U289" s="290">
        <f t="shared" si="127"/>
        <v>115</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24140</v>
      </c>
      <c r="W289" s="290">
        <f t="shared" si="151"/>
        <v>85</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56800</v>
      </c>
      <c r="Y289" s="290">
        <f t="shared" si="152"/>
        <v>200</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21260</v>
      </c>
      <c r="AA289" s="290">
        <f t="shared" si="128"/>
        <v>74.859154929577471</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32420</v>
      </c>
      <c r="AC289" s="290">
        <f t="shared" si="129"/>
        <v>114.15492957746478</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23500</v>
      </c>
      <c r="AE289" s="290">
        <f t="shared" si="153"/>
        <v>82.74647887323944</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39850</v>
      </c>
      <c r="AG289" s="290">
        <f t="shared" si="154"/>
        <v>140.31690140845072</v>
      </c>
      <c r="AI289" s="429">
        <f t="shared" si="130"/>
        <v>91.169999999998254</v>
      </c>
      <c r="AJ289" s="429">
        <f t="shared" si="131"/>
        <v>159.36000000000058</v>
      </c>
      <c r="AK289" s="429">
        <f t="shared" si="132"/>
        <v>143.54000000000087</v>
      </c>
      <c r="AL289" s="429">
        <f t="shared" si="133"/>
        <v>143.54000000000087</v>
      </c>
      <c r="AM289" s="429">
        <f t="shared" si="134"/>
        <v>91.169999999998254</v>
      </c>
      <c r="AN289" s="429">
        <f t="shared" si="135"/>
        <v>159.36000000000058</v>
      </c>
      <c r="AO289" s="429">
        <f t="shared" si="136"/>
        <v>143.54000000000087</v>
      </c>
      <c r="AP289" s="429">
        <f t="shared" si="137"/>
        <v>143.54000000000087</v>
      </c>
      <c r="AQ289" s="429">
        <f t="shared" si="138"/>
        <v>70</v>
      </c>
      <c r="AR289" s="429">
        <f t="shared" si="139"/>
        <v>115</v>
      </c>
      <c r="AS289" s="429">
        <f t="shared" si="140"/>
        <v>85</v>
      </c>
      <c r="AT289" s="429">
        <f t="shared" si="141"/>
        <v>200</v>
      </c>
      <c r="AU289" s="429">
        <f t="shared" si="142"/>
        <v>115</v>
      </c>
      <c r="AV289" s="429">
        <f t="shared" si="143"/>
        <v>180</v>
      </c>
      <c r="AW289" s="429">
        <f t="shared" si="144"/>
        <v>125</v>
      </c>
      <c r="AX289" s="429">
        <f t="shared" si="145"/>
        <v>300</v>
      </c>
    </row>
    <row r="290" spans="1:5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32902.1</v>
      </c>
      <c r="E290" s="290">
        <f t="shared" si="146"/>
        <v>115.4459649122807</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37677.899999999994</v>
      </c>
      <c r="G290" s="290">
        <f t="shared" si="147"/>
        <v>132.20315789473682</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39293.4</v>
      </c>
      <c r="I290" s="290">
        <f t="shared" si="148"/>
        <v>137.87157894736842</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45417.600000000006</v>
      </c>
      <c r="M290" s="290">
        <f t="shared" si="125"/>
        <v>159.36000000000001</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40908.899999999994</v>
      </c>
      <c r="O290" s="290">
        <f t="shared" si="149"/>
        <v>143.54</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40908.899999999994</v>
      </c>
      <c r="Q290" s="290">
        <f t="shared" si="150"/>
        <v>143.54</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19950</v>
      </c>
      <c r="S290" s="290">
        <f t="shared" si="126"/>
        <v>70</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32775</v>
      </c>
      <c r="U290" s="290">
        <f t="shared" si="127"/>
        <v>115</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24225</v>
      </c>
      <c r="W290" s="290">
        <f t="shared" si="151"/>
        <v>85</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57000</v>
      </c>
      <c r="Y290" s="290">
        <f t="shared" si="152"/>
        <v>200</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21375</v>
      </c>
      <c r="AA290" s="290">
        <f t="shared" si="128"/>
        <v>75</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32600</v>
      </c>
      <c r="AC290" s="290">
        <f t="shared" si="129"/>
        <v>114.3859649122807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23625</v>
      </c>
      <c r="AE290" s="290">
        <f t="shared" si="153"/>
        <v>82.89473684210526</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40150</v>
      </c>
      <c r="AG290" s="290">
        <f t="shared" si="154"/>
        <v>140.87719298245614</v>
      </c>
      <c r="AI290" s="429">
        <f t="shared" si="130"/>
        <v>91.170000000001892</v>
      </c>
      <c r="AJ290" s="429">
        <f t="shared" si="131"/>
        <v>159.35999999999694</v>
      </c>
      <c r="AK290" s="429">
        <f t="shared" si="132"/>
        <v>143.5399999999936</v>
      </c>
      <c r="AL290" s="429">
        <f t="shared" si="133"/>
        <v>143.54000000000087</v>
      </c>
      <c r="AM290" s="429">
        <f t="shared" si="134"/>
        <v>91.170000000001892</v>
      </c>
      <c r="AN290" s="429">
        <f t="shared" si="135"/>
        <v>159.36000000000058</v>
      </c>
      <c r="AO290" s="429">
        <f t="shared" si="136"/>
        <v>143.5399999999936</v>
      </c>
      <c r="AP290" s="429">
        <f t="shared" si="137"/>
        <v>143.5399999999936</v>
      </c>
      <c r="AQ290" s="429">
        <f t="shared" si="138"/>
        <v>70</v>
      </c>
      <c r="AR290" s="429">
        <f t="shared" si="139"/>
        <v>115</v>
      </c>
      <c r="AS290" s="429">
        <f t="shared" si="140"/>
        <v>85</v>
      </c>
      <c r="AT290" s="429">
        <f t="shared" si="141"/>
        <v>200</v>
      </c>
      <c r="AU290" s="429">
        <f t="shared" si="142"/>
        <v>115</v>
      </c>
      <c r="AV290" s="429">
        <f t="shared" si="143"/>
        <v>180</v>
      </c>
      <c r="AW290" s="429">
        <f t="shared" si="144"/>
        <v>125</v>
      </c>
      <c r="AX290" s="429">
        <f t="shared" si="145"/>
        <v>300</v>
      </c>
    </row>
    <row r="291" spans="1:50">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33061.46</v>
      </c>
      <c r="E291" s="290">
        <f t="shared" si="146"/>
        <v>115.59951048951049</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37821.440000000002</v>
      </c>
      <c r="G291" s="290">
        <f t="shared" si="147"/>
        <v>132.24279720279722</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39436.939999999995</v>
      </c>
      <c r="I291" s="290">
        <f t="shared" si="148"/>
        <v>137.89139860139858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45576.960000000006</v>
      </c>
      <c r="M291" s="290">
        <f t="shared" si="125"/>
        <v>159.36000000000001</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41052.439999999995</v>
      </c>
      <c r="O291" s="290">
        <f t="shared" si="149"/>
        <v>143.54</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41052.439999999995</v>
      </c>
      <c r="Q291" s="290">
        <f t="shared" si="150"/>
        <v>143.54</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20020</v>
      </c>
      <c r="S291" s="290">
        <f t="shared" si="126"/>
        <v>70</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32890</v>
      </c>
      <c r="U291" s="290">
        <f t="shared" si="127"/>
        <v>115</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24310</v>
      </c>
      <c r="W291" s="290">
        <f t="shared" si="151"/>
        <v>85</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57200</v>
      </c>
      <c r="Y291" s="290">
        <f t="shared" si="152"/>
        <v>200</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21490</v>
      </c>
      <c r="AA291" s="290">
        <f t="shared" si="128"/>
        <v>75.139860139860133</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32780</v>
      </c>
      <c r="AC291" s="290">
        <f t="shared" si="129"/>
        <v>114.61538461538461</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23750</v>
      </c>
      <c r="AE291" s="290">
        <f t="shared" si="153"/>
        <v>83.04195804195804</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40450</v>
      </c>
      <c r="AG291" s="290">
        <f t="shared" si="154"/>
        <v>141.43356643356643</v>
      </c>
      <c r="AI291" s="429">
        <f t="shared" si="130"/>
        <v>91.169999999998254</v>
      </c>
      <c r="AJ291" s="429">
        <f t="shared" si="131"/>
        <v>159.36000000000058</v>
      </c>
      <c r="AK291" s="429">
        <f t="shared" si="132"/>
        <v>143.54000000000815</v>
      </c>
      <c r="AL291" s="429">
        <f t="shared" si="133"/>
        <v>143.5399999999936</v>
      </c>
      <c r="AM291" s="429">
        <f t="shared" si="134"/>
        <v>91.169999999998254</v>
      </c>
      <c r="AN291" s="429">
        <f t="shared" si="135"/>
        <v>159.36000000000058</v>
      </c>
      <c r="AO291" s="429">
        <f t="shared" si="136"/>
        <v>143.54000000000087</v>
      </c>
      <c r="AP291" s="429">
        <f t="shared" si="137"/>
        <v>143.54000000000087</v>
      </c>
      <c r="AQ291" s="429">
        <f t="shared" si="138"/>
        <v>70</v>
      </c>
      <c r="AR291" s="429">
        <f t="shared" si="139"/>
        <v>115</v>
      </c>
      <c r="AS291" s="429">
        <f t="shared" si="140"/>
        <v>85</v>
      </c>
      <c r="AT291" s="429">
        <f t="shared" si="141"/>
        <v>200</v>
      </c>
      <c r="AU291" s="429">
        <f t="shared" si="142"/>
        <v>115</v>
      </c>
      <c r="AV291" s="429">
        <f t="shared" si="143"/>
        <v>180</v>
      </c>
      <c r="AW291" s="429">
        <f t="shared" si="144"/>
        <v>125</v>
      </c>
      <c r="AX291" s="429">
        <f t="shared" si="145"/>
        <v>300</v>
      </c>
    </row>
    <row r="292" spans="1:50">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33220.82</v>
      </c>
      <c r="E292" s="290">
        <f t="shared" si="146"/>
        <v>115.75198606271776</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37964.979999999996</v>
      </c>
      <c r="G292" s="290">
        <f t="shared" si="147"/>
        <v>132.28216027874564</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39580.479999999996</v>
      </c>
      <c r="I292" s="290">
        <f t="shared" si="148"/>
        <v>137.91108013937281</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45736.320000000007</v>
      </c>
      <c r="M292" s="290">
        <f t="shared" si="125"/>
        <v>159.36000000000001</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41195.979999999996</v>
      </c>
      <c r="O292" s="290">
        <f t="shared" si="149"/>
        <v>143.54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41195.979999999996</v>
      </c>
      <c r="Q292" s="290">
        <f t="shared" si="150"/>
        <v>143.54</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20090</v>
      </c>
      <c r="S292" s="290">
        <f t="shared" si="126"/>
        <v>70</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33005</v>
      </c>
      <c r="U292" s="290">
        <f t="shared" si="127"/>
        <v>115</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24395</v>
      </c>
      <c r="W292" s="290">
        <f t="shared" si="151"/>
        <v>85</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57400</v>
      </c>
      <c r="Y292" s="290">
        <f t="shared" si="152"/>
        <v>200</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21605</v>
      </c>
      <c r="AA292" s="290">
        <f t="shared" si="128"/>
        <v>75.278745644599297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32960</v>
      </c>
      <c r="AC292" s="290">
        <f t="shared" si="129"/>
        <v>114.84320557491289</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23875</v>
      </c>
      <c r="AE292" s="290">
        <f t="shared" si="153"/>
        <v>83.188153310104525</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40750</v>
      </c>
      <c r="AG292" s="290">
        <f t="shared" si="154"/>
        <v>141.98606271777004</v>
      </c>
      <c r="AI292" s="429">
        <f t="shared" si="130"/>
        <v>91.170000000001892</v>
      </c>
      <c r="AJ292" s="429">
        <f t="shared" si="131"/>
        <v>159.36000000000058</v>
      </c>
      <c r="AK292" s="429">
        <f t="shared" si="132"/>
        <v>143.5399999999936</v>
      </c>
      <c r="AL292" s="429">
        <f t="shared" si="133"/>
        <v>143.54000000000087</v>
      </c>
      <c r="AM292" s="429">
        <f t="shared" si="134"/>
        <v>91.170000000001892</v>
      </c>
      <c r="AN292" s="429">
        <f t="shared" si="135"/>
        <v>159.36000000000058</v>
      </c>
      <c r="AO292" s="429">
        <f t="shared" si="136"/>
        <v>143.54000000000087</v>
      </c>
      <c r="AP292" s="429">
        <f t="shared" si="137"/>
        <v>143.54000000000087</v>
      </c>
      <c r="AQ292" s="429">
        <f t="shared" si="138"/>
        <v>70</v>
      </c>
      <c r="AR292" s="429">
        <f t="shared" si="139"/>
        <v>115</v>
      </c>
      <c r="AS292" s="429">
        <f t="shared" si="140"/>
        <v>85</v>
      </c>
      <c r="AT292" s="429">
        <f t="shared" si="141"/>
        <v>200</v>
      </c>
      <c r="AU292" s="429">
        <f t="shared" si="142"/>
        <v>115</v>
      </c>
      <c r="AV292" s="429">
        <f t="shared" si="143"/>
        <v>180</v>
      </c>
      <c r="AW292" s="429">
        <f t="shared" si="144"/>
        <v>125</v>
      </c>
      <c r="AX292" s="429">
        <f t="shared" si="145"/>
        <v>300</v>
      </c>
    </row>
    <row r="293" spans="1:50">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33380.18</v>
      </c>
      <c r="E293" s="290">
        <f t="shared" si="146"/>
        <v>115.90340277777779</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38108.519999999997</v>
      </c>
      <c r="G293" s="290">
        <f t="shared" si="147"/>
        <v>132.32124999999999</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39724.019999999997</v>
      </c>
      <c r="I293" s="290">
        <f t="shared" si="148"/>
        <v>137.93062499999999</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45895.680000000008</v>
      </c>
      <c r="M293" s="290">
        <f t="shared" si="125"/>
        <v>159.36000000000001</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41339.519999999997</v>
      </c>
      <c r="O293" s="290">
        <f t="shared" si="149"/>
        <v>143.54</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41339.519999999997</v>
      </c>
      <c r="Q293" s="290">
        <f t="shared" si="150"/>
        <v>143.54</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20160</v>
      </c>
      <c r="S293" s="290">
        <f t="shared" si="126"/>
        <v>70</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33120</v>
      </c>
      <c r="U293" s="290">
        <f t="shared" si="127"/>
        <v>115</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24480</v>
      </c>
      <c r="W293" s="290">
        <f t="shared" si="151"/>
        <v>85</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57600</v>
      </c>
      <c r="Y293" s="290">
        <f t="shared" si="152"/>
        <v>200</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21720</v>
      </c>
      <c r="AA293" s="290">
        <f t="shared" si="128"/>
        <v>75.416666666666671</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33140</v>
      </c>
      <c r="AC293" s="290">
        <f t="shared" si="129"/>
        <v>115.06944444444444</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24000</v>
      </c>
      <c r="AE293" s="290">
        <f t="shared" si="153"/>
        <v>83.333333333333329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41050</v>
      </c>
      <c r="AG293" s="290">
        <f t="shared" si="154"/>
        <v>142.53472222222223</v>
      </c>
      <c r="AI293" s="429">
        <f t="shared" si="130"/>
        <v>91.169999999998254</v>
      </c>
      <c r="AJ293" s="429">
        <f t="shared" si="131"/>
        <v>159.36000000000058</v>
      </c>
      <c r="AK293" s="429">
        <f t="shared" si="132"/>
        <v>143.54000000000087</v>
      </c>
      <c r="AL293" s="429">
        <f t="shared" si="133"/>
        <v>143.54000000000087</v>
      </c>
      <c r="AM293" s="429">
        <f t="shared" si="134"/>
        <v>91.169999999998254</v>
      </c>
      <c r="AN293" s="429">
        <f t="shared" si="135"/>
        <v>159.36000000000058</v>
      </c>
      <c r="AO293" s="429">
        <f t="shared" si="136"/>
        <v>143.54000000000087</v>
      </c>
      <c r="AP293" s="429">
        <f t="shared" si="137"/>
        <v>143.54000000000087</v>
      </c>
      <c r="AQ293" s="429">
        <f t="shared" si="138"/>
        <v>70</v>
      </c>
      <c r="AR293" s="429">
        <f t="shared" si="139"/>
        <v>115</v>
      </c>
      <c r="AS293" s="429">
        <f t="shared" si="140"/>
        <v>85</v>
      </c>
      <c r="AT293" s="429">
        <f t="shared" si="141"/>
        <v>200</v>
      </c>
      <c r="AU293" s="429">
        <f t="shared" si="142"/>
        <v>115</v>
      </c>
      <c r="AV293" s="429">
        <f t="shared" si="143"/>
        <v>180</v>
      </c>
      <c r="AW293" s="429">
        <f t="shared" si="144"/>
        <v>125</v>
      </c>
      <c r="AX293" s="429">
        <f t="shared" si="145"/>
        <v>300</v>
      </c>
    </row>
    <row r="294" spans="1:50">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33539.54</v>
      </c>
      <c r="E294" s="290">
        <f t="shared" si="146"/>
        <v>116.05377162629757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38252.06</v>
      </c>
      <c r="G294" s="290">
        <f t="shared" si="147"/>
        <v>132.36006920415224</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39867.56</v>
      </c>
      <c r="I294" s="290">
        <f t="shared" si="148"/>
        <v>137.95003460207613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46055.040000000001</v>
      </c>
      <c r="M294" s="290">
        <f t="shared" si="125"/>
        <v>159.36000000000001</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41483.06</v>
      </c>
      <c r="O294" s="290">
        <f t="shared" si="149"/>
        <v>143.54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41483.06</v>
      </c>
      <c r="Q294" s="290">
        <f t="shared" si="150"/>
        <v>143.54</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20230</v>
      </c>
      <c r="S294" s="290">
        <f t="shared" si="126"/>
        <v>70</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33235</v>
      </c>
      <c r="U294" s="290">
        <f t="shared" si="127"/>
        <v>115</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24565</v>
      </c>
      <c r="W294" s="290">
        <f t="shared" si="151"/>
        <v>85</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57800</v>
      </c>
      <c r="Y294" s="290">
        <f t="shared" si="152"/>
        <v>200</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21835</v>
      </c>
      <c r="AA294" s="290">
        <f t="shared" si="128"/>
        <v>75.553633217993081</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33320</v>
      </c>
      <c r="AC294" s="290">
        <f t="shared" si="129"/>
        <v>115.29411764705883</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24125</v>
      </c>
      <c r="AE294" s="290">
        <f t="shared" si="153"/>
        <v>83.477508650519027</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41350</v>
      </c>
      <c r="AG294" s="290">
        <f t="shared" si="154"/>
        <v>143.07958477508652</v>
      </c>
      <c r="AI294" s="429">
        <f t="shared" si="130"/>
        <v>91.170000000001892</v>
      </c>
      <c r="AJ294" s="429">
        <f t="shared" si="131"/>
        <v>159.36000000000058</v>
      </c>
      <c r="AK294" s="429">
        <f t="shared" si="132"/>
        <v>143.54000000000087</v>
      </c>
      <c r="AL294" s="429">
        <f t="shared" si="133"/>
        <v>143.54000000000087</v>
      </c>
      <c r="AM294" s="429">
        <f t="shared" si="134"/>
        <v>91.170000000001892</v>
      </c>
      <c r="AN294" s="429">
        <f t="shared" si="135"/>
        <v>159.35999999999331</v>
      </c>
      <c r="AO294" s="429">
        <f t="shared" si="136"/>
        <v>143.54000000000087</v>
      </c>
      <c r="AP294" s="429">
        <f t="shared" si="137"/>
        <v>143.54000000000087</v>
      </c>
      <c r="AQ294" s="429">
        <f t="shared" si="138"/>
        <v>70</v>
      </c>
      <c r="AR294" s="429">
        <f t="shared" si="139"/>
        <v>115</v>
      </c>
      <c r="AS294" s="429">
        <f t="shared" si="140"/>
        <v>85</v>
      </c>
      <c r="AT294" s="429">
        <f t="shared" si="141"/>
        <v>200</v>
      </c>
      <c r="AU294" s="429">
        <f t="shared" si="142"/>
        <v>115</v>
      </c>
      <c r="AV294" s="429">
        <f t="shared" si="143"/>
        <v>180</v>
      </c>
      <c r="AW294" s="429">
        <f t="shared" si="144"/>
        <v>125</v>
      </c>
      <c r="AX294" s="429">
        <f t="shared" si="145"/>
        <v>300</v>
      </c>
    </row>
    <row r="295" spans="1:50">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33698.9</v>
      </c>
      <c r="E295" s="290">
        <f t="shared" si="146"/>
        <v>116.20310344827587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38395.599999999999</v>
      </c>
      <c r="G295" s="290">
        <f t="shared" si="147"/>
        <v>132.39862068965516</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40011.1</v>
      </c>
      <c r="I295" s="290">
        <f t="shared" si="148"/>
        <v>137.96931034482759</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46214.400000000001</v>
      </c>
      <c r="M295" s="290">
        <f t="shared" si="125"/>
        <v>159.36000000000001</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41626.6</v>
      </c>
      <c r="O295" s="290">
        <f t="shared" si="149"/>
        <v>143.54</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41626.6</v>
      </c>
      <c r="Q295" s="290">
        <f t="shared" si="150"/>
        <v>143.54</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20300</v>
      </c>
      <c r="S295" s="290">
        <f t="shared" si="126"/>
        <v>70</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33350</v>
      </c>
      <c r="U295" s="290">
        <f t="shared" si="127"/>
        <v>115</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24650</v>
      </c>
      <c r="W295" s="290">
        <f t="shared" si="151"/>
        <v>85</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58000</v>
      </c>
      <c r="Y295" s="290">
        <f t="shared" si="152"/>
        <v>200</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21950</v>
      </c>
      <c r="AA295" s="290">
        <f t="shared" si="128"/>
        <v>75.689655172413794</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33500</v>
      </c>
      <c r="AC295" s="290">
        <f t="shared" si="129"/>
        <v>115.51724137931035</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24250</v>
      </c>
      <c r="AE295" s="290">
        <f t="shared" si="153"/>
        <v>83.620689655172413</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41650</v>
      </c>
      <c r="AG295" s="290">
        <f t="shared" si="154"/>
        <v>143.62068965517241</v>
      </c>
      <c r="AI295" s="429">
        <f t="shared" si="130"/>
        <v>91.169999999998254</v>
      </c>
      <c r="AJ295" s="429">
        <f t="shared" si="131"/>
        <v>159.36000000000058</v>
      </c>
      <c r="AK295" s="429">
        <f t="shared" si="132"/>
        <v>143.54000000000087</v>
      </c>
      <c r="AL295" s="429">
        <f t="shared" si="133"/>
        <v>143.54000000000087</v>
      </c>
      <c r="AM295" s="429">
        <f t="shared" si="134"/>
        <v>91.169999999998254</v>
      </c>
      <c r="AN295" s="429">
        <f t="shared" si="135"/>
        <v>159.36000000000058</v>
      </c>
      <c r="AO295" s="429">
        <f t="shared" si="136"/>
        <v>143.54000000000087</v>
      </c>
      <c r="AP295" s="429">
        <f t="shared" si="137"/>
        <v>143.54000000000087</v>
      </c>
      <c r="AQ295" s="429">
        <f t="shared" si="138"/>
        <v>70</v>
      </c>
      <c r="AR295" s="429">
        <f t="shared" si="139"/>
        <v>115</v>
      </c>
      <c r="AS295" s="429">
        <f t="shared" si="140"/>
        <v>85</v>
      </c>
      <c r="AT295" s="429">
        <f t="shared" si="141"/>
        <v>200</v>
      </c>
      <c r="AU295" s="429">
        <f t="shared" si="142"/>
        <v>115</v>
      </c>
      <c r="AV295" s="429">
        <f t="shared" si="143"/>
        <v>180</v>
      </c>
      <c r="AW295" s="429">
        <f t="shared" si="144"/>
        <v>125</v>
      </c>
      <c r="AX295" s="429">
        <f t="shared" si="145"/>
        <v>300</v>
      </c>
    </row>
    <row r="296" spans="1:50">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33858.26</v>
      </c>
      <c r="E296" s="290">
        <f t="shared" si="146"/>
        <v>116.35140893470791</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38539.14</v>
      </c>
      <c r="G296" s="290">
        <f t="shared" si="147"/>
        <v>132.43690721649483</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40154.639999999999</v>
      </c>
      <c r="I296" s="290">
        <f t="shared" si="148"/>
        <v>137.98845360824743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46373.760000000002</v>
      </c>
      <c r="M296" s="290">
        <f t="shared" si="125"/>
        <v>159.36000000000001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41770.14</v>
      </c>
      <c r="O296" s="290">
        <f t="shared" si="149"/>
        <v>143.54</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41770.14</v>
      </c>
      <c r="Q296" s="290">
        <f t="shared" si="150"/>
        <v>143.54</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20370</v>
      </c>
      <c r="S296" s="290">
        <f t="shared" si="126"/>
        <v>70</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33465</v>
      </c>
      <c r="U296" s="290">
        <f t="shared" si="127"/>
        <v>115</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24735</v>
      </c>
      <c r="W296" s="290">
        <f t="shared" si="151"/>
        <v>85</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58200</v>
      </c>
      <c r="Y296" s="290">
        <f t="shared" si="152"/>
        <v>200</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22065</v>
      </c>
      <c r="AA296" s="290">
        <f t="shared" si="128"/>
        <v>75.824742268041234</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33680</v>
      </c>
      <c r="AC296" s="290">
        <f t="shared" si="129"/>
        <v>115.73883161512028</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24375</v>
      </c>
      <c r="AE296" s="290">
        <f t="shared" si="153"/>
        <v>83.762886597938149</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41950</v>
      </c>
      <c r="AG296" s="290">
        <f t="shared" si="154"/>
        <v>144.15807560137458</v>
      </c>
      <c r="AI296" s="429">
        <f t="shared" si="130"/>
        <v>91.170000000001892</v>
      </c>
      <c r="AJ296" s="429">
        <f t="shared" si="131"/>
        <v>159.36000000000058</v>
      </c>
      <c r="AK296" s="429">
        <f t="shared" si="132"/>
        <v>143.54000000000087</v>
      </c>
      <c r="AL296" s="429">
        <f t="shared" si="133"/>
        <v>143.54000000000087</v>
      </c>
      <c r="AM296" s="429">
        <f t="shared" si="134"/>
        <v>91.170000000001892</v>
      </c>
      <c r="AN296" s="429">
        <f t="shared" si="135"/>
        <v>159.36000000000058</v>
      </c>
      <c r="AO296" s="429">
        <f t="shared" si="136"/>
        <v>143.54000000000087</v>
      </c>
      <c r="AP296" s="429">
        <f t="shared" si="137"/>
        <v>143.54000000000087</v>
      </c>
      <c r="AQ296" s="429">
        <f t="shared" si="138"/>
        <v>70</v>
      </c>
      <c r="AR296" s="429">
        <f t="shared" si="139"/>
        <v>115</v>
      </c>
      <c r="AS296" s="429">
        <f t="shared" si="140"/>
        <v>85</v>
      </c>
      <c r="AT296" s="429">
        <f t="shared" si="141"/>
        <v>200</v>
      </c>
      <c r="AU296" s="429">
        <f t="shared" si="142"/>
        <v>115</v>
      </c>
      <c r="AV296" s="429">
        <f t="shared" si="143"/>
        <v>180</v>
      </c>
      <c r="AW296" s="429">
        <f t="shared" si="144"/>
        <v>125</v>
      </c>
      <c r="AX296" s="429">
        <f t="shared" si="145"/>
        <v>300</v>
      </c>
    </row>
    <row r="297" spans="1:50">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34017.620000000003</v>
      </c>
      <c r="E297" s="290">
        <f t="shared" si="146"/>
        <v>116.498698630137</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38682.68</v>
      </c>
      <c r="G297" s="290">
        <f t="shared" si="147"/>
        <v>132.47493150684932</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40298.18</v>
      </c>
      <c r="I297" s="290">
        <f t="shared" si="148"/>
        <v>138.00746575342467</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46533.120000000003</v>
      </c>
      <c r="M297" s="290">
        <f t="shared" si="125"/>
        <v>159.36000000000001</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41913.68</v>
      </c>
      <c r="O297" s="290">
        <f t="shared" si="149"/>
        <v>143.54</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41913.68</v>
      </c>
      <c r="Q297" s="290">
        <f t="shared" si="150"/>
        <v>143.54</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20440</v>
      </c>
      <c r="S297" s="290">
        <f t="shared" si="126"/>
        <v>70</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33580</v>
      </c>
      <c r="U297" s="290">
        <f t="shared" si="127"/>
        <v>115</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24820</v>
      </c>
      <c r="W297" s="290">
        <f t="shared" si="151"/>
        <v>85</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58400</v>
      </c>
      <c r="Y297" s="290">
        <f t="shared" si="152"/>
        <v>200</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22180</v>
      </c>
      <c r="AA297" s="290">
        <f t="shared" si="128"/>
        <v>75.958904109589042</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33860</v>
      </c>
      <c r="AC297" s="290">
        <f t="shared" si="129"/>
        <v>115.95890410958904</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24500</v>
      </c>
      <c r="AE297" s="290">
        <f t="shared" si="153"/>
        <v>83.904109589041099</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42250</v>
      </c>
      <c r="AG297" s="290">
        <f t="shared" si="154"/>
        <v>144.6917808219178</v>
      </c>
      <c r="AI297" s="429">
        <f t="shared" si="130"/>
        <v>91.169999999998254</v>
      </c>
      <c r="AJ297" s="429">
        <f t="shared" si="131"/>
        <v>159.36000000000058</v>
      </c>
      <c r="AK297" s="429">
        <f t="shared" si="132"/>
        <v>143.54000000000087</v>
      </c>
      <c r="AL297" s="429">
        <f t="shared" si="133"/>
        <v>143.54000000000087</v>
      </c>
      <c r="AM297" s="429">
        <f t="shared" si="134"/>
        <v>91.169999999998254</v>
      </c>
      <c r="AN297" s="429">
        <f t="shared" si="135"/>
        <v>159.36000000000058</v>
      </c>
      <c r="AO297" s="429">
        <f t="shared" si="136"/>
        <v>143.54000000000087</v>
      </c>
      <c r="AP297" s="429">
        <f t="shared" si="137"/>
        <v>143.54000000000087</v>
      </c>
      <c r="AQ297" s="429">
        <f t="shared" si="138"/>
        <v>70</v>
      </c>
      <c r="AR297" s="429">
        <f t="shared" si="139"/>
        <v>115</v>
      </c>
      <c r="AS297" s="429">
        <f t="shared" si="140"/>
        <v>85</v>
      </c>
      <c r="AT297" s="429">
        <f t="shared" si="141"/>
        <v>200</v>
      </c>
      <c r="AU297" s="429">
        <f t="shared" si="142"/>
        <v>115</v>
      </c>
      <c r="AV297" s="429">
        <f t="shared" si="143"/>
        <v>180</v>
      </c>
      <c r="AW297" s="429">
        <f t="shared" si="144"/>
        <v>125</v>
      </c>
      <c r="AX297" s="429">
        <f t="shared" si="145"/>
        <v>300</v>
      </c>
    </row>
    <row r="298" spans="1:50">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34176.980000000003</v>
      </c>
      <c r="E298" s="290">
        <f t="shared" si="146"/>
        <v>116.64498293515359</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38826.22</v>
      </c>
      <c r="G298" s="290">
        <f t="shared" si="147"/>
        <v>132.51269624573379</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40441.72</v>
      </c>
      <c r="I298" s="290">
        <f t="shared" si="148"/>
        <v>138.02634812286689</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46692.480000000003</v>
      </c>
      <c r="M298" s="290">
        <f t="shared" si="125"/>
        <v>159.36000000000001</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42057.22</v>
      </c>
      <c r="O298" s="290">
        <f t="shared" si="149"/>
        <v>143.54</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42057.22</v>
      </c>
      <c r="Q298" s="290">
        <f t="shared" si="150"/>
        <v>143.54</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20510</v>
      </c>
      <c r="S298" s="290">
        <f t="shared" si="126"/>
        <v>70</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33695</v>
      </c>
      <c r="U298" s="290">
        <f t="shared" si="127"/>
        <v>115</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24905</v>
      </c>
      <c r="W298" s="290">
        <f t="shared" si="151"/>
        <v>85</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58600</v>
      </c>
      <c r="Y298" s="290">
        <f t="shared" si="152"/>
        <v>200</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22295</v>
      </c>
      <c r="AA298" s="290">
        <f t="shared" si="128"/>
        <v>76.092150170648466</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34040</v>
      </c>
      <c r="AC298" s="290">
        <f t="shared" si="129"/>
        <v>116.17747440273038</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24625</v>
      </c>
      <c r="AE298" s="290">
        <f t="shared" si="153"/>
        <v>84.044368600682589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42550</v>
      </c>
      <c r="AG298" s="290">
        <f t="shared" si="154"/>
        <v>145.22184300341297</v>
      </c>
      <c r="AI298" s="429">
        <f t="shared" si="130"/>
        <v>91.170000000001892</v>
      </c>
      <c r="AJ298" s="429">
        <f t="shared" si="131"/>
        <v>159.36000000000058</v>
      </c>
      <c r="AK298" s="429">
        <f t="shared" si="132"/>
        <v>143.54000000000087</v>
      </c>
      <c r="AL298" s="429">
        <f t="shared" si="133"/>
        <v>143.54000000000087</v>
      </c>
      <c r="AM298" s="429">
        <f t="shared" si="134"/>
        <v>91.170000000001892</v>
      </c>
      <c r="AN298" s="429">
        <f t="shared" si="135"/>
        <v>159.36000000000058</v>
      </c>
      <c r="AO298" s="429">
        <f t="shared" si="136"/>
        <v>143.54000000000087</v>
      </c>
      <c r="AP298" s="429">
        <f t="shared" si="137"/>
        <v>143.54000000000087</v>
      </c>
      <c r="AQ298" s="429">
        <f t="shared" si="138"/>
        <v>70</v>
      </c>
      <c r="AR298" s="429">
        <f t="shared" si="139"/>
        <v>115</v>
      </c>
      <c r="AS298" s="429">
        <f t="shared" si="140"/>
        <v>85</v>
      </c>
      <c r="AT298" s="429">
        <f t="shared" si="141"/>
        <v>200</v>
      </c>
      <c r="AU298" s="429">
        <f t="shared" si="142"/>
        <v>115</v>
      </c>
      <c r="AV298" s="429">
        <f t="shared" si="143"/>
        <v>180</v>
      </c>
      <c r="AW298" s="429">
        <f t="shared" si="144"/>
        <v>125</v>
      </c>
      <c r="AX298" s="429">
        <f t="shared" si="145"/>
        <v>300</v>
      </c>
    </row>
    <row r="299" spans="1:50">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34336.339999999997</v>
      </c>
      <c r="E299" s="290">
        <f t="shared" si="146"/>
        <v>116.79027210884352</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38969.759999999995</v>
      </c>
      <c r="G299" s="290">
        <f t="shared" si="147"/>
        <v>132.55020408163264</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40585.259999999995</v>
      </c>
      <c r="I299" s="290">
        <f t="shared" si="148"/>
        <v>138.04510204081632</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46851.840000000004</v>
      </c>
      <c r="M299" s="290">
        <f t="shared" si="125"/>
        <v>159.36000000000001</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42200.759999999995</v>
      </c>
      <c r="O299" s="290">
        <f t="shared" si="149"/>
        <v>143.54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42200.759999999995</v>
      </c>
      <c r="Q299" s="290">
        <f t="shared" si="150"/>
        <v>143.54</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20580</v>
      </c>
      <c r="S299" s="290">
        <f t="shared" si="126"/>
        <v>70</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33810</v>
      </c>
      <c r="U299" s="290">
        <f t="shared" si="127"/>
        <v>115</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24990</v>
      </c>
      <c r="W299" s="290">
        <f t="shared" si="151"/>
        <v>85</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58800</v>
      </c>
      <c r="Y299" s="290">
        <f t="shared" si="152"/>
        <v>200</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22410</v>
      </c>
      <c r="AA299" s="290">
        <f t="shared" si="128"/>
        <v>76.224489795918373</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34220</v>
      </c>
      <c r="AC299" s="290">
        <f t="shared" si="129"/>
        <v>116.39455782312925</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24750</v>
      </c>
      <c r="AE299" s="290">
        <f t="shared" si="153"/>
        <v>84.183673469387756</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42850</v>
      </c>
      <c r="AG299" s="290">
        <f t="shared" si="154"/>
        <v>145.74829931972789</v>
      </c>
      <c r="AI299" s="429">
        <f t="shared" si="130"/>
        <v>91.169999999998254</v>
      </c>
      <c r="AJ299" s="429">
        <f t="shared" si="131"/>
        <v>159.35999999999331</v>
      </c>
      <c r="AK299" s="429">
        <f t="shared" si="132"/>
        <v>143.5399999999936</v>
      </c>
      <c r="AL299" s="429">
        <f t="shared" si="133"/>
        <v>143.5399999999936</v>
      </c>
      <c r="AM299" s="429">
        <f t="shared" si="134"/>
        <v>91.169999999998254</v>
      </c>
      <c r="AN299" s="429">
        <f t="shared" si="135"/>
        <v>159.36000000000058</v>
      </c>
      <c r="AO299" s="429">
        <f t="shared" si="136"/>
        <v>143.5399999999936</v>
      </c>
      <c r="AP299" s="429">
        <f t="shared" si="137"/>
        <v>143.5399999999936</v>
      </c>
      <c r="AQ299" s="429">
        <f t="shared" si="138"/>
        <v>70</v>
      </c>
      <c r="AR299" s="429">
        <f t="shared" si="139"/>
        <v>115</v>
      </c>
      <c r="AS299" s="429">
        <f t="shared" si="140"/>
        <v>85</v>
      </c>
      <c r="AT299" s="429">
        <f t="shared" si="141"/>
        <v>200</v>
      </c>
      <c r="AU299" s="429">
        <f t="shared" si="142"/>
        <v>115</v>
      </c>
      <c r="AV299" s="429">
        <f t="shared" si="143"/>
        <v>180</v>
      </c>
      <c r="AW299" s="429">
        <f t="shared" si="144"/>
        <v>125</v>
      </c>
      <c r="AX299" s="429">
        <f t="shared" si="145"/>
        <v>300</v>
      </c>
    </row>
    <row r="300" spans="1:5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34495.699999999997</v>
      </c>
      <c r="E300" s="290">
        <f t="shared" si="146"/>
        <v>116.93457627118643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39113.300000000003</v>
      </c>
      <c r="G300" s="290">
        <f t="shared" si="147"/>
        <v>132.58745762711865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40728.799999999996</v>
      </c>
      <c r="I300" s="290">
        <f t="shared" si="148"/>
        <v>138.06372881355929</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47011.200000000004</v>
      </c>
      <c r="M300" s="290">
        <f t="shared" si="125"/>
        <v>159.36000000000001</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42344.299999999996</v>
      </c>
      <c r="O300" s="290">
        <f t="shared" si="149"/>
        <v>143.54</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42344.299999999996</v>
      </c>
      <c r="Q300" s="290">
        <f t="shared" si="150"/>
        <v>143.54</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20650</v>
      </c>
      <c r="S300" s="290">
        <f t="shared" si="126"/>
        <v>70</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33925</v>
      </c>
      <c r="U300" s="290">
        <f t="shared" si="127"/>
        <v>115</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25075</v>
      </c>
      <c r="W300" s="290">
        <f t="shared" si="151"/>
        <v>85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59000</v>
      </c>
      <c r="Y300" s="290">
        <f t="shared" si="152"/>
        <v>200</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22525</v>
      </c>
      <c r="AA300" s="290">
        <f t="shared" si="128"/>
        <v>76.355932203389827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34400</v>
      </c>
      <c r="AC300" s="290">
        <f t="shared" si="129"/>
        <v>116.61016949152543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24875</v>
      </c>
      <c r="AE300" s="290">
        <f t="shared" si="153"/>
        <v>84.322033898305079</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43150</v>
      </c>
      <c r="AG300" s="290">
        <f t="shared" si="154"/>
        <v>146.27118644067798</v>
      </c>
      <c r="AI300" s="429">
        <f t="shared" si="130"/>
        <v>91.170000000001892</v>
      </c>
      <c r="AJ300" s="429">
        <f t="shared" si="131"/>
        <v>159.36000000000058</v>
      </c>
      <c r="AK300" s="429">
        <f t="shared" si="132"/>
        <v>143.54000000000815</v>
      </c>
      <c r="AL300" s="429">
        <f t="shared" si="133"/>
        <v>143.54000000000087</v>
      </c>
      <c r="AM300" s="429">
        <f t="shared" si="134"/>
        <v>91.170000000001892</v>
      </c>
      <c r="AN300" s="429">
        <f t="shared" si="135"/>
        <v>159.36000000000058</v>
      </c>
      <c r="AO300" s="429">
        <f t="shared" si="136"/>
        <v>143.54000000000087</v>
      </c>
      <c r="AP300" s="429">
        <f t="shared" si="137"/>
        <v>143.54000000000087</v>
      </c>
      <c r="AQ300" s="429">
        <f t="shared" si="138"/>
        <v>70</v>
      </c>
      <c r="AR300" s="429">
        <f t="shared" si="139"/>
        <v>115</v>
      </c>
      <c r="AS300" s="429">
        <f t="shared" si="140"/>
        <v>85</v>
      </c>
      <c r="AT300" s="429">
        <f t="shared" si="141"/>
        <v>200</v>
      </c>
      <c r="AU300" s="429">
        <f t="shared" si="142"/>
        <v>115</v>
      </c>
      <c r="AV300" s="429">
        <f t="shared" si="143"/>
        <v>180</v>
      </c>
      <c r="AW300" s="429">
        <f t="shared" si="144"/>
        <v>125</v>
      </c>
      <c r="AX300" s="429">
        <f t="shared" si="145"/>
        <v>300</v>
      </c>
    </row>
    <row r="301" spans="1:50">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34655.06</v>
      </c>
      <c r="E301" s="290">
        <f t="shared" si="146"/>
        <v>117.0779054054054</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39256.839999999997</v>
      </c>
      <c r="G301" s="290">
        <f t="shared" si="147"/>
        <v>132.62445945945944</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40872.339999999997</v>
      </c>
      <c r="I301" s="290">
        <f t="shared" si="148"/>
        <v>138.0822297297297</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47170.560000000005</v>
      </c>
      <c r="M301" s="290">
        <f t="shared" si="125"/>
        <v>159.36000000000001</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42487.839999999997</v>
      </c>
      <c r="O301" s="290">
        <f t="shared" si="149"/>
        <v>143.54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42487.839999999997</v>
      </c>
      <c r="Q301" s="290">
        <f t="shared" si="150"/>
        <v>143.54</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20720</v>
      </c>
      <c r="S301" s="290">
        <f t="shared" si="126"/>
        <v>70</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34040</v>
      </c>
      <c r="U301" s="290">
        <f t="shared" si="127"/>
        <v>115</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25160</v>
      </c>
      <c r="W301" s="290">
        <f t="shared" si="151"/>
        <v>85</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59200</v>
      </c>
      <c r="Y301" s="290">
        <f t="shared" si="152"/>
        <v>200</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22640</v>
      </c>
      <c r="AA301" s="290">
        <f t="shared" si="128"/>
        <v>76.486486486486484</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34580</v>
      </c>
      <c r="AC301" s="290">
        <f t="shared" si="129"/>
        <v>116.82432432432432</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25000</v>
      </c>
      <c r="AE301" s="290">
        <f t="shared" si="153"/>
        <v>84.459459459459453</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43450</v>
      </c>
      <c r="AG301" s="290">
        <f t="shared" si="154"/>
        <v>146.79054054054055</v>
      </c>
      <c r="AI301" s="429">
        <f t="shared" si="130"/>
        <v>91.169999999998254</v>
      </c>
      <c r="AJ301" s="429">
        <f t="shared" si="131"/>
        <v>159.36000000000058</v>
      </c>
      <c r="AK301" s="429">
        <f t="shared" si="132"/>
        <v>143.5399999999936</v>
      </c>
      <c r="AL301" s="429">
        <f t="shared" si="133"/>
        <v>143.54000000000087</v>
      </c>
      <c r="AM301" s="429">
        <f t="shared" si="134"/>
        <v>91.169999999998254</v>
      </c>
      <c r="AN301" s="429">
        <f t="shared" si="135"/>
        <v>159.36000000000058</v>
      </c>
      <c r="AO301" s="429">
        <f t="shared" si="136"/>
        <v>143.54000000000087</v>
      </c>
      <c r="AP301" s="429">
        <f t="shared" si="137"/>
        <v>143.54000000000087</v>
      </c>
      <c r="AQ301" s="429">
        <f t="shared" si="138"/>
        <v>70</v>
      </c>
      <c r="AR301" s="429">
        <f t="shared" si="139"/>
        <v>115</v>
      </c>
      <c r="AS301" s="429">
        <f t="shared" si="140"/>
        <v>85</v>
      </c>
      <c r="AT301" s="429">
        <f t="shared" si="141"/>
        <v>200</v>
      </c>
      <c r="AU301" s="429">
        <f t="shared" si="142"/>
        <v>115</v>
      </c>
      <c r="AV301" s="429">
        <f t="shared" si="143"/>
        <v>180</v>
      </c>
      <c r="AW301" s="429">
        <f t="shared" si="144"/>
        <v>125</v>
      </c>
      <c r="AX301" s="429">
        <f t="shared" si="145"/>
        <v>300</v>
      </c>
    </row>
    <row r="302" spans="1:50">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34814.42</v>
      </c>
      <c r="E302" s="290">
        <f t="shared" si="146"/>
        <v>117.22026936026936</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39400.379999999997</v>
      </c>
      <c r="G302" s="290">
        <f t="shared" si="147"/>
        <v>132.66121212121212</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41015.879999999997</v>
      </c>
      <c r="I302" s="290">
        <f t="shared" si="148"/>
        <v>138.10060606060605</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47329.920000000006</v>
      </c>
      <c r="M302" s="290">
        <f t="shared" si="125"/>
        <v>159.36000000000001</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42631.38</v>
      </c>
      <c r="O302" s="290">
        <f t="shared" si="149"/>
        <v>143.54</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42631.38</v>
      </c>
      <c r="Q302" s="290">
        <f t="shared" si="150"/>
        <v>143.54</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20790</v>
      </c>
      <c r="S302" s="290">
        <f t="shared" si="126"/>
        <v>70</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34155</v>
      </c>
      <c r="U302" s="290">
        <f t="shared" si="127"/>
        <v>115</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25245</v>
      </c>
      <c r="W302" s="290">
        <f t="shared" si="151"/>
        <v>85</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59400</v>
      </c>
      <c r="Y302" s="290">
        <f t="shared" si="152"/>
        <v>200</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22755</v>
      </c>
      <c r="AA302" s="290">
        <f t="shared" si="128"/>
        <v>76.616161616161619</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34760</v>
      </c>
      <c r="AC302" s="290">
        <f t="shared" si="129"/>
        <v>117.03703703703704</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25125</v>
      </c>
      <c r="AE302" s="290">
        <f t="shared" si="153"/>
        <v>84.595959595959599</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43750</v>
      </c>
      <c r="AG302" s="290">
        <f t="shared" si="154"/>
        <v>147.30639730639732</v>
      </c>
      <c r="AI302" s="429">
        <f t="shared" si="130"/>
        <v>91.170000000001892</v>
      </c>
      <c r="AJ302" s="429">
        <f t="shared" si="131"/>
        <v>159.36000000000058</v>
      </c>
      <c r="AK302" s="429">
        <f t="shared" si="132"/>
        <v>143.54000000000087</v>
      </c>
      <c r="AL302" s="429">
        <f t="shared" si="133"/>
        <v>143.54000000000087</v>
      </c>
      <c r="AM302" s="429">
        <f t="shared" si="134"/>
        <v>91.170000000001892</v>
      </c>
      <c r="AN302" s="429">
        <f t="shared" si="135"/>
        <v>159.36000000000058</v>
      </c>
      <c r="AO302" s="429">
        <f t="shared" si="136"/>
        <v>143.54000000000087</v>
      </c>
      <c r="AP302" s="429">
        <f t="shared" si="137"/>
        <v>143.54000000000087</v>
      </c>
      <c r="AQ302" s="429">
        <f t="shared" si="138"/>
        <v>70</v>
      </c>
      <c r="AR302" s="429">
        <f t="shared" si="139"/>
        <v>115</v>
      </c>
      <c r="AS302" s="429">
        <f t="shared" si="140"/>
        <v>85</v>
      </c>
      <c r="AT302" s="429">
        <f t="shared" si="141"/>
        <v>200</v>
      </c>
      <c r="AU302" s="429">
        <f t="shared" si="142"/>
        <v>115</v>
      </c>
      <c r="AV302" s="429">
        <f t="shared" si="143"/>
        <v>180</v>
      </c>
      <c r="AW302" s="429">
        <f t="shared" si="144"/>
        <v>125</v>
      </c>
      <c r="AX302" s="429">
        <f t="shared" si="145"/>
        <v>300</v>
      </c>
    </row>
    <row r="303" spans="1:50">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34973.78</v>
      </c>
      <c r="E303" s="290">
        <f t="shared" si="146"/>
        <v>117.36167785234899</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39543.919999999998</v>
      </c>
      <c r="G303" s="290">
        <f t="shared" si="147"/>
        <v>132.69771812080538</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41159.42</v>
      </c>
      <c r="I303" s="290">
        <f t="shared" si="148"/>
        <v>138.11885906040268</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47489.280000000006</v>
      </c>
      <c r="M303" s="290">
        <f t="shared" si="125"/>
        <v>159.36000000000001</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42774.92</v>
      </c>
      <c r="O303" s="290">
        <f t="shared" si="149"/>
        <v>143.54</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42774.92</v>
      </c>
      <c r="Q303" s="290">
        <f t="shared" si="150"/>
        <v>143.54</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20860</v>
      </c>
      <c r="S303" s="290">
        <f t="shared" si="126"/>
        <v>70</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34270</v>
      </c>
      <c r="U303" s="290">
        <f t="shared" si="127"/>
        <v>115</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25330</v>
      </c>
      <c r="W303" s="290">
        <f t="shared" si="151"/>
        <v>85</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59600</v>
      </c>
      <c r="Y303" s="290">
        <f t="shared" si="152"/>
        <v>200</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22870</v>
      </c>
      <c r="AA303" s="290">
        <f t="shared" si="128"/>
        <v>76.744966442953015</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34940</v>
      </c>
      <c r="AC303" s="290">
        <f t="shared" si="129"/>
        <v>117.24832214765101</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25250</v>
      </c>
      <c r="AE303" s="290">
        <f t="shared" si="153"/>
        <v>84.731543624161077</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44050</v>
      </c>
      <c r="AG303" s="290">
        <f t="shared" si="154"/>
        <v>147.81879194630872</v>
      </c>
      <c r="AI303" s="429">
        <f t="shared" si="130"/>
        <v>91.169999999998254</v>
      </c>
      <c r="AJ303" s="429">
        <f t="shared" si="131"/>
        <v>159.36000000000058</v>
      </c>
      <c r="AK303" s="429">
        <f t="shared" si="132"/>
        <v>143.54000000000087</v>
      </c>
      <c r="AL303" s="429">
        <f t="shared" si="133"/>
        <v>143.54000000000087</v>
      </c>
      <c r="AM303" s="429">
        <f t="shared" si="134"/>
        <v>91.169999999998254</v>
      </c>
      <c r="AN303" s="429">
        <f t="shared" si="135"/>
        <v>159.36000000000058</v>
      </c>
      <c r="AO303" s="429">
        <f t="shared" si="136"/>
        <v>143.54000000000087</v>
      </c>
      <c r="AP303" s="429">
        <f t="shared" si="137"/>
        <v>143.54000000000087</v>
      </c>
      <c r="AQ303" s="429">
        <f t="shared" si="138"/>
        <v>70</v>
      </c>
      <c r="AR303" s="429">
        <f t="shared" si="139"/>
        <v>115</v>
      </c>
      <c r="AS303" s="429">
        <f t="shared" si="140"/>
        <v>85</v>
      </c>
      <c r="AT303" s="429">
        <f t="shared" si="141"/>
        <v>200</v>
      </c>
      <c r="AU303" s="429">
        <f t="shared" si="142"/>
        <v>115</v>
      </c>
      <c r="AV303" s="429">
        <f t="shared" si="143"/>
        <v>180</v>
      </c>
      <c r="AW303" s="429">
        <f t="shared" si="144"/>
        <v>125</v>
      </c>
      <c r="AX303" s="429">
        <f t="shared" si="145"/>
        <v>300</v>
      </c>
    </row>
    <row r="304" spans="1:50">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35133.14</v>
      </c>
      <c r="E304" s="290">
        <f t="shared" si="146"/>
        <v>117.50214046822742</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39687.46</v>
      </c>
      <c r="G304" s="290">
        <f t="shared" si="147"/>
        <v>132.73397993311036</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41302.959999999999</v>
      </c>
      <c r="I304" s="290">
        <f t="shared" si="148"/>
        <v>138.13698996655518</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47648.640000000007</v>
      </c>
      <c r="M304" s="290">
        <f t="shared" si="125"/>
        <v>159.36000000000001</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42918.46</v>
      </c>
      <c r="O304" s="290">
        <f t="shared" si="149"/>
        <v>143.54</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42918.46</v>
      </c>
      <c r="Q304" s="290">
        <f t="shared" si="150"/>
        <v>143.54</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20930</v>
      </c>
      <c r="S304" s="290">
        <f t="shared" si="126"/>
        <v>70</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34385</v>
      </c>
      <c r="U304" s="290">
        <f t="shared" si="127"/>
        <v>115</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25415</v>
      </c>
      <c r="W304" s="290">
        <f t="shared" si="151"/>
        <v>85</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59800</v>
      </c>
      <c r="Y304" s="290">
        <f t="shared" si="152"/>
        <v>200</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22985</v>
      </c>
      <c r="AA304" s="290">
        <f t="shared" si="128"/>
        <v>76.872909698996651</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35120</v>
      </c>
      <c r="AC304" s="290">
        <f t="shared" si="129"/>
        <v>117.45819397993311</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25375</v>
      </c>
      <c r="AE304" s="290">
        <f t="shared" si="153"/>
        <v>84.866220735785959</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44350</v>
      </c>
      <c r="AG304" s="290">
        <f t="shared" si="154"/>
        <v>148.32775919732441</v>
      </c>
      <c r="AI304" s="429">
        <f t="shared" si="130"/>
        <v>91.170000000001892</v>
      </c>
      <c r="AJ304" s="429">
        <f t="shared" si="131"/>
        <v>159.36000000000058</v>
      </c>
      <c r="AK304" s="429">
        <f t="shared" si="132"/>
        <v>143.54000000000087</v>
      </c>
      <c r="AL304" s="429">
        <f t="shared" si="133"/>
        <v>143.54000000000087</v>
      </c>
      <c r="AM304" s="429">
        <f t="shared" si="134"/>
        <v>91.170000000001892</v>
      </c>
      <c r="AN304" s="429">
        <f t="shared" si="135"/>
        <v>159.36000000000058</v>
      </c>
      <c r="AO304" s="429">
        <f t="shared" si="136"/>
        <v>143.54000000000087</v>
      </c>
      <c r="AP304" s="429">
        <f t="shared" si="137"/>
        <v>143.54000000000087</v>
      </c>
      <c r="AQ304" s="429">
        <f t="shared" si="138"/>
        <v>70</v>
      </c>
      <c r="AR304" s="429">
        <f t="shared" si="139"/>
        <v>115</v>
      </c>
      <c r="AS304" s="429">
        <f t="shared" si="140"/>
        <v>85</v>
      </c>
      <c r="AT304" s="429">
        <f t="shared" si="141"/>
        <v>200</v>
      </c>
      <c r="AU304" s="429">
        <f t="shared" si="142"/>
        <v>115</v>
      </c>
      <c r="AV304" s="429">
        <f t="shared" si="143"/>
        <v>180</v>
      </c>
      <c r="AW304" s="429">
        <f t="shared" si="144"/>
        <v>125</v>
      </c>
      <c r="AX304" s="429">
        <f t="shared" si="145"/>
        <v>300</v>
      </c>
    </row>
    <row r="305" spans="1:50">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35292.5</v>
      </c>
      <c r="E305" s="290">
        <f t="shared" si="146"/>
        <v>117.64166666666667</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39831</v>
      </c>
      <c r="G305" s="290">
        <f t="shared" si="147"/>
        <v>132.77000000000001</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41446.5</v>
      </c>
      <c r="I305" s="290">
        <f t="shared" si="148"/>
        <v>138.155</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47808.000000000007</v>
      </c>
      <c r="M305" s="290">
        <f t="shared" si="125"/>
        <v>159.36000000000001</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43062</v>
      </c>
      <c r="O305" s="290">
        <f t="shared" si="149"/>
        <v>143.54</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43062</v>
      </c>
      <c r="Q305" s="290">
        <f t="shared" si="150"/>
        <v>143.54</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21000</v>
      </c>
      <c r="S305" s="290">
        <f t="shared" si="126"/>
        <v>70</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34500</v>
      </c>
      <c r="U305" s="290">
        <f t="shared" si="127"/>
        <v>115</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25500</v>
      </c>
      <c r="W305" s="290">
        <f t="shared" si="151"/>
        <v>85</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60000</v>
      </c>
      <c r="Y305" s="290">
        <f t="shared" si="152"/>
        <v>200</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23100</v>
      </c>
      <c r="AA305" s="290">
        <f t="shared" si="128"/>
        <v>77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35300</v>
      </c>
      <c r="AC305" s="290">
        <f t="shared" si="129"/>
        <v>117.66666666666667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25500</v>
      </c>
      <c r="AE305" s="290">
        <f t="shared" si="153"/>
        <v>85</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44650</v>
      </c>
      <c r="AG305" s="290">
        <f t="shared" si="154"/>
        <v>148.83333333333334</v>
      </c>
      <c r="AI305" s="429">
        <f t="shared" si="130"/>
        <v>91.169999999998254</v>
      </c>
      <c r="AJ305" s="429">
        <f t="shared" si="131"/>
        <v>159.36000000000058</v>
      </c>
      <c r="AK305" s="429">
        <f t="shared" si="132"/>
        <v>143.54000000000087</v>
      </c>
      <c r="AL305" s="429">
        <f t="shared" si="133"/>
        <v>143.54000000000087</v>
      </c>
      <c r="AM305" s="429">
        <f t="shared" si="134"/>
        <v>91.169999999998254</v>
      </c>
      <c r="AN305" s="429">
        <f t="shared" si="135"/>
        <v>159.36000000000058</v>
      </c>
      <c r="AO305" s="429">
        <f t="shared" si="136"/>
        <v>143.54000000000087</v>
      </c>
      <c r="AP305" s="429">
        <f t="shared" si="137"/>
        <v>143.54000000000087</v>
      </c>
      <c r="AQ305" s="429">
        <f t="shared" si="138"/>
        <v>70</v>
      </c>
      <c r="AR305" s="429">
        <f t="shared" si="139"/>
        <v>115</v>
      </c>
      <c r="AS305" s="429">
        <f t="shared" si="140"/>
        <v>85</v>
      </c>
      <c r="AT305" s="429">
        <f t="shared" si="141"/>
        <v>200</v>
      </c>
      <c r="AU305" s="429">
        <f t="shared" si="142"/>
        <v>115</v>
      </c>
      <c r="AV305" s="429">
        <f t="shared" si="143"/>
        <v>180</v>
      </c>
      <c r="AW305" s="429">
        <f t="shared" si="144"/>
        <v>125</v>
      </c>
      <c r="AX305" s="429">
        <f t="shared" si="145"/>
        <v>300</v>
      </c>
    </row>
    <row r="306" spans="1:50">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27487.49</v>
      </c>
      <c r="C306" s="290">
        <f t="shared" si="146"/>
        <v>91.320564784053161</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35451.86</v>
      </c>
      <c r="E306" s="290">
        <f t="shared" si="146"/>
        <v>117.7802657807309</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39974.539999999994</v>
      </c>
      <c r="G306" s="290">
        <f t="shared" si="147"/>
        <v>132.805780730897</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41604.959999999999</v>
      </c>
      <c r="I306" s="290">
        <f t="shared" si="148"/>
        <v>138.2224584717608</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41083.490000000005</v>
      </c>
      <c r="K306" s="290">
        <f t="shared" si="124"/>
        <v>136.49</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47967.360000000001</v>
      </c>
      <c r="M306" s="290">
        <f t="shared" si="125"/>
        <v>159.36000000000001</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43205.54</v>
      </c>
      <c r="O306" s="290">
        <f t="shared" si="149"/>
        <v>143.54</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47696.46</v>
      </c>
      <c r="Q306" s="290">
        <f t="shared" si="150"/>
        <v>158.46</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21070</v>
      </c>
      <c r="S306" s="290">
        <f t="shared" si="126"/>
        <v>70</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57190</v>
      </c>
      <c r="U306" s="290">
        <f t="shared" si="127"/>
        <v>190</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25585</v>
      </c>
      <c r="W306" s="290">
        <f t="shared" si="151"/>
        <v>85</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60200</v>
      </c>
      <c r="Y306" s="290">
        <f t="shared" si="152"/>
        <v>200</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23215</v>
      </c>
      <c r="AA306" s="290">
        <f t="shared" si="128"/>
        <v>77.126245847176079</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35600</v>
      </c>
      <c r="AC306" s="290">
        <f t="shared" si="129"/>
        <v>118.27242524916943</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25625</v>
      </c>
      <c r="AE306" s="290">
        <f t="shared" si="153"/>
        <v>85.132890365448503</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44950</v>
      </c>
      <c r="AG306" s="290">
        <f t="shared" si="154"/>
        <v>149.33554817275748</v>
      </c>
      <c r="AI306" s="429">
        <f t="shared" si="130"/>
        <v>136.4900000000016</v>
      </c>
      <c r="AJ306" s="429">
        <f t="shared" si="131"/>
        <v>159.36000000000058</v>
      </c>
      <c r="AK306" s="429">
        <f t="shared" si="132"/>
        <v>143.5399999999936</v>
      </c>
      <c r="AL306" s="429">
        <f t="shared" si="133"/>
        <v>158.45999999999913</v>
      </c>
      <c r="AM306" s="429">
        <f t="shared" si="134"/>
        <v>13732.490000000005</v>
      </c>
      <c r="AN306" s="429">
        <f t="shared" si="135"/>
        <v>159.35999999999331</v>
      </c>
      <c r="AO306" s="429">
        <f t="shared" si="136"/>
        <v>143.54000000000087</v>
      </c>
      <c r="AP306" s="429">
        <f t="shared" si="137"/>
        <v>4634.4599999999991</v>
      </c>
      <c r="AQ306" s="429">
        <f t="shared" si="138"/>
        <v>70</v>
      </c>
      <c r="AR306" s="429">
        <f t="shared" si="139"/>
        <v>22690</v>
      </c>
      <c r="AS306" s="429">
        <f t="shared" si="140"/>
        <v>85</v>
      </c>
      <c r="AT306" s="429">
        <f t="shared" si="141"/>
        <v>200</v>
      </c>
      <c r="AU306" s="429">
        <f t="shared" si="142"/>
        <v>115</v>
      </c>
      <c r="AV306" s="429">
        <f t="shared" si="143"/>
        <v>300</v>
      </c>
      <c r="AW306" s="429">
        <f t="shared" si="144"/>
        <v>125</v>
      </c>
      <c r="AX306" s="429">
        <f t="shared" si="145"/>
        <v>300</v>
      </c>
    </row>
    <row r="307" spans="1:50">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27623.98</v>
      </c>
      <c r="C307" s="290">
        <f t="shared" si="146"/>
        <v>91.470132450331121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35611.22</v>
      </c>
      <c r="E307" s="290">
        <f t="shared" si="146"/>
        <v>117.91794701986755</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40118.080000000002</v>
      </c>
      <c r="G307" s="290">
        <f t="shared" si="147"/>
        <v>132.84132450331126</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41763.42</v>
      </c>
      <c r="I307" s="290">
        <f t="shared" si="148"/>
        <v>138.2894701986755</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41219.980000000003</v>
      </c>
      <c r="K307" s="290">
        <f t="shared" si="124"/>
        <v>136.49</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48126.720000000001</v>
      </c>
      <c r="M307" s="290">
        <f t="shared" si="125"/>
        <v>159.36000000000001</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43349.079999999994</v>
      </c>
      <c r="O307" s="290">
        <f t="shared" si="149"/>
        <v>143.54</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47854.920000000006</v>
      </c>
      <c r="Q307" s="290">
        <f t="shared" si="150"/>
        <v>158.46</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21140</v>
      </c>
      <c r="S307" s="290">
        <f t="shared" si="126"/>
        <v>70</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57380</v>
      </c>
      <c r="U307" s="290">
        <f t="shared" si="127"/>
        <v>190</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25670</v>
      </c>
      <c r="W307" s="290">
        <f t="shared" si="151"/>
        <v>85</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60400</v>
      </c>
      <c r="Y307" s="290">
        <f t="shared" si="152"/>
        <v>200</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23330</v>
      </c>
      <c r="AA307" s="290">
        <f t="shared" si="128"/>
        <v>77.25165562913908</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35900</v>
      </c>
      <c r="AC307" s="290">
        <f t="shared" si="129"/>
        <v>118.87417218543047</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25750</v>
      </c>
      <c r="AE307" s="290">
        <f t="shared" si="153"/>
        <v>85.264900662251662</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45250</v>
      </c>
      <c r="AG307" s="290">
        <f t="shared" si="154"/>
        <v>149.83443708609272</v>
      </c>
      <c r="AI307" s="429">
        <f t="shared" si="130"/>
        <v>136.48999999999796</v>
      </c>
      <c r="AJ307" s="429">
        <f t="shared" si="131"/>
        <v>159.36000000000058</v>
      </c>
      <c r="AK307" s="429">
        <f t="shared" si="132"/>
        <v>143.54000000000815</v>
      </c>
      <c r="AL307" s="429">
        <f t="shared" si="133"/>
        <v>158.45999999999913</v>
      </c>
      <c r="AM307" s="429">
        <f t="shared" si="134"/>
        <v>136.48999999999796</v>
      </c>
      <c r="AN307" s="429">
        <f t="shared" si="135"/>
        <v>159.36000000000058</v>
      </c>
      <c r="AO307" s="429">
        <f t="shared" si="136"/>
        <v>143.5399999999936</v>
      </c>
      <c r="AP307" s="429">
        <f t="shared" si="137"/>
        <v>158.4600000000064</v>
      </c>
      <c r="AQ307" s="429">
        <f t="shared" si="138"/>
        <v>70</v>
      </c>
      <c r="AR307" s="429">
        <f t="shared" si="139"/>
        <v>190</v>
      </c>
      <c r="AS307" s="429">
        <f t="shared" si="140"/>
        <v>85</v>
      </c>
      <c r="AT307" s="429">
        <f t="shared" si="141"/>
        <v>200</v>
      </c>
      <c r="AU307" s="429">
        <f t="shared" si="142"/>
        <v>115</v>
      </c>
      <c r="AV307" s="429">
        <f t="shared" si="143"/>
        <v>300</v>
      </c>
      <c r="AW307" s="429">
        <f t="shared" si="144"/>
        <v>125</v>
      </c>
      <c r="AX307" s="429">
        <f t="shared" si="145"/>
        <v>300</v>
      </c>
    </row>
    <row r="308" spans="1:50">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27760.47</v>
      </c>
      <c r="C308" s="290">
        <f t="shared" si="146"/>
        <v>91.61871287128713</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35770.58</v>
      </c>
      <c r="E308" s="290">
        <f t="shared" si="146"/>
        <v>118.05471947194719</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40261.619999999995</v>
      </c>
      <c r="G308" s="290">
        <f t="shared" si="147"/>
        <v>132.87663366336633</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41921.879999999997</v>
      </c>
      <c r="I308" s="290">
        <f t="shared" si="148"/>
        <v>138.3560396039604</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41356.47</v>
      </c>
      <c r="K308" s="290">
        <f t="shared" si="124"/>
        <v>136.49</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48286.080000000002</v>
      </c>
      <c r="M308" s="290">
        <f t="shared" si="125"/>
        <v>159.36000000000001</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43492.619999999995</v>
      </c>
      <c r="O308" s="290">
        <f t="shared" si="149"/>
        <v>143.54</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48013.380000000005</v>
      </c>
      <c r="Q308" s="290">
        <f t="shared" si="150"/>
        <v>158.46</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21210</v>
      </c>
      <c r="S308" s="290">
        <f t="shared" si="126"/>
        <v>70</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57570</v>
      </c>
      <c r="U308" s="290">
        <f t="shared" si="127"/>
        <v>190</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25755</v>
      </c>
      <c r="W308" s="290">
        <f t="shared" si="151"/>
        <v>85</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60600</v>
      </c>
      <c r="Y308" s="290">
        <f t="shared" si="152"/>
        <v>200</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23445</v>
      </c>
      <c r="AA308" s="290">
        <f t="shared" si="128"/>
        <v>77.376237623762378</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36200</v>
      </c>
      <c r="AC308" s="290">
        <f t="shared" si="129"/>
        <v>119.47194719471948</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25875</v>
      </c>
      <c r="AE308" s="290">
        <f t="shared" si="153"/>
        <v>85.396039603960389</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45550</v>
      </c>
      <c r="AG308" s="290">
        <f t="shared" si="154"/>
        <v>150.33003300330034</v>
      </c>
      <c r="AI308" s="429">
        <f t="shared" si="130"/>
        <v>136.4900000000016</v>
      </c>
      <c r="AJ308" s="429">
        <f t="shared" si="131"/>
        <v>159.36000000000058</v>
      </c>
      <c r="AK308" s="429">
        <f t="shared" si="132"/>
        <v>143.5399999999936</v>
      </c>
      <c r="AL308" s="429">
        <f t="shared" si="133"/>
        <v>158.45999999999913</v>
      </c>
      <c r="AM308" s="429">
        <f t="shared" si="134"/>
        <v>136.48999999999796</v>
      </c>
      <c r="AN308" s="429">
        <f t="shared" si="135"/>
        <v>159.36000000000058</v>
      </c>
      <c r="AO308" s="429">
        <f t="shared" si="136"/>
        <v>143.54000000000087</v>
      </c>
      <c r="AP308" s="429">
        <f t="shared" si="137"/>
        <v>158.45999999999913</v>
      </c>
      <c r="AQ308" s="429">
        <f t="shared" si="138"/>
        <v>70</v>
      </c>
      <c r="AR308" s="429">
        <f t="shared" si="139"/>
        <v>190</v>
      </c>
      <c r="AS308" s="429">
        <f t="shared" si="140"/>
        <v>85</v>
      </c>
      <c r="AT308" s="429">
        <f t="shared" si="141"/>
        <v>200</v>
      </c>
      <c r="AU308" s="429">
        <f t="shared" si="142"/>
        <v>115</v>
      </c>
      <c r="AV308" s="429">
        <f t="shared" si="143"/>
        <v>300</v>
      </c>
      <c r="AW308" s="429">
        <f t="shared" si="144"/>
        <v>125</v>
      </c>
      <c r="AX308" s="429">
        <f t="shared" si="145"/>
        <v>300</v>
      </c>
    </row>
    <row r="309" spans="1:50">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27896.959999999999</v>
      </c>
      <c r="C309" s="290">
        <f t="shared" si="146"/>
        <v>91.76631578947368</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35929.94</v>
      </c>
      <c r="E309" s="290">
        <f t="shared" si="146"/>
        <v>118.19059210526316</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40405.160000000003</v>
      </c>
      <c r="G309" s="290">
        <f t="shared" si="147"/>
        <v>132.9117105263158</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42080.34</v>
      </c>
      <c r="I309" s="290">
        <f t="shared" si="148"/>
        <v>138.42217105263157</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41492.960000000006</v>
      </c>
      <c r="K309" s="290">
        <f t="shared" si="124"/>
        <v>136.49</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48445.440000000002</v>
      </c>
      <c r="M309" s="290">
        <f t="shared" si="125"/>
        <v>159.36000000000001</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43636.159999999996</v>
      </c>
      <c r="O309" s="290">
        <f t="shared" si="149"/>
        <v>143.54</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48171.840000000004</v>
      </c>
      <c r="Q309" s="290">
        <f t="shared" si="150"/>
        <v>158.46</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21280</v>
      </c>
      <c r="S309" s="290">
        <f t="shared" si="126"/>
        <v>70</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57760</v>
      </c>
      <c r="U309" s="290">
        <f t="shared" si="127"/>
        <v>190</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25840</v>
      </c>
      <c r="W309" s="290">
        <f t="shared" si="151"/>
        <v>85</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60800</v>
      </c>
      <c r="Y309" s="290">
        <f t="shared" si="152"/>
        <v>200</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23560</v>
      </c>
      <c r="AA309" s="290">
        <f t="shared" si="128"/>
        <v>77.5</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36500</v>
      </c>
      <c r="AC309" s="290">
        <f t="shared" si="129"/>
        <v>120.06578947368421</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26000</v>
      </c>
      <c r="AE309" s="290">
        <f t="shared" si="153"/>
        <v>85.526315789473685</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45850</v>
      </c>
      <c r="AG309" s="290">
        <f t="shared" si="154"/>
        <v>150.82236842105263</v>
      </c>
      <c r="AI309" s="429">
        <f t="shared" si="130"/>
        <v>136.48999999999796</v>
      </c>
      <c r="AJ309" s="429">
        <f t="shared" si="131"/>
        <v>159.36000000000058</v>
      </c>
      <c r="AK309" s="429">
        <f t="shared" si="132"/>
        <v>143.54000000000815</v>
      </c>
      <c r="AL309" s="429">
        <f t="shared" si="133"/>
        <v>158.45999999999913</v>
      </c>
      <c r="AM309" s="429">
        <f t="shared" si="134"/>
        <v>136.49000000000524</v>
      </c>
      <c r="AN309" s="429">
        <f t="shared" si="135"/>
        <v>159.36000000000058</v>
      </c>
      <c r="AO309" s="429">
        <f t="shared" si="136"/>
        <v>143.54000000000087</v>
      </c>
      <c r="AP309" s="429">
        <f t="shared" si="137"/>
        <v>158.45999999999913</v>
      </c>
      <c r="AQ309" s="429">
        <f t="shared" si="138"/>
        <v>70</v>
      </c>
      <c r="AR309" s="429">
        <f t="shared" si="139"/>
        <v>190</v>
      </c>
      <c r="AS309" s="429">
        <f t="shared" si="140"/>
        <v>85</v>
      </c>
      <c r="AT309" s="429">
        <f t="shared" si="141"/>
        <v>200</v>
      </c>
      <c r="AU309" s="429">
        <f t="shared" si="142"/>
        <v>115</v>
      </c>
      <c r="AV309" s="429">
        <f t="shared" si="143"/>
        <v>300</v>
      </c>
      <c r="AW309" s="429">
        <f t="shared" si="144"/>
        <v>125</v>
      </c>
      <c r="AX309" s="429">
        <f t="shared" si="145"/>
        <v>300</v>
      </c>
    </row>
    <row r="310" spans="1:5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28033.45</v>
      </c>
      <c r="C310" s="290">
        <f t="shared" si="146"/>
        <v>91.912950819672133</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36089.300000000003</v>
      </c>
      <c r="E310" s="290">
        <f t="shared" si="146"/>
        <v>118.32557377049181</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40548.699999999997</v>
      </c>
      <c r="G310" s="290">
        <f t="shared" si="147"/>
        <v>132.94655737704917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42238.8</v>
      </c>
      <c r="I310" s="290">
        <f t="shared" si="148"/>
        <v>138.48786885245903</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41629.450000000004</v>
      </c>
      <c r="K310" s="290">
        <f t="shared" si="124"/>
        <v>136.49</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48604.800000000003</v>
      </c>
      <c r="M310" s="290">
        <f t="shared" si="125"/>
        <v>159.36000000000001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43779.7</v>
      </c>
      <c r="O310" s="290">
        <f t="shared" si="149"/>
        <v>143.54</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48330.3</v>
      </c>
      <c r="Q310" s="290">
        <f t="shared" si="150"/>
        <v>158.46</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21350</v>
      </c>
      <c r="S310" s="290">
        <f t="shared" si="126"/>
        <v>70</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57950</v>
      </c>
      <c r="U310" s="290">
        <f t="shared" si="127"/>
        <v>190</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25925</v>
      </c>
      <c r="W310" s="290">
        <f t="shared" si="151"/>
        <v>85</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61000</v>
      </c>
      <c r="Y310" s="290">
        <f t="shared" si="152"/>
        <v>200</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23675</v>
      </c>
      <c r="AA310" s="290">
        <f t="shared" si="128"/>
        <v>77.622950819672127</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36800</v>
      </c>
      <c r="AC310" s="290">
        <f t="shared" si="129"/>
        <v>120.65573770491804</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26125</v>
      </c>
      <c r="AE310" s="290">
        <f t="shared" si="153"/>
        <v>85.655737704918039</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46150</v>
      </c>
      <c r="AG310" s="290">
        <f t="shared" si="154"/>
        <v>151.31147540983608</v>
      </c>
      <c r="AI310" s="429">
        <f t="shared" si="130"/>
        <v>136.4900000000016</v>
      </c>
      <c r="AJ310" s="429">
        <f t="shared" si="131"/>
        <v>159.36000000000058</v>
      </c>
      <c r="AK310" s="429">
        <f t="shared" si="132"/>
        <v>143.5399999999936</v>
      </c>
      <c r="AL310" s="429">
        <f t="shared" si="133"/>
        <v>158.4600000000064</v>
      </c>
      <c r="AM310" s="429">
        <f t="shared" si="134"/>
        <v>136.48999999999796</v>
      </c>
      <c r="AN310" s="429">
        <f t="shared" si="135"/>
        <v>159.36000000000058</v>
      </c>
      <c r="AO310" s="429">
        <f t="shared" si="136"/>
        <v>143.54000000000087</v>
      </c>
      <c r="AP310" s="429">
        <f t="shared" si="137"/>
        <v>158.45999999999913</v>
      </c>
      <c r="AQ310" s="429">
        <f t="shared" si="138"/>
        <v>70</v>
      </c>
      <c r="AR310" s="429">
        <f t="shared" si="139"/>
        <v>190</v>
      </c>
      <c r="AS310" s="429">
        <f t="shared" si="140"/>
        <v>85</v>
      </c>
      <c r="AT310" s="429">
        <f t="shared" si="141"/>
        <v>200</v>
      </c>
      <c r="AU310" s="429">
        <f t="shared" si="142"/>
        <v>115</v>
      </c>
      <c r="AV310" s="429">
        <f t="shared" si="143"/>
        <v>300</v>
      </c>
      <c r="AW310" s="429">
        <f t="shared" si="144"/>
        <v>125</v>
      </c>
      <c r="AX310" s="429">
        <f t="shared" si="145"/>
        <v>300</v>
      </c>
    </row>
    <row r="311" spans="1:50">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28169.94</v>
      </c>
      <c r="C311" s="290">
        <f t="shared" si="146"/>
        <v>92.058627450980381</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36248.660000000003</v>
      </c>
      <c r="E311" s="290">
        <f t="shared" si="146"/>
        <v>118.4596732026144</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40692.239999999998</v>
      </c>
      <c r="G311" s="290">
        <f t="shared" si="147"/>
        <v>132.98117647058822</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42397.26</v>
      </c>
      <c r="I311" s="290">
        <f t="shared" si="148"/>
        <v>138.55313725490197</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41765.94</v>
      </c>
      <c r="K311" s="290">
        <f t="shared" si="124"/>
        <v>136.49</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48764.160000000003</v>
      </c>
      <c r="M311" s="290">
        <f t="shared" si="125"/>
        <v>159.36000000000001</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43923.24</v>
      </c>
      <c r="O311" s="290">
        <f t="shared" si="149"/>
        <v>143.54</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48488.76</v>
      </c>
      <c r="Q311" s="290">
        <f t="shared" si="150"/>
        <v>158.46</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21420</v>
      </c>
      <c r="S311" s="290">
        <f t="shared" si="126"/>
        <v>70</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58140</v>
      </c>
      <c r="U311" s="290">
        <f t="shared" si="127"/>
        <v>190</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26010</v>
      </c>
      <c r="W311" s="290">
        <f t="shared" si="151"/>
        <v>85</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61200</v>
      </c>
      <c r="Y311" s="290">
        <f t="shared" si="152"/>
        <v>200</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23790</v>
      </c>
      <c r="AA311" s="290">
        <f t="shared" si="128"/>
        <v>77.745098039215691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37100</v>
      </c>
      <c r="AC311" s="290">
        <f t="shared" si="129"/>
        <v>121.24183006535948</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26250</v>
      </c>
      <c r="AE311" s="290">
        <f t="shared" si="153"/>
        <v>85.784313725490193</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46450</v>
      </c>
      <c r="AG311" s="290">
        <f t="shared" si="154"/>
        <v>151.79738562091504</v>
      </c>
      <c r="AI311" s="429">
        <f t="shared" si="130"/>
        <v>136.48999999999796</v>
      </c>
      <c r="AJ311" s="429">
        <f t="shared" si="131"/>
        <v>159.36000000000058</v>
      </c>
      <c r="AK311" s="429">
        <f t="shared" si="132"/>
        <v>143.54000000000087</v>
      </c>
      <c r="AL311" s="429">
        <f t="shared" si="133"/>
        <v>158.45999999999913</v>
      </c>
      <c r="AM311" s="429">
        <f t="shared" si="134"/>
        <v>136.48999999999796</v>
      </c>
      <c r="AN311" s="429">
        <f t="shared" si="135"/>
        <v>159.36000000000058</v>
      </c>
      <c r="AO311" s="429">
        <f t="shared" si="136"/>
        <v>143.54000000000087</v>
      </c>
      <c r="AP311" s="429">
        <f t="shared" si="137"/>
        <v>158.45999999999913</v>
      </c>
      <c r="AQ311" s="429">
        <f t="shared" si="138"/>
        <v>70</v>
      </c>
      <c r="AR311" s="429">
        <f t="shared" si="139"/>
        <v>190</v>
      </c>
      <c r="AS311" s="429">
        <f t="shared" si="140"/>
        <v>85</v>
      </c>
      <c r="AT311" s="429">
        <f t="shared" si="141"/>
        <v>200</v>
      </c>
      <c r="AU311" s="429">
        <f t="shared" si="142"/>
        <v>115</v>
      </c>
      <c r="AV311" s="429">
        <f t="shared" si="143"/>
        <v>300</v>
      </c>
      <c r="AW311" s="429">
        <f t="shared" si="144"/>
        <v>125</v>
      </c>
      <c r="AX311" s="429">
        <f t="shared" si="145"/>
        <v>300</v>
      </c>
    </row>
    <row r="312" spans="1:50">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28306.43</v>
      </c>
      <c r="C312" s="290">
        <f t="shared" si="146"/>
        <v>92.203355048859933</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36408.020000000004</v>
      </c>
      <c r="E312" s="290">
        <f t="shared" si="146"/>
        <v>118.59289902280132</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40835.78</v>
      </c>
      <c r="G312" s="290">
        <f t="shared" si="147"/>
        <v>133.01557003257329</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42555.72</v>
      </c>
      <c r="I312" s="290">
        <f t="shared" si="148"/>
        <v>138.61798045602606</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41902.43</v>
      </c>
      <c r="K312" s="290">
        <f t="shared" si="124"/>
        <v>136.49</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48923.520000000004</v>
      </c>
      <c r="M312" s="290">
        <f t="shared" si="125"/>
        <v>159.36000000000001</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44066.78</v>
      </c>
      <c r="O312" s="290">
        <f t="shared" si="149"/>
        <v>143.54</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48647.22</v>
      </c>
      <c r="Q312" s="290">
        <f t="shared" si="150"/>
        <v>158.46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21490</v>
      </c>
      <c r="S312" s="290">
        <f t="shared" si="126"/>
        <v>70</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58330</v>
      </c>
      <c r="U312" s="290">
        <f t="shared" si="127"/>
        <v>190</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26095</v>
      </c>
      <c r="W312" s="290">
        <f t="shared" si="151"/>
        <v>85</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61400</v>
      </c>
      <c r="Y312" s="290">
        <f t="shared" si="152"/>
        <v>200</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23905</v>
      </c>
      <c r="AA312" s="290">
        <f t="shared" si="128"/>
        <v>77.866449511400646</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37400</v>
      </c>
      <c r="AC312" s="290">
        <f t="shared" si="129"/>
        <v>121.82410423452768</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26375</v>
      </c>
      <c r="AE312" s="290">
        <f t="shared" si="153"/>
        <v>85.912052117263841</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46750</v>
      </c>
      <c r="AG312" s="290">
        <f t="shared" si="154"/>
        <v>152.2801302931596</v>
      </c>
      <c r="AI312" s="429">
        <f t="shared" si="130"/>
        <v>136.4900000000016</v>
      </c>
      <c r="AJ312" s="429">
        <f t="shared" si="131"/>
        <v>159.36000000000058</v>
      </c>
      <c r="AK312" s="429">
        <f t="shared" si="132"/>
        <v>143.54000000000087</v>
      </c>
      <c r="AL312" s="429">
        <f t="shared" si="133"/>
        <v>158.45999999999913</v>
      </c>
      <c r="AM312" s="429">
        <f t="shared" si="134"/>
        <v>136.48999999999796</v>
      </c>
      <c r="AN312" s="429">
        <f t="shared" si="135"/>
        <v>159.36000000000058</v>
      </c>
      <c r="AO312" s="429">
        <f t="shared" si="136"/>
        <v>143.54000000000087</v>
      </c>
      <c r="AP312" s="429">
        <f t="shared" si="137"/>
        <v>158.45999999999913</v>
      </c>
      <c r="AQ312" s="429">
        <f t="shared" si="138"/>
        <v>70</v>
      </c>
      <c r="AR312" s="429">
        <f t="shared" si="139"/>
        <v>190</v>
      </c>
      <c r="AS312" s="429">
        <f t="shared" si="140"/>
        <v>85</v>
      </c>
      <c r="AT312" s="429">
        <f t="shared" si="141"/>
        <v>200</v>
      </c>
      <c r="AU312" s="429">
        <f t="shared" si="142"/>
        <v>115</v>
      </c>
      <c r="AV312" s="429">
        <f t="shared" si="143"/>
        <v>300</v>
      </c>
      <c r="AW312" s="429">
        <f t="shared" si="144"/>
        <v>125</v>
      </c>
      <c r="AX312" s="429">
        <f t="shared" si="145"/>
        <v>300</v>
      </c>
    </row>
    <row r="313" spans="1:50">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28442.92</v>
      </c>
      <c r="C313" s="290">
        <f t="shared" si="146"/>
        <v>92.347142857142856</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36567.380000000005</v>
      </c>
      <c r="E313" s="290">
        <f t="shared" si="146"/>
        <v>118.72525974025976</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40979.32</v>
      </c>
      <c r="G313" s="290">
        <f t="shared" si="147"/>
        <v>133.04974025974025</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42714.18</v>
      </c>
      <c r="I313" s="290">
        <f t="shared" si="148"/>
        <v>138.68240259740259</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42038.920000000006</v>
      </c>
      <c r="K313" s="290">
        <f t="shared" si="124"/>
        <v>136.49</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49082.880000000005</v>
      </c>
      <c r="M313" s="290">
        <f t="shared" si="125"/>
        <v>159.36000000000001</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44210.32</v>
      </c>
      <c r="O313" s="290">
        <f t="shared" si="149"/>
        <v>143.54</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48805.68</v>
      </c>
      <c r="Q313" s="290">
        <f t="shared" si="150"/>
        <v>158.46</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21560</v>
      </c>
      <c r="S313" s="290">
        <f t="shared" si="126"/>
        <v>70</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58520</v>
      </c>
      <c r="U313" s="290">
        <f t="shared" si="127"/>
        <v>190</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26180</v>
      </c>
      <c r="W313" s="290">
        <f t="shared" si="151"/>
        <v>85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61600</v>
      </c>
      <c r="Y313" s="290">
        <f t="shared" si="152"/>
        <v>200</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24020</v>
      </c>
      <c r="AA313" s="290">
        <f t="shared" si="128"/>
        <v>77.987012987012989</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37700</v>
      </c>
      <c r="AC313" s="290">
        <f t="shared" si="129"/>
        <v>122.40259740259741</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26500</v>
      </c>
      <c r="AE313" s="290">
        <f t="shared" si="153"/>
        <v>86.038961038961034</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47050</v>
      </c>
      <c r="AG313" s="290">
        <f t="shared" si="154"/>
        <v>152.75974025974025</v>
      </c>
      <c r="AI313" s="429">
        <f t="shared" si="130"/>
        <v>136.48999999999796</v>
      </c>
      <c r="AJ313" s="429">
        <f t="shared" si="131"/>
        <v>159.36000000000058</v>
      </c>
      <c r="AK313" s="429">
        <f t="shared" si="132"/>
        <v>143.54000000000087</v>
      </c>
      <c r="AL313" s="429">
        <f t="shared" si="133"/>
        <v>158.45999999999913</v>
      </c>
      <c r="AM313" s="429">
        <f t="shared" si="134"/>
        <v>136.49000000000524</v>
      </c>
      <c r="AN313" s="429">
        <f t="shared" si="135"/>
        <v>159.36000000000058</v>
      </c>
      <c r="AO313" s="429">
        <f t="shared" si="136"/>
        <v>143.54000000000087</v>
      </c>
      <c r="AP313" s="429">
        <f t="shared" si="137"/>
        <v>158.45999999999913</v>
      </c>
      <c r="AQ313" s="429">
        <f t="shared" si="138"/>
        <v>70</v>
      </c>
      <c r="AR313" s="429">
        <f t="shared" si="139"/>
        <v>190</v>
      </c>
      <c r="AS313" s="429">
        <f t="shared" si="140"/>
        <v>85</v>
      </c>
      <c r="AT313" s="429">
        <f t="shared" si="141"/>
        <v>200</v>
      </c>
      <c r="AU313" s="429">
        <f t="shared" si="142"/>
        <v>115</v>
      </c>
      <c r="AV313" s="429">
        <f t="shared" si="143"/>
        <v>300</v>
      </c>
      <c r="AW313" s="429">
        <f t="shared" si="144"/>
        <v>125</v>
      </c>
      <c r="AX313" s="429">
        <f t="shared" si="145"/>
        <v>300</v>
      </c>
    </row>
    <row r="314" spans="1:50">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28579.41</v>
      </c>
      <c r="C314" s="290">
        <f t="shared" si="146"/>
        <v>92.49</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36726.740000000005</v>
      </c>
      <c r="E314" s="290">
        <f t="shared" si="146"/>
        <v>118.85676375404532</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41122.86</v>
      </c>
      <c r="G314" s="290">
        <f t="shared" si="147"/>
        <v>133.08368932038834</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42872.639999999999</v>
      </c>
      <c r="I314" s="290">
        <f t="shared" si="148"/>
        <v>138.7464077669903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42175.41</v>
      </c>
      <c r="K314" s="290">
        <f t="shared" si="124"/>
        <v>136.49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49242.240000000005</v>
      </c>
      <c r="M314" s="290">
        <f t="shared" si="125"/>
        <v>159.36000000000001</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44353.86</v>
      </c>
      <c r="O314" s="290">
        <f t="shared" si="149"/>
        <v>143.54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48964.14</v>
      </c>
      <c r="Q314" s="290">
        <f t="shared" si="150"/>
        <v>158.46</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21630</v>
      </c>
      <c r="S314" s="290">
        <f t="shared" si="126"/>
        <v>70</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58710</v>
      </c>
      <c r="U314" s="290">
        <f t="shared" si="127"/>
        <v>190</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26265</v>
      </c>
      <c r="W314" s="290">
        <f t="shared" si="151"/>
        <v>85</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61800</v>
      </c>
      <c r="Y314" s="290">
        <f t="shared" si="152"/>
        <v>200</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24135</v>
      </c>
      <c r="AA314" s="290">
        <f t="shared" si="128"/>
        <v>78.106796116504853</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38000</v>
      </c>
      <c r="AC314" s="290">
        <f t="shared" si="129"/>
        <v>122.97734627831716</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26625</v>
      </c>
      <c r="AE314" s="290">
        <f t="shared" si="153"/>
        <v>86.165048543689323</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47350</v>
      </c>
      <c r="AG314" s="290">
        <f t="shared" si="154"/>
        <v>153.23624595469255</v>
      </c>
      <c r="AI314" s="429">
        <f t="shared" si="130"/>
        <v>136.4900000000016</v>
      </c>
      <c r="AJ314" s="429">
        <f t="shared" si="131"/>
        <v>159.36000000000058</v>
      </c>
      <c r="AK314" s="429">
        <f t="shared" si="132"/>
        <v>143.54000000000087</v>
      </c>
      <c r="AL314" s="429">
        <f t="shared" si="133"/>
        <v>158.45999999999913</v>
      </c>
      <c r="AM314" s="429">
        <f t="shared" si="134"/>
        <v>136.48999999999796</v>
      </c>
      <c r="AN314" s="429">
        <f t="shared" si="135"/>
        <v>159.36000000000058</v>
      </c>
      <c r="AO314" s="429">
        <f t="shared" si="136"/>
        <v>143.54000000000087</v>
      </c>
      <c r="AP314" s="429">
        <f t="shared" si="137"/>
        <v>158.45999999999913</v>
      </c>
      <c r="AQ314" s="429">
        <f t="shared" si="138"/>
        <v>70</v>
      </c>
      <c r="AR314" s="429">
        <f t="shared" si="139"/>
        <v>190</v>
      </c>
      <c r="AS314" s="429">
        <f t="shared" si="140"/>
        <v>85</v>
      </c>
      <c r="AT314" s="429">
        <f t="shared" si="141"/>
        <v>200</v>
      </c>
      <c r="AU314" s="429">
        <f t="shared" si="142"/>
        <v>115</v>
      </c>
      <c r="AV314" s="429">
        <f t="shared" si="143"/>
        <v>300</v>
      </c>
      <c r="AW314" s="429">
        <f t="shared" si="144"/>
        <v>125</v>
      </c>
      <c r="AX314" s="429">
        <f t="shared" si="145"/>
        <v>300</v>
      </c>
    </row>
    <row r="315" spans="1:50">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28715.9</v>
      </c>
      <c r="C315" s="290">
        <f t="shared" si="146"/>
        <v>92.631935483870976</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36886.1</v>
      </c>
      <c r="E315" s="290">
        <f t="shared" si="146"/>
        <v>118.98741935483871</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41266.399999999994</v>
      </c>
      <c r="G315" s="290">
        <f t="shared" si="147"/>
        <v>133.11741935483869</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43031.1</v>
      </c>
      <c r="I315" s="290">
        <f t="shared" si="148"/>
        <v>138.81</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42311.9</v>
      </c>
      <c r="K315" s="290">
        <f t="shared" si="124"/>
        <v>136.49</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49401.600000000006</v>
      </c>
      <c r="M315" s="290">
        <f t="shared" si="125"/>
        <v>159.36000000000001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44497.399999999994</v>
      </c>
      <c r="O315" s="290">
        <f t="shared" si="149"/>
        <v>143.54</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49122.600000000006</v>
      </c>
      <c r="Q315" s="290">
        <f t="shared" si="150"/>
        <v>158.46</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21700</v>
      </c>
      <c r="S315" s="290">
        <f t="shared" si="126"/>
        <v>70</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58900</v>
      </c>
      <c r="U315" s="290">
        <f t="shared" si="127"/>
        <v>190</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26350</v>
      </c>
      <c r="W315" s="290">
        <f t="shared" si="151"/>
        <v>85</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62000</v>
      </c>
      <c r="Y315" s="290">
        <f t="shared" si="152"/>
        <v>200</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24250</v>
      </c>
      <c r="AA315" s="290">
        <f t="shared" si="128"/>
        <v>78.225806451612897</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38300</v>
      </c>
      <c r="AC315" s="290">
        <f t="shared" si="129"/>
        <v>123.54838709677419</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26750</v>
      </c>
      <c r="AE315" s="290">
        <f t="shared" si="153"/>
        <v>86.290322580645167</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47650</v>
      </c>
      <c r="AG315" s="290">
        <f t="shared" si="154"/>
        <v>153.70967741935485</v>
      </c>
      <c r="AI315" s="429">
        <f t="shared" si="130"/>
        <v>136.4900000000016</v>
      </c>
      <c r="AJ315" s="429">
        <f t="shared" si="131"/>
        <v>159.35999999999331</v>
      </c>
      <c r="AK315" s="429">
        <f t="shared" si="132"/>
        <v>143.5399999999936</v>
      </c>
      <c r="AL315" s="429">
        <f t="shared" si="133"/>
        <v>158.45999999999913</v>
      </c>
      <c r="AM315" s="429">
        <f t="shared" si="134"/>
        <v>136.48999999999796</v>
      </c>
      <c r="AN315" s="429">
        <f t="shared" si="135"/>
        <v>159.36000000000058</v>
      </c>
      <c r="AO315" s="429">
        <f t="shared" si="136"/>
        <v>143.5399999999936</v>
      </c>
      <c r="AP315" s="429">
        <f t="shared" si="137"/>
        <v>158.4600000000064</v>
      </c>
      <c r="AQ315" s="429">
        <f t="shared" si="138"/>
        <v>70</v>
      </c>
      <c r="AR315" s="429">
        <f t="shared" si="139"/>
        <v>190</v>
      </c>
      <c r="AS315" s="429">
        <f t="shared" si="140"/>
        <v>85</v>
      </c>
      <c r="AT315" s="429">
        <f t="shared" si="141"/>
        <v>200</v>
      </c>
      <c r="AU315" s="429">
        <f t="shared" si="142"/>
        <v>115</v>
      </c>
      <c r="AV315" s="429">
        <f t="shared" si="143"/>
        <v>300</v>
      </c>
      <c r="AW315" s="429">
        <f t="shared" si="144"/>
        <v>125</v>
      </c>
      <c r="AX315" s="429">
        <f t="shared" si="145"/>
        <v>300</v>
      </c>
    </row>
    <row r="316" spans="1:50">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28852.39</v>
      </c>
      <c r="C316" s="290">
        <f t="shared" si="146"/>
        <v>92.772958199356907</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37045.46</v>
      </c>
      <c r="E316" s="290">
        <f t="shared" si="146"/>
        <v>119.1172347266881</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41409.94</v>
      </c>
      <c r="G316" s="290">
        <f t="shared" si="147"/>
        <v>133.15093247588425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43189.56</v>
      </c>
      <c r="I316" s="290">
        <f t="shared" si="148"/>
        <v>138.87318327974276</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42448.39</v>
      </c>
      <c r="K316" s="290">
        <f t="shared" si="124"/>
        <v>136.49</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49560.960000000006</v>
      </c>
      <c r="M316" s="290">
        <f t="shared" si="125"/>
        <v>159.36000000000001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44640.939999999995</v>
      </c>
      <c r="O316" s="290">
        <f t="shared" si="149"/>
        <v>143.54</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49281.060000000005</v>
      </c>
      <c r="Q316" s="290">
        <f t="shared" si="150"/>
        <v>158.46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21770</v>
      </c>
      <c r="S316" s="290">
        <f t="shared" si="126"/>
        <v>70</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59090</v>
      </c>
      <c r="U316" s="290">
        <f t="shared" si="127"/>
        <v>190</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26435</v>
      </c>
      <c r="W316" s="290">
        <f t="shared" si="151"/>
        <v>85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62200</v>
      </c>
      <c r="Y316" s="290">
        <f t="shared" si="152"/>
        <v>200</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24365</v>
      </c>
      <c r="AA316" s="290">
        <f t="shared" si="128"/>
        <v>78.344051446945343</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38600</v>
      </c>
      <c r="AC316" s="290">
        <f t="shared" si="129"/>
        <v>124.11575562700965</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26875</v>
      </c>
      <c r="AE316" s="290">
        <f t="shared" si="153"/>
        <v>86.414790996784561</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47950</v>
      </c>
      <c r="AG316" s="290">
        <f t="shared" si="154"/>
        <v>154.18006430868166</v>
      </c>
      <c r="AI316" s="429">
        <f t="shared" si="130"/>
        <v>136.48999999999796</v>
      </c>
      <c r="AJ316" s="429">
        <f t="shared" si="131"/>
        <v>159.36000000000058</v>
      </c>
      <c r="AK316" s="429">
        <f t="shared" si="132"/>
        <v>143.54000000000815</v>
      </c>
      <c r="AL316" s="429">
        <f t="shared" si="133"/>
        <v>158.45999999999913</v>
      </c>
      <c r="AM316" s="429">
        <f t="shared" si="134"/>
        <v>136.48999999999796</v>
      </c>
      <c r="AN316" s="429">
        <f t="shared" si="135"/>
        <v>159.36000000000058</v>
      </c>
      <c r="AO316" s="429">
        <f t="shared" si="136"/>
        <v>143.54000000000087</v>
      </c>
      <c r="AP316" s="429">
        <f t="shared" si="137"/>
        <v>158.45999999999913</v>
      </c>
      <c r="AQ316" s="429">
        <f t="shared" si="138"/>
        <v>70</v>
      </c>
      <c r="AR316" s="429">
        <f t="shared" si="139"/>
        <v>190</v>
      </c>
      <c r="AS316" s="429">
        <f t="shared" si="140"/>
        <v>85</v>
      </c>
      <c r="AT316" s="429">
        <f t="shared" si="141"/>
        <v>200</v>
      </c>
      <c r="AU316" s="429">
        <f t="shared" si="142"/>
        <v>115</v>
      </c>
      <c r="AV316" s="429">
        <f t="shared" si="143"/>
        <v>300</v>
      </c>
      <c r="AW316" s="429">
        <f t="shared" si="144"/>
        <v>125</v>
      </c>
      <c r="AX316" s="429">
        <f t="shared" si="145"/>
        <v>300</v>
      </c>
    </row>
    <row r="317" spans="1:50">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28988.880000000001</v>
      </c>
      <c r="C317" s="290">
        <f t="shared" si="146"/>
        <v>92.913076923076929</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37204.82</v>
      </c>
      <c r="E317" s="290">
        <f t="shared" si="146"/>
        <v>119.24621794871794</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41553.479999999996</v>
      </c>
      <c r="G317" s="290">
        <f t="shared" si="147"/>
        <v>133.18423076923077</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43348.02</v>
      </c>
      <c r="I317" s="290">
        <f t="shared" si="148"/>
        <v>138.93596153846153</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42584.880000000005</v>
      </c>
      <c r="K317" s="290">
        <f t="shared" si="124"/>
        <v>136.49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49720.320000000007</v>
      </c>
      <c r="M317" s="290">
        <f t="shared" si="125"/>
        <v>159.36000000000001</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44784.479999999996</v>
      </c>
      <c r="O317" s="290">
        <f t="shared" si="149"/>
        <v>143.54</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49439.520000000004</v>
      </c>
      <c r="Q317" s="290">
        <f t="shared" si="150"/>
        <v>158.46</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21840</v>
      </c>
      <c r="S317" s="290">
        <f t="shared" si="126"/>
        <v>70</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59280</v>
      </c>
      <c r="U317" s="290">
        <f t="shared" si="127"/>
        <v>190</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26520</v>
      </c>
      <c r="W317" s="290">
        <f t="shared" si="151"/>
        <v>85</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62400</v>
      </c>
      <c r="Y317" s="290">
        <f t="shared" si="152"/>
        <v>200</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24480</v>
      </c>
      <c r="AA317" s="290">
        <f t="shared" si="128"/>
        <v>78.461538461538467</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38900</v>
      </c>
      <c r="AC317" s="290">
        <f t="shared" si="129"/>
        <v>124.67948717948718</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27000</v>
      </c>
      <c r="AE317" s="290">
        <f t="shared" si="153"/>
        <v>86.538461538461533</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48250</v>
      </c>
      <c r="AG317" s="290">
        <f t="shared" si="154"/>
        <v>154.64743589743588</v>
      </c>
      <c r="AI317" s="429">
        <f t="shared" si="130"/>
        <v>136.4900000000016</v>
      </c>
      <c r="AJ317" s="429">
        <f t="shared" si="131"/>
        <v>159.36000000000058</v>
      </c>
      <c r="AK317" s="429">
        <f t="shared" si="132"/>
        <v>143.5399999999936</v>
      </c>
      <c r="AL317" s="429">
        <f t="shared" si="133"/>
        <v>158.45999999999913</v>
      </c>
      <c r="AM317" s="429">
        <f t="shared" si="134"/>
        <v>136.49000000000524</v>
      </c>
      <c r="AN317" s="429">
        <f t="shared" si="135"/>
        <v>159.36000000000058</v>
      </c>
      <c r="AO317" s="429">
        <f t="shared" si="136"/>
        <v>143.54000000000087</v>
      </c>
      <c r="AP317" s="429">
        <f t="shared" si="137"/>
        <v>158.45999999999913</v>
      </c>
      <c r="AQ317" s="429">
        <f t="shared" si="138"/>
        <v>70</v>
      </c>
      <c r="AR317" s="429">
        <f t="shared" si="139"/>
        <v>190</v>
      </c>
      <c r="AS317" s="429">
        <f t="shared" si="140"/>
        <v>85</v>
      </c>
      <c r="AT317" s="429">
        <f t="shared" si="141"/>
        <v>200</v>
      </c>
      <c r="AU317" s="429">
        <f t="shared" si="142"/>
        <v>115</v>
      </c>
      <c r="AV317" s="429">
        <f t="shared" si="143"/>
        <v>300</v>
      </c>
      <c r="AW317" s="429">
        <f t="shared" si="144"/>
        <v>125</v>
      </c>
      <c r="AX317" s="429">
        <f t="shared" si="145"/>
        <v>300</v>
      </c>
    </row>
    <row r="318" spans="1:50">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29125.37</v>
      </c>
      <c r="C318" s="290">
        <f t="shared" si="146"/>
        <v>93.052300319488808</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37364.18</v>
      </c>
      <c r="E318" s="290">
        <f t="shared" si="146"/>
        <v>119.37437699680511</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41697.019999999997</v>
      </c>
      <c r="G318" s="290">
        <f t="shared" si="147"/>
        <v>133.21731629392971</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43506.48</v>
      </c>
      <c r="I318" s="290">
        <f t="shared" si="148"/>
        <v>138.99833865814696</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42721.37</v>
      </c>
      <c r="K318" s="290">
        <f t="shared" si="124"/>
        <v>136.49</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49879.680000000008</v>
      </c>
      <c r="M318" s="290">
        <f t="shared" si="125"/>
        <v>159.36000000000001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44928.02</v>
      </c>
      <c r="O318" s="290">
        <f t="shared" si="149"/>
        <v>143.54</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49597.98</v>
      </c>
      <c r="Q318" s="290">
        <f t="shared" si="150"/>
        <v>158.46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21910</v>
      </c>
      <c r="S318" s="290">
        <f t="shared" si="126"/>
        <v>70</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59470</v>
      </c>
      <c r="U318" s="290">
        <f t="shared" si="127"/>
        <v>190</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26605</v>
      </c>
      <c r="W318" s="290">
        <f t="shared" si="151"/>
        <v>85</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62600</v>
      </c>
      <c r="Y318" s="290">
        <f t="shared" si="152"/>
        <v>200</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24595</v>
      </c>
      <c r="AA318" s="290">
        <f t="shared" si="128"/>
        <v>78.57827476038338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39200</v>
      </c>
      <c r="AC318" s="290">
        <f t="shared" si="129"/>
        <v>125.23961661341853</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27125</v>
      </c>
      <c r="AE318" s="290">
        <f t="shared" si="153"/>
        <v>86.66134185303514</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48550</v>
      </c>
      <c r="AG318" s="290">
        <f t="shared" si="154"/>
        <v>155.11182108626198</v>
      </c>
      <c r="AI318" s="429">
        <f t="shared" si="130"/>
        <v>136.48999999999796</v>
      </c>
      <c r="AJ318" s="429">
        <f t="shared" si="131"/>
        <v>159.36000000000058</v>
      </c>
      <c r="AK318" s="429">
        <f t="shared" si="132"/>
        <v>143.54000000000087</v>
      </c>
      <c r="AL318" s="429">
        <f t="shared" si="133"/>
        <v>158.4600000000064</v>
      </c>
      <c r="AM318" s="429">
        <f t="shared" si="134"/>
        <v>136.48999999999796</v>
      </c>
      <c r="AN318" s="429">
        <f t="shared" si="135"/>
        <v>159.36000000000058</v>
      </c>
      <c r="AO318" s="429">
        <f t="shared" si="136"/>
        <v>143.54000000000087</v>
      </c>
      <c r="AP318" s="429">
        <f t="shared" si="137"/>
        <v>158.45999999999913</v>
      </c>
      <c r="AQ318" s="429">
        <f t="shared" si="138"/>
        <v>70</v>
      </c>
      <c r="AR318" s="429">
        <f t="shared" si="139"/>
        <v>190</v>
      </c>
      <c r="AS318" s="429">
        <f t="shared" si="140"/>
        <v>85</v>
      </c>
      <c r="AT318" s="429">
        <f t="shared" si="141"/>
        <v>200</v>
      </c>
      <c r="AU318" s="429">
        <f t="shared" si="142"/>
        <v>115</v>
      </c>
      <c r="AV318" s="429">
        <f t="shared" si="143"/>
        <v>300</v>
      </c>
      <c r="AW318" s="429">
        <f t="shared" si="144"/>
        <v>125</v>
      </c>
      <c r="AX318" s="429">
        <f t="shared" si="145"/>
        <v>300</v>
      </c>
    </row>
    <row r="319" spans="1:50">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29261.86</v>
      </c>
      <c r="C319" s="290">
        <f t="shared" si="146"/>
        <v>93.190636942675155</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37523.54</v>
      </c>
      <c r="E319" s="290">
        <f t="shared" si="146"/>
        <v>119.50171974522293</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41840.559999999998</v>
      </c>
      <c r="G319" s="290">
        <f t="shared" si="147"/>
        <v>133.25019108280253</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43664.94</v>
      </c>
      <c r="I319" s="290">
        <f t="shared" si="148"/>
        <v>139.06031847133758</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42857.86</v>
      </c>
      <c r="K319" s="290">
        <f t="shared" si="124"/>
        <v>136.49</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50039.040000000001</v>
      </c>
      <c r="M319" s="290">
        <f t="shared" si="125"/>
        <v>159.36000000000001</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45071.56</v>
      </c>
      <c r="O319" s="290">
        <f t="shared" si="149"/>
        <v>143.54</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49756.44</v>
      </c>
      <c r="Q319" s="290">
        <f t="shared" si="150"/>
        <v>158.46</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21980</v>
      </c>
      <c r="S319" s="290">
        <f t="shared" si="126"/>
        <v>70</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59660</v>
      </c>
      <c r="U319" s="290">
        <f t="shared" si="127"/>
        <v>190</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26690</v>
      </c>
      <c r="W319" s="290">
        <f t="shared" si="151"/>
        <v>85</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62800</v>
      </c>
      <c r="Y319" s="290">
        <f t="shared" si="152"/>
        <v>200</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24710</v>
      </c>
      <c r="AA319" s="290">
        <f t="shared" si="128"/>
        <v>78.69426751592357</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39500</v>
      </c>
      <c r="AC319" s="290">
        <f t="shared" si="129"/>
        <v>125.79617834394904</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27250</v>
      </c>
      <c r="AE319" s="290">
        <f t="shared" si="153"/>
        <v>86.783439490445858</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48850</v>
      </c>
      <c r="AG319" s="290">
        <f t="shared" si="154"/>
        <v>155.57324840764332</v>
      </c>
      <c r="AI319" s="429">
        <f t="shared" si="130"/>
        <v>136.4900000000016</v>
      </c>
      <c r="AJ319" s="429">
        <f t="shared" si="131"/>
        <v>159.36000000000058</v>
      </c>
      <c r="AK319" s="429">
        <f t="shared" si="132"/>
        <v>143.54000000000087</v>
      </c>
      <c r="AL319" s="429">
        <f t="shared" si="133"/>
        <v>158.45999999999913</v>
      </c>
      <c r="AM319" s="429">
        <f t="shared" si="134"/>
        <v>136.48999999999796</v>
      </c>
      <c r="AN319" s="429">
        <f t="shared" si="135"/>
        <v>159.35999999999331</v>
      </c>
      <c r="AO319" s="429">
        <f t="shared" si="136"/>
        <v>143.54000000000087</v>
      </c>
      <c r="AP319" s="429">
        <f t="shared" si="137"/>
        <v>158.45999999999913</v>
      </c>
      <c r="AQ319" s="429">
        <f t="shared" si="138"/>
        <v>70</v>
      </c>
      <c r="AR319" s="429">
        <f t="shared" si="139"/>
        <v>190</v>
      </c>
      <c r="AS319" s="429">
        <f t="shared" si="140"/>
        <v>85</v>
      </c>
      <c r="AT319" s="429">
        <f t="shared" si="141"/>
        <v>200</v>
      </c>
      <c r="AU319" s="429">
        <f t="shared" si="142"/>
        <v>115</v>
      </c>
      <c r="AV319" s="429">
        <f t="shared" si="143"/>
        <v>300</v>
      </c>
      <c r="AW319" s="429">
        <f t="shared" si="144"/>
        <v>125</v>
      </c>
      <c r="AX319" s="429">
        <f t="shared" si="145"/>
        <v>300</v>
      </c>
    </row>
    <row r="320" spans="1:5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29398.35</v>
      </c>
      <c r="C320" s="290">
        <f t="shared" si="146"/>
        <v>93.32809523809523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37682.9</v>
      </c>
      <c r="E320" s="290">
        <f t="shared" si="146"/>
        <v>119.62825396825397</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41984.1</v>
      </c>
      <c r="G320" s="290">
        <f t="shared" si="147"/>
        <v>133.28285714285713</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43823.4</v>
      </c>
      <c r="I320" s="290">
        <f t="shared" si="148"/>
        <v>139.12190476190477</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42994.350000000006</v>
      </c>
      <c r="K320" s="290">
        <f t="shared" si="124"/>
        <v>136.49</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50198.400000000001</v>
      </c>
      <c r="M320" s="290">
        <f t="shared" si="125"/>
        <v>159.36000000000001</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45215.1</v>
      </c>
      <c r="O320" s="290">
        <f t="shared" si="149"/>
        <v>143.54</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49914.9</v>
      </c>
      <c r="Q320" s="290">
        <f t="shared" si="150"/>
        <v>158.46</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22050</v>
      </c>
      <c r="S320" s="290">
        <f t="shared" si="126"/>
        <v>70</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59850</v>
      </c>
      <c r="U320" s="290">
        <f t="shared" si="127"/>
        <v>190</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26775</v>
      </c>
      <c r="W320" s="290">
        <f t="shared" si="151"/>
        <v>85</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63000</v>
      </c>
      <c r="Y320" s="290">
        <f t="shared" si="152"/>
        <v>200</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24825</v>
      </c>
      <c r="AA320" s="290">
        <f t="shared" si="128"/>
        <v>78.80952380952381</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39800</v>
      </c>
      <c r="AC320" s="290">
        <f t="shared" si="129"/>
        <v>126.34920634920636</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27375</v>
      </c>
      <c r="AE320" s="290">
        <f t="shared" si="153"/>
        <v>86.904761904761898</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49150</v>
      </c>
      <c r="AG320" s="290">
        <f t="shared" si="154"/>
        <v>156.03174603174602</v>
      </c>
      <c r="AI320" s="429">
        <f t="shared" si="130"/>
        <v>136.48999999999796</v>
      </c>
      <c r="AJ320" s="429">
        <f t="shared" si="131"/>
        <v>159.36000000000058</v>
      </c>
      <c r="AK320" s="429">
        <f t="shared" si="132"/>
        <v>143.54000000000087</v>
      </c>
      <c r="AL320" s="429">
        <f t="shared" si="133"/>
        <v>158.45999999999913</v>
      </c>
      <c r="AM320" s="429">
        <f t="shared" si="134"/>
        <v>136.49000000000524</v>
      </c>
      <c r="AN320" s="429">
        <f t="shared" si="135"/>
        <v>159.36000000000058</v>
      </c>
      <c r="AO320" s="429">
        <f t="shared" si="136"/>
        <v>143.54000000000087</v>
      </c>
      <c r="AP320" s="429">
        <f t="shared" si="137"/>
        <v>158.45999999999913</v>
      </c>
      <c r="AQ320" s="429">
        <f t="shared" si="138"/>
        <v>70</v>
      </c>
      <c r="AR320" s="429">
        <f t="shared" si="139"/>
        <v>190</v>
      </c>
      <c r="AS320" s="429">
        <f t="shared" si="140"/>
        <v>85</v>
      </c>
      <c r="AT320" s="429">
        <f t="shared" si="141"/>
        <v>200</v>
      </c>
      <c r="AU320" s="429">
        <f t="shared" si="142"/>
        <v>115</v>
      </c>
      <c r="AV320" s="429">
        <f t="shared" si="143"/>
        <v>300</v>
      </c>
      <c r="AW320" s="429">
        <f t="shared" si="144"/>
        <v>125</v>
      </c>
      <c r="AX320" s="429">
        <f t="shared" si="145"/>
        <v>300</v>
      </c>
    </row>
    <row r="321" spans="1:50">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29534.84</v>
      </c>
      <c r="C321" s="290">
        <f t="shared" si="146"/>
        <v>93.464683544303796</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37842.26</v>
      </c>
      <c r="E321" s="290">
        <f t="shared" si="146"/>
        <v>119.75398734177216</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42127.64</v>
      </c>
      <c r="G321" s="290">
        <f t="shared" si="147"/>
        <v>133.31531645569621</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43981.86</v>
      </c>
      <c r="I321" s="290">
        <f t="shared" si="148"/>
        <v>139.18310126582278</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43130.840000000004</v>
      </c>
      <c r="K321" s="290">
        <f t="shared" si="124"/>
        <v>136.49</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50357.760000000002</v>
      </c>
      <c r="M321" s="290">
        <f t="shared" si="125"/>
        <v>159.36000000000001</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45358.64</v>
      </c>
      <c r="O321" s="290">
        <f t="shared" si="149"/>
        <v>143.54</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50073.36</v>
      </c>
      <c r="Q321" s="290">
        <f t="shared" si="150"/>
        <v>158.46</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22120</v>
      </c>
      <c r="S321" s="290">
        <f t="shared" si="126"/>
        <v>70</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60040</v>
      </c>
      <c r="U321" s="290">
        <f t="shared" si="127"/>
        <v>190</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26860</v>
      </c>
      <c r="W321" s="290">
        <f t="shared" si="151"/>
        <v>85</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63200</v>
      </c>
      <c r="Y321" s="290">
        <f t="shared" si="152"/>
        <v>200</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24940</v>
      </c>
      <c r="AA321" s="290">
        <f t="shared" si="128"/>
        <v>78.924050632911388</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40100</v>
      </c>
      <c r="AC321" s="290">
        <f t="shared" si="129"/>
        <v>126.89873417721519</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27500</v>
      </c>
      <c r="AE321" s="290">
        <f t="shared" si="153"/>
        <v>87.025316455696199</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49450</v>
      </c>
      <c r="AG321" s="290">
        <f t="shared" si="154"/>
        <v>156.48734177215189</v>
      </c>
      <c r="AI321" s="429">
        <f t="shared" si="130"/>
        <v>136.4900000000016</v>
      </c>
      <c r="AJ321" s="429">
        <f t="shared" si="131"/>
        <v>159.36000000000058</v>
      </c>
      <c r="AK321" s="429">
        <f t="shared" si="132"/>
        <v>143.54000000000087</v>
      </c>
      <c r="AL321" s="429">
        <f t="shared" si="133"/>
        <v>158.45999999999913</v>
      </c>
      <c r="AM321" s="429">
        <f t="shared" si="134"/>
        <v>136.48999999999796</v>
      </c>
      <c r="AN321" s="429">
        <f t="shared" si="135"/>
        <v>159.36000000000058</v>
      </c>
      <c r="AO321" s="429">
        <f t="shared" si="136"/>
        <v>143.54000000000087</v>
      </c>
      <c r="AP321" s="429">
        <f t="shared" si="137"/>
        <v>158.45999999999913</v>
      </c>
      <c r="AQ321" s="429">
        <f t="shared" si="138"/>
        <v>70</v>
      </c>
      <c r="AR321" s="429">
        <f t="shared" si="139"/>
        <v>190</v>
      </c>
      <c r="AS321" s="429">
        <f t="shared" si="140"/>
        <v>85</v>
      </c>
      <c r="AT321" s="429">
        <f t="shared" si="141"/>
        <v>200</v>
      </c>
      <c r="AU321" s="429">
        <f t="shared" si="142"/>
        <v>115</v>
      </c>
      <c r="AV321" s="429">
        <f t="shared" si="143"/>
        <v>300</v>
      </c>
      <c r="AW321" s="429">
        <f t="shared" si="144"/>
        <v>125</v>
      </c>
      <c r="AX321" s="429">
        <f t="shared" si="145"/>
        <v>300</v>
      </c>
    </row>
    <row r="322" spans="1:50">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29671.33</v>
      </c>
      <c r="C322" s="290">
        <f t="shared" si="146"/>
        <v>93.600410094637226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38001.620000000003</v>
      </c>
      <c r="E322" s="290">
        <f t="shared" si="146"/>
        <v>119.87892744479497</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42271.179999999993</v>
      </c>
      <c r="G322" s="290">
        <f t="shared" si="147"/>
        <v>133.34757097791797</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44140.32</v>
      </c>
      <c r="I322" s="290">
        <f t="shared" si="148"/>
        <v>139.24391167192428</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43267.33</v>
      </c>
      <c r="K322" s="290">
        <f t="shared" si="124"/>
        <v>136.49</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50517.120000000003</v>
      </c>
      <c r="M322" s="290">
        <f t="shared" si="125"/>
        <v>159.36000000000001</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45502.18</v>
      </c>
      <c r="O322" s="290">
        <f t="shared" si="149"/>
        <v>143.54</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50231.82</v>
      </c>
      <c r="Q322" s="290">
        <f t="shared" si="150"/>
        <v>158.46</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22190</v>
      </c>
      <c r="S322" s="290">
        <f t="shared" si="126"/>
        <v>70</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60230</v>
      </c>
      <c r="U322" s="290">
        <f t="shared" si="127"/>
        <v>190</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26945</v>
      </c>
      <c r="W322" s="290">
        <f t="shared" si="151"/>
        <v>85</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63400</v>
      </c>
      <c r="Y322" s="290">
        <f t="shared" si="152"/>
        <v>200</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25055</v>
      </c>
      <c r="AA322" s="290">
        <f t="shared" si="128"/>
        <v>79.037854889589909</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40400</v>
      </c>
      <c r="AC322" s="290">
        <f t="shared" si="129"/>
        <v>127.44479495268139</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27625</v>
      </c>
      <c r="AE322" s="290">
        <f t="shared" si="153"/>
        <v>87.145110410094631</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49750</v>
      </c>
      <c r="AG322" s="290">
        <f t="shared" si="154"/>
        <v>156.94006309148264</v>
      </c>
      <c r="AI322" s="429">
        <f t="shared" si="130"/>
        <v>136.4900000000016</v>
      </c>
      <c r="AJ322" s="429">
        <f t="shared" si="131"/>
        <v>159.36000000000058</v>
      </c>
      <c r="AK322" s="429">
        <f t="shared" si="132"/>
        <v>143.5399999999936</v>
      </c>
      <c r="AL322" s="429">
        <f t="shared" si="133"/>
        <v>158.45999999999913</v>
      </c>
      <c r="AM322" s="429">
        <f t="shared" si="134"/>
        <v>136.48999999999796</v>
      </c>
      <c r="AN322" s="429">
        <f t="shared" si="135"/>
        <v>159.36000000000058</v>
      </c>
      <c r="AO322" s="429">
        <f t="shared" si="136"/>
        <v>143.54000000000087</v>
      </c>
      <c r="AP322" s="429">
        <f t="shared" si="137"/>
        <v>158.45999999999913</v>
      </c>
      <c r="AQ322" s="429">
        <f t="shared" si="138"/>
        <v>70</v>
      </c>
      <c r="AR322" s="429">
        <f t="shared" si="139"/>
        <v>190</v>
      </c>
      <c r="AS322" s="429">
        <f t="shared" si="140"/>
        <v>85</v>
      </c>
      <c r="AT322" s="429">
        <f t="shared" si="141"/>
        <v>200</v>
      </c>
      <c r="AU322" s="429">
        <f t="shared" si="142"/>
        <v>115</v>
      </c>
      <c r="AV322" s="429">
        <f t="shared" si="143"/>
        <v>300</v>
      </c>
      <c r="AW322" s="429">
        <f t="shared" si="144"/>
        <v>125</v>
      </c>
      <c r="AX322" s="429">
        <f t="shared" si="145"/>
        <v>300</v>
      </c>
    </row>
    <row r="323" spans="1:50">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29807.82</v>
      </c>
      <c r="C323" s="290">
        <f t="shared" si="146"/>
        <v>93.735283018867918</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38160.980000000003</v>
      </c>
      <c r="E323" s="290">
        <f t="shared" si="146"/>
        <v>120.0030817610063</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42414.720000000001</v>
      </c>
      <c r="G323" s="290">
        <f t="shared" si="147"/>
        <v>133.37962264150943</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44298.78</v>
      </c>
      <c r="I323" s="290">
        <f t="shared" si="148"/>
        <v>139.30433962264149</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43403.82</v>
      </c>
      <c r="K323" s="290">
        <f t="shared" si="124"/>
        <v>136.49</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50676.480000000003</v>
      </c>
      <c r="M323" s="290">
        <f t="shared" si="125"/>
        <v>159.36000000000001</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45645.719999999994</v>
      </c>
      <c r="O323" s="290">
        <f t="shared" si="149"/>
        <v>143.54</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50390.280000000006</v>
      </c>
      <c r="Q323" s="290">
        <f t="shared" si="150"/>
        <v>158.46</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22260</v>
      </c>
      <c r="S323" s="290">
        <f t="shared" si="126"/>
        <v>70</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60420</v>
      </c>
      <c r="U323" s="290">
        <f t="shared" si="127"/>
        <v>190</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27030</v>
      </c>
      <c r="W323" s="290">
        <f t="shared" si="151"/>
        <v>85</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63600</v>
      </c>
      <c r="Y323" s="290">
        <f t="shared" si="152"/>
        <v>200</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25170</v>
      </c>
      <c r="AA323" s="290">
        <f t="shared" si="128"/>
        <v>79.15094339622641</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40700</v>
      </c>
      <c r="AC323" s="290">
        <f t="shared" si="129"/>
        <v>127.9874213836478</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27750</v>
      </c>
      <c r="AE323" s="290">
        <f t="shared" si="153"/>
        <v>87.264150943396231</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50050</v>
      </c>
      <c r="AG323" s="290">
        <f t="shared" si="154"/>
        <v>157.38993710691824</v>
      </c>
      <c r="AI323" s="429">
        <f t="shared" si="130"/>
        <v>136.48999999999796</v>
      </c>
      <c r="AJ323" s="429">
        <f t="shared" si="131"/>
        <v>159.36000000000058</v>
      </c>
      <c r="AK323" s="429">
        <f t="shared" si="132"/>
        <v>143.54000000000815</v>
      </c>
      <c r="AL323" s="429">
        <f t="shared" si="133"/>
        <v>158.45999999999913</v>
      </c>
      <c r="AM323" s="429">
        <f t="shared" si="134"/>
        <v>136.48999999999796</v>
      </c>
      <c r="AN323" s="429">
        <f t="shared" si="135"/>
        <v>159.36000000000058</v>
      </c>
      <c r="AO323" s="429">
        <f t="shared" si="136"/>
        <v>143.5399999999936</v>
      </c>
      <c r="AP323" s="429">
        <f t="shared" si="137"/>
        <v>158.4600000000064</v>
      </c>
      <c r="AQ323" s="429">
        <f t="shared" si="138"/>
        <v>70</v>
      </c>
      <c r="AR323" s="429">
        <f t="shared" si="139"/>
        <v>190</v>
      </c>
      <c r="AS323" s="429">
        <f t="shared" si="140"/>
        <v>85</v>
      </c>
      <c r="AT323" s="429">
        <f t="shared" si="141"/>
        <v>200</v>
      </c>
      <c r="AU323" s="429">
        <f t="shared" si="142"/>
        <v>115</v>
      </c>
      <c r="AV323" s="429">
        <f t="shared" si="143"/>
        <v>300</v>
      </c>
      <c r="AW323" s="429">
        <f t="shared" si="144"/>
        <v>125</v>
      </c>
      <c r="AX323" s="429">
        <f t="shared" si="145"/>
        <v>300</v>
      </c>
    </row>
    <row r="324" spans="1:50">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29944.31</v>
      </c>
      <c r="C324" s="290">
        <f t="shared" si="146"/>
        <v>93.869310344827596</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38320.339999999997</v>
      </c>
      <c r="E324" s="290">
        <f t="shared" si="146"/>
        <v>120.12645768025077</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42558.259999999995</v>
      </c>
      <c r="G324" s="290">
        <f t="shared" si="147"/>
        <v>133.41147335423196</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44457.24</v>
      </c>
      <c r="I324" s="290">
        <f t="shared" si="148"/>
        <v>139.36438871473354</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43540.310000000005</v>
      </c>
      <c r="K324" s="290">
        <f t="shared" si="124"/>
        <v>136.49</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50835.840000000004</v>
      </c>
      <c r="M324" s="290">
        <f t="shared" si="125"/>
        <v>159.36000000000001</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45789.259999999995</v>
      </c>
      <c r="O324" s="290">
        <f t="shared" si="149"/>
        <v>143.54</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50548.740000000005</v>
      </c>
      <c r="Q324" s="290">
        <f t="shared" si="150"/>
        <v>158.46</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22330</v>
      </c>
      <c r="S324" s="290">
        <f t="shared" si="126"/>
        <v>70</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60610</v>
      </c>
      <c r="U324" s="290">
        <f t="shared" si="127"/>
        <v>190</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27115</v>
      </c>
      <c r="W324" s="290">
        <f t="shared" si="151"/>
        <v>85</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63800</v>
      </c>
      <c r="Y324" s="290">
        <f t="shared" si="152"/>
        <v>200</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25285</v>
      </c>
      <c r="AA324" s="290">
        <f t="shared" si="128"/>
        <v>79.263322884012538</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41000</v>
      </c>
      <c r="AC324" s="290">
        <f t="shared" si="129"/>
        <v>128.52664576802508</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27875</v>
      </c>
      <c r="AE324" s="290">
        <f t="shared" si="153"/>
        <v>87.38244514106583</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50350</v>
      </c>
      <c r="AG324" s="290">
        <f t="shared" si="154"/>
        <v>157.8369905956113</v>
      </c>
      <c r="AI324" s="429">
        <f t="shared" si="130"/>
        <v>136.4900000000016</v>
      </c>
      <c r="AJ324" s="429">
        <f t="shared" si="131"/>
        <v>159.35999999999331</v>
      </c>
      <c r="AK324" s="429">
        <f t="shared" si="132"/>
        <v>143.5399999999936</v>
      </c>
      <c r="AL324" s="429">
        <f t="shared" si="133"/>
        <v>158.45999999999913</v>
      </c>
      <c r="AM324" s="429">
        <f t="shared" si="134"/>
        <v>136.49000000000524</v>
      </c>
      <c r="AN324" s="429">
        <f t="shared" si="135"/>
        <v>159.36000000000058</v>
      </c>
      <c r="AO324" s="429">
        <f t="shared" si="136"/>
        <v>143.54000000000087</v>
      </c>
      <c r="AP324" s="429">
        <f t="shared" si="137"/>
        <v>158.45999999999913</v>
      </c>
      <c r="AQ324" s="429">
        <f t="shared" si="138"/>
        <v>70</v>
      </c>
      <c r="AR324" s="429">
        <f t="shared" si="139"/>
        <v>190</v>
      </c>
      <c r="AS324" s="429">
        <f t="shared" si="140"/>
        <v>85</v>
      </c>
      <c r="AT324" s="429">
        <f t="shared" si="141"/>
        <v>200</v>
      </c>
      <c r="AU324" s="429">
        <f t="shared" si="142"/>
        <v>115</v>
      </c>
      <c r="AV324" s="429">
        <f t="shared" si="143"/>
        <v>300</v>
      </c>
      <c r="AW324" s="429">
        <f t="shared" si="144"/>
        <v>125</v>
      </c>
      <c r="AX324" s="429">
        <f t="shared" si="145"/>
        <v>300</v>
      </c>
    </row>
    <row r="325" spans="1:50">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30080.799999999999</v>
      </c>
      <c r="C325" s="290">
        <f t="shared" si="146"/>
        <v>94.002499999999998</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38479.699999999997</v>
      </c>
      <c r="E325" s="290">
        <f t="shared" si="146"/>
        <v>120.24906249999999</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42701.8</v>
      </c>
      <c r="G325" s="290">
        <f t="shared" si="147"/>
        <v>133.44312500000001</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44615.7</v>
      </c>
      <c r="I325" s="290">
        <f t="shared" si="148"/>
        <v>139.42406249999999</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43676.800000000003</v>
      </c>
      <c r="K325" s="290">
        <f t="shared" si="124"/>
        <v>136.49</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50995.200000000004</v>
      </c>
      <c r="M325" s="290">
        <f t="shared" si="125"/>
        <v>159.36000000000001</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45932.799999999996</v>
      </c>
      <c r="O325" s="290">
        <f t="shared" si="149"/>
        <v>143.54</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50707.200000000004</v>
      </c>
      <c r="Q325" s="290">
        <f t="shared" si="150"/>
        <v>158.46</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22400</v>
      </c>
      <c r="S325" s="290">
        <f t="shared" si="126"/>
        <v>70</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60800</v>
      </c>
      <c r="U325" s="290">
        <f t="shared" si="127"/>
        <v>190</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27200</v>
      </c>
      <c r="W325" s="290">
        <f t="shared" si="151"/>
        <v>85</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64000</v>
      </c>
      <c r="Y325" s="290">
        <f t="shared" si="152"/>
        <v>200</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25400</v>
      </c>
      <c r="AA325" s="290">
        <f t="shared" si="128"/>
        <v>79.375</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41300</v>
      </c>
      <c r="AC325" s="290">
        <f t="shared" si="129"/>
        <v>129.0625</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28000</v>
      </c>
      <c r="AE325" s="290">
        <f t="shared" si="153"/>
        <v>87.5</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50650</v>
      </c>
      <c r="AG325" s="290">
        <f t="shared" si="154"/>
        <v>158.28125</v>
      </c>
      <c r="AI325" s="429">
        <f t="shared" si="130"/>
        <v>136.48999999999796</v>
      </c>
      <c r="AJ325" s="429">
        <f t="shared" si="131"/>
        <v>159.36000000000058</v>
      </c>
      <c r="AK325" s="429">
        <f t="shared" si="132"/>
        <v>143.54000000000815</v>
      </c>
      <c r="AL325" s="429">
        <f t="shared" si="133"/>
        <v>158.45999999999913</v>
      </c>
      <c r="AM325" s="429">
        <f t="shared" si="134"/>
        <v>136.48999999999796</v>
      </c>
      <c r="AN325" s="429">
        <f t="shared" si="135"/>
        <v>159.36000000000058</v>
      </c>
      <c r="AO325" s="429">
        <f t="shared" si="136"/>
        <v>143.54000000000087</v>
      </c>
      <c r="AP325" s="429">
        <f t="shared" si="137"/>
        <v>158.45999999999913</v>
      </c>
      <c r="AQ325" s="429">
        <f t="shared" si="138"/>
        <v>70</v>
      </c>
      <c r="AR325" s="429">
        <f t="shared" si="139"/>
        <v>190</v>
      </c>
      <c r="AS325" s="429">
        <f t="shared" si="140"/>
        <v>85</v>
      </c>
      <c r="AT325" s="429">
        <f t="shared" si="141"/>
        <v>200</v>
      </c>
      <c r="AU325" s="429">
        <f t="shared" si="142"/>
        <v>115</v>
      </c>
      <c r="AV325" s="429">
        <f t="shared" si="143"/>
        <v>300</v>
      </c>
      <c r="AW325" s="429">
        <f t="shared" si="144"/>
        <v>125</v>
      </c>
      <c r="AX325" s="429">
        <f t="shared" si="145"/>
        <v>300</v>
      </c>
    </row>
    <row r="326" spans="1:50">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30217.29</v>
      </c>
      <c r="C326" s="290">
        <f t="shared" si="146"/>
        <v>94.13485981308412</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38639.06</v>
      </c>
      <c r="E326" s="290">
        <f t="shared" si="146"/>
        <v>120.37090342679127</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42845.34</v>
      </c>
      <c r="G326" s="290">
        <f t="shared" si="147"/>
        <v>133.47457943925232</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44774.16</v>
      </c>
      <c r="I326" s="290">
        <f t="shared" si="148"/>
        <v>139.48336448598133</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43813.29</v>
      </c>
      <c r="K326" s="290">
        <f t="shared" ref="K326:K389" si="155">J326/$A326</f>
        <v>136.49</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51154.560000000005</v>
      </c>
      <c r="M326" s="290">
        <f t="shared" ref="M326:M389" si="156">L326/$A326</f>
        <v>159.36000000000001</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46076.34</v>
      </c>
      <c r="O326" s="290">
        <f t="shared" si="149"/>
        <v>143.54</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50865.66</v>
      </c>
      <c r="Q326" s="290">
        <f t="shared" si="150"/>
        <v>158.46</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22470</v>
      </c>
      <c r="S326" s="290">
        <f t="shared" ref="S326:S389" si="157">R326/$A326</f>
        <v>70</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60990</v>
      </c>
      <c r="U326" s="290">
        <f t="shared" ref="U326:U389" si="158">T326/$A326</f>
        <v>190</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27285</v>
      </c>
      <c r="W326" s="290">
        <f t="shared" si="151"/>
        <v>85</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64200</v>
      </c>
      <c r="Y326" s="290">
        <f t="shared" si="152"/>
        <v>200</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25515</v>
      </c>
      <c r="AA326" s="290">
        <f t="shared" ref="AA326:AA389" si="159">Z326/$A326</f>
        <v>79.485981308411212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41600</v>
      </c>
      <c r="AC326" s="290">
        <f t="shared" ref="AC326:AC389" si="160">AB326/$A326</f>
        <v>129.59501557632399</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28125</v>
      </c>
      <c r="AE326" s="290">
        <f t="shared" si="153"/>
        <v>87.616822429906549</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50950</v>
      </c>
      <c r="AG326" s="290">
        <f t="shared" si="154"/>
        <v>158.72274143302181</v>
      </c>
      <c r="AI326" s="429">
        <f t="shared" ref="AI326:AI389" si="161">B326-B325</f>
        <v>136.4900000000016</v>
      </c>
      <c r="AJ326" s="429">
        <f t="shared" ref="AJ326:AJ389" si="162">D326-D325</f>
        <v>159.36000000000058</v>
      </c>
      <c r="AK326" s="429">
        <f t="shared" ref="AK326:AK389" si="163">F326-F325</f>
        <v>143.5399999999936</v>
      </c>
      <c r="AL326" s="429">
        <f t="shared" ref="AL326:AL389" si="164">H326-H325</f>
        <v>158.4600000000064</v>
      </c>
      <c r="AM326" s="429">
        <f t="shared" ref="AM326:AM389" si="165">J326-J325</f>
        <v>136.48999999999796</v>
      </c>
      <c r="AN326" s="429">
        <f t="shared" ref="AN326:AN389" si="166">L326-L325</f>
        <v>159.36000000000058</v>
      </c>
      <c r="AO326" s="429">
        <f t="shared" ref="AO326:AO389" si="167">N326-N325</f>
        <v>143.54000000000087</v>
      </c>
      <c r="AP326" s="429">
        <f t="shared" ref="AP326:AP389" si="168">P326-P325</f>
        <v>158.45999999999913</v>
      </c>
      <c r="AQ326" s="429">
        <f t="shared" ref="AQ326:AQ389" si="169">R326-R325</f>
        <v>70</v>
      </c>
      <c r="AR326" s="429">
        <f t="shared" ref="AR326:AR389" si="170">T326-T325</f>
        <v>190</v>
      </c>
      <c r="AS326" s="429">
        <f t="shared" ref="AS326:AS389" si="171">V326-V325</f>
        <v>85</v>
      </c>
      <c r="AT326" s="429">
        <f t="shared" ref="AT326:AT389" si="172">X326-X325</f>
        <v>200</v>
      </c>
      <c r="AU326" s="429">
        <f t="shared" ref="AU326:AU389" si="173">Z326-Z325</f>
        <v>115</v>
      </c>
      <c r="AV326" s="429">
        <f t="shared" ref="AV326:AV389" si="174">AB326-AB325</f>
        <v>300</v>
      </c>
      <c r="AW326" s="429">
        <f t="shared" ref="AW326:AW389" si="175">AD326-AD325</f>
        <v>125</v>
      </c>
      <c r="AX326" s="429">
        <f t="shared" ref="AX326:AX389" si="176">AF326-AF325</f>
        <v>300</v>
      </c>
    </row>
    <row r="327" spans="1:50">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30353.78</v>
      </c>
      <c r="C327" s="290">
        <f t="shared" ref="C327:E390" si="177">B327/$A327</f>
        <v>94.266397515527942</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38798.42</v>
      </c>
      <c r="E327" s="290">
        <f t="shared" si="177"/>
        <v>120.49198757763975</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42988.88</v>
      </c>
      <c r="G327" s="290">
        <f t="shared" ref="G327:G390" si="178">F327/$A327</f>
        <v>133.50583850931676</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44932.62</v>
      </c>
      <c r="I327" s="290">
        <f t="shared" ref="I327:I390" si="179">H327/$A327</f>
        <v>139.54229813664597</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43949.780000000006</v>
      </c>
      <c r="K327" s="290">
        <f t="shared" si="155"/>
        <v>136.49</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51313.920000000006</v>
      </c>
      <c r="M327" s="290">
        <f t="shared" si="156"/>
        <v>159.36000000000001</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46219.88</v>
      </c>
      <c r="O327" s="290">
        <f t="shared" ref="O327:O390" si="180">N327/$A327</f>
        <v>143.54</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51024.12</v>
      </c>
      <c r="Q327" s="290">
        <f t="shared" ref="Q327:Q390" si="181">P327/$A327</f>
        <v>158.46</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22540</v>
      </c>
      <c r="S327" s="290">
        <f t="shared" si="157"/>
        <v>70</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61180</v>
      </c>
      <c r="U327" s="290">
        <f t="shared" si="158"/>
        <v>190</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27370</v>
      </c>
      <c r="W327" s="290">
        <f t="shared" ref="W327:W390" si="182">V327/$A327</f>
        <v>85</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64400</v>
      </c>
      <c r="Y327" s="290">
        <f t="shared" ref="Y327:Y390" si="183">X327/$A327</f>
        <v>200</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25630</v>
      </c>
      <c r="AA327" s="290">
        <f t="shared" si="159"/>
        <v>79.596273291925471</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41900</v>
      </c>
      <c r="AC327" s="290">
        <f t="shared" si="160"/>
        <v>130.12422360248448</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28250</v>
      </c>
      <c r="AE327" s="290">
        <f t="shared" ref="AE327:AE390" si="184">AD327/$A327</f>
        <v>87.732919254658384</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51250</v>
      </c>
      <c r="AG327" s="290">
        <f t="shared" ref="AG327:AG390" si="185">AF327/$A327</f>
        <v>159.1614906832298</v>
      </c>
      <c r="AI327" s="429">
        <f t="shared" si="161"/>
        <v>136.48999999999796</v>
      </c>
      <c r="AJ327" s="429">
        <f t="shared" si="162"/>
        <v>159.36000000000058</v>
      </c>
      <c r="AK327" s="429">
        <f t="shared" si="163"/>
        <v>143.54000000000087</v>
      </c>
      <c r="AL327" s="429">
        <f t="shared" si="164"/>
        <v>158.45999999999913</v>
      </c>
      <c r="AM327" s="429">
        <f t="shared" si="165"/>
        <v>136.49000000000524</v>
      </c>
      <c r="AN327" s="429">
        <f t="shared" si="166"/>
        <v>159.36000000000058</v>
      </c>
      <c r="AO327" s="429">
        <f t="shared" si="167"/>
        <v>143.54000000000087</v>
      </c>
      <c r="AP327" s="429">
        <f t="shared" si="168"/>
        <v>158.45999999999913</v>
      </c>
      <c r="AQ327" s="429">
        <f t="shared" si="169"/>
        <v>70</v>
      </c>
      <c r="AR327" s="429">
        <f t="shared" si="170"/>
        <v>190</v>
      </c>
      <c r="AS327" s="429">
        <f t="shared" si="171"/>
        <v>85</v>
      </c>
      <c r="AT327" s="429">
        <f t="shared" si="172"/>
        <v>200</v>
      </c>
      <c r="AU327" s="429">
        <f t="shared" si="173"/>
        <v>115</v>
      </c>
      <c r="AV327" s="429">
        <f t="shared" si="174"/>
        <v>300</v>
      </c>
      <c r="AW327" s="429">
        <f t="shared" si="175"/>
        <v>125</v>
      </c>
      <c r="AX327" s="429">
        <f t="shared" si="176"/>
        <v>300</v>
      </c>
    </row>
    <row r="328" spans="1:50">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30490.27</v>
      </c>
      <c r="C328" s="290">
        <f t="shared" si="177"/>
        <v>94.397120743034051</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38957.78</v>
      </c>
      <c r="E328" s="290">
        <f t="shared" si="177"/>
        <v>120.61232198142415</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43132.42</v>
      </c>
      <c r="G328" s="290">
        <f t="shared" si="178"/>
        <v>133.53690402476781</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45091.08</v>
      </c>
      <c r="I328" s="290">
        <f t="shared" si="179"/>
        <v>139.60086687306503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44086.270000000004</v>
      </c>
      <c r="K328" s="290">
        <f t="shared" si="155"/>
        <v>136.49</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51473.280000000006</v>
      </c>
      <c r="M328" s="290">
        <f t="shared" si="156"/>
        <v>159.36000000000001</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46363.42</v>
      </c>
      <c r="O328" s="290">
        <f t="shared" si="180"/>
        <v>143.54</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51182.58</v>
      </c>
      <c r="Q328" s="290">
        <f t="shared" si="181"/>
        <v>158.46</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22610</v>
      </c>
      <c r="S328" s="290">
        <f t="shared" si="157"/>
        <v>70</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61370</v>
      </c>
      <c r="U328" s="290">
        <f t="shared" si="158"/>
        <v>190</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27455</v>
      </c>
      <c r="W328" s="290">
        <f t="shared" si="182"/>
        <v>85</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64600</v>
      </c>
      <c r="Y328" s="290">
        <f t="shared" si="183"/>
        <v>200</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25745</v>
      </c>
      <c r="AA328" s="290">
        <f t="shared" si="159"/>
        <v>79.705882352941174</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42200</v>
      </c>
      <c r="AC328" s="290">
        <f t="shared" si="160"/>
        <v>130.6501547987616</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28375</v>
      </c>
      <c r="AE328" s="290">
        <f t="shared" si="184"/>
        <v>87.848297213622288</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51550</v>
      </c>
      <c r="AG328" s="290">
        <f t="shared" si="185"/>
        <v>159.59752321981424</v>
      </c>
      <c r="AI328" s="429">
        <f t="shared" si="161"/>
        <v>136.4900000000016</v>
      </c>
      <c r="AJ328" s="429">
        <f t="shared" si="162"/>
        <v>159.36000000000058</v>
      </c>
      <c r="AK328" s="429">
        <f t="shared" si="163"/>
        <v>143.54000000000087</v>
      </c>
      <c r="AL328" s="429">
        <f t="shared" si="164"/>
        <v>158.45999999999913</v>
      </c>
      <c r="AM328" s="429">
        <f t="shared" si="165"/>
        <v>136.48999999999796</v>
      </c>
      <c r="AN328" s="429">
        <f t="shared" si="166"/>
        <v>159.36000000000058</v>
      </c>
      <c r="AO328" s="429">
        <f t="shared" si="167"/>
        <v>143.54000000000087</v>
      </c>
      <c r="AP328" s="429">
        <f t="shared" si="168"/>
        <v>158.45999999999913</v>
      </c>
      <c r="AQ328" s="429">
        <f t="shared" si="169"/>
        <v>70</v>
      </c>
      <c r="AR328" s="429">
        <f t="shared" si="170"/>
        <v>190</v>
      </c>
      <c r="AS328" s="429">
        <f t="shared" si="171"/>
        <v>85</v>
      </c>
      <c r="AT328" s="429">
        <f t="shared" si="172"/>
        <v>200</v>
      </c>
      <c r="AU328" s="429">
        <f t="shared" si="173"/>
        <v>115</v>
      </c>
      <c r="AV328" s="429">
        <f t="shared" si="174"/>
        <v>300</v>
      </c>
      <c r="AW328" s="429">
        <f t="shared" si="175"/>
        <v>125</v>
      </c>
      <c r="AX328" s="429">
        <f t="shared" si="176"/>
        <v>300</v>
      </c>
    </row>
    <row r="329" spans="1:50">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30626.760000000002</v>
      </c>
      <c r="C329" s="290">
        <f t="shared" si="177"/>
        <v>94.527037037037047</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39117.14</v>
      </c>
      <c r="E329" s="290">
        <f t="shared" si="177"/>
        <v>120.73191358024691</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43275.96</v>
      </c>
      <c r="G329" s="290">
        <f t="shared" si="178"/>
        <v>133.56777777777776</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45249.54</v>
      </c>
      <c r="I329" s="290">
        <f t="shared" si="179"/>
        <v>139.65907407407408</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44222.76</v>
      </c>
      <c r="K329" s="290">
        <f t="shared" si="155"/>
        <v>136.49</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51632.640000000007</v>
      </c>
      <c r="M329" s="290">
        <f t="shared" si="156"/>
        <v>159.36000000000001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46506.96</v>
      </c>
      <c r="O329" s="290">
        <f t="shared" si="180"/>
        <v>143.54</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51341.04</v>
      </c>
      <c r="Q329" s="290">
        <f t="shared" si="181"/>
        <v>158.46</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22680</v>
      </c>
      <c r="S329" s="290">
        <f t="shared" si="157"/>
        <v>70</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61560</v>
      </c>
      <c r="U329" s="290">
        <f t="shared" si="158"/>
        <v>190</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27540</v>
      </c>
      <c r="W329" s="290">
        <f t="shared" si="182"/>
        <v>85</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64800</v>
      </c>
      <c r="Y329" s="290">
        <f t="shared" si="183"/>
        <v>200</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25860</v>
      </c>
      <c r="AA329" s="290">
        <f t="shared" si="159"/>
        <v>79.81481481481481</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42500</v>
      </c>
      <c r="AC329" s="290">
        <f t="shared" si="160"/>
        <v>131.17283950617283</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28500</v>
      </c>
      <c r="AE329" s="290">
        <f t="shared" si="184"/>
        <v>87.962962962962962</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51850</v>
      </c>
      <c r="AG329" s="290">
        <f t="shared" si="185"/>
        <v>160.03086419753086</v>
      </c>
      <c r="AI329" s="429">
        <f t="shared" si="161"/>
        <v>136.4900000000016</v>
      </c>
      <c r="AJ329" s="429">
        <f t="shared" si="162"/>
        <v>159.36000000000058</v>
      </c>
      <c r="AK329" s="429">
        <f t="shared" si="163"/>
        <v>143.54000000000087</v>
      </c>
      <c r="AL329" s="429">
        <f t="shared" si="164"/>
        <v>158.45999999999913</v>
      </c>
      <c r="AM329" s="429">
        <f t="shared" si="165"/>
        <v>136.48999999999796</v>
      </c>
      <c r="AN329" s="429">
        <f t="shared" si="166"/>
        <v>159.36000000000058</v>
      </c>
      <c r="AO329" s="429">
        <f t="shared" si="167"/>
        <v>143.54000000000087</v>
      </c>
      <c r="AP329" s="429">
        <f t="shared" si="168"/>
        <v>158.45999999999913</v>
      </c>
      <c r="AQ329" s="429">
        <f t="shared" si="169"/>
        <v>70</v>
      </c>
      <c r="AR329" s="429">
        <f t="shared" si="170"/>
        <v>190</v>
      </c>
      <c r="AS329" s="429">
        <f t="shared" si="171"/>
        <v>85</v>
      </c>
      <c r="AT329" s="429">
        <f t="shared" si="172"/>
        <v>200</v>
      </c>
      <c r="AU329" s="429">
        <f t="shared" si="173"/>
        <v>115</v>
      </c>
      <c r="AV329" s="429">
        <f t="shared" si="174"/>
        <v>300</v>
      </c>
      <c r="AW329" s="429">
        <f t="shared" si="175"/>
        <v>125</v>
      </c>
      <c r="AX329" s="429">
        <f t="shared" si="176"/>
        <v>300</v>
      </c>
    </row>
    <row r="330" spans="1:5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30763.25</v>
      </c>
      <c r="C330" s="290">
        <f t="shared" si="177"/>
        <v>94.656153846153842</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39276.5</v>
      </c>
      <c r="E330" s="290">
        <f t="shared" si="177"/>
        <v>120.85076923076923</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43419.5</v>
      </c>
      <c r="G330" s="290">
        <f t="shared" si="178"/>
        <v>133.59846153846155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45408</v>
      </c>
      <c r="I330" s="290">
        <f t="shared" si="179"/>
        <v>139.71692307692308</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44359.25</v>
      </c>
      <c r="K330" s="290">
        <f t="shared" si="155"/>
        <v>136.49</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51792.000000000007</v>
      </c>
      <c r="M330" s="290">
        <f t="shared" si="156"/>
        <v>159.36000000000001</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46650.5</v>
      </c>
      <c r="O330" s="290">
        <f t="shared" si="180"/>
        <v>143.54</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51499.5</v>
      </c>
      <c r="Q330" s="290">
        <f t="shared" si="181"/>
        <v>158.46</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22750</v>
      </c>
      <c r="S330" s="290">
        <f t="shared" si="157"/>
        <v>70</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61750</v>
      </c>
      <c r="U330" s="290">
        <f t="shared" si="158"/>
        <v>190</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27625</v>
      </c>
      <c r="W330" s="290">
        <f t="shared" si="182"/>
        <v>85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65000</v>
      </c>
      <c r="Y330" s="290">
        <f t="shared" si="183"/>
        <v>200</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25975</v>
      </c>
      <c r="AA330" s="290">
        <f t="shared" si="159"/>
        <v>79.92307692307692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42800</v>
      </c>
      <c r="AC330" s="290">
        <f t="shared" si="160"/>
        <v>131.69230769230768</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28625</v>
      </c>
      <c r="AE330" s="290">
        <f t="shared" si="184"/>
        <v>88.07692307692308</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52150</v>
      </c>
      <c r="AG330" s="290">
        <f t="shared" si="185"/>
        <v>160.46153846153845</v>
      </c>
      <c r="AI330" s="429">
        <f t="shared" si="161"/>
        <v>136.48999999999796</v>
      </c>
      <c r="AJ330" s="429">
        <f t="shared" si="162"/>
        <v>159.36000000000058</v>
      </c>
      <c r="AK330" s="429">
        <f t="shared" si="163"/>
        <v>143.54000000000087</v>
      </c>
      <c r="AL330" s="429">
        <f t="shared" si="164"/>
        <v>158.45999999999913</v>
      </c>
      <c r="AM330" s="429">
        <f t="shared" si="165"/>
        <v>136.48999999999796</v>
      </c>
      <c r="AN330" s="429">
        <f t="shared" si="166"/>
        <v>159.36000000000058</v>
      </c>
      <c r="AO330" s="429">
        <f t="shared" si="167"/>
        <v>143.54000000000087</v>
      </c>
      <c r="AP330" s="429">
        <f t="shared" si="168"/>
        <v>158.45999999999913</v>
      </c>
      <c r="AQ330" s="429">
        <f t="shared" si="169"/>
        <v>70</v>
      </c>
      <c r="AR330" s="429">
        <f t="shared" si="170"/>
        <v>190</v>
      </c>
      <c r="AS330" s="429">
        <f t="shared" si="171"/>
        <v>85</v>
      </c>
      <c r="AT330" s="429">
        <f t="shared" si="172"/>
        <v>200</v>
      </c>
      <c r="AU330" s="429">
        <f t="shared" si="173"/>
        <v>115</v>
      </c>
      <c r="AV330" s="429">
        <f t="shared" si="174"/>
        <v>300</v>
      </c>
      <c r="AW330" s="429">
        <f t="shared" si="175"/>
        <v>125</v>
      </c>
      <c r="AX330" s="429">
        <f t="shared" si="176"/>
        <v>300</v>
      </c>
    </row>
    <row r="331" spans="1:50">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30899.74</v>
      </c>
      <c r="C331" s="290">
        <f t="shared" si="177"/>
        <v>94.784478527607362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39435.86</v>
      </c>
      <c r="E331" s="290">
        <f t="shared" si="177"/>
        <v>120.96889570552148</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43563.039999999994</v>
      </c>
      <c r="G331" s="290">
        <f t="shared" si="178"/>
        <v>133.6289570552147</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45566.46</v>
      </c>
      <c r="I331" s="290">
        <f t="shared" si="179"/>
        <v>139.7744171779141</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44495.740000000005</v>
      </c>
      <c r="K331" s="290">
        <f t="shared" si="155"/>
        <v>136.49</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51951.360000000008</v>
      </c>
      <c r="M331" s="290">
        <f t="shared" si="156"/>
        <v>159.36000000000001</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46794.04</v>
      </c>
      <c r="O331" s="290">
        <f t="shared" si="180"/>
        <v>143.54</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51657.96</v>
      </c>
      <c r="Q331" s="290">
        <f t="shared" si="181"/>
        <v>158.46</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22820</v>
      </c>
      <c r="S331" s="290">
        <f t="shared" si="157"/>
        <v>70</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61940</v>
      </c>
      <c r="U331" s="290">
        <f t="shared" si="158"/>
        <v>190</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27710</v>
      </c>
      <c r="W331" s="290">
        <f t="shared" si="182"/>
        <v>85</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65200</v>
      </c>
      <c r="Y331" s="290">
        <f t="shared" si="183"/>
        <v>200</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26090</v>
      </c>
      <c r="AA331" s="290">
        <f t="shared" si="159"/>
        <v>80.030674846625772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43100</v>
      </c>
      <c r="AC331" s="290">
        <f t="shared" si="160"/>
        <v>132.20858895705521</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28750</v>
      </c>
      <c r="AE331" s="290">
        <f t="shared" si="184"/>
        <v>88.190184049079761</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52450</v>
      </c>
      <c r="AG331" s="290">
        <f t="shared" si="185"/>
        <v>160.88957055214723</v>
      </c>
      <c r="AI331" s="429">
        <f t="shared" si="161"/>
        <v>136.4900000000016</v>
      </c>
      <c r="AJ331" s="429">
        <f t="shared" si="162"/>
        <v>159.36000000000058</v>
      </c>
      <c r="AK331" s="429">
        <f t="shared" si="163"/>
        <v>143.5399999999936</v>
      </c>
      <c r="AL331" s="429">
        <f t="shared" si="164"/>
        <v>158.45999999999913</v>
      </c>
      <c r="AM331" s="429">
        <f t="shared" si="165"/>
        <v>136.49000000000524</v>
      </c>
      <c r="AN331" s="429">
        <f t="shared" si="166"/>
        <v>159.36000000000058</v>
      </c>
      <c r="AO331" s="429">
        <f t="shared" si="167"/>
        <v>143.54000000000087</v>
      </c>
      <c r="AP331" s="429">
        <f t="shared" si="168"/>
        <v>158.45999999999913</v>
      </c>
      <c r="AQ331" s="429">
        <f t="shared" si="169"/>
        <v>70</v>
      </c>
      <c r="AR331" s="429">
        <f t="shared" si="170"/>
        <v>190</v>
      </c>
      <c r="AS331" s="429">
        <f t="shared" si="171"/>
        <v>85</v>
      </c>
      <c r="AT331" s="429">
        <f t="shared" si="172"/>
        <v>200</v>
      </c>
      <c r="AU331" s="429">
        <f t="shared" si="173"/>
        <v>115</v>
      </c>
      <c r="AV331" s="429">
        <f t="shared" si="174"/>
        <v>300</v>
      </c>
      <c r="AW331" s="429">
        <f t="shared" si="175"/>
        <v>125</v>
      </c>
      <c r="AX331" s="429">
        <f t="shared" si="176"/>
        <v>300</v>
      </c>
    </row>
    <row r="332" spans="1:50">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31036.23</v>
      </c>
      <c r="C332" s="290">
        <f t="shared" si="177"/>
        <v>94.912018348623846</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39595.22</v>
      </c>
      <c r="E332" s="290">
        <f t="shared" si="177"/>
        <v>121.08629969418961</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43706.58</v>
      </c>
      <c r="G332" s="290">
        <f t="shared" si="178"/>
        <v>133.65926605504589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45724.92</v>
      </c>
      <c r="I332" s="290">
        <f t="shared" si="179"/>
        <v>139.83155963302752</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44632.23</v>
      </c>
      <c r="K332" s="290">
        <f t="shared" si="155"/>
        <v>136.49</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52110.720000000001</v>
      </c>
      <c r="M332" s="290">
        <f t="shared" si="156"/>
        <v>159.36000000000001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46937.579999999994</v>
      </c>
      <c r="O332" s="290">
        <f t="shared" si="180"/>
        <v>143.54</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51816.420000000006</v>
      </c>
      <c r="Q332" s="290">
        <f t="shared" si="181"/>
        <v>158.46</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22890</v>
      </c>
      <c r="S332" s="290">
        <f t="shared" si="157"/>
        <v>70</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62130</v>
      </c>
      <c r="U332" s="290">
        <f t="shared" si="158"/>
        <v>190</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27795</v>
      </c>
      <c r="W332" s="290">
        <f t="shared" si="182"/>
        <v>85</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65400</v>
      </c>
      <c r="Y332" s="290">
        <f t="shared" si="183"/>
        <v>200</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26205</v>
      </c>
      <c r="AA332" s="290">
        <f t="shared" si="159"/>
        <v>80.137614678899084</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43400</v>
      </c>
      <c r="AC332" s="290">
        <f t="shared" si="160"/>
        <v>132.72171253822631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28875</v>
      </c>
      <c r="AE332" s="290">
        <f t="shared" si="184"/>
        <v>88.302752293577981</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52750</v>
      </c>
      <c r="AG332" s="290">
        <f t="shared" si="185"/>
        <v>161.31498470948011</v>
      </c>
      <c r="AI332" s="429">
        <f t="shared" si="161"/>
        <v>136.48999999999796</v>
      </c>
      <c r="AJ332" s="429">
        <f t="shared" si="162"/>
        <v>159.36000000000058</v>
      </c>
      <c r="AK332" s="429">
        <f t="shared" si="163"/>
        <v>143.54000000000815</v>
      </c>
      <c r="AL332" s="429">
        <f t="shared" si="164"/>
        <v>158.45999999999913</v>
      </c>
      <c r="AM332" s="429">
        <f t="shared" si="165"/>
        <v>136.48999999999796</v>
      </c>
      <c r="AN332" s="429">
        <f t="shared" si="166"/>
        <v>159.35999999999331</v>
      </c>
      <c r="AO332" s="429">
        <f t="shared" si="167"/>
        <v>143.5399999999936</v>
      </c>
      <c r="AP332" s="429">
        <f t="shared" si="168"/>
        <v>158.4600000000064</v>
      </c>
      <c r="AQ332" s="429">
        <f t="shared" si="169"/>
        <v>70</v>
      </c>
      <c r="AR332" s="429">
        <f t="shared" si="170"/>
        <v>190</v>
      </c>
      <c r="AS332" s="429">
        <f t="shared" si="171"/>
        <v>85</v>
      </c>
      <c r="AT332" s="429">
        <f t="shared" si="172"/>
        <v>200</v>
      </c>
      <c r="AU332" s="429">
        <f t="shared" si="173"/>
        <v>115</v>
      </c>
      <c r="AV332" s="429">
        <f t="shared" si="174"/>
        <v>300</v>
      </c>
      <c r="AW332" s="429">
        <f t="shared" si="175"/>
        <v>125</v>
      </c>
      <c r="AX332" s="429">
        <f t="shared" si="176"/>
        <v>300</v>
      </c>
    </row>
    <row r="333" spans="1:50">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31172.720000000001</v>
      </c>
      <c r="C333" s="290">
        <f t="shared" si="177"/>
        <v>95.038780487804885</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39754.58</v>
      </c>
      <c r="E333" s="290">
        <f t="shared" si="177"/>
        <v>121.20298780487805</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43850.119999999995</v>
      </c>
      <c r="G333" s="290">
        <f t="shared" si="178"/>
        <v>133.68939024390244</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45883.38</v>
      </c>
      <c r="I333" s="290">
        <f t="shared" si="179"/>
        <v>139.88835365853657</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44768.72</v>
      </c>
      <c r="K333" s="290">
        <f t="shared" si="155"/>
        <v>136.49</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52270.080000000002</v>
      </c>
      <c r="M333" s="290">
        <f t="shared" si="156"/>
        <v>159.36000000000001</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47081.119999999995</v>
      </c>
      <c r="O333" s="290">
        <f t="shared" si="180"/>
        <v>143.54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51974.880000000005</v>
      </c>
      <c r="Q333" s="290">
        <f t="shared" si="181"/>
        <v>158.46</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22960</v>
      </c>
      <c r="S333" s="290">
        <f t="shared" si="157"/>
        <v>70</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62320</v>
      </c>
      <c r="U333" s="290">
        <f t="shared" si="158"/>
        <v>190</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27880</v>
      </c>
      <c r="W333" s="290">
        <f t="shared" si="182"/>
        <v>85</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65600</v>
      </c>
      <c r="Y333" s="290">
        <f t="shared" si="183"/>
        <v>200</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26320</v>
      </c>
      <c r="AA333" s="290">
        <f t="shared" si="159"/>
        <v>80.243902439024396</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43700</v>
      </c>
      <c r="AC333" s="290">
        <f t="shared" si="160"/>
        <v>133.23170731707316</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29000</v>
      </c>
      <c r="AE333" s="290">
        <f t="shared" si="184"/>
        <v>88.41463414634147</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53050</v>
      </c>
      <c r="AG333" s="290">
        <f t="shared" si="185"/>
        <v>161.73780487804879</v>
      </c>
      <c r="AI333" s="429">
        <f t="shared" si="161"/>
        <v>136.4900000000016</v>
      </c>
      <c r="AJ333" s="429">
        <f t="shared" si="162"/>
        <v>159.36000000000058</v>
      </c>
      <c r="AK333" s="429">
        <f t="shared" si="163"/>
        <v>143.5399999999936</v>
      </c>
      <c r="AL333" s="429">
        <f t="shared" si="164"/>
        <v>158.45999999999913</v>
      </c>
      <c r="AM333" s="429">
        <f t="shared" si="165"/>
        <v>136.48999999999796</v>
      </c>
      <c r="AN333" s="429">
        <f t="shared" si="166"/>
        <v>159.36000000000058</v>
      </c>
      <c r="AO333" s="429">
        <f t="shared" si="167"/>
        <v>143.54000000000087</v>
      </c>
      <c r="AP333" s="429">
        <f t="shared" si="168"/>
        <v>158.45999999999913</v>
      </c>
      <c r="AQ333" s="429">
        <f t="shared" si="169"/>
        <v>70</v>
      </c>
      <c r="AR333" s="429">
        <f t="shared" si="170"/>
        <v>190</v>
      </c>
      <c r="AS333" s="429">
        <f t="shared" si="171"/>
        <v>85</v>
      </c>
      <c r="AT333" s="429">
        <f t="shared" si="172"/>
        <v>200</v>
      </c>
      <c r="AU333" s="429">
        <f t="shared" si="173"/>
        <v>115</v>
      </c>
      <c r="AV333" s="429">
        <f t="shared" si="174"/>
        <v>300</v>
      </c>
      <c r="AW333" s="429">
        <f t="shared" si="175"/>
        <v>125</v>
      </c>
      <c r="AX333" s="429">
        <f t="shared" si="176"/>
        <v>300</v>
      </c>
    </row>
    <row r="334" spans="1:50">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31309.21</v>
      </c>
      <c r="C334" s="290">
        <f t="shared" si="177"/>
        <v>95.164772036474162</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39913.94</v>
      </c>
      <c r="E334" s="290">
        <f t="shared" si="177"/>
        <v>121.31896656534956</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43993.659999999996</v>
      </c>
      <c r="G334" s="290">
        <f t="shared" si="178"/>
        <v>133.71933130699088</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46041.84</v>
      </c>
      <c r="I334" s="290">
        <f t="shared" si="179"/>
        <v>139.94480243161092</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44905.210000000006</v>
      </c>
      <c r="K334" s="290">
        <f t="shared" si="155"/>
        <v>136.49</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52429.440000000002</v>
      </c>
      <c r="M334" s="290">
        <f t="shared" si="156"/>
        <v>159.36000000000001</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47224.659999999996</v>
      </c>
      <c r="O334" s="290">
        <f t="shared" si="180"/>
        <v>143.54</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52133.340000000004</v>
      </c>
      <c r="Q334" s="290">
        <f t="shared" si="181"/>
        <v>158.46</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23030</v>
      </c>
      <c r="S334" s="290">
        <f t="shared" si="157"/>
        <v>70</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62510</v>
      </c>
      <c r="U334" s="290">
        <f t="shared" si="158"/>
        <v>190</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27965</v>
      </c>
      <c r="W334" s="290">
        <f t="shared" si="182"/>
        <v>85</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65800</v>
      </c>
      <c r="Y334" s="290">
        <f t="shared" si="183"/>
        <v>200</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26435</v>
      </c>
      <c r="AA334" s="290">
        <f t="shared" si="159"/>
        <v>80.349544072948333</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44000</v>
      </c>
      <c r="AC334" s="290">
        <f t="shared" si="160"/>
        <v>133.73860182370819</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29125</v>
      </c>
      <c r="AE334" s="290">
        <f t="shared" si="184"/>
        <v>88.525835866261403</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53350</v>
      </c>
      <c r="AG334" s="290">
        <f t="shared" si="185"/>
        <v>162.15805471124619</v>
      </c>
      <c r="AI334" s="429">
        <f t="shared" si="161"/>
        <v>136.48999999999796</v>
      </c>
      <c r="AJ334" s="429">
        <f t="shared" si="162"/>
        <v>159.36000000000058</v>
      </c>
      <c r="AK334" s="429">
        <f t="shared" si="163"/>
        <v>143.54000000000087</v>
      </c>
      <c r="AL334" s="429">
        <f t="shared" si="164"/>
        <v>158.45999999999913</v>
      </c>
      <c r="AM334" s="429">
        <f t="shared" si="165"/>
        <v>136.49000000000524</v>
      </c>
      <c r="AN334" s="429">
        <f t="shared" si="166"/>
        <v>159.36000000000058</v>
      </c>
      <c r="AO334" s="429">
        <f t="shared" si="167"/>
        <v>143.54000000000087</v>
      </c>
      <c r="AP334" s="429">
        <f t="shared" si="168"/>
        <v>158.45999999999913</v>
      </c>
      <c r="AQ334" s="429">
        <f t="shared" si="169"/>
        <v>70</v>
      </c>
      <c r="AR334" s="429">
        <f t="shared" si="170"/>
        <v>190</v>
      </c>
      <c r="AS334" s="429">
        <f t="shared" si="171"/>
        <v>85</v>
      </c>
      <c r="AT334" s="429">
        <f t="shared" si="172"/>
        <v>200</v>
      </c>
      <c r="AU334" s="429">
        <f t="shared" si="173"/>
        <v>115</v>
      </c>
      <c r="AV334" s="429">
        <f t="shared" si="174"/>
        <v>300</v>
      </c>
      <c r="AW334" s="429">
        <f t="shared" si="175"/>
        <v>125</v>
      </c>
      <c r="AX334" s="429">
        <f t="shared" si="176"/>
        <v>300</v>
      </c>
    </row>
    <row r="335" spans="1:50">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31445.7</v>
      </c>
      <c r="C335" s="290">
        <f t="shared" si="177"/>
        <v>95.29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40073.300000000003</v>
      </c>
      <c r="E335" s="290">
        <f t="shared" si="177"/>
        <v>121.43424242424243</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44137.2</v>
      </c>
      <c r="G335" s="290">
        <f t="shared" si="178"/>
        <v>133.74909090909091</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46200.3</v>
      </c>
      <c r="I335" s="290">
        <f t="shared" si="179"/>
        <v>140.00090909090909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45041.700000000004</v>
      </c>
      <c r="K335" s="290">
        <f t="shared" si="155"/>
        <v>136.49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52588.800000000003</v>
      </c>
      <c r="M335" s="290">
        <f t="shared" si="156"/>
        <v>159.36000000000001</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47368.2</v>
      </c>
      <c r="O335" s="290">
        <f t="shared" si="180"/>
        <v>143.54</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52291.8</v>
      </c>
      <c r="Q335" s="290">
        <f t="shared" si="181"/>
        <v>158.46</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23100</v>
      </c>
      <c r="S335" s="290">
        <f t="shared" si="157"/>
        <v>70</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62700</v>
      </c>
      <c r="U335" s="290">
        <f t="shared" si="158"/>
        <v>190</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28050</v>
      </c>
      <c r="W335" s="290">
        <f t="shared" si="182"/>
        <v>85</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66000</v>
      </c>
      <c r="Y335" s="290">
        <f t="shared" si="183"/>
        <v>200</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26550</v>
      </c>
      <c r="AA335" s="290">
        <f t="shared" si="159"/>
        <v>80.454545454545453</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44300</v>
      </c>
      <c r="AC335" s="290">
        <f t="shared" si="160"/>
        <v>134.24242424242425</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29250</v>
      </c>
      <c r="AE335" s="290">
        <f t="shared" si="184"/>
        <v>88.63636363636364</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53650</v>
      </c>
      <c r="AG335" s="290">
        <f t="shared" si="185"/>
        <v>162.57575757575756</v>
      </c>
      <c r="AI335" s="429">
        <f t="shared" si="161"/>
        <v>136.4900000000016</v>
      </c>
      <c r="AJ335" s="429">
        <f t="shared" si="162"/>
        <v>159.36000000000058</v>
      </c>
      <c r="AK335" s="429">
        <f t="shared" si="163"/>
        <v>143.54000000000087</v>
      </c>
      <c r="AL335" s="429">
        <f t="shared" si="164"/>
        <v>158.4600000000064</v>
      </c>
      <c r="AM335" s="429">
        <f t="shared" si="165"/>
        <v>136.48999999999796</v>
      </c>
      <c r="AN335" s="429">
        <f t="shared" si="166"/>
        <v>159.36000000000058</v>
      </c>
      <c r="AO335" s="429">
        <f t="shared" si="167"/>
        <v>143.54000000000087</v>
      </c>
      <c r="AP335" s="429">
        <f t="shared" si="168"/>
        <v>158.45999999999913</v>
      </c>
      <c r="AQ335" s="429">
        <f t="shared" si="169"/>
        <v>70</v>
      </c>
      <c r="AR335" s="429">
        <f t="shared" si="170"/>
        <v>190</v>
      </c>
      <c r="AS335" s="429">
        <f t="shared" si="171"/>
        <v>85</v>
      </c>
      <c r="AT335" s="429">
        <f t="shared" si="172"/>
        <v>200</v>
      </c>
      <c r="AU335" s="429">
        <f t="shared" si="173"/>
        <v>115</v>
      </c>
      <c r="AV335" s="429">
        <f t="shared" si="174"/>
        <v>300</v>
      </c>
      <c r="AW335" s="429">
        <f t="shared" si="175"/>
        <v>125</v>
      </c>
      <c r="AX335" s="429">
        <f t="shared" si="176"/>
        <v>300</v>
      </c>
    </row>
    <row r="336" spans="1:50">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31582.190000000002</v>
      </c>
      <c r="C336" s="290">
        <f t="shared" si="177"/>
        <v>95.414471299093663</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40232.660000000003</v>
      </c>
      <c r="E336" s="290">
        <f t="shared" si="177"/>
        <v>121.54882175226587</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44280.74</v>
      </c>
      <c r="G336" s="290">
        <f t="shared" si="178"/>
        <v>133.77867069486405</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46358.76</v>
      </c>
      <c r="I336" s="290">
        <f t="shared" si="179"/>
        <v>140.05667673716013</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45178.19</v>
      </c>
      <c r="K336" s="290">
        <f t="shared" si="155"/>
        <v>136.49</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52748.160000000003</v>
      </c>
      <c r="M336" s="290">
        <f t="shared" si="156"/>
        <v>159.36000000000001</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47511.74</v>
      </c>
      <c r="O336" s="290">
        <f t="shared" si="180"/>
        <v>143.54</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52450.26</v>
      </c>
      <c r="Q336" s="290">
        <f t="shared" si="181"/>
        <v>158.46</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23170</v>
      </c>
      <c r="S336" s="290">
        <f t="shared" si="157"/>
        <v>70</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62890</v>
      </c>
      <c r="U336" s="290">
        <f t="shared" si="158"/>
        <v>190</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28135</v>
      </c>
      <c r="W336" s="290">
        <f t="shared" si="182"/>
        <v>85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66200</v>
      </c>
      <c r="Y336" s="290">
        <f t="shared" si="183"/>
        <v>200</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26665</v>
      </c>
      <c r="AA336" s="290">
        <f t="shared" si="159"/>
        <v>80.55891238670695</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44600</v>
      </c>
      <c r="AC336" s="290">
        <f t="shared" si="160"/>
        <v>134.74320241691842</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29375</v>
      </c>
      <c r="AE336" s="290">
        <f t="shared" si="184"/>
        <v>88.74622356495469</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53950</v>
      </c>
      <c r="AG336" s="290">
        <f t="shared" si="185"/>
        <v>162.99093655589124</v>
      </c>
      <c r="AI336" s="429">
        <f t="shared" si="161"/>
        <v>136.4900000000016</v>
      </c>
      <c r="AJ336" s="429">
        <f t="shared" si="162"/>
        <v>159.36000000000058</v>
      </c>
      <c r="AK336" s="429">
        <f t="shared" si="163"/>
        <v>143.54000000000087</v>
      </c>
      <c r="AL336" s="429">
        <f t="shared" si="164"/>
        <v>158.45999999999913</v>
      </c>
      <c r="AM336" s="429">
        <f t="shared" si="165"/>
        <v>136.48999999999796</v>
      </c>
      <c r="AN336" s="429">
        <f t="shared" si="166"/>
        <v>159.36000000000058</v>
      </c>
      <c r="AO336" s="429">
        <f t="shared" si="167"/>
        <v>143.54000000000087</v>
      </c>
      <c r="AP336" s="429">
        <f t="shared" si="168"/>
        <v>158.45999999999913</v>
      </c>
      <c r="AQ336" s="429">
        <f t="shared" si="169"/>
        <v>70</v>
      </c>
      <c r="AR336" s="429">
        <f t="shared" si="170"/>
        <v>190</v>
      </c>
      <c r="AS336" s="429">
        <f t="shared" si="171"/>
        <v>85</v>
      </c>
      <c r="AT336" s="429">
        <f t="shared" si="172"/>
        <v>200</v>
      </c>
      <c r="AU336" s="429">
        <f t="shared" si="173"/>
        <v>115</v>
      </c>
      <c r="AV336" s="429">
        <f t="shared" si="174"/>
        <v>300</v>
      </c>
      <c r="AW336" s="429">
        <f t="shared" si="175"/>
        <v>125</v>
      </c>
      <c r="AX336" s="429">
        <f t="shared" si="176"/>
        <v>300</v>
      </c>
    </row>
    <row r="337" spans="1:50">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31718.68</v>
      </c>
      <c r="C337" s="290">
        <f t="shared" si="177"/>
        <v>95.53819277108434</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40392.020000000004</v>
      </c>
      <c r="E337" s="290">
        <f t="shared" si="177"/>
        <v>121.6627108433735</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44424.28</v>
      </c>
      <c r="G337" s="290">
        <f t="shared" si="178"/>
        <v>133.80807228915663</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46517.22</v>
      </c>
      <c r="I337" s="290">
        <f t="shared" si="179"/>
        <v>140.11210843373493</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45314.68</v>
      </c>
      <c r="K337" s="290">
        <f t="shared" si="155"/>
        <v>136.49</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52907.520000000004</v>
      </c>
      <c r="M337" s="290">
        <f t="shared" si="156"/>
        <v>159.36000000000001</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47655.28</v>
      </c>
      <c r="O337" s="290">
        <f t="shared" si="180"/>
        <v>143.54</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52608.72</v>
      </c>
      <c r="Q337" s="290">
        <f t="shared" si="181"/>
        <v>158.46</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23240</v>
      </c>
      <c r="S337" s="290">
        <f t="shared" si="157"/>
        <v>70</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63080</v>
      </c>
      <c r="U337" s="290">
        <f t="shared" si="158"/>
        <v>190</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28220</v>
      </c>
      <c r="W337" s="290">
        <f t="shared" si="182"/>
        <v>85</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66400</v>
      </c>
      <c r="Y337" s="290">
        <f t="shared" si="183"/>
        <v>200</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26780</v>
      </c>
      <c r="AA337" s="290">
        <f t="shared" si="159"/>
        <v>80.662650602409641</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44900</v>
      </c>
      <c r="AC337" s="290">
        <f t="shared" si="160"/>
        <v>135.24096385542168</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29500</v>
      </c>
      <c r="AE337" s="290">
        <f t="shared" si="184"/>
        <v>88.855421686746993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54250</v>
      </c>
      <c r="AG337" s="290">
        <f t="shared" si="185"/>
        <v>163.40361445783134</v>
      </c>
      <c r="AI337" s="429">
        <f t="shared" si="161"/>
        <v>136.48999999999796</v>
      </c>
      <c r="AJ337" s="429">
        <f t="shared" si="162"/>
        <v>159.36000000000058</v>
      </c>
      <c r="AK337" s="429">
        <f t="shared" si="163"/>
        <v>143.54000000000087</v>
      </c>
      <c r="AL337" s="429">
        <f t="shared" si="164"/>
        <v>158.45999999999913</v>
      </c>
      <c r="AM337" s="429">
        <f t="shared" si="165"/>
        <v>136.48999999999796</v>
      </c>
      <c r="AN337" s="429">
        <f t="shared" si="166"/>
        <v>159.36000000000058</v>
      </c>
      <c r="AO337" s="429">
        <f t="shared" si="167"/>
        <v>143.54000000000087</v>
      </c>
      <c r="AP337" s="429">
        <f t="shared" si="168"/>
        <v>158.45999999999913</v>
      </c>
      <c r="AQ337" s="429">
        <f t="shared" si="169"/>
        <v>70</v>
      </c>
      <c r="AR337" s="429">
        <f t="shared" si="170"/>
        <v>190</v>
      </c>
      <c r="AS337" s="429">
        <f t="shared" si="171"/>
        <v>85</v>
      </c>
      <c r="AT337" s="429">
        <f t="shared" si="172"/>
        <v>200</v>
      </c>
      <c r="AU337" s="429">
        <f t="shared" si="173"/>
        <v>115</v>
      </c>
      <c r="AV337" s="429">
        <f t="shared" si="174"/>
        <v>300</v>
      </c>
      <c r="AW337" s="429">
        <f t="shared" si="175"/>
        <v>125</v>
      </c>
      <c r="AX337" s="429">
        <f t="shared" si="176"/>
        <v>300</v>
      </c>
    </row>
    <row r="338" spans="1:50">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31855.17</v>
      </c>
      <c r="C338" s="290">
        <f t="shared" si="177"/>
        <v>95.661171171171162</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40551.380000000005</v>
      </c>
      <c r="E338" s="290">
        <f t="shared" si="177"/>
        <v>121.77591591591593</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44567.82</v>
      </c>
      <c r="G338" s="290">
        <f t="shared" si="178"/>
        <v>133.83729729729728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46675.68</v>
      </c>
      <c r="I338" s="290">
        <f t="shared" si="179"/>
        <v>140.16720720720721</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45451.170000000006</v>
      </c>
      <c r="K338" s="290">
        <f t="shared" si="155"/>
        <v>136.49</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53066.880000000005</v>
      </c>
      <c r="M338" s="290">
        <f t="shared" si="156"/>
        <v>159.36000000000001</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47798.82</v>
      </c>
      <c r="O338" s="290">
        <f t="shared" si="180"/>
        <v>143.54</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52767.18</v>
      </c>
      <c r="Q338" s="290">
        <f t="shared" si="181"/>
        <v>158.46</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23310</v>
      </c>
      <c r="S338" s="290">
        <f t="shared" si="157"/>
        <v>70</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63270</v>
      </c>
      <c r="U338" s="290">
        <f t="shared" si="158"/>
        <v>190</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28305</v>
      </c>
      <c r="W338" s="290">
        <f t="shared" si="182"/>
        <v>85</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66600</v>
      </c>
      <c r="Y338" s="290">
        <f t="shared" si="183"/>
        <v>200</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26895</v>
      </c>
      <c r="AA338" s="290">
        <f t="shared" si="159"/>
        <v>80.765765765765764</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45200</v>
      </c>
      <c r="AC338" s="290">
        <f t="shared" si="160"/>
        <v>135.73573573573574</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29625</v>
      </c>
      <c r="AE338" s="290">
        <f t="shared" si="184"/>
        <v>88.963963963963963</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54550</v>
      </c>
      <c r="AG338" s="290">
        <f t="shared" si="185"/>
        <v>163.81381381381382</v>
      </c>
      <c r="AI338" s="429">
        <f t="shared" si="161"/>
        <v>136.48999999999796</v>
      </c>
      <c r="AJ338" s="429">
        <f t="shared" si="162"/>
        <v>159.36000000000058</v>
      </c>
      <c r="AK338" s="429">
        <f t="shared" si="163"/>
        <v>143.54000000000087</v>
      </c>
      <c r="AL338" s="429">
        <f t="shared" si="164"/>
        <v>158.45999999999913</v>
      </c>
      <c r="AM338" s="429">
        <f t="shared" si="165"/>
        <v>136.49000000000524</v>
      </c>
      <c r="AN338" s="429">
        <f t="shared" si="166"/>
        <v>159.36000000000058</v>
      </c>
      <c r="AO338" s="429">
        <f t="shared" si="167"/>
        <v>143.54000000000087</v>
      </c>
      <c r="AP338" s="429">
        <f t="shared" si="168"/>
        <v>158.45999999999913</v>
      </c>
      <c r="AQ338" s="429">
        <f t="shared" si="169"/>
        <v>70</v>
      </c>
      <c r="AR338" s="429">
        <f t="shared" si="170"/>
        <v>190</v>
      </c>
      <c r="AS338" s="429">
        <f t="shared" si="171"/>
        <v>85</v>
      </c>
      <c r="AT338" s="429">
        <f t="shared" si="172"/>
        <v>200</v>
      </c>
      <c r="AU338" s="429">
        <f t="shared" si="173"/>
        <v>115</v>
      </c>
      <c r="AV338" s="429">
        <f t="shared" si="174"/>
        <v>300</v>
      </c>
      <c r="AW338" s="429">
        <f t="shared" si="175"/>
        <v>125</v>
      </c>
      <c r="AX338" s="429">
        <f t="shared" si="176"/>
        <v>300</v>
      </c>
    </row>
    <row r="339" spans="1:50">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31991.66</v>
      </c>
      <c r="C339" s="290">
        <f t="shared" si="177"/>
        <v>95.78341317365269</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40710.740000000005</v>
      </c>
      <c r="E339" s="290">
        <f t="shared" si="177"/>
        <v>121.88844311377247</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44711.360000000001</v>
      </c>
      <c r="G339" s="290">
        <f t="shared" si="178"/>
        <v>133.86634730538921</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46834.14</v>
      </c>
      <c r="I339" s="290">
        <f t="shared" si="179"/>
        <v>140.22197604790418</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45587.66</v>
      </c>
      <c r="K339" s="290">
        <f t="shared" si="155"/>
        <v>136.49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53226.240000000005</v>
      </c>
      <c r="M339" s="290">
        <f t="shared" si="156"/>
        <v>159.36000000000001</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47942.36</v>
      </c>
      <c r="O339" s="290">
        <f t="shared" si="180"/>
        <v>143.54</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52925.64</v>
      </c>
      <c r="Q339" s="290">
        <f t="shared" si="181"/>
        <v>158.46</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23380</v>
      </c>
      <c r="S339" s="290">
        <f t="shared" si="157"/>
        <v>70</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63460</v>
      </c>
      <c r="U339" s="290">
        <f t="shared" si="158"/>
        <v>190</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28390</v>
      </c>
      <c r="W339" s="290">
        <f t="shared" si="182"/>
        <v>85</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66800</v>
      </c>
      <c r="Y339" s="290">
        <f t="shared" si="183"/>
        <v>200</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27010</v>
      </c>
      <c r="AA339" s="290">
        <f t="shared" si="159"/>
        <v>80.868263473053887</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45500</v>
      </c>
      <c r="AC339" s="290">
        <f t="shared" si="160"/>
        <v>136.22754491017963</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29750</v>
      </c>
      <c r="AE339" s="290">
        <f t="shared" si="184"/>
        <v>89.071856287425149</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54850</v>
      </c>
      <c r="AG339" s="290">
        <f t="shared" si="185"/>
        <v>164.22155688622755</v>
      </c>
      <c r="AI339" s="429">
        <f t="shared" si="161"/>
        <v>136.4900000000016</v>
      </c>
      <c r="AJ339" s="429">
        <f t="shared" si="162"/>
        <v>159.36000000000058</v>
      </c>
      <c r="AK339" s="429">
        <f t="shared" si="163"/>
        <v>143.54000000000087</v>
      </c>
      <c r="AL339" s="429">
        <f t="shared" si="164"/>
        <v>158.45999999999913</v>
      </c>
      <c r="AM339" s="429">
        <f t="shared" si="165"/>
        <v>136.48999999999796</v>
      </c>
      <c r="AN339" s="429">
        <f t="shared" si="166"/>
        <v>159.36000000000058</v>
      </c>
      <c r="AO339" s="429">
        <f t="shared" si="167"/>
        <v>143.54000000000087</v>
      </c>
      <c r="AP339" s="429">
        <f t="shared" si="168"/>
        <v>158.45999999999913</v>
      </c>
      <c r="AQ339" s="429">
        <f t="shared" si="169"/>
        <v>70</v>
      </c>
      <c r="AR339" s="429">
        <f t="shared" si="170"/>
        <v>190</v>
      </c>
      <c r="AS339" s="429">
        <f t="shared" si="171"/>
        <v>85</v>
      </c>
      <c r="AT339" s="429">
        <f t="shared" si="172"/>
        <v>200</v>
      </c>
      <c r="AU339" s="429">
        <f t="shared" si="173"/>
        <v>115</v>
      </c>
      <c r="AV339" s="429">
        <f t="shared" si="174"/>
        <v>300</v>
      </c>
      <c r="AW339" s="429">
        <f t="shared" si="175"/>
        <v>125</v>
      </c>
      <c r="AX339" s="429">
        <f t="shared" si="176"/>
        <v>300</v>
      </c>
    </row>
    <row r="340" spans="1:5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32128.15</v>
      </c>
      <c r="C340" s="290">
        <f t="shared" si="177"/>
        <v>95.904925373134333</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40870.1</v>
      </c>
      <c r="E340" s="290">
        <f t="shared" si="177"/>
        <v>122.00029850746269</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44854.9</v>
      </c>
      <c r="G340" s="290">
        <f t="shared" si="178"/>
        <v>133.89522388059703</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46992.6</v>
      </c>
      <c r="I340" s="290">
        <f t="shared" si="179"/>
        <v>140.27641791044775</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45724.15</v>
      </c>
      <c r="K340" s="290">
        <f t="shared" si="155"/>
        <v>136.49</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53385.600000000006</v>
      </c>
      <c r="M340" s="290">
        <f t="shared" si="156"/>
        <v>159.36000000000001</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48085.899999999994</v>
      </c>
      <c r="O340" s="290">
        <f t="shared" si="180"/>
        <v>143.54</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53084.100000000006</v>
      </c>
      <c r="Q340" s="290">
        <f t="shared" si="181"/>
        <v>158.46</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23450</v>
      </c>
      <c r="S340" s="290">
        <f t="shared" si="157"/>
        <v>70</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63650</v>
      </c>
      <c r="U340" s="290">
        <f t="shared" si="158"/>
        <v>190</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28475</v>
      </c>
      <c r="W340" s="290">
        <f t="shared" si="182"/>
        <v>85</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67000</v>
      </c>
      <c r="Y340" s="290">
        <f t="shared" si="183"/>
        <v>200</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27125</v>
      </c>
      <c r="AA340" s="290">
        <f t="shared" si="159"/>
        <v>80.97014925373135</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45800</v>
      </c>
      <c r="AC340" s="290">
        <f t="shared" si="160"/>
        <v>136.71641791044777</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29875</v>
      </c>
      <c r="AE340" s="290">
        <f t="shared" si="184"/>
        <v>89.179104477611943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55150</v>
      </c>
      <c r="AG340" s="290">
        <f t="shared" si="185"/>
        <v>164.62686567164178</v>
      </c>
      <c r="AI340" s="429">
        <f t="shared" si="161"/>
        <v>136.4900000000016</v>
      </c>
      <c r="AJ340" s="429">
        <f t="shared" si="162"/>
        <v>159.35999999999331</v>
      </c>
      <c r="AK340" s="429">
        <f t="shared" si="163"/>
        <v>143.54000000000087</v>
      </c>
      <c r="AL340" s="429">
        <f t="shared" si="164"/>
        <v>158.45999999999913</v>
      </c>
      <c r="AM340" s="429">
        <f t="shared" si="165"/>
        <v>136.48999999999796</v>
      </c>
      <c r="AN340" s="429">
        <f t="shared" si="166"/>
        <v>159.36000000000058</v>
      </c>
      <c r="AO340" s="429">
        <f t="shared" si="167"/>
        <v>143.5399999999936</v>
      </c>
      <c r="AP340" s="429">
        <f t="shared" si="168"/>
        <v>158.4600000000064</v>
      </c>
      <c r="AQ340" s="429">
        <f t="shared" si="169"/>
        <v>70</v>
      </c>
      <c r="AR340" s="429">
        <f t="shared" si="170"/>
        <v>190</v>
      </c>
      <c r="AS340" s="429">
        <f t="shared" si="171"/>
        <v>85</v>
      </c>
      <c r="AT340" s="429">
        <f t="shared" si="172"/>
        <v>200</v>
      </c>
      <c r="AU340" s="429">
        <f t="shared" si="173"/>
        <v>115</v>
      </c>
      <c r="AV340" s="429">
        <f t="shared" si="174"/>
        <v>300</v>
      </c>
      <c r="AW340" s="429">
        <f t="shared" si="175"/>
        <v>125</v>
      </c>
      <c r="AX340" s="429">
        <f t="shared" si="176"/>
        <v>300</v>
      </c>
    </row>
    <row r="341" spans="1:50">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32264.639999999999</v>
      </c>
      <c r="C341" s="290">
        <f t="shared" si="177"/>
        <v>96.025714285714287</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41029.46</v>
      </c>
      <c r="E341" s="290">
        <f t="shared" si="177"/>
        <v>122.11148809523809</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44998.439999999995</v>
      </c>
      <c r="G341" s="290">
        <f t="shared" si="178"/>
        <v>133.92392857142855</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47151.06</v>
      </c>
      <c r="I341" s="290">
        <f t="shared" si="179"/>
        <v>140.3305357142857</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45860.639999999999</v>
      </c>
      <c r="K341" s="290">
        <f t="shared" si="155"/>
        <v>136.49</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53544.960000000006</v>
      </c>
      <c r="M341" s="290">
        <f t="shared" si="156"/>
        <v>159.36000000000001</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48229.439999999995</v>
      </c>
      <c r="O341" s="290">
        <f t="shared" si="180"/>
        <v>143.54</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53242.560000000005</v>
      </c>
      <c r="Q341" s="290">
        <f t="shared" si="181"/>
        <v>158.46</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23520</v>
      </c>
      <c r="S341" s="290">
        <f t="shared" si="157"/>
        <v>70</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63840</v>
      </c>
      <c r="U341" s="290">
        <f t="shared" si="158"/>
        <v>190</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28560</v>
      </c>
      <c r="W341" s="290">
        <f t="shared" si="182"/>
        <v>85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67200</v>
      </c>
      <c r="Y341" s="290">
        <f t="shared" si="183"/>
        <v>200</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27240</v>
      </c>
      <c r="AA341" s="290">
        <f t="shared" si="159"/>
        <v>81.071428571428569</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46100</v>
      </c>
      <c r="AC341" s="290">
        <f t="shared" si="160"/>
        <v>137.20238095238096</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30000</v>
      </c>
      <c r="AE341" s="290">
        <f t="shared" si="184"/>
        <v>89.285714285714292</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55450</v>
      </c>
      <c r="AG341" s="290">
        <f t="shared" si="185"/>
        <v>165.0297619047619</v>
      </c>
      <c r="AI341" s="429">
        <f t="shared" si="161"/>
        <v>136.48999999999796</v>
      </c>
      <c r="AJ341" s="429">
        <f t="shared" si="162"/>
        <v>159.36000000000058</v>
      </c>
      <c r="AK341" s="429">
        <f t="shared" si="163"/>
        <v>143.5399999999936</v>
      </c>
      <c r="AL341" s="429">
        <f t="shared" si="164"/>
        <v>158.45999999999913</v>
      </c>
      <c r="AM341" s="429">
        <f t="shared" si="165"/>
        <v>136.48999999999796</v>
      </c>
      <c r="AN341" s="429">
        <f t="shared" si="166"/>
        <v>159.36000000000058</v>
      </c>
      <c r="AO341" s="429">
        <f t="shared" si="167"/>
        <v>143.54000000000087</v>
      </c>
      <c r="AP341" s="429">
        <f t="shared" si="168"/>
        <v>158.45999999999913</v>
      </c>
      <c r="AQ341" s="429">
        <f t="shared" si="169"/>
        <v>70</v>
      </c>
      <c r="AR341" s="429">
        <f t="shared" si="170"/>
        <v>190</v>
      </c>
      <c r="AS341" s="429">
        <f t="shared" si="171"/>
        <v>85</v>
      </c>
      <c r="AT341" s="429">
        <f t="shared" si="172"/>
        <v>200</v>
      </c>
      <c r="AU341" s="429">
        <f t="shared" si="173"/>
        <v>115</v>
      </c>
      <c r="AV341" s="429">
        <f t="shared" si="174"/>
        <v>300</v>
      </c>
      <c r="AW341" s="429">
        <f t="shared" si="175"/>
        <v>125</v>
      </c>
      <c r="AX341" s="429">
        <f t="shared" si="176"/>
        <v>300</v>
      </c>
    </row>
    <row r="342" spans="1:50">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32401.13</v>
      </c>
      <c r="C342" s="290">
        <f t="shared" si="177"/>
        <v>96.14578635014837</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41188.82</v>
      </c>
      <c r="E342" s="290">
        <f t="shared" si="177"/>
        <v>122.22201780415431</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45141.979999999996</v>
      </c>
      <c r="G342" s="290">
        <f t="shared" si="178"/>
        <v>133.95246290801185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47309.520000000004</v>
      </c>
      <c r="I342" s="290">
        <f t="shared" si="179"/>
        <v>140.38433234421368</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45997.130000000005</v>
      </c>
      <c r="K342" s="290">
        <f t="shared" si="155"/>
        <v>136.49</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53704.320000000007</v>
      </c>
      <c r="M342" s="290">
        <f t="shared" si="156"/>
        <v>159.36000000000001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48372.979999999996</v>
      </c>
      <c r="O342" s="290">
        <f t="shared" si="180"/>
        <v>143.54</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53401.020000000004</v>
      </c>
      <c r="Q342" s="290">
        <f t="shared" si="181"/>
        <v>158.46</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23590</v>
      </c>
      <c r="S342" s="290">
        <f t="shared" si="157"/>
        <v>70</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64030</v>
      </c>
      <c r="U342" s="290">
        <f t="shared" si="158"/>
        <v>190</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28645</v>
      </c>
      <c r="W342" s="290">
        <f t="shared" si="182"/>
        <v>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67400</v>
      </c>
      <c r="Y342" s="290">
        <f t="shared" si="183"/>
        <v>200</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27355</v>
      </c>
      <c r="AA342" s="290">
        <f t="shared" si="159"/>
        <v>81.17210682492582</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46400</v>
      </c>
      <c r="AC342" s="290">
        <f t="shared" si="160"/>
        <v>137.68545994065281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30125</v>
      </c>
      <c r="AE342" s="290">
        <f t="shared" si="184"/>
        <v>89.39169139465875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55750</v>
      </c>
      <c r="AG342" s="290">
        <f t="shared" si="185"/>
        <v>165.43026706231453</v>
      </c>
      <c r="AI342" s="429">
        <f t="shared" si="161"/>
        <v>136.4900000000016</v>
      </c>
      <c r="AJ342" s="429">
        <f t="shared" si="162"/>
        <v>159.36000000000058</v>
      </c>
      <c r="AK342" s="429">
        <f t="shared" si="163"/>
        <v>143.54000000000087</v>
      </c>
      <c r="AL342" s="429">
        <f t="shared" si="164"/>
        <v>158.4600000000064</v>
      </c>
      <c r="AM342" s="429">
        <f t="shared" si="165"/>
        <v>136.49000000000524</v>
      </c>
      <c r="AN342" s="429">
        <f t="shared" si="166"/>
        <v>159.36000000000058</v>
      </c>
      <c r="AO342" s="429">
        <f t="shared" si="167"/>
        <v>143.54000000000087</v>
      </c>
      <c r="AP342" s="429">
        <f t="shared" si="168"/>
        <v>158.45999999999913</v>
      </c>
      <c r="AQ342" s="429">
        <f t="shared" si="169"/>
        <v>70</v>
      </c>
      <c r="AR342" s="429">
        <f t="shared" si="170"/>
        <v>190</v>
      </c>
      <c r="AS342" s="429">
        <f t="shared" si="171"/>
        <v>85</v>
      </c>
      <c r="AT342" s="429">
        <f t="shared" si="172"/>
        <v>200</v>
      </c>
      <c r="AU342" s="429">
        <f t="shared" si="173"/>
        <v>115</v>
      </c>
      <c r="AV342" s="429">
        <f t="shared" si="174"/>
        <v>300</v>
      </c>
      <c r="AW342" s="429">
        <f t="shared" si="175"/>
        <v>125</v>
      </c>
      <c r="AX342" s="429">
        <f t="shared" si="176"/>
        <v>300</v>
      </c>
    </row>
    <row r="343" spans="1:50">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32537.620000000003</v>
      </c>
      <c r="C343" s="290">
        <f t="shared" si="177"/>
        <v>96.265147928994097</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41348.18</v>
      </c>
      <c r="E343" s="290">
        <f t="shared" si="177"/>
        <v>122.33189349112426</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45285.52</v>
      </c>
      <c r="G343" s="290">
        <f t="shared" si="178"/>
        <v>133.98082840236685</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47467.98</v>
      </c>
      <c r="I343" s="290">
        <f t="shared" si="179"/>
        <v>140.43781065088757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46133.62</v>
      </c>
      <c r="K343" s="290">
        <f t="shared" si="155"/>
        <v>136.49</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53863.680000000008</v>
      </c>
      <c r="M343" s="290">
        <f t="shared" si="156"/>
        <v>159.36000000000001</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48516.52</v>
      </c>
      <c r="O343" s="290">
        <f t="shared" si="180"/>
        <v>143.54</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53559.48</v>
      </c>
      <c r="Q343" s="290">
        <f t="shared" si="181"/>
        <v>158.46</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23660</v>
      </c>
      <c r="S343" s="290">
        <f t="shared" si="157"/>
        <v>70</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64220</v>
      </c>
      <c r="U343" s="290">
        <f t="shared" si="158"/>
        <v>190</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28730</v>
      </c>
      <c r="W343" s="290">
        <f t="shared" si="182"/>
        <v>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67600</v>
      </c>
      <c r="Y343" s="290">
        <f t="shared" si="183"/>
        <v>200</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27470</v>
      </c>
      <c r="AA343" s="290">
        <f t="shared" si="159"/>
        <v>81.272189349112423</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46700</v>
      </c>
      <c r="AC343" s="290">
        <f t="shared" si="160"/>
        <v>138.16568047337279</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30250</v>
      </c>
      <c r="AE343" s="290">
        <f t="shared" si="184"/>
        <v>89.49704142011835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56050</v>
      </c>
      <c r="AG343" s="290">
        <f t="shared" si="185"/>
        <v>165.82840236686391</v>
      </c>
      <c r="AI343" s="429">
        <f t="shared" si="161"/>
        <v>136.4900000000016</v>
      </c>
      <c r="AJ343" s="429">
        <f t="shared" si="162"/>
        <v>159.36000000000058</v>
      </c>
      <c r="AK343" s="429">
        <f t="shared" si="163"/>
        <v>143.54000000000087</v>
      </c>
      <c r="AL343" s="429">
        <f t="shared" si="164"/>
        <v>158.45999999999913</v>
      </c>
      <c r="AM343" s="429">
        <f t="shared" si="165"/>
        <v>136.48999999999796</v>
      </c>
      <c r="AN343" s="429">
        <f t="shared" si="166"/>
        <v>159.36000000000058</v>
      </c>
      <c r="AO343" s="429">
        <f t="shared" si="167"/>
        <v>143.54000000000087</v>
      </c>
      <c r="AP343" s="429">
        <f t="shared" si="168"/>
        <v>158.45999999999913</v>
      </c>
      <c r="AQ343" s="429">
        <f t="shared" si="169"/>
        <v>70</v>
      </c>
      <c r="AR343" s="429">
        <f t="shared" si="170"/>
        <v>190</v>
      </c>
      <c r="AS343" s="429">
        <f t="shared" si="171"/>
        <v>85</v>
      </c>
      <c r="AT343" s="429">
        <f t="shared" si="172"/>
        <v>200</v>
      </c>
      <c r="AU343" s="429">
        <f t="shared" si="173"/>
        <v>115</v>
      </c>
      <c r="AV343" s="429">
        <f t="shared" si="174"/>
        <v>300</v>
      </c>
      <c r="AW343" s="429">
        <f t="shared" si="175"/>
        <v>125</v>
      </c>
      <c r="AX343" s="429">
        <f t="shared" si="176"/>
        <v>300</v>
      </c>
    </row>
    <row r="344" spans="1:50">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32674.11</v>
      </c>
      <c r="C344" s="290">
        <f t="shared" si="177"/>
        <v>96.383805309734512</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41507.54</v>
      </c>
      <c r="E344" s="290">
        <f t="shared" si="177"/>
        <v>122.44112094395281</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45429.06</v>
      </c>
      <c r="G344" s="290">
        <f t="shared" si="178"/>
        <v>134.00902654867255</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47626.44</v>
      </c>
      <c r="I344" s="290">
        <f t="shared" si="179"/>
        <v>140.49097345132745</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46270.11</v>
      </c>
      <c r="K344" s="290">
        <f t="shared" si="155"/>
        <v>136.49</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54023.040000000008</v>
      </c>
      <c r="M344" s="290">
        <f t="shared" si="156"/>
        <v>159.36000000000001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48660.06</v>
      </c>
      <c r="O344" s="290">
        <f t="shared" si="180"/>
        <v>143.54</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53717.94</v>
      </c>
      <c r="Q344" s="290">
        <f t="shared" si="181"/>
        <v>158.46</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23730</v>
      </c>
      <c r="S344" s="290">
        <f t="shared" si="157"/>
        <v>70</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64410</v>
      </c>
      <c r="U344" s="290">
        <f t="shared" si="158"/>
        <v>190</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28815</v>
      </c>
      <c r="W344" s="290">
        <f t="shared" si="182"/>
        <v>85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67800</v>
      </c>
      <c r="Y344" s="290">
        <f t="shared" si="183"/>
        <v>200</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27585</v>
      </c>
      <c r="AA344" s="290">
        <f t="shared" si="159"/>
        <v>81.371681415929203</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47000</v>
      </c>
      <c r="AC344" s="290">
        <f t="shared" si="160"/>
        <v>138.64306784660766</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30375</v>
      </c>
      <c r="AE344" s="290">
        <f t="shared" si="184"/>
        <v>89.601769911504419</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56350</v>
      </c>
      <c r="AG344" s="290">
        <f t="shared" si="185"/>
        <v>166.22418879056048</v>
      </c>
      <c r="AI344" s="429">
        <f t="shared" si="161"/>
        <v>136.48999999999796</v>
      </c>
      <c r="AJ344" s="429">
        <f t="shared" si="162"/>
        <v>159.36000000000058</v>
      </c>
      <c r="AK344" s="429">
        <f t="shared" si="163"/>
        <v>143.54000000000087</v>
      </c>
      <c r="AL344" s="429">
        <f t="shared" si="164"/>
        <v>158.45999999999913</v>
      </c>
      <c r="AM344" s="429">
        <f t="shared" si="165"/>
        <v>136.48999999999796</v>
      </c>
      <c r="AN344" s="429">
        <f t="shared" si="166"/>
        <v>159.36000000000058</v>
      </c>
      <c r="AO344" s="429">
        <f t="shared" si="167"/>
        <v>143.54000000000087</v>
      </c>
      <c r="AP344" s="429">
        <f t="shared" si="168"/>
        <v>158.45999999999913</v>
      </c>
      <c r="AQ344" s="429">
        <f t="shared" si="169"/>
        <v>70</v>
      </c>
      <c r="AR344" s="429">
        <f t="shared" si="170"/>
        <v>190</v>
      </c>
      <c r="AS344" s="429">
        <f t="shared" si="171"/>
        <v>85</v>
      </c>
      <c r="AT344" s="429">
        <f t="shared" si="172"/>
        <v>200</v>
      </c>
      <c r="AU344" s="429">
        <f t="shared" si="173"/>
        <v>115</v>
      </c>
      <c r="AV344" s="429">
        <f t="shared" si="174"/>
        <v>300</v>
      </c>
      <c r="AW344" s="429">
        <f t="shared" si="175"/>
        <v>125</v>
      </c>
      <c r="AX344" s="429">
        <f t="shared" si="176"/>
        <v>300</v>
      </c>
    </row>
    <row r="345" spans="1:50">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32810.6</v>
      </c>
      <c r="C345" s="290">
        <f t="shared" si="177"/>
        <v>96.501764705882351</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41666.9</v>
      </c>
      <c r="E345" s="290">
        <f t="shared" si="177"/>
        <v>122.54970588235294</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45572.6</v>
      </c>
      <c r="G345" s="290">
        <f t="shared" si="178"/>
        <v>134.03705882352941</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47784.9</v>
      </c>
      <c r="I345" s="290">
        <f t="shared" si="179"/>
        <v>140.54382352941178</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46406.600000000006</v>
      </c>
      <c r="K345" s="290">
        <f t="shared" si="155"/>
        <v>136.49</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54182.400000000001</v>
      </c>
      <c r="M345" s="290">
        <f t="shared" si="156"/>
        <v>159.36000000000001</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48803.6</v>
      </c>
      <c r="O345" s="290">
        <f t="shared" si="180"/>
        <v>143.54</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53876.4</v>
      </c>
      <c r="Q345" s="290">
        <f t="shared" si="181"/>
        <v>158.46</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23800</v>
      </c>
      <c r="S345" s="290">
        <f t="shared" si="157"/>
        <v>70</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64600</v>
      </c>
      <c r="U345" s="290">
        <f t="shared" si="158"/>
        <v>190</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28900</v>
      </c>
      <c r="W345" s="290">
        <f t="shared" si="182"/>
        <v>85</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68000</v>
      </c>
      <c r="Y345" s="290">
        <f t="shared" si="183"/>
        <v>200</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27700</v>
      </c>
      <c r="AA345" s="290">
        <f t="shared" si="159"/>
        <v>81.470588235294116</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47300</v>
      </c>
      <c r="AC345" s="290">
        <f t="shared" si="160"/>
        <v>139.11764705882354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30500</v>
      </c>
      <c r="AE345" s="290">
        <f t="shared" si="184"/>
        <v>89.705882352941174</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56650</v>
      </c>
      <c r="AG345" s="290">
        <f t="shared" si="185"/>
        <v>166.61764705882354</v>
      </c>
      <c r="AI345" s="429">
        <f t="shared" si="161"/>
        <v>136.48999999999796</v>
      </c>
      <c r="AJ345" s="429">
        <f t="shared" si="162"/>
        <v>159.36000000000058</v>
      </c>
      <c r="AK345" s="429">
        <f t="shared" si="163"/>
        <v>143.54000000000087</v>
      </c>
      <c r="AL345" s="429">
        <f t="shared" si="164"/>
        <v>158.45999999999913</v>
      </c>
      <c r="AM345" s="429">
        <f t="shared" si="165"/>
        <v>136.49000000000524</v>
      </c>
      <c r="AN345" s="429">
        <f t="shared" si="166"/>
        <v>159.35999999999331</v>
      </c>
      <c r="AO345" s="429">
        <f t="shared" si="167"/>
        <v>143.54000000000087</v>
      </c>
      <c r="AP345" s="429">
        <f t="shared" si="168"/>
        <v>158.45999999999913</v>
      </c>
      <c r="AQ345" s="429">
        <f t="shared" si="169"/>
        <v>70</v>
      </c>
      <c r="AR345" s="429">
        <f t="shared" si="170"/>
        <v>190</v>
      </c>
      <c r="AS345" s="429">
        <f t="shared" si="171"/>
        <v>85</v>
      </c>
      <c r="AT345" s="429">
        <f t="shared" si="172"/>
        <v>200</v>
      </c>
      <c r="AU345" s="429">
        <f t="shared" si="173"/>
        <v>115</v>
      </c>
      <c r="AV345" s="429">
        <f t="shared" si="174"/>
        <v>300</v>
      </c>
      <c r="AW345" s="429">
        <f t="shared" si="175"/>
        <v>125</v>
      </c>
      <c r="AX345" s="429">
        <f t="shared" si="176"/>
        <v>300</v>
      </c>
    </row>
    <row r="346" spans="1:50">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32947.089999999997</v>
      </c>
      <c r="C346" s="290">
        <f t="shared" si="177"/>
        <v>96.619032258064507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41826.26</v>
      </c>
      <c r="E346" s="290">
        <f t="shared" si="177"/>
        <v>122.65765395894429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45716.14</v>
      </c>
      <c r="G346" s="290">
        <f t="shared" si="178"/>
        <v>134.06492668621701</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47943.360000000001</v>
      </c>
      <c r="I346" s="290">
        <f t="shared" si="179"/>
        <v>140.59636363636363</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46543.090000000004</v>
      </c>
      <c r="K346" s="290">
        <f t="shared" si="155"/>
        <v>136.49</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54341.760000000002</v>
      </c>
      <c r="M346" s="290">
        <f t="shared" si="156"/>
        <v>159.36000000000001</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48947.14</v>
      </c>
      <c r="O346" s="290">
        <f t="shared" si="180"/>
        <v>143.54</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54034.86</v>
      </c>
      <c r="Q346" s="290">
        <f t="shared" si="181"/>
        <v>158.46</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23870</v>
      </c>
      <c r="S346" s="290">
        <f t="shared" si="157"/>
        <v>70</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64790</v>
      </c>
      <c r="U346" s="290">
        <f t="shared" si="158"/>
        <v>190</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39215</v>
      </c>
      <c r="W346" s="290">
        <f t="shared" si="182"/>
        <v>115</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68200</v>
      </c>
      <c r="Y346" s="290">
        <f t="shared" si="183"/>
        <v>200</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27815</v>
      </c>
      <c r="AA346" s="290">
        <f t="shared" si="159"/>
        <v>81.568914956011724</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47600</v>
      </c>
      <c r="AC346" s="290">
        <f t="shared" si="160"/>
        <v>139.58944281524927</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30700</v>
      </c>
      <c r="AE346" s="290">
        <f t="shared" si="184"/>
        <v>90.029325513196483</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56950</v>
      </c>
      <c r="AG346" s="290">
        <f t="shared" si="185"/>
        <v>167.00879765395894</v>
      </c>
      <c r="AI346" s="429">
        <f t="shared" si="161"/>
        <v>136.48999999999796</v>
      </c>
      <c r="AJ346" s="429">
        <f t="shared" si="162"/>
        <v>159.36000000000058</v>
      </c>
      <c r="AK346" s="429">
        <f t="shared" si="163"/>
        <v>143.54000000000087</v>
      </c>
      <c r="AL346" s="429">
        <f t="shared" si="164"/>
        <v>158.45999999999913</v>
      </c>
      <c r="AM346" s="429">
        <f t="shared" si="165"/>
        <v>136.48999999999796</v>
      </c>
      <c r="AN346" s="429">
        <f t="shared" si="166"/>
        <v>159.36000000000058</v>
      </c>
      <c r="AO346" s="429">
        <f t="shared" si="167"/>
        <v>143.54000000000087</v>
      </c>
      <c r="AP346" s="429">
        <f t="shared" si="168"/>
        <v>158.45999999999913</v>
      </c>
      <c r="AQ346" s="429">
        <f t="shared" si="169"/>
        <v>70</v>
      </c>
      <c r="AR346" s="429">
        <f t="shared" si="170"/>
        <v>190</v>
      </c>
      <c r="AS346" s="429">
        <f t="shared" si="171"/>
        <v>10315</v>
      </c>
      <c r="AT346" s="429">
        <f t="shared" si="172"/>
        <v>200</v>
      </c>
      <c r="AU346" s="429">
        <f t="shared" si="173"/>
        <v>115</v>
      </c>
      <c r="AV346" s="429">
        <f t="shared" si="174"/>
        <v>300</v>
      </c>
      <c r="AW346" s="429">
        <f t="shared" si="175"/>
        <v>200</v>
      </c>
      <c r="AX346" s="429">
        <f t="shared" si="176"/>
        <v>300</v>
      </c>
    </row>
    <row r="347" spans="1:50">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33083.58</v>
      </c>
      <c r="C347" s="290">
        <f t="shared" si="177"/>
        <v>96.735614035087721</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41985.62</v>
      </c>
      <c r="E347" s="290">
        <f t="shared" si="177"/>
        <v>122.76497076023392</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45859.68</v>
      </c>
      <c r="G347" s="290">
        <f t="shared" si="178"/>
        <v>134.09263157894736</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48101.82</v>
      </c>
      <c r="I347" s="290">
        <f t="shared" si="179"/>
        <v>140.64859649122806</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46679.58</v>
      </c>
      <c r="K347" s="290">
        <f t="shared" si="155"/>
        <v>136.49</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54501.120000000003</v>
      </c>
      <c r="M347" s="290">
        <f t="shared" si="156"/>
        <v>159.36000000000001</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49090.68</v>
      </c>
      <c r="O347" s="290">
        <f t="shared" si="180"/>
        <v>143.54</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54193.32</v>
      </c>
      <c r="Q347" s="290">
        <f t="shared" si="181"/>
        <v>158.46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23940</v>
      </c>
      <c r="S347" s="290">
        <f t="shared" si="157"/>
        <v>70</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64980</v>
      </c>
      <c r="U347" s="290">
        <f t="shared" si="158"/>
        <v>190</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39330</v>
      </c>
      <c r="W347" s="290">
        <f t="shared" si="182"/>
        <v>115</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68400</v>
      </c>
      <c r="Y347" s="290">
        <f t="shared" si="183"/>
        <v>200</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27930</v>
      </c>
      <c r="AA347" s="290">
        <f t="shared" si="159"/>
        <v>81.666666666666671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47900</v>
      </c>
      <c r="AC347" s="290">
        <f t="shared" si="160"/>
        <v>140.05847953216374</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30900</v>
      </c>
      <c r="AE347" s="290">
        <f t="shared" si="184"/>
        <v>90.350877192982452</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57250</v>
      </c>
      <c r="AG347" s="290">
        <f t="shared" si="185"/>
        <v>167.39766081871346</v>
      </c>
      <c r="AI347" s="429">
        <f t="shared" si="161"/>
        <v>136.49000000000524</v>
      </c>
      <c r="AJ347" s="429">
        <f t="shared" si="162"/>
        <v>159.36000000000058</v>
      </c>
      <c r="AK347" s="429">
        <f t="shared" si="163"/>
        <v>143.54000000000087</v>
      </c>
      <c r="AL347" s="429">
        <f t="shared" si="164"/>
        <v>158.45999999999913</v>
      </c>
      <c r="AM347" s="429">
        <f t="shared" si="165"/>
        <v>136.48999999999796</v>
      </c>
      <c r="AN347" s="429">
        <f t="shared" si="166"/>
        <v>159.36000000000058</v>
      </c>
      <c r="AO347" s="429">
        <f t="shared" si="167"/>
        <v>143.54000000000087</v>
      </c>
      <c r="AP347" s="429">
        <f t="shared" si="168"/>
        <v>158.45999999999913</v>
      </c>
      <c r="AQ347" s="429">
        <f t="shared" si="169"/>
        <v>70</v>
      </c>
      <c r="AR347" s="429">
        <f t="shared" si="170"/>
        <v>190</v>
      </c>
      <c r="AS347" s="429">
        <f t="shared" si="171"/>
        <v>115</v>
      </c>
      <c r="AT347" s="429">
        <f t="shared" si="172"/>
        <v>200</v>
      </c>
      <c r="AU347" s="429">
        <f t="shared" si="173"/>
        <v>115</v>
      </c>
      <c r="AV347" s="429">
        <f t="shared" si="174"/>
        <v>300</v>
      </c>
      <c r="AW347" s="429">
        <f t="shared" si="175"/>
        <v>200</v>
      </c>
      <c r="AX347" s="429">
        <f t="shared" si="176"/>
        <v>300</v>
      </c>
    </row>
    <row r="348" spans="1:50">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33220.07</v>
      </c>
      <c r="C348" s="290">
        <f t="shared" si="177"/>
        <v>96.851516034985423</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42144.98</v>
      </c>
      <c r="E348" s="290">
        <f t="shared" si="177"/>
        <v>122.87166180758018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46003.22</v>
      </c>
      <c r="G348" s="290">
        <f t="shared" si="178"/>
        <v>134.12017492711371</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48260.28</v>
      </c>
      <c r="I348" s="290">
        <f t="shared" si="179"/>
        <v>140.7005247813411</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46816.07</v>
      </c>
      <c r="K348" s="290">
        <f t="shared" si="155"/>
        <v>136.49</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54660.480000000003</v>
      </c>
      <c r="M348" s="290">
        <f t="shared" si="156"/>
        <v>159.36000000000001</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49234.219999999994</v>
      </c>
      <c r="O348" s="290">
        <f t="shared" si="180"/>
        <v>143.54</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54351.780000000006</v>
      </c>
      <c r="Q348" s="290">
        <f t="shared" si="181"/>
        <v>158.46</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24010</v>
      </c>
      <c r="S348" s="290">
        <f t="shared" si="157"/>
        <v>70</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65170</v>
      </c>
      <c r="U348" s="290">
        <f t="shared" si="158"/>
        <v>190</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39445</v>
      </c>
      <c r="W348" s="290">
        <f t="shared" si="182"/>
        <v>115</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68600</v>
      </c>
      <c r="Y348" s="290">
        <f t="shared" si="183"/>
        <v>200</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28045</v>
      </c>
      <c r="AA348" s="290">
        <f t="shared" si="159"/>
        <v>81.763848396501459</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48200</v>
      </c>
      <c r="AC348" s="290">
        <f t="shared" si="160"/>
        <v>140.52478134110788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31100</v>
      </c>
      <c r="AE348" s="290">
        <f t="shared" si="184"/>
        <v>90.670553935860056</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57550</v>
      </c>
      <c r="AG348" s="290">
        <f t="shared" si="185"/>
        <v>167.78425655976676</v>
      </c>
      <c r="AI348" s="429">
        <f t="shared" si="161"/>
        <v>136.48999999999796</v>
      </c>
      <c r="AJ348" s="429">
        <f t="shared" si="162"/>
        <v>159.36000000000058</v>
      </c>
      <c r="AK348" s="429">
        <f t="shared" si="163"/>
        <v>143.54000000000087</v>
      </c>
      <c r="AL348" s="429">
        <f t="shared" si="164"/>
        <v>158.45999999999913</v>
      </c>
      <c r="AM348" s="429">
        <f t="shared" si="165"/>
        <v>136.48999999999796</v>
      </c>
      <c r="AN348" s="429">
        <f t="shared" si="166"/>
        <v>159.36000000000058</v>
      </c>
      <c r="AO348" s="429">
        <f t="shared" si="167"/>
        <v>143.5399999999936</v>
      </c>
      <c r="AP348" s="429">
        <f t="shared" si="168"/>
        <v>158.4600000000064</v>
      </c>
      <c r="AQ348" s="429">
        <f t="shared" si="169"/>
        <v>70</v>
      </c>
      <c r="AR348" s="429">
        <f t="shared" si="170"/>
        <v>190</v>
      </c>
      <c r="AS348" s="429">
        <f t="shared" si="171"/>
        <v>115</v>
      </c>
      <c r="AT348" s="429">
        <f t="shared" si="172"/>
        <v>200</v>
      </c>
      <c r="AU348" s="429">
        <f t="shared" si="173"/>
        <v>115</v>
      </c>
      <c r="AV348" s="429">
        <f t="shared" si="174"/>
        <v>300</v>
      </c>
      <c r="AW348" s="429">
        <f t="shared" si="175"/>
        <v>200</v>
      </c>
      <c r="AX348" s="429">
        <f t="shared" si="176"/>
        <v>300</v>
      </c>
    </row>
    <row r="349" spans="1:50">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33356.559999999998</v>
      </c>
      <c r="C349" s="290">
        <f t="shared" si="177"/>
        <v>96.966744186046512</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42304.340000000004</v>
      </c>
      <c r="E349" s="290">
        <f t="shared" si="177"/>
        <v>122.97773255813955</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46146.759999999995</v>
      </c>
      <c r="G349" s="290">
        <f t="shared" si="178"/>
        <v>134.14755813953488</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48418.74</v>
      </c>
      <c r="I349" s="290">
        <f t="shared" si="179"/>
        <v>140.75215116279068</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46952.560000000005</v>
      </c>
      <c r="K349" s="290">
        <f t="shared" si="155"/>
        <v>136.49</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54819.840000000004</v>
      </c>
      <c r="M349" s="290">
        <f t="shared" si="156"/>
        <v>159.36000000000001</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49377.759999999995</v>
      </c>
      <c r="O349" s="290">
        <f t="shared" si="180"/>
        <v>143.54</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54510.240000000005</v>
      </c>
      <c r="Q349" s="290">
        <f t="shared" si="181"/>
        <v>158.46</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24080</v>
      </c>
      <c r="S349" s="290">
        <f t="shared" si="157"/>
        <v>70</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65360</v>
      </c>
      <c r="U349" s="290">
        <f t="shared" si="158"/>
        <v>190</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39560</v>
      </c>
      <c r="W349" s="290">
        <f t="shared" si="182"/>
        <v>115</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68800</v>
      </c>
      <c r="Y349" s="290">
        <f t="shared" si="183"/>
        <v>200</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28160</v>
      </c>
      <c r="AA349" s="290">
        <f t="shared" si="159"/>
        <v>81.860465116279073</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48500</v>
      </c>
      <c r="AC349" s="290">
        <f t="shared" si="160"/>
        <v>140.98837209302326</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31300</v>
      </c>
      <c r="AE349" s="290">
        <f t="shared" si="184"/>
        <v>90.988372093023258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57850</v>
      </c>
      <c r="AG349" s="290">
        <f t="shared" si="185"/>
        <v>168.16860465116278</v>
      </c>
      <c r="AI349" s="429">
        <f t="shared" si="161"/>
        <v>136.48999999999796</v>
      </c>
      <c r="AJ349" s="429">
        <f t="shared" si="162"/>
        <v>159.36000000000058</v>
      </c>
      <c r="AK349" s="429">
        <f t="shared" si="163"/>
        <v>143.5399999999936</v>
      </c>
      <c r="AL349" s="429">
        <f t="shared" si="164"/>
        <v>158.45999999999913</v>
      </c>
      <c r="AM349" s="429">
        <f t="shared" si="165"/>
        <v>136.49000000000524</v>
      </c>
      <c r="AN349" s="429">
        <f t="shared" si="166"/>
        <v>159.36000000000058</v>
      </c>
      <c r="AO349" s="429">
        <f t="shared" si="167"/>
        <v>143.54000000000087</v>
      </c>
      <c r="AP349" s="429">
        <f t="shared" si="168"/>
        <v>158.45999999999913</v>
      </c>
      <c r="AQ349" s="429">
        <f t="shared" si="169"/>
        <v>70</v>
      </c>
      <c r="AR349" s="429">
        <f t="shared" si="170"/>
        <v>190</v>
      </c>
      <c r="AS349" s="429">
        <f t="shared" si="171"/>
        <v>115</v>
      </c>
      <c r="AT349" s="429">
        <f t="shared" si="172"/>
        <v>200</v>
      </c>
      <c r="AU349" s="429">
        <f t="shared" si="173"/>
        <v>115</v>
      </c>
      <c r="AV349" s="429">
        <f t="shared" si="174"/>
        <v>300</v>
      </c>
      <c r="AW349" s="429">
        <f t="shared" si="175"/>
        <v>200</v>
      </c>
      <c r="AX349" s="429">
        <f t="shared" si="176"/>
        <v>300</v>
      </c>
    </row>
    <row r="350" spans="1: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33493.050000000003</v>
      </c>
      <c r="C350" s="290">
        <f t="shared" si="177"/>
        <v>97.081304347826091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42463.7</v>
      </c>
      <c r="E350" s="290">
        <f t="shared" si="177"/>
        <v>123.08318840579709</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46290.299999999996</v>
      </c>
      <c r="G350" s="290">
        <f t="shared" si="178"/>
        <v>134.17478260869564</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48577.2</v>
      </c>
      <c r="I350" s="290">
        <f t="shared" si="179"/>
        <v>140.80347826086955</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47089.05</v>
      </c>
      <c r="K350" s="290">
        <f t="shared" si="155"/>
        <v>136.49</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54979.200000000004</v>
      </c>
      <c r="M350" s="290">
        <f t="shared" si="156"/>
        <v>159.36000000000001</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49521.299999999996</v>
      </c>
      <c r="O350" s="290">
        <f t="shared" si="180"/>
        <v>143.54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54668.700000000004</v>
      </c>
      <c r="Q350" s="290">
        <f t="shared" si="181"/>
        <v>158.46</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24150</v>
      </c>
      <c r="S350" s="290">
        <f t="shared" si="157"/>
        <v>70</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65550</v>
      </c>
      <c r="U350" s="290">
        <f t="shared" si="158"/>
        <v>190</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39675</v>
      </c>
      <c r="W350" s="290">
        <f t="shared" si="182"/>
        <v>115</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69000</v>
      </c>
      <c r="Y350" s="290">
        <f t="shared" si="183"/>
        <v>200</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28275</v>
      </c>
      <c r="AA350" s="290">
        <f t="shared" si="159"/>
        <v>81.956521739130437</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48800</v>
      </c>
      <c r="AC350" s="290">
        <f t="shared" si="160"/>
        <v>141.44927536231884</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31500</v>
      </c>
      <c r="AE350" s="290">
        <f t="shared" si="184"/>
        <v>91.304347826086953</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58150</v>
      </c>
      <c r="AG350" s="290">
        <f t="shared" si="185"/>
        <v>168.55072463768116</v>
      </c>
      <c r="AI350" s="429">
        <f t="shared" si="161"/>
        <v>136.49000000000524</v>
      </c>
      <c r="AJ350" s="429">
        <f t="shared" si="162"/>
        <v>159.35999999999331</v>
      </c>
      <c r="AK350" s="429">
        <f t="shared" si="163"/>
        <v>143.54000000000087</v>
      </c>
      <c r="AL350" s="429">
        <f t="shared" si="164"/>
        <v>158.45999999999913</v>
      </c>
      <c r="AM350" s="429">
        <f t="shared" si="165"/>
        <v>136.48999999999796</v>
      </c>
      <c r="AN350" s="429">
        <f t="shared" si="166"/>
        <v>159.36000000000058</v>
      </c>
      <c r="AO350" s="429">
        <f t="shared" si="167"/>
        <v>143.54000000000087</v>
      </c>
      <c r="AP350" s="429">
        <f t="shared" si="168"/>
        <v>158.45999999999913</v>
      </c>
      <c r="AQ350" s="429">
        <f t="shared" si="169"/>
        <v>70</v>
      </c>
      <c r="AR350" s="429">
        <f t="shared" si="170"/>
        <v>190</v>
      </c>
      <c r="AS350" s="429">
        <f t="shared" si="171"/>
        <v>115</v>
      </c>
      <c r="AT350" s="429">
        <f t="shared" si="172"/>
        <v>200</v>
      </c>
      <c r="AU350" s="429">
        <f t="shared" si="173"/>
        <v>115</v>
      </c>
      <c r="AV350" s="429">
        <f t="shared" si="174"/>
        <v>300</v>
      </c>
      <c r="AW350" s="429">
        <f t="shared" si="175"/>
        <v>200</v>
      </c>
      <c r="AX350" s="429">
        <f t="shared" si="176"/>
        <v>300</v>
      </c>
    </row>
    <row r="351" spans="1:50">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33629.54</v>
      </c>
      <c r="C351" s="290">
        <f t="shared" si="177"/>
        <v>97.195202312138733</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42623.06</v>
      </c>
      <c r="E351" s="290">
        <f t="shared" si="177"/>
        <v>123.18803468208093</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46433.84</v>
      </c>
      <c r="G351" s="290">
        <f t="shared" si="178"/>
        <v>134.20184971098266</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48735.66</v>
      </c>
      <c r="I351" s="290">
        <f t="shared" si="179"/>
        <v>140.85450867052023</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47225.54</v>
      </c>
      <c r="K351" s="290">
        <f t="shared" si="155"/>
        <v>136.49</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55138.560000000005</v>
      </c>
      <c r="M351" s="290">
        <f t="shared" si="156"/>
        <v>159.36000000000001</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49664.84</v>
      </c>
      <c r="O351" s="290">
        <f t="shared" si="180"/>
        <v>143.54</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54827.16</v>
      </c>
      <c r="Q351" s="290">
        <f t="shared" si="181"/>
        <v>158.46</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24220</v>
      </c>
      <c r="S351" s="290">
        <f t="shared" si="157"/>
        <v>70</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65740</v>
      </c>
      <c r="U351" s="290">
        <f t="shared" si="158"/>
        <v>190</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39790</v>
      </c>
      <c r="W351" s="290">
        <f t="shared" si="182"/>
        <v>115</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69200</v>
      </c>
      <c r="Y351" s="290">
        <f t="shared" si="183"/>
        <v>200</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28390</v>
      </c>
      <c r="AA351" s="290">
        <f t="shared" si="159"/>
        <v>82.052023121387279</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49100</v>
      </c>
      <c r="AC351" s="290">
        <f t="shared" si="160"/>
        <v>141.90751445086704</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31700</v>
      </c>
      <c r="AE351" s="290">
        <f t="shared" si="184"/>
        <v>91.618497109826592</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58450</v>
      </c>
      <c r="AG351" s="290">
        <f t="shared" si="185"/>
        <v>168.93063583815029</v>
      </c>
      <c r="AI351" s="429">
        <f t="shared" si="161"/>
        <v>136.48999999999796</v>
      </c>
      <c r="AJ351" s="429">
        <f t="shared" si="162"/>
        <v>159.36000000000058</v>
      </c>
      <c r="AK351" s="429">
        <f t="shared" si="163"/>
        <v>143.54000000000087</v>
      </c>
      <c r="AL351" s="429">
        <f t="shared" si="164"/>
        <v>158.4600000000064</v>
      </c>
      <c r="AM351" s="429">
        <f t="shared" si="165"/>
        <v>136.48999999999796</v>
      </c>
      <c r="AN351" s="429">
        <f t="shared" si="166"/>
        <v>159.36000000000058</v>
      </c>
      <c r="AO351" s="429">
        <f t="shared" si="167"/>
        <v>143.54000000000087</v>
      </c>
      <c r="AP351" s="429">
        <f t="shared" si="168"/>
        <v>158.45999999999913</v>
      </c>
      <c r="AQ351" s="429">
        <f t="shared" si="169"/>
        <v>70</v>
      </c>
      <c r="AR351" s="429">
        <f t="shared" si="170"/>
        <v>190</v>
      </c>
      <c r="AS351" s="429">
        <f t="shared" si="171"/>
        <v>115</v>
      </c>
      <c r="AT351" s="429">
        <f t="shared" si="172"/>
        <v>200</v>
      </c>
      <c r="AU351" s="429">
        <f t="shared" si="173"/>
        <v>115</v>
      </c>
      <c r="AV351" s="429">
        <f t="shared" si="174"/>
        <v>300</v>
      </c>
      <c r="AW351" s="429">
        <f t="shared" si="175"/>
        <v>200</v>
      </c>
      <c r="AX351" s="429">
        <f t="shared" si="176"/>
        <v>300</v>
      </c>
    </row>
    <row r="352" spans="1:50">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33766.03</v>
      </c>
      <c r="C352" s="290">
        <f t="shared" si="177"/>
        <v>97.308443804034582</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42782.42</v>
      </c>
      <c r="E352" s="290">
        <f t="shared" si="177"/>
        <v>123.29227665706051</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46577.38</v>
      </c>
      <c r="G352" s="290">
        <f t="shared" si="178"/>
        <v>134.22876080691643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48894.12</v>
      </c>
      <c r="I352" s="290">
        <f t="shared" si="179"/>
        <v>140.90524495677235</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47362.030000000006</v>
      </c>
      <c r="K352" s="290">
        <f t="shared" si="155"/>
        <v>136.49</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55297.920000000006</v>
      </c>
      <c r="M352" s="290">
        <f t="shared" si="156"/>
        <v>159.36000000000001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49808.38</v>
      </c>
      <c r="O352" s="290">
        <f t="shared" si="180"/>
        <v>143.54</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54985.62</v>
      </c>
      <c r="Q352" s="290">
        <f t="shared" si="181"/>
        <v>158.46</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24290</v>
      </c>
      <c r="S352" s="290">
        <f t="shared" si="157"/>
        <v>70</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65930</v>
      </c>
      <c r="U352" s="290">
        <f t="shared" si="158"/>
        <v>190</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39905</v>
      </c>
      <c r="W352" s="290">
        <f t="shared" si="182"/>
        <v>115</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69400</v>
      </c>
      <c r="Y352" s="290">
        <f t="shared" si="183"/>
        <v>200</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28505</v>
      </c>
      <c r="AA352" s="290">
        <f t="shared" si="159"/>
        <v>82.146974063400577</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49400</v>
      </c>
      <c r="AC352" s="290">
        <f t="shared" si="160"/>
        <v>142.36311239193083</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31900</v>
      </c>
      <c r="AE352" s="290">
        <f t="shared" si="184"/>
        <v>91.930835734870314</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58750</v>
      </c>
      <c r="AG352" s="290">
        <f t="shared" si="185"/>
        <v>169.30835734870317</v>
      </c>
      <c r="AI352" s="429">
        <f t="shared" si="161"/>
        <v>136.48999999999796</v>
      </c>
      <c r="AJ352" s="429">
        <f t="shared" si="162"/>
        <v>159.36000000000058</v>
      </c>
      <c r="AK352" s="429">
        <f t="shared" si="163"/>
        <v>143.54000000000087</v>
      </c>
      <c r="AL352" s="429">
        <f t="shared" si="164"/>
        <v>158.45999999999913</v>
      </c>
      <c r="AM352" s="429">
        <f t="shared" si="165"/>
        <v>136.49000000000524</v>
      </c>
      <c r="AN352" s="429">
        <f t="shared" si="166"/>
        <v>159.36000000000058</v>
      </c>
      <c r="AO352" s="429">
        <f t="shared" si="167"/>
        <v>143.54000000000087</v>
      </c>
      <c r="AP352" s="429">
        <f t="shared" si="168"/>
        <v>158.45999999999913</v>
      </c>
      <c r="AQ352" s="429">
        <f t="shared" si="169"/>
        <v>70</v>
      </c>
      <c r="AR352" s="429">
        <f t="shared" si="170"/>
        <v>190</v>
      </c>
      <c r="AS352" s="429">
        <f t="shared" si="171"/>
        <v>115</v>
      </c>
      <c r="AT352" s="429">
        <f t="shared" si="172"/>
        <v>200</v>
      </c>
      <c r="AU352" s="429">
        <f t="shared" si="173"/>
        <v>115</v>
      </c>
      <c r="AV352" s="429">
        <f t="shared" si="174"/>
        <v>300</v>
      </c>
      <c r="AW352" s="429">
        <f t="shared" si="175"/>
        <v>200</v>
      </c>
      <c r="AX352" s="429">
        <f t="shared" si="176"/>
        <v>300</v>
      </c>
    </row>
    <row r="353" spans="1:50">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33902.520000000004</v>
      </c>
      <c r="C353" s="290">
        <f t="shared" si="177"/>
        <v>97.421034482758628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42941.78</v>
      </c>
      <c r="E353" s="290">
        <f t="shared" si="177"/>
        <v>123.39591954022988</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46720.92</v>
      </c>
      <c r="G353" s="290">
        <f t="shared" si="178"/>
        <v>134.25551724137929</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49052.58</v>
      </c>
      <c r="I353" s="290">
        <f t="shared" si="179"/>
        <v>140.95568965517242</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47498.520000000004</v>
      </c>
      <c r="K353" s="290">
        <f t="shared" si="155"/>
        <v>136.49</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55457.280000000006</v>
      </c>
      <c r="M353" s="290">
        <f t="shared" si="156"/>
        <v>159.36000000000001</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49951.92</v>
      </c>
      <c r="O353" s="290">
        <f t="shared" si="180"/>
        <v>143.54</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55144.08</v>
      </c>
      <c r="Q353" s="290">
        <f t="shared" si="181"/>
        <v>158.46</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24360</v>
      </c>
      <c r="S353" s="290">
        <f t="shared" si="157"/>
        <v>70</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66120</v>
      </c>
      <c r="U353" s="290">
        <f t="shared" si="158"/>
        <v>190</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40020</v>
      </c>
      <c r="W353" s="290">
        <f t="shared" si="182"/>
        <v>115</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69600</v>
      </c>
      <c r="Y353" s="290">
        <f t="shared" si="183"/>
        <v>200</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28620</v>
      </c>
      <c r="AA353" s="290">
        <f t="shared" si="159"/>
        <v>82.241379310344826</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49700</v>
      </c>
      <c r="AC353" s="290">
        <f t="shared" si="160"/>
        <v>142.81609195402299</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32100</v>
      </c>
      <c r="AE353" s="290">
        <f t="shared" si="184"/>
        <v>92.241379310344826</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59050</v>
      </c>
      <c r="AG353" s="290">
        <f t="shared" si="185"/>
        <v>169.68390804597701</v>
      </c>
      <c r="AI353" s="429">
        <f t="shared" si="161"/>
        <v>136.49000000000524</v>
      </c>
      <c r="AJ353" s="429">
        <f t="shared" si="162"/>
        <v>159.36000000000058</v>
      </c>
      <c r="AK353" s="429">
        <f t="shared" si="163"/>
        <v>143.54000000000087</v>
      </c>
      <c r="AL353" s="429">
        <f t="shared" si="164"/>
        <v>158.45999999999913</v>
      </c>
      <c r="AM353" s="429">
        <f t="shared" si="165"/>
        <v>136.48999999999796</v>
      </c>
      <c r="AN353" s="429">
        <f t="shared" si="166"/>
        <v>159.36000000000058</v>
      </c>
      <c r="AO353" s="429">
        <f t="shared" si="167"/>
        <v>143.54000000000087</v>
      </c>
      <c r="AP353" s="429">
        <f t="shared" si="168"/>
        <v>158.45999999999913</v>
      </c>
      <c r="AQ353" s="429">
        <f t="shared" si="169"/>
        <v>70</v>
      </c>
      <c r="AR353" s="429">
        <f t="shared" si="170"/>
        <v>190</v>
      </c>
      <c r="AS353" s="429">
        <f t="shared" si="171"/>
        <v>115</v>
      </c>
      <c r="AT353" s="429">
        <f t="shared" si="172"/>
        <v>200</v>
      </c>
      <c r="AU353" s="429">
        <f t="shared" si="173"/>
        <v>115</v>
      </c>
      <c r="AV353" s="429">
        <f t="shared" si="174"/>
        <v>300</v>
      </c>
      <c r="AW353" s="429">
        <f t="shared" si="175"/>
        <v>200</v>
      </c>
      <c r="AX353" s="429">
        <f t="shared" si="176"/>
        <v>300</v>
      </c>
    </row>
    <row r="354" spans="1:50">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34039.01</v>
      </c>
      <c r="C354" s="290">
        <f t="shared" si="177"/>
        <v>97.532979942693416</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43101.14</v>
      </c>
      <c r="E354" s="290">
        <f t="shared" si="177"/>
        <v>123.49896848137536</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46864.46</v>
      </c>
      <c r="G354" s="290">
        <f t="shared" si="178"/>
        <v>134.28212034383955</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49211.040000000001</v>
      </c>
      <c r="I354" s="290">
        <f t="shared" si="179"/>
        <v>141.0058452722063</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47635.01</v>
      </c>
      <c r="K354" s="290">
        <f t="shared" si="155"/>
        <v>136.49</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55616.640000000007</v>
      </c>
      <c r="M354" s="290">
        <f t="shared" si="156"/>
        <v>159.36000000000001</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50095.46</v>
      </c>
      <c r="O354" s="290">
        <f t="shared" si="180"/>
        <v>143.54</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55302.54</v>
      </c>
      <c r="Q354" s="290">
        <f t="shared" si="181"/>
        <v>158.46</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24430</v>
      </c>
      <c r="S354" s="290">
        <f t="shared" si="157"/>
        <v>70</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66310</v>
      </c>
      <c r="U354" s="290">
        <f t="shared" si="158"/>
        <v>190</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40135</v>
      </c>
      <c r="W354" s="290">
        <f t="shared" si="182"/>
        <v>115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69800</v>
      </c>
      <c r="Y354" s="290">
        <f t="shared" si="183"/>
        <v>200</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28735</v>
      </c>
      <c r="AA354" s="290">
        <f t="shared" si="159"/>
        <v>82.335243553008596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50000</v>
      </c>
      <c r="AC354" s="290">
        <f t="shared" si="160"/>
        <v>143.26647564469914</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32300</v>
      </c>
      <c r="AE354" s="290">
        <f t="shared" si="184"/>
        <v>92.550143266475644</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59350</v>
      </c>
      <c r="AG354" s="290">
        <f t="shared" si="185"/>
        <v>170.05730659025787</v>
      </c>
      <c r="AI354" s="429">
        <f t="shared" si="161"/>
        <v>136.48999999999796</v>
      </c>
      <c r="AJ354" s="429">
        <f t="shared" si="162"/>
        <v>159.36000000000058</v>
      </c>
      <c r="AK354" s="429">
        <f t="shared" si="163"/>
        <v>143.54000000000087</v>
      </c>
      <c r="AL354" s="429">
        <f t="shared" si="164"/>
        <v>158.45999999999913</v>
      </c>
      <c r="AM354" s="429">
        <f t="shared" si="165"/>
        <v>136.48999999999796</v>
      </c>
      <c r="AN354" s="429">
        <f t="shared" si="166"/>
        <v>159.36000000000058</v>
      </c>
      <c r="AO354" s="429">
        <f t="shared" si="167"/>
        <v>143.54000000000087</v>
      </c>
      <c r="AP354" s="429">
        <f t="shared" si="168"/>
        <v>158.45999999999913</v>
      </c>
      <c r="AQ354" s="429">
        <f t="shared" si="169"/>
        <v>70</v>
      </c>
      <c r="AR354" s="429">
        <f t="shared" si="170"/>
        <v>190</v>
      </c>
      <c r="AS354" s="429">
        <f t="shared" si="171"/>
        <v>115</v>
      </c>
      <c r="AT354" s="429">
        <f t="shared" si="172"/>
        <v>200</v>
      </c>
      <c r="AU354" s="429">
        <f t="shared" si="173"/>
        <v>115</v>
      </c>
      <c r="AV354" s="429">
        <f t="shared" si="174"/>
        <v>300</v>
      </c>
      <c r="AW354" s="429">
        <f t="shared" si="175"/>
        <v>200</v>
      </c>
      <c r="AX354" s="429">
        <f t="shared" si="176"/>
        <v>300</v>
      </c>
    </row>
    <row r="355" spans="1:50">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34175.5</v>
      </c>
      <c r="C355" s="290">
        <f t="shared" si="177"/>
        <v>97.644285714285715</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43260.5</v>
      </c>
      <c r="E355" s="290">
        <f t="shared" si="177"/>
        <v>123.60142857142857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47008</v>
      </c>
      <c r="G355" s="290">
        <f t="shared" si="178"/>
        <v>134.30857142857144</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49369.5</v>
      </c>
      <c r="I355" s="290">
        <f t="shared" si="179"/>
        <v>141.05571428571429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47771.5</v>
      </c>
      <c r="K355" s="290">
        <f t="shared" si="155"/>
        <v>136.49</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55776.000000000007</v>
      </c>
      <c r="M355" s="290">
        <f t="shared" si="156"/>
        <v>159.36000000000001</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50239</v>
      </c>
      <c r="O355" s="290">
        <f t="shared" si="180"/>
        <v>143.54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55461</v>
      </c>
      <c r="Q355" s="290">
        <f t="shared" si="181"/>
        <v>158.46</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24500</v>
      </c>
      <c r="S355" s="290">
        <f t="shared" si="157"/>
        <v>70</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66500</v>
      </c>
      <c r="U355" s="290">
        <f t="shared" si="158"/>
        <v>190</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40250</v>
      </c>
      <c r="W355" s="290">
        <f t="shared" si="182"/>
        <v>115</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70000</v>
      </c>
      <c r="Y355" s="290">
        <f t="shared" si="183"/>
        <v>200</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28850</v>
      </c>
      <c r="AA355" s="290">
        <f t="shared" si="159"/>
        <v>82.428571428571431</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50300</v>
      </c>
      <c r="AC355" s="290">
        <f t="shared" si="160"/>
        <v>143.71428571428572</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32500</v>
      </c>
      <c r="AE355" s="290">
        <f t="shared" si="184"/>
        <v>92.857142857142861</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59650</v>
      </c>
      <c r="AG355" s="290">
        <f t="shared" si="185"/>
        <v>170.42857142857142</v>
      </c>
      <c r="AI355" s="429">
        <f t="shared" si="161"/>
        <v>136.48999999999796</v>
      </c>
      <c r="AJ355" s="429">
        <f t="shared" si="162"/>
        <v>159.36000000000058</v>
      </c>
      <c r="AK355" s="429">
        <f t="shared" si="163"/>
        <v>143.54000000000087</v>
      </c>
      <c r="AL355" s="429">
        <f t="shared" si="164"/>
        <v>158.45999999999913</v>
      </c>
      <c r="AM355" s="429">
        <f t="shared" si="165"/>
        <v>136.48999999999796</v>
      </c>
      <c r="AN355" s="429">
        <f t="shared" si="166"/>
        <v>159.36000000000058</v>
      </c>
      <c r="AO355" s="429">
        <f t="shared" si="167"/>
        <v>143.54000000000087</v>
      </c>
      <c r="AP355" s="429">
        <f t="shared" si="168"/>
        <v>158.45999999999913</v>
      </c>
      <c r="AQ355" s="429">
        <f t="shared" si="169"/>
        <v>70</v>
      </c>
      <c r="AR355" s="429">
        <f t="shared" si="170"/>
        <v>190</v>
      </c>
      <c r="AS355" s="429">
        <f t="shared" si="171"/>
        <v>115</v>
      </c>
      <c r="AT355" s="429">
        <f t="shared" si="172"/>
        <v>200</v>
      </c>
      <c r="AU355" s="429">
        <f t="shared" si="173"/>
        <v>115</v>
      </c>
      <c r="AV355" s="429">
        <f t="shared" si="174"/>
        <v>300</v>
      </c>
      <c r="AW355" s="429">
        <f t="shared" si="175"/>
        <v>200</v>
      </c>
      <c r="AX355" s="429">
        <f t="shared" si="176"/>
        <v>300</v>
      </c>
    </row>
    <row r="356" spans="1:50">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34311.99</v>
      </c>
      <c r="C356" s="290">
        <f t="shared" si="177"/>
        <v>97.754957264957255</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43419.86</v>
      </c>
      <c r="E356" s="290">
        <f t="shared" si="177"/>
        <v>123.70330484330485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47151.54</v>
      </c>
      <c r="G356" s="290">
        <f t="shared" si="178"/>
        <v>134.33487179487179</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49527.96</v>
      </c>
      <c r="I356" s="290">
        <f t="shared" si="179"/>
        <v>141.10529914529914</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47907.990000000005</v>
      </c>
      <c r="K356" s="290">
        <f t="shared" si="155"/>
        <v>136.49</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55935.360000000008</v>
      </c>
      <c r="M356" s="290">
        <f t="shared" si="156"/>
        <v>159.36000000000001</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50382.539999999994</v>
      </c>
      <c r="O356" s="290">
        <f t="shared" si="180"/>
        <v>143.54</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55619.460000000006</v>
      </c>
      <c r="Q356" s="290">
        <f t="shared" si="181"/>
        <v>158.46</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24570</v>
      </c>
      <c r="S356" s="290">
        <f t="shared" si="157"/>
        <v>70</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66690</v>
      </c>
      <c r="U356" s="290">
        <f t="shared" si="158"/>
        <v>190</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40365</v>
      </c>
      <c r="W356" s="290">
        <f t="shared" si="182"/>
        <v>115</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70200</v>
      </c>
      <c r="Y356" s="290">
        <f t="shared" si="183"/>
        <v>200</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28965</v>
      </c>
      <c r="AA356" s="290">
        <f t="shared" si="159"/>
        <v>82.521367521367523</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50600</v>
      </c>
      <c r="AC356" s="290">
        <f t="shared" si="160"/>
        <v>144.15954415954417</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32700</v>
      </c>
      <c r="AE356" s="290">
        <f t="shared" si="184"/>
        <v>93.162393162393158</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59950</v>
      </c>
      <c r="AG356" s="290">
        <f t="shared" si="185"/>
        <v>170.79772079772079</v>
      </c>
      <c r="AI356" s="429">
        <f t="shared" si="161"/>
        <v>136.48999999999796</v>
      </c>
      <c r="AJ356" s="429">
        <f t="shared" si="162"/>
        <v>159.36000000000058</v>
      </c>
      <c r="AK356" s="429">
        <f t="shared" si="163"/>
        <v>143.54000000000087</v>
      </c>
      <c r="AL356" s="429">
        <f t="shared" si="164"/>
        <v>158.45999999999913</v>
      </c>
      <c r="AM356" s="429">
        <f t="shared" si="165"/>
        <v>136.49000000000524</v>
      </c>
      <c r="AN356" s="429">
        <f t="shared" si="166"/>
        <v>159.36000000000058</v>
      </c>
      <c r="AO356" s="429">
        <f t="shared" si="167"/>
        <v>143.5399999999936</v>
      </c>
      <c r="AP356" s="429">
        <f t="shared" si="168"/>
        <v>158.4600000000064</v>
      </c>
      <c r="AQ356" s="429">
        <f t="shared" si="169"/>
        <v>70</v>
      </c>
      <c r="AR356" s="429">
        <f t="shared" si="170"/>
        <v>190</v>
      </c>
      <c r="AS356" s="429">
        <f t="shared" si="171"/>
        <v>115</v>
      </c>
      <c r="AT356" s="429">
        <f t="shared" si="172"/>
        <v>200</v>
      </c>
      <c r="AU356" s="429">
        <f t="shared" si="173"/>
        <v>115</v>
      </c>
      <c r="AV356" s="429">
        <f t="shared" si="174"/>
        <v>300</v>
      </c>
      <c r="AW356" s="429">
        <f t="shared" si="175"/>
        <v>200</v>
      </c>
      <c r="AX356" s="429">
        <f t="shared" si="176"/>
        <v>300</v>
      </c>
    </row>
    <row r="357" spans="1:50">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34448.480000000003</v>
      </c>
      <c r="C357" s="290">
        <f t="shared" si="177"/>
        <v>97.865000000000009</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43579.22</v>
      </c>
      <c r="E357" s="290">
        <f t="shared" si="177"/>
        <v>123.80460227272728</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47295.079999999994</v>
      </c>
      <c r="G357" s="290">
        <f t="shared" si="178"/>
        <v>134.36102272727271</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49686.42</v>
      </c>
      <c r="I357" s="290">
        <f t="shared" si="179"/>
        <v>141.15460227272726</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48044.480000000003</v>
      </c>
      <c r="K357" s="290">
        <f t="shared" si="155"/>
        <v>136.49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56094.720000000001</v>
      </c>
      <c r="M357" s="290">
        <f t="shared" si="156"/>
        <v>159.36000000000001</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50526.079999999994</v>
      </c>
      <c r="O357" s="290">
        <f t="shared" si="180"/>
        <v>143.54</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55777.920000000006</v>
      </c>
      <c r="Q357" s="290">
        <f t="shared" si="181"/>
        <v>158.46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24640</v>
      </c>
      <c r="S357" s="290">
        <f t="shared" si="157"/>
        <v>70</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66880</v>
      </c>
      <c r="U357" s="290">
        <f t="shared" si="158"/>
        <v>190</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40480</v>
      </c>
      <c r="W357" s="290">
        <f t="shared" si="182"/>
        <v>115</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70400</v>
      </c>
      <c r="Y357" s="290">
        <f t="shared" si="183"/>
        <v>200</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29080</v>
      </c>
      <c r="AA357" s="290">
        <f t="shared" si="159"/>
        <v>82.61363636363636</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50900</v>
      </c>
      <c r="AC357" s="290">
        <f t="shared" si="160"/>
        <v>144.60227272727272</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32900</v>
      </c>
      <c r="AE357" s="290">
        <f t="shared" si="184"/>
        <v>93.465909090909093</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60250</v>
      </c>
      <c r="AG357" s="290">
        <f t="shared" si="185"/>
        <v>171.16477272727272</v>
      </c>
      <c r="AI357" s="429">
        <f t="shared" si="161"/>
        <v>136.49000000000524</v>
      </c>
      <c r="AJ357" s="429">
        <f t="shared" si="162"/>
        <v>159.36000000000058</v>
      </c>
      <c r="AK357" s="429">
        <f t="shared" si="163"/>
        <v>143.5399999999936</v>
      </c>
      <c r="AL357" s="429">
        <f t="shared" si="164"/>
        <v>158.45999999999913</v>
      </c>
      <c r="AM357" s="429">
        <f t="shared" si="165"/>
        <v>136.48999999999796</v>
      </c>
      <c r="AN357" s="429">
        <f t="shared" si="166"/>
        <v>159.35999999999331</v>
      </c>
      <c r="AO357" s="429">
        <f t="shared" si="167"/>
        <v>143.54000000000087</v>
      </c>
      <c r="AP357" s="429">
        <f t="shared" si="168"/>
        <v>158.45999999999913</v>
      </c>
      <c r="AQ357" s="429">
        <f t="shared" si="169"/>
        <v>70</v>
      </c>
      <c r="AR357" s="429">
        <f t="shared" si="170"/>
        <v>190</v>
      </c>
      <c r="AS357" s="429">
        <f t="shared" si="171"/>
        <v>115</v>
      </c>
      <c r="AT357" s="429">
        <f t="shared" si="172"/>
        <v>200</v>
      </c>
      <c r="AU357" s="429">
        <f t="shared" si="173"/>
        <v>115</v>
      </c>
      <c r="AV357" s="429">
        <f t="shared" si="174"/>
        <v>300</v>
      </c>
      <c r="AW357" s="429">
        <f t="shared" si="175"/>
        <v>200</v>
      </c>
      <c r="AX357" s="429">
        <f t="shared" si="176"/>
        <v>300</v>
      </c>
    </row>
    <row r="358" spans="1:50">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34584.97</v>
      </c>
      <c r="C358" s="290">
        <f t="shared" si="177"/>
        <v>97.974419263456099</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43738.58</v>
      </c>
      <c r="E358" s="290">
        <f t="shared" si="177"/>
        <v>123.90532577903683</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47438.619999999995</v>
      </c>
      <c r="G358" s="290">
        <f t="shared" si="178"/>
        <v>134.38702549575069</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49844.880000000005</v>
      </c>
      <c r="I358" s="290">
        <f t="shared" si="179"/>
        <v>141.20362606232297</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48180.97</v>
      </c>
      <c r="K358" s="290">
        <f t="shared" si="155"/>
        <v>136.49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56254.080000000002</v>
      </c>
      <c r="M358" s="290">
        <f t="shared" si="156"/>
        <v>159.36000000000001</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50669.619999999995</v>
      </c>
      <c r="O358" s="290">
        <f t="shared" si="180"/>
        <v>143.54</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55936.380000000005</v>
      </c>
      <c r="Q358" s="290">
        <f t="shared" si="181"/>
        <v>158.46</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24710</v>
      </c>
      <c r="S358" s="290">
        <f t="shared" si="157"/>
        <v>70</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67070</v>
      </c>
      <c r="U358" s="290">
        <f t="shared" si="158"/>
        <v>190</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40595</v>
      </c>
      <c r="W358" s="290">
        <f t="shared" si="182"/>
        <v>115</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70600</v>
      </c>
      <c r="Y358" s="290">
        <f t="shared" si="183"/>
        <v>200</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29195</v>
      </c>
      <c r="AA358" s="290">
        <f t="shared" si="159"/>
        <v>82.705382436260621</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51200</v>
      </c>
      <c r="AC358" s="290">
        <f t="shared" si="160"/>
        <v>145.04249291784703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33100</v>
      </c>
      <c r="AE358" s="290">
        <f t="shared" si="184"/>
        <v>93.767705382436262</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60550</v>
      </c>
      <c r="AG358" s="290">
        <f t="shared" si="185"/>
        <v>171.52974504249292</v>
      </c>
      <c r="AI358" s="429">
        <f t="shared" si="161"/>
        <v>136.48999999999796</v>
      </c>
      <c r="AJ358" s="429">
        <f t="shared" si="162"/>
        <v>159.36000000000058</v>
      </c>
      <c r="AK358" s="429">
        <f t="shared" si="163"/>
        <v>143.54000000000087</v>
      </c>
      <c r="AL358" s="429">
        <f t="shared" si="164"/>
        <v>158.4600000000064</v>
      </c>
      <c r="AM358" s="429">
        <f t="shared" si="165"/>
        <v>136.48999999999796</v>
      </c>
      <c r="AN358" s="429">
        <f t="shared" si="166"/>
        <v>159.36000000000058</v>
      </c>
      <c r="AO358" s="429">
        <f t="shared" si="167"/>
        <v>143.54000000000087</v>
      </c>
      <c r="AP358" s="429">
        <f t="shared" si="168"/>
        <v>158.45999999999913</v>
      </c>
      <c r="AQ358" s="429">
        <f t="shared" si="169"/>
        <v>70</v>
      </c>
      <c r="AR358" s="429">
        <f t="shared" si="170"/>
        <v>190</v>
      </c>
      <c r="AS358" s="429">
        <f t="shared" si="171"/>
        <v>115</v>
      </c>
      <c r="AT358" s="429">
        <f t="shared" si="172"/>
        <v>200</v>
      </c>
      <c r="AU358" s="429">
        <f t="shared" si="173"/>
        <v>115</v>
      </c>
      <c r="AV358" s="429">
        <f t="shared" si="174"/>
        <v>300</v>
      </c>
      <c r="AW358" s="429">
        <f t="shared" si="175"/>
        <v>200</v>
      </c>
      <c r="AX358" s="429">
        <f t="shared" si="176"/>
        <v>300</v>
      </c>
    </row>
    <row r="359" spans="1:50">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34721.46</v>
      </c>
      <c r="C359" s="290">
        <f t="shared" si="177"/>
        <v>98.083220338983054</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43897.94</v>
      </c>
      <c r="E359" s="290">
        <f t="shared" si="177"/>
        <v>124.00548022598871</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47582.159999999996</v>
      </c>
      <c r="G359" s="290">
        <f t="shared" si="178"/>
        <v>134.4128813559322</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50003.34</v>
      </c>
      <c r="I359" s="290">
        <f t="shared" si="179"/>
        <v>141.25237288135591</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48317.460000000006</v>
      </c>
      <c r="K359" s="290">
        <f t="shared" si="155"/>
        <v>136.49</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56413.440000000002</v>
      </c>
      <c r="M359" s="290">
        <f t="shared" si="156"/>
        <v>159.36000000000001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50813.159999999996</v>
      </c>
      <c r="O359" s="290">
        <f t="shared" si="180"/>
        <v>143.54</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56094.840000000004</v>
      </c>
      <c r="Q359" s="290">
        <f t="shared" si="181"/>
        <v>158.46</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24780</v>
      </c>
      <c r="S359" s="290">
        <f t="shared" si="157"/>
        <v>70</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67260</v>
      </c>
      <c r="U359" s="290">
        <f t="shared" si="158"/>
        <v>190</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40710</v>
      </c>
      <c r="W359" s="290">
        <f t="shared" si="182"/>
        <v>115</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70800</v>
      </c>
      <c r="Y359" s="290">
        <f t="shared" si="183"/>
        <v>200</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29310</v>
      </c>
      <c r="AA359" s="290">
        <f t="shared" si="159"/>
        <v>82.79661016949153</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51500</v>
      </c>
      <c r="AC359" s="290">
        <f t="shared" si="160"/>
        <v>145.48022598870057</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33300</v>
      </c>
      <c r="AE359" s="290">
        <f t="shared" si="184"/>
        <v>94.067796610169495</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60850</v>
      </c>
      <c r="AG359" s="290">
        <f t="shared" si="185"/>
        <v>171.89265536723164</v>
      </c>
      <c r="AI359" s="429">
        <f t="shared" si="161"/>
        <v>136.48999999999796</v>
      </c>
      <c r="AJ359" s="429">
        <f t="shared" si="162"/>
        <v>159.36000000000058</v>
      </c>
      <c r="AK359" s="429">
        <f t="shared" si="163"/>
        <v>143.54000000000087</v>
      </c>
      <c r="AL359" s="429">
        <f t="shared" si="164"/>
        <v>158.45999999999185</v>
      </c>
      <c r="AM359" s="429">
        <f t="shared" si="165"/>
        <v>136.49000000000524</v>
      </c>
      <c r="AN359" s="429">
        <f t="shared" si="166"/>
        <v>159.36000000000058</v>
      </c>
      <c r="AO359" s="429">
        <f t="shared" si="167"/>
        <v>143.54000000000087</v>
      </c>
      <c r="AP359" s="429">
        <f t="shared" si="168"/>
        <v>158.45999999999913</v>
      </c>
      <c r="AQ359" s="429">
        <f t="shared" si="169"/>
        <v>70</v>
      </c>
      <c r="AR359" s="429">
        <f t="shared" si="170"/>
        <v>190</v>
      </c>
      <c r="AS359" s="429">
        <f t="shared" si="171"/>
        <v>115</v>
      </c>
      <c r="AT359" s="429">
        <f t="shared" si="172"/>
        <v>200</v>
      </c>
      <c r="AU359" s="429">
        <f t="shared" si="173"/>
        <v>115</v>
      </c>
      <c r="AV359" s="429">
        <f t="shared" si="174"/>
        <v>300</v>
      </c>
      <c r="AW359" s="429">
        <f t="shared" si="175"/>
        <v>200</v>
      </c>
      <c r="AX359" s="429">
        <f t="shared" si="176"/>
        <v>300</v>
      </c>
    </row>
    <row r="360" spans="1:5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34857.949999999997</v>
      </c>
      <c r="C360" s="290">
        <f t="shared" si="177"/>
        <v>98.191408450704216</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44057.3</v>
      </c>
      <c r="E360" s="290">
        <f t="shared" si="177"/>
        <v>124.10507042253522</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47725.7</v>
      </c>
      <c r="G360" s="290">
        <f t="shared" si="178"/>
        <v>134.43859154929578</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50161.8</v>
      </c>
      <c r="I360" s="290">
        <f t="shared" si="179"/>
        <v>141.30084507042255</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48453.950000000004</v>
      </c>
      <c r="K360" s="290">
        <f t="shared" si="155"/>
        <v>136.49</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56572.800000000003</v>
      </c>
      <c r="M360" s="290">
        <f t="shared" si="156"/>
        <v>159.36000000000001</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50956.7</v>
      </c>
      <c r="O360" s="290">
        <f t="shared" si="180"/>
        <v>143.54</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56253.3</v>
      </c>
      <c r="Q360" s="290">
        <f t="shared" si="181"/>
        <v>158.46</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24850</v>
      </c>
      <c r="S360" s="290">
        <f t="shared" si="157"/>
        <v>70</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67450</v>
      </c>
      <c r="U360" s="290">
        <f t="shared" si="158"/>
        <v>190</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40825</v>
      </c>
      <c r="W360" s="290">
        <f t="shared" si="182"/>
        <v>115</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71000</v>
      </c>
      <c r="Y360" s="290">
        <f t="shared" si="183"/>
        <v>200</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29425</v>
      </c>
      <c r="AA360" s="290">
        <f t="shared" si="159"/>
        <v>82.887323943661968</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51800</v>
      </c>
      <c r="AC360" s="290">
        <f t="shared" si="160"/>
        <v>145.91549295774647</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33500</v>
      </c>
      <c r="AE360" s="290">
        <f t="shared" si="184"/>
        <v>94.366197183098592</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61150</v>
      </c>
      <c r="AG360" s="290">
        <f t="shared" si="185"/>
        <v>172.25352112676057</v>
      </c>
      <c r="AI360" s="429">
        <f t="shared" si="161"/>
        <v>136.48999999999796</v>
      </c>
      <c r="AJ360" s="429">
        <f t="shared" si="162"/>
        <v>159.36000000000058</v>
      </c>
      <c r="AK360" s="429">
        <f t="shared" si="163"/>
        <v>143.54000000000087</v>
      </c>
      <c r="AL360" s="429">
        <f t="shared" si="164"/>
        <v>158.4600000000064</v>
      </c>
      <c r="AM360" s="429">
        <f t="shared" si="165"/>
        <v>136.48999999999796</v>
      </c>
      <c r="AN360" s="429">
        <f t="shared" si="166"/>
        <v>159.36000000000058</v>
      </c>
      <c r="AO360" s="429">
        <f t="shared" si="167"/>
        <v>143.54000000000087</v>
      </c>
      <c r="AP360" s="429">
        <f t="shared" si="168"/>
        <v>158.45999999999913</v>
      </c>
      <c r="AQ360" s="429">
        <f t="shared" si="169"/>
        <v>70</v>
      </c>
      <c r="AR360" s="429">
        <f t="shared" si="170"/>
        <v>190</v>
      </c>
      <c r="AS360" s="429">
        <f t="shared" si="171"/>
        <v>115</v>
      </c>
      <c r="AT360" s="429">
        <f t="shared" si="172"/>
        <v>200</v>
      </c>
      <c r="AU360" s="429">
        <f t="shared" si="173"/>
        <v>115</v>
      </c>
      <c r="AV360" s="429">
        <f t="shared" si="174"/>
        <v>300</v>
      </c>
      <c r="AW360" s="429">
        <f t="shared" si="175"/>
        <v>200</v>
      </c>
      <c r="AX360" s="429">
        <f t="shared" si="176"/>
        <v>300</v>
      </c>
    </row>
    <row r="361" spans="1:50">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34994.44</v>
      </c>
      <c r="C361" s="290">
        <f t="shared" si="177"/>
        <v>98.29898876404495</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44216.66</v>
      </c>
      <c r="E361" s="290">
        <f t="shared" si="177"/>
        <v>124.20410112359552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47869.24</v>
      </c>
      <c r="G361" s="290">
        <f t="shared" si="178"/>
        <v>134.46415730337077</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50320.26</v>
      </c>
      <c r="I361" s="290">
        <f t="shared" si="179"/>
        <v>141.34904494382022</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48590.44</v>
      </c>
      <c r="K361" s="290">
        <f t="shared" si="155"/>
        <v>136.49</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56732.160000000003</v>
      </c>
      <c r="M361" s="290">
        <f t="shared" si="156"/>
        <v>159.36000000000001</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51100.24</v>
      </c>
      <c r="O361" s="290">
        <f t="shared" si="180"/>
        <v>143.54</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56411.76</v>
      </c>
      <c r="Q361" s="290">
        <f t="shared" si="181"/>
        <v>158.46</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24920</v>
      </c>
      <c r="S361" s="290">
        <f t="shared" si="157"/>
        <v>70</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67640</v>
      </c>
      <c r="U361" s="290">
        <f t="shared" si="158"/>
        <v>190</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40940</v>
      </c>
      <c r="W361" s="290">
        <f t="shared" si="182"/>
        <v>115</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71200</v>
      </c>
      <c r="Y361" s="290">
        <f t="shared" si="183"/>
        <v>200</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29540</v>
      </c>
      <c r="AA361" s="290">
        <f t="shared" si="159"/>
        <v>82.977528089887642</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52100</v>
      </c>
      <c r="AC361" s="290">
        <f t="shared" si="160"/>
        <v>146.34831460674158</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33700</v>
      </c>
      <c r="AE361" s="290">
        <f t="shared" si="184"/>
        <v>94.662921348314612</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61450</v>
      </c>
      <c r="AG361" s="290">
        <f t="shared" si="185"/>
        <v>172.61235955056179</v>
      </c>
      <c r="AI361" s="429">
        <f t="shared" si="161"/>
        <v>136.49000000000524</v>
      </c>
      <c r="AJ361" s="429">
        <f t="shared" si="162"/>
        <v>159.36000000000058</v>
      </c>
      <c r="AK361" s="429">
        <f t="shared" si="163"/>
        <v>143.54000000000087</v>
      </c>
      <c r="AL361" s="429">
        <f t="shared" si="164"/>
        <v>158.45999999999913</v>
      </c>
      <c r="AM361" s="429">
        <f t="shared" si="165"/>
        <v>136.48999999999796</v>
      </c>
      <c r="AN361" s="429">
        <f t="shared" si="166"/>
        <v>159.36000000000058</v>
      </c>
      <c r="AO361" s="429">
        <f t="shared" si="167"/>
        <v>143.54000000000087</v>
      </c>
      <c r="AP361" s="429">
        <f t="shared" si="168"/>
        <v>158.45999999999913</v>
      </c>
      <c r="AQ361" s="429">
        <f t="shared" si="169"/>
        <v>70</v>
      </c>
      <c r="AR361" s="429">
        <f t="shared" si="170"/>
        <v>190</v>
      </c>
      <c r="AS361" s="429">
        <f t="shared" si="171"/>
        <v>115</v>
      </c>
      <c r="AT361" s="429">
        <f t="shared" si="172"/>
        <v>200</v>
      </c>
      <c r="AU361" s="429">
        <f t="shared" si="173"/>
        <v>115</v>
      </c>
      <c r="AV361" s="429">
        <f t="shared" si="174"/>
        <v>300</v>
      </c>
      <c r="AW361" s="429">
        <f t="shared" si="175"/>
        <v>200</v>
      </c>
      <c r="AX361" s="429">
        <f t="shared" si="176"/>
        <v>300</v>
      </c>
    </row>
    <row r="362" spans="1:50">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35130.93</v>
      </c>
      <c r="C362" s="290">
        <f t="shared" si="177"/>
        <v>98.405966386554624</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44376.020000000004</v>
      </c>
      <c r="E362" s="290">
        <f t="shared" si="177"/>
        <v>124.30257703081233</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48012.78</v>
      </c>
      <c r="G362" s="290">
        <f t="shared" si="178"/>
        <v>134.48957983193276</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50478.720000000001</v>
      </c>
      <c r="I362" s="290">
        <f t="shared" si="179"/>
        <v>141.39697478991596</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48726.93</v>
      </c>
      <c r="K362" s="290">
        <f t="shared" si="155"/>
        <v>136.49</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56891.520000000004</v>
      </c>
      <c r="M362" s="290">
        <f t="shared" si="156"/>
        <v>159.36000000000001</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51243.78</v>
      </c>
      <c r="O362" s="290">
        <f t="shared" si="180"/>
        <v>143.54</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56570.22</v>
      </c>
      <c r="Q362" s="290">
        <f t="shared" si="181"/>
        <v>158.46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24990</v>
      </c>
      <c r="S362" s="290">
        <f t="shared" si="157"/>
        <v>70</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67830</v>
      </c>
      <c r="U362" s="290">
        <f t="shared" si="158"/>
        <v>190</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41055</v>
      </c>
      <c r="W362" s="290">
        <f t="shared" si="182"/>
        <v>115</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71400</v>
      </c>
      <c r="Y362" s="290">
        <f t="shared" si="183"/>
        <v>200</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29655</v>
      </c>
      <c r="AA362" s="290">
        <f t="shared" si="159"/>
        <v>83.067226890756302</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52400</v>
      </c>
      <c r="AC362" s="290">
        <f t="shared" si="160"/>
        <v>146.77871148459383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33900</v>
      </c>
      <c r="AE362" s="290">
        <f t="shared" si="184"/>
        <v>94.957983193277315</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61750</v>
      </c>
      <c r="AG362" s="290">
        <f t="shared" si="185"/>
        <v>172.96918767507003</v>
      </c>
      <c r="AI362" s="429">
        <f t="shared" si="161"/>
        <v>136.48999999999796</v>
      </c>
      <c r="AJ362" s="429">
        <f t="shared" si="162"/>
        <v>159.36000000000058</v>
      </c>
      <c r="AK362" s="429">
        <f t="shared" si="163"/>
        <v>143.54000000000087</v>
      </c>
      <c r="AL362" s="429">
        <f t="shared" si="164"/>
        <v>158.45999999999913</v>
      </c>
      <c r="AM362" s="429">
        <f t="shared" si="165"/>
        <v>136.48999999999796</v>
      </c>
      <c r="AN362" s="429">
        <f t="shared" si="166"/>
        <v>159.36000000000058</v>
      </c>
      <c r="AO362" s="429">
        <f t="shared" si="167"/>
        <v>143.54000000000087</v>
      </c>
      <c r="AP362" s="429">
        <f t="shared" si="168"/>
        <v>158.45999999999913</v>
      </c>
      <c r="AQ362" s="429">
        <f t="shared" si="169"/>
        <v>70</v>
      </c>
      <c r="AR362" s="429">
        <f t="shared" si="170"/>
        <v>190</v>
      </c>
      <c r="AS362" s="429">
        <f t="shared" si="171"/>
        <v>115</v>
      </c>
      <c r="AT362" s="429">
        <f t="shared" si="172"/>
        <v>200</v>
      </c>
      <c r="AU362" s="429">
        <f t="shared" si="173"/>
        <v>115</v>
      </c>
      <c r="AV362" s="429">
        <f t="shared" si="174"/>
        <v>300</v>
      </c>
      <c r="AW362" s="429">
        <f t="shared" si="175"/>
        <v>200</v>
      </c>
      <c r="AX362" s="429">
        <f t="shared" si="176"/>
        <v>300</v>
      </c>
    </row>
    <row r="363" spans="1:50">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35267.42</v>
      </c>
      <c r="C363" s="290">
        <f t="shared" si="177"/>
        <v>98.512346368715086</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44535.380000000005</v>
      </c>
      <c r="E363" s="290">
        <f t="shared" si="177"/>
        <v>124.4005027932961</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48156.32</v>
      </c>
      <c r="G363" s="290">
        <f t="shared" si="178"/>
        <v>134.51486033519552</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50637.18</v>
      </c>
      <c r="I363" s="290">
        <f t="shared" si="179"/>
        <v>141.44463687150838</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48863.420000000006</v>
      </c>
      <c r="K363" s="290">
        <f t="shared" si="155"/>
        <v>136.49</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57050.880000000005</v>
      </c>
      <c r="M363" s="290">
        <f t="shared" si="156"/>
        <v>159.36000000000001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51387.32</v>
      </c>
      <c r="O363" s="290">
        <f t="shared" si="180"/>
        <v>143.54</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56728.68</v>
      </c>
      <c r="Q363" s="290">
        <f t="shared" si="181"/>
        <v>158.46</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25060</v>
      </c>
      <c r="S363" s="290">
        <f t="shared" si="157"/>
        <v>70</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68020</v>
      </c>
      <c r="U363" s="290">
        <f t="shared" si="158"/>
        <v>190</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41170</v>
      </c>
      <c r="W363" s="290">
        <f t="shared" si="182"/>
        <v>115</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71600</v>
      </c>
      <c r="Y363" s="290">
        <f t="shared" si="183"/>
        <v>200</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29770</v>
      </c>
      <c r="AA363" s="290">
        <f t="shared" si="159"/>
        <v>83.156424581005581</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52700</v>
      </c>
      <c r="AC363" s="290">
        <f t="shared" si="160"/>
        <v>147.20670391061452</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34100</v>
      </c>
      <c r="AE363" s="290">
        <f t="shared" si="184"/>
        <v>95.25139664804469</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62050</v>
      </c>
      <c r="AG363" s="290">
        <f t="shared" si="185"/>
        <v>173.32402234636871</v>
      </c>
      <c r="AI363" s="429">
        <f t="shared" si="161"/>
        <v>136.48999999999796</v>
      </c>
      <c r="AJ363" s="429">
        <f t="shared" si="162"/>
        <v>159.36000000000058</v>
      </c>
      <c r="AK363" s="429">
        <f t="shared" si="163"/>
        <v>143.54000000000087</v>
      </c>
      <c r="AL363" s="429">
        <f t="shared" si="164"/>
        <v>158.45999999999913</v>
      </c>
      <c r="AM363" s="429">
        <f t="shared" si="165"/>
        <v>136.49000000000524</v>
      </c>
      <c r="AN363" s="429">
        <f t="shared" si="166"/>
        <v>159.36000000000058</v>
      </c>
      <c r="AO363" s="429">
        <f t="shared" si="167"/>
        <v>143.54000000000087</v>
      </c>
      <c r="AP363" s="429">
        <f t="shared" si="168"/>
        <v>158.45999999999913</v>
      </c>
      <c r="AQ363" s="429">
        <f t="shared" si="169"/>
        <v>70</v>
      </c>
      <c r="AR363" s="429">
        <f t="shared" si="170"/>
        <v>190</v>
      </c>
      <c r="AS363" s="429">
        <f t="shared" si="171"/>
        <v>115</v>
      </c>
      <c r="AT363" s="429">
        <f t="shared" si="172"/>
        <v>200</v>
      </c>
      <c r="AU363" s="429">
        <f t="shared" si="173"/>
        <v>115</v>
      </c>
      <c r="AV363" s="429">
        <f t="shared" si="174"/>
        <v>300</v>
      </c>
      <c r="AW363" s="429">
        <f t="shared" si="175"/>
        <v>200</v>
      </c>
      <c r="AX363" s="429">
        <f t="shared" si="176"/>
        <v>300</v>
      </c>
    </row>
    <row r="364" spans="1:50">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35403.910000000003</v>
      </c>
      <c r="C364" s="290">
        <f t="shared" si="177"/>
        <v>98.618133704735385</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44694.740000000005</v>
      </c>
      <c r="E364" s="290">
        <f t="shared" si="177"/>
        <v>124.49788300835657</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48299.86</v>
      </c>
      <c r="G364" s="290">
        <f t="shared" si="178"/>
        <v>134.54</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50795.64</v>
      </c>
      <c r="I364" s="290">
        <f t="shared" si="179"/>
        <v>141.49203342618384</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48999.91</v>
      </c>
      <c r="K364" s="290">
        <f t="shared" si="155"/>
        <v>136.49</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57210.240000000005</v>
      </c>
      <c r="M364" s="290">
        <f t="shared" si="156"/>
        <v>159.36000000000001</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51530.86</v>
      </c>
      <c r="O364" s="290">
        <f t="shared" si="180"/>
        <v>143.54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56887.14</v>
      </c>
      <c r="Q364" s="290">
        <f t="shared" si="181"/>
        <v>158.46</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25130</v>
      </c>
      <c r="S364" s="290">
        <f t="shared" si="157"/>
        <v>70</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68210</v>
      </c>
      <c r="U364" s="290">
        <f t="shared" si="158"/>
        <v>190</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41285</v>
      </c>
      <c r="W364" s="290">
        <f t="shared" si="182"/>
        <v>115</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71800</v>
      </c>
      <c r="Y364" s="290">
        <f t="shared" si="183"/>
        <v>200</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29885</v>
      </c>
      <c r="AA364" s="290">
        <f t="shared" si="159"/>
        <v>83.245125348189418</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53000</v>
      </c>
      <c r="AC364" s="290">
        <f t="shared" si="160"/>
        <v>147.63231197771589</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34300</v>
      </c>
      <c r="AE364" s="290">
        <f t="shared" si="184"/>
        <v>95.543175487465177</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62350</v>
      </c>
      <c r="AG364" s="290">
        <f t="shared" si="185"/>
        <v>173.67688022284122</v>
      </c>
      <c r="AI364" s="429">
        <f t="shared" si="161"/>
        <v>136.49000000000524</v>
      </c>
      <c r="AJ364" s="429">
        <f t="shared" si="162"/>
        <v>159.36000000000058</v>
      </c>
      <c r="AK364" s="429">
        <f t="shared" si="163"/>
        <v>143.54000000000087</v>
      </c>
      <c r="AL364" s="429">
        <f t="shared" si="164"/>
        <v>158.45999999999913</v>
      </c>
      <c r="AM364" s="429">
        <f t="shared" si="165"/>
        <v>136.48999999999796</v>
      </c>
      <c r="AN364" s="429">
        <f t="shared" si="166"/>
        <v>159.36000000000058</v>
      </c>
      <c r="AO364" s="429">
        <f t="shared" si="167"/>
        <v>143.54000000000087</v>
      </c>
      <c r="AP364" s="429">
        <f t="shared" si="168"/>
        <v>158.45999999999913</v>
      </c>
      <c r="AQ364" s="429">
        <f t="shared" si="169"/>
        <v>70</v>
      </c>
      <c r="AR364" s="429">
        <f t="shared" si="170"/>
        <v>190</v>
      </c>
      <c r="AS364" s="429">
        <f t="shared" si="171"/>
        <v>115</v>
      </c>
      <c r="AT364" s="429">
        <f t="shared" si="172"/>
        <v>200</v>
      </c>
      <c r="AU364" s="429">
        <f t="shared" si="173"/>
        <v>115</v>
      </c>
      <c r="AV364" s="429">
        <f t="shared" si="174"/>
        <v>300</v>
      </c>
      <c r="AW364" s="429">
        <f t="shared" si="175"/>
        <v>200</v>
      </c>
      <c r="AX364" s="429">
        <f t="shared" si="176"/>
        <v>300</v>
      </c>
    </row>
    <row r="365" spans="1:50">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35540.400000000001</v>
      </c>
      <c r="C365" s="290">
        <f t="shared" si="177"/>
        <v>98.723333333333343</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44854.100000000006</v>
      </c>
      <c r="E365" s="290">
        <f t="shared" si="177"/>
        <v>124.59472222222225</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48443.4</v>
      </c>
      <c r="G365" s="290">
        <f t="shared" si="178"/>
        <v>134.565</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50954.1</v>
      </c>
      <c r="I365" s="290">
        <f t="shared" si="179"/>
        <v>141.53916666666666</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49136.4</v>
      </c>
      <c r="K365" s="290">
        <f t="shared" si="155"/>
        <v>136.49</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57369.600000000006</v>
      </c>
      <c r="M365" s="290">
        <f t="shared" si="156"/>
        <v>159.36000000000001</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51674.399999999994</v>
      </c>
      <c r="O365" s="290">
        <f t="shared" si="180"/>
        <v>143.54</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57045.600000000006</v>
      </c>
      <c r="Q365" s="290">
        <f t="shared" si="181"/>
        <v>158.46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25200</v>
      </c>
      <c r="S365" s="290">
        <f t="shared" si="157"/>
        <v>70</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68400</v>
      </c>
      <c r="U365" s="290">
        <f t="shared" si="158"/>
        <v>190</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41400</v>
      </c>
      <c r="W365" s="290">
        <f t="shared" si="182"/>
        <v>115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72000</v>
      </c>
      <c r="Y365" s="290">
        <f t="shared" si="183"/>
        <v>200</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30000</v>
      </c>
      <c r="AA365" s="290">
        <f t="shared" si="159"/>
        <v>83.333333333333329</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53300</v>
      </c>
      <c r="AC365" s="290">
        <f t="shared" si="160"/>
        <v>148.05555555555554</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34500</v>
      </c>
      <c r="AE365" s="290">
        <f t="shared" si="184"/>
        <v>95.833333333333329</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62650</v>
      </c>
      <c r="AG365" s="290">
        <f t="shared" si="185"/>
        <v>174.02777777777777</v>
      </c>
      <c r="AI365" s="429">
        <f t="shared" si="161"/>
        <v>136.48999999999796</v>
      </c>
      <c r="AJ365" s="429">
        <f t="shared" si="162"/>
        <v>159.36000000000058</v>
      </c>
      <c r="AK365" s="429">
        <f t="shared" si="163"/>
        <v>143.54000000000087</v>
      </c>
      <c r="AL365" s="429">
        <f t="shared" si="164"/>
        <v>158.45999999999913</v>
      </c>
      <c r="AM365" s="429">
        <f t="shared" si="165"/>
        <v>136.48999999999796</v>
      </c>
      <c r="AN365" s="429">
        <f t="shared" si="166"/>
        <v>159.36000000000058</v>
      </c>
      <c r="AO365" s="429">
        <f t="shared" si="167"/>
        <v>143.5399999999936</v>
      </c>
      <c r="AP365" s="429">
        <f t="shared" si="168"/>
        <v>158.4600000000064</v>
      </c>
      <c r="AQ365" s="429">
        <f t="shared" si="169"/>
        <v>70</v>
      </c>
      <c r="AR365" s="429">
        <f t="shared" si="170"/>
        <v>190</v>
      </c>
      <c r="AS365" s="429">
        <f t="shared" si="171"/>
        <v>115</v>
      </c>
      <c r="AT365" s="429">
        <f t="shared" si="172"/>
        <v>200</v>
      </c>
      <c r="AU365" s="429">
        <f t="shared" si="173"/>
        <v>115</v>
      </c>
      <c r="AV365" s="429">
        <f t="shared" si="174"/>
        <v>300</v>
      </c>
      <c r="AW365" s="429">
        <f t="shared" si="175"/>
        <v>200</v>
      </c>
      <c r="AX365" s="429">
        <f t="shared" si="176"/>
        <v>300</v>
      </c>
    </row>
    <row r="366" spans="1:50">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35676.89</v>
      </c>
      <c r="C366" s="290">
        <f t="shared" si="177"/>
        <v>98.82795013850415</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45013.460000000006</v>
      </c>
      <c r="E366" s="290">
        <f t="shared" si="177"/>
        <v>124.69102493074794</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48586.939999999995</v>
      </c>
      <c r="G366" s="290">
        <f t="shared" si="178"/>
        <v>134.58986149584487</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51112.56</v>
      </c>
      <c r="I366" s="290">
        <f t="shared" si="179"/>
        <v>141.58603878116344</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49272.890000000007</v>
      </c>
      <c r="K366" s="290">
        <f t="shared" si="155"/>
        <v>136.49</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57528.960000000006</v>
      </c>
      <c r="M366" s="290">
        <f t="shared" si="156"/>
        <v>159.36000000000001</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51817.939999999995</v>
      </c>
      <c r="O366" s="290">
        <f t="shared" si="180"/>
        <v>143.54</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57204.060000000005</v>
      </c>
      <c r="Q366" s="290">
        <f t="shared" si="181"/>
        <v>158.46</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25270</v>
      </c>
      <c r="S366" s="290">
        <f t="shared" si="157"/>
        <v>70</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68590</v>
      </c>
      <c r="U366" s="290">
        <f t="shared" si="158"/>
        <v>190</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41515</v>
      </c>
      <c r="W366" s="290">
        <f t="shared" si="182"/>
        <v>115</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72200</v>
      </c>
      <c r="Y366" s="290">
        <f t="shared" si="183"/>
        <v>200</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30115</v>
      </c>
      <c r="AA366" s="290">
        <f t="shared" si="159"/>
        <v>83.421052631578945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53600</v>
      </c>
      <c r="AC366" s="290">
        <f t="shared" si="160"/>
        <v>148.47645429362882</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34700</v>
      </c>
      <c r="AE366" s="290">
        <f t="shared" si="184"/>
        <v>96.121883656509695</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62950</v>
      </c>
      <c r="AG366" s="290">
        <f t="shared" si="185"/>
        <v>174.37673130193906</v>
      </c>
      <c r="AI366" s="429">
        <f t="shared" si="161"/>
        <v>136.48999999999796</v>
      </c>
      <c r="AJ366" s="429">
        <f t="shared" si="162"/>
        <v>159.36000000000058</v>
      </c>
      <c r="AK366" s="429">
        <f t="shared" si="163"/>
        <v>143.5399999999936</v>
      </c>
      <c r="AL366" s="429">
        <f t="shared" si="164"/>
        <v>158.45999999999913</v>
      </c>
      <c r="AM366" s="429">
        <f t="shared" si="165"/>
        <v>136.49000000000524</v>
      </c>
      <c r="AN366" s="429">
        <f t="shared" si="166"/>
        <v>159.36000000000058</v>
      </c>
      <c r="AO366" s="429">
        <f t="shared" si="167"/>
        <v>143.54000000000087</v>
      </c>
      <c r="AP366" s="429">
        <f t="shared" si="168"/>
        <v>158.45999999999913</v>
      </c>
      <c r="AQ366" s="429">
        <f t="shared" si="169"/>
        <v>70</v>
      </c>
      <c r="AR366" s="429">
        <f t="shared" si="170"/>
        <v>190</v>
      </c>
      <c r="AS366" s="429">
        <f t="shared" si="171"/>
        <v>115</v>
      </c>
      <c r="AT366" s="429">
        <f t="shared" si="172"/>
        <v>200</v>
      </c>
      <c r="AU366" s="429">
        <f t="shared" si="173"/>
        <v>115</v>
      </c>
      <c r="AV366" s="429">
        <f t="shared" si="174"/>
        <v>300</v>
      </c>
      <c r="AW366" s="429">
        <f t="shared" si="175"/>
        <v>200</v>
      </c>
      <c r="AX366" s="429">
        <f t="shared" si="176"/>
        <v>300</v>
      </c>
    </row>
    <row r="367" spans="1:50">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35813.380000000005</v>
      </c>
      <c r="C367" s="290">
        <f t="shared" si="177"/>
        <v>98.931988950276249</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45172.82</v>
      </c>
      <c r="E367" s="290">
        <f t="shared" si="177"/>
        <v>124.78679558011049</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48730.479999999996</v>
      </c>
      <c r="G367" s="290">
        <f t="shared" si="178"/>
        <v>134.61458563535911</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51271.020000000004</v>
      </c>
      <c r="I367" s="290">
        <f t="shared" si="179"/>
        <v>141.63265193370168</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49409.380000000005</v>
      </c>
      <c r="K367" s="290">
        <f t="shared" si="155"/>
        <v>136.49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57688.320000000007</v>
      </c>
      <c r="M367" s="290">
        <f t="shared" si="156"/>
        <v>159.36000000000001</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51961.479999999996</v>
      </c>
      <c r="O367" s="290">
        <f t="shared" si="180"/>
        <v>143.54</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57362.520000000004</v>
      </c>
      <c r="Q367" s="290">
        <f t="shared" si="181"/>
        <v>158.46</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25340</v>
      </c>
      <c r="S367" s="290">
        <f t="shared" si="157"/>
        <v>70</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68780</v>
      </c>
      <c r="U367" s="290">
        <f t="shared" si="158"/>
        <v>190</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41630</v>
      </c>
      <c r="W367" s="290">
        <f t="shared" si="182"/>
        <v>115</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72400</v>
      </c>
      <c r="Y367" s="290">
        <f t="shared" si="183"/>
        <v>200</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30230</v>
      </c>
      <c r="AA367" s="290">
        <f t="shared" si="159"/>
        <v>83.508287292817684</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53900</v>
      </c>
      <c r="AC367" s="290">
        <f t="shared" si="160"/>
        <v>148.89502762430939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34900</v>
      </c>
      <c r="AE367" s="290">
        <f t="shared" si="184"/>
        <v>96.408839779005518</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63250</v>
      </c>
      <c r="AG367" s="290">
        <f t="shared" si="185"/>
        <v>174.72375690607734</v>
      </c>
      <c r="AI367" s="429">
        <f t="shared" si="161"/>
        <v>136.49000000000524</v>
      </c>
      <c r="AJ367" s="429">
        <f t="shared" si="162"/>
        <v>159.35999999999331</v>
      </c>
      <c r="AK367" s="429">
        <f t="shared" si="163"/>
        <v>143.54000000000087</v>
      </c>
      <c r="AL367" s="429">
        <f t="shared" si="164"/>
        <v>158.4600000000064</v>
      </c>
      <c r="AM367" s="429">
        <f t="shared" si="165"/>
        <v>136.48999999999796</v>
      </c>
      <c r="AN367" s="429">
        <f t="shared" si="166"/>
        <v>159.36000000000058</v>
      </c>
      <c r="AO367" s="429">
        <f t="shared" si="167"/>
        <v>143.54000000000087</v>
      </c>
      <c r="AP367" s="429">
        <f t="shared" si="168"/>
        <v>158.45999999999913</v>
      </c>
      <c r="AQ367" s="429">
        <f t="shared" si="169"/>
        <v>70</v>
      </c>
      <c r="AR367" s="429">
        <f t="shared" si="170"/>
        <v>190</v>
      </c>
      <c r="AS367" s="429">
        <f t="shared" si="171"/>
        <v>115</v>
      </c>
      <c r="AT367" s="429">
        <f t="shared" si="172"/>
        <v>200</v>
      </c>
      <c r="AU367" s="429">
        <f t="shared" si="173"/>
        <v>115</v>
      </c>
      <c r="AV367" s="429">
        <f t="shared" si="174"/>
        <v>300</v>
      </c>
      <c r="AW367" s="429">
        <f t="shared" si="175"/>
        <v>200</v>
      </c>
      <c r="AX367" s="429">
        <f t="shared" si="176"/>
        <v>300</v>
      </c>
    </row>
    <row r="368" spans="1:50">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35949.870000000003</v>
      </c>
      <c r="C368" s="290">
        <f t="shared" si="177"/>
        <v>99.035454545454556</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45332.18</v>
      </c>
      <c r="E368" s="290">
        <f t="shared" si="177"/>
        <v>124.88203856749311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48874.02</v>
      </c>
      <c r="G368" s="290">
        <f t="shared" si="178"/>
        <v>134.63917355371899</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51429.48</v>
      </c>
      <c r="I368" s="290">
        <f t="shared" si="179"/>
        <v>141.67900826446282</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49545.87</v>
      </c>
      <c r="K368" s="290">
        <f t="shared" si="155"/>
        <v>136.49</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57847.680000000008</v>
      </c>
      <c r="M368" s="290">
        <f t="shared" si="156"/>
        <v>159.36000000000001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52105.02</v>
      </c>
      <c r="O368" s="290">
        <f t="shared" si="180"/>
        <v>143.54</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57520.98</v>
      </c>
      <c r="Q368" s="290">
        <f t="shared" si="181"/>
        <v>158.46</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25410</v>
      </c>
      <c r="S368" s="290">
        <f t="shared" si="157"/>
        <v>70</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68970</v>
      </c>
      <c r="U368" s="290">
        <f t="shared" si="158"/>
        <v>190</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41745</v>
      </c>
      <c r="W368" s="290">
        <f t="shared" si="182"/>
        <v>115</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72600</v>
      </c>
      <c r="Y368" s="290">
        <f t="shared" si="183"/>
        <v>200</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30345</v>
      </c>
      <c r="AA368" s="290">
        <f t="shared" si="159"/>
        <v>83.595041322314046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54200</v>
      </c>
      <c r="AC368" s="290">
        <f t="shared" si="160"/>
        <v>149.31129476584022</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35100</v>
      </c>
      <c r="AE368" s="290">
        <f t="shared" si="184"/>
        <v>96.694214876033058</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63550</v>
      </c>
      <c r="AG368" s="290">
        <f t="shared" si="185"/>
        <v>175.06887052341597</v>
      </c>
      <c r="AI368" s="429">
        <f t="shared" si="161"/>
        <v>136.48999999999796</v>
      </c>
      <c r="AJ368" s="429">
        <f t="shared" si="162"/>
        <v>159.36000000000058</v>
      </c>
      <c r="AK368" s="429">
        <f t="shared" si="163"/>
        <v>143.54000000000087</v>
      </c>
      <c r="AL368" s="429">
        <f t="shared" si="164"/>
        <v>158.45999999999913</v>
      </c>
      <c r="AM368" s="429">
        <f t="shared" si="165"/>
        <v>136.48999999999796</v>
      </c>
      <c r="AN368" s="429">
        <f t="shared" si="166"/>
        <v>159.36000000000058</v>
      </c>
      <c r="AO368" s="429">
        <f t="shared" si="167"/>
        <v>143.54000000000087</v>
      </c>
      <c r="AP368" s="429">
        <f t="shared" si="168"/>
        <v>158.45999999999913</v>
      </c>
      <c r="AQ368" s="429">
        <f t="shared" si="169"/>
        <v>70</v>
      </c>
      <c r="AR368" s="429">
        <f t="shared" si="170"/>
        <v>190</v>
      </c>
      <c r="AS368" s="429">
        <f t="shared" si="171"/>
        <v>115</v>
      </c>
      <c r="AT368" s="429">
        <f t="shared" si="172"/>
        <v>200</v>
      </c>
      <c r="AU368" s="429">
        <f t="shared" si="173"/>
        <v>115</v>
      </c>
      <c r="AV368" s="429">
        <f t="shared" si="174"/>
        <v>300</v>
      </c>
      <c r="AW368" s="429">
        <f t="shared" si="175"/>
        <v>200</v>
      </c>
      <c r="AX368" s="429">
        <f t="shared" si="176"/>
        <v>300</v>
      </c>
    </row>
    <row r="369" spans="1:50">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36086.36</v>
      </c>
      <c r="C369" s="290">
        <f t="shared" si="177"/>
        <v>99.138351648351644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45491.54</v>
      </c>
      <c r="E369" s="290">
        <f t="shared" si="177"/>
        <v>124.97675824175825</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49017.56</v>
      </c>
      <c r="G369" s="290">
        <f t="shared" si="178"/>
        <v>134.66362637362636</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51587.94</v>
      </c>
      <c r="I369" s="290">
        <f t="shared" si="179"/>
        <v>141.72510989010991</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49682.36</v>
      </c>
      <c r="K369" s="290">
        <f t="shared" si="155"/>
        <v>136.49</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58007.040000000008</v>
      </c>
      <c r="M369" s="290">
        <f t="shared" si="156"/>
        <v>159.36000000000001</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52248.56</v>
      </c>
      <c r="O369" s="290">
        <f t="shared" si="180"/>
        <v>143.54</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57679.44</v>
      </c>
      <c r="Q369" s="290">
        <f t="shared" si="181"/>
        <v>158.46</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25480</v>
      </c>
      <c r="S369" s="290">
        <f t="shared" si="157"/>
        <v>70</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69160</v>
      </c>
      <c r="U369" s="290">
        <f t="shared" si="158"/>
        <v>190</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41860</v>
      </c>
      <c r="W369" s="290">
        <f t="shared" si="182"/>
        <v>115</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72800</v>
      </c>
      <c r="Y369" s="290">
        <f t="shared" si="183"/>
        <v>200</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30460</v>
      </c>
      <c r="AA369" s="290">
        <f t="shared" si="159"/>
        <v>83.681318681318686</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54500</v>
      </c>
      <c r="AC369" s="290">
        <f t="shared" si="160"/>
        <v>149.72527472527472</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35300</v>
      </c>
      <c r="AE369" s="290">
        <f t="shared" si="184"/>
        <v>96.978021978021971</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63850</v>
      </c>
      <c r="AG369" s="290">
        <f t="shared" si="185"/>
        <v>175.41208791208791</v>
      </c>
      <c r="AI369" s="429">
        <f t="shared" si="161"/>
        <v>136.48999999999796</v>
      </c>
      <c r="AJ369" s="429">
        <f t="shared" si="162"/>
        <v>159.36000000000058</v>
      </c>
      <c r="AK369" s="429">
        <f t="shared" si="163"/>
        <v>143.54000000000087</v>
      </c>
      <c r="AL369" s="429">
        <f t="shared" si="164"/>
        <v>158.45999999999913</v>
      </c>
      <c r="AM369" s="429">
        <f t="shared" si="165"/>
        <v>136.48999999999796</v>
      </c>
      <c r="AN369" s="429">
        <f t="shared" si="166"/>
        <v>159.36000000000058</v>
      </c>
      <c r="AO369" s="429">
        <f t="shared" si="167"/>
        <v>143.54000000000087</v>
      </c>
      <c r="AP369" s="429">
        <f t="shared" si="168"/>
        <v>158.45999999999913</v>
      </c>
      <c r="AQ369" s="429">
        <f t="shared" si="169"/>
        <v>70</v>
      </c>
      <c r="AR369" s="429">
        <f t="shared" si="170"/>
        <v>190</v>
      </c>
      <c r="AS369" s="429">
        <f t="shared" si="171"/>
        <v>115</v>
      </c>
      <c r="AT369" s="429">
        <f t="shared" si="172"/>
        <v>200</v>
      </c>
      <c r="AU369" s="429">
        <f t="shared" si="173"/>
        <v>115</v>
      </c>
      <c r="AV369" s="429">
        <f t="shared" si="174"/>
        <v>300</v>
      </c>
      <c r="AW369" s="429">
        <f t="shared" si="175"/>
        <v>200</v>
      </c>
      <c r="AX369" s="429">
        <f t="shared" si="176"/>
        <v>300</v>
      </c>
    </row>
    <row r="370" spans="1:5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36222.85</v>
      </c>
      <c r="C370" s="290">
        <f t="shared" si="177"/>
        <v>99.240684931506848</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45650.9</v>
      </c>
      <c r="E370" s="290">
        <f t="shared" si="177"/>
        <v>125.07095890410959</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49161.1</v>
      </c>
      <c r="G370" s="290">
        <f t="shared" si="178"/>
        <v>134.68794520547945</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51746.400000000001</v>
      </c>
      <c r="I370" s="290">
        <f t="shared" si="179"/>
        <v>141.77095890410959</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49818.850000000006</v>
      </c>
      <c r="K370" s="290">
        <f t="shared" si="155"/>
        <v>136.49</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58166.400000000001</v>
      </c>
      <c r="M370" s="290">
        <f t="shared" si="156"/>
        <v>159.36000000000001</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52392.1</v>
      </c>
      <c r="O370" s="290">
        <f t="shared" si="180"/>
        <v>143.54</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57837.9</v>
      </c>
      <c r="Q370" s="290">
        <f t="shared" si="181"/>
        <v>158.46</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25550</v>
      </c>
      <c r="S370" s="290">
        <f t="shared" si="157"/>
        <v>70</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69350</v>
      </c>
      <c r="U370" s="290">
        <f t="shared" si="158"/>
        <v>190</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41975</v>
      </c>
      <c r="W370" s="290">
        <f t="shared" si="182"/>
        <v>115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73000</v>
      </c>
      <c r="Y370" s="290">
        <f t="shared" si="183"/>
        <v>200</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30575</v>
      </c>
      <c r="AA370" s="290">
        <f t="shared" si="159"/>
        <v>83.767123287671239</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54800</v>
      </c>
      <c r="AC370" s="290">
        <f t="shared" si="160"/>
        <v>150.13698630136986</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35500</v>
      </c>
      <c r="AE370" s="290">
        <f t="shared" si="184"/>
        <v>97.260273972602747</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64150</v>
      </c>
      <c r="AG370" s="290">
        <f t="shared" si="185"/>
        <v>175.75342465753425</v>
      </c>
      <c r="AI370" s="429">
        <f t="shared" si="161"/>
        <v>136.48999999999796</v>
      </c>
      <c r="AJ370" s="429">
        <f t="shared" si="162"/>
        <v>159.36000000000058</v>
      </c>
      <c r="AK370" s="429">
        <f t="shared" si="163"/>
        <v>143.54000000000087</v>
      </c>
      <c r="AL370" s="429">
        <f t="shared" si="164"/>
        <v>158.45999999999913</v>
      </c>
      <c r="AM370" s="429">
        <f t="shared" si="165"/>
        <v>136.49000000000524</v>
      </c>
      <c r="AN370" s="429">
        <f t="shared" si="166"/>
        <v>159.35999999999331</v>
      </c>
      <c r="AO370" s="429">
        <f t="shared" si="167"/>
        <v>143.54000000000087</v>
      </c>
      <c r="AP370" s="429">
        <f t="shared" si="168"/>
        <v>158.45999999999913</v>
      </c>
      <c r="AQ370" s="429">
        <f t="shared" si="169"/>
        <v>70</v>
      </c>
      <c r="AR370" s="429">
        <f t="shared" si="170"/>
        <v>190</v>
      </c>
      <c r="AS370" s="429">
        <f t="shared" si="171"/>
        <v>115</v>
      </c>
      <c r="AT370" s="429">
        <f t="shared" si="172"/>
        <v>200</v>
      </c>
      <c r="AU370" s="429">
        <f t="shared" si="173"/>
        <v>115</v>
      </c>
      <c r="AV370" s="429">
        <f t="shared" si="174"/>
        <v>300</v>
      </c>
      <c r="AW370" s="429">
        <f t="shared" si="175"/>
        <v>200</v>
      </c>
      <c r="AX370" s="429">
        <f t="shared" si="176"/>
        <v>300</v>
      </c>
    </row>
    <row r="371" spans="1:50">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36359.339999999997</v>
      </c>
      <c r="C371" s="290">
        <f t="shared" si="177"/>
        <v>99.342459016393434</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45810.26</v>
      </c>
      <c r="E371" s="290">
        <f t="shared" si="177"/>
        <v>125.16464480874318</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49304.639999999999</v>
      </c>
      <c r="G371" s="290">
        <f t="shared" si="178"/>
        <v>134.71213114754099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51904.86</v>
      </c>
      <c r="I371" s="290">
        <f t="shared" si="179"/>
        <v>141.81655737704918</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49955.340000000004</v>
      </c>
      <c r="K371" s="290">
        <f t="shared" si="155"/>
        <v>136.49</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58325.760000000002</v>
      </c>
      <c r="M371" s="290">
        <f t="shared" si="156"/>
        <v>159.36000000000001</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52535.64</v>
      </c>
      <c r="O371" s="290">
        <f t="shared" si="180"/>
        <v>143.54</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57996.36</v>
      </c>
      <c r="Q371" s="290">
        <f t="shared" si="181"/>
        <v>158.46</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25620</v>
      </c>
      <c r="S371" s="290">
        <f t="shared" si="157"/>
        <v>70</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69540</v>
      </c>
      <c r="U371" s="290">
        <f t="shared" si="158"/>
        <v>190</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42090</v>
      </c>
      <c r="W371" s="290">
        <f t="shared" si="182"/>
        <v>115</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73200</v>
      </c>
      <c r="Y371" s="290">
        <f t="shared" si="183"/>
        <v>200</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30690</v>
      </c>
      <c r="AA371" s="290">
        <f t="shared" si="159"/>
        <v>83.852459016393439</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55100</v>
      </c>
      <c r="AC371" s="290">
        <f t="shared" si="160"/>
        <v>150.54644808743168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35700</v>
      </c>
      <c r="AE371" s="290">
        <f t="shared" si="184"/>
        <v>97.540983606557376</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64450</v>
      </c>
      <c r="AG371" s="290">
        <f t="shared" si="185"/>
        <v>176.0928961748634</v>
      </c>
      <c r="AI371" s="429">
        <f t="shared" si="161"/>
        <v>136.48999999999796</v>
      </c>
      <c r="AJ371" s="429">
        <f t="shared" si="162"/>
        <v>159.36000000000058</v>
      </c>
      <c r="AK371" s="429">
        <f t="shared" si="163"/>
        <v>143.54000000000087</v>
      </c>
      <c r="AL371" s="429">
        <f t="shared" si="164"/>
        <v>158.45999999999913</v>
      </c>
      <c r="AM371" s="429">
        <f t="shared" si="165"/>
        <v>136.48999999999796</v>
      </c>
      <c r="AN371" s="429">
        <f t="shared" si="166"/>
        <v>159.36000000000058</v>
      </c>
      <c r="AO371" s="429">
        <f t="shared" si="167"/>
        <v>143.54000000000087</v>
      </c>
      <c r="AP371" s="429">
        <f t="shared" si="168"/>
        <v>158.45999999999913</v>
      </c>
      <c r="AQ371" s="429">
        <f t="shared" si="169"/>
        <v>70</v>
      </c>
      <c r="AR371" s="429">
        <f t="shared" si="170"/>
        <v>190</v>
      </c>
      <c r="AS371" s="429">
        <f t="shared" si="171"/>
        <v>115</v>
      </c>
      <c r="AT371" s="429">
        <f t="shared" si="172"/>
        <v>200</v>
      </c>
      <c r="AU371" s="429">
        <f t="shared" si="173"/>
        <v>115</v>
      </c>
      <c r="AV371" s="429">
        <f t="shared" si="174"/>
        <v>300</v>
      </c>
      <c r="AW371" s="429">
        <f t="shared" si="175"/>
        <v>200</v>
      </c>
      <c r="AX371" s="429">
        <f t="shared" si="176"/>
        <v>300</v>
      </c>
    </row>
    <row r="372" spans="1:50">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36495.83</v>
      </c>
      <c r="C372" s="290">
        <f t="shared" si="177"/>
        <v>99.443678474114449</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45969.62</v>
      </c>
      <c r="E372" s="290">
        <f t="shared" si="177"/>
        <v>125.25782016348775</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49448.18</v>
      </c>
      <c r="G372" s="290">
        <f t="shared" si="178"/>
        <v>134.73618528610353</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52063.32</v>
      </c>
      <c r="I372" s="290">
        <f t="shared" si="179"/>
        <v>141.86190735694822</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50091.83</v>
      </c>
      <c r="K372" s="290">
        <f t="shared" si="155"/>
        <v>136.49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58485.120000000003</v>
      </c>
      <c r="M372" s="290">
        <f t="shared" si="156"/>
        <v>159.36000000000001</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52679.18</v>
      </c>
      <c r="O372" s="290">
        <f t="shared" si="180"/>
        <v>143.54</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58154.82</v>
      </c>
      <c r="Q372" s="290">
        <f t="shared" si="181"/>
        <v>158.46</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25690</v>
      </c>
      <c r="S372" s="290">
        <f t="shared" si="157"/>
        <v>70</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69730</v>
      </c>
      <c r="U372" s="290">
        <f t="shared" si="158"/>
        <v>190</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42205</v>
      </c>
      <c r="W372" s="290">
        <f t="shared" si="182"/>
        <v>115</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73400</v>
      </c>
      <c r="Y372" s="290">
        <f t="shared" si="183"/>
        <v>200</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30805</v>
      </c>
      <c r="AA372" s="290">
        <f t="shared" si="159"/>
        <v>83.937329700272485</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55400</v>
      </c>
      <c r="AC372" s="290">
        <f t="shared" si="160"/>
        <v>150.95367847411444</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35900</v>
      </c>
      <c r="AE372" s="290">
        <f t="shared" si="184"/>
        <v>97.820163487738427</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64750</v>
      </c>
      <c r="AG372" s="290">
        <f t="shared" si="185"/>
        <v>176.43051771117166</v>
      </c>
      <c r="AI372" s="429">
        <f t="shared" si="161"/>
        <v>136.49000000000524</v>
      </c>
      <c r="AJ372" s="429">
        <f t="shared" si="162"/>
        <v>159.36000000000058</v>
      </c>
      <c r="AK372" s="429">
        <f t="shared" si="163"/>
        <v>143.54000000000087</v>
      </c>
      <c r="AL372" s="429">
        <f t="shared" si="164"/>
        <v>158.45999999999913</v>
      </c>
      <c r="AM372" s="429">
        <f t="shared" si="165"/>
        <v>136.48999999999796</v>
      </c>
      <c r="AN372" s="429">
        <f t="shared" si="166"/>
        <v>159.36000000000058</v>
      </c>
      <c r="AO372" s="429">
        <f t="shared" si="167"/>
        <v>143.54000000000087</v>
      </c>
      <c r="AP372" s="429">
        <f t="shared" si="168"/>
        <v>158.45999999999913</v>
      </c>
      <c r="AQ372" s="429">
        <f t="shared" si="169"/>
        <v>70</v>
      </c>
      <c r="AR372" s="429">
        <f t="shared" si="170"/>
        <v>190</v>
      </c>
      <c r="AS372" s="429">
        <f t="shared" si="171"/>
        <v>115</v>
      </c>
      <c r="AT372" s="429">
        <f t="shared" si="172"/>
        <v>200</v>
      </c>
      <c r="AU372" s="429">
        <f t="shared" si="173"/>
        <v>115</v>
      </c>
      <c r="AV372" s="429">
        <f t="shared" si="174"/>
        <v>300</v>
      </c>
      <c r="AW372" s="429">
        <f t="shared" si="175"/>
        <v>200</v>
      </c>
      <c r="AX372" s="429">
        <f t="shared" si="176"/>
        <v>300</v>
      </c>
    </row>
    <row r="373" spans="1:50">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36632.32</v>
      </c>
      <c r="C373" s="290">
        <f t="shared" si="177"/>
        <v>99.544347826086963</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46128.98</v>
      </c>
      <c r="E373" s="290">
        <f t="shared" si="177"/>
        <v>125.3504891304348</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49591.72</v>
      </c>
      <c r="G373" s="290">
        <f t="shared" si="178"/>
        <v>134.76010869565218</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52221.78</v>
      </c>
      <c r="I373" s="290">
        <f t="shared" si="179"/>
        <v>141.90701086956523</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50228.320000000007</v>
      </c>
      <c r="K373" s="290">
        <f t="shared" si="155"/>
        <v>136.49</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58644.480000000003</v>
      </c>
      <c r="M373" s="290">
        <f t="shared" si="156"/>
        <v>159.36000000000001</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52822.719999999994</v>
      </c>
      <c r="O373" s="290">
        <f t="shared" si="180"/>
        <v>143.54</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58313.280000000006</v>
      </c>
      <c r="Q373" s="290">
        <f t="shared" si="181"/>
        <v>158.46</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25760</v>
      </c>
      <c r="S373" s="290">
        <f t="shared" si="157"/>
        <v>70</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69920</v>
      </c>
      <c r="U373" s="290">
        <f t="shared" si="158"/>
        <v>190</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42320</v>
      </c>
      <c r="W373" s="290">
        <f t="shared" si="182"/>
        <v>115</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73600</v>
      </c>
      <c r="Y373" s="290">
        <f t="shared" si="183"/>
        <v>200</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30920</v>
      </c>
      <c r="AA373" s="290">
        <f t="shared" si="159"/>
        <v>84.021739130434781</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55700</v>
      </c>
      <c r="AC373" s="290">
        <f t="shared" si="160"/>
        <v>151.35869565217391</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36100</v>
      </c>
      <c r="AE373" s="290">
        <f t="shared" si="184"/>
        <v>98.097826086956516</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65050</v>
      </c>
      <c r="AG373" s="290">
        <f t="shared" si="185"/>
        <v>176.76630434782609</v>
      </c>
      <c r="AI373" s="429">
        <f t="shared" si="161"/>
        <v>136.48999999999796</v>
      </c>
      <c r="AJ373" s="429">
        <f t="shared" si="162"/>
        <v>159.36000000000058</v>
      </c>
      <c r="AK373" s="429">
        <f t="shared" si="163"/>
        <v>143.54000000000087</v>
      </c>
      <c r="AL373" s="429">
        <f t="shared" si="164"/>
        <v>158.45999999999913</v>
      </c>
      <c r="AM373" s="429">
        <f t="shared" si="165"/>
        <v>136.49000000000524</v>
      </c>
      <c r="AN373" s="429">
        <f t="shared" si="166"/>
        <v>159.36000000000058</v>
      </c>
      <c r="AO373" s="429">
        <f t="shared" si="167"/>
        <v>143.5399999999936</v>
      </c>
      <c r="AP373" s="429">
        <f t="shared" si="168"/>
        <v>158.4600000000064</v>
      </c>
      <c r="AQ373" s="429">
        <f t="shared" si="169"/>
        <v>70</v>
      </c>
      <c r="AR373" s="429">
        <f t="shared" si="170"/>
        <v>190</v>
      </c>
      <c r="AS373" s="429">
        <f t="shared" si="171"/>
        <v>115</v>
      </c>
      <c r="AT373" s="429">
        <f t="shared" si="172"/>
        <v>200</v>
      </c>
      <c r="AU373" s="429">
        <f t="shared" si="173"/>
        <v>115</v>
      </c>
      <c r="AV373" s="429">
        <f t="shared" si="174"/>
        <v>300</v>
      </c>
      <c r="AW373" s="429">
        <f t="shared" si="175"/>
        <v>200</v>
      </c>
      <c r="AX373" s="429">
        <f t="shared" si="176"/>
        <v>300</v>
      </c>
    </row>
    <row r="374" spans="1:50">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36768.81</v>
      </c>
      <c r="C374" s="290">
        <f t="shared" si="177"/>
        <v>99.644471544715444</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46288.34</v>
      </c>
      <c r="E374" s="290">
        <f t="shared" si="177"/>
        <v>125.44265582655825</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49735.259999999995</v>
      </c>
      <c r="G374" s="290">
        <f t="shared" si="178"/>
        <v>134.78390243902439</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52380.24</v>
      </c>
      <c r="I374" s="290">
        <f t="shared" si="179"/>
        <v>141.95186991869917</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50364.810000000005</v>
      </c>
      <c r="K374" s="290">
        <f t="shared" si="155"/>
        <v>136.49</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58803.840000000004</v>
      </c>
      <c r="M374" s="290">
        <f t="shared" si="156"/>
        <v>159.36000000000001</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52966.259999999995</v>
      </c>
      <c r="O374" s="290">
        <f t="shared" si="180"/>
        <v>143.54</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58471.740000000005</v>
      </c>
      <c r="Q374" s="290">
        <f t="shared" si="181"/>
        <v>158.46</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25830</v>
      </c>
      <c r="S374" s="290">
        <f t="shared" si="157"/>
        <v>70</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70110</v>
      </c>
      <c r="U374" s="290">
        <f t="shared" si="158"/>
        <v>190</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42435</v>
      </c>
      <c r="W374" s="290">
        <f t="shared" si="182"/>
        <v>115</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73800</v>
      </c>
      <c r="Y374" s="290">
        <f t="shared" si="183"/>
        <v>200</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31035</v>
      </c>
      <c r="AA374" s="290">
        <f t="shared" si="159"/>
        <v>84.105691056910572</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56000</v>
      </c>
      <c r="AC374" s="290">
        <f t="shared" si="160"/>
        <v>151.76151761517616</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36300</v>
      </c>
      <c r="AE374" s="290">
        <f t="shared" si="184"/>
        <v>98.373983739837399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65350</v>
      </c>
      <c r="AG374" s="290">
        <f t="shared" si="185"/>
        <v>177.10027100271003</v>
      </c>
      <c r="AI374" s="429">
        <f t="shared" si="161"/>
        <v>136.48999999999796</v>
      </c>
      <c r="AJ374" s="429">
        <f t="shared" si="162"/>
        <v>159.35999999999331</v>
      </c>
      <c r="AK374" s="429">
        <f t="shared" si="163"/>
        <v>143.5399999999936</v>
      </c>
      <c r="AL374" s="429">
        <f t="shared" si="164"/>
        <v>158.45999999999913</v>
      </c>
      <c r="AM374" s="429">
        <f t="shared" si="165"/>
        <v>136.48999999999796</v>
      </c>
      <c r="AN374" s="429">
        <f t="shared" si="166"/>
        <v>159.36000000000058</v>
      </c>
      <c r="AO374" s="429">
        <f t="shared" si="167"/>
        <v>143.54000000000087</v>
      </c>
      <c r="AP374" s="429">
        <f t="shared" si="168"/>
        <v>158.45999999999913</v>
      </c>
      <c r="AQ374" s="429">
        <f t="shared" si="169"/>
        <v>70</v>
      </c>
      <c r="AR374" s="429">
        <f t="shared" si="170"/>
        <v>190</v>
      </c>
      <c r="AS374" s="429">
        <f t="shared" si="171"/>
        <v>115</v>
      </c>
      <c r="AT374" s="429">
        <f t="shared" si="172"/>
        <v>200</v>
      </c>
      <c r="AU374" s="429">
        <f t="shared" si="173"/>
        <v>115</v>
      </c>
      <c r="AV374" s="429">
        <f t="shared" si="174"/>
        <v>300</v>
      </c>
      <c r="AW374" s="429">
        <f t="shared" si="175"/>
        <v>200</v>
      </c>
      <c r="AX374" s="429">
        <f t="shared" si="176"/>
        <v>300</v>
      </c>
    </row>
    <row r="375" spans="1:50">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36905.300000000003</v>
      </c>
      <c r="C375" s="290">
        <f t="shared" si="177"/>
        <v>99.744054054054061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46447.7</v>
      </c>
      <c r="E375" s="290">
        <f t="shared" si="177"/>
        <v>125.53432432432432</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49878.799999999996</v>
      </c>
      <c r="G375" s="290">
        <f t="shared" si="178"/>
        <v>134.80756756756756</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52538.7</v>
      </c>
      <c r="I375" s="290">
        <f t="shared" si="179"/>
        <v>141.99648648648648</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50501.3</v>
      </c>
      <c r="K375" s="290">
        <f t="shared" si="155"/>
        <v>136.49</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58963.200000000004</v>
      </c>
      <c r="M375" s="290">
        <f t="shared" si="156"/>
        <v>159.36000000000001</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53109.799999999996</v>
      </c>
      <c r="O375" s="290">
        <f t="shared" si="180"/>
        <v>143.54</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58630.200000000004</v>
      </c>
      <c r="Q375" s="290">
        <f t="shared" si="181"/>
        <v>158.46</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25900</v>
      </c>
      <c r="S375" s="290">
        <f t="shared" si="157"/>
        <v>70</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70300</v>
      </c>
      <c r="U375" s="290">
        <f t="shared" si="158"/>
        <v>190</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42550</v>
      </c>
      <c r="W375" s="290">
        <f t="shared" si="182"/>
        <v>115</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74000</v>
      </c>
      <c r="Y375" s="290">
        <f t="shared" si="183"/>
        <v>200</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31150</v>
      </c>
      <c r="AA375" s="290">
        <f t="shared" si="159"/>
        <v>84.189189189189193</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56300</v>
      </c>
      <c r="AC375" s="290">
        <f t="shared" si="160"/>
        <v>152.16216216216216</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36500</v>
      </c>
      <c r="AE375" s="290">
        <f t="shared" si="184"/>
        <v>98.648648648648646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65650</v>
      </c>
      <c r="AG375" s="290">
        <f t="shared" si="185"/>
        <v>177.43243243243242</v>
      </c>
      <c r="AI375" s="429">
        <f t="shared" si="161"/>
        <v>136.49000000000524</v>
      </c>
      <c r="AJ375" s="429">
        <f t="shared" si="162"/>
        <v>159.36000000000058</v>
      </c>
      <c r="AK375" s="429">
        <f t="shared" si="163"/>
        <v>143.54000000000087</v>
      </c>
      <c r="AL375" s="429">
        <f t="shared" si="164"/>
        <v>158.45999999999913</v>
      </c>
      <c r="AM375" s="429">
        <f t="shared" si="165"/>
        <v>136.48999999999796</v>
      </c>
      <c r="AN375" s="429">
        <f t="shared" si="166"/>
        <v>159.36000000000058</v>
      </c>
      <c r="AO375" s="429">
        <f t="shared" si="167"/>
        <v>143.54000000000087</v>
      </c>
      <c r="AP375" s="429">
        <f t="shared" si="168"/>
        <v>158.45999999999913</v>
      </c>
      <c r="AQ375" s="429">
        <f t="shared" si="169"/>
        <v>70</v>
      </c>
      <c r="AR375" s="429">
        <f t="shared" si="170"/>
        <v>190</v>
      </c>
      <c r="AS375" s="429">
        <f t="shared" si="171"/>
        <v>115</v>
      </c>
      <c r="AT375" s="429">
        <f t="shared" si="172"/>
        <v>200</v>
      </c>
      <c r="AU375" s="429">
        <f t="shared" si="173"/>
        <v>115</v>
      </c>
      <c r="AV375" s="429">
        <f t="shared" si="174"/>
        <v>300</v>
      </c>
      <c r="AW375" s="429">
        <f t="shared" si="175"/>
        <v>200</v>
      </c>
      <c r="AX375" s="429">
        <f t="shared" si="176"/>
        <v>300</v>
      </c>
    </row>
    <row r="376" spans="1:50">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37041.79</v>
      </c>
      <c r="C376" s="290">
        <f t="shared" si="177"/>
        <v>99.843099730458221</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46607.06</v>
      </c>
      <c r="E376" s="290">
        <f t="shared" si="177"/>
        <v>125.6254986522911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50022.34</v>
      </c>
      <c r="G376" s="290">
        <f t="shared" si="178"/>
        <v>134.8311051212938</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52697.16</v>
      </c>
      <c r="I376" s="290">
        <f t="shared" si="179"/>
        <v>142.04086253369275</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50637.79</v>
      </c>
      <c r="K376" s="290">
        <f t="shared" si="155"/>
        <v>136.49</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59122.560000000005</v>
      </c>
      <c r="M376" s="290">
        <f t="shared" si="156"/>
        <v>159.36000000000001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53253.34</v>
      </c>
      <c r="O376" s="290">
        <f t="shared" si="180"/>
        <v>143.54</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58788.66</v>
      </c>
      <c r="Q376" s="290">
        <f t="shared" si="181"/>
        <v>158.46</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25970</v>
      </c>
      <c r="S376" s="290">
        <f t="shared" si="157"/>
        <v>70</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70490</v>
      </c>
      <c r="U376" s="290">
        <f t="shared" si="158"/>
        <v>190</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42665</v>
      </c>
      <c r="W376" s="290">
        <f t="shared" si="182"/>
        <v>115</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74200</v>
      </c>
      <c r="Y376" s="290">
        <f t="shared" si="183"/>
        <v>200</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31265</v>
      </c>
      <c r="AA376" s="290">
        <f t="shared" si="159"/>
        <v>84.272237196765502</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56600</v>
      </c>
      <c r="AC376" s="290">
        <f t="shared" si="160"/>
        <v>152.56064690026955</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36700</v>
      </c>
      <c r="AE376" s="290">
        <f t="shared" si="184"/>
        <v>98.921832884097029</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65950</v>
      </c>
      <c r="AG376" s="290">
        <f t="shared" si="185"/>
        <v>177.76280323450135</v>
      </c>
      <c r="AI376" s="429">
        <f t="shared" si="161"/>
        <v>136.48999999999796</v>
      </c>
      <c r="AJ376" s="429">
        <f t="shared" si="162"/>
        <v>159.36000000000058</v>
      </c>
      <c r="AK376" s="429">
        <f t="shared" si="163"/>
        <v>143.54000000000087</v>
      </c>
      <c r="AL376" s="429">
        <f t="shared" si="164"/>
        <v>158.4600000000064</v>
      </c>
      <c r="AM376" s="429">
        <f t="shared" si="165"/>
        <v>136.48999999999796</v>
      </c>
      <c r="AN376" s="429">
        <f t="shared" si="166"/>
        <v>159.36000000000058</v>
      </c>
      <c r="AO376" s="429">
        <f t="shared" si="167"/>
        <v>143.54000000000087</v>
      </c>
      <c r="AP376" s="429">
        <f t="shared" si="168"/>
        <v>158.45999999999913</v>
      </c>
      <c r="AQ376" s="429">
        <f t="shared" si="169"/>
        <v>70</v>
      </c>
      <c r="AR376" s="429">
        <f t="shared" si="170"/>
        <v>190</v>
      </c>
      <c r="AS376" s="429">
        <f t="shared" si="171"/>
        <v>115</v>
      </c>
      <c r="AT376" s="429">
        <f t="shared" si="172"/>
        <v>200</v>
      </c>
      <c r="AU376" s="429">
        <f t="shared" si="173"/>
        <v>115</v>
      </c>
      <c r="AV376" s="429">
        <f t="shared" si="174"/>
        <v>300</v>
      </c>
      <c r="AW376" s="429">
        <f t="shared" si="175"/>
        <v>200</v>
      </c>
      <c r="AX376" s="429">
        <f t="shared" si="176"/>
        <v>300</v>
      </c>
    </row>
    <row r="377" spans="1:50">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37178.28</v>
      </c>
      <c r="C377" s="290">
        <f t="shared" si="177"/>
        <v>99.941612903225803</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46766.42</v>
      </c>
      <c r="E377" s="290">
        <f t="shared" si="177"/>
        <v>125.71618279569893</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50165.88</v>
      </c>
      <c r="G377" s="290">
        <f t="shared" si="178"/>
        <v>134.85451612903225</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52855.62</v>
      </c>
      <c r="I377" s="290">
        <f t="shared" si="179"/>
        <v>142.08500000000001</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50774.280000000006</v>
      </c>
      <c r="K377" s="290">
        <f t="shared" si="155"/>
        <v>136.49</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59281.920000000006</v>
      </c>
      <c r="M377" s="290">
        <f t="shared" si="156"/>
        <v>159.36000000000001</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53396.88</v>
      </c>
      <c r="O377" s="290">
        <f t="shared" si="180"/>
        <v>143.54</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58947.12</v>
      </c>
      <c r="Q377" s="290">
        <f t="shared" si="181"/>
        <v>158.46</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26040</v>
      </c>
      <c r="S377" s="290">
        <f t="shared" si="157"/>
        <v>70</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70680</v>
      </c>
      <c r="U377" s="290">
        <f t="shared" si="158"/>
        <v>190</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42780</v>
      </c>
      <c r="W377" s="290">
        <f t="shared" si="182"/>
        <v>115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74400</v>
      </c>
      <c r="Y377" s="290">
        <f t="shared" si="183"/>
        <v>200</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31380</v>
      </c>
      <c r="AA377" s="290">
        <f t="shared" si="159"/>
        <v>84.354838709677423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56900</v>
      </c>
      <c r="AC377" s="290">
        <f t="shared" si="160"/>
        <v>152.95698924731184</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36900</v>
      </c>
      <c r="AE377" s="290">
        <f t="shared" si="184"/>
        <v>99.193548387096769</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66250</v>
      </c>
      <c r="AG377" s="290">
        <f t="shared" si="185"/>
        <v>178.09139784946237</v>
      </c>
      <c r="AI377" s="429">
        <f t="shared" si="161"/>
        <v>136.48999999999796</v>
      </c>
      <c r="AJ377" s="429">
        <f t="shared" si="162"/>
        <v>159.36000000000058</v>
      </c>
      <c r="AK377" s="429">
        <f t="shared" si="163"/>
        <v>143.54000000000087</v>
      </c>
      <c r="AL377" s="429">
        <f t="shared" si="164"/>
        <v>158.45999999999913</v>
      </c>
      <c r="AM377" s="429">
        <f t="shared" si="165"/>
        <v>136.49000000000524</v>
      </c>
      <c r="AN377" s="429">
        <f t="shared" si="166"/>
        <v>159.36000000000058</v>
      </c>
      <c r="AO377" s="429">
        <f t="shared" si="167"/>
        <v>143.54000000000087</v>
      </c>
      <c r="AP377" s="429">
        <f t="shared" si="168"/>
        <v>158.45999999999913</v>
      </c>
      <c r="AQ377" s="429">
        <f t="shared" si="169"/>
        <v>70</v>
      </c>
      <c r="AR377" s="429">
        <f t="shared" si="170"/>
        <v>190</v>
      </c>
      <c r="AS377" s="429">
        <f t="shared" si="171"/>
        <v>115</v>
      </c>
      <c r="AT377" s="429">
        <f t="shared" si="172"/>
        <v>200</v>
      </c>
      <c r="AU377" s="429">
        <f t="shared" si="173"/>
        <v>115</v>
      </c>
      <c r="AV377" s="429">
        <f t="shared" si="174"/>
        <v>300</v>
      </c>
      <c r="AW377" s="429">
        <f t="shared" si="175"/>
        <v>200</v>
      </c>
      <c r="AX377" s="429">
        <f t="shared" si="176"/>
        <v>300</v>
      </c>
    </row>
    <row r="378" spans="1:50">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37314.770000000004</v>
      </c>
      <c r="C378" s="290">
        <f t="shared" si="177"/>
        <v>100.0395978552279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46925.78</v>
      </c>
      <c r="E378" s="290">
        <f t="shared" si="177"/>
        <v>125.80638069705094</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50309.42</v>
      </c>
      <c r="G378" s="290">
        <f t="shared" si="178"/>
        <v>134.87780160857909</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53014.080000000002</v>
      </c>
      <c r="I378" s="290">
        <f t="shared" si="179"/>
        <v>142.12890080428954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50910.770000000004</v>
      </c>
      <c r="K378" s="290">
        <f t="shared" si="155"/>
        <v>136.49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59441.280000000006</v>
      </c>
      <c r="M378" s="290">
        <f t="shared" si="156"/>
        <v>159.36000000000001</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53540.42</v>
      </c>
      <c r="O378" s="290">
        <f t="shared" si="180"/>
        <v>143.54</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59105.58</v>
      </c>
      <c r="Q378" s="290">
        <f t="shared" si="181"/>
        <v>158.46</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26110</v>
      </c>
      <c r="S378" s="290">
        <f t="shared" si="157"/>
        <v>70</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70870</v>
      </c>
      <c r="U378" s="290">
        <f t="shared" si="158"/>
        <v>190</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42895</v>
      </c>
      <c r="W378" s="290">
        <f t="shared" si="182"/>
        <v>115</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74600</v>
      </c>
      <c r="Y378" s="290">
        <f t="shared" si="183"/>
        <v>200</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31495</v>
      </c>
      <c r="AA378" s="290">
        <f t="shared" si="159"/>
        <v>84.436997319034859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57200</v>
      </c>
      <c r="AC378" s="290">
        <f t="shared" si="160"/>
        <v>153.35120643431637</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37100</v>
      </c>
      <c r="AE378" s="290">
        <f t="shared" si="184"/>
        <v>99.463806970509381</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66550</v>
      </c>
      <c r="AG378" s="290">
        <f t="shared" si="185"/>
        <v>178.41823056300268</v>
      </c>
      <c r="AI378" s="429">
        <f t="shared" si="161"/>
        <v>136.49000000000524</v>
      </c>
      <c r="AJ378" s="429">
        <f t="shared" si="162"/>
        <v>159.36000000000058</v>
      </c>
      <c r="AK378" s="429">
        <f t="shared" si="163"/>
        <v>143.54000000000087</v>
      </c>
      <c r="AL378" s="429">
        <f t="shared" si="164"/>
        <v>158.45999999999913</v>
      </c>
      <c r="AM378" s="429">
        <f t="shared" si="165"/>
        <v>136.48999999999796</v>
      </c>
      <c r="AN378" s="429">
        <f t="shared" si="166"/>
        <v>159.36000000000058</v>
      </c>
      <c r="AO378" s="429">
        <f t="shared" si="167"/>
        <v>143.54000000000087</v>
      </c>
      <c r="AP378" s="429">
        <f t="shared" si="168"/>
        <v>158.45999999999913</v>
      </c>
      <c r="AQ378" s="429">
        <f t="shared" si="169"/>
        <v>70</v>
      </c>
      <c r="AR378" s="429">
        <f t="shared" si="170"/>
        <v>190</v>
      </c>
      <c r="AS378" s="429">
        <f t="shared" si="171"/>
        <v>115</v>
      </c>
      <c r="AT378" s="429">
        <f t="shared" si="172"/>
        <v>200</v>
      </c>
      <c r="AU378" s="429">
        <f t="shared" si="173"/>
        <v>115</v>
      </c>
      <c r="AV378" s="429">
        <f t="shared" si="174"/>
        <v>300</v>
      </c>
      <c r="AW378" s="429">
        <f t="shared" si="175"/>
        <v>200</v>
      </c>
      <c r="AX378" s="429">
        <f t="shared" si="176"/>
        <v>300</v>
      </c>
    </row>
    <row r="379" spans="1:50">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37451.26</v>
      </c>
      <c r="C379" s="290">
        <f t="shared" si="177"/>
        <v>100.13705882352942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47085.14</v>
      </c>
      <c r="E379" s="290">
        <f t="shared" si="177"/>
        <v>125.89609625668449</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50452.959999999999</v>
      </c>
      <c r="G379" s="290">
        <f t="shared" si="178"/>
        <v>134.90096256684492</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53172.54</v>
      </c>
      <c r="I379" s="290">
        <f t="shared" si="179"/>
        <v>142.1725668449198</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51047.26</v>
      </c>
      <c r="K379" s="290">
        <f t="shared" si="155"/>
        <v>136.49</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59600.640000000007</v>
      </c>
      <c r="M379" s="290">
        <f t="shared" si="156"/>
        <v>159.36000000000001</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53683.96</v>
      </c>
      <c r="O379" s="290">
        <f t="shared" si="180"/>
        <v>143.54</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59264.04</v>
      </c>
      <c r="Q379" s="290">
        <f t="shared" si="181"/>
        <v>158.46</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26180</v>
      </c>
      <c r="S379" s="290">
        <f t="shared" si="157"/>
        <v>70</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71060</v>
      </c>
      <c r="U379" s="290">
        <f t="shared" si="158"/>
        <v>190</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43010</v>
      </c>
      <c r="W379" s="290">
        <f t="shared" si="182"/>
        <v>115</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74800</v>
      </c>
      <c r="Y379" s="290">
        <f t="shared" si="183"/>
        <v>200</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31610</v>
      </c>
      <c r="AA379" s="290">
        <f t="shared" si="159"/>
        <v>84.518716577540104</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57500</v>
      </c>
      <c r="AC379" s="290">
        <f t="shared" si="160"/>
        <v>153.7433155080214</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37300</v>
      </c>
      <c r="AE379" s="290">
        <f t="shared" si="184"/>
        <v>99.732620320855617</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66850</v>
      </c>
      <c r="AG379" s="290">
        <f t="shared" si="185"/>
        <v>178.7433155080214</v>
      </c>
      <c r="AI379" s="429">
        <f t="shared" si="161"/>
        <v>136.48999999999796</v>
      </c>
      <c r="AJ379" s="429">
        <f t="shared" si="162"/>
        <v>159.36000000000058</v>
      </c>
      <c r="AK379" s="429">
        <f t="shared" si="163"/>
        <v>143.54000000000087</v>
      </c>
      <c r="AL379" s="429">
        <f t="shared" si="164"/>
        <v>158.45999999999913</v>
      </c>
      <c r="AM379" s="429">
        <f t="shared" si="165"/>
        <v>136.48999999999796</v>
      </c>
      <c r="AN379" s="429">
        <f t="shared" si="166"/>
        <v>159.36000000000058</v>
      </c>
      <c r="AO379" s="429">
        <f t="shared" si="167"/>
        <v>143.54000000000087</v>
      </c>
      <c r="AP379" s="429">
        <f t="shared" si="168"/>
        <v>158.45999999999913</v>
      </c>
      <c r="AQ379" s="429">
        <f t="shared" si="169"/>
        <v>70</v>
      </c>
      <c r="AR379" s="429">
        <f t="shared" si="170"/>
        <v>190</v>
      </c>
      <c r="AS379" s="429">
        <f t="shared" si="171"/>
        <v>115</v>
      </c>
      <c r="AT379" s="429">
        <f t="shared" si="172"/>
        <v>200</v>
      </c>
      <c r="AU379" s="429">
        <f t="shared" si="173"/>
        <v>115</v>
      </c>
      <c r="AV379" s="429">
        <f t="shared" si="174"/>
        <v>300</v>
      </c>
      <c r="AW379" s="429">
        <f t="shared" si="175"/>
        <v>200</v>
      </c>
      <c r="AX379" s="429">
        <f t="shared" si="176"/>
        <v>300</v>
      </c>
    </row>
    <row r="380" spans="1:5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37587.75</v>
      </c>
      <c r="C380" s="290">
        <f t="shared" si="177"/>
        <v>100.23399999999999</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47244.5</v>
      </c>
      <c r="E380" s="290">
        <f t="shared" si="177"/>
        <v>125.98533333333333</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50596.5</v>
      </c>
      <c r="G380" s="290">
        <f t="shared" si="178"/>
        <v>134.92400000000001</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53331</v>
      </c>
      <c r="I380" s="290">
        <f t="shared" si="179"/>
        <v>142.21600000000001</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51183.75</v>
      </c>
      <c r="K380" s="290">
        <f t="shared" si="155"/>
        <v>136.49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59760.000000000007</v>
      </c>
      <c r="M380" s="290">
        <f t="shared" si="156"/>
        <v>159.36000000000001</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53827.5</v>
      </c>
      <c r="O380" s="290">
        <f t="shared" si="180"/>
        <v>143.54</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59422.5</v>
      </c>
      <c r="Q380" s="290">
        <f t="shared" si="181"/>
        <v>158.46</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26250</v>
      </c>
      <c r="S380" s="290">
        <f t="shared" si="157"/>
        <v>70</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71250</v>
      </c>
      <c r="U380" s="290">
        <f t="shared" si="158"/>
        <v>190</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43125</v>
      </c>
      <c r="W380" s="290">
        <f t="shared" si="182"/>
        <v>115</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75000</v>
      </c>
      <c r="Y380" s="290">
        <f t="shared" si="183"/>
        <v>200</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31725</v>
      </c>
      <c r="AA380" s="290">
        <f t="shared" si="159"/>
        <v>84.6</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57800</v>
      </c>
      <c r="AC380" s="290">
        <f t="shared" si="160"/>
        <v>154.13333333333333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37500</v>
      </c>
      <c r="AE380" s="290">
        <f t="shared" si="184"/>
        <v>100</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67150</v>
      </c>
      <c r="AG380" s="290">
        <f t="shared" si="185"/>
        <v>179.06666666666666</v>
      </c>
      <c r="AI380" s="429">
        <f t="shared" si="161"/>
        <v>136.48999999999796</v>
      </c>
      <c r="AJ380" s="429">
        <f t="shared" si="162"/>
        <v>159.36000000000058</v>
      </c>
      <c r="AK380" s="429">
        <f t="shared" si="163"/>
        <v>143.54000000000087</v>
      </c>
      <c r="AL380" s="429">
        <f t="shared" si="164"/>
        <v>158.45999999999913</v>
      </c>
      <c r="AM380" s="429">
        <f t="shared" si="165"/>
        <v>136.48999999999796</v>
      </c>
      <c r="AN380" s="429">
        <f t="shared" si="166"/>
        <v>159.36000000000058</v>
      </c>
      <c r="AO380" s="429">
        <f t="shared" si="167"/>
        <v>143.54000000000087</v>
      </c>
      <c r="AP380" s="429">
        <f t="shared" si="168"/>
        <v>158.45999999999913</v>
      </c>
      <c r="AQ380" s="429">
        <f t="shared" si="169"/>
        <v>70</v>
      </c>
      <c r="AR380" s="429">
        <f t="shared" si="170"/>
        <v>190</v>
      </c>
      <c r="AS380" s="429">
        <f t="shared" si="171"/>
        <v>115</v>
      </c>
      <c r="AT380" s="429">
        <f t="shared" si="172"/>
        <v>200</v>
      </c>
      <c r="AU380" s="429">
        <f t="shared" si="173"/>
        <v>115</v>
      </c>
      <c r="AV380" s="429">
        <f t="shared" si="174"/>
        <v>300</v>
      </c>
      <c r="AW380" s="429">
        <f t="shared" si="175"/>
        <v>200</v>
      </c>
      <c r="AX380" s="429">
        <f t="shared" si="176"/>
        <v>300</v>
      </c>
    </row>
    <row r="381" spans="1:50">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37724.240000000005</v>
      </c>
      <c r="C381" s="290">
        <f t="shared" si="177"/>
        <v>100.33042553191491</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47403.86</v>
      </c>
      <c r="E381" s="290">
        <f t="shared" si="177"/>
        <v>126.07409574468085</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50740.04</v>
      </c>
      <c r="G381" s="290">
        <f t="shared" si="178"/>
        <v>134.94691489361702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53489.46</v>
      </c>
      <c r="I381" s="290">
        <f t="shared" si="179"/>
        <v>142.25920212765956</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51320.240000000005</v>
      </c>
      <c r="K381" s="290">
        <f t="shared" si="155"/>
        <v>136.49</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59919.360000000008</v>
      </c>
      <c r="M381" s="290">
        <f t="shared" si="156"/>
        <v>159.36000000000001</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53971.039999999994</v>
      </c>
      <c r="O381" s="290">
        <f t="shared" si="180"/>
        <v>143.54</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59580.960000000006</v>
      </c>
      <c r="Q381" s="290">
        <f t="shared" si="181"/>
        <v>158.46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26320</v>
      </c>
      <c r="S381" s="290">
        <f t="shared" si="157"/>
        <v>70</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71440</v>
      </c>
      <c r="U381" s="290">
        <f t="shared" si="158"/>
        <v>190</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43240</v>
      </c>
      <c r="W381" s="290">
        <f t="shared" si="182"/>
        <v>115</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75200</v>
      </c>
      <c r="Y381" s="290">
        <f t="shared" si="183"/>
        <v>200</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31840</v>
      </c>
      <c r="AA381" s="290">
        <f t="shared" si="159"/>
        <v>84.680851063829792</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58100</v>
      </c>
      <c r="AC381" s="290">
        <f t="shared" si="160"/>
        <v>154.52127659574469</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37700</v>
      </c>
      <c r="AE381" s="290">
        <f t="shared" si="184"/>
        <v>100.26595744680851</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67450</v>
      </c>
      <c r="AG381" s="290">
        <f t="shared" si="185"/>
        <v>179.38829787234042</v>
      </c>
      <c r="AI381" s="429">
        <f t="shared" si="161"/>
        <v>136.49000000000524</v>
      </c>
      <c r="AJ381" s="429">
        <f t="shared" si="162"/>
        <v>159.36000000000058</v>
      </c>
      <c r="AK381" s="429">
        <f t="shared" si="163"/>
        <v>143.54000000000087</v>
      </c>
      <c r="AL381" s="429">
        <f t="shared" si="164"/>
        <v>158.45999999999913</v>
      </c>
      <c r="AM381" s="429">
        <f t="shared" si="165"/>
        <v>136.49000000000524</v>
      </c>
      <c r="AN381" s="429">
        <f t="shared" si="166"/>
        <v>159.36000000000058</v>
      </c>
      <c r="AO381" s="429">
        <f t="shared" si="167"/>
        <v>143.5399999999936</v>
      </c>
      <c r="AP381" s="429">
        <f t="shared" si="168"/>
        <v>158.4600000000064</v>
      </c>
      <c r="AQ381" s="429">
        <f t="shared" si="169"/>
        <v>70</v>
      </c>
      <c r="AR381" s="429">
        <f t="shared" si="170"/>
        <v>190</v>
      </c>
      <c r="AS381" s="429">
        <f t="shared" si="171"/>
        <v>115</v>
      </c>
      <c r="AT381" s="429">
        <f t="shared" si="172"/>
        <v>200</v>
      </c>
      <c r="AU381" s="429">
        <f t="shared" si="173"/>
        <v>115</v>
      </c>
      <c r="AV381" s="429">
        <f t="shared" si="174"/>
        <v>300</v>
      </c>
      <c r="AW381" s="429">
        <f t="shared" si="175"/>
        <v>200</v>
      </c>
      <c r="AX381" s="429">
        <f t="shared" si="176"/>
        <v>300</v>
      </c>
    </row>
    <row r="382" spans="1:50">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37860.730000000003</v>
      </c>
      <c r="C382" s="290">
        <f t="shared" si="177"/>
        <v>100.42633952254643</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47563.22</v>
      </c>
      <c r="E382" s="290">
        <f t="shared" si="177"/>
        <v>126.16238726790451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50883.579999999994</v>
      </c>
      <c r="G382" s="290">
        <f t="shared" si="178"/>
        <v>134.96970822281165</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53647.92</v>
      </c>
      <c r="I382" s="290">
        <f t="shared" si="179"/>
        <v>142.302175066313</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51456.73</v>
      </c>
      <c r="K382" s="290">
        <f t="shared" si="155"/>
        <v>136.49</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60078.720000000008</v>
      </c>
      <c r="M382" s="290">
        <f t="shared" si="156"/>
        <v>159.36000000000001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54114.579999999994</v>
      </c>
      <c r="O382" s="290">
        <f t="shared" si="180"/>
        <v>143.54</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59739.420000000006</v>
      </c>
      <c r="Q382" s="290">
        <f t="shared" si="181"/>
        <v>158.46</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26390</v>
      </c>
      <c r="S382" s="290">
        <f t="shared" si="157"/>
        <v>70</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71630</v>
      </c>
      <c r="U382" s="290">
        <f t="shared" si="158"/>
        <v>190</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43355</v>
      </c>
      <c r="W382" s="290">
        <f t="shared" si="182"/>
        <v>115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75400</v>
      </c>
      <c r="Y382" s="290">
        <f t="shared" si="183"/>
        <v>200</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31955</v>
      </c>
      <c r="AA382" s="290">
        <f t="shared" si="159"/>
        <v>84.761273209549074</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58400</v>
      </c>
      <c r="AC382" s="290">
        <f t="shared" si="160"/>
        <v>154.90716180371354</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37900</v>
      </c>
      <c r="AE382" s="290">
        <f t="shared" si="184"/>
        <v>100.53050397877985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67750</v>
      </c>
      <c r="AG382" s="290">
        <f t="shared" si="185"/>
        <v>179.70822281167108</v>
      </c>
      <c r="AI382" s="429">
        <f t="shared" si="161"/>
        <v>136.48999999999796</v>
      </c>
      <c r="AJ382" s="429">
        <f t="shared" si="162"/>
        <v>159.36000000000058</v>
      </c>
      <c r="AK382" s="429">
        <f t="shared" si="163"/>
        <v>143.5399999999936</v>
      </c>
      <c r="AL382" s="429">
        <f t="shared" si="164"/>
        <v>158.45999999999913</v>
      </c>
      <c r="AM382" s="429">
        <f t="shared" si="165"/>
        <v>136.48999999999796</v>
      </c>
      <c r="AN382" s="429">
        <f t="shared" si="166"/>
        <v>159.36000000000058</v>
      </c>
      <c r="AO382" s="429">
        <f t="shared" si="167"/>
        <v>143.54000000000087</v>
      </c>
      <c r="AP382" s="429">
        <f t="shared" si="168"/>
        <v>158.45999999999913</v>
      </c>
      <c r="AQ382" s="429">
        <f t="shared" si="169"/>
        <v>70</v>
      </c>
      <c r="AR382" s="429">
        <f t="shared" si="170"/>
        <v>190</v>
      </c>
      <c r="AS382" s="429">
        <f t="shared" si="171"/>
        <v>115</v>
      </c>
      <c r="AT382" s="429">
        <f t="shared" si="172"/>
        <v>200</v>
      </c>
      <c r="AU382" s="429">
        <f t="shared" si="173"/>
        <v>115</v>
      </c>
      <c r="AV382" s="429">
        <f t="shared" si="174"/>
        <v>300</v>
      </c>
      <c r="AW382" s="429">
        <f t="shared" si="175"/>
        <v>200</v>
      </c>
      <c r="AX382" s="429">
        <f t="shared" si="176"/>
        <v>300</v>
      </c>
    </row>
    <row r="383" spans="1:50">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37997.22</v>
      </c>
      <c r="C383" s="290">
        <f t="shared" si="177"/>
        <v>100.52174603174603</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47722.58</v>
      </c>
      <c r="E383" s="290">
        <f t="shared" si="177"/>
        <v>126.25021164021165</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51027.119999999995</v>
      </c>
      <c r="G383" s="290">
        <f t="shared" si="178"/>
        <v>134.99238095238093</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53806.380000000005</v>
      </c>
      <c r="I383" s="290">
        <f t="shared" si="179"/>
        <v>142.34492063492064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51593.22</v>
      </c>
      <c r="K383" s="290">
        <f t="shared" si="155"/>
        <v>136.49</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60238.080000000002</v>
      </c>
      <c r="M383" s="290">
        <f t="shared" si="156"/>
        <v>159.36000000000001</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54258.119999999995</v>
      </c>
      <c r="O383" s="290">
        <f t="shared" si="180"/>
        <v>143.54</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59897.880000000005</v>
      </c>
      <c r="Q383" s="290">
        <f t="shared" si="181"/>
        <v>158.46</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26460</v>
      </c>
      <c r="S383" s="290">
        <f t="shared" si="157"/>
        <v>70</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71820</v>
      </c>
      <c r="U383" s="290">
        <f t="shared" si="158"/>
        <v>190</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43470</v>
      </c>
      <c r="W383" s="290">
        <f t="shared" si="182"/>
        <v>115</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75600</v>
      </c>
      <c r="Y383" s="290">
        <f t="shared" si="183"/>
        <v>200</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32070</v>
      </c>
      <c r="AA383" s="290">
        <f t="shared" si="159"/>
        <v>84.841269841269835</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58700</v>
      </c>
      <c r="AC383" s="290">
        <f t="shared" si="160"/>
        <v>155.29100529100529</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38100</v>
      </c>
      <c r="AE383" s="290">
        <f t="shared" si="184"/>
        <v>100.7936507936508</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68050</v>
      </c>
      <c r="AG383" s="290">
        <f t="shared" si="185"/>
        <v>180.02645502645504</v>
      </c>
      <c r="AI383" s="429">
        <f t="shared" si="161"/>
        <v>136.48999999999796</v>
      </c>
      <c r="AJ383" s="429">
        <f t="shared" si="162"/>
        <v>159.36000000000058</v>
      </c>
      <c r="AK383" s="429">
        <f t="shared" si="163"/>
        <v>143.54000000000087</v>
      </c>
      <c r="AL383" s="429">
        <f t="shared" si="164"/>
        <v>158.4600000000064</v>
      </c>
      <c r="AM383" s="429">
        <f t="shared" si="165"/>
        <v>136.48999999999796</v>
      </c>
      <c r="AN383" s="429">
        <f t="shared" si="166"/>
        <v>159.35999999999331</v>
      </c>
      <c r="AO383" s="429">
        <f t="shared" si="167"/>
        <v>143.54000000000087</v>
      </c>
      <c r="AP383" s="429">
        <f t="shared" si="168"/>
        <v>158.45999999999913</v>
      </c>
      <c r="AQ383" s="429">
        <f t="shared" si="169"/>
        <v>70</v>
      </c>
      <c r="AR383" s="429">
        <f t="shared" si="170"/>
        <v>190</v>
      </c>
      <c r="AS383" s="429">
        <f t="shared" si="171"/>
        <v>115</v>
      </c>
      <c r="AT383" s="429">
        <f t="shared" si="172"/>
        <v>200</v>
      </c>
      <c r="AU383" s="429">
        <f t="shared" si="173"/>
        <v>115</v>
      </c>
      <c r="AV383" s="429">
        <f t="shared" si="174"/>
        <v>300</v>
      </c>
      <c r="AW383" s="429">
        <f t="shared" si="175"/>
        <v>200</v>
      </c>
      <c r="AX383" s="429">
        <f t="shared" si="176"/>
        <v>300</v>
      </c>
    </row>
    <row r="384" spans="1:50">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38133.71</v>
      </c>
      <c r="C384" s="290">
        <f t="shared" si="177"/>
        <v>100.61664907651715</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47881.94</v>
      </c>
      <c r="E384" s="290">
        <f t="shared" si="177"/>
        <v>126.33757255936676</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51170.659999999996</v>
      </c>
      <c r="G384" s="290">
        <f t="shared" si="178"/>
        <v>135.01493403693931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53964.84</v>
      </c>
      <c r="I384" s="290">
        <f t="shared" si="179"/>
        <v>142.38744063324538</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51729.710000000006</v>
      </c>
      <c r="K384" s="290">
        <f t="shared" si="155"/>
        <v>136.49</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60397.440000000002</v>
      </c>
      <c r="M384" s="290">
        <f t="shared" si="156"/>
        <v>159.36000000000001</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54401.659999999996</v>
      </c>
      <c r="O384" s="290">
        <f t="shared" si="180"/>
        <v>143.54</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60056.340000000004</v>
      </c>
      <c r="Q384" s="290">
        <f t="shared" si="181"/>
        <v>158.46</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26530</v>
      </c>
      <c r="S384" s="290">
        <f t="shared" si="157"/>
        <v>70</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72010</v>
      </c>
      <c r="U384" s="290">
        <f t="shared" si="158"/>
        <v>190</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43585</v>
      </c>
      <c r="W384" s="290">
        <f t="shared" si="182"/>
        <v>115</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75800</v>
      </c>
      <c r="Y384" s="290">
        <f t="shared" si="183"/>
        <v>200</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32185</v>
      </c>
      <c r="AA384" s="290">
        <f t="shared" si="159"/>
        <v>84.920844327176781</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59000</v>
      </c>
      <c r="AC384" s="290">
        <f t="shared" si="160"/>
        <v>155.67282321899737</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38300</v>
      </c>
      <c r="AE384" s="290">
        <f t="shared" si="184"/>
        <v>101.05540897097626</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68350</v>
      </c>
      <c r="AG384" s="290">
        <f t="shared" si="185"/>
        <v>180.34300791556728</v>
      </c>
      <c r="AI384" s="429">
        <f t="shared" si="161"/>
        <v>136.48999999999796</v>
      </c>
      <c r="AJ384" s="429">
        <f t="shared" si="162"/>
        <v>159.36000000000058</v>
      </c>
      <c r="AK384" s="429">
        <f t="shared" si="163"/>
        <v>143.54000000000087</v>
      </c>
      <c r="AL384" s="429">
        <f t="shared" si="164"/>
        <v>158.45999999999185</v>
      </c>
      <c r="AM384" s="429">
        <f t="shared" si="165"/>
        <v>136.49000000000524</v>
      </c>
      <c r="AN384" s="429">
        <f t="shared" si="166"/>
        <v>159.36000000000058</v>
      </c>
      <c r="AO384" s="429">
        <f t="shared" si="167"/>
        <v>143.54000000000087</v>
      </c>
      <c r="AP384" s="429">
        <f t="shared" si="168"/>
        <v>158.45999999999913</v>
      </c>
      <c r="AQ384" s="429">
        <f t="shared" si="169"/>
        <v>70</v>
      </c>
      <c r="AR384" s="429">
        <f t="shared" si="170"/>
        <v>190</v>
      </c>
      <c r="AS384" s="429">
        <f t="shared" si="171"/>
        <v>115</v>
      </c>
      <c r="AT384" s="429">
        <f t="shared" si="172"/>
        <v>200</v>
      </c>
      <c r="AU384" s="429">
        <f t="shared" si="173"/>
        <v>115</v>
      </c>
      <c r="AV384" s="429">
        <f t="shared" si="174"/>
        <v>300</v>
      </c>
      <c r="AW384" s="429">
        <f t="shared" si="175"/>
        <v>200</v>
      </c>
      <c r="AX384" s="429">
        <f t="shared" si="176"/>
        <v>300</v>
      </c>
    </row>
    <row r="385" spans="1:50">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38270.199999999997</v>
      </c>
      <c r="C385" s="290">
        <f t="shared" si="177"/>
        <v>100.71105263157894</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48041.3</v>
      </c>
      <c r="E385" s="290">
        <f t="shared" si="177"/>
        <v>126.42447368421054</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51314.2</v>
      </c>
      <c r="G385" s="290">
        <f t="shared" si="178"/>
        <v>135.03736842105263</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54123.3</v>
      </c>
      <c r="I385" s="290">
        <f t="shared" si="179"/>
        <v>142.42973684210526</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51866.200000000004</v>
      </c>
      <c r="K385" s="290">
        <f t="shared" si="155"/>
        <v>136.49</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60556.800000000003</v>
      </c>
      <c r="M385" s="290">
        <f t="shared" si="156"/>
        <v>159.36000000000001</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54545.2</v>
      </c>
      <c r="O385" s="290">
        <f t="shared" si="180"/>
        <v>143.54</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60214.8</v>
      </c>
      <c r="Q385" s="290">
        <f t="shared" si="181"/>
        <v>158.46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26600</v>
      </c>
      <c r="S385" s="290">
        <f t="shared" si="157"/>
        <v>70</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72200</v>
      </c>
      <c r="U385" s="290">
        <f t="shared" si="158"/>
        <v>190</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43700</v>
      </c>
      <c r="W385" s="290">
        <f t="shared" si="182"/>
        <v>115</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76000</v>
      </c>
      <c r="Y385" s="290">
        <f t="shared" si="183"/>
        <v>200</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32300</v>
      </c>
      <c r="AA385" s="290">
        <f t="shared" si="159"/>
        <v>85</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59300</v>
      </c>
      <c r="AC385" s="290">
        <f t="shared" si="160"/>
        <v>156.05263157894737</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38500</v>
      </c>
      <c r="AE385" s="290">
        <f t="shared" si="184"/>
        <v>101.31578947368421</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68650</v>
      </c>
      <c r="AG385" s="290">
        <f t="shared" si="185"/>
        <v>180.65789473684211</v>
      </c>
      <c r="AI385" s="429">
        <f t="shared" si="161"/>
        <v>136.48999999999796</v>
      </c>
      <c r="AJ385" s="429">
        <f t="shared" si="162"/>
        <v>159.36000000000058</v>
      </c>
      <c r="AK385" s="429">
        <f t="shared" si="163"/>
        <v>143.54000000000087</v>
      </c>
      <c r="AL385" s="429">
        <f t="shared" si="164"/>
        <v>158.4600000000064</v>
      </c>
      <c r="AM385" s="429">
        <f t="shared" si="165"/>
        <v>136.48999999999796</v>
      </c>
      <c r="AN385" s="429">
        <f t="shared" si="166"/>
        <v>159.36000000000058</v>
      </c>
      <c r="AO385" s="429">
        <f t="shared" si="167"/>
        <v>143.54000000000087</v>
      </c>
      <c r="AP385" s="429">
        <f t="shared" si="168"/>
        <v>158.45999999999913</v>
      </c>
      <c r="AQ385" s="429">
        <f t="shared" si="169"/>
        <v>70</v>
      </c>
      <c r="AR385" s="429">
        <f t="shared" si="170"/>
        <v>190</v>
      </c>
      <c r="AS385" s="429">
        <f t="shared" si="171"/>
        <v>115</v>
      </c>
      <c r="AT385" s="429">
        <f t="shared" si="172"/>
        <v>200</v>
      </c>
      <c r="AU385" s="429">
        <f t="shared" si="173"/>
        <v>115</v>
      </c>
      <c r="AV385" s="429">
        <f t="shared" si="174"/>
        <v>300</v>
      </c>
      <c r="AW385" s="429">
        <f t="shared" si="175"/>
        <v>200</v>
      </c>
      <c r="AX385" s="429">
        <f t="shared" si="176"/>
        <v>300</v>
      </c>
    </row>
    <row r="386" spans="1:50">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38406.69</v>
      </c>
      <c r="C386" s="290">
        <f t="shared" si="177"/>
        <v>100.80496062992127</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48200.66</v>
      </c>
      <c r="E386" s="290">
        <f t="shared" si="177"/>
        <v>126.51091863517061</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51457.74</v>
      </c>
      <c r="G386" s="290">
        <f t="shared" si="178"/>
        <v>135.05968503937007</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54281.760000000002</v>
      </c>
      <c r="I386" s="290">
        <f t="shared" si="179"/>
        <v>142.47181102362205</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52002.69</v>
      </c>
      <c r="K386" s="290">
        <f t="shared" si="155"/>
        <v>136.49</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60716.160000000003</v>
      </c>
      <c r="M386" s="290">
        <f t="shared" si="156"/>
        <v>159.36000000000001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54688.74</v>
      </c>
      <c r="O386" s="290">
        <f t="shared" si="180"/>
        <v>143.54</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60373.26</v>
      </c>
      <c r="Q386" s="290">
        <f t="shared" si="181"/>
        <v>158.46</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26670</v>
      </c>
      <c r="S386" s="290">
        <f t="shared" si="157"/>
        <v>70</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72390</v>
      </c>
      <c r="U386" s="290">
        <f t="shared" si="158"/>
        <v>190</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43815</v>
      </c>
      <c r="W386" s="290">
        <f t="shared" si="182"/>
        <v>115</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76200</v>
      </c>
      <c r="Y386" s="290">
        <f t="shared" si="183"/>
        <v>200</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32415</v>
      </c>
      <c r="AA386" s="290">
        <f t="shared" si="159"/>
        <v>85.078740157480311</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59600</v>
      </c>
      <c r="AC386" s="290">
        <f t="shared" si="160"/>
        <v>156.43044619422571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38700</v>
      </c>
      <c r="AE386" s="290">
        <f t="shared" si="184"/>
        <v>101.5748031496063</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68950</v>
      </c>
      <c r="AG386" s="290">
        <f t="shared" si="185"/>
        <v>180.97112860892389</v>
      </c>
      <c r="AI386" s="429">
        <f t="shared" si="161"/>
        <v>136.49000000000524</v>
      </c>
      <c r="AJ386" s="429">
        <f t="shared" si="162"/>
        <v>159.36000000000058</v>
      </c>
      <c r="AK386" s="429">
        <f t="shared" si="163"/>
        <v>143.54000000000087</v>
      </c>
      <c r="AL386" s="429">
        <f t="shared" si="164"/>
        <v>158.45999999999913</v>
      </c>
      <c r="AM386" s="429">
        <f t="shared" si="165"/>
        <v>136.48999999999796</v>
      </c>
      <c r="AN386" s="429">
        <f t="shared" si="166"/>
        <v>159.36000000000058</v>
      </c>
      <c r="AO386" s="429">
        <f t="shared" si="167"/>
        <v>143.54000000000087</v>
      </c>
      <c r="AP386" s="429">
        <f t="shared" si="168"/>
        <v>158.45999999999913</v>
      </c>
      <c r="AQ386" s="429">
        <f t="shared" si="169"/>
        <v>70</v>
      </c>
      <c r="AR386" s="429">
        <f t="shared" si="170"/>
        <v>190</v>
      </c>
      <c r="AS386" s="429">
        <f t="shared" si="171"/>
        <v>115</v>
      </c>
      <c r="AT386" s="429">
        <f t="shared" si="172"/>
        <v>200</v>
      </c>
      <c r="AU386" s="429">
        <f t="shared" si="173"/>
        <v>115</v>
      </c>
      <c r="AV386" s="429">
        <f t="shared" si="174"/>
        <v>300</v>
      </c>
      <c r="AW386" s="429">
        <f t="shared" si="175"/>
        <v>200</v>
      </c>
      <c r="AX386" s="429">
        <f t="shared" si="176"/>
        <v>300</v>
      </c>
    </row>
    <row r="387" spans="1:50">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38543.18</v>
      </c>
      <c r="C387" s="290">
        <f t="shared" si="177"/>
        <v>100.89837696335078</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48360.020000000004</v>
      </c>
      <c r="E387" s="290">
        <f t="shared" si="177"/>
        <v>126.59691099476441</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51601.279999999999</v>
      </c>
      <c r="G387" s="290">
        <f t="shared" si="178"/>
        <v>135.08188481675393</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54440.22</v>
      </c>
      <c r="I387" s="290">
        <f t="shared" si="179"/>
        <v>142.51366492146596</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52139.18</v>
      </c>
      <c r="K387" s="290">
        <f t="shared" si="155"/>
        <v>136.49</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60875.520000000004</v>
      </c>
      <c r="M387" s="290">
        <f t="shared" si="156"/>
        <v>159.36000000000001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54832.28</v>
      </c>
      <c r="O387" s="290">
        <f t="shared" si="180"/>
        <v>143.54</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60531.72</v>
      </c>
      <c r="Q387" s="290">
        <f t="shared" si="181"/>
        <v>158.46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26740</v>
      </c>
      <c r="S387" s="290">
        <f t="shared" si="157"/>
        <v>70</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72580</v>
      </c>
      <c r="U387" s="290">
        <f t="shared" si="158"/>
        <v>190</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43930</v>
      </c>
      <c r="W387" s="290">
        <f t="shared" si="182"/>
        <v>115</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76400</v>
      </c>
      <c r="Y387" s="290">
        <f t="shared" si="183"/>
        <v>200</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32530</v>
      </c>
      <c r="AA387" s="290">
        <f t="shared" si="159"/>
        <v>85.157068062827221</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59900</v>
      </c>
      <c r="AC387" s="290">
        <f t="shared" si="160"/>
        <v>156.80628272251309</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38900</v>
      </c>
      <c r="AE387" s="290">
        <f t="shared" si="184"/>
        <v>101.83246073298429</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69250</v>
      </c>
      <c r="AG387" s="290">
        <f t="shared" si="185"/>
        <v>181.282722513089</v>
      </c>
      <c r="AI387" s="429">
        <f t="shared" si="161"/>
        <v>136.48999999999796</v>
      </c>
      <c r="AJ387" s="429">
        <f t="shared" si="162"/>
        <v>159.36000000000058</v>
      </c>
      <c r="AK387" s="429">
        <f t="shared" si="163"/>
        <v>143.54000000000087</v>
      </c>
      <c r="AL387" s="429">
        <f t="shared" si="164"/>
        <v>158.45999999999913</v>
      </c>
      <c r="AM387" s="429">
        <f t="shared" si="165"/>
        <v>136.48999999999796</v>
      </c>
      <c r="AN387" s="429">
        <f t="shared" si="166"/>
        <v>159.36000000000058</v>
      </c>
      <c r="AO387" s="429">
        <f t="shared" si="167"/>
        <v>143.54000000000087</v>
      </c>
      <c r="AP387" s="429">
        <f t="shared" si="168"/>
        <v>158.45999999999913</v>
      </c>
      <c r="AQ387" s="429">
        <f t="shared" si="169"/>
        <v>70</v>
      </c>
      <c r="AR387" s="429">
        <f t="shared" si="170"/>
        <v>190</v>
      </c>
      <c r="AS387" s="429">
        <f t="shared" si="171"/>
        <v>115</v>
      </c>
      <c r="AT387" s="429">
        <f t="shared" si="172"/>
        <v>200</v>
      </c>
      <c r="AU387" s="429">
        <f t="shared" si="173"/>
        <v>115</v>
      </c>
      <c r="AV387" s="429">
        <f t="shared" si="174"/>
        <v>300</v>
      </c>
      <c r="AW387" s="429">
        <f t="shared" si="175"/>
        <v>200</v>
      </c>
      <c r="AX387" s="429">
        <f t="shared" si="176"/>
        <v>300</v>
      </c>
    </row>
    <row r="388" spans="1:50">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38679.67</v>
      </c>
      <c r="C388" s="290">
        <f t="shared" si="177"/>
        <v>100.99130548302871</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48519.380000000005</v>
      </c>
      <c r="E388" s="290">
        <f t="shared" si="177"/>
        <v>126.68245430809401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51744.82</v>
      </c>
      <c r="G388" s="290">
        <f t="shared" si="178"/>
        <v>135.1039686684073</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54598.68</v>
      </c>
      <c r="I388" s="290">
        <f t="shared" si="179"/>
        <v>142.55530026109662</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52275.670000000006</v>
      </c>
      <c r="K388" s="290">
        <f t="shared" si="155"/>
        <v>136.49</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61034.880000000005</v>
      </c>
      <c r="M388" s="290">
        <f t="shared" si="156"/>
        <v>159.36000000000001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54975.82</v>
      </c>
      <c r="O388" s="290">
        <f t="shared" si="180"/>
        <v>143.54</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60690.18</v>
      </c>
      <c r="Q388" s="290">
        <f t="shared" si="181"/>
        <v>158.46</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26810</v>
      </c>
      <c r="S388" s="290">
        <f t="shared" si="157"/>
        <v>70</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72770</v>
      </c>
      <c r="U388" s="290">
        <f t="shared" si="158"/>
        <v>190</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44045</v>
      </c>
      <c r="W388" s="290">
        <f t="shared" si="182"/>
        <v>115</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76600</v>
      </c>
      <c r="Y388" s="290">
        <f t="shared" si="183"/>
        <v>200</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32645</v>
      </c>
      <c r="AA388" s="290">
        <f t="shared" si="159"/>
        <v>85.234986945169709</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60200</v>
      </c>
      <c r="AC388" s="290">
        <f t="shared" si="160"/>
        <v>157.18015665796344</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39100</v>
      </c>
      <c r="AE388" s="290">
        <f t="shared" si="184"/>
        <v>102.088772845953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69550</v>
      </c>
      <c r="AG388" s="290">
        <f t="shared" si="185"/>
        <v>181.59268929503915</v>
      </c>
      <c r="AI388" s="429">
        <f t="shared" si="161"/>
        <v>136.48999999999796</v>
      </c>
      <c r="AJ388" s="429">
        <f t="shared" si="162"/>
        <v>159.36000000000058</v>
      </c>
      <c r="AK388" s="429">
        <f t="shared" si="163"/>
        <v>143.54000000000087</v>
      </c>
      <c r="AL388" s="429">
        <f t="shared" si="164"/>
        <v>158.45999999999913</v>
      </c>
      <c r="AM388" s="429">
        <f t="shared" si="165"/>
        <v>136.49000000000524</v>
      </c>
      <c r="AN388" s="429">
        <f t="shared" si="166"/>
        <v>159.36000000000058</v>
      </c>
      <c r="AO388" s="429">
        <f t="shared" si="167"/>
        <v>143.54000000000087</v>
      </c>
      <c r="AP388" s="429">
        <f t="shared" si="168"/>
        <v>158.45999999999913</v>
      </c>
      <c r="AQ388" s="429">
        <f t="shared" si="169"/>
        <v>70</v>
      </c>
      <c r="AR388" s="429">
        <f t="shared" si="170"/>
        <v>190</v>
      </c>
      <c r="AS388" s="429">
        <f t="shared" si="171"/>
        <v>115</v>
      </c>
      <c r="AT388" s="429">
        <f t="shared" si="172"/>
        <v>200</v>
      </c>
      <c r="AU388" s="429">
        <f t="shared" si="173"/>
        <v>115</v>
      </c>
      <c r="AV388" s="429">
        <f t="shared" si="174"/>
        <v>300</v>
      </c>
      <c r="AW388" s="429">
        <f t="shared" si="175"/>
        <v>200</v>
      </c>
      <c r="AX388" s="429">
        <f t="shared" si="176"/>
        <v>300</v>
      </c>
    </row>
    <row r="389" spans="1:50">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38816.160000000003</v>
      </c>
      <c r="C389" s="290">
        <f t="shared" si="177"/>
        <v>101.08375000000001</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48678.740000000005</v>
      </c>
      <c r="E389" s="290">
        <f t="shared" si="177"/>
        <v>126.76755208333334</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51888.36</v>
      </c>
      <c r="G389" s="290">
        <f t="shared" si="178"/>
        <v>135.12593749999999</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54757.14</v>
      </c>
      <c r="I389" s="290">
        <f t="shared" si="179"/>
        <v>142.59671875000001</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52412.160000000003</v>
      </c>
      <c r="K389" s="290">
        <f t="shared" si="155"/>
        <v>136.49</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61194.240000000005</v>
      </c>
      <c r="M389" s="290">
        <f t="shared" si="156"/>
        <v>159.36000000000001</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55119.360000000001</v>
      </c>
      <c r="O389" s="290">
        <f t="shared" si="180"/>
        <v>143.54</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60848.639999999999</v>
      </c>
      <c r="Q389" s="290">
        <f t="shared" si="181"/>
        <v>158.46</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26880</v>
      </c>
      <c r="S389" s="290">
        <f t="shared" si="157"/>
        <v>70</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72960</v>
      </c>
      <c r="U389" s="290">
        <f t="shared" si="158"/>
        <v>190</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44160</v>
      </c>
      <c r="W389" s="290">
        <f t="shared" si="182"/>
        <v>115</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76800</v>
      </c>
      <c r="Y389" s="290">
        <f t="shared" si="183"/>
        <v>200</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32760</v>
      </c>
      <c r="AA389" s="290">
        <f t="shared" si="159"/>
        <v>85.3125</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60500</v>
      </c>
      <c r="AC389" s="290">
        <f t="shared" si="160"/>
        <v>157.55208333333334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39300</v>
      </c>
      <c r="AE389" s="290">
        <f t="shared" si="184"/>
        <v>102.34375</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69850</v>
      </c>
      <c r="AG389" s="290">
        <f t="shared" si="185"/>
        <v>181.90104166666666</v>
      </c>
      <c r="AI389" s="429">
        <f t="shared" si="161"/>
        <v>136.49000000000524</v>
      </c>
      <c r="AJ389" s="429">
        <f t="shared" si="162"/>
        <v>159.36000000000058</v>
      </c>
      <c r="AK389" s="429">
        <f t="shared" si="163"/>
        <v>143.54000000000087</v>
      </c>
      <c r="AL389" s="429">
        <f t="shared" si="164"/>
        <v>158.45999999999913</v>
      </c>
      <c r="AM389" s="429">
        <f t="shared" si="165"/>
        <v>136.48999999999796</v>
      </c>
      <c r="AN389" s="429">
        <f t="shared" si="166"/>
        <v>159.36000000000058</v>
      </c>
      <c r="AO389" s="429">
        <f t="shared" si="167"/>
        <v>143.54000000000087</v>
      </c>
      <c r="AP389" s="429">
        <f t="shared" si="168"/>
        <v>158.45999999999913</v>
      </c>
      <c r="AQ389" s="429">
        <f t="shared" si="169"/>
        <v>70</v>
      </c>
      <c r="AR389" s="429">
        <f t="shared" si="170"/>
        <v>190</v>
      </c>
      <c r="AS389" s="429">
        <f t="shared" si="171"/>
        <v>115</v>
      </c>
      <c r="AT389" s="429">
        <f t="shared" si="172"/>
        <v>200</v>
      </c>
      <c r="AU389" s="429">
        <f t="shared" si="173"/>
        <v>115</v>
      </c>
      <c r="AV389" s="429">
        <f t="shared" si="174"/>
        <v>300</v>
      </c>
      <c r="AW389" s="429">
        <f t="shared" si="175"/>
        <v>200</v>
      </c>
      <c r="AX389" s="429">
        <f t="shared" si="176"/>
        <v>300</v>
      </c>
    </row>
    <row r="390" spans="1:5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38952.65</v>
      </c>
      <c r="C390" s="290">
        <f t="shared" si="177"/>
        <v>101.17571428571429</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48838.100000000006</v>
      </c>
      <c r="E390" s="290">
        <f t="shared" si="177"/>
        <v>126.85220779220781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52031.899999999994</v>
      </c>
      <c r="G390" s="290">
        <f t="shared" si="178"/>
        <v>135.14779220779218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54915.6</v>
      </c>
      <c r="I390" s="290">
        <f t="shared" si="179"/>
        <v>142.63792207792207</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52548.65</v>
      </c>
      <c r="K390" s="290">
        <f t="shared" ref="K390:K453" si="186">J390/$A390</f>
        <v>136.49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61353.600000000006</v>
      </c>
      <c r="M390" s="290">
        <f t="shared" ref="M390:M453" si="187">L390/$A390</f>
        <v>159.36000000000001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55262.899999999994</v>
      </c>
      <c r="O390" s="290">
        <f t="shared" si="180"/>
        <v>143.54</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61007.100000000006</v>
      </c>
      <c r="Q390" s="290">
        <f t="shared" si="181"/>
        <v>158.46</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26950</v>
      </c>
      <c r="S390" s="290">
        <f t="shared" ref="S390:S453" si="188">R390/$A390</f>
        <v>70</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73150</v>
      </c>
      <c r="U390" s="290">
        <f t="shared" ref="U390:U453" si="189">T390/$A390</f>
        <v>190</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44275</v>
      </c>
      <c r="W390" s="290">
        <f t="shared" si="182"/>
        <v>115</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77000</v>
      </c>
      <c r="Y390" s="290">
        <f t="shared" si="183"/>
        <v>200</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32875</v>
      </c>
      <c r="AA390" s="290">
        <f t="shared" ref="AA390:AA453" si="190">Z390/$A390</f>
        <v>85.389610389610397</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60800</v>
      </c>
      <c r="AC390" s="290">
        <f t="shared" ref="AC390:AC453" si="191">AB390/$A390</f>
        <v>157.92207792207793</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39500</v>
      </c>
      <c r="AE390" s="290">
        <f t="shared" si="184"/>
        <v>102.59740259740259</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70150</v>
      </c>
      <c r="AG390" s="290">
        <f t="shared" si="185"/>
        <v>182.20779220779221</v>
      </c>
      <c r="AI390" s="429">
        <f t="shared" ref="AI390:AI453" si="192">B390-B389</f>
        <v>136.48999999999796</v>
      </c>
      <c r="AJ390" s="429">
        <f t="shared" ref="AJ390:AJ453" si="193">D390-D389</f>
        <v>159.36000000000058</v>
      </c>
      <c r="AK390" s="429">
        <f t="shared" ref="AK390:AK453" si="194">F390-F389</f>
        <v>143.5399999999936</v>
      </c>
      <c r="AL390" s="429">
        <f t="shared" ref="AL390:AL453" si="195">H390-H389</f>
        <v>158.45999999999913</v>
      </c>
      <c r="AM390" s="429">
        <f t="shared" ref="AM390:AM453" si="196">J390-J389</f>
        <v>136.48999999999796</v>
      </c>
      <c r="AN390" s="429">
        <f t="shared" ref="AN390:AN453" si="197">L390-L389</f>
        <v>159.36000000000058</v>
      </c>
      <c r="AO390" s="429">
        <f t="shared" ref="AO390:AO453" si="198">N390-N389</f>
        <v>143.5399999999936</v>
      </c>
      <c r="AP390" s="429">
        <f t="shared" ref="AP390:AP453" si="199">P390-P389</f>
        <v>158.4600000000064</v>
      </c>
      <c r="AQ390" s="429">
        <f t="shared" ref="AQ390:AQ453" si="200">R390-R389</f>
        <v>70</v>
      </c>
      <c r="AR390" s="429">
        <f t="shared" ref="AR390:AR453" si="201">T390-T389</f>
        <v>190</v>
      </c>
      <c r="AS390" s="429">
        <f t="shared" ref="AS390:AS453" si="202">V390-V389</f>
        <v>115</v>
      </c>
      <c r="AT390" s="429">
        <f t="shared" ref="AT390:AT453" si="203">X390-X389</f>
        <v>200</v>
      </c>
      <c r="AU390" s="429">
        <f t="shared" ref="AU390:AU453" si="204">Z390-Z389</f>
        <v>115</v>
      </c>
      <c r="AV390" s="429">
        <f t="shared" ref="AV390:AV453" si="205">AB390-AB389</f>
        <v>300</v>
      </c>
      <c r="AW390" s="429">
        <f t="shared" ref="AW390:AW453" si="206">AD390-AD389</f>
        <v>200</v>
      </c>
      <c r="AX390" s="429">
        <f t="shared" ref="AX390:AX453" si="207">AF390-AF389</f>
        <v>300</v>
      </c>
    </row>
    <row r="391" spans="1:50">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39089.14</v>
      </c>
      <c r="C391" s="290">
        <f t="shared" ref="C391:E454" si="208">B391/$A391</f>
        <v>101.26720207253886</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48997.460000000006</v>
      </c>
      <c r="E391" s="290">
        <f t="shared" si="208"/>
        <v>126.93642487046634</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52175.439999999995</v>
      </c>
      <c r="G391" s="290">
        <f t="shared" ref="G391:G454" si="209">F391/$A391</f>
        <v>135.16953367875647</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55074.06</v>
      </c>
      <c r="I391" s="290">
        <f t="shared" ref="I391:I454" si="210">H391/$A391</f>
        <v>142.67891191709845</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52685.140000000007</v>
      </c>
      <c r="K391" s="290">
        <f t="shared" si="186"/>
        <v>136.49</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61512.960000000006</v>
      </c>
      <c r="M391" s="290">
        <f t="shared" si="187"/>
        <v>159.36000000000001</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55406.439999999995</v>
      </c>
      <c r="O391" s="290">
        <f t="shared" ref="O391:O454" si="211">N391/$A391</f>
        <v>143.54</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61165.560000000005</v>
      </c>
      <c r="Q391" s="290">
        <f t="shared" ref="Q391:Q454" si="212">P391/$A391</f>
        <v>158.46</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27020</v>
      </c>
      <c r="S391" s="290">
        <f t="shared" si="188"/>
        <v>70</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73340</v>
      </c>
      <c r="U391" s="290">
        <f t="shared" si="189"/>
        <v>190</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44390</v>
      </c>
      <c r="W391" s="290">
        <f t="shared" ref="W391:W454" si="213">V391/$A391</f>
        <v>115</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77200</v>
      </c>
      <c r="Y391" s="290">
        <f t="shared" ref="Y391:Y454" si="214">X391/$A391</f>
        <v>200</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32990</v>
      </c>
      <c r="AA391" s="290">
        <f t="shared" si="190"/>
        <v>85.466321243523311</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61100</v>
      </c>
      <c r="AC391" s="290">
        <f t="shared" si="191"/>
        <v>158.29015544041451</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39700</v>
      </c>
      <c r="AE391" s="290">
        <f t="shared" ref="AE391:AE454" si="215">AD391/$A391</f>
        <v>102.84974093264249</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70450</v>
      </c>
      <c r="AG391" s="290">
        <f t="shared" ref="AG391:AG454" si="216">AF391/$A391</f>
        <v>182.51295336787564</v>
      </c>
      <c r="AI391" s="429">
        <f t="shared" si="192"/>
        <v>136.48999999999796</v>
      </c>
      <c r="AJ391" s="429">
        <f t="shared" si="193"/>
        <v>159.36000000000058</v>
      </c>
      <c r="AK391" s="429">
        <f t="shared" si="194"/>
        <v>143.54000000000087</v>
      </c>
      <c r="AL391" s="429">
        <f t="shared" si="195"/>
        <v>158.45999999999913</v>
      </c>
      <c r="AM391" s="429">
        <f t="shared" si="196"/>
        <v>136.49000000000524</v>
      </c>
      <c r="AN391" s="429">
        <f t="shared" si="197"/>
        <v>159.36000000000058</v>
      </c>
      <c r="AO391" s="429">
        <f t="shared" si="198"/>
        <v>143.54000000000087</v>
      </c>
      <c r="AP391" s="429">
        <f t="shared" si="199"/>
        <v>158.45999999999913</v>
      </c>
      <c r="AQ391" s="429">
        <f t="shared" si="200"/>
        <v>70</v>
      </c>
      <c r="AR391" s="429">
        <f t="shared" si="201"/>
        <v>190</v>
      </c>
      <c r="AS391" s="429">
        <f t="shared" si="202"/>
        <v>115</v>
      </c>
      <c r="AT391" s="429">
        <f t="shared" si="203"/>
        <v>200</v>
      </c>
      <c r="AU391" s="429">
        <f t="shared" si="204"/>
        <v>115</v>
      </c>
      <c r="AV391" s="429">
        <f t="shared" si="205"/>
        <v>300</v>
      </c>
      <c r="AW391" s="429">
        <f t="shared" si="206"/>
        <v>200</v>
      </c>
      <c r="AX391" s="429">
        <f t="shared" si="207"/>
        <v>300</v>
      </c>
    </row>
    <row r="392" spans="1:50">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39225.630000000005</v>
      </c>
      <c r="C392" s="290">
        <f t="shared" si="208"/>
        <v>101.35821705426358</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49156.820000000007</v>
      </c>
      <c r="E392" s="290">
        <f t="shared" si="208"/>
        <v>127.02020671834627</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52318.979999999996</v>
      </c>
      <c r="G392" s="290">
        <f t="shared" si="209"/>
        <v>135.19116279069766</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55232.520000000004</v>
      </c>
      <c r="I392" s="290">
        <f t="shared" si="210"/>
        <v>142.71968992248063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52821.630000000005</v>
      </c>
      <c r="K392" s="290">
        <f t="shared" si="186"/>
        <v>136.49</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61672.320000000007</v>
      </c>
      <c r="M392" s="290">
        <f t="shared" si="187"/>
        <v>159.36000000000001</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55549.979999999996</v>
      </c>
      <c r="O392" s="290">
        <f t="shared" si="211"/>
        <v>143.54</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61324.020000000004</v>
      </c>
      <c r="Q392" s="290">
        <f t="shared" si="212"/>
        <v>158.46</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27090</v>
      </c>
      <c r="S392" s="290">
        <f t="shared" si="188"/>
        <v>70</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73530</v>
      </c>
      <c r="U392" s="290">
        <f t="shared" si="189"/>
        <v>190</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44505</v>
      </c>
      <c r="W392" s="290">
        <f t="shared" si="213"/>
        <v>115</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77400</v>
      </c>
      <c r="Y392" s="290">
        <f t="shared" si="214"/>
        <v>200</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33105</v>
      </c>
      <c r="AA392" s="290">
        <f t="shared" si="190"/>
        <v>85.542635658914733</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61400</v>
      </c>
      <c r="AC392" s="290">
        <f t="shared" si="191"/>
        <v>158.656330749354</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39900</v>
      </c>
      <c r="AE392" s="290">
        <f t="shared" si="215"/>
        <v>103.10077519379846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70750</v>
      </c>
      <c r="AG392" s="290">
        <f t="shared" si="216"/>
        <v>182.81653746770027</v>
      </c>
      <c r="AI392" s="429">
        <f t="shared" si="192"/>
        <v>136.49000000000524</v>
      </c>
      <c r="AJ392" s="429">
        <f t="shared" si="193"/>
        <v>159.36000000000058</v>
      </c>
      <c r="AK392" s="429">
        <f t="shared" si="194"/>
        <v>143.54000000000087</v>
      </c>
      <c r="AL392" s="429">
        <f t="shared" si="195"/>
        <v>158.4600000000064</v>
      </c>
      <c r="AM392" s="429">
        <f t="shared" si="196"/>
        <v>136.48999999999796</v>
      </c>
      <c r="AN392" s="429">
        <f t="shared" si="197"/>
        <v>159.36000000000058</v>
      </c>
      <c r="AO392" s="429">
        <f t="shared" si="198"/>
        <v>143.54000000000087</v>
      </c>
      <c r="AP392" s="429">
        <f t="shared" si="199"/>
        <v>158.45999999999913</v>
      </c>
      <c r="AQ392" s="429">
        <f t="shared" si="200"/>
        <v>70</v>
      </c>
      <c r="AR392" s="429">
        <f t="shared" si="201"/>
        <v>190</v>
      </c>
      <c r="AS392" s="429">
        <f t="shared" si="202"/>
        <v>115</v>
      </c>
      <c r="AT392" s="429">
        <f t="shared" si="203"/>
        <v>200</v>
      </c>
      <c r="AU392" s="429">
        <f t="shared" si="204"/>
        <v>115</v>
      </c>
      <c r="AV392" s="429">
        <f t="shared" si="205"/>
        <v>300</v>
      </c>
      <c r="AW392" s="429">
        <f t="shared" si="206"/>
        <v>200</v>
      </c>
      <c r="AX392" s="429">
        <f t="shared" si="207"/>
        <v>300</v>
      </c>
    </row>
    <row r="393" spans="1:50">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39362.120000000003</v>
      </c>
      <c r="C393" s="290">
        <f t="shared" si="208"/>
        <v>101.44876288659795</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49316.18</v>
      </c>
      <c r="E393" s="290">
        <f t="shared" si="208"/>
        <v>127.10355670103093</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52462.52</v>
      </c>
      <c r="G393" s="290">
        <f t="shared" si="209"/>
        <v>135.21268041237113</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55390.98</v>
      </c>
      <c r="I393" s="290">
        <f t="shared" si="210"/>
        <v>142.76025773195877</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52958.12</v>
      </c>
      <c r="K393" s="290">
        <f t="shared" si="186"/>
        <v>136.49</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61831.680000000008</v>
      </c>
      <c r="M393" s="290">
        <f t="shared" si="187"/>
        <v>159.36000000000001</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55693.52</v>
      </c>
      <c r="O393" s="290">
        <f t="shared" si="211"/>
        <v>143.54</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61482.48</v>
      </c>
      <c r="Q393" s="290">
        <f t="shared" si="212"/>
        <v>158.46</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27160</v>
      </c>
      <c r="S393" s="290">
        <f t="shared" si="188"/>
        <v>70</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73720</v>
      </c>
      <c r="U393" s="290">
        <f t="shared" si="189"/>
        <v>190</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44620</v>
      </c>
      <c r="W393" s="290">
        <f t="shared" si="213"/>
        <v>115</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77600</v>
      </c>
      <c r="Y393" s="290">
        <f t="shared" si="214"/>
        <v>200</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33220</v>
      </c>
      <c r="AA393" s="290">
        <f t="shared" si="190"/>
        <v>85.618556701030926</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61700</v>
      </c>
      <c r="AC393" s="290">
        <f t="shared" si="191"/>
        <v>159.02061855670104</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40100</v>
      </c>
      <c r="AE393" s="290">
        <f t="shared" si="215"/>
        <v>103.35051546391753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71050</v>
      </c>
      <c r="AG393" s="290">
        <f t="shared" si="216"/>
        <v>183.11855670103094</v>
      </c>
      <c r="AI393" s="429">
        <f t="shared" si="192"/>
        <v>136.48999999999796</v>
      </c>
      <c r="AJ393" s="429">
        <f t="shared" si="193"/>
        <v>159.35999999999331</v>
      </c>
      <c r="AK393" s="429">
        <f t="shared" si="194"/>
        <v>143.54000000000087</v>
      </c>
      <c r="AL393" s="429">
        <f t="shared" si="195"/>
        <v>158.45999999999913</v>
      </c>
      <c r="AM393" s="429">
        <f t="shared" si="196"/>
        <v>136.48999999999796</v>
      </c>
      <c r="AN393" s="429">
        <f t="shared" si="197"/>
        <v>159.36000000000058</v>
      </c>
      <c r="AO393" s="429">
        <f t="shared" si="198"/>
        <v>143.54000000000087</v>
      </c>
      <c r="AP393" s="429">
        <f t="shared" si="199"/>
        <v>158.45999999999913</v>
      </c>
      <c r="AQ393" s="429">
        <f t="shared" si="200"/>
        <v>70</v>
      </c>
      <c r="AR393" s="429">
        <f t="shared" si="201"/>
        <v>190</v>
      </c>
      <c r="AS393" s="429">
        <f t="shared" si="202"/>
        <v>115</v>
      </c>
      <c r="AT393" s="429">
        <f t="shared" si="203"/>
        <v>200</v>
      </c>
      <c r="AU393" s="429">
        <f t="shared" si="204"/>
        <v>115</v>
      </c>
      <c r="AV393" s="429">
        <f t="shared" si="205"/>
        <v>300</v>
      </c>
      <c r="AW393" s="429">
        <f t="shared" si="206"/>
        <v>200</v>
      </c>
      <c r="AX393" s="429">
        <f t="shared" si="207"/>
        <v>300</v>
      </c>
    </row>
    <row r="394" spans="1:50">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39498.61</v>
      </c>
      <c r="C394" s="290">
        <f t="shared" si="208"/>
        <v>101.53884318766067</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49475.54</v>
      </c>
      <c r="E394" s="290">
        <f t="shared" si="208"/>
        <v>127.18647814910025</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52606.06</v>
      </c>
      <c r="G394" s="290">
        <f t="shared" si="209"/>
        <v>135.23408740359898</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55549.440000000002</v>
      </c>
      <c r="I394" s="290">
        <f t="shared" si="210"/>
        <v>142.80061696658098</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53094.61</v>
      </c>
      <c r="K394" s="290">
        <f t="shared" si="186"/>
        <v>136.49</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61991.040000000008</v>
      </c>
      <c r="M394" s="290">
        <f t="shared" si="187"/>
        <v>159.36000000000001</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55837.06</v>
      </c>
      <c r="O394" s="290">
        <f t="shared" si="211"/>
        <v>143.54</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61640.94</v>
      </c>
      <c r="Q394" s="290">
        <f t="shared" si="212"/>
        <v>158.46</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27230</v>
      </c>
      <c r="S394" s="290">
        <f t="shared" si="188"/>
        <v>70</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73910</v>
      </c>
      <c r="U394" s="290">
        <f t="shared" si="189"/>
        <v>190</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44735</v>
      </c>
      <c r="W394" s="290">
        <f t="shared" si="213"/>
        <v>115</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77800</v>
      </c>
      <c r="Y394" s="290">
        <f t="shared" si="214"/>
        <v>200</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33335</v>
      </c>
      <c r="AA394" s="290">
        <f t="shared" si="190"/>
        <v>85.694087403598971</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62000</v>
      </c>
      <c r="AC394" s="290">
        <f t="shared" si="191"/>
        <v>159.38303341902315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40300</v>
      </c>
      <c r="AE394" s="290">
        <f t="shared" si="215"/>
        <v>103.59897172236504</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71350</v>
      </c>
      <c r="AG394" s="290">
        <f t="shared" si="216"/>
        <v>183.41902313624678</v>
      </c>
      <c r="AI394" s="429">
        <f t="shared" si="192"/>
        <v>136.48999999999796</v>
      </c>
      <c r="AJ394" s="429">
        <f t="shared" si="193"/>
        <v>159.36000000000058</v>
      </c>
      <c r="AK394" s="429">
        <f t="shared" si="194"/>
        <v>143.54000000000087</v>
      </c>
      <c r="AL394" s="429">
        <f t="shared" si="195"/>
        <v>158.45999999999913</v>
      </c>
      <c r="AM394" s="429">
        <f t="shared" si="196"/>
        <v>136.48999999999796</v>
      </c>
      <c r="AN394" s="429">
        <f t="shared" si="197"/>
        <v>159.36000000000058</v>
      </c>
      <c r="AO394" s="429">
        <f t="shared" si="198"/>
        <v>143.54000000000087</v>
      </c>
      <c r="AP394" s="429">
        <f t="shared" si="199"/>
        <v>158.45999999999913</v>
      </c>
      <c r="AQ394" s="429">
        <f t="shared" si="200"/>
        <v>70</v>
      </c>
      <c r="AR394" s="429">
        <f t="shared" si="201"/>
        <v>190</v>
      </c>
      <c r="AS394" s="429">
        <f t="shared" si="202"/>
        <v>115</v>
      </c>
      <c r="AT394" s="429">
        <f t="shared" si="203"/>
        <v>200</v>
      </c>
      <c r="AU394" s="429">
        <f t="shared" si="204"/>
        <v>115</v>
      </c>
      <c r="AV394" s="429">
        <f t="shared" si="205"/>
        <v>300</v>
      </c>
      <c r="AW394" s="429">
        <f t="shared" si="206"/>
        <v>200</v>
      </c>
      <c r="AX394" s="429">
        <f t="shared" si="207"/>
        <v>300</v>
      </c>
    </row>
    <row r="395" spans="1:50">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39635.1</v>
      </c>
      <c r="C395" s="290">
        <f t="shared" si="208"/>
        <v>101.62846153846154</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49634.9</v>
      </c>
      <c r="E395" s="290">
        <f t="shared" si="208"/>
        <v>127.26897435897436</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52749.599999999999</v>
      </c>
      <c r="G395" s="290">
        <f t="shared" si="209"/>
        <v>135.2553846153846</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55707.9</v>
      </c>
      <c r="I395" s="290">
        <f t="shared" si="210"/>
        <v>142.84076923076924</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53231.100000000006</v>
      </c>
      <c r="K395" s="290">
        <f t="shared" si="186"/>
        <v>136.49</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62150.400000000009</v>
      </c>
      <c r="M395" s="290">
        <f t="shared" si="187"/>
        <v>159.36000000000001</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55980.6</v>
      </c>
      <c r="O395" s="290">
        <f t="shared" si="211"/>
        <v>143.54</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61799.4</v>
      </c>
      <c r="Q395" s="290">
        <f t="shared" si="212"/>
        <v>158.46</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27300</v>
      </c>
      <c r="S395" s="290">
        <f t="shared" si="188"/>
        <v>70</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74100</v>
      </c>
      <c r="U395" s="290">
        <f t="shared" si="189"/>
        <v>190</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44850</v>
      </c>
      <c r="W395" s="290">
        <f t="shared" si="213"/>
        <v>115</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78000</v>
      </c>
      <c r="Y395" s="290">
        <f t="shared" si="214"/>
        <v>200</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33450</v>
      </c>
      <c r="AA395" s="290">
        <f t="shared" si="190"/>
        <v>85.769230769230774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62300</v>
      </c>
      <c r="AC395" s="290">
        <f t="shared" si="191"/>
        <v>159.74358974358975</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40500</v>
      </c>
      <c r="AE395" s="290">
        <f t="shared" si="215"/>
        <v>103.84615384615384</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71650</v>
      </c>
      <c r="AG395" s="290">
        <f t="shared" si="216"/>
        <v>183.71794871794873</v>
      </c>
      <c r="AI395" s="429">
        <f t="shared" si="192"/>
        <v>136.48999999999796</v>
      </c>
      <c r="AJ395" s="429">
        <f t="shared" si="193"/>
        <v>159.36000000000058</v>
      </c>
      <c r="AK395" s="429">
        <f t="shared" si="194"/>
        <v>143.54000000000087</v>
      </c>
      <c r="AL395" s="429">
        <f t="shared" si="195"/>
        <v>158.45999999999913</v>
      </c>
      <c r="AM395" s="429">
        <f t="shared" si="196"/>
        <v>136.49000000000524</v>
      </c>
      <c r="AN395" s="429">
        <f t="shared" si="197"/>
        <v>159.36000000000058</v>
      </c>
      <c r="AO395" s="429">
        <f t="shared" si="198"/>
        <v>143.54000000000087</v>
      </c>
      <c r="AP395" s="429">
        <f t="shared" si="199"/>
        <v>158.45999999999913</v>
      </c>
      <c r="AQ395" s="429">
        <f t="shared" si="200"/>
        <v>70</v>
      </c>
      <c r="AR395" s="429">
        <f t="shared" si="201"/>
        <v>190</v>
      </c>
      <c r="AS395" s="429">
        <f t="shared" si="202"/>
        <v>115</v>
      </c>
      <c r="AT395" s="429">
        <f t="shared" si="203"/>
        <v>200</v>
      </c>
      <c r="AU395" s="429">
        <f t="shared" si="204"/>
        <v>115</v>
      </c>
      <c r="AV395" s="429">
        <f t="shared" si="205"/>
        <v>300</v>
      </c>
      <c r="AW395" s="429">
        <f t="shared" si="206"/>
        <v>200</v>
      </c>
      <c r="AX395" s="429">
        <f t="shared" si="207"/>
        <v>300</v>
      </c>
    </row>
    <row r="396" spans="1:50">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39771.589999999997</v>
      </c>
      <c r="C396" s="290">
        <f t="shared" si="208"/>
        <v>101.71762148337595</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49794.26</v>
      </c>
      <c r="E396" s="290">
        <f t="shared" si="208"/>
        <v>127.35104859335038</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52893.14</v>
      </c>
      <c r="G396" s="290">
        <f t="shared" si="209"/>
        <v>135.27657289002556</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55866.36</v>
      </c>
      <c r="I396" s="290">
        <f t="shared" si="210"/>
        <v>142.88071611253196</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53367.590000000004</v>
      </c>
      <c r="K396" s="290">
        <f t="shared" si="186"/>
        <v>136.49</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62309.760000000002</v>
      </c>
      <c r="M396" s="290">
        <f t="shared" si="187"/>
        <v>159.36000000000001</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56124.14</v>
      </c>
      <c r="O396" s="290">
        <f t="shared" si="211"/>
        <v>143.54</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61957.86</v>
      </c>
      <c r="Q396" s="290">
        <f t="shared" si="212"/>
        <v>158.46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27370</v>
      </c>
      <c r="S396" s="290">
        <f t="shared" si="188"/>
        <v>70</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74290</v>
      </c>
      <c r="U396" s="290">
        <f t="shared" si="189"/>
        <v>190</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44965</v>
      </c>
      <c r="W396" s="290">
        <f t="shared" si="213"/>
        <v>115</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78200</v>
      </c>
      <c r="Y396" s="290">
        <f t="shared" si="214"/>
        <v>200</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33565</v>
      </c>
      <c r="AA396" s="290">
        <f t="shared" si="190"/>
        <v>85.843989769820965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62600</v>
      </c>
      <c r="AC396" s="290">
        <f t="shared" si="191"/>
        <v>160.10230179028133</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40700</v>
      </c>
      <c r="AE396" s="290">
        <f t="shared" si="215"/>
        <v>104.0920716112532</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71950</v>
      </c>
      <c r="AG396" s="290">
        <f t="shared" si="216"/>
        <v>184.01534526854221</v>
      </c>
      <c r="AI396" s="429">
        <f t="shared" si="192"/>
        <v>136.48999999999796</v>
      </c>
      <c r="AJ396" s="429">
        <f t="shared" si="193"/>
        <v>159.36000000000058</v>
      </c>
      <c r="AK396" s="429">
        <f t="shared" si="194"/>
        <v>143.54000000000087</v>
      </c>
      <c r="AL396" s="429">
        <f t="shared" si="195"/>
        <v>158.45999999999913</v>
      </c>
      <c r="AM396" s="429">
        <f t="shared" si="196"/>
        <v>136.48999999999796</v>
      </c>
      <c r="AN396" s="429">
        <f t="shared" si="197"/>
        <v>159.35999999999331</v>
      </c>
      <c r="AO396" s="429">
        <f t="shared" si="198"/>
        <v>143.54000000000087</v>
      </c>
      <c r="AP396" s="429">
        <f t="shared" si="199"/>
        <v>158.45999999999913</v>
      </c>
      <c r="AQ396" s="429">
        <f t="shared" si="200"/>
        <v>70</v>
      </c>
      <c r="AR396" s="429">
        <f t="shared" si="201"/>
        <v>190</v>
      </c>
      <c r="AS396" s="429">
        <f t="shared" si="202"/>
        <v>115</v>
      </c>
      <c r="AT396" s="429">
        <f t="shared" si="203"/>
        <v>200</v>
      </c>
      <c r="AU396" s="429">
        <f t="shared" si="204"/>
        <v>115</v>
      </c>
      <c r="AV396" s="429">
        <f t="shared" si="205"/>
        <v>300</v>
      </c>
      <c r="AW396" s="429">
        <f t="shared" si="206"/>
        <v>200</v>
      </c>
      <c r="AX396" s="429">
        <f t="shared" si="207"/>
        <v>300</v>
      </c>
    </row>
    <row r="397" spans="1:50">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39908.080000000002</v>
      </c>
      <c r="C397" s="290">
        <f t="shared" si="208"/>
        <v>101.80632653061225</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49953.62</v>
      </c>
      <c r="E397" s="290">
        <f t="shared" si="208"/>
        <v>127.43270408163266</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53036.68</v>
      </c>
      <c r="G397" s="290">
        <f t="shared" si="209"/>
        <v>135.29765306122448</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56024.82</v>
      </c>
      <c r="I397" s="290">
        <f t="shared" si="210"/>
        <v>142.92045918367347</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53504.08</v>
      </c>
      <c r="K397" s="290">
        <f t="shared" si="186"/>
        <v>136.49</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62469.120000000003</v>
      </c>
      <c r="M397" s="290">
        <f t="shared" si="187"/>
        <v>159.36000000000001</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56267.68</v>
      </c>
      <c r="O397" s="290">
        <f t="shared" si="211"/>
        <v>143.54</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62116.32</v>
      </c>
      <c r="Q397" s="290">
        <f t="shared" si="212"/>
        <v>158.46</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27440</v>
      </c>
      <c r="S397" s="290">
        <f t="shared" si="188"/>
        <v>70</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74480</v>
      </c>
      <c r="U397" s="290">
        <f t="shared" si="189"/>
        <v>190</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45080</v>
      </c>
      <c r="W397" s="290">
        <f t="shared" si="213"/>
        <v>115</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78400</v>
      </c>
      <c r="Y397" s="290">
        <f t="shared" si="214"/>
        <v>200</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33680</v>
      </c>
      <c r="AA397" s="290">
        <f t="shared" si="190"/>
        <v>85.91836734693878</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62900</v>
      </c>
      <c r="AC397" s="290">
        <f t="shared" si="191"/>
        <v>160.4591836734694</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40900</v>
      </c>
      <c r="AE397" s="290">
        <f t="shared" si="215"/>
        <v>104.33673469387755</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72250</v>
      </c>
      <c r="AG397" s="290">
        <f t="shared" si="216"/>
        <v>184.3112244897959</v>
      </c>
      <c r="AI397" s="429">
        <f t="shared" si="192"/>
        <v>136.49000000000524</v>
      </c>
      <c r="AJ397" s="429">
        <f t="shared" si="193"/>
        <v>159.36000000000058</v>
      </c>
      <c r="AK397" s="429">
        <f t="shared" si="194"/>
        <v>143.54000000000087</v>
      </c>
      <c r="AL397" s="429">
        <f t="shared" si="195"/>
        <v>158.45999999999913</v>
      </c>
      <c r="AM397" s="429">
        <f t="shared" si="196"/>
        <v>136.48999999999796</v>
      </c>
      <c r="AN397" s="429">
        <f t="shared" si="197"/>
        <v>159.36000000000058</v>
      </c>
      <c r="AO397" s="429">
        <f t="shared" si="198"/>
        <v>143.54000000000087</v>
      </c>
      <c r="AP397" s="429">
        <f t="shared" si="199"/>
        <v>158.45999999999913</v>
      </c>
      <c r="AQ397" s="429">
        <f t="shared" si="200"/>
        <v>70</v>
      </c>
      <c r="AR397" s="429">
        <f t="shared" si="201"/>
        <v>190</v>
      </c>
      <c r="AS397" s="429">
        <f t="shared" si="202"/>
        <v>115</v>
      </c>
      <c r="AT397" s="429">
        <f t="shared" si="203"/>
        <v>200</v>
      </c>
      <c r="AU397" s="429">
        <f t="shared" si="204"/>
        <v>115</v>
      </c>
      <c r="AV397" s="429">
        <f t="shared" si="205"/>
        <v>300</v>
      </c>
      <c r="AW397" s="429">
        <f t="shared" si="206"/>
        <v>200</v>
      </c>
      <c r="AX397" s="429">
        <f t="shared" si="207"/>
        <v>300</v>
      </c>
    </row>
    <row r="398" spans="1:50">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40044.57</v>
      </c>
      <c r="C398" s="290">
        <f t="shared" si="208"/>
        <v>101.89458015267175</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50112.98</v>
      </c>
      <c r="E398" s="290">
        <f t="shared" si="208"/>
        <v>127.51394402035625</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53180.22</v>
      </c>
      <c r="G398" s="290">
        <f t="shared" si="209"/>
        <v>135.31862595419847</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56183.28</v>
      </c>
      <c r="I398" s="290">
        <f t="shared" si="210"/>
        <v>142.96</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53640.570000000007</v>
      </c>
      <c r="K398" s="290">
        <f t="shared" si="186"/>
        <v>136.49</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62628.480000000003</v>
      </c>
      <c r="M398" s="290">
        <f t="shared" si="187"/>
        <v>159.36000000000001</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56411.219999999994</v>
      </c>
      <c r="O398" s="290">
        <f t="shared" si="211"/>
        <v>143.54</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62274.780000000006</v>
      </c>
      <c r="Q398" s="290">
        <f t="shared" si="212"/>
        <v>158.46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27510</v>
      </c>
      <c r="S398" s="290">
        <f t="shared" si="188"/>
        <v>70</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74670</v>
      </c>
      <c r="U398" s="290">
        <f t="shared" si="189"/>
        <v>190</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45195</v>
      </c>
      <c r="W398" s="290">
        <f t="shared" si="213"/>
        <v>115</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78600</v>
      </c>
      <c r="Y398" s="290">
        <f t="shared" si="214"/>
        <v>200</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33795</v>
      </c>
      <c r="AA398" s="290">
        <f t="shared" si="190"/>
        <v>85.992366412213741</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63200</v>
      </c>
      <c r="AC398" s="290">
        <f t="shared" si="191"/>
        <v>160.81424936386767</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41100</v>
      </c>
      <c r="AE398" s="290">
        <f t="shared" si="215"/>
        <v>104.58015267175573</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72550</v>
      </c>
      <c r="AG398" s="290">
        <f t="shared" si="216"/>
        <v>184.60559796437659</v>
      </c>
      <c r="AI398" s="429">
        <f t="shared" si="192"/>
        <v>136.48999999999796</v>
      </c>
      <c r="AJ398" s="429">
        <f t="shared" si="193"/>
        <v>159.36000000000058</v>
      </c>
      <c r="AK398" s="429">
        <f t="shared" si="194"/>
        <v>143.54000000000087</v>
      </c>
      <c r="AL398" s="429">
        <f t="shared" si="195"/>
        <v>158.45999999999913</v>
      </c>
      <c r="AM398" s="429">
        <f t="shared" si="196"/>
        <v>136.49000000000524</v>
      </c>
      <c r="AN398" s="429">
        <f t="shared" si="197"/>
        <v>159.36000000000058</v>
      </c>
      <c r="AO398" s="429">
        <f t="shared" si="198"/>
        <v>143.5399999999936</v>
      </c>
      <c r="AP398" s="429">
        <f t="shared" si="199"/>
        <v>158.4600000000064</v>
      </c>
      <c r="AQ398" s="429">
        <f t="shared" si="200"/>
        <v>70</v>
      </c>
      <c r="AR398" s="429">
        <f t="shared" si="201"/>
        <v>190</v>
      </c>
      <c r="AS398" s="429">
        <f t="shared" si="202"/>
        <v>115</v>
      </c>
      <c r="AT398" s="429">
        <f t="shared" si="203"/>
        <v>200</v>
      </c>
      <c r="AU398" s="429">
        <f t="shared" si="204"/>
        <v>115</v>
      </c>
      <c r="AV398" s="429">
        <f t="shared" si="205"/>
        <v>300</v>
      </c>
      <c r="AW398" s="429">
        <f t="shared" si="206"/>
        <v>200</v>
      </c>
      <c r="AX398" s="429">
        <f t="shared" si="207"/>
        <v>300</v>
      </c>
    </row>
    <row r="399" spans="1:50">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40181.06</v>
      </c>
      <c r="C399" s="290">
        <f t="shared" si="208"/>
        <v>101.98238578680203</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50272.340000000004</v>
      </c>
      <c r="E399" s="290">
        <f t="shared" si="208"/>
        <v>127.59477157360406</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53323.759999999995</v>
      </c>
      <c r="G399" s="290">
        <f t="shared" si="209"/>
        <v>135.3394923857868</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56341.740000000005</v>
      </c>
      <c r="I399" s="290">
        <f t="shared" si="210"/>
        <v>142.99934010152285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53777.060000000005</v>
      </c>
      <c r="K399" s="290">
        <f t="shared" si="186"/>
        <v>136.49</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62787.840000000004</v>
      </c>
      <c r="M399" s="290">
        <f t="shared" si="187"/>
        <v>159.36000000000001</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56554.759999999995</v>
      </c>
      <c r="O399" s="290">
        <f t="shared" si="211"/>
        <v>143.54</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62433.240000000005</v>
      </c>
      <c r="Q399" s="290">
        <f t="shared" si="212"/>
        <v>158.46</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27580</v>
      </c>
      <c r="S399" s="290">
        <f t="shared" si="188"/>
        <v>70</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74860</v>
      </c>
      <c r="U399" s="290">
        <f t="shared" si="189"/>
        <v>190</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45310</v>
      </c>
      <c r="W399" s="290">
        <f t="shared" si="213"/>
        <v>115</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78800</v>
      </c>
      <c r="Y399" s="290">
        <f t="shared" si="214"/>
        <v>200</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33910</v>
      </c>
      <c r="AA399" s="290">
        <f t="shared" si="190"/>
        <v>86.065989847715741</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63500</v>
      </c>
      <c r="AC399" s="290">
        <f t="shared" si="191"/>
        <v>161.16751269035532</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41300</v>
      </c>
      <c r="AE399" s="290">
        <f t="shared" si="215"/>
        <v>104.82233502538071</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72850</v>
      </c>
      <c r="AG399" s="290">
        <f t="shared" si="216"/>
        <v>184.89847715736042</v>
      </c>
      <c r="AI399" s="429">
        <f t="shared" si="192"/>
        <v>136.48999999999796</v>
      </c>
      <c r="AJ399" s="429">
        <f t="shared" si="193"/>
        <v>159.36000000000058</v>
      </c>
      <c r="AK399" s="429">
        <f t="shared" si="194"/>
        <v>143.5399999999936</v>
      </c>
      <c r="AL399" s="429">
        <f t="shared" si="195"/>
        <v>158.4600000000064</v>
      </c>
      <c r="AM399" s="429">
        <f t="shared" si="196"/>
        <v>136.48999999999796</v>
      </c>
      <c r="AN399" s="429">
        <f t="shared" si="197"/>
        <v>159.36000000000058</v>
      </c>
      <c r="AO399" s="429">
        <f t="shared" si="198"/>
        <v>143.54000000000087</v>
      </c>
      <c r="AP399" s="429">
        <f t="shared" si="199"/>
        <v>158.45999999999913</v>
      </c>
      <c r="AQ399" s="429">
        <f t="shared" si="200"/>
        <v>70</v>
      </c>
      <c r="AR399" s="429">
        <f t="shared" si="201"/>
        <v>190</v>
      </c>
      <c r="AS399" s="429">
        <f t="shared" si="202"/>
        <v>115</v>
      </c>
      <c r="AT399" s="429">
        <f t="shared" si="203"/>
        <v>200</v>
      </c>
      <c r="AU399" s="429">
        <f t="shared" si="204"/>
        <v>115</v>
      </c>
      <c r="AV399" s="429">
        <f t="shared" si="205"/>
        <v>300</v>
      </c>
      <c r="AW399" s="429">
        <f t="shared" si="206"/>
        <v>200</v>
      </c>
      <c r="AX399" s="429">
        <f t="shared" si="207"/>
        <v>300</v>
      </c>
    </row>
    <row r="400" spans="1:5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40317.550000000003</v>
      </c>
      <c r="C400" s="290">
        <f t="shared" si="208"/>
        <v>102.06974683544304</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50431.7</v>
      </c>
      <c r="E400" s="290">
        <f t="shared" si="208"/>
        <v>127.67518987341771</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53467.299999999996</v>
      </c>
      <c r="G400" s="290">
        <f t="shared" si="209"/>
        <v>135.36025316455695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56500.2</v>
      </c>
      <c r="I400" s="290">
        <f t="shared" si="210"/>
        <v>143.03848101265822</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53913.55</v>
      </c>
      <c r="K400" s="290">
        <f t="shared" si="186"/>
        <v>136.49</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62947.200000000004</v>
      </c>
      <c r="M400" s="290">
        <f t="shared" si="187"/>
        <v>159.36000000000001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56698.299999999996</v>
      </c>
      <c r="O400" s="290">
        <f t="shared" si="211"/>
        <v>143.54</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62591.700000000004</v>
      </c>
      <c r="Q400" s="290">
        <f t="shared" si="212"/>
        <v>158.46</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27650</v>
      </c>
      <c r="S400" s="290">
        <f t="shared" si="188"/>
        <v>70</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75050</v>
      </c>
      <c r="U400" s="290">
        <f t="shared" si="189"/>
        <v>190</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45425</v>
      </c>
      <c r="W400" s="290">
        <f t="shared" si="213"/>
        <v>115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79000</v>
      </c>
      <c r="Y400" s="290">
        <f t="shared" si="214"/>
        <v>200</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34025</v>
      </c>
      <c r="AA400" s="290">
        <f t="shared" si="190"/>
        <v>86.139240506329116</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63800</v>
      </c>
      <c r="AC400" s="290">
        <f t="shared" si="191"/>
        <v>161.51898734177215</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41500</v>
      </c>
      <c r="AE400" s="290">
        <f t="shared" si="215"/>
        <v>105.0632911392405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73150</v>
      </c>
      <c r="AG400" s="290">
        <f t="shared" si="216"/>
        <v>185.18987341772151</v>
      </c>
      <c r="AI400" s="429">
        <f t="shared" si="192"/>
        <v>136.49000000000524</v>
      </c>
      <c r="AJ400" s="429">
        <f t="shared" si="193"/>
        <v>159.35999999999331</v>
      </c>
      <c r="AK400" s="429">
        <f t="shared" si="194"/>
        <v>143.54000000000087</v>
      </c>
      <c r="AL400" s="429">
        <f t="shared" si="195"/>
        <v>158.45999999999185</v>
      </c>
      <c r="AM400" s="429">
        <f t="shared" si="196"/>
        <v>136.48999999999796</v>
      </c>
      <c r="AN400" s="429">
        <f t="shared" si="197"/>
        <v>159.36000000000058</v>
      </c>
      <c r="AO400" s="429">
        <f t="shared" si="198"/>
        <v>143.54000000000087</v>
      </c>
      <c r="AP400" s="429">
        <f t="shared" si="199"/>
        <v>158.45999999999913</v>
      </c>
      <c r="AQ400" s="429">
        <f t="shared" si="200"/>
        <v>70</v>
      </c>
      <c r="AR400" s="429">
        <f t="shared" si="201"/>
        <v>190</v>
      </c>
      <c r="AS400" s="429">
        <f t="shared" si="202"/>
        <v>115</v>
      </c>
      <c r="AT400" s="429">
        <f t="shared" si="203"/>
        <v>200</v>
      </c>
      <c r="AU400" s="429">
        <f t="shared" si="204"/>
        <v>115</v>
      </c>
      <c r="AV400" s="429">
        <f t="shared" si="205"/>
        <v>300</v>
      </c>
      <c r="AW400" s="429">
        <f t="shared" si="206"/>
        <v>200</v>
      </c>
      <c r="AX400" s="429">
        <f t="shared" si="207"/>
        <v>300</v>
      </c>
    </row>
    <row r="401" spans="1:50">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40454.04</v>
      </c>
      <c r="C401" s="290">
        <f t="shared" si="208"/>
        <v>102.15666666666667</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50591.06</v>
      </c>
      <c r="E401" s="290">
        <f t="shared" si="208"/>
        <v>127.75520202020202</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53610.84</v>
      </c>
      <c r="G401" s="290">
        <f t="shared" si="209"/>
        <v>135.38090909090909</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56658.66</v>
      </c>
      <c r="I401" s="290">
        <f t="shared" si="210"/>
        <v>143.07742424242426</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54050.04</v>
      </c>
      <c r="K401" s="290">
        <f t="shared" si="186"/>
        <v>136.49</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63106.560000000005</v>
      </c>
      <c r="M401" s="290">
        <f t="shared" si="187"/>
        <v>159.36000000000001</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56841.84</v>
      </c>
      <c r="O401" s="290">
        <f t="shared" si="211"/>
        <v>143.54</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62750.16</v>
      </c>
      <c r="Q401" s="290">
        <f t="shared" si="212"/>
        <v>158.46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27720</v>
      </c>
      <c r="S401" s="290">
        <f t="shared" si="188"/>
        <v>70</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75240</v>
      </c>
      <c r="U401" s="290">
        <f t="shared" si="189"/>
        <v>190</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45540</v>
      </c>
      <c r="W401" s="290">
        <f t="shared" si="213"/>
        <v>115</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79200</v>
      </c>
      <c r="Y401" s="290">
        <f t="shared" si="214"/>
        <v>200</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34140</v>
      </c>
      <c r="AA401" s="290">
        <f t="shared" si="190"/>
        <v>86.212121212121218</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64100</v>
      </c>
      <c r="AC401" s="290">
        <f t="shared" si="191"/>
        <v>161.86868686868686</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41700</v>
      </c>
      <c r="AE401" s="290">
        <f t="shared" si="215"/>
        <v>105.3030303030303</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73450</v>
      </c>
      <c r="AG401" s="290">
        <f t="shared" si="216"/>
        <v>185.47979797979798</v>
      </c>
      <c r="AI401" s="429">
        <f t="shared" si="192"/>
        <v>136.48999999999796</v>
      </c>
      <c r="AJ401" s="429">
        <f t="shared" si="193"/>
        <v>159.36000000000058</v>
      </c>
      <c r="AK401" s="429">
        <f t="shared" si="194"/>
        <v>143.54000000000087</v>
      </c>
      <c r="AL401" s="429">
        <f t="shared" si="195"/>
        <v>158.4600000000064</v>
      </c>
      <c r="AM401" s="429">
        <f t="shared" si="196"/>
        <v>136.48999999999796</v>
      </c>
      <c r="AN401" s="429">
        <f t="shared" si="197"/>
        <v>159.36000000000058</v>
      </c>
      <c r="AO401" s="429">
        <f t="shared" si="198"/>
        <v>143.54000000000087</v>
      </c>
      <c r="AP401" s="429">
        <f t="shared" si="199"/>
        <v>158.45999999999913</v>
      </c>
      <c r="AQ401" s="429">
        <f t="shared" si="200"/>
        <v>70</v>
      </c>
      <c r="AR401" s="429">
        <f t="shared" si="201"/>
        <v>190</v>
      </c>
      <c r="AS401" s="429">
        <f t="shared" si="202"/>
        <v>115</v>
      </c>
      <c r="AT401" s="429">
        <f t="shared" si="203"/>
        <v>200</v>
      </c>
      <c r="AU401" s="429">
        <f t="shared" si="204"/>
        <v>115</v>
      </c>
      <c r="AV401" s="429">
        <f t="shared" si="205"/>
        <v>300</v>
      </c>
      <c r="AW401" s="429">
        <f t="shared" si="206"/>
        <v>200</v>
      </c>
      <c r="AX401" s="429">
        <f t="shared" si="207"/>
        <v>300</v>
      </c>
    </row>
    <row r="402" spans="1:50">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40590.53</v>
      </c>
      <c r="C402" s="290">
        <f t="shared" si="208"/>
        <v>102.24314861460957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50750.42</v>
      </c>
      <c r="E402" s="290">
        <f t="shared" si="208"/>
        <v>127.83481108312343</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53754.38</v>
      </c>
      <c r="G402" s="290">
        <f t="shared" si="209"/>
        <v>135.40146095717884</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56817.120000000003</v>
      </c>
      <c r="I402" s="290">
        <f t="shared" si="210"/>
        <v>143.11617128463476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54186.530000000006</v>
      </c>
      <c r="K402" s="290">
        <f t="shared" si="186"/>
        <v>136.49</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63265.920000000006</v>
      </c>
      <c r="M402" s="290">
        <f t="shared" si="187"/>
        <v>159.36000000000001</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56985.38</v>
      </c>
      <c r="O402" s="290">
        <f t="shared" si="211"/>
        <v>143.54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62908.62</v>
      </c>
      <c r="Q402" s="290">
        <f t="shared" si="212"/>
        <v>158.46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27790</v>
      </c>
      <c r="S402" s="290">
        <f t="shared" si="188"/>
        <v>70</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75430</v>
      </c>
      <c r="U402" s="290">
        <f t="shared" si="189"/>
        <v>190</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45655</v>
      </c>
      <c r="W402" s="290">
        <f t="shared" si="213"/>
        <v>115</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79400</v>
      </c>
      <c r="Y402" s="290">
        <f t="shared" si="214"/>
        <v>200</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34255</v>
      </c>
      <c r="AA402" s="290">
        <f t="shared" si="190"/>
        <v>86.284634760705288</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64400</v>
      </c>
      <c r="AC402" s="290">
        <f t="shared" si="191"/>
        <v>162.21662468513853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41900</v>
      </c>
      <c r="AE402" s="290">
        <f t="shared" si="215"/>
        <v>105.54156171284635</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73750</v>
      </c>
      <c r="AG402" s="290">
        <f t="shared" si="216"/>
        <v>185.76826196473553</v>
      </c>
      <c r="AI402" s="429">
        <f t="shared" si="192"/>
        <v>136.48999999999796</v>
      </c>
      <c r="AJ402" s="429">
        <f t="shared" si="193"/>
        <v>159.36000000000058</v>
      </c>
      <c r="AK402" s="429">
        <f t="shared" si="194"/>
        <v>143.54000000000087</v>
      </c>
      <c r="AL402" s="429">
        <f t="shared" si="195"/>
        <v>158.45999999999913</v>
      </c>
      <c r="AM402" s="429">
        <f t="shared" si="196"/>
        <v>136.49000000000524</v>
      </c>
      <c r="AN402" s="429">
        <f t="shared" si="197"/>
        <v>159.36000000000058</v>
      </c>
      <c r="AO402" s="429">
        <f t="shared" si="198"/>
        <v>143.54000000000087</v>
      </c>
      <c r="AP402" s="429">
        <f t="shared" si="199"/>
        <v>158.45999999999913</v>
      </c>
      <c r="AQ402" s="429">
        <f t="shared" si="200"/>
        <v>70</v>
      </c>
      <c r="AR402" s="429">
        <f t="shared" si="201"/>
        <v>190</v>
      </c>
      <c r="AS402" s="429">
        <f t="shared" si="202"/>
        <v>115</v>
      </c>
      <c r="AT402" s="429">
        <f t="shared" si="203"/>
        <v>200</v>
      </c>
      <c r="AU402" s="429">
        <f t="shared" si="204"/>
        <v>115</v>
      </c>
      <c r="AV402" s="429">
        <f t="shared" si="205"/>
        <v>300</v>
      </c>
      <c r="AW402" s="429">
        <f t="shared" si="206"/>
        <v>200</v>
      </c>
      <c r="AX402" s="429">
        <f t="shared" si="207"/>
        <v>300</v>
      </c>
    </row>
    <row r="403" spans="1:50">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40727.020000000004</v>
      </c>
      <c r="C403" s="290">
        <f t="shared" si="208"/>
        <v>102.32919597989951</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50909.78</v>
      </c>
      <c r="E403" s="290">
        <f t="shared" si="208"/>
        <v>127.91402010050251</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53897.919999999998</v>
      </c>
      <c r="G403" s="290">
        <f t="shared" si="209"/>
        <v>135.42190954773869</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56975.58</v>
      </c>
      <c r="I403" s="290">
        <f t="shared" si="210"/>
        <v>143.15472361809046</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54323.020000000004</v>
      </c>
      <c r="K403" s="290">
        <f t="shared" si="186"/>
        <v>136.49</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63425.280000000006</v>
      </c>
      <c r="M403" s="290">
        <f t="shared" si="187"/>
        <v>159.36000000000001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57128.92</v>
      </c>
      <c r="O403" s="290">
        <f t="shared" si="211"/>
        <v>143.54</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63067.08</v>
      </c>
      <c r="Q403" s="290">
        <f t="shared" si="212"/>
        <v>158.46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27860</v>
      </c>
      <c r="S403" s="290">
        <f t="shared" si="188"/>
        <v>70</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75620</v>
      </c>
      <c r="U403" s="290">
        <f t="shared" si="189"/>
        <v>190</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45770</v>
      </c>
      <c r="W403" s="290">
        <f t="shared" si="213"/>
        <v>115</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79600</v>
      </c>
      <c r="Y403" s="290">
        <f t="shared" si="214"/>
        <v>200</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34370</v>
      </c>
      <c r="AA403" s="290">
        <f t="shared" si="190"/>
        <v>86.356783919597987</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64700</v>
      </c>
      <c r="AC403" s="290">
        <f t="shared" si="191"/>
        <v>162.56281407035175</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42100</v>
      </c>
      <c r="AE403" s="290">
        <f t="shared" si="215"/>
        <v>105.77889447236181</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74050</v>
      </c>
      <c r="AG403" s="290">
        <f t="shared" si="216"/>
        <v>186.05527638190955</v>
      </c>
      <c r="AI403" s="429">
        <f t="shared" si="192"/>
        <v>136.49000000000524</v>
      </c>
      <c r="AJ403" s="429">
        <f t="shared" si="193"/>
        <v>159.36000000000058</v>
      </c>
      <c r="AK403" s="429">
        <f t="shared" si="194"/>
        <v>143.54000000000087</v>
      </c>
      <c r="AL403" s="429">
        <f t="shared" si="195"/>
        <v>158.45999999999913</v>
      </c>
      <c r="AM403" s="429">
        <f t="shared" si="196"/>
        <v>136.48999999999796</v>
      </c>
      <c r="AN403" s="429">
        <f t="shared" si="197"/>
        <v>159.36000000000058</v>
      </c>
      <c r="AO403" s="429">
        <f t="shared" si="198"/>
        <v>143.54000000000087</v>
      </c>
      <c r="AP403" s="429">
        <f t="shared" si="199"/>
        <v>158.45999999999913</v>
      </c>
      <c r="AQ403" s="429">
        <f t="shared" si="200"/>
        <v>70</v>
      </c>
      <c r="AR403" s="429">
        <f t="shared" si="201"/>
        <v>190</v>
      </c>
      <c r="AS403" s="429">
        <f t="shared" si="202"/>
        <v>115</v>
      </c>
      <c r="AT403" s="429">
        <f t="shared" si="203"/>
        <v>200</v>
      </c>
      <c r="AU403" s="429">
        <f t="shared" si="204"/>
        <v>115</v>
      </c>
      <c r="AV403" s="429">
        <f t="shared" si="205"/>
        <v>300</v>
      </c>
      <c r="AW403" s="429">
        <f t="shared" si="206"/>
        <v>200</v>
      </c>
      <c r="AX403" s="429">
        <f t="shared" si="207"/>
        <v>300</v>
      </c>
    </row>
    <row r="404" spans="1:50">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40863.51</v>
      </c>
      <c r="C404" s="290">
        <f t="shared" si="208"/>
        <v>102.4148120300752</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51069.14</v>
      </c>
      <c r="E404" s="290">
        <f t="shared" si="208"/>
        <v>127.9928320802005</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54041.46</v>
      </c>
      <c r="G404" s="290">
        <f t="shared" si="209"/>
        <v>135.44225563909774</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57134.04</v>
      </c>
      <c r="I404" s="290">
        <f t="shared" si="210"/>
        <v>143.19308270676692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54459.51</v>
      </c>
      <c r="K404" s="290">
        <f t="shared" si="186"/>
        <v>136.49</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63584.640000000007</v>
      </c>
      <c r="M404" s="290">
        <f t="shared" si="187"/>
        <v>159.36000000000001</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57272.46</v>
      </c>
      <c r="O404" s="290">
        <f t="shared" si="211"/>
        <v>143.54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63225.54</v>
      </c>
      <c r="Q404" s="290">
        <f t="shared" si="212"/>
        <v>158.46</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27930</v>
      </c>
      <c r="S404" s="290">
        <f t="shared" si="188"/>
        <v>70</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75810</v>
      </c>
      <c r="U404" s="290">
        <f t="shared" si="189"/>
        <v>190</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45885</v>
      </c>
      <c r="W404" s="290">
        <f t="shared" si="213"/>
        <v>115</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79800</v>
      </c>
      <c r="Y404" s="290">
        <f t="shared" si="214"/>
        <v>200</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34485</v>
      </c>
      <c r="AA404" s="290">
        <f t="shared" si="190"/>
        <v>86.428571428571431</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65000</v>
      </c>
      <c r="AC404" s="290">
        <f t="shared" si="191"/>
        <v>162.90726817042608</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42300</v>
      </c>
      <c r="AE404" s="290">
        <f t="shared" si="215"/>
        <v>106.01503759398496</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74350</v>
      </c>
      <c r="AG404" s="290">
        <f t="shared" si="216"/>
        <v>186.34085213032583</v>
      </c>
      <c r="AI404" s="429">
        <f t="shared" si="192"/>
        <v>136.48999999999796</v>
      </c>
      <c r="AJ404" s="429">
        <f t="shared" si="193"/>
        <v>159.36000000000058</v>
      </c>
      <c r="AK404" s="429">
        <f t="shared" si="194"/>
        <v>143.54000000000087</v>
      </c>
      <c r="AL404" s="429">
        <f t="shared" si="195"/>
        <v>158.45999999999913</v>
      </c>
      <c r="AM404" s="429">
        <f t="shared" si="196"/>
        <v>136.48999999999796</v>
      </c>
      <c r="AN404" s="429">
        <f t="shared" si="197"/>
        <v>159.36000000000058</v>
      </c>
      <c r="AO404" s="429">
        <f t="shared" si="198"/>
        <v>143.54000000000087</v>
      </c>
      <c r="AP404" s="429">
        <f t="shared" si="199"/>
        <v>158.45999999999913</v>
      </c>
      <c r="AQ404" s="429">
        <f t="shared" si="200"/>
        <v>70</v>
      </c>
      <c r="AR404" s="429">
        <f t="shared" si="201"/>
        <v>190</v>
      </c>
      <c r="AS404" s="429">
        <f t="shared" si="202"/>
        <v>115</v>
      </c>
      <c r="AT404" s="429">
        <f t="shared" si="203"/>
        <v>200</v>
      </c>
      <c r="AU404" s="429">
        <f t="shared" si="204"/>
        <v>115</v>
      </c>
      <c r="AV404" s="429">
        <f t="shared" si="205"/>
        <v>300</v>
      </c>
      <c r="AW404" s="429">
        <f t="shared" si="206"/>
        <v>200</v>
      </c>
      <c r="AX404" s="429">
        <f t="shared" si="207"/>
        <v>300</v>
      </c>
    </row>
    <row r="405" spans="1:50">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41000</v>
      </c>
      <c r="C405" s="290">
        <f t="shared" si="208"/>
        <v>102.5</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51228.5</v>
      </c>
      <c r="E405" s="290">
        <f t="shared" si="208"/>
        <v>128.07124999999999</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54185</v>
      </c>
      <c r="G405" s="290">
        <f t="shared" si="209"/>
        <v>135.46250000000001</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57292.5</v>
      </c>
      <c r="I405" s="290">
        <f t="shared" si="210"/>
        <v>143.23124999999999</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54596</v>
      </c>
      <c r="K405" s="290">
        <f t="shared" si="186"/>
        <v>136.49</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63744.000000000007</v>
      </c>
      <c r="M405" s="290">
        <f t="shared" si="187"/>
        <v>159.36000000000001</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57416</v>
      </c>
      <c r="O405" s="290">
        <f t="shared" si="211"/>
        <v>143.54</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63384</v>
      </c>
      <c r="Q405" s="290">
        <f t="shared" si="212"/>
        <v>158.46</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28000</v>
      </c>
      <c r="S405" s="290">
        <f t="shared" si="188"/>
        <v>70</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76000</v>
      </c>
      <c r="U405" s="290">
        <f t="shared" si="189"/>
        <v>190</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46000</v>
      </c>
      <c r="W405" s="290">
        <f t="shared" si="213"/>
        <v>115</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80000</v>
      </c>
      <c r="Y405" s="290">
        <f t="shared" si="214"/>
        <v>200</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34600</v>
      </c>
      <c r="AA405" s="290">
        <f t="shared" si="190"/>
        <v>86.5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65300</v>
      </c>
      <c r="AC405" s="290">
        <f t="shared" si="191"/>
        <v>163.25</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42500</v>
      </c>
      <c r="AE405" s="290">
        <f t="shared" si="215"/>
        <v>106.25</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74650</v>
      </c>
      <c r="AG405" s="290">
        <f t="shared" si="216"/>
        <v>186.625</v>
      </c>
      <c r="AI405" s="429">
        <f t="shared" si="192"/>
        <v>136.48999999999796</v>
      </c>
      <c r="AJ405" s="429">
        <f t="shared" si="193"/>
        <v>159.36000000000058</v>
      </c>
      <c r="AK405" s="429">
        <f t="shared" si="194"/>
        <v>143.54000000000087</v>
      </c>
      <c r="AL405" s="429">
        <f t="shared" si="195"/>
        <v>158.45999999999913</v>
      </c>
      <c r="AM405" s="429">
        <f t="shared" si="196"/>
        <v>136.48999999999796</v>
      </c>
      <c r="AN405" s="429">
        <f t="shared" si="197"/>
        <v>159.36000000000058</v>
      </c>
      <c r="AO405" s="429">
        <f t="shared" si="198"/>
        <v>143.54000000000087</v>
      </c>
      <c r="AP405" s="429">
        <f t="shared" si="199"/>
        <v>158.45999999999913</v>
      </c>
      <c r="AQ405" s="429">
        <f t="shared" si="200"/>
        <v>70</v>
      </c>
      <c r="AR405" s="429">
        <f t="shared" si="201"/>
        <v>190</v>
      </c>
      <c r="AS405" s="429">
        <f t="shared" si="202"/>
        <v>115</v>
      </c>
      <c r="AT405" s="429">
        <f t="shared" si="203"/>
        <v>200</v>
      </c>
      <c r="AU405" s="429">
        <f t="shared" si="204"/>
        <v>115</v>
      </c>
      <c r="AV405" s="429">
        <f t="shared" si="205"/>
        <v>300</v>
      </c>
      <c r="AW405" s="429">
        <f t="shared" si="206"/>
        <v>200</v>
      </c>
      <c r="AX405" s="429">
        <f t="shared" si="207"/>
        <v>300</v>
      </c>
    </row>
    <row r="406" spans="1:50">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41136.490000000005</v>
      </c>
      <c r="C406" s="290">
        <f t="shared" si="208"/>
        <v>102.58476309226934</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51387.86</v>
      </c>
      <c r="E406" s="290">
        <f t="shared" si="208"/>
        <v>128.14927680798004</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54328.54</v>
      </c>
      <c r="G406" s="290">
        <f t="shared" si="209"/>
        <v>135.48264339152121</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57450.96</v>
      </c>
      <c r="I406" s="290">
        <f t="shared" si="210"/>
        <v>143.26922693266832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54732.490000000005</v>
      </c>
      <c r="K406" s="290">
        <f t="shared" si="186"/>
        <v>136.49</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63903.360000000008</v>
      </c>
      <c r="M406" s="290">
        <f t="shared" si="187"/>
        <v>159.36000000000001</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57559.539999999994</v>
      </c>
      <c r="O406" s="290">
        <f t="shared" si="211"/>
        <v>143.54</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63542.460000000006</v>
      </c>
      <c r="Q406" s="290">
        <f t="shared" si="212"/>
        <v>158.46</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46115</v>
      </c>
      <c r="S406" s="290">
        <f t="shared" si="188"/>
        <v>115</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76190</v>
      </c>
      <c r="U406" s="290">
        <f t="shared" si="189"/>
        <v>190</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46115</v>
      </c>
      <c r="W406" s="290">
        <f t="shared" si="213"/>
        <v>115</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80200</v>
      </c>
      <c r="Y406" s="290">
        <f t="shared" si="214"/>
        <v>200</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34800</v>
      </c>
      <c r="AA406" s="290">
        <f t="shared" si="190"/>
        <v>86.783042394014956</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65600</v>
      </c>
      <c r="AC406" s="290">
        <f t="shared" si="191"/>
        <v>163.59102244389027</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42700</v>
      </c>
      <c r="AE406" s="290">
        <f t="shared" si="215"/>
        <v>106.48379052369077</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74950</v>
      </c>
      <c r="AG406" s="290">
        <f t="shared" si="216"/>
        <v>186.90773067331671</v>
      </c>
      <c r="AI406" s="429">
        <f t="shared" si="192"/>
        <v>136.49000000000524</v>
      </c>
      <c r="AJ406" s="429">
        <f t="shared" si="193"/>
        <v>159.36000000000058</v>
      </c>
      <c r="AK406" s="429">
        <f t="shared" si="194"/>
        <v>143.54000000000087</v>
      </c>
      <c r="AL406" s="429">
        <f t="shared" si="195"/>
        <v>158.45999999999913</v>
      </c>
      <c r="AM406" s="429">
        <f t="shared" si="196"/>
        <v>136.49000000000524</v>
      </c>
      <c r="AN406" s="429">
        <f t="shared" si="197"/>
        <v>159.36000000000058</v>
      </c>
      <c r="AO406" s="429">
        <f t="shared" si="198"/>
        <v>143.5399999999936</v>
      </c>
      <c r="AP406" s="429">
        <f t="shared" si="199"/>
        <v>158.4600000000064</v>
      </c>
      <c r="AQ406" s="429">
        <f t="shared" si="200"/>
        <v>18115</v>
      </c>
      <c r="AR406" s="429">
        <f t="shared" si="201"/>
        <v>190</v>
      </c>
      <c r="AS406" s="429">
        <f t="shared" si="202"/>
        <v>115</v>
      </c>
      <c r="AT406" s="429">
        <f t="shared" si="203"/>
        <v>200</v>
      </c>
      <c r="AU406" s="429">
        <f t="shared" si="204"/>
        <v>200</v>
      </c>
      <c r="AV406" s="429">
        <f t="shared" si="205"/>
        <v>300</v>
      </c>
      <c r="AW406" s="429">
        <f t="shared" si="206"/>
        <v>200</v>
      </c>
      <c r="AX406" s="429">
        <f t="shared" si="207"/>
        <v>300</v>
      </c>
    </row>
    <row r="407" spans="1:50">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41272.980000000003</v>
      </c>
      <c r="C407" s="290">
        <f t="shared" si="208"/>
        <v>102.66910447761195</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51547.22</v>
      </c>
      <c r="E407" s="290">
        <f t="shared" si="208"/>
        <v>128.22691542288558</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54472.079999999994</v>
      </c>
      <c r="G407" s="290">
        <f t="shared" si="209"/>
        <v>135.50268656716418</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57609.42</v>
      </c>
      <c r="I407" s="290">
        <f t="shared" si="210"/>
        <v>143.30701492537312</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54868.98</v>
      </c>
      <c r="K407" s="290">
        <f t="shared" si="186"/>
        <v>136.49</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64062.720000000008</v>
      </c>
      <c r="M407" s="290">
        <f t="shared" si="187"/>
        <v>159.36000000000001</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57703.079999999994</v>
      </c>
      <c r="O407" s="290">
        <f t="shared" si="211"/>
        <v>143.54</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63700.920000000006</v>
      </c>
      <c r="Q407" s="290">
        <f t="shared" si="212"/>
        <v>158.46</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46230</v>
      </c>
      <c r="S407" s="290">
        <f t="shared" si="188"/>
        <v>115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76380</v>
      </c>
      <c r="U407" s="290">
        <f t="shared" si="189"/>
        <v>190</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46230</v>
      </c>
      <c r="W407" s="290">
        <f t="shared" si="213"/>
        <v>115</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80400</v>
      </c>
      <c r="Y407" s="290">
        <f t="shared" si="214"/>
        <v>200</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35000</v>
      </c>
      <c r="AA407" s="290">
        <f t="shared" si="190"/>
        <v>87.06467661691542</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65900</v>
      </c>
      <c r="AC407" s="290">
        <f t="shared" si="191"/>
        <v>163.93034825870646</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42900</v>
      </c>
      <c r="AE407" s="290">
        <f t="shared" si="215"/>
        <v>106.71641791044776</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75250</v>
      </c>
      <c r="AG407" s="290">
        <f t="shared" si="216"/>
        <v>187.18905472636817</v>
      </c>
      <c r="AI407" s="429">
        <f t="shared" si="192"/>
        <v>136.48999999999796</v>
      </c>
      <c r="AJ407" s="429">
        <f t="shared" si="193"/>
        <v>159.36000000000058</v>
      </c>
      <c r="AK407" s="429">
        <f t="shared" si="194"/>
        <v>143.5399999999936</v>
      </c>
      <c r="AL407" s="429">
        <f t="shared" si="195"/>
        <v>158.45999999999913</v>
      </c>
      <c r="AM407" s="429">
        <f t="shared" si="196"/>
        <v>136.48999999999796</v>
      </c>
      <c r="AN407" s="429">
        <f t="shared" si="197"/>
        <v>159.36000000000058</v>
      </c>
      <c r="AO407" s="429">
        <f t="shared" si="198"/>
        <v>143.54000000000087</v>
      </c>
      <c r="AP407" s="429">
        <f t="shared" si="199"/>
        <v>158.45999999999913</v>
      </c>
      <c r="AQ407" s="429">
        <f t="shared" si="200"/>
        <v>115</v>
      </c>
      <c r="AR407" s="429">
        <f t="shared" si="201"/>
        <v>190</v>
      </c>
      <c r="AS407" s="429">
        <f t="shared" si="202"/>
        <v>115</v>
      </c>
      <c r="AT407" s="429">
        <f t="shared" si="203"/>
        <v>200</v>
      </c>
      <c r="AU407" s="429">
        <f t="shared" si="204"/>
        <v>200</v>
      </c>
      <c r="AV407" s="429">
        <f t="shared" si="205"/>
        <v>300</v>
      </c>
      <c r="AW407" s="429">
        <f t="shared" si="206"/>
        <v>200</v>
      </c>
      <c r="AX407" s="429">
        <f t="shared" si="207"/>
        <v>300</v>
      </c>
    </row>
    <row r="408" spans="1:50">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41409.47</v>
      </c>
      <c r="C408" s="290">
        <f t="shared" si="208"/>
        <v>102.75302729528536</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51706.58</v>
      </c>
      <c r="E408" s="290">
        <f t="shared" si="208"/>
        <v>128.30416873449133</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54615.619999999995</v>
      </c>
      <c r="G408" s="290">
        <f t="shared" si="209"/>
        <v>135.52263027295285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57767.880000000005</v>
      </c>
      <c r="I408" s="290">
        <f t="shared" si="210"/>
        <v>143.34461538461539</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55005.47</v>
      </c>
      <c r="K408" s="290">
        <f t="shared" si="186"/>
        <v>136.49</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64222.080000000009</v>
      </c>
      <c r="M408" s="290">
        <f t="shared" si="187"/>
        <v>159.36000000000001</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57846.619999999995</v>
      </c>
      <c r="O408" s="290">
        <f t="shared" si="211"/>
        <v>143.54</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63859.380000000005</v>
      </c>
      <c r="Q408" s="290">
        <f t="shared" si="212"/>
        <v>158.46</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46345</v>
      </c>
      <c r="S408" s="290">
        <f t="shared" si="188"/>
        <v>115</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76570</v>
      </c>
      <c r="U408" s="290">
        <f t="shared" si="189"/>
        <v>190</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46345</v>
      </c>
      <c r="W408" s="290">
        <f t="shared" si="213"/>
        <v>115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80600</v>
      </c>
      <c r="Y408" s="290">
        <f t="shared" si="214"/>
        <v>200</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35200</v>
      </c>
      <c r="AA408" s="290">
        <f t="shared" si="190"/>
        <v>87.344913151364764</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66200</v>
      </c>
      <c r="AC408" s="290">
        <f t="shared" si="191"/>
        <v>164.26799007444168</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43100</v>
      </c>
      <c r="AE408" s="290">
        <f t="shared" si="215"/>
        <v>106.94789081885857</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75550</v>
      </c>
      <c r="AG408" s="290">
        <f t="shared" si="216"/>
        <v>187.46898263027296</v>
      </c>
      <c r="AI408" s="429">
        <f t="shared" si="192"/>
        <v>136.48999999999796</v>
      </c>
      <c r="AJ408" s="429">
        <f t="shared" si="193"/>
        <v>159.36000000000058</v>
      </c>
      <c r="AK408" s="429">
        <f t="shared" si="194"/>
        <v>143.54000000000087</v>
      </c>
      <c r="AL408" s="429">
        <f t="shared" si="195"/>
        <v>158.4600000000064</v>
      </c>
      <c r="AM408" s="429">
        <f t="shared" si="196"/>
        <v>136.48999999999796</v>
      </c>
      <c r="AN408" s="429">
        <f t="shared" si="197"/>
        <v>159.36000000000058</v>
      </c>
      <c r="AO408" s="429">
        <f t="shared" si="198"/>
        <v>143.54000000000087</v>
      </c>
      <c r="AP408" s="429">
        <f t="shared" si="199"/>
        <v>158.45999999999913</v>
      </c>
      <c r="AQ408" s="429">
        <f t="shared" si="200"/>
        <v>115</v>
      </c>
      <c r="AR408" s="429">
        <f t="shared" si="201"/>
        <v>190</v>
      </c>
      <c r="AS408" s="429">
        <f t="shared" si="202"/>
        <v>115</v>
      </c>
      <c r="AT408" s="429">
        <f t="shared" si="203"/>
        <v>200</v>
      </c>
      <c r="AU408" s="429">
        <f t="shared" si="204"/>
        <v>200</v>
      </c>
      <c r="AV408" s="429">
        <f t="shared" si="205"/>
        <v>300</v>
      </c>
      <c r="AW408" s="429">
        <f t="shared" si="206"/>
        <v>200</v>
      </c>
      <c r="AX408" s="429">
        <f t="shared" si="207"/>
        <v>300</v>
      </c>
    </row>
    <row r="409" spans="1:50">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41545.96</v>
      </c>
      <c r="C409" s="290">
        <f t="shared" si="208"/>
        <v>102.83653465346535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51865.94</v>
      </c>
      <c r="E409" s="290">
        <f t="shared" si="208"/>
        <v>128.3810396039604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54759.159999999996</v>
      </c>
      <c r="G409" s="290">
        <f t="shared" si="209"/>
        <v>135.54247524752475</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57926.34</v>
      </c>
      <c r="I409" s="290">
        <f t="shared" si="210"/>
        <v>143.3820297029703</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55141.960000000006</v>
      </c>
      <c r="K409" s="290">
        <f t="shared" si="186"/>
        <v>136.49</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64381.440000000002</v>
      </c>
      <c r="M409" s="290">
        <f t="shared" si="187"/>
        <v>159.36000000000001</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57990.159999999996</v>
      </c>
      <c r="O409" s="290">
        <f t="shared" si="211"/>
        <v>143.54</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64017.840000000004</v>
      </c>
      <c r="Q409" s="290">
        <f t="shared" si="212"/>
        <v>158.46</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46460</v>
      </c>
      <c r="S409" s="290">
        <f t="shared" si="188"/>
        <v>115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76760</v>
      </c>
      <c r="U409" s="290">
        <f t="shared" si="189"/>
        <v>190</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46460</v>
      </c>
      <c r="W409" s="290">
        <f t="shared" si="213"/>
        <v>115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80800</v>
      </c>
      <c r="Y409" s="290">
        <f t="shared" si="214"/>
        <v>200</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35400</v>
      </c>
      <c r="AA409" s="290">
        <f t="shared" si="190"/>
        <v>87.623762376237622</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66500</v>
      </c>
      <c r="AC409" s="290">
        <f t="shared" si="191"/>
        <v>164.60396039603961</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43300</v>
      </c>
      <c r="AE409" s="290">
        <f t="shared" si="215"/>
        <v>107.17821782178218</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75850</v>
      </c>
      <c r="AG409" s="290">
        <f t="shared" si="216"/>
        <v>187.74752475247524</v>
      </c>
      <c r="AI409" s="429">
        <f t="shared" si="192"/>
        <v>136.48999999999796</v>
      </c>
      <c r="AJ409" s="429">
        <f t="shared" si="193"/>
        <v>159.36000000000058</v>
      </c>
      <c r="AK409" s="429">
        <f t="shared" si="194"/>
        <v>143.54000000000087</v>
      </c>
      <c r="AL409" s="429">
        <f t="shared" si="195"/>
        <v>158.45999999999185</v>
      </c>
      <c r="AM409" s="429">
        <f t="shared" si="196"/>
        <v>136.49000000000524</v>
      </c>
      <c r="AN409" s="429">
        <f t="shared" si="197"/>
        <v>159.35999999999331</v>
      </c>
      <c r="AO409" s="429">
        <f t="shared" si="198"/>
        <v>143.54000000000087</v>
      </c>
      <c r="AP409" s="429">
        <f t="shared" si="199"/>
        <v>158.45999999999913</v>
      </c>
      <c r="AQ409" s="429">
        <f t="shared" si="200"/>
        <v>115</v>
      </c>
      <c r="AR409" s="429">
        <f t="shared" si="201"/>
        <v>190</v>
      </c>
      <c r="AS409" s="429">
        <f t="shared" si="202"/>
        <v>115</v>
      </c>
      <c r="AT409" s="429">
        <f t="shared" si="203"/>
        <v>200</v>
      </c>
      <c r="AU409" s="429">
        <f t="shared" si="204"/>
        <v>200</v>
      </c>
      <c r="AV409" s="429">
        <f t="shared" si="205"/>
        <v>300</v>
      </c>
      <c r="AW409" s="429">
        <f t="shared" si="206"/>
        <v>200</v>
      </c>
      <c r="AX409" s="429">
        <f t="shared" si="207"/>
        <v>300</v>
      </c>
    </row>
    <row r="410" spans="1:5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41682.449999999997</v>
      </c>
      <c r="C410" s="290">
        <f t="shared" si="208"/>
        <v>102.91962962962963</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52025.3</v>
      </c>
      <c r="E410" s="290">
        <f t="shared" si="208"/>
        <v>128.45753086419754</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54902.7</v>
      </c>
      <c r="G410" s="290">
        <f t="shared" si="209"/>
        <v>135.5622222222222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58084.800000000003</v>
      </c>
      <c r="I410" s="290">
        <f t="shared" si="210"/>
        <v>143.41925925925926</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55278.450000000004</v>
      </c>
      <c r="K410" s="290">
        <f t="shared" si="186"/>
        <v>136.49</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64540.800000000003</v>
      </c>
      <c r="M410" s="290">
        <f t="shared" si="187"/>
        <v>159.36000000000001</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58133.7</v>
      </c>
      <c r="O410" s="290">
        <f t="shared" si="211"/>
        <v>143.54</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64176.3</v>
      </c>
      <c r="Q410" s="290">
        <f t="shared" si="212"/>
        <v>158.46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46575</v>
      </c>
      <c r="S410" s="290">
        <f t="shared" si="188"/>
        <v>115</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76950</v>
      </c>
      <c r="U410" s="290">
        <f t="shared" si="189"/>
        <v>190</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46575</v>
      </c>
      <c r="W410" s="290">
        <f t="shared" si="213"/>
        <v>115</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81000</v>
      </c>
      <c r="Y410" s="290">
        <f t="shared" si="214"/>
        <v>200</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35600</v>
      </c>
      <c r="AA410" s="290">
        <f t="shared" si="190"/>
        <v>87.901234567901241</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66800</v>
      </c>
      <c r="AC410" s="290">
        <f t="shared" si="191"/>
        <v>164.93827160493828</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43500</v>
      </c>
      <c r="AE410" s="290">
        <f t="shared" si="215"/>
        <v>107.4074074074074</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76150</v>
      </c>
      <c r="AG410" s="290">
        <f t="shared" si="216"/>
        <v>188.02469135802468</v>
      </c>
      <c r="AI410" s="429">
        <f t="shared" si="192"/>
        <v>136.48999999999796</v>
      </c>
      <c r="AJ410" s="429">
        <f t="shared" si="193"/>
        <v>159.36000000000058</v>
      </c>
      <c r="AK410" s="429">
        <f t="shared" si="194"/>
        <v>143.54000000000087</v>
      </c>
      <c r="AL410" s="429">
        <f t="shared" si="195"/>
        <v>158.4600000000064</v>
      </c>
      <c r="AM410" s="429">
        <f t="shared" si="196"/>
        <v>136.48999999999796</v>
      </c>
      <c r="AN410" s="429">
        <f t="shared" si="197"/>
        <v>159.36000000000058</v>
      </c>
      <c r="AO410" s="429">
        <f t="shared" si="198"/>
        <v>143.54000000000087</v>
      </c>
      <c r="AP410" s="429">
        <f t="shared" si="199"/>
        <v>158.45999999999913</v>
      </c>
      <c r="AQ410" s="429">
        <f t="shared" si="200"/>
        <v>115</v>
      </c>
      <c r="AR410" s="429">
        <f t="shared" si="201"/>
        <v>190</v>
      </c>
      <c r="AS410" s="429">
        <f t="shared" si="202"/>
        <v>115</v>
      </c>
      <c r="AT410" s="429">
        <f t="shared" si="203"/>
        <v>200</v>
      </c>
      <c r="AU410" s="429">
        <f t="shared" si="204"/>
        <v>200</v>
      </c>
      <c r="AV410" s="429">
        <f t="shared" si="205"/>
        <v>300</v>
      </c>
      <c r="AW410" s="429">
        <f t="shared" si="206"/>
        <v>200</v>
      </c>
      <c r="AX410" s="429">
        <f t="shared" si="207"/>
        <v>300</v>
      </c>
    </row>
    <row r="411" spans="1:50">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41818.94</v>
      </c>
      <c r="C411" s="290">
        <f t="shared" si="208"/>
        <v>103.00231527093597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52184.66</v>
      </c>
      <c r="E411" s="290">
        <f t="shared" si="208"/>
        <v>128.53364532019705</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55046.239999999998</v>
      </c>
      <c r="G411" s="290">
        <f t="shared" si="209"/>
        <v>135.58187192118226</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58243.26</v>
      </c>
      <c r="I411" s="290">
        <f t="shared" si="210"/>
        <v>143.45630541871921</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55414.94</v>
      </c>
      <c r="K411" s="290">
        <f t="shared" si="186"/>
        <v>136.49</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64700.160000000003</v>
      </c>
      <c r="M411" s="290">
        <f t="shared" si="187"/>
        <v>159.36000000000001</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58277.24</v>
      </c>
      <c r="O411" s="290">
        <f t="shared" si="211"/>
        <v>143.54</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64334.76</v>
      </c>
      <c r="Q411" s="290">
        <f t="shared" si="212"/>
        <v>158.46</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46690</v>
      </c>
      <c r="S411" s="290">
        <f t="shared" si="188"/>
        <v>115</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77140</v>
      </c>
      <c r="U411" s="290">
        <f t="shared" si="189"/>
        <v>190</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46690</v>
      </c>
      <c r="W411" s="290">
        <f t="shared" si="213"/>
        <v>115</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81200</v>
      </c>
      <c r="Y411" s="290">
        <f t="shared" si="214"/>
        <v>200</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35800</v>
      </c>
      <c r="AA411" s="290">
        <f t="shared" si="190"/>
        <v>88.177339901477836</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67100</v>
      </c>
      <c r="AC411" s="290">
        <f t="shared" si="191"/>
        <v>165.27093596059115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43700</v>
      </c>
      <c r="AE411" s="290">
        <f t="shared" si="215"/>
        <v>107.63546798029557</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76450</v>
      </c>
      <c r="AG411" s="290">
        <f t="shared" si="216"/>
        <v>188.30049261083744</v>
      </c>
      <c r="AI411" s="429">
        <f t="shared" si="192"/>
        <v>136.49000000000524</v>
      </c>
      <c r="AJ411" s="429">
        <f t="shared" si="193"/>
        <v>159.36000000000058</v>
      </c>
      <c r="AK411" s="429">
        <f t="shared" si="194"/>
        <v>143.54000000000087</v>
      </c>
      <c r="AL411" s="429">
        <f t="shared" si="195"/>
        <v>158.45999999999913</v>
      </c>
      <c r="AM411" s="429">
        <f t="shared" si="196"/>
        <v>136.48999999999796</v>
      </c>
      <c r="AN411" s="429">
        <f t="shared" si="197"/>
        <v>159.36000000000058</v>
      </c>
      <c r="AO411" s="429">
        <f t="shared" si="198"/>
        <v>143.54000000000087</v>
      </c>
      <c r="AP411" s="429">
        <f t="shared" si="199"/>
        <v>158.45999999999913</v>
      </c>
      <c r="AQ411" s="429">
        <f t="shared" si="200"/>
        <v>115</v>
      </c>
      <c r="AR411" s="429">
        <f t="shared" si="201"/>
        <v>190</v>
      </c>
      <c r="AS411" s="429">
        <f t="shared" si="202"/>
        <v>115</v>
      </c>
      <c r="AT411" s="429">
        <f t="shared" si="203"/>
        <v>200</v>
      </c>
      <c r="AU411" s="429">
        <f t="shared" si="204"/>
        <v>200</v>
      </c>
      <c r="AV411" s="429">
        <f t="shared" si="205"/>
        <v>300</v>
      </c>
      <c r="AW411" s="429">
        <f t="shared" si="206"/>
        <v>200</v>
      </c>
      <c r="AX411" s="429">
        <f t="shared" si="207"/>
        <v>300</v>
      </c>
    </row>
    <row r="412" spans="1:50">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41955.43</v>
      </c>
      <c r="C412" s="290">
        <f t="shared" si="208"/>
        <v>103.08459459459459</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52344.020000000004</v>
      </c>
      <c r="E412" s="290">
        <f t="shared" si="208"/>
        <v>128.60938574938575</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55189.78</v>
      </c>
      <c r="G412" s="290">
        <f t="shared" si="209"/>
        <v>135.60142506142506</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58401.72</v>
      </c>
      <c r="I412" s="290">
        <f t="shared" si="210"/>
        <v>143.49316953316955</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55551.43</v>
      </c>
      <c r="K412" s="290">
        <f t="shared" si="186"/>
        <v>136.49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64859.520000000004</v>
      </c>
      <c r="M412" s="290">
        <f t="shared" si="187"/>
        <v>159.36000000000001</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58420.78</v>
      </c>
      <c r="O412" s="290">
        <f t="shared" si="211"/>
        <v>143.54</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64493.22</v>
      </c>
      <c r="Q412" s="290">
        <f t="shared" si="212"/>
        <v>158.46</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46805</v>
      </c>
      <c r="S412" s="290">
        <f t="shared" si="188"/>
        <v>115</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77330</v>
      </c>
      <c r="U412" s="290">
        <f t="shared" si="189"/>
        <v>190</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46805</v>
      </c>
      <c r="W412" s="290">
        <f t="shared" si="213"/>
        <v>115</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81400</v>
      </c>
      <c r="Y412" s="290">
        <f t="shared" si="214"/>
        <v>200</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36000</v>
      </c>
      <c r="AA412" s="290">
        <f t="shared" si="190"/>
        <v>88.452088452088447</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67400</v>
      </c>
      <c r="AC412" s="290">
        <f t="shared" si="191"/>
        <v>165.60196560196559</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43900</v>
      </c>
      <c r="AE412" s="290">
        <f t="shared" si="215"/>
        <v>107.86240786240786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76750</v>
      </c>
      <c r="AG412" s="290">
        <f t="shared" si="216"/>
        <v>188.57493857493859</v>
      </c>
      <c r="AI412" s="429">
        <f t="shared" si="192"/>
        <v>136.48999999999796</v>
      </c>
      <c r="AJ412" s="429">
        <f t="shared" si="193"/>
        <v>159.36000000000058</v>
      </c>
      <c r="AK412" s="429">
        <f t="shared" si="194"/>
        <v>143.54000000000087</v>
      </c>
      <c r="AL412" s="429">
        <f t="shared" si="195"/>
        <v>158.45999999999913</v>
      </c>
      <c r="AM412" s="429">
        <f t="shared" si="196"/>
        <v>136.48999999999796</v>
      </c>
      <c r="AN412" s="429">
        <f t="shared" si="197"/>
        <v>159.36000000000058</v>
      </c>
      <c r="AO412" s="429">
        <f t="shared" si="198"/>
        <v>143.54000000000087</v>
      </c>
      <c r="AP412" s="429">
        <f t="shared" si="199"/>
        <v>158.45999999999913</v>
      </c>
      <c r="AQ412" s="429">
        <f t="shared" si="200"/>
        <v>115</v>
      </c>
      <c r="AR412" s="429">
        <f t="shared" si="201"/>
        <v>190</v>
      </c>
      <c r="AS412" s="429">
        <f t="shared" si="202"/>
        <v>115</v>
      </c>
      <c r="AT412" s="429">
        <f t="shared" si="203"/>
        <v>200</v>
      </c>
      <c r="AU412" s="429">
        <f t="shared" si="204"/>
        <v>200</v>
      </c>
      <c r="AV412" s="429">
        <f t="shared" si="205"/>
        <v>300</v>
      </c>
      <c r="AW412" s="429">
        <f t="shared" si="206"/>
        <v>200</v>
      </c>
      <c r="AX412" s="429">
        <f t="shared" si="207"/>
        <v>300</v>
      </c>
    </row>
    <row r="413" spans="1:50">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42091.92</v>
      </c>
      <c r="C413" s="290">
        <f t="shared" si="208"/>
        <v>103.16647058823528</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52503.380000000005</v>
      </c>
      <c r="E413" s="290">
        <f t="shared" si="208"/>
        <v>128.68475490196079</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55333.32</v>
      </c>
      <c r="G413" s="290">
        <f t="shared" si="209"/>
        <v>135.62088235294118</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58560.18</v>
      </c>
      <c r="I413" s="290">
        <f t="shared" si="210"/>
        <v>143.52985294117647</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55687.920000000006</v>
      </c>
      <c r="K413" s="290">
        <f t="shared" si="186"/>
        <v>136.49</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65018.880000000005</v>
      </c>
      <c r="M413" s="290">
        <f t="shared" si="187"/>
        <v>159.36000000000001</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58564.32</v>
      </c>
      <c r="O413" s="290">
        <f t="shared" si="211"/>
        <v>143.54</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64651.68</v>
      </c>
      <c r="Q413" s="290">
        <f t="shared" si="212"/>
        <v>158.46</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46920</v>
      </c>
      <c r="S413" s="290">
        <f t="shared" si="188"/>
        <v>115</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77520</v>
      </c>
      <c r="U413" s="290">
        <f t="shared" si="189"/>
        <v>190</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46920</v>
      </c>
      <c r="W413" s="290">
        <f t="shared" si="213"/>
        <v>115</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81600</v>
      </c>
      <c r="Y413" s="290">
        <f t="shared" si="214"/>
        <v>200</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36200</v>
      </c>
      <c r="AA413" s="290">
        <f t="shared" si="190"/>
        <v>88.725490196078425</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67700</v>
      </c>
      <c r="AC413" s="290">
        <f t="shared" si="191"/>
        <v>165.93137254901961</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44100</v>
      </c>
      <c r="AE413" s="290">
        <f t="shared" si="215"/>
        <v>108.08823529411765</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77050</v>
      </c>
      <c r="AG413" s="290">
        <f t="shared" si="216"/>
        <v>188.84803921568627</v>
      </c>
      <c r="AI413" s="429">
        <f t="shared" si="192"/>
        <v>136.48999999999796</v>
      </c>
      <c r="AJ413" s="429">
        <f t="shared" si="193"/>
        <v>159.36000000000058</v>
      </c>
      <c r="AK413" s="429">
        <f t="shared" si="194"/>
        <v>143.54000000000087</v>
      </c>
      <c r="AL413" s="429">
        <f t="shared" si="195"/>
        <v>158.45999999999913</v>
      </c>
      <c r="AM413" s="429">
        <f t="shared" si="196"/>
        <v>136.49000000000524</v>
      </c>
      <c r="AN413" s="429">
        <f t="shared" si="197"/>
        <v>159.36000000000058</v>
      </c>
      <c r="AO413" s="429">
        <f t="shared" si="198"/>
        <v>143.54000000000087</v>
      </c>
      <c r="AP413" s="429">
        <f t="shared" si="199"/>
        <v>158.45999999999913</v>
      </c>
      <c r="AQ413" s="429">
        <f t="shared" si="200"/>
        <v>115</v>
      </c>
      <c r="AR413" s="429">
        <f t="shared" si="201"/>
        <v>190</v>
      </c>
      <c r="AS413" s="429">
        <f t="shared" si="202"/>
        <v>115</v>
      </c>
      <c r="AT413" s="429">
        <f t="shared" si="203"/>
        <v>200</v>
      </c>
      <c r="AU413" s="429">
        <f t="shared" si="204"/>
        <v>200</v>
      </c>
      <c r="AV413" s="429">
        <f t="shared" si="205"/>
        <v>300</v>
      </c>
      <c r="AW413" s="429">
        <f t="shared" si="206"/>
        <v>200</v>
      </c>
      <c r="AX413" s="429">
        <f t="shared" si="207"/>
        <v>300</v>
      </c>
    </row>
    <row r="414" spans="1:50">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42228.41</v>
      </c>
      <c r="C414" s="290">
        <f t="shared" si="208"/>
        <v>103.24794621026896</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52662.740000000005</v>
      </c>
      <c r="E414" s="290">
        <f t="shared" si="208"/>
        <v>128.75975550122251</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55476.86</v>
      </c>
      <c r="G414" s="290">
        <f t="shared" si="209"/>
        <v>135.64024449877752</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58718.64</v>
      </c>
      <c r="I414" s="290">
        <f t="shared" si="210"/>
        <v>143.56635696821516</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55824.41</v>
      </c>
      <c r="K414" s="290">
        <f t="shared" si="186"/>
        <v>136.49</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65178.240000000005</v>
      </c>
      <c r="M414" s="290">
        <f t="shared" si="187"/>
        <v>159.36000000000001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58707.859999999993</v>
      </c>
      <c r="O414" s="290">
        <f t="shared" si="211"/>
        <v>143.54</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64810.140000000007</v>
      </c>
      <c r="Q414" s="290">
        <f t="shared" si="212"/>
        <v>158.46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47035</v>
      </c>
      <c r="S414" s="290">
        <f t="shared" si="188"/>
        <v>115</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77710</v>
      </c>
      <c r="U414" s="290">
        <f t="shared" si="189"/>
        <v>190</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47035</v>
      </c>
      <c r="W414" s="290">
        <f t="shared" si="213"/>
        <v>115</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81800</v>
      </c>
      <c r="Y414" s="290">
        <f t="shared" si="214"/>
        <v>200</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36400</v>
      </c>
      <c r="AA414" s="290">
        <f t="shared" si="190"/>
        <v>88.997555012224936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68000</v>
      </c>
      <c r="AC414" s="290">
        <f t="shared" si="191"/>
        <v>166.25916870415648</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44300</v>
      </c>
      <c r="AE414" s="290">
        <f t="shared" si="215"/>
        <v>108.31295843520782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77350</v>
      </c>
      <c r="AG414" s="290">
        <f t="shared" si="216"/>
        <v>189.11980440097798</v>
      </c>
      <c r="AI414" s="429">
        <f t="shared" si="192"/>
        <v>136.49000000000524</v>
      </c>
      <c r="AJ414" s="429">
        <f t="shared" si="193"/>
        <v>159.36000000000058</v>
      </c>
      <c r="AK414" s="429">
        <f t="shared" si="194"/>
        <v>143.54000000000087</v>
      </c>
      <c r="AL414" s="429">
        <f t="shared" si="195"/>
        <v>158.45999999999913</v>
      </c>
      <c r="AM414" s="429">
        <f t="shared" si="196"/>
        <v>136.48999999999796</v>
      </c>
      <c r="AN414" s="429">
        <f t="shared" si="197"/>
        <v>159.36000000000058</v>
      </c>
      <c r="AO414" s="429">
        <f t="shared" si="198"/>
        <v>143.5399999999936</v>
      </c>
      <c r="AP414" s="429">
        <f t="shared" si="199"/>
        <v>158.4600000000064</v>
      </c>
      <c r="AQ414" s="429">
        <f t="shared" si="200"/>
        <v>115</v>
      </c>
      <c r="AR414" s="429">
        <f t="shared" si="201"/>
        <v>190</v>
      </c>
      <c r="AS414" s="429">
        <f t="shared" si="202"/>
        <v>115</v>
      </c>
      <c r="AT414" s="429">
        <f t="shared" si="203"/>
        <v>200</v>
      </c>
      <c r="AU414" s="429">
        <f t="shared" si="204"/>
        <v>200</v>
      </c>
      <c r="AV414" s="429">
        <f t="shared" si="205"/>
        <v>300</v>
      </c>
      <c r="AW414" s="429">
        <f t="shared" si="206"/>
        <v>200</v>
      </c>
      <c r="AX414" s="429">
        <f t="shared" si="207"/>
        <v>300</v>
      </c>
    </row>
    <row r="415" spans="1:50">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42364.9</v>
      </c>
      <c r="C415" s="290">
        <f t="shared" si="208"/>
        <v>103.3290243902439</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52822.100000000006</v>
      </c>
      <c r="E415" s="290">
        <f t="shared" si="208"/>
        <v>128.83439024390245</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55620.399999999994</v>
      </c>
      <c r="G415" s="290">
        <f t="shared" si="209"/>
        <v>135.65951219512195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58877.100000000006</v>
      </c>
      <c r="I415" s="290">
        <f t="shared" si="210"/>
        <v>143.60268292682929</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55960.9</v>
      </c>
      <c r="K415" s="290">
        <f t="shared" si="186"/>
        <v>136.49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65337.600000000006</v>
      </c>
      <c r="M415" s="290">
        <f t="shared" si="187"/>
        <v>159.36000000000001</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58851.399999999994</v>
      </c>
      <c r="O415" s="290">
        <f t="shared" si="211"/>
        <v>143.54</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64968.600000000006</v>
      </c>
      <c r="Q415" s="290">
        <f t="shared" si="212"/>
        <v>158.46</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47150</v>
      </c>
      <c r="S415" s="290">
        <f t="shared" si="188"/>
        <v>115</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77900</v>
      </c>
      <c r="U415" s="290">
        <f t="shared" si="189"/>
        <v>190</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47150</v>
      </c>
      <c r="W415" s="290">
        <f t="shared" si="213"/>
        <v>115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82000</v>
      </c>
      <c r="Y415" s="290">
        <f t="shared" si="214"/>
        <v>200</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36600</v>
      </c>
      <c r="AA415" s="290">
        <f t="shared" si="190"/>
        <v>89.268292682926827</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68300</v>
      </c>
      <c r="AC415" s="290">
        <f t="shared" si="191"/>
        <v>166.58536585365854</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44500</v>
      </c>
      <c r="AE415" s="290">
        <f t="shared" si="215"/>
        <v>108.53658536585365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77650</v>
      </c>
      <c r="AG415" s="290">
        <f t="shared" si="216"/>
        <v>189.39024390243901</v>
      </c>
      <c r="AI415" s="429">
        <f t="shared" si="192"/>
        <v>136.48999999999796</v>
      </c>
      <c r="AJ415" s="429">
        <f t="shared" si="193"/>
        <v>159.36000000000058</v>
      </c>
      <c r="AK415" s="429">
        <f t="shared" si="194"/>
        <v>143.5399999999936</v>
      </c>
      <c r="AL415" s="429">
        <f t="shared" si="195"/>
        <v>158.4600000000064</v>
      </c>
      <c r="AM415" s="429">
        <f t="shared" si="196"/>
        <v>136.48999999999796</v>
      </c>
      <c r="AN415" s="429">
        <f t="shared" si="197"/>
        <v>159.36000000000058</v>
      </c>
      <c r="AO415" s="429">
        <f t="shared" si="198"/>
        <v>143.54000000000087</v>
      </c>
      <c r="AP415" s="429">
        <f t="shared" si="199"/>
        <v>158.45999999999913</v>
      </c>
      <c r="AQ415" s="429">
        <f t="shared" si="200"/>
        <v>115</v>
      </c>
      <c r="AR415" s="429">
        <f t="shared" si="201"/>
        <v>190</v>
      </c>
      <c r="AS415" s="429">
        <f t="shared" si="202"/>
        <v>115</v>
      </c>
      <c r="AT415" s="429">
        <f t="shared" si="203"/>
        <v>200</v>
      </c>
      <c r="AU415" s="429">
        <f t="shared" si="204"/>
        <v>200</v>
      </c>
      <c r="AV415" s="429">
        <f t="shared" si="205"/>
        <v>300</v>
      </c>
      <c r="AW415" s="429">
        <f t="shared" si="206"/>
        <v>200</v>
      </c>
      <c r="AX415" s="429">
        <f t="shared" si="207"/>
        <v>300</v>
      </c>
    </row>
    <row r="416" spans="1:50">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42501.39</v>
      </c>
      <c r="C416" s="290">
        <f t="shared" si="208"/>
        <v>103.40970802919708</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52981.460000000006</v>
      </c>
      <c r="E416" s="290">
        <f t="shared" si="208"/>
        <v>128.90866180048664</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55763.939999999995</v>
      </c>
      <c r="G416" s="290">
        <f t="shared" si="209"/>
        <v>135.67868613138685</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59035.56</v>
      </c>
      <c r="I416" s="290">
        <f t="shared" si="210"/>
        <v>143.63883211678831</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56097.390000000007</v>
      </c>
      <c r="K416" s="290">
        <f t="shared" si="186"/>
        <v>136.49</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65496.960000000006</v>
      </c>
      <c r="M416" s="290">
        <f t="shared" si="187"/>
        <v>159.36000000000001</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58994.939999999995</v>
      </c>
      <c r="O416" s="290">
        <f t="shared" si="211"/>
        <v>143.54</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65127.060000000005</v>
      </c>
      <c r="Q416" s="290">
        <f t="shared" si="212"/>
        <v>158.46</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47265</v>
      </c>
      <c r="S416" s="290">
        <f t="shared" si="188"/>
        <v>115</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78090</v>
      </c>
      <c r="U416" s="290">
        <f t="shared" si="189"/>
        <v>190</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47265</v>
      </c>
      <c r="W416" s="290">
        <f t="shared" si="213"/>
        <v>115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82200</v>
      </c>
      <c r="Y416" s="290">
        <f t="shared" si="214"/>
        <v>200</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36800</v>
      </c>
      <c r="AA416" s="290">
        <f t="shared" si="190"/>
        <v>89.537712895377126</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68600</v>
      </c>
      <c r="AC416" s="290">
        <f t="shared" si="191"/>
        <v>166.90997566909977</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44700</v>
      </c>
      <c r="AE416" s="290">
        <f t="shared" si="215"/>
        <v>108.75912408759125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77950</v>
      </c>
      <c r="AG416" s="290">
        <f t="shared" si="216"/>
        <v>189.65936739659367</v>
      </c>
      <c r="AI416" s="429">
        <f t="shared" si="192"/>
        <v>136.48999999999796</v>
      </c>
      <c r="AJ416" s="429">
        <f t="shared" si="193"/>
        <v>159.36000000000058</v>
      </c>
      <c r="AK416" s="429">
        <f t="shared" si="194"/>
        <v>143.54000000000087</v>
      </c>
      <c r="AL416" s="429">
        <f t="shared" si="195"/>
        <v>158.45999999999185</v>
      </c>
      <c r="AM416" s="429">
        <f t="shared" si="196"/>
        <v>136.49000000000524</v>
      </c>
      <c r="AN416" s="429">
        <f t="shared" si="197"/>
        <v>159.36000000000058</v>
      </c>
      <c r="AO416" s="429">
        <f t="shared" si="198"/>
        <v>143.54000000000087</v>
      </c>
      <c r="AP416" s="429">
        <f t="shared" si="199"/>
        <v>158.45999999999913</v>
      </c>
      <c r="AQ416" s="429">
        <f t="shared" si="200"/>
        <v>115</v>
      </c>
      <c r="AR416" s="429">
        <f t="shared" si="201"/>
        <v>190</v>
      </c>
      <c r="AS416" s="429">
        <f t="shared" si="202"/>
        <v>115</v>
      </c>
      <c r="AT416" s="429">
        <f t="shared" si="203"/>
        <v>200</v>
      </c>
      <c r="AU416" s="429">
        <f t="shared" si="204"/>
        <v>200</v>
      </c>
      <c r="AV416" s="429">
        <f t="shared" si="205"/>
        <v>300</v>
      </c>
      <c r="AW416" s="429">
        <f t="shared" si="206"/>
        <v>200</v>
      </c>
      <c r="AX416" s="429">
        <f t="shared" si="207"/>
        <v>300</v>
      </c>
    </row>
    <row r="417" spans="1:50">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42637.880000000005</v>
      </c>
      <c r="C417" s="290">
        <f t="shared" si="208"/>
        <v>103.49000000000001</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53140.820000000007</v>
      </c>
      <c r="E417" s="290">
        <f t="shared" si="208"/>
        <v>128.98257281553398</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55907.479999999996</v>
      </c>
      <c r="G417" s="290">
        <f t="shared" si="209"/>
        <v>135.69776699029126</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59194.020000000004</v>
      </c>
      <c r="I417" s="290">
        <f t="shared" si="210"/>
        <v>143.67480582524271</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56233.880000000005</v>
      </c>
      <c r="K417" s="290">
        <f t="shared" si="186"/>
        <v>136.49</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65656.320000000007</v>
      </c>
      <c r="M417" s="290">
        <f t="shared" si="187"/>
        <v>159.36000000000001</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59138.479999999996</v>
      </c>
      <c r="O417" s="290">
        <f t="shared" si="211"/>
        <v>143.54</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65285.520000000004</v>
      </c>
      <c r="Q417" s="290">
        <f t="shared" si="212"/>
        <v>158.46</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47380</v>
      </c>
      <c r="S417" s="290">
        <f t="shared" si="188"/>
        <v>115</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78280</v>
      </c>
      <c r="U417" s="290">
        <f t="shared" si="189"/>
        <v>190</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47380</v>
      </c>
      <c r="W417" s="290">
        <f t="shared" si="213"/>
        <v>115</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82400</v>
      </c>
      <c r="Y417" s="290">
        <f t="shared" si="214"/>
        <v>200</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37000</v>
      </c>
      <c r="AA417" s="290">
        <f t="shared" si="190"/>
        <v>89.805825242718441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68900</v>
      </c>
      <c r="AC417" s="290">
        <f t="shared" si="191"/>
        <v>167.23300970873785</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44900</v>
      </c>
      <c r="AE417" s="290">
        <f t="shared" si="215"/>
        <v>108.98058252427184</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78250</v>
      </c>
      <c r="AG417" s="290">
        <f t="shared" si="216"/>
        <v>189.92718446601941</v>
      </c>
      <c r="AI417" s="429">
        <f t="shared" si="192"/>
        <v>136.49000000000524</v>
      </c>
      <c r="AJ417" s="429">
        <f t="shared" si="193"/>
        <v>159.36000000000058</v>
      </c>
      <c r="AK417" s="429">
        <f t="shared" si="194"/>
        <v>143.54000000000087</v>
      </c>
      <c r="AL417" s="429">
        <f t="shared" si="195"/>
        <v>158.4600000000064</v>
      </c>
      <c r="AM417" s="429">
        <f t="shared" si="196"/>
        <v>136.48999999999796</v>
      </c>
      <c r="AN417" s="429">
        <f t="shared" si="197"/>
        <v>159.36000000000058</v>
      </c>
      <c r="AO417" s="429">
        <f t="shared" si="198"/>
        <v>143.54000000000087</v>
      </c>
      <c r="AP417" s="429">
        <f t="shared" si="199"/>
        <v>158.45999999999913</v>
      </c>
      <c r="AQ417" s="429">
        <f t="shared" si="200"/>
        <v>115</v>
      </c>
      <c r="AR417" s="429">
        <f t="shared" si="201"/>
        <v>190</v>
      </c>
      <c r="AS417" s="429">
        <f t="shared" si="202"/>
        <v>115</v>
      </c>
      <c r="AT417" s="429">
        <f t="shared" si="203"/>
        <v>200</v>
      </c>
      <c r="AU417" s="429">
        <f t="shared" si="204"/>
        <v>200</v>
      </c>
      <c r="AV417" s="429">
        <f t="shared" si="205"/>
        <v>300</v>
      </c>
      <c r="AW417" s="429">
        <f t="shared" si="206"/>
        <v>200</v>
      </c>
      <c r="AX417" s="429">
        <f t="shared" si="207"/>
        <v>300</v>
      </c>
    </row>
    <row r="418" spans="1:50">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42774.37</v>
      </c>
      <c r="C418" s="290">
        <f t="shared" si="208"/>
        <v>103.56990314769976</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53300.180000000008</v>
      </c>
      <c r="E418" s="290">
        <f t="shared" si="208"/>
        <v>129.05612590799032</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56051.02</v>
      </c>
      <c r="G418" s="290">
        <f t="shared" si="209"/>
        <v>135.71675544794189</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59352.479999999996</v>
      </c>
      <c r="I418" s="290">
        <f t="shared" si="210"/>
        <v>143.7106053268765</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56370.37</v>
      </c>
      <c r="K418" s="290">
        <f t="shared" si="186"/>
        <v>136.49</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65815.680000000008</v>
      </c>
      <c r="M418" s="290">
        <f t="shared" si="187"/>
        <v>159.36000000000001</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59282.02</v>
      </c>
      <c r="O418" s="290">
        <f t="shared" si="211"/>
        <v>143.54</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65443.98</v>
      </c>
      <c r="Q418" s="290">
        <f t="shared" si="212"/>
        <v>158.46</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47495</v>
      </c>
      <c r="S418" s="290">
        <f t="shared" si="188"/>
        <v>115</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78470</v>
      </c>
      <c r="U418" s="290">
        <f t="shared" si="189"/>
        <v>190</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47495</v>
      </c>
      <c r="W418" s="290">
        <f t="shared" si="213"/>
        <v>115</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82600</v>
      </c>
      <c r="Y418" s="290">
        <f t="shared" si="214"/>
        <v>200</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37200</v>
      </c>
      <c r="AA418" s="290">
        <f t="shared" si="190"/>
        <v>90.072639225181604</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69200</v>
      </c>
      <c r="AC418" s="290">
        <f t="shared" si="191"/>
        <v>167.55447941888619</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45100</v>
      </c>
      <c r="AE418" s="290">
        <f t="shared" si="215"/>
        <v>109.20096852300242</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78550</v>
      </c>
      <c r="AG418" s="290">
        <f t="shared" si="216"/>
        <v>190.19370460048427</v>
      </c>
      <c r="AI418" s="429">
        <f t="shared" si="192"/>
        <v>136.48999999999796</v>
      </c>
      <c r="AJ418" s="429">
        <f t="shared" si="193"/>
        <v>159.36000000000058</v>
      </c>
      <c r="AK418" s="429">
        <f t="shared" si="194"/>
        <v>143.54000000000087</v>
      </c>
      <c r="AL418" s="429">
        <f t="shared" si="195"/>
        <v>158.45999999999185</v>
      </c>
      <c r="AM418" s="429">
        <f t="shared" si="196"/>
        <v>136.48999999999796</v>
      </c>
      <c r="AN418" s="429">
        <f t="shared" si="197"/>
        <v>159.36000000000058</v>
      </c>
      <c r="AO418" s="429">
        <f t="shared" si="198"/>
        <v>143.54000000000087</v>
      </c>
      <c r="AP418" s="429">
        <f t="shared" si="199"/>
        <v>158.45999999999913</v>
      </c>
      <c r="AQ418" s="429">
        <f t="shared" si="200"/>
        <v>115</v>
      </c>
      <c r="AR418" s="429">
        <f t="shared" si="201"/>
        <v>190</v>
      </c>
      <c r="AS418" s="429">
        <f t="shared" si="202"/>
        <v>115</v>
      </c>
      <c r="AT418" s="429">
        <f t="shared" si="203"/>
        <v>200</v>
      </c>
      <c r="AU418" s="429">
        <f t="shared" si="204"/>
        <v>200</v>
      </c>
      <c r="AV418" s="429">
        <f t="shared" si="205"/>
        <v>300</v>
      </c>
      <c r="AW418" s="429">
        <f t="shared" si="206"/>
        <v>200</v>
      </c>
      <c r="AX418" s="429">
        <f t="shared" si="207"/>
        <v>300</v>
      </c>
    </row>
    <row r="419" spans="1:50">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42910.86</v>
      </c>
      <c r="C419" s="290">
        <f t="shared" si="208"/>
        <v>103.64942028985507</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53459.54</v>
      </c>
      <c r="E419" s="290">
        <f t="shared" si="208"/>
        <v>129.12932367149759</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56194.559999999998</v>
      </c>
      <c r="G419" s="290">
        <f t="shared" si="209"/>
        <v>135.73565217391302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59510.94</v>
      </c>
      <c r="I419" s="290">
        <f t="shared" si="210"/>
        <v>143.74623188405798</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56506.86</v>
      </c>
      <c r="K419" s="290">
        <f t="shared" si="186"/>
        <v>136.49</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65975.040000000008</v>
      </c>
      <c r="M419" s="290">
        <f t="shared" si="187"/>
        <v>159.36000000000001</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59425.56</v>
      </c>
      <c r="O419" s="290">
        <f t="shared" si="211"/>
        <v>143.54</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65602.44</v>
      </c>
      <c r="Q419" s="290">
        <f t="shared" si="212"/>
        <v>158.46</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47610</v>
      </c>
      <c r="S419" s="290">
        <f t="shared" si="188"/>
        <v>115</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78660</v>
      </c>
      <c r="U419" s="290">
        <f t="shared" si="189"/>
        <v>190</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47610</v>
      </c>
      <c r="W419" s="290">
        <f t="shared" si="213"/>
        <v>115</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82800</v>
      </c>
      <c r="Y419" s="290">
        <f t="shared" si="214"/>
        <v>200</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37400</v>
      </c>
      <c r="AA419" s="290">
        <f t="shared" si="190"/>
        <v>90.338164251207729</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69500</v>
      </c>
      <c r="AC419" s="290">
        <f t="shared" si="191"/>
        <v>167.8743961352657</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45300</v>
      </c>
      <c r="AE419" s="290">
        <f t="shared" si="215"/>
        <v>109.42028985507247</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78850</v>
      </c>
      <c r="AG419" s="290">
        <f t="shared" si="216"/>
        <v>190.45893719806764</v>
      </c>
      <c r="AI419" s="429">
        <f t="shared" si="192"/>
        <v>136.48999999999796</v>
      </c>
      <c r="AJ419" s="429">
        <f t="shared" si="193"/>
        <v>159.35999999999331</v>
      </c>
      <c r="AK419" s="429">
        <f t="shared" si="194"/>
        <v>143.54000000000087</v>
      </c>
      <c r="AL419" s="429">
        <f t="shared" si="195"/>
        <v>158.4600000000064</v>
      </c>
      <c r="AM419" s="429">
        <f t="shared" si="196"/>
        <v>136.48999999999796</v>
      </c>
      <c r="AN419" s="429">
        <f t="shared" si="197"/>
        <v>159.36000000000058</v>
      </c>
      <c r="AO419" s="429">
        <f t="shared" si="198"/>
        <v>143.54000000000087</v>
      </c>
      <c r="AP419" s="429">
        <f t="shared" si="199"/>
        <v>158.45999999999913</v>
      </c>
      <c r="AQ419" s="429">
        <f t="shared" si="200"/>
        <v>115</v>
      </c>
      <c r="AR419" s="429">
        <f t="shared" si="201"/>
        <v>190</v>
      </c>
      <c r="AS419" s="429">
        <f t="shared" si="202"/>
        <v>115</v>
      </c>
      <c r="AT419" s="429">
        <f t="shared" si="203"/>
        <v>200</v>
      </c>
      <c r="AU419" s="429">
        <f t="shared" si="204"/>
        <v>200</v>
      </c>
      <c r="AV419" s="429">
        <f t="shared" si="205"/>
        <v>300</v>
      </c>
      <c r="AW419" s="429">
        <f t="shared" si="206"/>
        <v>200</v>
      </c>
      <c r="AX419" s="429">
        <f t="shared" si="207"/>
        <v>300</v>
      </c>
    </row>
    <row r="420" spans="1:5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43047.35</v>
      </c>
      <c r="C420" s="290">
        <f t="shared" si="208"/>
        <v>103.72855421686747</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53618.9</v>
      </c>
      <c r="E420" s="290">
        <f t="shared" si="208"/>
        <v>129.20216867469881</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56338.1</v>
      </c>
      <c r="G420" s="290">
        <f t="shared" si="209"/>
        <v>135.75445783132531</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59669.4</v>
      </c>
      <c r="I420" s="290">
        <f t="shared" si="210"/>
        <v>143.78168674698796</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56643.350000000006</v>
      </c>
      <c r="K420" s="290">
        <f t="shared" si="186"/>
        <v>136.49</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66134.400000000009</v>
      </c>
      <c r="M420" s="290">
        <f t="shared" si="187"/>
        <v>159.36000000000001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59569.1</v>
      </c>
      <c r="O420" s="290">
        <f t="shared" si="211"/>
        <v>143.54</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65760.900000000009</v>
      </c>
      <c r="Q420" s="290">
        <f t="shared" si="212"/>
        <v>158.46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47725</v>
      </c>
      <c r="S420" s="290">
        <f t="shared" si="188"/>
        <v>115</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78850</v>
      </c>
      <c r="U420" s="290">
        <f t="shared" si="189"/>
        <v>190</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47725</v>
      </c>
      <c r="W420" s="290">
        <f t="shared" si="213"/>
        <v>115</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83000</v>
      </c>
      <c r="Y420" s="290">
        <f t="shared" si="214"/>
        <v>200</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37600</v>
      </c>
      <c r="AA420" s="290">
        <f t="shared" si="190"/>
        <v>90.602409638554221</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69800</v>
      </c>
      <c r="AC420" s="290">
        <f t="shared" si="191"/>
        <v>168.19277108433735</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45500</v>
      </c>
      <c r="AE420" s="290">
        <f t="shared" si="215"/>
        <v>109.63855421686748</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79150</v>
      </c>
      <c r="AG420" s="290">
        <f t="shared" si="216"/>
        <v>190.72289156626505</v>
      </c>
      <c r="AI420" s="429">
        <f t="shared" si="192"/>
        <v>136.48999999999796</v>
      </c>
      <c r="AJ420" s="429">
        <f t="shared" si="193"/>
        <v>159.36000000000058</v>
      </c>
      <c r="AK420" s="429">
        <f t="shared" si="194"/>
        <v>143.54000000000087</v>
      </c>
      <c r="AL420" s="429">
        <f t="shared" si="195"/>
        <v>158.45999999999913</v>
      </c>
      <c r="AM420" s="429">
        <f t="shared" si="196"/>
        <v>136.49000000000524</v>
      </c>
      <c r="AN420" s="429">
        <f t="shared" si="197"/>
        <v>159.36000000000058</v>
      </c>
      <c r="AO420" s="429">
        <f t="shared" si="198"/>
        <v>143.54000000000087</v>
      </c>
      <c r="AP420" s="429">
        <f t="shared" si="199"/>
        <v>158.4600000000064</v>
      </c>
      <c r="AQ420" s="429">
        <f t="shared" si="200"/>
        <v>115</v>
      </c>
      <c r="AR420" s="429">
        <f t="shared" si="201"/>
        <v>190</v>
      </c>
      <c r="AS420" s="429">
        <f t="shared" si="202"/>
        <v>115</v>
      </c>
      <c r="AT420" s="429">
        <f t="shared" si="203"/>
        <v>200</v>
      </c>
      <c r="AU420" s="429">
        <f t="shared" si="204"/>
        <v>200</v>
      </c>
      <c r="AV420" s="429">
        <f t="shared" si="205"/>
        <v>300</v>
      </c>
      <c r="AW420" s="429">
        <f t="shared" si="206"/>
        <v>200</v>
      </c>
      <c r="AX420" s="429">
        <f t="shared" si="207"/>
        <v>300</v>
      </c>
    </row>
    <row r="421" spans="1:50">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43183.839999999997</v>
      </c>
      <c r="C421" s="290">
        <f t="shared" si="208"/>
        <v>103.80730769230769</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53778.26</v>
      </c>
      <c r="E421" s="290">
        <f t="shared" si="208"/>
        <v>129.27466346153847</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56481.64</v>
      </c>
      <c r="G421" s="290">
        <f t="shared" si="209"/>
        <v>135.77317307692309</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59827.86</v>
      </c>
      <c r="I421" s="290">
        <f t="shared" si="210"/>
        <v>143.81697115384617</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56779.840000000004</v>
      </c>
      <c r="K421" s="290">
        <f t="shared" si="186"/>
        <v>136.49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66293.760000000009</v>
      </c>
      <c r="M421" s="290">
        <f t="shared" si="187"/>
        <v>159.36000000000001</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59712.639999999999</v>
      </c>
      <c r="O421" s="290">
        <f t="shared" si="211"/>
        <v>143.54</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65919.360000000001</v>
      </c>
      <c r="Q421" s="290">
        <f t="shared" si="212"/>
        <v>158.46</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47840</v>
      </c>
      <c r="S421" s="290">
        <f t="shared" si="188"/>
        <v>115</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79040</v>
      </c>
      <c r="U421" s="290">
        <f t="shared" si="189"/>
        <v>190</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47840</v>
      </c>
      <c r="W421" s="290">
        <f t="shared" si="213"/>
        <v>115</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83200</v>
      </c>
      <c r="Y421" s="290">
        <f t="shared" si="214"/>
        <v>200</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37800</v>
      </c>
      <c r="AA421" s="290">
        <f t="shared" si="190"/>
        <v>90.865384615384613</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70100</v>
      </c>
      <c r="AC421" s="290">
        <f t="shared" si="191"/>
        <v>168.50961538461539</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45700</v>
      </c>
      <c r="AE421" s="290">
        <f t="shared" si="215"/>
        <v>109.85576923076923</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79450</v>
      </c>
      <c r="AG421" s="290">
        <f t="shared" si="216"/>
        <v>190.98557692307693</v>
      </c>
      <c r="AI421" s="429">
        <f t="shared" si="192"/>
        <v>136.48999999999796</v>
      </c>
      <c r="AJ421" s="429">
        <f t="shared" si="193"/>
        <v>159.36000000000058</v>
      </c>
      <c r="AK421" s="429">
        <f t="shared" si="194"/>
        <v>143.54000000000087</v>
      </c>
      <c r="AL421" s="429">
        <f t="shared" si="195"/>
        <v>158.45999999999913</v>
      </c>
      <c r="AM421" s="429">
        <f t="shared" si="196"/>
        <v>136.48999999999796</v>
      </c>
      <c r="AN421" s="429">
        <f t="shared" si="197"/>
        <v>159.36000000000058</v>
      </c>
      <c r="AO421" s="429">
        <f t="shared" si="198"/>
        <v>143.54000000000087</v>
      </c>
      <c r="AP421" s="429">
        <f t="shared" si="199"/>
        <v>158.45999999999185</v>
      </c>
      <c r="AQ421" s="429">
        <f t="shared" si="200"/>
        <v>115</v>
      </c>
      <c r="AR421" s="429">
        <f t="shared" si="201"/>
        <v>190</v>
      </c>
      <c r="AS421" s="429">
        <f t="shared" si="202"/>
        <v>115</v>
      </c>
      <c r="AT421" s="429">
        <f t="shared" si="203"/>
        <v>200</v>
      </c>
      <c r="AU421" s="429">
        <f t="shared" si="204"/>
        <v>200</v>
      </c>
      <c r="AV421" s="429">
        <f t="shared" si="205"/>
        <v>300</v>
      </c>
      <c r="AW421" s="429">
        <f t="shared" si="206"/>
        <v>200</v>
      </c>
      <c r="AX421" s="429">
        <f t="shared" si="207"/>
        <v>300</v>
      </c>
    </row>
    <row r="422" spans="1:50">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43320.33</v>
      </c>
      <c r="C422" s="290">
        <f t="shared" si="208"/>
        <v>103.88568345323742</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53937.62</v>
      </c>
      <c r="E422" s="290">
        <f t="shared" si="208"/>
        <v>129.34681055155875</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56625.18</v>
      </c>
      <c r="G422" s="290">
        <f t="shared" si="209"/>
        <v>135.79179856115107</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59986.32</v>
      </c>
      <c r="I422" s="290">
        <f t="shared" si="210"/>
        <v>143.85208633093526</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56916.33</v>
      </c>
      <c r="K422" s="290">
        <f t="shared" si="186"/>
        <v>136.49</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66453.12000000001</v>
      </c>
      <c r="M422" s="290">
        <f t="shared" si="187"/>
        <v>159.36000000000001</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59856.18</v>
      </c>
      <c r="O422" s="290">
        <f t="shared" si="211"/>
        <v>143.54</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66077.820000000007</v>
      </c>
      <c r="Q422" s="290">
        <f t="shared" si="212"/>
        <v>158.46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47955</v>
      </c>
      <c r="S422" s="290">
        <f t="shared" si="188"/>
        <v>115</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79230</v>
      </c>
      <c r="U422" s="290">
        <f t="shared" si="189"/>
        <v>190</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47955</v>
      </c>
      <c r="W422" s="290">
        <f t="shared" si="213"/>
        <v>115</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83400</v>
      </c>
      <c r="Y422" s="290">
        <f t="shared" si="214"/>
        <v>200</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38000</v>
      </c>
      <c r="AA422" s="290">
        <f t="shared" si="190"/>
        <v>91.127098321342928</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70400</v>
      </c>
      <c r="AC422" s="290">
        <f t="shared" si="191"/>
        <v>168.82494004796163</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45900</v>
      </c>
      <c r="AE422" s="290">
        <f t="shared" si="215"/>
        <v>110.07194244604317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79750</v>
      </c>
      <c r="AG422" s="290">
        <f t="shared" si="216"/>
        <v>191.24700239808155</v>
      </c>
      <c r="AI422" s="429">
        <f t="shared" si="192"/>
        <v>136.49000000000524</v>
      </c>
      <c r="AJ422" s="429">
        <f t="shared" si="193"/>
        <v>159.36000000000058</v>
      </c>
      <c r="AK422" s="429">
        <f t="shared" si="194"/>
        <v>143.54000000000087</v>
      </c>
      <c r="AL422" s="429">
        <f t="shared" si="195"/>
        <v>158.45999999999913</v>
      </c>
      <c r="AM422" s="429">
        <f t="shared" si="196"/>
        <v>136.48999999999796</v>
      </c>
      <c r="AN422" s="429">
        <f t="shared" si="197"/>
        <v>159.36000000000058</v>
      </c>
      <c r="AO422" s="429">
        <f t="shared" si="198"/>
        <v>143.54000000000087</v>
      </c>
      <c r="AP422" s="429">
        <f t="shared" si="199"/>
        <v>158.4600000000064</v>
      </c>
      <c r="AQ422" s="429">
        <f t="shared" si="200"/>
        <v>115</v>
      </c>
      <c r="AR422" s="429">
        <f t="shared" si="201"/>
        <v>190</v>
      </c>
      <c r="AS422" s="429">
        <f t="shared" si="202"/>
        <v>115</v>
      </c>
      <c r="AT422" s="429">
        <f t="shared" si="203"/>
        <v>200</v>
      </c>
      <c r="AU422" s="429">
        <f t="shared" si="204"/>
        <v>200</v>
      </c>
      <c r="AV422" s="429">
        <f t="shared" si="205"/>
        <v>300</v>
      </c>
      <c r="AW422" s="429">
        <f t="shared" si="206"/>
        <v>200</v>
      </c>
      <c r="AX422" s="429">
        <f t="shared" si="207"/>
        <v>300</v>
      </c>
    </row>
    <row r="423" spans="1:50">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43456.82</v>
      </c>
      <c r="C423" s="290">
        <f t="shared" si="208"/>
        <v>103.96368421052631</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54096.98</v>
      </c>
      <c r="E423" s="290">
        <f t="shared" si="208"/>
        <v>129.4186124401914</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56768.719999999994</v>
      </c>
      <c r="G423" s="290">
        <f t="shared" si="209"/>
        <v>135.81033492822965</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60144.78</v>
      </c>
      <c r="I423" s="290">
        <f t="shared" si="210"/>
        <v>143.88703349282295</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57052.820000000007</v>
      </c>
      <c r="K423" s="290">
        <f t="shared" si="186"/>
        <v>136.49</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66612.48000000001</v>
      </c>
      <c r="M423" s="290">
        <f t="shared" si="187"/>
        <v>159.36000000000001</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59999.719999999994</v>
      </c>
      <c r="O423" s="290">
        <f t="shared" si="211"/>
        <v>143.54</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66236.28</v>
      </c>
      <c r="Q423" s="290">
        <f t="shared" si="212"/>
        <v>158.46</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48070</v>
      </c>
      <c r="S423" s="290">
        <f t="shared" si="188"/>
        <v>115</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79420</v>
      </c>
      <c r="U423" s="290">
        <f t="shared" si="189"/>
        <v>190</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48070</v>
      </c>
      <c r="W423" s="290">
        <f t="shared" si="213"/>
        <v>115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83600</v>
      </c>
      <c r="Y423" s="290">
        <f t="shared" si="214"/>
        <v>200</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38200</v>
      </c>
      <c r="AA423" s="290">
        <f t="shared" si="190"/>
        <v>91.387559808612437</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70700</v>
      </c>
      <c r="AC423" s="290">
        <f t="shared" si="191"/>
        <v>169.13875598086125</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46100</v>
      </c>
      <c r="AE423" s="290">
        <f t="shared" si="215"/>
        <v>110.28708133971291</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80050</v>
      </c>
      <c r="AG423" s="290">
        <f t="shared" si="216"/>
        <v>191.50717703349281</v>
      </c>
      <c r="AI423" s="429">
        <f t="shared" si="192"/>
        <v>136.48999999999796</v>
      </c>
      <c r="AJ423" s="429">
        <f t="shared" si="193"/>
        <v>159.36000000000058</v>
      </c>
      <c r="AK423" s="429">
        <f t="shared" si="194"/>
        <v>143.5399999999936</v>
      </c>
      <c r="AL423" s="429">
        <f t="shared" si="195"/>
        <v>158.45999999999913</v>
      </c>
      <c r="AM423" s="429">
        <f t="shared" si="196"/>
        <v>136.49000000000524</v>
      </c>
      <c r="AN423" s="429">
        <f t="shared" si="197"/>
        <v>159.36000000000058</v>
      </c>
      <c r="AO423" s="429">
        <f t="shared" si="198"/>
        <v>143.5399999999936</v>
      </c>
      <c r="AP423" s="429">
        <f t="shared" si="199"/>
        <v>158.45999999999185</v>
      </c>
      <c r="AQ423" s="429">
        <f t="shared" si="200"/>
        <v>115</v>
      </c>
      <c r="AR423" s="429">
        <f t="shared" si="201"/>
        <v>190</v>
      </c>
      <c r="AS423" s="429">
        <f t="shared" si="202"/>
        <v>115</v>
      </c>
      <c r="AT423" s="429">
        <f t="shared" si="203"/>
        <v>200</v>
      </c>
      <c r="AU423" s="429">
        <f t="shared" si="204"/>
        <v>200</v>
      </c>
      <c r="AV423" s="429">
        <f t="shared" si="205"/>
        <v>300</v>
      </c>
      <c r="AW423" s="429">
        <f t="shared" si="206"/>
        <v>200</v>
      </c>
      <c r="AX423" s="429">
        <f t="shared" si="207"/>
        <v>300</v>
      </c>
    </row>
    <row r="424" spans="1:50">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43593.31</v>
      </c>
      <c r="C424" s="290">
        <f t="shared" si="208"/>
        <v>104.04131264916467</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54256.340000000004</v>
      </c>
      <c r="E424" s="290">
        <f t="shared" si="208"/>
        <v>129.49007159904536</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56912.259999999995</v>
      </c>
      <c r="G424" s="290">
        <f t="shared" si="209"/>
        <v>135.82878281622911</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60303.240000000005</v>
      </c>
      <c r="I424" s="290">
        <f t="shared" si="210"/>
        <v>143.92181384248212</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57189.310000000005</v>
      </c>
      <c r="K424" s="290">
        <f t="shared" si="186"/>
        <v>136.49</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66771.840000000011</v>
      </c>
      <c r="M424" s="290">
        <f t="shared" si="187"/>
        <v>159.36000000000001</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60143.259999999995</v>
      </c>
      <c r="O424" s="290">
        <f t="shared" si="211"/>
        <v>143.54</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66394.740000000005</v>
      </c>
      <c r="Q424" s="290">
        <f t="shared" si="212"/>
        <v>158.46</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48185</v>
      </c>
      <c r="S424" s="290">
        <f t="shared" si="188"/>
        <v>115</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79610</v>
      </c>
      <c r="U424" s="290">
        <f t="shared" si="189"/>
        <v>190</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48185</v>
      </c>
      <c r="W424" s="290">
        <f t="shared" si="213"/>
        <v>115</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83800</v>
      </c>
      <c r="Y424" s="290">
        <f t="shared" si="214"/>
        <v>200</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38400</v>
      </c>
      <c r="AA424" s="290">
        <f t="shared" si="190"/>
        <v>91.646778042959426</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71000</v>
      </c>
      <c r="AC424" s="290">
        <f t="shared" si="191"/>
        <v>169.45107398568018</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46300</v>
      </c>
      <c r="AE424" s="290">
        <f t="shared" si="215"/>
        <v>110.50119331742243</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80350</v>
      </c>
      <c r="AG424" s="290">
        <f t="shared" si="216"/>
        <v>191.76610978520287</v>
      </c>
      <c r="AI424" s="429">
        <f t="shared" si="192"/>
        <v>136.48999999999796</v>
      </c>
      <c r="AJ424" s="429">
        <f t="shared" si="193"/>
        <v>159.36000000000058</v>
      </c>
      <c r="AK424" s="429">
        <f t="shared" si="194"/>
        <v>143.54000000000087</v>
      </c>
      <c r="AL424" s="429">
        <f t="shared" si="195"/>
        <v>158.4600000000064</v>
      </c>
      <c r="AM424" s="429">
        <f t="shared" si="196"/>
        <v>136.48999999999796</v>
      </c>
      <c r="AN424" s="429">
        <f t="shared" si="197"/>
        <v>159.36000000000058</v>
      </c>
      <c r="AO424" s="429">
        <f t="shared" si="198"/>
        <v>143.54000000000087</v>
      </c>
      <c r="AP424" s="429">
        <f t="shared" si="199"/>
        <v>158.4600000000064</v>
      </c>
      <c r="AQ424" s="429">
        <f t="shared" si="200"/>
        <v>115</v>
      </c>
      <c r="AR424" s="429">
        <f t="shared" si="201"/>
        <v>190</v>
      </c>
      <c r="AS424" s="429">
        <f t="shared" si="202"/>
        <v>115</v>
      </c>
      <c r="AT424" s="429">
        <f t="shared" si="203"/>
        <v>200</v>
      </c>
      <c r="AU424" s="429">
        <f t="shared" si="204"/>
        <v>200</v>
      </c>
      <c r="AV424" s="429">
        <f t="shared" si="205"/>
        <v>300</v>
      </c>
      <c r="AW424" s="429">
        <f t="shared" si="206"/>
        <v>200</v>
      </c>
      <c r="AX424" s="429">
        <f t="shared" si="207"/>
        <v>300</v>
      </c>
    </row>
    <row r="425" spans="1:50">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43729.8</v>
      </c>
      <c r="C425" s="290">
        <f t="shared" si="208"/>
        <v>104.11857142857144</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54415.7</v>
      </c>
      <c r="E425" s="290">
        <f t="shared" si="208"/>
        <v>129.56119047619046</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57055.799999999996</v>
      </c>
      <c r="G425" s="290">
        <f t="shared" si="209"/>
        <v>135.84714285714284</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60461.7</v>
      </c>
      <c r="I425" s="290">
        <f t="shared" si="210"/>
        <v>143.95642857142857</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57325.8</v>
      </c>
      <c r="K425" s="290">
        <f t="shared" si="186"/>
        <v>136.49</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66931.200000000012</v>
      </c>
      <c r="M425" s="290">
        <f t="shared" si="187"/>
        <v>159.36000000000001</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60286.799999999996</v>
      </c>
      <c r="O425" s="290">
        <f t="shared" si="211"/>
        <v>143.54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66553.2</v>
      </c>
      <c r="Q425" s="290">
        <f t="shared" si="212"/>
        <v>158.45999999999998</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48300</v>
      </c>
      <c r="S425" s="290">
        <f t="shared" si="188"/>
        <v>115</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79800</v>
      </c>
      <c r="U425" s="290">
        <f t="shared" si="189"/>
        <v>190</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48300</v>
      </c>
      <c r="W425" s="290">
        <f t="shared" si="213"/>
        <v>115</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84000</v>
      </c>
      <c r="Y425" s="290">
        <f t="shared" si="214"/>
        <v>200</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38600</v>
      </c>
      <c r="AA425" s="290">
        <f t="shared" si="190"/>
        <v>91.904761904761898</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71300</v>
      </c>
      <c r="AC425" s="290">
        <f t="shared" si="191"/>
        <v>169.76190476190476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46500</v>
      </c>
      <c r="AE425" s="290">
        <f t="shared" si="215"/>
        <v>110.71428571428571</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80650</v>
      </c>
      <c r="AG425" s="290">
        <f t="shared" si="216"/>
        <v>192.02380952380952</v>
      </c>
      <c r="AI425" s="429">
        <f t="shared" si="192"/>
        <v>136.49000000000524</v>
      </c>
      <c r="AJ425" s="429">
        <f t="shared" si="193"/>
        <v>159.35999999999331</v>
      </c>
      <c r="AK425" s="429">
        <f t="shared" si="194"/>
        <v>143.54000000000087</v>
      </c>
      <c r="AL425" s="429">
        <f t="shared" si="195"/>
        <v>158.45999999999185</v>
      </c>
      <c r="AM425" s="429">
        <f t="shared" si="196"/>
        <v>136.48999999999796</v>
      </c>
      <c r="AN425" s="429">
        <f t="shared" si="197"/>
        <v>159.36000000000058</v>
      </c>
      <c r="AO425" s="429">
        <f t="shared" si="198"/>
        <v>143.54000000000087</v>
      </c>
      <c r="AP425" s="429">
        <f t="shared" si="199"/>
        <v>158.45999999999185</v>
      </c>
      <c r="AQ425" s="429">
        <f t="shared" si="200"/>
        <v>115</v>
      </c>
      <c r="AR425" s="429">
        <f t="shared" si="201"/>
        <v>190</v>
      </c>
      <c r="AS425" s="429">
        <f t="shared" si="202"/>
        <v>115</v>
      </c>
      <c r="AT425" s="429">
        <f t="shared" si="203"/>
        <v>200</v>
      </c>
      <c r="AU425" s="429">
        <f t="shared" si="204"/>
        <v>200</v>
      </c>
      <c r="AV425" s="429">
        <f t="shared" si="205"/>
        <v>300</v>
      </c>
      <c r="AW425" s="429">
        <f t="shared" si="206"/>
        <v>200</v>
      </c>
      <c r="AX425" s="429">
        <f t="shared" si="207"/>
        <v>300</v>
      </c>
    </row>
    <row r="426" spans="1:50">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43866.29</v>
      </c>
      <c r="C426" s="290">
        <f t="shared" si="208"/>
        <v>104.19546318289787</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54575.06</v>
      </c>
      <c r="E426" s="290">
        <f t="shared" si="208"/>
        <v>129.63197149643705</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57199.34</v>
      </c>
      <c r="G426" s="290">
        <f t="shared" si="209"/>
        <v>135.8654156769596</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60620.160000000003</v>
      </c>
      <c r="I426" s="290">
        <f t="shared" si="210"/>
        <v>143.9908788598575</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57462.29</v>
      </c>
      <c r="K426" s="290">
        <f t="shared" si="186"/>
        <v>136.49</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67090.560000000012</v>
      </c>
      <c r="M426" s="290">
        <f t="shared" si="187"/>
        <v>159.36000000000004</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60430.34</v>
      </c>
      <c r="O426" s="290">
        <f t="shared" si="211"/>
        <v>143.54</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66711.66</v>
      </c>
      <c r="Q426" s="290">
        <f t="shared" si="212"/>
        <v>158.46</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48415</v>
      </c>
      <c r="S426" s="290">
        <f t="shared" si="188"/>
        <v>115</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79990</v>
      </c>
      <c r="U426" s="290">
        <f t="shared" si="189"/>
        <v>190</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48415</v>
      </c>
      <c r="W426" s="290">
        <f t="shared" si="213"/>
        <v>115</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84200</v>
      </c>
      <c r="Y426" s="290">
        <f t="shared" si="214"/>
        <v>200</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38800</v>
      </c>
      <c r="AA426" s="290">
        <f t="shared" si="190"/>
        <v>92.161520190023751</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71600</v>
      </c>
      <c r="AC426" s="290">
        <f t="shared" si="191"/>
        <v>170.07125890736341</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46700</v>
      </c>
      <c r="AE426" s="290">
        <f t="shared" si="215"/>
        <v>110.92636579572446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80950</v>
      </c>
      <c r="AG426" s="290">
        <f t="shared" si="216"/>
        <v>192.28028503562945</v>
      </c>
      <c r="AI426" s="429">
        <f t="shared" si="192"/>
        <v>136.48999999999796</v>
      </c>
      <c r="AJ426" s="429">
        <f t="shared" si="193"/>
        <v>159.36000000000058</v>
      </c>
      <c r="AK426" s="429">
        <f t="shared" si="194"/>
        <v>143.54000000000087</v>
      </c>
      <c r="AL426" s="429">
        <f t="shared" si="195"/>
        <v>158.4600000000064</v>
      </c>
      <c r="AM426" s="429">
        <f t="shared" si="196"/>
        <v>136.48999999999796</v>
      </c>
      <c r="AN426" s="429">
        <f t="shared" si="197"/>
        <v>159.36000000000058</v>
      </c>
      <c r="AO426" s="429">
        <f t="shared" si="198"/>
        <v>143.54000000000087</v>
      </c>
      <c r="AP426" s="429">
        <f t="shared" si="199"/>
        <v>158.4600000000064</v>
      </c>
      <c r="AQ426" s="429">
        <f t="shared" si="200"/>
        <v>115</v>
      </c>
      <c r="AR426" s="429">
        <f t="shared" si="201"/>
        <v>190</v>
      </c>
      <c r="AS426" s="429">
        <f t="shared" si="202"/>
        <v>115</v>
      </c>
      <c r="AT426" s="429">
        <f t="shared" si="203"/>
        <v>200</v>
      </c>
      <c r="AU426" s="429">
        <f t="shared" si="204"/>
        <v>200</v>
      </c>
      <c r="AV426" s="429">
        <f t="shared" si="205"/>
        <v>300</v>
      </c>
      <c r="AW426" s="429">
        <f t="shared" si="206"/>
        <v>200</v>
      </c>
      <c r="AX426" s="429">
        <f t="shared" si="207"/>
        <v>300</v>
      </c>
    </row>
    <row r="427" spans="1:50">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44002.78</v>
      </c>
      <c r="C427" s="290">
        <f t="shared" si="208"/>
        <v>104.27199052132701</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54734.42</v>
      </c>
      <c r="E427" s="290">
        <f t="shared" si="208"/>
        <v>129.70241706161136</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57342.879999999997</v>
      </c>
      <c r="G427" s="290">
        <f t="shared" si="209"/>
        <v>135.88360189573459</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60778.62</v>
      </c>
      <c r="I427" s="290">
        <f t="shared" si="210"/>
        <v>144.02516587677727</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57598.780000000006</v>
      </c>
      <c r="K427" s="290">
        <f t="shared" si="186"/>
        <v>136.49</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67249.920000000013</v>
      </c>
      <c r="M427" s="290">
        <f t="shared" si="187"/>
        <v>159.36000000000004</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60573.88</v>
      </c>
      <c r="O427" s="290">
        <f t="shared" si="211"/>
        <v>143.54</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66870.12000000001</v>
      </c>
      <c r="Q427" s="290">
        <f t="shared" si="212"/>
        <v>158.46000000000004</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48530</v>
      </c>
      <c r="S427" s="290">
        <f t="shared" si="188"/>
        <v>115</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80180</v>
      </c>
      <c r="U427" s="290">
        <f t="shared" si="189"/>
        <v>190</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48530</v>
      </c>
      <c r="W427" s="290">
        <f t="shared" si="213"/>
        <v>115</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84400</v>
      </c>
      <c r="Y427" s="290">
        <f t="shared" si="214"/>
        <v>200</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39000</v>
      </c>
      <c r="AA427" s="290">
        <f t="shared" si="190"/>
        <v>92.417061611374407</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71900</v>
      </c>
      <c r="AC427" s="290">
        <f t="shared" si="191"/>
        <v>170.37914691943129</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46900</v>
      </c>
      <c r="AE427" s="290">
        <f t="shared" si="215"/>
        <v>111.13744075829383</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81250</v>
      </c>
      <c r="AG427" s="290">
        <f t="shared" si="216"/>
        <v>192.53554502369667</v>
      </c>
      <c r="AI427" s="429">
        <f t="shared" si="192"/>
        <v>136.48999999999796</v>
      </c>
      <c r="AJ427" s="429">
        <f t="shared" si="193"/>
        <v>159.36000000000058</v>
      </c>
      <c r="AK427" s="429">
        <f t="shared" si="194"/>
        <v>143.54000000000087</v>
      </c>
      <c r="AL427" s="429">
        <f t="shared" si="195"/>
        <v>158.45999999999913</v>
      </c>
      <c r="AM427" s="429">
        <f t="shared" si="196"/>
        <v>136.49000000000524</v>
      </c>
      <c r="AN427" s="429">
        <f t="shared" si="197"/>
        <v>159.36000000000058</v>
      </c>
      <c r="AO427" s="429">
        <f t="shared" si="198"/>
        <v>143.54000000000087</v>
      </c>
      <c r="AP427" s="429">
        <f t="shared" si="199"/>
        <v>158.4600000000064</v>
      </c>
      <c r="AQ427" s="429">
        <f t="shared" si="200"/>
        <v>115</v>
      </c>
      <c r="AR427" s="429">
        <f t="shared" si="201"/>
        <v>190</v>
      </c>
      <c r="AS427" s="429">
        <f t="shared" si="202"/>
        <v>115</v>
      </c>
      <c r="AT427" s="429">
        <f t="shared" si="203"/>
        <v>200</v>
      </c>
      <c r="AU427" s="429">
        <f t="shared" si="204"/>
        <v>200</v>
      </c>
      <c r="AV427" s="429">
        <f t="shared" si="205"/>
        <v>300</v>
      </c>
      <c r="AW427" s="429">
        <f t="shared" si="206"/>
        <v>200</v>
      </c>
      <c r="AX427" s="429">
        <f t="shared" si="207"/>
        <v>300</v>
      </c>
    </row>
    <row r="428" spans="1:50">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44139.270000000004</v>
      </c>
      <c r="C428" s="290">
        <f t="shared" si="208"/>
        <v>104.34815602836881</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54893.78</v>
      </c>
      <c r="E428" s="290">
        <f t="shared" si="208"/>
        <v>129.77252955082741</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57486.42</v>
      </c>
      <c r="G428" s="290">
        <f t="shared" si="209"/>
        <v>135.90170212765958</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60937.08</v>
      </c>
      <c r="I428" s="290">
        <f t="shared" si="210"/>
        <v>144.05929078014185</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57735.270000000004</v>
      </c>
      <c r="K428" s="290">
        <f t="shared" si="186"/>
        <v>136.49</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67409.279999999999</v>
      </c>
      <c r="M428" s="290">
        <f t="shared" si="187"/>
        <v>159.35999999999999</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60717.42</v>
      </c>
      <c r="O428" s="290">
        <f t="shared" si="211"/>
        <v>143.54</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67028.58</v>
      </c>
      <c r="Q428" s="290">
        <f t="shared" si="212"/>
        <v>158.46</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48645</v>
      </c>
      <c r="S428" s="290">
        <f t="shared" si="188"/>
        <v>115</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80370</v>
      </c>
      <c r="U428" s="290">
        <f t="shared" si="189"/>
        <v>190</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48645</v>
      </c>
      <c r="W428" s="290">
        <f t="shared" si="213"/>
        <v>115</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84600</v>
      </c>
      <c r="Y428" s="290">
        <f t="shared" si="214"/>
        <v>200</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39200</v>
      </c>
      <c r="AA428" s="290">
        <f t="shared" si="190"/>
        <v>92.671394799054369</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72200</v>
      </c>
      <c r="AC428" s="290">
        <f t="shared" si="191"/>
        <v>170.6855791962175</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47100</v>
      </c>
      <c r="AE428" s="290">
        <f t="shared" si="215"/>
        <v>111.34751773049645</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81550</v>
      </c>
      <c r="AG428" s="290">
        <f t="shared" si="216"/>
        <v>192.78959810874704</v>
      </c>
      <c r="AI428" s="429">
        <f t="shared" si="192"/>
        <v>136.49000000000524</v>
      </c>
      <c r="AJ428" s="429">
        <f t="shared" si="193"/>
        <v>159.36000000000058</v>
      </c>
      <c r="AK428" s="429">
        <f t="shared" si="194"/>
        <v>143.54000000000087</v>
      </c>
      <c r="AL428" s="429">
        <f t="shared" si="195"/>
        <v>158.45999999999913</v>
      </c>
      <c r="AM428" s="429">
        <f t="shared" si="196"/>
        <v>136.48999999999796</v>
      </c>
      <c r="AN428" s="429">
        <f t="shared" si="197"/>
        <v>159.35999999998603</v>
      </c>
      <c r="AO428" s="429">
        <f t="shared" si="198"/>
        <v>143.54000000000087</v>
      </c>
      <c r="AP428" s="429">
        <f t="shared" si="199"/>
        <v>158.45999999999185</v>
      </c>
      <c r="AQ428" s="429">
        <f t="shared" si="200"/>
        <v>115</v>
      </c>
      <c r="AR428" s="429">
        <f t="shared" si="201"/>
        <v>190</v>
      </c>
      <c r="AS428" s="429">
        <f t="shared" si="202"/>
        <v>115</v>
      </c>
      <c r="AT428" s="429">
        <f t="shared" si="203"/>
        <v>200</v>
      </c>
      <c r="AU428" s="429">
        <f t="shared" si="204"/>
        <v>200</v>
      </c>
      <c r="AV428" s="429">
        <f t="shared" si="205"/>
        <v>300</v>
      </c>
      <c r="AW428" s="429">
        <f t="shared" si="206"/>
        <v>200</v>
      </c>
      <c r="AX428" s="429">
        <f t="shared" si="207"/>
        <v>300</v>
      </c>
    </row>
    <row r="429" spans="1:50">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44275.76</v>
      </c>
      <c r="C429" s="290">
        <f t="shared" si="208"/>
        <v>104.42396226415094</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55053.14</v>
      </c>
      <c r="E429" s="290">
        <f t="shared" si="208"/>
        <v>129.8423113207547</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57629.96</v>
      </c>
      <c r="G429" s="290">
        <f t="shared" si="209"/>
        <v>135.91971698113207</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61095.54</v>
      </c>
      <c r="I429" s="290">
        <f t="shared" si="210"/>
        <v>144.09325471698114</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57871.76</v>
      </c>
      <c r="K429" s="290">
        <f t="shared" si="186"/>
        <v>136.49</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67568.639999999999</v>
      </c>
      <c r="M429" s="290">
        <f t="shared" si="187"/>
        <v>159.35999999999999</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60860.959999999999</v>
      </c>
      <c r="O429" s="290">
        <f t="shared" si="211"/>
        <v>143.54</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67187.040000000008</v>
      </c>
      <c r="Q429" s="290">
        <f t="shared" si="212"/>
        <v>158.46</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48760</v>
      </c>
      <c r="S429" s="290">
        <f t="shared" si="188"/>
        <v>115</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80560</v>
      </c>
      <c r="U429" s="290">
        <f t="shared" si="189"/>
        <v>190</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48760</v>
      </c>
      <c r="W429" s="290">
        <f t="shared" si="213"/>
        <v>115</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84800</v>
      </c>
      <c r="Y429" s="290">
        <f t="shared" si="214"/>
        <v>200</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39400</v>
      </c>
      <c r="AA429" s="290">
        <f t="shared" si="190"/>
        <v>92.924528301886795</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72500</v>
      </c>
      <c r="AC429" s="290">
        <f t="shared" si="191"/>
        <v>170.99056603773585</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47300</v>
      </c>
      <c r="AE429" s="290">
        <f t="shared" si="215"/>
        <v>111.55660377358491</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81850</v>
      </c>
      <c r="AG429" s="290">
        <f t="shared" si="216"/>
        <v>193.04245283018867</v>
      </c>
      <c r="AI429" s="429">
        <f t="shared" si="192"/>
        <v>136.48999999999796</v>
      </c>
      <c r="AJ429" s="429">
        <f t="shared" si="193"/>
        <v>159.36000000000058</v>
      </c>
      <c r="AK429" s="429">
        <f t="shared" si="194"/>
        <v>143.54000000000087</v>
      </c>
      <c r="AL429" s="429">
        <f t="shared" si="195"/>
        <v>158.45999999999913</v>
      </c>
      <c r="AM429" s="429">
        <f t="shared" si="196"/>
        <v>136.48999999999796</v>
      </c>
      <c r="AN429" s="429">
        <f t="shared" si="197"/>
        <v>159.36000000000058</v>
      </c>
      <c r="AO429" s="429">
        <f t="shared" si="198"/>
        <v>143.54000000000087</v>
      </c>
      <c r="AP429" s="429">
        <f t="shared" si="199"/>
        <v>158.4600000000064</v>
      </c>
      <c r="AQ429" s="429">
        <f t="shared" si="200"/>
        <v>115</v>
      </c>
      <c r="AR429" s="429">
        <f t="shared" si="201"/>
        <v>190</v>
      </c>
      <c r="AS429" s="429">
        <f t="shared" si="202"/>
        <v>115</v>
      </c>
      <c r="AT429" s="429">
        <f t="shared" si="203"/>
        <v>200</v>
      </c>
      <c r="AU429" s="429">
        <f t="shared" si="204"/>
        <v>200</v>
      </c>
      <c r="AV429" s="429">
        <f t="shared" si="205"/>
        <v>300</v>
      </c>
      <c r="AW429" s="429">
        <f t="shared" si="206"/>
        <v>200</v>
      </c>
      <c r="AX429" s="429">
        <f t="shared" si="207"/>
        <v>300</v>
      </c>
    </row>
    <row r="430" spans="1:5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44412.25</v>
      </c>
      <c r="C430" s="290">
        <f t="shared" si="208"/>
        <v>104.49941176470588</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55212.5</v>
      </c>
      <c r="E430" s="290">
        <f t="shared" si="208"/>
        <v>129.91176470588235</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57773.5</v>
      </c>
      <c r="G430" s="290">
        <f t="shared" si="209"/>
        <v>135.93764705882353</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61254</v>
      </c>
      <c r="I430" s="290">
        <f t="shared" si="210"/>
        <v>144.12705882352941</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58008.250000000007</v>
      </c>
      <c r="K430" s="290">
        <f t="shared" si="186"/>
        <v>136.49</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67728</v>
      </c>
      <c r="M430" s="290">
        <f t="shared" si="187"/>
        <v>159.36000000000001</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61004.5</v>
      </c>
      <c r="O430" s="290">
        <f t="shared" si="211"/>
        <v>143.54</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67345.5</v>
      </c>
      <c r="Q430" s="290">
        <f t="shared" si="212"/>
        <v>158.46</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48875</v>
      </c>
      <c r="S430" s="290">
        <f t="shared" si="188"/>
        <v>115</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80750</v>
      </c>
      <c r="U430" s="290">
        <f t="shared" si="189"/>
        <v>190</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48875</v>
      </c>
      <c r="W430" s="290">
        <f t="shared" si="213"/>
        <v>115</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85000</v>
      </c>
      <c r="Y430" s="290">
        <f t="shared" si="214"/>
        <v>200</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39600</v>
      </c>
      <c r="AA430" s="290">
        <f t="shared" si="190"/>
        <v>93.17647058823529</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72800</v>
      </c>
      <c r="AC430" s="290">
        <f t="shared" si="191"/>
        <v>171.29411764705881</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47500</v>
      </c>
      <c r="AE430" s="290">
        <f t="shared" si="215"/>
        <v>111.76470588235294</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82150</v>
      </c>
      <c r="AG430" s="290">
        <f t="shared" si="216"/>
        <v>193.29411764705881</v>
      </c>
      <c r="AI430" s="429">
        <f t="shared" si="192"/>
        <v>136.48999999999796</v>
      </c>
      <c r="AJ430" s="429">
        <f t="shared" si="193"/>
        <v>159.36000000000058</v>
      </c>
      <c r="AK430" s="429">
        <f t="shared" si="194"/>
        <v>143.54000000000087</v>
      </c>
      <c r="AL430" s="429">
        <f t="shared" si="195"/>
        <v>158.45999999999913</v>
      </c>
      <c r="AM430" s="429">
        <f t="shared" si="196"/>
        <v>136.49000000000524</v>
      </c>
      <c r="AN430" s="429">
        <f t="shared" si="197"/>
        <v>159.36000000000058</v>
      </c>
      <c r="AO430" s="429">
        <f t="shared" si="198"/>
        <v>143.54000000000087</v>
      </c>
      <c r="AP430" s="429">
        <f t="shared" si="199"/>
        <v>158.45999999999185</v>
      </c>
      <c r="AQ430" s="429">
        <f t="shared" si="200"/>
        <v>115</v>
      </c>
      <c r="AR430" s="429">
        <f t="shared" si="201"/>
        <v>190</v>
      </c>
      <c r="AS430" s="429">
        <f t="shared" si="202"/>
        <v>115</v>
      </c>
      <c r="AT430" s="429">
        <f t="shared" si="203"/>
        <v>200</v>
      </c>
      <c r="AU430" s="429">
        <f t="shared" si="204"/>
        <v>200</v>
      </c>
      <c r="AV430" s="429">
        <f t="shared" si="205"/>
        <v>300</v>
      </c>
      <c r="AW430" s="429">
        <f t="shared" si="206"/>
        <v>200</v>
      </c>
      <c r="AX430" s="429">
        <f t="shared" si="207"/>
        <v>300</v>
      </c>
    </row>
    <row r="431" spans="1:50">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44548.740000000005</v>
      </c>
      <c r="C431" s="290">
        <f t="shared" si="208"/>
        <v>104.57450704225353</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55371.86</v>
      </c>
      <c r="E431" s="290">
        <f t="shared" si="208"/>
        <v>129.98089201877934</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57917.04</v>
      </c>
      <c r="G431" s="290">
        <f t="shared" si="209"/>
        <v>135.95549295774649</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61412.460000000006</v>
      </c>
      <c r="I431" s="290">
        <f t="shared" si="210"/>
        <v>144.16070422535213</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58144.740000000005</v>
      </c>
      <c r="K431" s="290">
        <f t="shared" si="186"/>
        <v>136.49</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67887.360000000001</v>
      </c>
      <c r="M431" s="290">
        <f t="shared" si="187"/>
        <v>159.36000000000001</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61148.039999999994</v>
      </c>
      <c r="O431" s="290">
        <f t="shared" si="211"/>
        <v>143.54</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67503.960000000006</v>
      </c>
      <c r="Q431" s="290">
        <f t="shared" si="212"/>
        <v>158.46</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48990</v>
      </c>
      <c r="S431" s="290">
        <f t="shared" si="188"/>
        <v>115</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80940</v>
      </c>
      <c r="U431" s="290">
        <f t="shared" si="189"/>
        <v>190</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48990</v>
      </c>
      <c r="W431" s="290">
        <f t="shared" si="213"/>
        <v>115</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85200</v>
      </c>
      <c r="Y431" s="290">
        <f t="shared" si="214"/>
        <v>200</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39800</v>
      </c>
      <c r="AA431" s="290">
        <f t="shared" si="190"/>
        <v>93.427230046948353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73100</v>
      </c>
      <c r="AC431" s="290">
        <f t="shared" si="191"/>
        <v>171.59624413145539</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47700</v>
      </c>
      <c r="AE431" s="290">
        <f t="shared" si="215"/>
        <v>111.97183098591549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82450</v>
      </c>
      <c r="AG431" s="290">
        <f t="shared" si="216"/>
        <v>193.54460093896714</v>
      </c>
      <c r="AI431" s="429">
        <f t="shared" si="192"/>
        <v>136.49000000000524</v>
      </c>
      <c r="AJ431" s="429">
        <f t="shared" si="193"/>
        <v>159.36000000000058</v>
      </c>
      <c r="AK431" s="429">
        <f t="shared" si="194"/>
        <v>143.54000000000087</v>
      </c>
      <c r="AL431" s="429">
        <f t="shared" si="195"/>
        <v>158.4600000000064</v>
      </c>
      <c r="AM431" s="429">
        <f t="shared" si="196"/>
        <v>136.48999999999796</v>
      </c>
      <c r="AN431" s="429">
        <f t="shared" si="197"/>
        <v>159.36000000000058</v>
      </c>
      <c r="AO431" s="429">
        <f t="shared" si="198"/>
        <v>143.5399999999936</v>
      </c>
      <c r="AP431" s="429">
        <f t="shared" si="199"/>
        <v>158.4600000000064</v>
      </c>
      <c r="AQ431" s="429">
        <f t="shared" si="200"/>
        <v>115</v>
      </c>
      <c r="AR431" s="429">
        <f t="shared" si="201"/>
        <v>190</v>
      </c>
      <c r="AS431" s="429">
        <f t="shared" si="202"/>
        <v>115</v>
      </c>
      <c r="AT431" s="429">
        <f t="shared" si="203"/>
        <v>200</v>
      </c>
      <c r="AU431" s="429">
        <f t="shared" si="204"/>
        <v>200</v>
      </c>
      <c r="AV431" s="429">
        <f t="shared" si="205"/>
        <v>300</v>
      </c>
      <c r="AW431" s="429">
        <f t="shared" si="206"/>
        <v>200</v>
      </c>
      <c r="AX431" s="429">
        <f t="shared" si="207"/>
        <v>300</v>
      </c>
    </row>
    <row r="432" spans="1:50">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44685.229999999996</v>
      </c>
      <c r="C432" s="290">
        <f t="shared" si="208"/>
        <v>104.64925058548009</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55531.22</v>
      </c>
      <c r="E432" s="290">
        <f t="shared" si="208"/>
        <v>130.04969555035129</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58060.579999999994</v>
      </c>
      <c r="G432" s="290">
        <f t="shared" si="209"/>
        <v>135.97325526932082</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61570.92</v>
      </c>
      <c r="I432" s="290">
        <f t="shared" si="210"/>
        <v>144.19419203747071</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58281.23</v>
      </c>
      <c r="K432" s="290">
        <f t="shared" si="186"/>
        <v>136.49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68046.720000000001</v>
      </c>
      <c r="M432" s="290">
        <f t="shared" si="187"/>
        <v>159.36000000000001</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61291.579999999994</v>
      </c>
      <c r="O432" s="290">
        <f t="shared" si="211"/>
        <v>143.54</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67662.42</v>
      </c>
      <c r="Q432" s="290">
        <f t="shared" si="212"/>
        <v>158.46</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49105</v>
      </c>
      <c r="S432" s="290">
        <f t="shared" si="188"/>
        <v>115</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81130</v>
      </c>
      <c r="U432" s="290">
        <f t="shared" si="189"/>
        <v>190</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49105</v>
      </c>
      <c r="W432" s="290">
        <f t="shared" si="213"/>
        <v>115</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85400</v>
      </c>
      <c r="Y432" s="290">
        <f t="shared" si="214"/>
        <v>200</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40000</v>
      </c>
      <c r="AA432" s="290">
        <f t="shared" si="190"/>
        <v>93.676814988290403</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73400</v>
      </c>
      <c r="AC432" s="290">
        <f t="shared" si="191"/>
        <v>171.89695550351288</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47900</v>
      </c>
      <c r="AE432" s="290">
        <f t="shared" si="215"/>
        <v>112.17798594847775</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82750</v>
      </c>
      <c r="AG432" s="290">
        <f t="shared" si="216"/>
        <v>193.79391100702577</v>
      </c>
      <c r="AI432" s="429">
        <f t="shared" si="192"/>
        <v>136.48999999999069</v>
      </c>
      <c r="AJ432" s="429">
        <f t="shared" si="193"/>
        <v>159.36000000000058</v>
      </c>
      <c r="AK432" s="429">
        <f t="shared" si="194"/>
        <v>143.5399999999936</v>
      </c>
      <c r="AL432" s="429">
        <f t="shared" si="195"/>
        <v>158.45999999999185</v>
      </c>
      <c r="AM432" s="429">
        <f t="shared" si="196"/>
        <v>136.48999999999796</v>
      </c>
      <c r="AN432" s="429">
        <f t="shared" si="197"/>
        <v>159.36000000000058</v>
      </c>
      <c r="AO432" s="429">
        <f t="shared" si="198"/>
        <v>143.54000000000087</v>
      </c>
      <c r="AP432" s="429">
        <f t="shared" si="199"/>
        <v>158.45999999999185</v>
      </c>
      <c r="AQ432" s="429">
        <f t="shared" si="200"/>
        <v>115</v>
      </c>
      <c r="AR432" s="429">
        <f t="shared" si="201"/>
        <v>190</v>
      </c>
      <c r="AS432" s="429">
        <f t="shared" si="202"/>
        <v>115</v>
      </c>
      <c r="AT432" s="429">
        <f t="shared" si="203"/>
        <v>200</v>
      </c>
      <c r="AU432" s="429">
        <f t="shared" si="204"/>
        <v>200</v>
      </c>
      <c r="AV432" s="429">
        <f t="shared" si="205"/>
        <v>300</v>
      </c>
      <c r="AW432" s="429">
        <f t="shared" si="206"/>
        <v>200</v>
      </c>
      <c r="AX432" s="429">
        <f t="shared" si="207"/>
        <v>300</v>
      </c>
    </row>
    <row r="433" spans="1:50">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44821.72</v>
      </c>
      <c r="C433" s="290">
        <f t="shared" si="208"/>
        <v>104.72364485981309</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55690.58</v>
      </c>
      <c r="E433" s="290">
        <f t="shared" si="208"/>
        <v>130.11817757009345</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58204.119999999995</v>
      </c>
      <c r="G433" s="290">
        <f t="shared" si="209"/>
        <v>135.99093457943926</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61729.380000000005</v>
      </c>
      <c r="I433" s="290">
        <f t="shared" si="210"/>
        <v>144.22752336448599</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58417.72</v>
      </c>
      <c r="K433" s="290">
        <f t="shared" si="186"/>
        <v>136.49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68206.080000000002</v>
      </c>
      <c r="M433" s="290">
        <f t="shared" si="187"/>
        <v>159.36000000000001</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61435.119999999995</v>
      </c>
      <c r="O433" s="290">
        <f t="shared" si="211"/>
        <v>143.54</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67820.88</v>
      </c>
      <c r="Q433" s="290">
        <f t="shared" si="212"/>
        <v>158.46</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49220</v>
      </c>
      <c r="S433" s="290">
        <f t="shared" si="188"/>
        <v>115</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81320</v>
      </c>
      <c r="U433" s="290">
        <f t="shared" si="189"/>
        <v>190</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49220</v>
      </c>
      <c r="W433" s="290">
        <f t="shared" si="213"/>
        <v>115</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85600</v>
      </c>
      <c r="Y433" s="290">
        <f t="shared" si="214"/>
        <v>200</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40200</v>
      </c>
      <c r="AA433" s="290">
        <f t="shared" si="190"/>
        <v>93.925233644859816</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73700</v>
      </c>
      <c r="AC433" s="290">
        <f t="shared" si="191"/>
        <v>172.19626168224298</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48100</v>
      </c>
      <c r="AE433" s="290">
        <f t="shared" si="215"/>
        <v>112.38317757009345</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83050</v>
      </c>
      <c r="AG433" s="290">
        <f t="shared" si="216"/>
        <v>194.04205607476635</v>
      </c>
      <c r="AI433" s="429">
        <f t="shared" si="192"/>
        <v>136.49000000000524</v>
      </c>
      <c r="AJ433" s="429">
        <f t="shared" si="193"/>
        <v>159.36000000000058</v>
      </c>
      <c r="AK433" s="429">
        <f t="shared" si="194"/>
        <v>143.54000000000087</v>
      </c>
      <c r="AL433" s="429">
        <f t="shared" si="195"/>
        <v>158.4600000000064</v>
      </c>
      <c r="AM433" s="429">
        <f t="shared" si="196"/>
        <v>136.48999999999796</v>
      </c>
      <c r="AN433" s="429">
        <f t="shared" si="197"/>
        <v>159.36000000000058</v>
      </c>
      <c r="AO433" s="429">
        <f t="shared" si="198"/>
        <v>143.54000000000087</v>
      </c>
      <c r="AP433" s="429">
        <f t="shared" si="199"/>
        <v>158.4600000000064</v>
      </c>
      <c r="AQ433" s="429">
        <f t="shared" si="200"/>
        <v>115</v>
      </c>
      <c r="AR433" s="429">
        <f t="shared" si="201"/>
        <v>190</v>
      </c>
      <c r="AS433" s="429">
        <f t="shared" si="202"/>
        <v>115</v>
      </c>
      <c r="AT433" s="429">
        <f t="shared" si="203"/>
        <v>200</v>
      </c>
      <c r="AU433" s="429">
        <f t="shared" si="204"/>
        <v>200</v>
      </c>
      <c r="AV433" s="429">
        <f t="shared" si="205"/>
        <v>300</v>
      </c>
      <c r="AW433" s="429">
        <f t="shared" si="206"/>
        <v>200</v>
      </c>
      <c r="AX433" s="429">
        <f t="shared" si="207"/>
        <v>300</v>
      </c>
    </row>
    <row r="434" spans="1:50">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44958.210000000006</v>
      </c>
      <c r="C434" s="290">
        <f t="shared" si="208"/>
        <v>104.79769230769232</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55849.94</v>
      </c>
      <c r="E434" s="290">
        <f t="shared" si="208"/>
        <v>130.18634032634034</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58347.659999999996</v>
      </c>
      <c r="G434" s="290">
        <f t="shared" si="209"/>
        <v>136.00853146853146</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61887.839999999997</v>
      </c>
      <c r="I434" s="290">
        <f t="shared" si="210"/>
        <v>144.26069930069929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58554.210000000006</v>
      </c>
      <c r="K434" s="290">
        <f t="shared" si="186"/>
        <v>136.49</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68365.440000000002</v>
      </c>
      <c r="M434" s="290">
        <f t="shared" si="187"/>
        <v>159.36000000000001</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61578.659999999996</v>
      </c>
      <c r="O434" s="290">
        <f t="shared" si="211"/>
        <v>143.54</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67979.34</v>
      </c>
      <c r="Q434" s="290">
        <f t="shared" si="212"/>
        <v>158.45999999999998</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49335</v>
      </c>
      <c r="S434" s="290">
        <f t="shared" si="188"/>
        <v>115</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81510</v>
      </c>
      <c r="U434" s="290">
        <f t="shared" si="189"/>
        <v>190</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49335</v>
      </c>
      <c r="W434" s="290">
        <f t="shared" si="213"/>
        <v>115</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85800</v>
      </c>
      <c r="Y434" s="290">
        <f t="shared" si="214"/>
        <v>200</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40400</v>
      </c>
      <c r="AA434" s="290">
        <f t="shared" si="190"/>
        <v>94.172494172494169</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74000</v>
      </c>
      <c r="AC434" s="290">
        <f t="shared" si="191"/>
        <v>172.49417249417249</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48300</v>
      </c>
      <c r="AE434" s="290">
        <f t="shared" si="215"/>
        <v>112.58741258741259</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83350</v>
      </c>
      <c r="AG434" s="290">
        <f t="shared" si="216"/>
        <v>194.28904428904428</v>
      </c>
      <c r="AI434" s="429">
        <f t="shared" si="192"/>
        <v>136.49000000000524</v>
      </c>
      <c r="AJ434" s="429">
        <f t="shared" si="193"/>
        <v>159.36000000000058</v>
      </c>
      <c r="AK434" s="429">
        <f t="shared" si="194"/>
        <v>143.54000000000087</v>
      </c>
      <c r="AL434" s="429">
        <f t="shared" si="195"/>
        <v>158.45999999999185</v>
      </c>
      <c r="AM434" s="429">
        <f t="shared" si="196"/>
        <v>136.49000000000524</v>
      </c>
      <c r="AN434" s="429">
        <f t="shared" si="197"/>
        <v>159.36000000000058</v>
      </c>
      <c r="AO434" s="429">
        <f t="shared" si="198"/>
        <v>143.54000000000087</v>
      </c>
      <c r="AP434" s="429">
        <f t="shared" si="199"/>
        <v>158.45999999999185</v>
      </c>
      <c r="AQ434" s="429">
        <f t="shared" si="200"/>
        <v>115</v>
      </c>
      <c r="AR434" s="429">
        <f t="shared" si="201"/>
        <v>190</v>
      </c>
      <c r="AS434" s="429">
        <f t="shared" si="202"/>
        <v>115</v>
      </c>
      <c r="AT434" s="429">
        <f t="shared" si="203"/>
        <v>200</v>
      </c>
      <c r="AU434" s="429">
        <f t="shared" si="204"/>
        <v>200</v>
      </c>
      <c r="AV434" s="429">
        <f t="shared" si="205"/>
        <v>300</v>
      </c>
      <c r="AW434" s="429">
        <f t="shared" si="206"/>
        <v>200</v>
      </c>
      <c r="AX434" s="429">
        <f t="shared" si="207"/>
        <v>300</v>
      </c>
    </row>
    <row r="435" spans="1:50">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45094.7</v>
      </c>
      <c r="C435" s="290">
        <f t="shared" si="208"/>
        <v>104.8713953488372</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56009.3</v>
      </c>
      <c r="E435" s="290">
        <f t="shared" si="208"/>
        <v>130.25418604651165</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58491.199999999997</v>
      </c>
      <c r="G435" s="290">
        <f t="shared" si="209"/>
        <v>136.0260465116279</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62046.3</v>
      </c>
      <c r="I435" s="290">
        <f t="shared" si="210"/>
        <v>144.29372093023255</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58690.700000000004</v>
      </c>
      <c r="K435" s="290">
        <f t="shared" si="186"/>
        <v>136.49</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68524.800000000003</v>
      </c>
      <c r="M435" s="290">
        <f t="shared" si="187"/>
        <v>159.36000000000001</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61722.2</v>
      </c>
      <c r="O435" s="290">
        <f t="shared" si="211"/>
        <v>143.54</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68137.8</v>
      </c>
      <c r="Q435" s="290">
        <f t="shared" si="212"/>
        <v>158.46</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49450</v>
      </c>
      <c r="S435" s="290">
        <f t="shared" si="188"/>
        <v>115</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81700</v>
      </c>
      <c r="U435" s="290">
        <f t="shared" si="189"/>
        <v>190</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49450</v>
      </c>
      <c r="W435" s="290">
        <f t="shared" si="213"/>
        <v>115</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86000</v>
      </c>
      <c r="Y435" s="290">
        <f t="shared" si="214"/>
        <v>200</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40600</v>
      </c>
      <c r="AA435" s="290">
        <f t="shared" si="190"/>
        <v>94.418604651162795</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74300</v>
      </c>
      <c r="AC435" s="290">
        <f t="shared" si="191"/>
        <v>172.7906976744186</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48500</v>
      </c>
      <c r="AE435" s="290">
        <f t="shared" si="215"/>
        <v>112.79069767441861</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83650</v>
      </c>
      <c r="AG435" s="290">
        <f t="shared" si="216"/>
        <v>194.53488372093022</v>
      </c>
      <c r="AI435" s="429">
        <f t="shared" si="192"/>
        <v>136.48999999999069</v>
      </c>
      <c r="AJ435" s="429">
        <f t="shared" si="193"/>
        <v>159.36000000000058</v>
      </c>
      <c r="AK435" s="429">
        <f t="shared" si="194"/>
        <v>143.54000000000087</v>
      </c>
      <c r="AL435" s="429">
        <f t="shared" si="195"/>
        <v>158.4600000000064</v>
      </c>
      <c r="AM435" s="429">
        <f t="shared" si="196"/>
        <v>136.48999999999796</v>
      </c>
      <c r="AN435" s="429">
        <f t="shared" si="197"/>
        <v>159.36000000000058</v>
      </c>
      <c r="AO435" s="429">
        <f t="shared" si="198"/>
        <v>143.54000000000087</v>
      </c>
      <c r="AP435" s="429">
        <f t="shared" si="199"/>
        <v>158.4600000000064</v>
      </c>
      <c r="AQ435" s="429">
        <f t="shared" si="200"/>
        <v>115</v>
      </c>
      <c r="AR435" s="429">
        <f t="shared" si="201"/>
        <v>190</v>
      </c>
      <c r="AS435" s="429">
        <f t="shared" si="202"/>
        <v>115</v>
      </c>
      <c r="AT435" s="429">
        <f t="shared" si="203"/>
        <v>200</v>
      </c>
      <c r="AU435" s="429">
        <f t="shared" si="204"/>
        <v>200</v>
      </c>
      <c r="AV435" s="429">
        <f t="shared" si="205"/>
        <v>300</v>
      </c>
      <c r="AW435" s="429">
        <f t="shared" si="206"/>
        <v>200</v>
      </c>
      <c r="AX435" s="429">
        <f t="shared" si="207"/>
        <v>300</v>
      </c>
    </row>
    <row r="436" spans="1:50">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45231.19</v>
      </c>
      <c r="C436" s="290">
        <f t="shared" si="208"/>
        <v>104.94475638051044</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56168.66</v>
      </c>
      <c r="E436" s="290">
        <f t="shared" si="208"/>
        <v>130.32171693735501</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58634.74</v>
      </c>
      <c r="G436" s="290">
        <f t="shared" si="209"/>
        <v>136.04348027842227</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62204.76</v>
      </c>
      <c r="I436" s="290">
        <f t="shared" si="210"/>
        <v>144.32658932714617</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58827.19</v>
      </c>
      <c r="K436" s="290">
        <f t="shared" si="186"/>
        <v>136.49</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68684.160000000003</v>
      </c>
      <c r="M436" s="290">
        <f t="shared" si="187"/>
        <v>159.36000000000001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61865.74</v>
      </c>
      <c r="O436" s="290">
        <f t="shared" si="211"/>
        <v>143.54</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68296.260000000009</v>
      </c>
      <c r="Q436" s="290">
        <f t="shared" si="212"/>
        <v>158.46</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49565</v>
      </c>
      <c r="S436" s="290">
        <f t="shared" si="188"/>
        <v>115</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81890</v>
      </c>
      <c r="U436" s="290">
        <f t="shared" si="189"/>
        <v>190</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49565</v>
      </c>
      <c r="W436" s="290">
        <f t="shared" si="213"/>
        <v>115</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86200</v>
      </c>
      <c r="Y436" s="290">
        <f t="shared" si="214"/>
        <v>200</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40800</v>
      </c>
      <c r="AA436" s="290">
        <f t="shared" si="190"/>
        <v>94.663573085846863</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74600</v>
      </c>
      <c r="AC436" s="290">
        <f t="shared" si="191"/>
        <v>173.08584686774941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48700</v>
      </c>
      <c r="AE436" s="290">
        <f t="shared" si="215"/>
        <v>112.99303944315545</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83950</v>
      </c>
      <c r="AG436" s="290">
        <f t="shared" si="216"/>
        <v>194.77958236658932</v>
      </c>
      <c r="AI436" s="429">
        <f t="shared" si="192"/>
        <v>136.49000000000524</v>
      </c>
      <c r="AJ436" s="429">
        <f t="shared" si="193"/>
        <v>159.36000000000058</v>
      </c>
      <c r="AK436" s="429">
        <f t="shared" si="194"/>
        <v>143.54000000000087</v>
      </c>
      <c r="AL436" s="429">
        <f t="shared" si="195"/>
        <v>158.45999999999913</v>
      </c>
      <c r="AM436" s="429">
        <f t="shared" si="196"/>
        <v>136.48999999999796</v>
      </c>
      <c r="AN436" s="429">
        <f t="shared" si="197"/>
        <v>159.36000000000058</v>
      </c>
      <c r="AO436" s="429">
        <f t="shared" si="198"/>
        <v>143.54000000000087</v>
      </c>
      <c r="AP436" s="429">
        <f t="shared" si="199"/>
        <v>158.4600000000064</v>
      </c>
      <c r="AQ436" s="429">
        <f t="shared" si="200"/>
        <v>115</v>
      </c>
      <c r="AR436" s="429">
        <f t="shared" si="201"/>
        <v>190</v>
      </c>
      <c r="AS436" s="429">
        <f t="shared" si="202"/>
        <v>115</v>
      </c>
      <c r="AT436" s="429">
        <f t="shared" si="203"/>
        <v>200</v>
      </c>
      <c r="AU436" s="429">
        <f t="shared" si="204"/>
        <v>200</v>
      </c>
      <c r="AV436" s="429">
        <f t="shared" si="205"/>
        <v>300</v>
      </c>
      <c r="AW436" s="429">
        <f t="shared" si="206"/>
        <v>200</v>
      </c>
      <c r="AX436" s="429">
        <f t="shared" si="207"/>
        <v>300</v>
      </c>
    </row>
    <row r="437" spans="1:50">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45367.68</v>
      </c>
      <c r="C437" s="290">
        <f t="shared" si="208"/>
        <v>105.01777777777778</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56328.020000000004</v>
      </c>
      <c r="E437" s="290">
        <f t="shared" si="208"/>
        <v>130.3889351851852</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58778.28</v>
      </c>
      <c r="G437" s="290">
        <f t="shared" si="209"/>
        <v>136.06083333333333</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62363.22</v>
      </c>
      <c r="I437" s="290">
        <f t="shared" si="210"/>
        <v>144.35930555555555</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58963.680000000008</v>
      </c>
      <c r="K437" s="290">
        <f t="shared" si="186"/>
        <v>136.49</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68843.520000000004</v>
      </c>
      <c r="M437" s="290">
        <f t="shared" si="187"/>
        <v>159.36000000000001</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62009.279999999999</v>
      </c>
      <c r="O437" s="290">
        <f t="shared" si="211"/>
        <v>143.54</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68454.720000000001</v>
      </c>
      <c r="Q437" s="290">
        <f t="shared" si="212"/>
        <v>158.46</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49680</v>
      </c>
      <c r="S437" s="290">
        <f t="shared" si="188"/>
        <v>115</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82080</v>
      </c>
      <c r="U437" s="290">
        <f t="shared" si="189"/>
        <v>190</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49680</v>
      </c>
      <c r="W437" s="290">
        <f t="shared" si="213"/>
        <v>115</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86400</v>
      </c>
      <c r="Y437" s="290">
        <f t="shared" si="214"/>
        <v>200</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41000</v>
      </c>
      <c r="AA437" s="290">
        <f t="shared" si="190"/>
        <v>94.907407407407405</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74900</v>
      </c>
      <c r="AC437" s="290">
        <f t="shared" si="191"/>
        <v>173.37962962962962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48900</v>
      </c>
      <c r="AE437" s="290">
        <f t="shared" si="215"/>
        <v>113.19444444444444</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84250</v>
      </c>
      <c r="AG437" s="290">
        <f t="shared" si="216"/>
        <v>195.02314814814815</v>
      </c>
      <c r="AI437" s="429">
        <f t="shared" si="192"/>
        <v>136.48999999999796</v>
      </c>
      <c r="AJ437" s="429">
        <f t="shared" si="193"/>
        <v>159.36000000000058</v>
      </c>
      <c r="AK437" s="429">
        <f t="shared" si="194"/>
        <v>143.54000000000087</v>
      </c>
      <c r="AL437" s="429">
        <f t="shared" si="195"/>
        <v>158.45999999999913</v>
      </c>
      <c r="AM437" s="429">
        <f t="shared" si="196"/>
        <v>136.49000000000524</v>
      </c>
      <c r="AN437" s="429">
        <f t="shared" si="197"/>
        <v>159.36000000000058</v>
      </c>
      <c r="AO437" s="429">
        <f t="shared" si="198"/>
        <v>143.54000000000087</v>
      </c>
      <c r="AP437" s="429">
        <f t="shared" si="199"/>
        <v>158.45999999999185</v>
      </c>
      <c r="AQ437" s="429">
        <f t="shared" si="200"/>
        <v>115</v>
      </c>
      <c r="AR437" s="429">
        <f t="shared" si="201"/>
        <v>190</v>
      </c>
      <c r="AS437" s="429">
        <f t="shared" si="202"/>
        <v>115</v>
      </c>
      <c r="AT437" s="429">
        <f t="shared" si="203"/>
        <v>200</v>
      </c>
      <c r="AU437" s="429">
        <f t="shared" si="204"/>
        <v>200</v>
      </c>
      <c r="AV437" s="429">
        <f t="shared" si="205"/>
        <v>300</v>
      </c>
      <c r="AW437" s="429">
        <f t="shared" si="206"/>
        <v>200</v>
      </c>
      <c r="AX437" s="429">
        <f t="shared" si="207"/>
        <v>300</v>
      </c>
    </row>
    <row r="438" spans="1:50">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45504.17</v>
      </c>
      <c r="C438" s="290">
        <f t="shared" si="208"/>
        <v>105.09046189376443</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56487.380000000005</v>
      </c>
      <c r="E438" s="290">
        <f t="shared" si="208"/>
        <v>130.45584295612011</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58921.82</v>
      </c>
      <c r="G438" s="290">
        <f t="shared" si="209"/>
        <v>136.07810623556583</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62521.68</v>
      </c>
      <c r="I438" s="290">
        <f t="shared" si="210"/>
        <v>144.39187066974597</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59100.170000000006</v>
      </c>
      <c r="K438" s="290">
        <f t="shared" si="186"/>
        <v>136.49</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69002.880000000005</v>
      </c>
      <c r="M438" s="290">
        <f t="shared" si="187"/>
        <v>159.36000000000001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62152.82</v>
      </c>
      <c r="O438" s="290">
        <f t="shared" si="211"/>
        <v>143.54</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68613.180000000008</v>
      </c>
      <c r="Q438" s="290">
        <f t="shared" si="212"/>
        <v>158.46</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49795</v>
      </c>
      <c r="S438" s="290">
        <f t="shared" si="188"/>
        <v>115</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82270</v>
      </c>
      <c r="U438" s="290">
        <f t="shared" si="189"/>
        <v>190</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49795</v>
      </c>
      <c r="W438" s="290">
        <f t="shared" si="213"/>
        <v>115</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86600</v>
      </c>
      <c r="Y438" s="290">
        <f t="shared" si="214"/>
        <v>200</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41200</v>
      </c>
      <c r="AA438" s="290">
        <f t="shared" si="190"/>
        <v>95.150115473441105</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75200</v>
      </c>
      <c r="AC438" s="290">
        <f t="shared" si="191"/>
        <v>173.67205542725173</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49100</v>
      </c>
      <c r="AE438" s="290">
        <f t="shared" si="215"/>
        <v>113.39491916859123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84550</v>
      </c>
      <c r="AG438" s="290">
        <f t="shared" si="216"/>
        <v>195.26558891454965</v>
      </c>
      <c r="AI438" s="429">
        <f t="shared" si="192"/>
        <v>136.48999999999796</v>
      </c>
      <c r="AJ438" s="429">
        <f t="shared" si="193"/>
        <v>159.36000000000058</v>
      </c>
      <c r="AK438" s="429">
        <f t="shared" si="194"/>
        <v>143.54000000000087</v>
      </c>
      <c r="AL438" s="429">
        <f t="shared" si="195"/>
        <v>158.45999999999913</v>
      </c>
      <c r="AM438" s="429">
        <f t="shared" si="196"/>
        <v>136.48999999999796</v>
      </c>
      <c r="AN438" s="429">
        <f t="shared" si="197"/>
        <v>159.36000000000058</v>
      </c>
      <c r="AO438" s="429">
        <f t="shared" si="198"/>
        <v>143.54000000000087</v>
      </c>
      <c r="AP438" s="429">
        <f t="shared" si="199"/>
        <v>158.4600000000064</v>
      </c>
      <c r="AQ438" s="429">
        <f t="shared" si="200"/>
        <v>115</v>
      </c>
      <c r="AR438" s="429">
        <f t="shared" si="201"/>
        <v>190</v>
      </c>
      <c r="AS438" s="429">
        <f t="shared" si="202"/>
        <v>115</v>
      </c>
      <c r="AT438" s="429">
        <f t="shared" si="203"/>
        <v>200</v>
      </c>
      <c r="AU438" s="429">
        <f t="shared" si="204"/>
        <v>200</v>
      </c>
      <c r="AV438" s="429">
        <f t="shared" si="205"/>
        <v>300</v>
      </c>
      <c r="AW438" s="429">
        <f t="shared" si="206"/>
        <v>200</v>
      </c>
      <c r="AX438" s="429">
        <f t="shared" si="207"/>
        <v>300</v>
      </c>
    </row>
    <row r="439" spans="1:50">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45640.66</v>
      </c>
      <c r="C439" s="290">
        <f t="shared" si="208"/>
        <v>105.16281105990784</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56646.740000000005</v>
      </c>
      <c r="E439" s="290">
        <f t="shared" si="208"/>
        <v>130.52244239631338</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59065.36</v>
      </c>
      <c r="G439" s="290">
        <f t="shared" si="209"/>
        <v>136.0952995391705</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62680.14</v>
      </c>
      <c r="I439" s="290">
        <f t="shared" si="210"/>
        <v>144.4242857142857</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59236.66</v>
      </c>
      <c r="K439" s="290">
        <f t="shared" si="186"/>
        <v>136.49</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69162.240000000005</v>
      </c>
      <c r="M439" s="290">
        <f t="shared" si="187"/>
        <v>159.36000000000001</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62296.359999999993</v>
      </c>
      <c r="O439" s="290">
        <f t="shared" si="211"/>
        <v>143.54</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68771.64</v>
      </c>
      <c r="Q439" s="290">
        <f t="shared" si="212"/>
        <v>158.46</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49910</v>
      </c>
      <c r="S439" s="290">
        <f t="shared" si="188"/>
        <v>115</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82460</v>
      </c>
      <c r="U439" s="290">
        <f t="shared" si="189"/>
        <v>190</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49910</v>
      </c>
      <c r="W439" s="290">
        <f t="shared" si="213"/>
        <v>115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86800</v>
      </c>
      <c r="Y439" s="290">
        <f t="shared" si="214"/>
        <v>200</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41400</v>
      </c>
      <c r="AA439" s="290">
        <f t="shared" si="190"/>
        <v>95.391705069124427</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75500</v>
      </c>
      <c r="AC439" s="290">
        <f t="shared" si="191"/>
        <v>173.963133640553</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49300</v>
      </c>
      <c r="AE439" s="290">
        <f t="shared" si="215"/>
        <v>113.59447004608295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84850</v>
      </c>
      <c r="AG439" s="290">
        <f t="shared" si="216"/>
        <v>195.50691244239633</v>
      </c>
      <c r="AI439" s="429">
        <f t="shared" si="192"/>
        <v>136.49000000000524</v>
      </c>
      <c r="AJ439" s="429">
        <f t="shared" si="193"/>
        <v>159.36000000000058</v>
      </c>
      <c r="AK439" s="429">
        <f t="shared" si="194"/>
        <v>143.54000000000087</v>
      </c>
      <c r="AL439" s="429">
        <f t="shared" si="195"/>
        <v>158.45999999999913</v>
      </c>
      <c r="AM439" s="429">
        <f t="shared" si="196"/>
        <v>136.48999999999796</v>
      </c>
      <c r="AN439" s="429">
        <f t="shared" si="197"/>
        <v>159.36000000000058</v>
      </c>
      <c r="AO439" s="429">
        <f t="shared" si="198"/>
        <v>143.5399999999936</v>
      </c>
      <c r="AP439" s="429">
        <f t="shared" si="199"/>
        <v>158.45999999999185</v>
      </c>
      <c r="AQ439" s="429">
        <f t="shared" si="200"/>
        <v>115</v>
      </c>
      <c r="AR439" s="429">
        <f t="shared" si="201"/>
        <v>190</v>
      </c>
      <c r="AS439" s="429">
        <f t="shared" si="202"/>
        <v>115</v>
      </c>
      <c r="AT439" s="429">
        <f t="shared" si="203"/>
        <v>200</v>
      </c>
      <c r="AU439" s="429">
        <f t="shared" si="204"/>
        <v>200</v>
      </c>
      <c r="AV439" s="429">
        <f t="shared" si="205"/>
        <v>300</v>
      </c>
      <c r="AW439" s="429">
        <f t="shared" si="206"/>
        <v>200</v>
      </c>
      <c r="AX439" s="429">
        <f t="shared" si="207"/>
        <v>300</v>
      </c>
    </row>
    <row r="440" spans="1:5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45777.15</v>
      </c>
      <c r="C440" s="290">
        <f t="shared" si="208"/>
        <v>105.2348275862069</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56806.100000000006</v>
      </c>
      <c r="E440" s="290">
        <f t="shared" si="208"/>
        <v>130.58873563218393</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59208.899999999994</v>
      </c>
      <c r="G440" s="290">
        <f t="shared" si="209"/>
        <v>136.11241379310343</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62838.600000000006</v>
      </c>
      <c r="I440" s="290">
        <f t="shared" si="210"/>
        <v>144.45655172413794</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59373.15</v>
      </c>
      <c r="K440" s="290">
        <f t="shared" si="186"/>
        <v>136.49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69321.600000000006</v>
      </c>
      <c r="M440" s="290">
        <f t="shared" si="187"/>
        <v>159.36000000000001</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62439.899999999994</v>
      </c>
      <c r="O440" s="290">
        <f t="shared" si="211"/>
        <v>143.54</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68930.100000000006</v>
      </c>
      <c r="Q440" s="290">
        <f t="shared" si="212"/>
        <v>158.46</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50025</v>
      </c>
      <c r="S440" s="290">
        <f t="shared" si="188"/>
        <v>115</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82650</v>
      </c>
      <c r="U440" s="290">
        <f t="shared" si="189"/>
        <v>190</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50025</v>
      </c>
      <c r="W440" s="290">
        <f t="shared" si="213"/>
        <v>115</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87000</v>
      </c>
      <c r="Y440" s="290">
        <f t="shared" si="214"/>
        <v>200</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41600</v>
      </c>
      <c r="AA440" s="290">
        <f t="shared" si="190"/>
        <v>95.632183908045974</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75800</v>
      </c>
      <c r="AC440" s="290">
        <f t="shared" si="191"/>
        <v>174.2528735632184</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49500</v>
      </c>
      <c r="AE440" s="290">
        <f t="shared" si="215"/>
        <v>113.79310344827586</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85150</v>
      </c>
      <c r="AG440" s="290">
        <f t="shared" si="216"/>
        <v>195.7471264367816</v>
      </c>
      <c r="AI440" s="429">
        <f t="shared" si="192"/>
        <v>136.48999999999796</v>
      </c>
      <c r="AJ440" s="429">
        <f t="shared" si="193"/>
        <v>159.36000000000058</v>
      </c>
      <c r="AK440" s="429">
        <f t="shared" si="194"/>
        <v>143.5399999999936</v>
      </c>
      <c r="AL440" s="429">
        <f t="shared" si="195"/>
        <v>158.4600000000064</v>
      </c>
      <c r="AM440" s="429">
        <f t="shared" si="196"/>
        <v>136.48999999999796</v>
      </c>
      <c r="AN440" s="429">
        <f t="shared" si="197"/>
        <v>159.36000000000058</v>
      </c>
      <c r="AO440" s="429">
        <f t="shared" si="198"/>
        <v>143.54000000000087</v>
      </c>
      <c r="AP440" s="429">
        <f t="shared" si="199"/>
        <v>158.4600000000064</v>
      </c>
      <c r="AQ440" s="429">
        <f t="shared" si="200"/>
        <v>115</v>
      </c>
      <c r="AR440" s="429">
        <f t="shared" si="201"/>
        <v>190</v>
      </c>
      <c r="AS440" s="429">
        <f t="shared" si="202"/>
        <v>115</v>
      </c>
      <c r="AT440" s="429">
        <f t="shared" si="203"/>
        <v>200</v>
      </c>
      <c r="AU440" s="429">
        <f t="shared" si="204"/>
        <v>200</v>
      </c>
      <c r="AV440" s="429">
        <f t="shared" si="205"/>
        <v>300</v>
      </c>
      <c r="AW440" s="429">
        <f t="shared" si="206"/>
        <v>200</v>
      </c>
      <c r="AX440" s="429">
        <f t="shared" si="207"/>
        <v>300</v>
      </c>
    </row>
    <row r="441" spans="1:50">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45913.64</v>
      </c>
      <c r="C441" s="290">
        <f t="shared" si="208"/>
        <v>105.30651376146788</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56965.460000000006</v>
      </c>
      <c r="E441" s="290">
        <f t="shared" si="208"/>
        <v>130.65472477064222</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59352.439999999995</v>
      </c>
      <c r="G441" s="290">
        <f t="shared" si="209"/>
        <v>136.1294495412844</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62997.06</v>
      </c>
      <c r="I441" s="290">
        <f t="shared" si="210"/>
        <v>144.48866972477063</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59509.640000000007</v>
      </c>
      <c r="K441" s="290">
        <f t="shared" si="186"/>
        <v>136.49</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69480.960000000006</v>
      </c>
      <c r="M441" s="290">
        <f t="shared" si="187"/>
        <v>159.36000000000001</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62583.439999999995</v>
      </c>
      <c r="O441" s="290">
        <f t="shared" si="211"/>
        <v>143.54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69088.56</v>
      </c>
      <c r="Q441" s="290">
        <f t="shared" si="212"/>
        <v>158.46</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50140</v>
      </c>
      <c r="S441" s="290">
        <f t="shared" si="188"/>
        <v>115</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82840</v>
      </c>
      <c r="U441" s="290">
        <f t="shared" si="189"/>
        <v>190</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50140</v>
      </c>
      <c r="W441" s="290">
        <f t="shared" si="213"/>
        <v>115</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87200</v>
      </c>
      <c r="Y441" s="290">
        <f t="shared" si="214"/>
        <v>200</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41800</v>
      </c>
      <c r="AA441" s="290">
        <f t="shared" si="190"/>
        <v>95.871559633027516</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76100</v>
      </c>
      <c r="AC441" s="290">
        <f t="shared" si="191"/>
        <v>174.54128440366972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49700</v>
      </c>
      <c r="AE441" s="290">
        <f t="shared" si="215"/>
        <v>113.9908256880734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85450</v>
      </c>
      <c r="AG441" s="290">
        <f t="shared" si="216"/>
        <v>195.98623853211009</v>
      </c>
      <c r="AI441" s="429">
        <f t="shared" si="192"/>
        <v>136.48999999999796</v>
      </c>
      <c r="AJ441" s="429">
        <f t="shared" si="193"/>
        <v>159.36000000000058</v>
      </c>
      <c r="AK441" s="429">
        <f t="shared" si="194"/>
        <v>143.54000000000087</v>
      </c>
      <c r="AL441" s="429">
        <f t="shared" si="195"/>
        <v>158.45999999999185</v>
      </c>
      <c r="AM441" s="429">
        <f t="shared" si="196"/>
        <v>136.49000000000524</v>
      </c>
      <c r="AN441" s="429">
        <f t="shared" si="197"/>
        <v>159.36000000000058</v>
      </c>
      <c r="AO441" s="429">
        <f t="shared" si="198"/>
        <v>143.54000000000087</v>
      </c>
      <c r="AP441" s="429">
        <f t="shared" si="199"/>
        <v>158.45999999999185</v>
      </c>
      <c r="AQ441" s="429">
        <f t="shared" si="200"/>
        <v>115</v>
      </c>
      <c r="AR441" s="429">
        <f t="shared" si="201"/>
        <v>190</v>
      </c>
      <c r="AS441" s="429">
        <f t="shared" si="202"/>
        <v>115</v>
      </c>
      <c r="AT441" s="429">
        <f t="shared" si="203"/>
        <v>200</v>
      </c>
      <c r="AU441" s="429">
        <f t="shared" si="204"/>
        <v>200</v>
      </c>
      <c r="AV441" s="429">
        <f t="shared" si="205"/>
        <v>300</v>
      </c>
      <c r="AW441" s="429">
        <f t="shared" si="206"/>
        <v>200</v>
      </c>
      <c r="AX441" s="429">
        <f t="shared" si="207"/>
        <v>300</v>
      </c>
    </row>
    <row r="442" spans="1:50">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46050.130000000005</v>
      </c>
      <c r="C442" s="290">
        <f t="shared" si="208"/>
        <v>105.37787185354692</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57124.820000000007</v>
      </c>
      <c r="E442" s="290">
        <f t="shared" si="208"/>
        <v>130.72041189931352</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59495.979999999996</v>
      </c>
      <c r="G442" s="290">
        <f t="shared" si="209"/>
        <v>136.14640732265445</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63155.520000000004</v>
      </c>
      <c r="I442" s="290">
        <f t="shared" si="210"/>
        <v>144.52064073226546</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59646.130000000005</v>
      </c>
      <c r="K442" s="290">
        <f t="shared" si="186"/>
        <v>136.49</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69640.320000000007</v>
      </c>
      <c r="M442" s="290">
        <f t="shared" si="187"/>
        <v>159.36000000000001</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62726.979999999996</v>
      </c>
      <c r="O442" s="290">
        <f t="shared" si="211"/>
        <v>143.54</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69247.02</v>
      </c>
      <c r="Q442" s="290">
        <f t="shared" si="212"/>
        <v>158.46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50255</v>
      </c>
      <c r="S442" s="290">
        <f t="shared" si="188"/>
        <v>115</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83030</v>
      </c>
      <c r="U442" s="290">
        <f t="shared" si="189"/>
        <v>190</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50255</v>
      </c>
      <c r="W442" s="290">
        <f t="shared" si="213"/>
        <v>115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87400</v>
      </c>
      <c r="Y442" s="290">
        <f t="shared" si="214"/>
        <v>200</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42000</v>
      </c>
      <c r="AA442" s="290">
        <f t="shared" si="190"/>
        <v>96.109839816933643</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76400</v>
      </c>
      <c r="AC442" s="290">
        <f t="shared" si="191"/>
        <v>174.82837528604119</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49900</v>
      </c>
      <c r="AE442" s="290">
        <f t="shared" si="215"/>
        <v>114.18764302059496</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85750</v>
      </c>
      <c r="AG442" s="290">
        <f t="shared" si="216"/>
        <v>196.22425629290618</v>
      </c>
      <c r="AI442" s="429">
        <f t="shared" si="192"/>
        <v>136.49000000000524</v>
      </c>
      <c r="AJ442" s="429">
        <f t="shared" si="193"/>
        <v>159.36000000000058</v>
      </c>
      <c r="AK442" s="429">
        <f t="shared" si="194"/>
        <v>143.54000000000087</v>
      </c>
      <c r="AL442" s="429">
        <f t="shared" si="195"/>
        <v>158.4600000000064</v>
      </c>
      <c r="AM442" s="429">
        <f t="shared" si="196"/>
        <v>136.48999999999796</v>
      </c>
      <c r="AN442" s="429">
        <f t="shared" si="197"/>
        <v>159.36000000000058</v>
      </c>
      <c r="AO442" s="429">
        <f t="shared" si="198"/>
        <v>143.54000000000087</v>
      </c>
      <c r="AP442" s="429">
        <f t="shared" si="199"/>
        <v>158.4600000000064</v>
      </c>
      <c r="AQ442" s="429">
        <f t="shared" si="200"/>
        <v>115</v>
      </c>
      <c r="AR442" s="429">
        <f t="shared" si="201"/>
        <v>190</v>
      </c>
      <c r="AS442" s="429">
        <f t="shared" si="202"/>
        <v>115</v>
      </c>
      <c r="AT442" s="429">
        <f t="shared" si="203"/>
        <v>200</v>
      </c>
      <c r="AU442" s="429">
        <f t="shared" si="204"/>
        <v>200</v>
      </c>
      <c r="AV442" s="429">
        <f t="shared" si="205"/>
        <v>300</v>
      </c>
      <c r="AW442" s="429">
        <f t="shared" si="206"/>
        <v>200</v>
      </c>
      <c r="AX442" s="429">
        <f t="shared" si="207"/>
        <v>300</v>
      </c>
    </row>
    <row r="443" spans="1:50">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46186.62</v>
      </c>
      <c r="C443" s="290">
        <f t="shared" si="208"/>
        <v>105.44890410958905</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57284.180000000008</v>
      </c>
      <c r="E443" s="290">
        <f t="shared" si="208"/>
        <v>130.785799086758</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59639.519999999997</v>
      </c>
      <c r="G443" s="290">
        <f t="shared" si="209"/>
        <v>136.16328767123287</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63313.979999999996</v>
      </c>
      <c r="I443" s="290">
        <f t="shared" si="210"/>
        <v>144.55246575342466</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59782.62</v>
      </c>
      <c r="K443" s="290">
        <f t="shared" si="186"/>
        <v>136.49</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69799.680000000008</v>
      </c>
      <c r="M443" s="290">
        <f t="shared" si="187"/>
        <v>159.36000000000001</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62870.52</v>
      </c>
      <c r="O443" s="290">
        <f t="shared" si="211"/>
        <v>143.54</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69405.48000000001</v>
      </c>
      <c r="Q443" s="290">
        <f t="shared" si="212"/>
        <v>158.46000000000004</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50370</v>
      </c>
      <c r="S443" s="290">
        <f t="shared" si="188"/>
        <v>115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83220</v>
      </c>
      <c r="U443" s="290">
        <f t="shared" si="189"/>
        <v>190</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50370</v>
      </c>
      <c r="W443" s="290">
        <f t="shared" si="213"/>
        <v>115</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87600</v>
      </c>
      <c r="Y443" s="290">
        <f t="shared" si="214"/>
        <v>200</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42200</v>
      </c>
      <c r="AA443" s="290">
        <f t="shared" si="190"/>
        <v>96.347031963470315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76700</v>
      </c>
      <c r="AC443" s="290">
        <f t="shared" si="191"/>
        <v>175.11415525114154</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50100</v>
      </c>
      <c r="AE443" s="290">
        <f t="shared" si="215"/>
        <v>114.38356164383562</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86050</v>
      </c>
      <c r="AG443" s="290">
        <f t="shared" si="216"/>
        <v>196.46118721461187</v>
      </c>
      <c r="AI443" s="429">
        <f t="shared" si="192"/>
        <v>136.48999999999796</v>
      </c>
      <c r="AJ443" s="429">
        <f t="shared" si="193"/>
        <v>159.36000000000058</v>
      </c>
      <c r="AK443" s="429">
        <f t="shared" si="194"/>
        <v>143.54000000000087</v>
      </c>
      <c r="AL443" s="429">
        <f t="shared" si="195"/>
        <v>158.45999999999185</v>
      </c>
      <c r="AM443" s="429">
        <f t="shared" si="196"/>
        <v>136.48999999999796</v>
      </c>
      <c r="AN443" s="429">
        <f t="shared" si="197"/>
        <v>159.36000000000058</v>
      </c>
      <c r="AO443" s="429">
        <f t="shared" si="198"/>
        <v>143.54000000000087</v>
      </c>
      <c r="AP443" s="429">
        <f t="shared" si="199"/>
        <v>158.4600000000064</v>
      </c>
      <c r="AQ443" s="429">
        <f t="shared" si="200"/>
        <v>115</v>
      </c>
      <c r="AR443" s="429">
        <f t="shared" si="201"/>
        <v>190</v>
      </c>
      <c r="AS443" s="429">
        <f t="shared" si="202"/>
        <v>115</v>
      </c>
      <c r="AT443" s="429">
        <f t="shared" si="203"/>
        <v>200</v>
      </c>
      <c r="AU443" s="429">
        <f t="shared" si="204"/>
        <v>200</v>
      </c>
      <c r="AV443" s="429">
        <f t="shared" si="205"/>
        <v>300</v>
      </c>
      <c r="AW443" s="429">
        <f t="shared" si="206"/>
        <v>200</v>
      </c>
      <c r="AX443" s="429">
        <f t="shared" si="207"/>
        <v>300</v>
      </c>
    </row>
    <row r="444" spans="1:50">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46323.11</v>
      </c>
      <c r="C444" s="290">
        <f t="shared" si="208"/>
        <v>105.51961275626424</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57443.54</v>
      </c>
      <c r="E444" s="290">
        <f t="shared" si="208"/>
        <v>130.85088838268794</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59783.06</v>
      </c>
      <c r="G444" s="290">
        <f t="shared" si="209"/>
        <v>136.18009111617312</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63472.44</v>
      </c>
      <c r="I444" s="290">
        <f t="shared" si="210"/>
        <v>144.58414578587698</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59919.11</v>
      </c>
      <c r="K444" s="290">
        <f t="shared" si="186"/>
        <v>136.49</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69959.040000000008</v>
      </c>
      <c r="M444" s="290">
        <f t="shared" si="187"/>
        <v>159.36000000000001</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63014.06</v>
      </c>
      <c r="O444" s="290">
        <f t="shared" si="211"/>
        <v>143.54</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69563.94</v>
      </c>
      <c r="Q444" s="290">
        <f t="shared" si="212"/>
        <v>158.46</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50485</v>
      </c>
      <c r="S444" s="290">
        <f t="shared" si="188"/>
        <v>115</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83410</v>
      </c>
      <c r="U444" s="290">
        <f t="shared" si="189"/>
        <v>190</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50485</v>
      </c>
      <c r="W444" s="290">
        <f t="shared" si="213"/>
        <v>115</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87800</v>
      </c>
      <c r="Y444" s="290">
        <f t="shared" si="214"/>
        <v>200</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42400</v>
      </c>
      <c r="AA444" s="290">
        <f t="shared" si="190"/>
        <v>96.583143507972665</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77000</v>
      </c>
      <c r="AC444" s="290">
        <f t="shared" si="191"/>
        <v>175.39863325740319</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50300</v>
      </c>
      <c r="AE444" s="290">
        <f t="shared" si="215"/>
        <v>114.57858769931663</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86350</v>
      </c>
      <c r="AG444" s="290">
        <f t="shared" si="216"/>
        <v>196.69703872437358</v>
      </c>
      <c r="AI444" s="429">
        <f t="shared" si="192"/>
        <v>136.48999999999796</v>
      </c>
      <c r="AJ444" s="429">
        <f t="shared" si="193"/>
        <v>159.35999999999331</v>
      </c>
      <c r="AK444" s="429">
        <f t="shared" si="194"/>
        <v>143.54000000000087</v>
      </c>
      <c r="AL444" s="429">
        <f t="shared" si="195"/>
        <v>158.4600000000064</v>
      </c>
      <c r="AM444" s="429">
        <f t="shared" si="196"/>
        <v>136.48999999999796</v>
      </c>
      <c r="AN444" s="429">
        <f t="shared" si="197"/>
        <v>159.36000000000058</v>
      </c>
      <c r="AO444" s="429">
        <f t="shared" si="198"/>
        <v>143.54000000000087</v>
      </c>
      <c r="AP444" s="429">
        <f t="shared" si="199"/>
        <v>158.45999999999185</v>
      </c>
      <c r="AQ444" s="429">
        <f t="shared" si="200"/>
        <v>115</v>
      </c>
      <c r="AR444" s="429">
        <f t="shared" si="201"/>
        <v>190</v>
      </c>
      <c r="AS444" s="429">
        <f t="shared" si="202"/>
        <v>115</v>
      </c>
      <c r="AT444" s="429">
        <f t="shared" si="203"/>
        <v>200</v>
      </c>
      <c r="AU444" s="429">
        <f t="shared" si="204"/>
        <v>200</v>
      </c>
      <c r="AV444" s="429">
        <f t="shared" si="205"/>
        <v>300</v>
      </c>
      <c r="AW444" s="429">
        <f t="shared" si="206"/>
        <v>200</v>
      </c>
      <c r="AX444" s="429">
        <f t="shared" si="207"/>
        <v>300</v>
      </c>
    </row>
    <row r="445" spans="1:50">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46459.600000000006</v>
      </c>
      <c r="C445" s="290">
        <f t="shared" si="208"/>
        <v>105.59000000000002</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57602.9</v>
      </c>
      <c r="E445" s="290">
        <f t="shared" si="208"/>
        <v>130.91568181818181</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59926.6</v>
      </c>
      <c r="G445" s="290">
        <f t="shared" si="209"/>
        <v>136.19681818181817</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63630.9</v>
      </c>
      <c r="I445" s="290">
        <f t="shared" si="210"/>
        <v>144.61568181818183</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60055.600000000006</v>
      </c>
      <c r="K445" s="290">
        <f t="shared" si="186"/>
        <v>136.49</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70118.400000000009</v>
      </c>
      <c r="M445" s="290">
        <f t="shared" si="187"/>
        <v>159.36000000000001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63157.599999999999</v>
      </c>
      <c r="O445" s="290">
        <f t="shared" si="211"/>
        <v>143.54</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69722.400000000009</v>
      </c>
      <c r="Q445" s="290">
        <f t="shared" si="212"/>
        <v>158.46</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50600</v>
      </c>
      <c r="S445" s="290">
        <f t="shared" si="188"/>
        <v>115</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83600</v>
      </c>
      <c r="U445" s="290">
        <f t="shared" si="189"/>
        <v>190</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50600</v>
      </c>
      <c r="W445" s="290">
        <f t="shared" si="213"/>
        <v>115</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88000</v>
      </c>
      <c r="Y445" s="290">
        <f t="shared" si="214"/>
        <v>200</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42600</v>
      </c>
      <c r="AA445" s="290">
        <f t="shared" si="190"/>
        <v>96.818181818181813</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77300</v>
      </c>
      <c r="AC445" s="290">
        <f t="shared" si="191"/>
        <v>175.68181818181819</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50500</v>
      </c>
      <c r="AE445" s="290">
        <f t="shared" si="215"/>
        <v>114.77272727272727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86650</v>
      </c>
      <c r="AG445" s="290">
        <f t="shared" si="216"/>
        <v>196.93181818181819</v>
      </c>
      <c r="AI445" s="429">
        <f t="shared" si="192"/>
        <v>136.49000000000524</v>
      </c>
      <c r="AJ445" s="429">
        <f t="shared" si="193"/>
        <v>159.36000000000058</v>
      </c>
      <c r="AK445" s="429">
        <f t="shared" si="194"/>
        <v>143.54000000000087</v>
      </c>
      <c r="AL445" s="429">
        <f t="shared" si="195"/>
        <v>158.45999999999913</v>
      </c>
      <c r="AM445" s="429">
        <f t="shared" si="196"/>
        <v>136.49000000000524</v>
      </c>
      <c r="AN445" s="429">
        <f t="shared" si="197"/>
        <v>159.36000000000058</v>
      </c>
      <c r="AO445" s="429">
        <f t="shared" si="198"/>
        <v>143.54000000000087</v>
      </c>
      <c r="AP445" s="429">
        <f t="shared" si="199"/>
        <v>158.4600000000064</v>
      </c>
      <c r="AQ445" s="429">
        <f t="shared" si="200"/>
        <v>115</v>
      </c>
      <c r="AR445" s="429">
        <f t="shared" si="201"/>
        <v>190</v>
      </c>
      <c r="AS445" s="429">
        <f t="shared" si="202"/>
        <v>115</v>
      </c>
      <c r="AT445" s="429">
        <f t="shared" si="203"/>
        <v>200</v>
      </c>
      <c r="AU445" s="429">
        <f t="shared" si="204"/>
        <v>200</v>
      </c>
      <c r="AV445" s="429">
        <f t="shared" si="205"/>
        <v>300</v>
      </c>
      <c r="AW445" s="429">
        <f t="shared" si="206"/>
        <v>200</v>
      </c>
      <c r="AX445" s="429">
        <f t="shared" si="207"/>
        <v>300</v>
      </c>
    </row>
    <row r="446" spans="1:50">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46596.09</v>
      </c>
      <c r="C446" s="290">
        <f t="shared" si="208"/>
        <v>105.66006802721088</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57762.26</v>
      </c>
      <c r="E446" s="290">
        <f t="shared" si="208"/>
        <v>130.98018140589571</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60070.14</v>
      </c>
      <c r="G446" s="290">
        <f t="shared" si="209"/>
        <v>136.21346938775511</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63789.36</v>
      </c>
      <c r="I446" s="290">
        <f t="shared" si="210"/>
        <v>144.64707482993197</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60192.090000000004</v>
      </c>
      <c r="K446" s="290">
        <f t="shared" si="186"/>
        <v>136.49</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70277.760000000009</v>
      </c>
      <c r="M446" s="290">
        <f t="shared" si="187"/>
        <v>159.36000000000001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63301.14</v>
      </c>
      <c r="O446" s="290">
        <f t="shared" si="211"/>
        <v>143.54</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69880.86</v>
      </c>
      <c r="Q446" s="290">
        <f t="shared" si="212"/>
        <v>158.46</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50715</v>
      </c>
      <c r="S446" s="290">
        <f t="shared" si="188"/>
        <v>115</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83790</v>
      </c>
      <c r="U446" s="290">
        <f t="shared" si="189"/>
        <v>190</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50715</v>
      </c>
      <c r="W446" s="290">
        <f t="shared" si="213"/>
        <v>115</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88200</v>
      </c>
      <c r="Y446" s="290">
        <f t="shared" si="214"/>
        <v>200</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42800</v>
      </c>
      <c r="AA446" s="290">
        <f t="shared" si="190"/>
        <v>97.05215419501134</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77600</v>
      </c>
      <c r="AC446" s="290">
        <f t="shared" si="191"/>
        <v>175.96371882086169</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50700</v>
      </c>
      <c r="AE446" s="290">
        <f t="shared" si="215"/>
        <v>114.96598639455782</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86950</v>
      </c>
      <c r="AG446" s="290">
        <f t="shared" si="216"/>
        <v>197.16553287981858</v>
      </c>
      <c r="AI446" s="429">
        <f t="shared" si="192"/>
        <v>136.48999999999069</v>
      </c>
      <c r="AJ446" s="429">
        <f t="shared" si="193"/>
        <v>159.36000000000058</v>
      </c>
      <c r="AK446" s="429">
        <f t="shared" si="194"/>
        <v>143.54000000000087</v>
      </c>
      <c r="AL446" s="429">
        <f t="shared" si="195"/>
        <v>158.45999999999913</v>
      </c>
      <c r="AM446" s="429">
        <f t="shared" si="196"/>
        <v>136.48999999999796</v>
      </c>
      <c r="AN446" s="429">
        <f t="shared" si="197"/>
        <v>159.36000000000058</v>
      </c>
      <c r="AO446" s="429">
        <f t="shared" si="198"/>
        <v>143.54000000000087</v>
      </c>
      <c r="AP446" s="429">
        <f t="shared" si="199"/>
        <v>158.45999999999185</v>
      </c>
      <c r="AQ446" s="429">
        <f t="shared" si="200"/>
        <v>115</v>
      </c>
      <c r="AR446" s="429">
        <f t="shared" si="201"/>
        <v>190</v>
      </c>
      <c r="AS446" s="429">
        <f t="shared" si="202"/>
        <v>115</v>
      </c>
      <c r="AT446" s="429">
        <f t="shared" si="203"/>
        <v>200</v>
      </c>
      <c r="AU446" s="429">
        <f t="shared" si="204"/>
        <v>200</v>
      </c>
      <c r="AV446" s="429">
        <f t="shared" si="205"/>
        <v>300</v>
      </c>
      <c r="AW446" s="429">
        <f t="shared" si="206"/>
        <v>200</v>
      </c>
      <c r="AX446" s="429">
        <f t="shared" si="207"/>
        <v>300</v>
      </c>
    </row>
    <row r="447" spans="1:50">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46732.58</v>
      </c>
      <c r="C447" s="290">
        <f t="shared" si="208"/>
        <v>105.72981900452488</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57921.62</v>
      </c>
      <c r="E447" s="290">
        <f t="shared" si="208"/>
        <v>131.04438914027151</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60213.68</v>
      </c>
      <c r="G447" s="290">
        <f t="shared" si="209"/>
        <v>136.23004524886878</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63947.82</v>
      </c>
      <c r="I447" s="290">
        <f t="shared" si="210"/>
        <v>144.6783257918552</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60328.58</v>
      </c>
      <c r="K447" s="290">
        <f t="shared" si="186"/>
        <v>136.49</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70437.12000000001</v>
      </c>
      <c r="M447" s="290">
        <f t="shared" si="187"/>
        <v>159.36000000000001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63444.679999999993</v>
      </c>
      <c r="O447" s="290">
        <f t="shared" si="211"/>
        <v>143.54</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70039.320000000007</v>
      </c>
      <c r="Q447" s="290">
        <f t="shared" si="212"/>
        <v>158.46</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50830</v>
      </c>
      <c r="S447" s="290">
        <f t="shared" si="188"/>
        <v>115</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83980</v>
      </c>
      <c r="U447" s="290">
        <f t="shared" si="189"/>
        <v>190</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50830</v>
      </c>
      <c r="W447" s="290">
        <f t="shared" si="213"/>
        <v>115</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88400</v>
      </c>
      <c r="Y447" s="290">
        <f t="shared" si="214"/>
        <v>200</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43000</v>
      </c>
      <c r="AA447" s="290">
        <f t="shared" si="190"/>
        <v>97.285067873303163</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77900</v>
      </c>
      <c r="AC447" s="290">
        <f t="shared" si="191"/>
        <v>176.24434389140271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50900</v>
      </c>
      <c r="AE447" s="290">
        <f t="shared" si="215"/>
        <v>115.15837104072398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87250</v>
      </c>
      <c r="AG447" s="290">
        <f t="shared" si="216"/>
        <v>197.39819004524887</v>
      </c>
      <c r="AI447" s="429">
        <f t="shared" si="192"/>
        <v>136.49000000000524</v>
      </c>
      <c r="AJ447" s="429">
        <f t="shared" si="193"/>
        <v>159.36000000000058</v>
      </c>
      <c r="AK447" s="429">
        <f t="shared" si="194"/>
        <v>143.54000000000087</v>
      </c>
      <c r="AL447" s="429">
        <f t="shared" si="195"/>
        <v>158.45999999999913</v>
      </c>
      <c r="AM447" s="429">
        <f t="shared" si="196"/>
        <v>136.48999999999796</v>
      </c>
      <c r="AN447" s="429">
        <f t="shared" si="197"/>
        <v>159.36000000000058</v>
      </c>
      <c r="AO447" s="429">
        <f t="shared" si="198"/>
        <v>143.5399999999936</v>
      </c>
      <c r="AP447" s="429">
        <f t="shared" si="199"/>
        <v>158.4600000000064</v>
      </c>
      <c r="AQ447" s="429">
        <f t="shared" si="200"/>
        <v>115</v>
      </c>
      <c r="AR447" s="429">
        <f t="shared" si="201"/>
        <v>190</v>
      </c>
      <c r="AS447" s="429">
        <f t="shared" si="202"/>
        <v>115</v>
      </c>
      <c r="AT447" s="429">
        <f t="shared" si="203"/>
        <v>200</v>
      </c>
      <c r="AU447" s="429">
        <f t="shared" si="204"/>
        <v>200</v>
      </c>
      <c r="AV447" s="429">
        <f t="shared" si="205"/>
        <v>300</v>
      </c>
      <c r="AW447" s="429">
        <f t="shared" si="206"/>
        <v>200</v>
      </c>
      <c r="AX447" s="429">
        <f t="shared" si="207"/>
        <v>300</v>
      </c>
    </row>
    <row r="448" spans="1:50">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46869.07</v>
      </c>
      <c r="C448" s="290">
        <f t="shared" si="208"/>
        <v>105.79925507900677</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58080.98</v>
      </c>
      <c r="E448" s="290">
        <f t="shared" si="208"/>
        <v>131.10830699774266</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60357.219999999994</v>
      </c>
      <c r="G448" s="290">
        <f t="shared" si="209"/>
        <v>136.24654627539502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64106.28</v>
      </c>
      <c r="I448" s="290">
        <f t="shared" si="210"/>
        <v>144.70943566591421</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60465.070000000007</v>
      </c>
      <c r="K448" s="290">
        <f t="shared" si="186"/>
        <v>136.49</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70596.48000000001</v>
      </c>
      <c r="M448" s="290">
        <f t="shared" si="187"/>
        <v>159.36000000000001</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63588.219999999994</v>
      </c>
      <c r="O448" s="290">
        <f t="shared" si="211"/>
        <v>143.54</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70197.78</v>
      </c>
      <c r="Q448" s="290">
        <f t="shared" si="212"/>
        <v>158.46</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50945</v>
      </c>
      <c r="S448" s="290">
        <f t="shared" si="188"/>
        <v>115</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84170</v>
      </c>
      <c r="U448" s="290">
        <f t="shared" si="189"/>
        <v>190</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50945</v>
      </c>
      <c r="W448" s="290">
        <f t="shared" si="213"/>
        <v>115</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88600</v>
      </c>
      <c r="Y448" s="290">
        <f t="shared" si="214"/>
        <v>200</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43200</v>
      </c>
      <c r="AA448" s="290">
        <f t="shared" si="190"/>
        <v>97.516930022573362</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78200</v>
      </c>
      <c r="AC448" s="290">
        <f t="shared" si="191"/>
        <v>176.52370203160271</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51100</v>
      </c>
      <c r="AE448" s="290">
        <f t="shared" si="215"/>
        <v>115.34988713318285</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87550</v>
      </c>
      <c r="AG448" s="290">
        <f t="shared" si="216"/>
        <v>197.62979683972912</v>
      </c>
      <c r="AI448" s="429">
        <f t="shared" si="192"/>
        <v>136.48999999999796</v>
      </c>
      <c r="AJ448" s="429">
        <f t="shared" si="193"/>
        <v>159.36000000000058</v>
      </c>
      <c r="AK448" s="429">
        <f t="shared" si="194"/>
        <v>143.5399999999936</v>
      </c>
      <c r="AL448" s="429">
        <f t="shared" si="195"/>
        <v>158.45999999999913</v>
      </c>
      <c r="AM448" s="429">
        <f t="shared" si="196"/>
        <v>136.49000000000524</v>
      </c>
      <c r="AN448" s="429">
        <f t="shared" si="197"/>
        <v>159.36000000000058</v>
      </c>
      <c r="AO448" s="429">
        <f t="shared" si="198"/>
        <v>143.54000000000087</v>
      </c>
      <c r="AP448" s="429">
        <f t="shared" si="199"/>
        <v>158.45999999999185</v>
      </c>
      <c r="AQ448" s="429">
        <f t="shared" si="200"/>
        <v>115</v>
      </c>
      <c r="AR448" s="429">
        <f t="shared" si="201"/>
        <v>190</v>
      </c>
      <c r="AS448" s="429">
        <f t="shared" si="202"/>
        <v>115</v>
      </c>
      <c r="AT448" s="429">
        <f t="shared" si="203"/>
        <v>200</v>
      </c>
      <c r="AU448" s="429">
        <f t="shared" si="204"/>
        <v>200</v>
      </c>
      <c r="AV448" s="429">
        <f t="shared" si="205"/>
        <v>300</v>
      </c>
      <c r="AW448" s="429">
        <f t="shared" si="206"/>
        <v>200</v>
      </c>
      <c r="AX448" s="429">
        <f t="shared" si="207"/>
        <v>300</v>
      </c>
    </row>
    <row r="449" spans="1:50">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47005.56</v>
      </c>
      <c r="C449" s="290">
        <f t="shared" si="208"/>
        <v>105.86837837837837</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58240.340000000004</v>
      </c>
      <c r="E449" s="290">
        <f t="shared" si="208"/>
        <v>131.17193693693696</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60500.759999999995</v>
      </c>
      <c r="G449" s="290">
        <f t="shared" si="209"/>
        <v>136.26297297297296</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64264.740000000005</v>
      </c>
      <c r="I449" s="290">
        <f t="shared" si="210"/>
        <v>144.74040540540543</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60601.560000000005</v>
      </c>
      <c r="K449" s="290">
        <f t="shared" si="186"/>
        <v>136.49</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70755.840000000011</v>
      </c>
      <c r="M449" s="290">
        <f t="shared" si="187"/>
        <v>159.36000000000001</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63731.759999999995</v>
      </c>
      <c r="O449" s="290">
        <f t="shared" si="211"/>
        <v>143.54</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70356.240000000005</v>
      </c>
      <c r="Q449" s="290">
        <f t="shared" si="212"/>
        <v>158.46</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51060</v>
      </c>
      <c r="S449" s="290">
        <f t="shared" si="188"/>
        <v>115</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84360</v>
      </c>
      <c r="U449" s="290">
        <f t="shared" si="189"/>
        <v>190</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51060</v>
      </c>
      <c r="W449" s="290">
        <f t="shared" si="213"/>
        <v>115</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88800</v>
      </c>
      <c r="Y449" s="290">
        <f t="shared" si="214"/>
        <v>200</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43400</v>
      </c>
      <c r="AA449" s="290">
        <f t="shared" si="190"/>
        <v>97.747747747747752</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78500</v>
      </c>
      <c r="AC449" s="290">
        <f t="shared" si="191"/>
        <v>176.80180180180182</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51300</v>
      </c>
      <c r="AE449" s="290">
        <f t="shared" si="215"/>
        <v>115.54054054054055</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87850</v>
      </c>
      <c r="AG449" s="290">
        <f t="shared" si="216"/>
        <v>197.86036036036037</v>
      </c>
      <c r="AI449" s="429">
        <f t="shared" si="192"/>
        <v>136.48999999999796</v>
      </c>
      <c r="AJ449" s="429">
        <f t="shared" si="193"/>
        <v>159.36000000000058</v>
      </c>
      <c r="AK449" s="429">
        <f t="shared" si="194"/>
        <v>143.54000000000087</v>
      </c>
      <c r="AL449" s="429">
        <f t="shared" si="195"/>
        <v>158.4600000000064</v>
      </c>
      <c r="AM449" s="429">
        <f t="shared" si="196"/>
        <v>136.48999999999796</v>
      </c>
      <c r="AN449" s="429">
        <f t="shared" si="197"/>
        <v>159.36000000000058</v>
      </c>
      <c r="AO449" s="429">
        <f t="shared" si="198"/>
        <v>143.54000000000087</v>
      </c>
      <c r="AP449" s="429">
        <f t="shared" si="199"/>
        <v>158.4600000000064</v>
      </c>
      <c r="AQ449" s="429">
        <f t="shared" si="200"/>
        <v>115</v>
      </c>
      <c r="AR449" s="429">
        <f t="shared" si="201"/>
        <v>190</v>
      </c>
      <c r="AS449" s="429">
        <f t="shared" si="202"/>
        <v>115</v>
      </c>
      <c r="AT449" s="429">
        <f t="shared" si="203"/>
        <v>200</v>
      </c>
      <c r="AU449" s="429">
        <f t="shared" si="204"/>
        <v>200</v>
      </c>
      <c r="AV449" s="429">
        <f t="shared" si="205"/>
        <v>300</v>
      </c>
      <c r="AW449" s="429">
        <f t="shared" si="206"/>
        <v>200</v>
      </c>
      <c r="AX449" s="429">
        <f t="shared" si="207"/>
        <v>300</v>
      </c>
    </row>
    <row r="450" spans="1: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47142.05</v>
      </c>
      <c r="C450" s="290">
        <f t="shared" si="208"/>
        <v>105.93719101123597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58399.700000000004</v>
      </c>
      <c r="E450" s="290">
        <f t="shared" si="208"/>
        <v>131.23528089887643</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60644.299999999996</v>
      </c>
      <c r="G450" s="290">
        <f t="shared" si="209"/>
        <v>136.27932584269661</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64423.199999999997</v>
      </c>
      <c r="I450" s="290">
        <f t="shared" si="210"/>
        <v>144.77123595505617</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60738.05</v>
      </c>
      <c r="K450" s="290">
        <f t="shared" si="186"/>
        <v>136.49</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70915.200000000012</v>
      </c>
      <c r="M450" s="290">
        <f t="shared" si="187"/>
        <v>159.36000000000001</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63875.299999999996</v>
      </c>
      <c r="O450" s="290">
        <f t="shared" si="211"/>
        <v>143.54</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70514.7</v>
      </c>
      <c r="Q450" s="290">
        <f t="shared" si="212"/>
        <v>158.45999999999998</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51175</v>
      </c>
      <c r="S450" s="290">
        <f t="shared" si="188"/>
        <v>115</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84550</v>
      </c>
      <c r="U450" s="290">
        <f t="shared" si="189"/>
        <v>190</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51175</v>
      </c>
      <c r="W450" s="290">
        <f t="shared" si="213"/>
        <v>115</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89000</v>
      </c>
      <c r="Y450" s="290">
        <f t="shared" si="214"/>
        <v>200</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43600</v>
      </c>
      <c r="AA450" s="290">
        <f t="shared" si="190"/>
        <v>97.977528089887642</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78800</v>
      </c>
      <c r="AC450" s="290">
        <f t="shared" si="191"/>
        <v>177.07865168539325</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51500</v>
      </c>
      <c r="AE450" s="290">
        <f t="shared" si="215"/>
        <v>115.73033707865169</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88150</v>
      </c>
      <c r="AG450" s="290">
        <f t="shared" si="216"/>
        <v>198.08988764044943</v>
      </c>
      <c r="AI450" s="429">
        <f t="shared" si="192"/>
        <v>136.49000000000524</v>
      </c>
      <c r="AJ450" s="429">
        <f t="shared" si="193"/>
        <v>159.36000000000058</v>
      </c>
      <c r="AK450" s="429">
        <f t="shared" si="194"/>
        <v>143.54000000000087</v>
      </c>
      <c r="AL450" s="429">
        <f t="shared" si="195"/>
        <v>158.45999999999185</v>
      </c>
      <c r="AM450" s="429">
        <f t="shared" si="196"/>
        <v>136.48999999999796</v>
      </c>
      <c r="AN450" s="429">
        <f t="shared" si="197"/>
        <v>159.36000000000058</v>
      </c>
      <c r="AO450" s="429">
        <f t="shared" si="198"/>
        <v>143.54000000000087</v>
      </c>
      <c r="AP450" s="429">
        <f t="shared" si="199"/>
        <v>158.45999999999185</v>
      </c>
      <c r="AQ450" s="429">
        <f t="shared" si="200"/>
        <v>115</v>
      </c>
      <c r="AR450" s="429">
        <f t="shared" si="201"/>
        <v>190</v>
      </c>
      <c r="AS450" s="429">
        <f t="shared" si="202"/>
        <v>115</v>
      </c>
      <c r="AT450" s="429">
        <f t="shared" si="203"/>
        <v>200</v>
      </c>
      <c r="AU450" s="429">
        <f t="shared" si="204"/>
        <v>200</v>
      </c>
      <c r="AV450" s="429">
        <f t="shared" si="205"/>
        <v>300</v>
      </c>
      <c r="AW450" s="429">
        <f t="shared" si="206"/>
        <v>200</v>
      </c>
      <c r="AX450" s="429">
        <f t="shared" si="207"/>
        <v>300</v>
      </c>
    </row>
    <row r="451" spans="1:50">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47278.54</v>
      </c>
      <c r="C451" s="290">
        <f t="shared" si="208"/>
        <v>106.00569506726458</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58559.06</v>
      </c>
      <c r="E451" s="290">
        <f t="shared" si="208"/>
        <v>131.2983408071749</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60787.839999999997</v>
      </c>
      <c r="G451" s="290">
        <f t="shared" si="209"/>
        <v>136.2956053811659</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64581.66</v>
      </c>
      <c r="I451" s="290">
        <f t="shared" si="210"/>
        <v>144.8019282511211</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60874.54</v>
      </c>
      <c r="K451" s="290">
        <f t="shared" si="186"/>
        <v>136.49</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71074.560000000012</v>
      </c>
      <c r="M451" s="290">
        <f t="shared" si="187"/>
        <v>159.36000000000001</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64018.84</v>
      </c>
      <c r="O451" s="290">
        <f t="shared" si="211"/>
        <v>143.54</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70673.16</v>
      </c>
      <c r="Q451" s="290">
        <f t="shared" si="212"/>
        <v>158.46</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51290</v>
      </c>
      <c r="S451" s="290">
        <f t="shared" si="188"/>
        <v>115</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84740</v>
      </c>
      <c r="U451" s="290">
        <f t="shared" si="189"/>
        <v>190</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51290</v>
      </c>
      <c r="W451" s="290">
        <f t="shared" si="213"/>
        <v>115</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89200</v>
      </c>
      <c r="Y451" s="290">
        <f t="shared" si="214"/>
        <v>200</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43800</v>
      </c>
      <c r="AA451" s="290">
        <f t="shared" si="190"/>
        <v>98.206278026905835</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79100</v>
      </c>
      <c r="AC451" s="290">
        <f t="shared" si="191"/>
        <v>177.35426008968611</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51700</v>
      </c>
      <c r="AE451" s="290">
        <f t="shared" si="215"/>
        <v>115.91928251121077</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88450</v>
      </c>
      <c r="AG451" s="290">
        <f t="shared" si="216"/>
        <v>198.31838565022423</v>
      </c>
      <c r="AI451" s="429">
        <f t="shared" si="192"/>
        <v>136.48999999999796</v>
      </c>
      <c r="AJ451" s="429">
        <f t="shared" si="193"/>
        <v>159.35999999999331</v>
      </c>
      <c r="AK451" s="429">
        <f t="shared" si="194"/>
        <v>143.54000000000087</v>
      </c>
      <c r="AL451" s="429">
        <f t="shared" si="195"/>
        <v>158.4600000000064</v>
      </c>
      <c r="AM451" s="429">
        <f t="shared" si="196"/>
        <v>136.48999999999796</v>
      </c>
      <c r="AN451" s="429">
        <f t="shared" si="197"/>
        <v>159.36000000000058</v>
      </c>
      <c r="AO451" s="429">
        <f t="shared" si="198"/>
        <v>143.54000000000087</v>
      </c>
      <c r="AP451" s="429">
        <f t="shared" si="199"/>
        <v>158.4600000000064</v>
      </c>
      <c r="AQ451" s="429">
        <f t="shared" si="200"/>
        <v>115</v>
      </c>
      <c r="AR451" s="429">
        <f t="shared" si="201"/>
        <v>190</v>
      </c>
      <c r="AS451" s="429">
        <f t="shared" si="202"/>
        <v>115</v>
      </c>
      <c r="AT451" s="429">
        <f t="shared" si="203"/>
        <v>200</v>
      </c>
      <c r="AU451" s="429">
        <f t="shared" si="204"/>
        <v>200</v>
      </c>
      <c r="AV451" s="429">
        <f t="shared" si="205"/>
        <v>300</v>
      </c>
      <c r="AW451" s="429">
        <f t="shared" si="206"/>
        <v>200</v>
      </c>
      <c r="AX451" s="429">
        <f t="shared" si="207"/>
        <v>300</v>
      </c>
    </row>
    <row r="452" spans="1:50">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47415.03</v>
      </c>
      <c r="C452" s="290">
        <f t="shared" si="208"/>
        <v>106.07389261744966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58718.42</v>
      </c>
      <c r="E452" s="290">
        <f t="shared" si="208"/>
        <v>131.36111856823265</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60931.38</v>
      </c>
      <c r="G452" s="290">
        <f t="shared" si="209"/>
        <v>136.3118120805369</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64740.12</v>
      </c>
      <c r="I452" s="290">
        <f t="shared" si="210"/>
        <v>144.83248322147651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61011.030000000006</v>
      </c>
      <c r="K452" s="290">
        <f t="shared" si="186"/>
        <v>136.49</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71233.920000000013</v>
      </c>
      <c r="M452" s="290">
        <f t="shared" si="187"/>
        <v>159.36000000000004</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64162.38</v>
      </c>
      <c r="O452" s="290">
        <f t="shared" si="211"/>
        <v>143.54</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70831.62000000001</v>
      </c>
      <c r="Q452" s="290">
        <f t="shared" si="212"/>
        <v>158.46</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51405</v>
      </c>
      <c r="S452" s="290">
        <f t="shared" si="188"/>
        <v>115</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84930</v>
      </c>
      <c r="U452" s="290">
        <f t="shared" si="189"/>
        <v>190</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51405</v>
      </c>
      <c r="W452" s="290">
        <f t="shared" si="213"/>
        <v>115</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89400</v>
      </c>
      <c r="Y452" s="290">
        <f t="shared" si="214"/>
        <v>200</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44000</v>
      </c>
      <c r="AA452" s="290">
        <f t="shared" si="190"/>
        <v>98.434004474272925</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79400</v>
      </c>
      <c r="AC452" s="290">
        <f t="shared" si="191"/>
        <v>177.62863534675614</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51900</v>
      </c>
      <c r="AE452" s="290">
        <f t="shared" si="215"/>
        <v>116.10738255033557</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88750</v>
      </c>
      <c r="AG452" s="290">
        <f t="shared" si="216"/>
        <v>198.54586129753915</v>
      </c>
      <c r="AI452" s="429">
        <f t="shared" si="192"/>
        <v>136.48999999999796</v>
      </c>
      <c r="AJ452" s="429">
        <f t="shared" si="193"/>
        <v>159.36000000000058</v>
      </c>
      <c r="AK452" s="429">
        <f t="shared" si="194"/>
        <v>143.54000000000087</v>
      </c>
      <c r="AL452" s="429">
        <f t="shared" si="195"/>
        <v>158.45999999999913</v>
      </c>
      <c r="AM452" s="429">
        <f t="shared" si="196"/>
        <v>136.49000000000524</v>
      </c>
      <c r="AN452" s="429">
        <f t="shared" si="197"/>
        <v>159.36000000000058</v>
      </c>
      <c r="AO452" s="429">
        <f t="shared" si="198"/>
        <v>143.54000000000087</v>
      </c>
      <c r="AP452" s="429">
        <f t="shared" si="199"/>
        <v>158.4600000000064</v>
      </c>
      <c r="AQ452" s="429">
        <f t="shared" si="200"/>
        <v>115</v>
      </c>
      <c r="AR452" s="429">
        <f t="shared" si="201"/>
        <v>190</v>
      </c>
      <c r="AS452" s="429">
        <f t="shared" si="202"/>
        <v>115</v>
      </c>
      <c r="AT452" s="429">
        <f t="shared" si="203"/>
        <v>200</v>
      </c>
      <c r="AU452" s="429">
        <f t="shared" si="204"/>
        <v>200</v>
      </c>
      <c r="AV452" s="429">
        <f t="shared" si="205"/>
        <v>300</v>
      </c>
      <c r="AW452" s="429">
        <f t="shared" si="206"/>
        <v>200</v>
      </c>
      <c r="AX452" s="429">
        <f t="shared" si="207"/>
        <v>300</v>
      </c>
    </row>
    <row r="453" spans="1:50">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47551.520000000004</v>
      </c>
      <c r="C453" s="290">
        <f t="shared" si="208"/>
        <v>106.14178571428572</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58877.78</v>
      </c>
      <c r="E453" s="290">
        <f t="shared" si="208"/>
        <v>131.42361607142857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61074.92</v>
      </c>
      <c r="G453" s="290">
        <f t="shared" si="209"/>
        <v>136.32794642857144</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64898.58</v>
      </c>
      <c r="I453" s="290">
        <f t="shared" si="210"/>
        <v>144.86290178571429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61147.520000000004</v>
      </c>
      <c r="K453" s="290">
        <f t="shared" si="186"/>
        <v>136.49</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71393.279999999999</v>
      </c>
      <c r="M453" s="290">
        <f t="shared" si="187"/>
        <v>159.35999999999999</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64305.919999999998</v>
      </c>
      <c r="O453" s="290">
        <f t="shared" si="211"/>
        <v>143.54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70990.080000000002</v>
      </c>
      <c r="Q453" s="290">
        <f t="shared" si="212"/>
        <v>158.46</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51520</v>
      </c>
      <c r="S453" s="290">
        <f t="shared" si="188"/>
        <v>115</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85120</v>
      </c>
      <c r="U453" s="290">
        <f t="shared" si="189"/>
        <v>190</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51520</v>
      </c>
      <c r="W453" s="290">
        <f t="shared" si="213"/>
        <v>115</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89600</v>
      </c>
      <c r="Y453" s="290">
        <f t="shared" si="214"/>
        <v>200</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44200</v>
      </c>
      <c r="AA453" s="290">
        <f t="shared" si="190"/>
        <v>98.660714285714292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79700</v>
      </c>
      <c r="AC453" s="290">
        <f t="shared" si="191"/>
        <v>177.90178571428572</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52100</v>
      </c>
      <c r="AE453" s="290">
        <f t="shared" si="215"/>
        <v>116.29464285714286</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89050</v>
      </c>
      <c r="AG453" s="290">
        <f t="shared" si="216"/>
        <v>198.77232142857142</v>
      </c>
      <c r="AI453" s="429">
        <f t="shared" si="192"/>
        <v>136.49000000000524</v>
      </c>
      <c r="AJ453" s="429">
        <f t="shared" si="193"/>
        <v>159.36000000000058</v>
      </c>
      <c r="AK453" s="429">
        <f t="shared" si="194"/>
        <v>143.54000000000087</v>
      </c>
      <c r="AL453" s="429">
        <f t="shared" si="195"/>
        <v>158.45999999999913</v>
      </c>
      <c r="AM453" s="429">
        <f t="shared" si="196"/>
        <v>136.48999999999796</v>
      </c>
      <c r="AN453" s="429">
        <f t="shared" si="197"/>
        <v>159.35999999998603</v>
      </c>
      <c r="AO453" s="429">
        <f t="shared" si="198"/>
        <v>143.54000000000087</v>
      </c>
      <c r="AP453" s="429">
        <f t="shared" si="199"/>
        <v>158.45999999999185</v>
      </c>
      <c r="AQ453" s="429">
        <f t="shared" si="200"/>
        <v>115</v>
      </c>
      <c r="AR453" s="429">
        <f t="shared" si="201"/>
        <v>190</v>
      </c>
      <c r="AS453" s="429">
        <f t="shared" si="202"/>
        <v>115</v>
      </c>
      <c r="AT453" s="429">
        <f t="shared" si="203"/>
        <v>200</v>
      </c>
      <c r="AU453" s="429">
        <f t="shared" si="204"/>
        <v>200</v>
      </c>
      <c r="AV453" s="429">
        <f t="shared" si="205"/>
        <v>300</v>
      </c>
      <c r="AW453" s="429">
        <f t="shared" si="206"/>
        <v>200</v>
      </c>
      <c r="AX453" s="429">
        <f t="shared" si="207"/>
        <v>300</v>
      </c>
    </row>
    <row r="454" spans="1:50">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47688.01</v>
      </c>
      <c r="C454" s="290">
        <f t="shared" si="208"/>
        <v>106.20937639198219</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59037.14</v>
      </c>
      <c r="E454" s="290">
        <f t="shared" si="208"/>
        <v>131.48583518930957</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61218.46</v>
      </c>
      <c r="G454" s="290">
        <f t="shared" si="209"/>
        <v>136.34400890868596</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65057.04</v>
      </c>
      <c r="I454" s="290">
        <f t="shared" si="210"/>
        <v>144.89318485523384</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61284.01</v>
      </c>
      <c r="K454" s="290">
        <f t="shared" ref="K454:K517" si="217">J454/$A454</f>
        <v>136.49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71552.639999999999</v>
      </c>
      <c r="M454" s="290">
        <f t="shared" ref="M454:M517" si="218">L454/$A454</f>
        <v>159.35999999999999</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64449.46</v>
      </c>
      <c r="O454" s="290">
        <f t="shared" si="211"/>
        <v>143.54</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71148.540000000008</v>
      </c>
      <c r="Q454" s="290">
        <f t="shared" si="212"/>
        <v>158.46</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51635</v>
      </c>
      <c r="S454" s="290">
        <f t="shared" ref="S454:S517" si="219">R454/$A454</f>
        <v>115</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85310</v>
      </c>
      <c r="U454" s="290">
        <f t="shared" ref="U454:U517" si="220">T454/$A454</f>
        <v>190</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51635</v>
      </c>
      <c r="W454" s="290">
        <f t="shared" si="213"/>
        <v>115</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89800</v>
      </c>
      <c r="Y454" s="290">
        <f t="shared" si="214"/>
        <v>200</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44400</v>
      </c>
      <c r="AA454" s="290">
        <f t="shared" ref="AA454:AA517" si="221">Z454/$A454</f>
        <v>98.886414253897556</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80000</v>
      </c>
      <c r="AC454" s="290">
        <f t="shared" ref="AC454:AC517" si="222">AB454/$A454</f>
        <v>178.17371937639197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52300</v>
      </c>
      <c r="AE454" s="290">
        <f t="shared" si="215"/>
        <v>116.48106904231626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89350</v>
      </c>
      <c r="AG454" s="290">
        <f t="shared" si="216"/>
        <v>198.99777282850781</v>
      </c>
      <c r="AI454" s="429">
        <f t="shared" ref="AI454:AI517" si="223">B454-B453</f>
        <v>136.48999999999796</v>
      </c>
      <c r="AJ454" s="429">
        <f t="shared" ref="AJ454:AJ517" si="224">D454-D453</f>
        <v>159.36000000000058</v>
      </c>
      <c r="AK454" s="429">
        <f t="shared" ref="AK454:AK517" si="225">F454-F453</f>
        <v>143.54000000000087</v>
      </c>
      <c r="AL454" s="429">
        <f t="shared" ref="AL454:AL517" si="226">H454-H453</f>
        <v>158.45999999999913</v>
      </c>
      <c r="AM454" s="429">
        <f t="shared" ref="AM454:AM517" si="227">J454-J453</f>
        <v>136.48999999999796</v>
      </c>
      <c r="AN454" s="429">
        <f t="shared" ref="AN454:AN517" si="228">L454-L453</f>
        <v>159.36000000000058</v>
      </c>
      <c r="AO454" s="429">
        <f t="shared" ref="AO454:AO517" si="229">N454-N453</f>
        <v>143.54000000000087</v>
      </c>
      <c r="AP454" s="429">
        <f t="shared" ref="AP454:AP517" si="230">P454-P453</f>
        <v>158.4600000000064</v>
      </c>
      <c r="AQ454" s="429">
        <f t="shared" ref="AQ454:AQ517" si="231">R454-R453</f>
        <v>115</v>
      </c>
      <c r="AR454" s="429">
        <f t="shared" ref="AR454:AR517" si="232">T454-T453</f>
        <v>190</v>
      </c>
      <c r="AS454" s="429">
        <f t="shared" ref="AS454:AS517" si="233">V454-V453</f>
        <v>115</v>
      </c>
      <c r="AT454" s="429">
        <f t="shared" ref="AT454:AT517" si="234">X454-X453</f>
        <v>200</v>
      </c>
      <c r="AU454" s="429">
        <f t="shared" ref="AU454:AU517" si="235">Z454-Z453</f>
        <v>200</v>
      </c>
      <c r="AV454" s="429">
        <f t="shared" ref="AV454:AV517" si="236">AB454-AB453</f>
        <v>300</v>
      </c>
      <c r="AW454" s="429">
        <f t="shared" ref="AW454:AW517" si="237">AD454-AD453</f>
        <v>200</v>
      </c>
      <c r="AX454" s="429">
        <f t="shared" ref="AX454:AX517" si="238">AF454-AF453</f>
        <v>300</v>
      </c>
    </row>
    <row r="455" spans="1:50">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47824.5</v>
      </c>
      <c r="C455" s="290">
        <f t="shared" ref="C455:E518" si="239">B455/$A455</f>
        <v>106.27666666666667</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59196.5</v>
      </c>
      <c r="E455" s="290">
        <f t="shared" si="239"/>
        <v>131.54777777777778</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61362</v>
      </c>
      <c r="G455" s="290">
        <f t="shared" ref="G455:G518" si="240">F455/$A455</f>
        <v>136.36000000000001</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65215.5</v>
      </c>
      <c r="I455" s="290">
        <f t="shared" ref="I455:I518" si="241">H455/$A455</f>
        <v>144.92333333333335</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61420.500000000007</v>
      </c>
      <c r="K455" s="290">
        <f t="shared" si="217"/>
        <v>136.49</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71712</v>
      </c>
      <c r="M455" s="290">
        <f t="shared" si="218"/>
        <v>159.36000000000001</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64593</v>
      </c>
      <c r="O455" s="290">
        <f t="shared" ref="O455:O518" si="242">N455/$A455</f>
        <v>143.54</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71307</v>
      </c>
      <c r="Q455" s="290">
        <f t="shared" ref="Q455:Q518" si="243">P455/$A455</f>
        <v>158.46</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51750</v>
      </c>
      <c r="S455" s="290">
        <f t="shared" si="219"/>
        <v>115</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85500</v>
      </c>
      <c r="U455" s="290">
        <f t="shared" si="220"/>
        <v>190</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51750</v>
      </c>
      <c r="W455" s="290">
        <f t="shared" ref="W455:W518" si="244">V455/$A455</f>
        <v>115</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90000</v>
      </c>
      <c r="Y455" s="290">
        <f t="shared" ref="Y455:Y518" si="245">X455/$A455</f>
        <v>200</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44600</v>
      </c>
      <c r="AA455" s="290">
        <f t="shared" si="221"/>
        <v>99.111111111111114</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80300</v>
      </c>
      <c r="AC455" s="290">
        <f t="shared" si="222"/>
        <v>178.44444444444446</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52500</v>
      </c>
      <c r="AE455" s="290">
        <f t="shared" ref="AE455:AE518" si="246">AD455/$A455</f>
        <v>116.66666666666667</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89650</v>
      </c>
      <c r="AG455" s="290">
        <f t="shared" ref="AG455:AG518" si="247">AF455/$A455</f>
        <v>199.22222222222223</v>
      </c>
      <c r="AI455" s="429">
        <f t="shared" si="223"/>
        <v>136.48999999999796</v>
      </c>
      <c r="AJ455" s="429">
        <f t="shared" si="224"/>
        <v>159.36000000000058</v>
      </c>
      <c r="AK455" s="429">
        <f t="shared" si="225"/>
        <v>143.54000000000087</v>
      </c>
      <c r="AL455" s="429">
        <f t="shared" si="226"/>
        <v>158.45999999999913</v>
      </c>
      <c r="AM455" s="429">
        <f t="shared" si="227"/>
        <v>136.49000000000524</v>
      </c>
      <c r="AN455" s="429">
        <f t="shared" si="228"/>
        <v>159.36000000000058</v>
      </c>
      <c r="AO455" s="429">
        <f t="shared" si="229"/>
        <v>143.54000000000087</v>
      </c>
      <c r="AP455" s="429">
        <f t="shared" si="230"/>
        <v>158.45999999999185</v>
      </c>
      <c r="AQ455" s="429">
        <f t="shared" si="231"/>
        <v>115</v>
      </c>
      <c r="AR455" s="429">
        <f t="shared" si="232"/>
        <v>190</v>
      </c>
      <c r="AS455" s="429">
        <f t="shared" si="233"/>
        <v>115</v>
      </c>
      <c r="AT455" s="429">
        <f t="shared" si="234"/>
        <v>200</v>
      </c>
      <c r="AU455" s="429">
        <f t="shared" si="235"/>
        <v>200</v>
      </c>
      <c r="AV455" s="429">
        <f t="shared" si="236"/>
        <v>300</v>
      </c>
      <c r="AW455" s="429">
        <f t="shared" si="237"/>
        <v>200</v>
      </c>
      <c r="AX455" s="429">
        <f t="shared" si="238"/>
        <v>300</v>
      </c>
    </row>
    <row r="456" spans="1:50">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47960.990000000005</v>
      </c>
      <c r="C456" s="290">
        <f t="shared" si="239"/>
        <v>106.34365853658538</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59355.86</v>
      </c>
      <c r="E456" s="290">
        <f t="shared" si="239"/>
        <v>131.60944567627496</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61505.539999999994</v>
      </c>
      <c r="G456" s="290">
        <f t="shared" si="240"/>
        <v>136.37592017738359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65373.960000000006</v>
      </c>
      <c r="I456" s="290">
        <f t="shared" si="241"/>
        <v>144.95334811529935</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61556.990000000005</v>
      </c>
      <c r="K456" s="290">
        <f t="shared" si="217"/>
        <v>136.49</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71871.360000000001</v>
      </c>
      <c r="M456" s="290">
        <f t="shared" si="218"/>
        <v>159.36000000000001</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64736.539999999994</v>
      </c>
      <c r="O456" s="290">
        <f t="shared" si="242"/>
        <v>143.54</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71465.460000000006</v>
      </c>
      <c r="Q456" s="290">
        <f t="shared" si="243"/>
        <v>158.46</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51865</v>
      </c>
      <c r="S456" s="290">
        <f t="shared" si="219"/>
        <v>115</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85690</v>
      </c>
      <c r="U456" s="290">
        <f t="shared" si="220"/>
        <v>190</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51865</v>
      </c>
      <c r="W456" s="290">
        <f t="shared" si="244"/>
        <v>115</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90200</v>
      </c>
      <c r="Y456" s="290">
        <f t="shared" si="245"/>
        <v>200</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44800</v>
      </c>
      <c r="AA456" s="290">
        <f t="shared" si="221"/>
        <v>99.334811529933475</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80600</v>
      </c>
      <c r="AC456" s="290">
        <f t="shared" si="222"/>
        <v>178.7139689578714</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52700</v>
      </c>
      <c r="AE456" s="290">
        <f t="shared" si="246"/>
        <v>116.85144124168514</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89950</v>
      </c>
      <c r="AG456" s="290">
        <f t="shared" si="247"/>
        <v>199.44567627494456</v>
      </c>
      <c r="AI456" s="429">
        <f t="shared" si="223"/>
        <v>136.49000000000524</v>
      </c>
      <c r="AJ456" s="429">
        <f t="shared" si="224"/>
        <v>159.36000000000058</v>
      </c>
      <c r="AK456" s="429">
        <f t="shared" si="225"/>
        <v>143.5399999999936</v>
      </c>
      <c r="AL456" s="429">
        <f t="shared" si="226"/>
        <v>158.4600000000064</v>
      </c>
      <c r="AM456" s="429">
        <f t="shared" si="227"/>
        <v>136.48999999999796</v>
      </c>
      <c r="AN456" s="429">
        <f t="shared" si="228"/>
        <v>159.36000000000058</v>
      </c>
      <c r="AO456" s="429">
        <f t="shared" si="229"/>
        <v>143.5399999999936</v>
      </c>
      <c r="AP456" s="429">
        <f t="shared" si="230"/>
        <v>158.4600000000064</v>
      </c>
      <c r="AQ456" s="429">
        <f t="shared" si="231"/>
        <v>115</v>
      </c>
      <c r="AR456" s="429">
        <f t="shared" si="232"/>
        <v>190</v>
      </c>
      <c r="AS456" s="429">
        <f t="shared" si="233"/>
        <v>115</v>
      </c>
      <c r="AT456" s="429">
        <f t="shared" si="234"/>
        <v>200</v>
      </c>
      <c r="AU456" s="429">
        <f t="shared" si="235"/>
        <v>200</v>
      </c>
      <c r="AV456" s="429">
        <f t="shared" si="236"/>
        <v>300</v>
      </c>
      <c r="AW456" s="429">
        <f t="shared" si="237"/>
        <v>200</v>
      </c>
      <c r="AX456" s="429">
        <f t="shared" si="238"/>
        <v>300</v>
      </c>
    </row>
    <row r="457" spans="1:50">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48097.48</v>
      </c>
      <c r="C457" s="290">
        <f t="shared" si="239"/>
        <v>106.41035398230089</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59515.22</v>
      </c>
      <c r="E457" s="290">
        <f t="shared" si="239"/>
        <v>131.6708407079646</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61649.079999999994</v>
      </c>
      <c r="G457" s="290">
        <f t="shared" si="240"/>
        <v>136.39176991150441</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65532.42</v>
      </c>
      <c r="I457" s="290">
        <f t="shared" si="241"/>
        <v>144.98323008849556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61693.48</v>
      </c>
      <c r="K457" s="290">
        <f t="shared" si="217"/>
        <v>136.49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72030.720000000001</v>
      </c>
      <c r="M457" s="290">
        <f t="shared" si="218"/>
        <v>159.36000000000001</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64880.079999999994</v>
      </c>
      <c r="O457" s="290">
        <f t="shared" si="242"/>
        <v>143.54</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71623.92</v>
      </c>
      <c r="Q457" s="290">
        <f t="shared" si="243"/>
        <v>158.46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51980</v>
      </c>
      <c r="S457" s="290">
        <f t="shared" si="219"/>
        <v>115</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85880</v>
      </c>
      <c r="U457" s="290">
        <f t="shared" si="220"/>
        <v>190</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51980</v>
      </c>
      <c r="W457" s="290">
        <f t="shared" si="244"/>
        <v>115</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90400</v>
      </c>
      <c r="Y457" s="290">
        <f t="shared" si="245"/>
        <v>200</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45000</v>
      </c>
      <c r="AA457" s="290">
        <f t="shared" si="221"/>
        <v>99.557522123893804</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80900</v>
      </c>
      <c r="AC457" s="290">
        <f t="shared" si="222"/>
        <v>178.98230088495575</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52900</v>
      </c>
      <c r="AE457" s="290">
        <f t="shared" si="246"/>
        <v>117.03539823008849</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90250</v>
      </c>
      <c r="AG457" s="290">
        <f t="shared" si="247"/>
        <v>199.66814159292036</v>
      </c>
      <c r="AI457" s="429">
        <f t="shared" si="223"/>
        <v>136.48999999999796</v>
      </c>
      <c r="AJ457" s="429">
        <f t="shared" si="224"/>
        <v>159.36000000000058</v>
      </c>
      <c r="AK457" s="429">
        <f t="shared" si="225"/>
        <v>143.54000000000087</v>
      </c>
      <c r="AL457" s="429">
        <f t="shared" si="226"/>
        <v>158.45999999999185</v>
      </c>
      <c r="AM457" s="429">
        <f t="shared" si="227"/>
        <v>136.48999999999796</v>
      </c>
      <c r="AN457" s="429">
        <f t="shared" si="228"/>
        <v>159.36000000000058</v>
      </c>
      <c r="AO457" s="429">
        <f t="shared" si="229"/>
        <v>143.54000000000087</v>
      </c>
      <c r="AP457" s="429">
        <f t="shared" si="230"/>
        <v>158.45999999999185</v>
      </c>
      <c r="AQ457" s="429">
        <f t="shared" si="231"/>
        <v>115</v>
      </c>
      <c r="AR457" s="429">
        <f t="shared" si="232"/>
        <v>190</v>
      </c>
      <c r="AS457" s="429">
        <f t="shared" si="233"/>
        <v>115</v>
      </c>
      <c r="AT457" s="429">
        <f t="shared" si="234"/>
        <v>200</v>
      </c>
      <c r="AU457" s="429">
        <f t="shared" si="235"/>
        <v>200</v>
      </c>
      <c r="AV457" s="429">
        <f t="shared" si="236"/>
        <v>300</v>
      </c>
      <c r="AW457" s="429">
        <f t="shared" si="237"/>
        <v>200</v>
      </c>
      <c r="AX457" s="429">
        <f t="shared" si="238"/>
        <v>300</v>
      </c>
    </row>
    <row r="458" spans="1:50">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48233.97</v>
      </c>
      <c r="C458" s="290">
        <f t="shared" si="239"/>
        <v>106.47675496688743</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59674.58</v>
      </c>
      <c r="E458" s="290">
        <f t="shared" si="239"/>
        <v>131.7319646799117</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61792.619999999995</v>
      </c>
      <c r="G458" s="290">
        <f t="shared" si="240"/>
        <v>136.40754966887417</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65690.880000000005</v>
      </c>
      <c r="I458" s="290">
        <f t="shared" si="241"/>
        <v>145.01298013245034</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61829.97</v>
      </c>
      <c r="K458" s="290">
        <f t="shared" si="217"/>
        <v>136.49</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72190.080000000002</v>
      </c>
      <c r="M458" s="290">
        <f t="shared" si="218"/>
        <v>159.36000000000001</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65023.619999999995</v>
      </c>
      <c r="O458" s="290">
        <f t="shared" si="242"/>
        <v>143.54</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71782.38</v>
      </c>
      <c r="Q458" s="290">
        <f t="shared" si="243"/>
        <v>158.46</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52095</v>
      </c>
      <c r="S458" s="290">
        <f t="shared" si="219"/>
        <v>115</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86070</v>
      </c>
      <c r="U458" s="290">
        <f t="shared" si="220"/>
        <v>190</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52095</v>
      </c>
      <c r="W458" s="290">
        <f t="shared" si="244"/>
        <v>115</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90600</v>
      </c>
      <c r="Y458" s="290">
        <f t="shared" si="245"/>
        <v>200</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45200</v>
      </c>
      <c r="AA458" s="290">
        <f t="shared" si="221"/>
        <v>99.779249448123622</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81200</v>
      </c>
      <c r="AC458" s="290">
        <f t="shared" si="222"/>
        <v>179.24944812362031</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53100</v>
      </c>
      <c r="AE458" s="290">
        <f t="shared" si="246"/>
        <v>117.21854304635761</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90550</v>
      </c>
      <c r="AG458" s="290">
        <f t="shared" si="247"/>
        <v>199.8896247240618</v>
      </c>
      <c r="AI458" s="429">
        <f t="shared" si="223"/>
        <v>136.48999999999796</v>
      </c>
      <c r="AJ458" s="429">
        <f t="shared" si="224"/>
        <v>159.36000000000058</v>
      </c>
      <c r="AK458" s="429">
        <f t="shared" si="225"/>
        <v>143.54000000000087</v>
      </c>
      <c r="AL458" s="429">
        <f t="shared" si="226"/>
        <v>158.4600000000064</v>
      </c>
      <c r="AM458" s="429">
        <f t="shared" si="227"/>
        <v>136.48999999999796</v>
      </c>
      <c r="AN458" s="429">
        <f t="shared" si="228"/>
        <v>159.36000000000058</v>
      </c>
      <c r="AO458" s="429">
        <f t="shared" si="229"/>
        <v>143.54000000000087</v>
      </c>
      <c r="AP458" s="429">
        <f t="shared" si="230"/>
        <v>158.4600000000064</v>
      </c>
      <c r="AQ458" s="429">
        <f t="shared" si="231"/>
        <v>115</v>
      </c>
      <c r="AR458" s="429">
        <f t="shared" si="232"/>
        <v>190</v>
      </c>
      <c r="AS458" s="429">
        <f t="shared" si="233"/>
        <v>115</v>
      </c>
      <c r="AT458" s="429">
        <f t="shared" si="234"/>
        <v>200</v>
      </c>
      <c r="AU458" s="429">
        <f t="shared" si="235"/>
        <v>200</v>
      </c>
      <c r="AV458" s="429">
        <f t="shared" si="236"/>
        <v>300</v>
      </c>
      <c r="AW458" s="429">
        <f t="shared" si="237"/>
        <v>200</v>
      </c>
      <c r="AX458" s="429">
        <f t="shared" si="238"/>
        <v>300</v>
      </c>
    </row>
    <row r="459" spans="1:50">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48370.460000000006</v>
      </c>
      <c r="C459" s="290">
        <f t="shared" si="239"/>
        <v>106.54286343612337</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59833.94</v>
      </c>
      <c r="E459" s="290">
        <f t="shared" si="239"/>
        <v>131.79281938325991</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61936.159999999996</v>
      </c>
      <c r="G459" s="290">
        <f t="shared" si="240"/>
        <v>136.42325991189426</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65849.34</v>
      </c>
      <c r="I459" s="290">
        <f t="shared" si="241"/>
        <v>145.04259911894272</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61966.460000000006</v>
      </c>
      <c r="K459" s="290">
        <f t="shared" si="217"/>
        <v>136.49</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72349.440000000002</v>
      </c>
      <c r="M459" s="290">
        <f t="shared" si="218"/>
        <v>159.36000000000001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65167.159999999996</v>
      </c>
      <c r="O459" s="290">
        <f t="shared" si="242"/>
        <v>143.54</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71940.84</v>
      </c>
      <c r="Q459" s="290">
        <f t="shared" si="243"/>
        <v>158.45999999999998</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52210</v>
      </c>
      <c r="S459" s="290">
        <f t="shared" si="219"/>
        <v>115</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86260</v>
      </c>
      <c r="U459" s="290">
        <f t="shared" si="220"/>
        <v>190</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52210</v>
      </c>
      <c r="W459" s="290">
        <f t="shared" si="244"/>
        <v>115</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90800</v>
      </c>
      <c r="Y459" s="290">
        <f t="shared" si="245"/>
        <v>200</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45400</v>
      </c>
      <c r="AA459" s="290">
        <f t="shared" si="221"/>
        <v>100</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81500</v>
      </c>
      <c r="AC459" s="290">
        <f t="shared" si="222"/>
        <v>179.51541850220264</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53300</v>
      </c>
      <c r="AE459" s="290">
        <f t="shared" si="246"/>
        <v>117.40088105726872</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90850</v>
      </c>
      <c r="AG459" s="290">
        <f t="shared" si="247"/>
        <v>200.11013215859032</v>
      </c>
      <c r="AI459" s="429">
        <f t="shared" si="223"/>
        <v>136.49000000000524</v>
      </c>
      <c r="AJ459" s="429">
        <f t="shared" si="224"/>
        <v>159.36000000000058</v>
      </c>
      <c r="AK459" s="429">
        <f t="shared" si="225"/>
        <v>143.54000000000087</v>
      </c>
      <c r="AL459" s="429">
        <f t="shared" si="226"/>
        <v>158.45999999999185</v>
      </c>
      <c r="AM459" s="429">
        <f t="shared" si="227"/>
        <v>136.49000000000524</v>
      </c>
      <c r="AN459" s="429">
        <f t="shared" si="228"/>
        <v>159.36000000000058</v>
      </c>
      <c r="AO459" s="429">
        <f t="shared" si="229"/>
        <v>143.54000000000087</v>
      </c>
      <c r="AP459" s="429">
        <f t="shared" si="230"/>
        <v>158.45999999999185</v>
      </c>
      <c r="AQ459" s="429">
        <f t="shared" si="231"/>
        <v>115</v>
      </c>
      <c r="AR459" s="429">
        <f t="shared" si="232"/>
        <v>190</v>
      </c>
      <c r="AS459" s="429">
        <f t="shared" si="233"/>
        <v>115</v>
      </c>
      <c r="AT459" s="429">
        <f t="shared" si="234"/>
        <v>200</v>
      </c>
      <c r="AU459" s="429">
        <f t="shared" si="235"/>
        <v>200</v>
      </c>
      <c r="AV459" s="429">
        <f t="shared" si="236"/>
        <v>300</v>
      </c>
      <c r="AW459" s="429">
        <f t="shared" si="237"/>
        <v>200</v>
      </c>
      <c r="AX459" s="429">
        <f t="shared" si="238"/>
        <v>300</v>
      </c>
    </row>
    <row r="460" spans="1:5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48506.95</v>
      </c>
      <c r="C460" s="290">
        <f t="shared" si="239"/>
        <v>106.60868131868131</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59993.3</v>
      </c>
      <c r="E460" s="290">
        <f t="shared" si="239"/>
        <v>131.85340659340659</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62079.7</v>
      </c>
      <c r="G460" s="290">
        <f t="shared" si="240"/>
        <v>136.43890109890108</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66007.8</v>
      </c>
      <c r="I460" s="290">
        <f t="shared" si="241"/>
        <v>145.07208791208791</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62102.950000000004</v>
      </c>
      <c r="K460" s="290">
        <f t="shared" si="217"/>
        <v>136.49</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72508.800000000003</v>
      </c>
      <c r="M460" s="290">
        <f t="shared" si="218"/>
        <v>159.36000000000001</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65310.7</v>
      </c>
      <c r="O460" s="290">
        <f t="shared" si="242"/>
        <v>143.54</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72099.3</v>
      </c>
      <c r="Q460" s="290">
        <f t="shared" si="243"/>
        <v>158.46</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52325</v>
      </c>
      <c r="S460" s="290">
        <f t="shared" si="219"/>
        <v>115</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86450</v>
      </c>
      <c r="U460" s="290">
        <f t="shared" si="220"/>
        <v>190</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52325</v>
      </c>
      <c r="W460" s="290">
        <f t="shared" si="244"/>
        <v>115</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91000</v>
      </c>
      <c r="Y460" s="290">
        <f t="shared" si="245"/>
        <v>200</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45600</v>
      </c>
      <c r="AA460" s="290">
        <f t="shared" si="221"/>
        <v>100.21978021978022</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81800</v>
      </c>
      <c r="AC460" s="290">
        <f t="shared" si="222"/>
        <v>179.78021978021977</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53500</v>
      </c>
      <c r="AE460" s="290">
        <f t="shared" si="246"/>
        <v>117.58241758241758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91150</v>
      </c>
      <c r="AG460" s="290">
        <f t="shared" si="247"/>
        <v>200.32967032967034</v>
      </c>
      <c r="AI460" s="429">
        <f t="shared" si="223"/>
        <v>136.48999999999069</v>
      </c>
      <c r="AJ460" s="429">
        <f t="shared" si="224"/>
        <v>159.36000000000058</v>
      </c>
      <c r="AK460" s="429">
        <f t="shared" si="225"/>
        <v>143.54000000000087</v>
      </c>
      <c r="AL460" s="429">
        <f t="shared" si="226"/>
        <v>158.4600000000064</v>
      </c>
      <c r="AM460" s="429">
        <f t="shared" si="227"/>
        <v>136.48999999999796</v>
      </c>
      <c r="AN460" s="429">
        <f t="shared" si="228"/>
        <v>159.36000000000058</v>
      </c>
      <c r="AO460" s="429">
        <f t="shared" si="229"/>
        <v>143.54000000000087</v>
      </c>
      <c r="AP460" s="429">
        <f t="shared" si="230"/>
        <v>158.4600000000064</v>
      </c>
      <c r="AQ460" s="429">
        <f t="shared" si="231"/>
        <v>115</v>
      </c>
      <c r="AR460" s="429">
        <f t="shared" si="232"/>
        <v>190</v>
      </c>
      <c r="AS460" s="429">
        <f t="shared" si="233"/>
        <v>115</v>
      </c>
      <c r="AT460" s="429">
        <f t="shared" si="234"/>
        <v>200</v>
      </c>
      <c r="AU460" s="429">
        <f t="shared" si="235"/>
        <v>200</v>
      </c>
      <c r="AV460" s="429">
        <f t="shared" si="236"/>
        <v>300</v>
      </c>
      <c r="AW460" s="429">
        <f t="shared" si="237"/>
        <v>200</v>
      </c>
      <c r="AX460" s="429">
        <f t="shared" si="238"/>
        <v>300</v>
      </c>
    </row>
    <row r="461" spans="1:50">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48643.44</v>
      </c>
      <c r="C461" s="290">
        <f t="shared" si="239"/>
        <v>106.67421052631579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60152.66</v>
      </c>
      <c r="E461" s="290">
        <f t="shared" si="239"/>
        <v>131.91372807017544</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62223.24</v>
      </c>
      <c r="G461" s="290">
        <f t="shared" si="240"/>
        <v>136.45447368421051</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66166.260000000009</v>
      </c>
      <c r="I461" s="290">
        <f t="shared" si="241"/>
        <v>145.10144736842108</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62239.44</v>
      </c>
      <c r="K461" s="290">
        <f t="shared" si="217"/>
        <v>136.49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72668.160000000003</v>
      </c>
      <c r="M461" s="290">
        <f t="shared" si="218"/>
        <v>159.36000000000001</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65454.239999999998</v>
      </c>
      <c r="O461" s="290">
        <f t="shared" si="242"/>
        <v>143.54</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72257.760000000009</v>
      </c>
      <c r="Q461" s="290">
        <f t="shared" si="243"/>
        <v>158.46</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52440</v>
      </c>
      <c r="S461" s="290">
        <f t="shared" si="219"/>
        <v>115</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86640</v>
      </c>
      <c r="U461" s="290">
        <f t="shared" si="220"/>
        <v>190</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52440</v>
      </c>
      <c r="W461" s="290">
        <f t="shared" si="244"/>
        <v>115</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91200</v>
      </c>
      <c r="Y461" s="290">
        <f t="shared" si="245"/>
        <v>200</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45800</v>
      </c>
      <c r="AA461" s="290">
        <f t="shared" si="221"/>
        <v>100.43859649122807</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82100</v>
      </c>
      <c r="AC461" s="290">
        <f t="shared" si="222"/>
        <v>180.04385964912279</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53700</v>
      </c>
      <c r="AE461" s="290">
        <f t="shared" si="246"/>
        <v>117.76315789473684</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91450</v>
      </c>
      <c r="AG461" s="290">
        <f t="shared" si="247"/>
        <v>200.5482456140351</v>
      </c>
      <c r="AI461" s="429">
        <f t="shared" si="223"/>
        <v>136.49000000000524</v>
      </c>
      <c r="AJ461" s="429">
        <f t="shared" si="224"/>
        <v>159.36000000000058</v>
      </c>
      <c r="AK461" s="429">
        <f t="shared" si="225"/>
        <v>143.54000000000087</v>
      </c>
      <c r="AL461" s="429">
        <f t="shared" si="226"/>
        <v>158.4600000000064</v>
      </c>
      <c r="AM461" s="429">
        <f t="shared" si="227"/>
        <v>136.48999999999796</v>
      </c>
      <c r="AN461" s="429">
        <f t="shared" si="228"/>
        <v>159.36000000000058</v>
      </c>
      <c r="AO461" s="429">
        <f t="shared" si="229"/>
        <v>143.54000000000087</v>
      </c>
      <c r="AP461" s="429">
        <f t="shared" si="230"/>
        <v>158.4600000000064</v>
      </c>
      <c r="AQ461" s="429">
        <f t="shared" si="231"/>
        <v>115</v>
      </c>
      <c r="AR461" s="429">
        <f t="shared" si="232"/>
        <v>190</v>
      </c>
      <c r="AS461" s="429">
        <f t="shared" si="233"/>
        <v>115</v>
      </c>
      <c r="AT461" s="429">
        <f t="shared" si="234"/>
        <v>200</v>
      </c>
      <c r="AU461" s="429">
        <f t="shared" si="235"/>
        <v>200</v>
      </c>
      <c r="AV461" s="429">
        <f t="shared" si="236"/>
        <v>300</v>
      </c>
      <c r="AW461" s="429">
        <f t="shared" si="237"/>
        <v>200</v>
      </c>
      <c r="AX461" s="429">
        <f t="shared" si="238"/>
        <v>300</v>
      </c>
    </row>
    <row r="462" spans="1:50">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48779.93</v>
      </c>
      <c r="C462" s="290">
        <f t="shared" si="239"/>
        <v>106.73945295404815</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60312.020000000004</v>
      </c>
      <c r="E462" s="290">
        <f t="shared" si="239"/>
        <v>131.97378555798687</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62366.78</v>
      </c>
      <c r="G462" s="290">
        <f t="shared" si="240"/>
        <v>136.46997811816192</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66324.72</v>
      </c>
      <c r="I462" s="290">
        <f t="shared" si="241"/>
        <v>145.13067833698031</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62375.930000000008</v>
      </c>
      <c r="K462" s="290">
        <f t="shared" si="217"/>
        <v>136.49</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72827.520000000004</v>
      </c>
      <c r="M462" s="290">
        <f t="shared" si="218"/>
        <v>159.36000000000001</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65597.78</v>
      </c>
      <c r="O462" s="290">
        <f t="shared" si="242"/>
        <v>143.54</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72416.22</v>
      </c>
      <c r="Q462" s="290">
        <f t="shared" si="243"/>
        <v>158.46</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52555</v>
      </c>
      <c r="S462" s="290">
        <f t="shared" si="219"/>
        <v>115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86830</v>
      </c>
      <c r="U462" s="290">
        <f t="shared" si="220"/>
        <v>190</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52555</v>
      </c>
      <c r="W462" s="290">
        <f t="shared" si="244"/>
        <v>115</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91400</v>
      </c>
      <c r="Y462" s="290">
        <f t="shared" si="245"/>
        <v>200</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46000</v>
      </c>
      <c r="AA462" s="290">
        <f t="shared" si="221"/>
        <v>100.65645514223195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82400</v>
      </c>
      <c r="AC462" s="290">
        <f t="shared" si="222"/>
        <v>180.30634573304158</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53900</v>
      </c>
      <c r="AE462" s="290">
        <f t="shared" si="246"/>
        <v>117.94310722100657</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91750</v>
      </c>
      <c r="AG462" s="290">
        <f t="shared" si="247"/>
        <v>200.76586433260394</v>
      </c>
      <c r="AI462" s="429">
        <f t="shared" si="223"/>
        <v>136.48999999999796</v>
      </c>
      <c r="AJ462" s="429">
        <f t="shared" si="224"/>
        <v>159.36000000000058</v>
      </c>
      <c r="AK462" s="429">
        <f t="shared" si="225"/>
        <v>143.54000000000087</v>
      </c>
      <c r="AL462" s="429">
        <f t="shared" si="226"/>
        <v>158.45999999999185</v>
      </c>
      <c r="AM462" s="429">
        <f t="shared" si="227"/>
        <v>136.49000000000524</v>
      </c>
      <c r="AN462" s="429">
        <f t="shared" si="228"/>
        <v>159.36000000000058</v>
      </c>
      <c r="AO462" s="429">
        <f t="shared" si="229"/>
        <v>143.54000000000087</v>
      </c>
      <c r="AP462" s="429">
        <f t="shared" si="230"/>
        <v>158.45999999999185</v>
      </c>
      <c r="AQ462" s="429">
        <f t="shared" si="231"/>
        <v>115</v>
      </c>
      <c r="AR462" s="429">
        <f t="shared" si="232"/>
        <v>190</v>
      </c>
      <c r="AS462" s="429">
        <f t="shared" si="233"/>
        <v>115</v>
      </c>
      <c r="AT462" s="429">
        <f t="shared" si="234"/>
        <v>200</v>
      </c>
      <c r="AU462" s="429">
        <f t="shared" si="235"/>
        <v>200</v>
      </c>
      <c r="AV462" s="429">
        <f t="shared" si="236"/>
        <v>300</v>
      </c>
      <c r="AW462" s="429">
        <f t="shared" si="237"/>
        <v>200</v>
      </c>
      <c r="AX462" s="429">
        <f t="shared" si="238"/>
        <v>300</v>
      </c>
    </row>
    <row r="463" spans="1:50">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48916.42</v>
      </c>
      <c r="C463" s="290">
        <f t="shared" si="239"/>
        <v>106.80441048034935</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60471.380000000005</v>
      </c>
      <c r="E463" s="290">
        <f t="shared" si="239"/>
        <v>132.03358078602622</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62510.32</v>
      </c>
      <c r="G463" s="290">
        <f t="shared" si="240"/>
        <v>136.48541484716156</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66483.179999999993</v>
      </c>
      <c r="I463" s="290">
        <f t="shared" si="241"/>
        <v>145.15978165938864</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62512.420000000006</v>
      </c>
      <c r="K463" s="290">
        <f t="shared" si="217"/>
        <v>136.49</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72986.880000000005</v>
      </c>
      <c r="M463" s="290">
        <f t="shared" si="218"/>
        <v>159.36000000000001</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65741.319999999992</v>
      </c>
      <c r="O463" s="290">
        <f t="shared" si="242"/>
        <v>143.54</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72574.680000000008</v>
      </c>
      <c r="Q463" s="290">
        <f t="shared" si="243"/>
        <v>158.46</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52670</v>
      </c>
      <c r="S463" s="290">
        <f t="shared" si="219"/>
        <v>115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87020</v>
      </c>
      <c r="U463" s="290">
        <f t="shared" si="220"/>
        <v>190</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52670</v>
      </c>
      <c r="W463" s="290">
        <f t="shared" si="244"/>
        <v>115</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91600</v>
      </c>
      <c r="Y463" s="290">
        <f t="shared" si="245"/>
        <v>200</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46200</v>
      </c>
      <c r="AA463" s="290">
        <f t="shared" si="221"/>
        <v>100.87336244541484</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82700</v>
      </c>
      <c r="AC463" s="290">
        <f t="shared" si="222"/>
        <v>180.56768558951964</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54100</v>
      </c>
      <c r="AE463" s="290">
        <f t="shared" si="246"/>
        <v>118.12227074235808</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92050</v>
      </c>
      <c r="AG463" s="290">
        <f t="shared" si="247"/>
        <v>200.9825327510917</v>
      </c>
      <c r="AI463" s="429">
        <f t="shared" si="223"/>
        <v>136.48999999999796</v>
      </c>
      <c r="AJ463" s="429">
        <f t="shared" si="224"/>
        <v>159.36000000000058</v>
      </c>
      <c r="AK463" s="429">
        <f t="shared" si="225"/>
        <v>143.54000000000087</v>
      </c>
      <c r="AL463" s="429">
        <f t="shared" si="226"/>
        <v>158.45999999999185</v>
      </c>
      <c r="AM463" s="429">
        <f t="shared" si="227"/>
        <v>136.48999999999796</v>
      </c>
      <c r="AN463" s="429">
        <f t="shared" si="228"/>
        <v>159.36000000000058</v>
      </c>
      <c r="AO463" s="429">
        <f t="shared" si="229"/>
        <v>143.5399999999936</v>
      </c>
      <c r="AP463" s="429">
        <f t="shared" si="230"/>
        <v>158.4600000000064</v>
      </c>
      <c r="AQ463" s="429">
        <f t="shared" si="231"/>
        <v>115</v>
      </c>
      <c r="AR463" s="429">
        <f t="shared" si="232"/>
        <v>190</v>
      </c>
      <c r="AS463" s="429">
        <f t="shared" si="233"/>
        <v>115</v>
      </c>
      <c r="AT463" s="429">
        <f t="shared" si="234"/>
        <v>200</v>
      </c>
      <c r="AU463" s="429">
        <f t="shared" si="235"/>
        <v>200</v>
      </c>
      <c r="AV463" s="429">
        <f t="shared" si="236"/>
        <v>300</v>
      </c>
      <c r="AW463" s="429">
        <f t="shared" si="237"/>
        <v>200</v>
      </c>
      <c r="AX463" s="429">
        <f t="shared" si="238"/>
        <v>300</v>
      </c>
    </row>
    <row r="464" spans="1:50">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49052.91</v>
      </c>
      <c r="C464" s="290">
        <f t="shared" si="239"/>
        <v>106.86908496732026</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60630.740000000005</v>
      </c>
      <c r="E464" s="290">
        <f t="shared" si="239"/>
        <v>132.09311546840959</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62653.86</v>
      </c>
      <c r="G464" s="290">
        <f t="shared" si="240"/>
        <v>136.50078431372549</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66641.64</v>
      </c>
      <c r="I464" s="290">
        <f t="shared" si="241"/>
        <v>145.18875816993463</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62648.91</v>
      </c>
      <c r="K464" s="290">
        <f t="shared" si="217"/>
        <v>136.49</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73146.240000000005</v>
      </c>
      <c r="M464" s="290">
        <f t="shared" si="218"/>
        <v>159.36000000000001</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65884.86</v>
      </c>
      <c r="O464" s="290">
        <f t="shared" si="242"/>
        <v>143.54</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72733.14</v>
      </c>
      <c r="Q464" s="290">
        <f t="shared" si="243"/>
        <v>158.46</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52785</v>
      </c>
      <c r="S464" s="290">
        <f t="shared" si="219"/>
        <v>115</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87210</v>
      </c>
      <c r="U464" s="290">
        <f t="shared" si="220"/>
        <v>190</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52785</v>
      </c>
      <c r="W464" s="290">
        <f t="shared" si="244"/>
        <v>115</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91800</v>
      </c>
      <c r="Y464" s="290">
        <f t="shared" si="245"/>
        <v>200</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46400</v>
      </c>
      <c r="AA464" s="290">
        <f t="shared" si="221"/>
        <v>101.08932461873638</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83000</v>
      </c>
      <c r="AC464" s="290">
        <f t="shared" si="222"/>
        <v>180.82788671023965</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54300</v>
      </c>
      <c r="AE464" s="290">
        <f t="shared" si="246"/>
        <v>118.30065359477125</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92350</v>
      </c>
      <c r="AG464" s="290">
        <f t="shared" si="247"/>
        <v>201.19825708061003</v>
      </c>
      <c r="AI464" s="429">
        <f t="shared" si="223"/>
        <v>136.49000000000524</v>
      </c>
      <c r="AJ464" s="429">
        <f t="shared" si="224"/>
        <v>159.36000000000058</v>
      </c>
      <c r="AK464" s="429">
        <f t="shared" si="225"/>
        <v>143.54000000000087</v>
      </c>
      <c r="AL464" s="429">
        <f t="shared" si="226"/>
        <v>158.4600000000064</v>
      </c>
      <c r="AM464" s="429">
        <f t="shared" si="227"/>
        <v>136.48999999999796</v>
      </c>
      <c r="AN464" s="429">
        <f t="shared" si="228"/>
        <v>159.36000000000058</v>
      </c>
      <c r="AO464" s="429">
        <f t="shared" si="229"/>
        <v>143.54000000000815</v>
      </c>
      <c r="AP464" s="429">
        <f t="shared" si="230"/>
        <v>158.45999999999185</v>
      </c>
      <c r="AQ464" s="429">
        <f t="shared" si="231"/>
        <v>115</v>
      </c>
      <c r="AR464" s="429">
        <f t="shared" si="232"/>
        <v>190</v>
      </c>
      <c r="AS464" s="429">
        <f t="shared" si="233"/>
        <v>115</v>
      </c>
      <c r="AT464" s="429">
        <f t="shared" si="234"/>
        <v>200</v>
      </c>
      <c r="AU464" s="429">
        <f t="shared" si="235"/>
        <v>200</v>
      </c>
      <c r="AV464" s="429">
        <f t="shared" si="236"/>
        <v>300</v>
      </c>
      <c r="AW464" s="429">
        <f t="shared" si="237"/>
        <v>200</v>
      </c>
      <c r="AX464" s="429">
        <f t="shared" si="238"/>
        <v>300</v>
      </c>
    </row>
    <row r="465" spans="1:50">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49189.4</v>
      </c>
      <c r="C465" s="290">
        <f t="shared" si="239"/>
        <v>106.93347826086956</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60790.100000000006</v>
      </c>
      <c r="E465" s="290">
        <f t="shared" si="239"/>
        <v>132.15239130434784</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62797.399999999994</v>
      </c>
      <c r="G465" s="290">
        <f t="shared" si="240"/>
        <v>136.51608695652172</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66800.100000000006</v>
      </c>
      <c r="I465" s="290">
        <f t="shared" si="241"/>
        <v>145.21760869565219</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62785.4</v>
      </c>
      <c r="K465" s="290">
        <f t="shared" si="217"/>
        <v>136.49</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73305.600000000006</v>
      </c>
      <c r="M465" s="290">
        <f t="shared" si="218"/>
        <v>159.36000000000001</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66028.399999999994</v>
      </c>
      <c r="O465" s="290">
        <f t="shared" si="242"/>
        <v>143.54</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72891.600000000006</v>
      </c>
      <c r="Q465" s="290">
        <f t="shared" si="243"/>
        <v>158.46</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52900</v>
      </c>
      <c r="S465" s="290">
        <f t="shared" si="219"/>
        <v>115</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87400</v>
      </c>
      <c r="U465" s="290">
        <f t="shared" si="220"/>
        <v>190</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52900</v>
      </c>
      <c r="W465" s="290">
        <f t="shared" si="244"/>
        <v>115</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92000</v>
      </c>
      <c r="Y465" s="290">
        <f t="shared" si="245"/>
        <v>200</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46600</v>
      </c>
      <c r="AA465" s="290">
        <f t="shared" si="221"/>
        <v>101.30434782608695</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83300</v>
      </c>
      <c r="AC465" s="290">
        <f t="shared" si="222"/>
        <v>181.08695652173913</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54500</v>
      </c>
      <c r="AE465" s="290">
        <f t="shared" si="246"/>
        <v>118.47826086956522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92650</v>
      </c>
      <c r="AG465" s="290">
        <f t="shared" si="247"/>
        <v>201.41304347826087</v>
      </c>
      <c r="AI465" s="429">
        <f t="shared" si="223"/>
        <v>136.48999999999796</v>
      </c>
      <c r="AJ465" s="429">
        <f t="shared" si="224"/>
        <v>159.36000000000058</v>
      </c>
      <c r="AK465" s="429">
        <f t="shared" si="225"/>
        <v>143.5399999999936</v>
      </c>
      <c r="AL465" s="429">
        <f t="shared" si="226"/>
        <v>158.4600000000064</v>
      </c>
      <c r="AM465" s="429">
        <f t="shared" si="227"/>
        <v>136.48999999999796</v>
      </c>
      <c r="AN465" s="429">
        <f t="shared" si="228"/>
        <v>159.36000000000058</v>
      </c>
      <c r="AO465" s="429">
        <f t="shared" si="229"/>
        <v>143.5399999999936</v>
      </c>
      <c r="AP465" s="429">
        <f t="shared" si="230"/>
        <v>158.4600000000064</v>
      </c>
      <c r="AQ465" s="429">
        <f t="shared" si="231"/>
        <v>115</v>
      </c>
      <c r="AR465" s="429">
        <f t="shared" si="232"/>
        <v>190</v>
      </c>
      <c r="AS465" s="429">
        <f t="shared" si="233"/>
        <v>115</v>
      </c>
      <c r="AT465" s="429">
        <f t="shared" si="234"/>
        <v>200</v>
      </c>
      <c r="AU465" s="429">
        <f t="shared" si="235"/>
        <v>200</v>
      </c>
      <c r="AV465" s="429">
        <f t="shared" si="236"/>
        <v>300</v>
      </c>
      <c r="AW465" s="429">
        <f t="shared" si="237"/>
        <v>200</v>
      </c>
      <c r="AX465" s="429">
        <f t="shared" si="238"/>
        <v>300</v>
      </c>
    </row>
    <row r="466" spans="1:50">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49325.89</v>
      </c>
      <c r="C466" s="290">
        <f t="shared" si="239"/>
        <v>106.99759219088936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60949.460000000006</v>
      </c>
      <c r="E466" s="290">
        <f t="shared" si="239"/>
        <v>132.21140997830804</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62940.939999999995</v>
      </c>
      <c r="G466" s="290">
        <f t="shared" si="240"/>
        <v>136.53132321041213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66958.559999999998</v>
      </c>
      <c r="I466" s="290">
        <f t="shared" si="241"/>
        <v>145.24633405639912</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62921.890000000007</v>
      </c>
      <c r="K466" s="290">
        <f t="shared" si="217"/>
        <v>136.49</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73464.960000000006</v>
      </c>
      <c r="M466" s="290">
        <f t="shared" si="218"/>
        <v>159.36000000000001</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66171.94</v>
      </c>
      <c r="O466" s="290">
        <f t="shared" si="242"/>
        <v>143.54</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73050.06</v>
      </c>
      <c r="Q466" s="290">
        <f t="shared" si="243"/>
        <v>158.46</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53015</v>
      </c>
      <c r="S466" s="290">
        <f t="shared" si="219"/>
        <v>115</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87590</v>
      </c>
      <c r="U466" s="290">
        <f t="shared" si="220"/>
        <v>190</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53015</v>
      </c>
      <c r="W466" s="290">
        <f t="shared" si="244"/>
        <v>115</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92200</v>
      </c>
      <c r="Y466" s="290">
        <f t="shared" si="245"/>
        <v>200</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46800</v>
      </c>
      <c r="AA466" s="290">
        <f t="shared" si="221"/>
        <v>101.51843817787419</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83600</v>
      </c>
      <c r="AC466" s="290">
        <f t="shared" si="222"/>
        <v>181.34490238611713</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54700</v>
      </c>
      <c r="AE466" s="290">
        <f t="shared" si="246"/>
        <v>118.65509761388286</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92950</v>
      </c>
      <c r="AG466" s="290">
        <f t="shared" si="247"/>
        <v>201.62689804772234</v>
      </c>
      <c r="AI466" s="429">
        <f t="shared" si="223"/>
        <v>136.48999999999796</v>
      </c>
      <c r="AJ466" s="429">
        <f t="shared" si="224"/>
        <v>159.36000000000058</v>
      </c>
      <c r="AK466" s="429">
        <f t="shared" si="225"/>
        <v>143.54000000000087</v>
      </c>
      <c r="AL466" s="429">
        <f t="shared" si="226"/>
        <v>158.45999999999185</v>
      </c>
      <c r="AM466" s="429">
        <f t="shared" si="227"/>
        <v>136.49000000000524</v>
      </c>
      <c r="AN466" s="429">
        <f t="shared" si="228"/>
        <v>159.36000000000058</v>
      </c>
      <c r="AO466" s="429">
        <f t="shared" si="229"/>
        <v>143.54000000000815</v>
      </c>
      <c r="AP466" s="429">
        <f t="shared" si="230"/>
        <v>158.45999999999185</v>
      </c>
      <c r="AQ466" s="429">
        <f t="shared" si="231"/>
        <v>115</v>
      </c>
      <c r="AR466" s="429">
        <f t="shared" si="232"/>
        <v>190</v>
      </c>
      <c r="AS466" s="429">
        <f t="shared" si="233"/>
        <v>115</v>
      </c>
      <c r="AT466" s="429">
        <f t="shared" si="234"/>
        <v>200</v>
      </c>
      <c r="AU466" s="429">
        <f t="shared" si="235"/>
        <v>200</v>
      </c>
      <c r="AV466" s="429">
        <f t="shared" si="236"/>
        <v>300</v>
      </c>
      <c r="AW466" s="429">
        <f t="shared" si="237"/>
        <v>200</v>
      </c>
      <c r="AX466" s="429">
        <f t="shared" si="238"/>
        <v>300</v>
      </c>
    </row>
    <row r="467" spans="1:50">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49462.380000000005</v>
      </c>
      <c r="C467" s="290">
        <f t="shared" si="239"/>
        <v>107.06142857142858</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61108.82</v>
      </c>
      <c r="E467" s="290">
        <f t="shared" si="239"/>
        <v>132.27017316017316</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63084.479999999996</v>
      </c>
      <c r="G467" s="290">
        <f t="shared" si="240"/>
        <v>136.5464935064935</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67117.02</v>
      </c>
      <c r="I467" s="290">
        <f t="shared" si="241"/>
        <v>145.27493506493508</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63058.380000000005</v>
      </c>
      <c r="K467" s="290">
        <f t="shared" si="217"/>
        <v>136.49</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73624.320000000007</v>
      </c>
      <c r="M467" s="290">
        <f t="shared" si="218"/>
        <v>159.36000000000001</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66315.48</v>
      </c>
      <c r="O467" s="290">
        <f t="shared" si="242"/>
        <v>143.54</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73208.52</v>
      </c>
      <c r="Q467" s="290">
        <f t="shared" si="243"/>
        <v>158.46</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53130</v>
      </c>
      <c r="S467" s="290">
        <f t="shared" si="219"/>
        <v>115</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87780</v>
      </c>
      <c r="U467" s="290">
        <f t="shared" si="220"/>
        <v>190</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53130</v>
      </c>
      <c r="W467" s="290">
        <f t="shared" si="244"/>
        <v>115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92400</v>
      </c>
      <c r="Y467" s="290">
        <f t="shared" si="245"/>
        <v>200</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47000</v>
      </c>
      <c r="AA467" s="290">
        <f t="shared" si="221"/>
        <v>101.73160173160173</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83900</v>
      </c>
      <c r="AC467" s="290">
        <f t="shared" si="222"/>
        <v>181.60173160173161</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54900</v>
      </c>
      <c r="AE467" s="290">
        <f t="shared" si="246"/>
        <v>118.83116883116882</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93250</v>
      </c>
      <c r="AG467" s="290">
        <f t="shared" si="247"/>
        <v>201.83982683982683</v>
      </c>
      <c r="AI467" s="429">
        <f t="shared" si="223"/>
        <v>136.49000000000524</v>
      </c>
      <c r="AJ467" s="429">
        <f t="shared" si="224"/>
        <v>159.35999999999331</v>
      </c>
      <c r="AK467" s="429">
        <f t="shared" si="225"/>
        <v>143.54000000000087</v>
      </c>
      <c r="AL467" s="429">
        <f t="shared" si="226"/>
        <v>158.4600000000064</v>
      </c>
      <c r="AM467" s="429">
        <f t="shared" si="227"/>
        <v>136.48999999999796</v>
      </c>
      <c r="AN467" s="429">
        <f t="shared" si="228"/>
        <v>159.36000000000058</v>
      </c>
      <c r="AO467" s="429">
        <f t="shared" si="229"/>
        <v>143.5399999999936</v>
      </c>
      <c r="AP467" s="429">
        <f t="shared" si="230"/>
        <v>158.4600000000064</v>
      </c>
      <c r="AQ467" s="429">
        <f t="shared" si="231"/>
        <v>115</v>
      </c>
      <c r="AR467" s="429">
        <f t="shared" si="232"/>
        <v>190</v>
      </c>
      <c r="AS467" s="429">
        <f t="shared" si="233"/>
        <v>115</v>
      </c>
      <c r="AT467" s="429">
        <f t="shared" si="234"/>
        <v>200</v>
      </c>
      <c r="AU467" s="429">
        <f t="shared" si="235"/>
        <v>200</v>
      </c>
      <c r="AV467" s="429">
        <f t="shared" si="236"/>
        <v>300</v>
      </c>
      <c r="AW467" s="429">
        <f t="shared" si="237"/>
        <v>200</v>
      </c>
      <c r="AX467" s="429">
        <f t="shared" si="238"/>
        <v>300</v>
      </c>
    </row>
    <row r="468" spans="1:50">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49598.87</v>
      </c>
      <c r="C468" s="290">
        <f t="shared" si="239"/>
        <v>107.12498920086394</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61268.18</v>
      </c>
      <c r="E468" s="290">
        <f t="shared" si="239"/>
        <v>132.32868250539957</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63228.02</v>
      </c>
      <c r="G468" s="290">
        <f t="shared" si="240"/>
        <v>136.56159827213821</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67275.48</v>
      </c>
      <c r="I468" s="290">
        <f t="shared" si="241"/>
        <v>145.30341252699782</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63194.87</v>
      </c>
      <c r="K468" s="290">
        <f t="shared" si="217"/>
        <v>136.49</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73783.680000000008</v>
      </c>
      <c r="M468" s="290">
        <f t="shared" si="218"/>
        <v>159.36000000000001</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66459.01999999999</v>
      </c>
      <c r="O468" s="290">
        <f t="shared" si="242"/>
        <v>143.53999999999996</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73366.98000000001</v>
      </c>
      <c r="Q468" s="290">
        <f t="shared" si="243"/>
        <v>158.46000000000004</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53245</v>
      </c>
      <c r="S468" s="290">
        <f t="shared" si="219"/>
        <v>115</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87970</v>
      </c>
      <c r="U468" s="290">
        <f t="shared" si="220"/>
        <v>190</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53245</v>
      </c>
      <c r="W468" s="290">
        <f t="shared" si="244"/>
        <v>115</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92600</v>
      </c>
      <c r="Y468" s="290">
        <f t="shared" si="245"/>
        <v>200</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47200</v>
      </c>
      <c r="AA468" s="290">
        <f t="shared" si="221"/>
        <v>101.9438444924406</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84200</v>
      </c>
      <c r="AC468" s="290">
        <f t="shared" si="222"/>
        <v>181.85745140388769</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55100</v>
      </c>
      <c r="AE468" s="290">
        <f t="shared" si="246"/>
        <v>119.00647948164146</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93550</v>
      </c>
      <c r="AG468" s="290">
        <f t="shared" si="247"/>
        <v>202.05183585313176</v>
      </c>
      <c r="AI468" s="429">
        <f t="shared" si="223"/>
        <v>136.48999999999796</v>
      </c>
      <c r="AJ468" s="429">
        <f t="shared" si="224"/>
        <v>159.36000000000058</v>
      </c>
      <c r="AK468" s="429">
        <f t="shared" si="225"/>
        <v>143.54000000000087</v>
      </c>
      <c r="AL468" s="429">
        <f t="shared" si="226"/>
        <v>158.45999999999185</v>
      </c>
      <c r="AM468" s="429">
        <f t="shared" si="227"/>
        <v>136.48999999999796</v>
      </c>
      <c r="AN468" s="429">
        <f t="shared" si="228"/>
        <v>159.36000000000058</v>
      </c>
      <c r="AO468" s="429">
        <f t="shared" si="229"/>
        <v>143.5399999999936</v>
      </c>
      <c r="AP468" s="429">
        <f t="shared" si="230"/>
        <v>158.4600000000064</v>
      </c>
      <c r="AQ468" s="429">
        <f t="shared" si="231"/>
        <v>115</v>
      </c>
      <c r="AR468" s="429">
        <f t="shared" si="232"/>
        <v>190</v>
      </c>
      <c r="AS468" s="429">
        <f t="shared" si="233"/>
        <v>115</v>
      </c>
      <c r="AT468" s="429">
        <f t="shared" si="234"/>
        <v>200</v>
      </c>
      <c r="AU468" s="429">
        <f t="shared" si="235"/>
        <v>200</v>
      </c>
      <c r="AV468" s="429">
        <f t="shared" si="236"/>
        <v>300</v>
      </c>
      <c r="AW468" s="429">
        <f t="shared" si="237"/>
        <v>200</v>
      </c>
      <c r="AX468" s="429">
        <f t="shared" si="238"/>
        <v>300</v>
      </c>
    </row>
    <row r="469" spans="1:50">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49735.360000000001</v>
      </c>
      <c r="C469" s="290">
        <f t="shared" si="239"/>
        <v>107.18827586206896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61427.54</v>
      </c>
      <c r="E469" s="290">
        <f t="shared" si="239"/>
        <v>132.38693965517243</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63371.56</v>
      </c>
      <c r="G469" s="290">
        <f t="shared" si="240"/>
        <v>136.57663793103447</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67433.94</v>
      </c>
      <c r="I469" s="290">
        <f t="shared" si="241"/>
        <v>145.33176724137931</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63331.360000000001</v>
      </c>
      <c r="K469" s="290">
        <f t="shared" si="217"/>
        <v>136.49</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73943.040000000008</v>
      </c>
      <c r="M469" s="290">
        <f t="shared" si="218"/>
        <v>159.36000000000001</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66602.559999999998</v>
      </c>
      <c r="O469" s="290">
        <f t="shared" si="242"/>
        <v>143.54</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73525.440000000002</v>
      </c>
      <c r="Q469" s="290">
        <f t="shared" si="243"/>
        <v>158.46</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53360</v>
      </c>
      <c r="S469" s="290">
        <f t="shared" si="219"/>
        <v>115</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88160</v>
      </c>
      <c r="U469" s="290">
        <f t="shared" si="220"/>
        <v>190</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53360</v>
      </c>
      <c r="W469" s="290">
        <f t="shared" si="244"/>
        <v>115</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92800</v>
      </c>
      <c r="Y469" s="290">
        <f t="shared" si="245"/>
        <v>200</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47400</v>
      </c>
      <c r="AA469" s="290">
        <f t="shared" si="221"/>
        <v>102.15517241379311</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84500</v>
      </c>
      <c r="AC469" s="290">
        <f t="shared" si="222"/>
        <v>182.11206896551724</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55300</v>
      </c>
      <c r="AE469" s="290">
        <f t="shared" si="246"/>
        <v>119.18103448275862</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93850</v>
      </c>
      <c r="AG469" s="290">
        <f t="shared" si="247"/>
        <v>202.26293103448276</v>
      </c>
      <c r="AI469" s="429">
        <f t="shared" si="223"/>
        <v>136.48999999999796</v>
      </c>
      <c r="AJ469" s="429">
        <f t="shared" si="224"/>
        <v>159.36000000000058</v>
      </c>
      <c r="AK469" s="429">
        <f t="shared" si="225"/>
        <v>143.54000000000087</v>
      </c>
      <c r="AL469" s="429">
        <f t="shared" si="226"/>
        <v>158.4600000000064</v>
      </c>
      <c r="AM469" s="429">
        <f t="shared" si="227"/>
        <v>136.48999999999796</v>
      </c>
      <c r="AN469" s="429">
        <f t="shared" si="228"/>
        <v>159.36000000000058</v>
      </c>
      <c r="AO469" s="429">
        <f t="shared" si="229"/>
        <v>143.54000000000815</v>
      </c>
      <c r="AP469" s="429">
        <f t="shared" si="230"/>
        <v>158.45999999999185</v>
      </c>
      <c r="AQ469" s="429">
        <f t="shared" si="231"/>
        <v>115</v>
      </c>
      <c r="AR469" s="429">
        <f t="shared" si="232"/>
        <v>190</v>
      </c>
      <c r="AS469" s="429">
        <f t="shared" si="233"/>
        <v>115</v>
      </c>
      <c r="AT469" s="429">
        <f t="shared" si="234"/>
        <v>200</v>
      </c>
      <c r="AU469" s="429">
        <f t="shared" si="235"/>
        <v>200</v>
      </c>
      <c r="AV469" s="429">
        <f t="shared" si="236"/>
        <v>300</v>
      </c>
      <c r="AW469" s="429">
        <f t="shared" si="237"/>
        <v>200</v>
      </c>
      <c r="AX469" s="429">
        <f t="shared" si="238"/>
        <v>300</v>
      </c>
    </row>
    <row r="470" spans="1:5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49871.850000000006</v>
      </c>
      <c r="C470" s="290">
        <f t="shared" si="239"/>
        <v>107.25129032258066</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61586.9</v>
      </c>
      <c r="E470" s="290">
        <f t="shared" si="239"/>
        <v>132.44494623655913</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63515.1</v>
      </c>
      <c r="G470" s="290">
        <f t="shared" si="240"/>
        <v>136.59161290322581</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67592.399999999994</v>
      </c>
      <c r="I470" s="290">
        <f t="shared" si="241"/>
        <v>145.35999999999999</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63467.850000000006</v>
      </c>
      <c r="K470" s="290">
        <f t="shared" si="217"/>
        <v>136.49</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74102.400000000009</v>
      </c>
      <c r="M470" s="290">
        <f t="shared" si="218"/>
        <v>159.36000000000001</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66746.099999999991</v>
      </c>
      <c r="O470" s="290">
        <f t="shared" si="242"/>
        <v>143.54</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73683.900000000009</v>
      </c>
      <c r="Q470" s="290">
        <f t="shared" si="243"/>
        <v>158.46</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53475</v>
      </c>
      <c r="S470" s="290">
        <f t="shared" si="219"/>
        <v>115</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88350</v>
      </c>
      <c r="U470" s="290">
        <f t="shared" si="220"/>
        <v>190</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53475</v>
      </c>
      <c r="W470" s="290">
        <f t="shared" si="244"/>
        <v>115</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93000</v>
      </c>
      <c r="Y470" s="290">
        <f t="shared" si="245"/>
        <v>200</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47600</v>
      </c>
      <c r="AA470" s="290">
        <f t="shared" si="221"/>
        <v>102.36559139784946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84800</v>
      </c>
      <c r="AC470" s="290">
        <f t="shared" si="222"/>
        <v>182.36559139784947</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55500</v>
      </c>
      <c r="AE470" s="290">
        <f t="shared" si="246"/>
        <v>119.35483870967742</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94150</v>
      </c>
      <c r="AG470" s="290">
        <f t="shared" si="247"/>
        <v>202.47311827956989</v>
      </c>
      <c r="AI470" s="429">
        <f t="shared" si="223"/>
        <v>136.49000000000524</v>
      </c>
      <c r="AJ470" s="429">
        <f t="shared" si="224"/>
        <v>159.36000000000058</v>
      </c>
      <c r="AK470" s="429">
        <f t="shared" si="225"/>
        <v>143.54000000000087</v>
      </c>
      <c r="AL470" s="429">
        <f t="shared" si="226"/>
        <v>158.45999999999185</v>
      </c>
      <c r="AM470" s="429">
        <f t="shared" si="227"/>
        <v>136.49000000000524</v>
      </c>
      <c r="AN470" s="429">
        <f t="shared" si="228"/>
        <v>159.36000000000058</v>
      </c>
      <c r="AO470" s="429">
        <f t="shared" si="229"/>
        <v>143.5399999999936</v>
      </c>
      <c r="AP470" s="429">
        <f t="shared" si="230"/>
        <v>158.4600000000064</v>
      </c>
      <c r="AQ470" s="429">
        <f t="shared" si="231"/>
        <v>115</v>
      </c>
      <c r="AR470" s="429">
        <f t="shared" si="232"/>
        <v>190</v>
      </c>
      <c r="AS470" s="429">
        <f t="shared" si="233"/>
        <v>115</v>
      </c>
      <c r="AT470" s="429">
        <f t="shared" si="234"/>
        <v>200</v>
      </c>
      <c r="AU470" s="429">
        <f t="shared" si="235"/>
        <v>200</v>
      </c>
      <c r="AV470" s="429">
        <f t="shared" si="236"/>
        <v>300</v>
      </c>
      <c r="AW470" s="429">
        <f t="shared" si="237"/>
        <v>200</v>
      </c>
      <c r="AX470" s="429">
        <f t="shared" si="238"/>
        <v>300</v>
      </c>
    </row>
    <row r="471" spans="1:50">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50008.34</v>
      </c>
      <c r="C471" s="290">
        <f t="shared" si="239"/>
        <v>107.31403433476395</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61746.26</v>
      </c>
      <c r="E471" s="290">
        <f t="shared" si="239"/>
        <v>132.50270386266095</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63658.64</v>
      </c>
      <c r="G471" s="290">
        <f t="shared" si="240"/>
        <v>136.60652360515022</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67750.86</v>
      </c>
      <c r="I471" s="290">
        <f t="shared" si="241"/>
        <v>145.38811158798282</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63604.340000000004</v>
      </c>
      <c r="K471" s="290">
        <f t="shared" si="217"/>
        <v>136.49</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74261.760000000009</v>
      </c>
      <c r="M471" s="290">
        <f t="shared" si="218"/>
        <v>159.36000000000001</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66889.64</v>
      </c>
      <c r="O471" s="290">
        <f t="shared" si="242"/>
        <v>143.54</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73842.36</v>
      </c>
      <c r="Q471" s="290">
        <f t="shared" si="243"/>
        <v>158.46</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53590</v>
      </c>
      <c r="S471" s="290">
        <f t="shared" si="219"/>
        <v>115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88540</v>
      </c>
      <c r="U471" s="290">
        <f t="shared" si="220"/>
        <v>190</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53590</v>
      </c>
      <c r="W471" s="290">
        <f t="shared" si="244"/>
        <v>115</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93200</v>
      </c>
      <c r="Y471" s="290">
        <f t="shared" si="245"/>
        <v>200</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47800</v>
      </c>
      <c r="AA471" s="290">
        <f t="shared" si="221"/>
        <v>102.57510729613733</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85100</v>
      </c>
      <c r="AC471" s="290">
        <f t="shared" si="222"/>
        <v>182.61802575107296</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55700</v>
      </c>
      <c r="AE471" s="290">
        <f t="shared" si="246"/>
        <v>119.52789699570816</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94450</v>
      </c>
      <c r="AG471" s="290">
        <f t="shared" si="247"/>
        <v>202.6824034334764</v>
      </c>
      <c r="AI471" s="429">
        <f t="shared" si="223"/>
        <v>136.48999999999069</v>
      </c>
      <c r="AJ471" s="429">
        <f t="shared" si="224"/>
        <v>159.36000000000058</v>
      </c>
      <c r="AK471" s="429">
        <f t="shared" si="225"/>
        <v>143.54000000000087</v>
      </c>
      <c r="AL471" s="429">
        <f t="shared" si="226"/>
        <v>158.4600000000064</v>
      </c>
      <c r="AM471" s="429">
        <f t="shared" si="227"/>
        <v>136.48999999999796</v>
      </c>
      <c r="AN471" s="429">
        <f t="shared" si="228"/>
        <v>159.36000000000058</v>
      </c>
      <c r="AO471" s="429">
        <f t="shared" si="229"/>
        <v>143.54000000000815</v>
      </c>
      <c r="AP471" s="429">
        <f t="shared" si="230"/>
        <v>158.45999999999185</v>
      </c>
      <c r="AQ471" s="429">
        <f t="shared" si="231"/>
        <v>115</v>
      </c>
      <c r="AR471" s="429">
        <f t="shared" si="232"/>
        <v>190</v>
      </c>
      <c r="AS471" s="429">
        <f t="shared" si="233"/>
        <v>115</v>
      </c>
      <c r="AT471" s="429">
        <f t="shared" si="234"/>
        <v>200</v>
      </c>
      <c r="AU471" s="429">
        <f t="shared" si="235"/>
        <v>200</v>
      </c>
      <c r="AV471" s="429">
        <f t="shared" si="236"/>
        <v>300</v>
      </c>
      <c r="AW471" s="429">
        <f t="shared" si="237"/>
        <v>200</v>
      </c>
      <c r="AX471" s="429">
        <f t="shared" si="238"/>
        <v>300</v>
      </c>
    </row>
    <row r="472" spans="1:50">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50144.83</v>
      </c>
      <c r="C472" s="290">
        <f t="shared" si="239"/>
        <v>107.3765096359743</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61905.62</v>
      </c>
      <c r="E472" s="290">
        <f t="shared" si="239"/>
        <v>132.56021413276233</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63802.18</v>
      </c>
      <c r="G472" s="290">
        <f t="shared" si="240"/>
        <v>136.62137044967881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67909.320000000007</v>
      </c>
      <c r="I472" s="290">
        <f t="shared" si="241"/>
        <v>145.41610278372593</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63740.83</v>
      </c>
      <c r="K472" s="290">
        <f t="shared" si="217"/>
        <v>136.49</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74421.12000000001</v>
      </c>
      <c r="M472" s="290">
        <f t="shared" si="218"/>
        <v>159.36000000000001</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67033.179999999993</v>
      </c>
      <c r="O472" s="290">
        <f t="shared" si="242"/>
        <v>143.54</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74000.820000000007</v>
      </c>
      <c r="Q472" s="290">
        <f t="shared" si="243"/>
        <v>158.46</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53705</v>
      </c>
      <c r="S472" s="290">
        <f t="shared" si="219"/>
        <v>115</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88730</v>
      </c>
      <c r="U472" s="290">
        <f t="shared" si="220"/>
        <v>190</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53705</v>
      </c>
      <c r="W472" s="290">
        <f t="shared" si="244"/>
        <v>115</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93400</v>
      </c>
      <c r="Y472" s="290">
        <f t="shared" si="245"/>
        <v>200</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48000</v>
      </c>
      <c r="AA472" s="290">
        <f t="shared" si="221"/>
        <v>102.78372591006423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85400</v>
      </c>
      <c r="AC472" s="290">
        <f t="shared" si="222"/>
        <v>182.86937901498931</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55900</v>
      </c>
      <c r="AE472" s="290">
        <f t="shared" si="246"/>
        <v>119.70021413276231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94750</v>
      </c>
      <c r="AG472" s="290">
        <f t="shared" si="247"/>
        <v>202.89079229122055</v>
      </c>
      <c r="AI472" s="429">
        <f t="shared" si="223"/>
        <v>136.49000000000524</v>
      </c>
      <c r="AJ472" s="429">
        <f t="shared" si="224"/>
        <v>159.36000000000058</v>
      </c>
      <c r="AK472" s="429">
        <f t="shared" si="225"/>
        <v>143.54000000000087</v>
      </c>
      <c r="AL472" s="429">
        <f t="shared" si="226"/>
        <v>158.4600000000064</v>
      </c>
      <c r="AM472" s="429">
        <f t="shared" si="227"/>
        <v>136.48999999999796</v>
      </c>
      <c r="AN472" s="429">
        <f t="shared" si="228"/>
        <v>159.36000000000058</v>
      </c>
      <c r="AO472" s="429">
        <f t="shared" si="229"/>
        <v>143.5399999999936</v>
      </c>
      <c r="AP472" s="429">
        <f t="shared" si="230"/>
        <v>158.4600000000064</v>
      </c>
      <c r="AQ472" s="429">
        <f t="shared" si="231"/>
        <v>115</v>
      </c>
      <c r="AR472" s="429">
        <f t="shared" si="232"/>
        <v>190</v>
      </c>
      <c r="AS472" s="429">
        <f t="shared" si="233"/>
        <v>115</v>
      </c>
      <c r="AT472" s="429">
        <f t="shared" si="234"/>
        <v>200</v>
      </c>
      <c r="AU472" s="429">
        <f t="shared" si="235"/>
        <v>200</v>
      </c>
      <c r="AV472" s="429">
        <f t="shared" si="236"/>
        <v>300</v>
      </c>
      <c r="AW472" s="429">
        <f t="shared" si="237"/>
        <v>200</v>
      </c>
      <c r="AX472" s="429">
        <f t="shared" si="238"/>
        <v>300</v>
      </c>
    </row>
    <row r="473" spans="1:50">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50281.32</v>
      </c>
      <c r="C473" s="290">
        <f t="shared" si="239"/>
        <v>107.43871794871795</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62064.98</v>
      </c>
      <c r="E473" s="290">
        <f t="shared" si="239"/>
        <v>132.61747863247865</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63945.719999999994</v>
      </c>
      <c r="G473" s="290">
        <f t="shared" si="240"/>
        <v>136.63615384615383</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68067.78</v>
      </c>
      <c r="I473" s="290">
        <f t="shared" si="241"/>
        <v>145.44397435897434</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63877.320000000007</v>
      </c>
      <c r="K473" s="290">
        <f t="shared" si="217"/>
        <v>136.49</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74580.48000000001</v>
      </c>
      <c r="M473" s="290">
        <f t="shared" si="218"/>
        <v>159.36000000000001</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67176.72</v>
      </c>
      <c r="O473" s="290">
        <f t="shared" si="242"/>
        <v>143.54</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74159.28</v>
      </c>
      <c r="Q473" s="290">
        <f t="shared" si="243"/>
        <v>158.46</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53820</v>
      </c>
      <c r="S473" s="290">
        <f t="shared" si="219"/>
        <v>115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88920</v>
      </c>
      <c r="U473" s="290">
        <f t="shared" si="220"/>
        <v>190</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53820</v>
      </c>
      <c r="W473" s="290">
        <f t="shared" si="244"/>
        <v>115</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93600</v>
      </c>
      <c r="Y473" s="290">
        <f t="shared" si="245"/>
        <v>200</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48200</v>
      </c>
      <c r="AA473" s="290">
        <f t="shared" si="221"/>
        <v>102.99145299145299</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85700</v>
      </c>
      <c r="AC473" s="290">
        <f t="shared" si="222"/>
        <v>183.11965811965811</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56100</v>
      </c>
      <c r="AE473" s="290">
        <f t="shared" si="246"/>
        <v>119.87179487179488</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95050</v>
      </c>
      <c r="AG473" s="290">
        <f t="shared" si="247"/>
        <v>203.09829059829059</v>
      </c>
      <c r="AI473" s="429">
        <f t="shared" si="223"/>
        <v>136.48999999999796</v>
      </c>
      <c r="AJ473" s="429">
        <f t="shared" si="224"/>
        <v>159.36000000000058</v>
      </c>
      <c r="AK473" s="429">
        <f t="shared" si="225"/>
        <v>143.5399999999936</v>
      </c>
      <c r="AL473" s="429">
        <f t="shared" si="226"/>
        <v>158.45999999999185</v>
      </c>
      <c r="AM473" s="429">
        <f t="shared" si="227"/>
        <v>136.49000000000524</v>
      </c>
      <c r="AN473" s="429">
        <f t="shared" si="228"/>
        <v>159.36000000000058</v>
      </c>
      <c r="AO473" s="429">
        <f t="shared" si="229"/>
        <v>143.54000000000815</v>
      </c>
      <c r="AP473" s="429">
        <f t="shared" si="230"/>
        <v>158.45999999999185</v>
      </c>
      <c r="AQ473" s="429">
        <f t="shared" si="231"/>
        <v>115</v>
      </c>
      <c r="AR473" s="429">
        <f t="shared" si="232"/>
        <v>190</v>
      </c>
      <c r="AS473" s="429">
        <f t="shared" si="233"/>
        <v>115</v>
      </c>
      <c r="AT473" s="429">
        <f t="shared" si="234"/>
        <v>200</v>
      </c>
      <c r="AU473" s="429">
        <f t="shared" si="235"/>
        <v>200</v>
      </c>
      <c r="AV473" s="429">
        <f t="shared" si="236"/>
        <v>300</v>
      </c>
      <c r="AW473" s="429">
        <f t="shared" si="237"/>
        <v>200</v>
      </c>
      <c r="AX473" s="429">
        <f t="shared" si="238"/>
        <v>300</v>
      </c>
    </row>
    <row r="474" spans="1:50">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50417.81</v>
      </c>
      <c r="C474" s="290">
        <f t="shared" si="239"/>
        <v>107.50066098081022</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62224.340000000004</v>
      </c>
      <c r="E474" s="290">
        <f t="shared" si="239"/>
        <v>132.67449893390193</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64089.259999999995</v>
      </c>
      <c r="G474" s="290">
        <f t="shared" si="240"/>
        <v>136.65087420042641</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68226.240000000005</v>
      </c>
      <c r="I474" s="290">
        <f t="shared" si="241"/>
        <v>145.47172707889126</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64013.810000000005</v>
      </c>
      <c r="K474" s="290">
        <f t="shared" si="217"/>
        <v>136.49</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74739.840000000011</v>
      </c>
      <c r="M474" s="290">
        <f t="shared" si="218"/>
        <v>159.36000000000001</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67320.259999999995</v>
      </c>
      <c r="O474" s="290">
        <f t="shared" si="242"/>
        <v>143.54</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74317.740000000005</v>
      </c>
      <c r="Q474" s="290">
        <f t="shared" si="243"/>
        <v>158.46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53935</v>
      </c>
      <c r="S474" s="290">
        <f t="shared" si="219"/>
        <v>115</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89110</v>
      </c>
      <c r="U474" s="290">
        <f t="shared" si="220"/>
        <v>190</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53935</v>
      </c>
      <c r="W474" s="290">
        <f t="shared" si="244"/>
        <v>115</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93800</v>
      </c>
      <c r="Y474" s="290">
        <f t="shared" si="245"/>
        <v>200</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48400</v>
      </c>
      <c r="AA474" s="290">
        <f t="shared" si="221"/>
        <v>103.19829424307036</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86000</v>
      </c>
      <c r="AC474" s="290">
        <f t="shared" si="222"/>
        <v>183.36886993603412</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56300</v>
      </c>
      <c r="AE474" s="290">
        <f t="shared" si="246"/>
        <v>120.04264392324095</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95350</v>
      </c>
      <c r="AG474" s="290">
        <f t="shared" si="247"/>
        <v>203.30490405117271</v>
      </c>
      <c r="AI474" s="429">
        <f t="shared" si="223"/>
        <v>136.48999999999796</v>
      </c>
      <c r="AJ474" s="429">
        <f t="shared" si="224"/>
        <v>159.36000000000058</v>
      </c>
      <c r="AK474" s="429">
        <f t="shared" si="225"/>
        <v>143.54000000000087</v>
      </c>
      <c r="AL474" s="429">
        <f t="shared" si="226"/>
        <v>158.4600000000064</v>
      </c>
      <c r="AM474" s="429">
        <f t="shared" si="227"/>
        <v>136.48999999999796</v>
      </c>
      <c r="AN474" s="429">
        <f t="shared" si="228"/>
        <v>159.36000000000058</v>
      </c>
      <c r="AO474" s="429">
        <f t="shared" si="229"/>
        <v>143.5399999999936</v>
      </c>
      <c r="AP474" s="429">
        <f t="shared" si="230"/>
        <v>158.4600000000064</v>
      </c>
      <c r="AQ474" s="429">
        <f t="shared" si="231"/>
        <v>115</v>
      </c>
      <c r="AR474" s="429">
        <f t="shared" si="232"/>
        <v>190</v>
      </c>
      <c r="AS474" s="429">
        <f t="shared" si="233"/>
        <v>115</v>
      </c>
      <c r="AT474" s="429">
        <f t="shared" si="234"/>
        <v>200</v>
      </c>
      <c r="AU474" s="429">
        <f t="shared" si="235"/>
        <v>200</v>
      </c>
      <c r="AV474" s="429">
        <f t="shared" si="236"/>
        <v>300</v>
      </c>
      <c r="AW474" s="429">
        <f t="shared" si="237"/>
        <v>200</v>
      </c>
      <c r="AX474" s="429">
        <f t="shared" si="238"/>
        <v>300</v>
      </c>
    </row>
    <row r="475" spans="1:50">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50554.3</v>
      </c>
      <c r="C475" s="290">
        <f t="shared" si="239"/>
        <v>107.56234042553191</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62383.700000000004</v>
      </c>
      <c r="E475" s="290">
        <f t="shared" si="239"/>
        <v>132.7312765957447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64232.799999999996</v>
      </c>
      <c r="G475" s="290">
        <f t="shared" si="240"/>
        <v>136.66553191489362</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68384.7</v>
      </c>
      <c r="I475" s="290">
        <f t="shared" si="241"/>
        <v>145.49936170212766</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64150.3</v>
      </c>
      <c r="K475" s="290">
        <f t="shared" si="217"/>
        <v>136.49</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74899.200000000012</v>
      </c>
      <c r="M475" s="290">
        <f t="shared" si="218"/>
        <v>159.36000000000001</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67463.8</v>
      </c>
      <c r="O475" s="290">
        <f t="shared" si="242"/>
        <v>143.54</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74476.2</v>
      </c>
      <c r="Q475" s="290">
        <f t="shared" si="243"/>
        <v>158.46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54050</v>
      </c>
      <c r="S475" s="290">
        <f t="shared" si="219"/>
        <v>115</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89300</v>
      </c>
      <c r="U475" s="290">
        <f t="shared" si="220"/>
        <v>190</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54050</v>
      </c>
      <c r="W475" s="290">
        <f t="shared" si="244"/>
        <v>115</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94000</v>
      </c>
      <c r="Y475" s="290">
        <f t="shared" si="245"/>
        <v>200</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48600</v>
      </c>
      <c r="AA475" s="290">
        <f t="shared" si="221"/>
        <v>103.40425531914893</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86300</v>
      </c>
      <c r="AC475" s="290">
        <f t="shared" si="222"/>
        <v>183.61702127659575</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56500</v>
      </c>
      <c r="AE475" s="290">
        <f t="shared" si="246"/>
        <v>120.21276595744681</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95650</v>
      </c>
      <c r="AG475" s="290">
        <f t="shared" si="247"/>
        <v>203.51063829787233</v>
      </c>
      <c r="AI475" s="429">
        <f t="shared" si="223"/>
        <v>136.49000000000524</v>
      </c>
      <c r="AJ475" s="429">
        <f t="shared" si="224"/>
        <v>159.36000000000058</v>
      </c>
      <c r="AK475" s="429">
        <f t="shared" si="225"/>
        <v>143.54000000000087</v>
      </c>
      <c r="AL475" s="429">
        <f t="shared" si="226"/>
        <v>158.45999999999185</v>
      </c>
      <c r="AM475" s="429">
        <f t="shared" si="227"/>
        <v>136.48999999999796</v>
      </c>
      <c r="AN475" s="429">
        <f t="shared" si="228"/>
        <v>159.36000000000058</v>
      </c>
      <c r="AO475" s="429">
        <f t="shared" si="229"/>
        <v>143.54000000000815</v>
      </c>
      <c r="AP475" s="429">
        <f t="shared" si="230"/>
        <v>158.45999999999185</v>
      </c>
      <c r="AQ475" s="429">
        <f t="shared" si="231"/>
        <v>115</v>
      </c>
      <c r="AR475" s="429">
        <f t="shared" si="232"/>
        <v>190</v>
      </c>
      <c r="AS475" s="429">
        <f t="shared" si="233"/>
        <v>115</v>
      </c>
      <c r="AT475" s="429">
        <f t="shared" si="234"/>
        <v>200</v>
      </c>
      <c r="AU475" s="429">
        <f t="shared" si="235"/>
        <v>200</v>
      </c>
      <c r="AV475" s="429">
        <f t="shared" si="236"/>
        <v>300</v>
      </c>
      <c r="AW475" s="429">
        <f t="shared" si="237"/>
        <v>200</v>
      </c>
      <c r="AX475" s="429">
        <f t="shared" si="238"/>
        <v>300</v>
      </c>
    </row>
    <row r="476" spans="1:50">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50690.79</v>
      </c>
      <c r="C476" s="290">
        <f t="shared" si="239"/>
        <v>107.62375796178344</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62543.060000000005</v>
      </c>
      <c r="E476" s="290">
        <f t="shared" si="239"/>
        <v>132.78781316348196</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64376.34</v>
      </c>
      <c r="G476" s="290">
        <f t="shared" si="240"/>
        <v>136.68012738853503</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68543.16</v>
      </c>
      <c r="I476" s="290">
        <f t="shared" si="241"/>
        <v>145.52687898089172</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64286.79</v>
      </c>
      <c r="K476" s="290">
        <f t="shared" si="217"/>
        <v>136.49</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75058.560000000012</v>
      </c>
      <c r="M476" s="290">
        <f t="shared" si="218"/>
        <v>159.36000000000001</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67607.34</v>
      </c>
      <c r="O476" s="290">
        <f t="shared" si="242"/>
        <v>143.54</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74634.66</v>
      </c>
      <c r="Q476" s="290">
        <f t="shared" si="243"/>
        <v>158.46</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54165</v>
      </c>
      <c r="S476" s="290">
        <f t="shared" si="219"/>
        <v>115</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89490</v>
      </c>
      <c r="U476" s="290">
        <f t="shared" si="220"/>
        <v>190</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54165</v>
      </c>
      <c r="W476" s="290">
        <f t="shared" si="244"/>
        <v>115</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94200</v>
      </c>
      <c r="Y476" s="290">
        <f t="shared" si="245"/>
        <v>200</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48800</v>
      </c>
      <c r="AA476" s="290">
        <f t="shared" si="221"/>
        <v>103.60934182590233</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86600</v>
      </c>
      <c r="AC476" s="290">
        <f t="shared" si="222"/>
        <v>183.86411889596602</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56700</v>
      </c>
      <c r="AE476" s="290">
        <f t="shared" si="246"/>
        <v>120.38216560509554</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95950</v>
      </c>
      <c r="AG476" s="290">
        <f t="shared" si="247"/>
        <v>203.71549893842888</v>
      </c>
      <c r="AI476" s="429">
        <f t="shared" si="223"/>
        <v>136.48999999999796</v>
      </c>
      <c r="AJ476" s="429">
        <f t="shared" si="224"/>
        <v>159.36000000000058</v>
      </c>
      <c r="AK476" s="429">
        <f t="shared" si="225"/>
        <v>143.54000000000087</v>
      </c>
      <c r="AL476" s="429">
        <f t="shared" si="226"/>
        <v>158.4600000000064</v>
      </c>
      <c r="AM476" s="429">
        <f t="shared" si="227"/>
        <v>136.48999999999796</v>
      </c>
      <c r="AN476" s="429">
        <f t="shared" si="228"/>
        <v>159.36000000000058</v>
      </c>
      <c r="AO476" s="429">
        <f t="shared" si="229"/>
        <v>143.5399999999936</v>
      </c>
      <c r="AP476" s="429">
        <f t="shared" si="230"/>
        <v>158.4600000000064</v>
      </c>
      <c r="AQ476" s="429">
        <f t="shared" si="231"/>
        <v>115</v>
      </c>
      <c r="AR476" s="429">
        <f t="shared" si="232"/>
        <v>190</v>
      </c>
      <c r="AS476" s="429">
        <f t="shared" si="233"/>
        <v>115</v>
      </c>
      <c r="AT476" s="429">
        <f t="shared" si="234"/>
        <v>200</v>
      </c>
      <c r="AU476" s="429">
        <f t="shared" si="235"/>
        <v>200</v>
      </c>
      <c r="AV476" s="429">
        <f t="shared" si="236"/>
        <v>300</v>
      </c>
      <c r="AW476" s="429">
        <f t="shared" si="237"/>
        <v>200</v>
      </c>
      <c r="AX476" s="429">
        <f t="shared" si="238"/>
        <v>300</v>
      </c>
    </row>
    <row r="477" spans="1:50">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50827.28</v>
      </c>
      <c r="C477" s="290">
        <f t="shared" si="239"/>
        <v>107.68491525423728</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62702.420000000006</v>
      </c>
      <c r="E477" s="290">
        <f t="shared" si="239"/>
        <v>132.84411016949153</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64519.88</v>
      </c>
      <c r="G477" s="290">
        <f t="shared" si="240"/>
        <v>136.69466101694914</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68701.62</v>
      </c>
      <c r="I477" s="290">
        <f t="shared" si="241"/>
        <v>145.55427966101695</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64423.280000000006</v>
      </c>
      <c r="K477" s="290">
        <f t="shared" si="217"/>
        <v>136.49</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75217.920000000013</v>
      </c>
      <c r="M477" s="290">
        <f t="shared" si="218"/>
        <v>159.36000000000001</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67750.87999999999</v>
      </c>
      <c r="O477" s="290">
        <f t="shared" si="242"/>
        <v>143.54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74793.12000000001</v>
      </c>
      <c r="Q477" s="290">
        <f t="shared" si="243"/>
        <v>158.46</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54280</v>
      </c>
      <c r="S477" s="290">
        <f t="shared" si="219"/>
        <v>115</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89680</v>
      </c>
      <c r="U477" s="290">
        <f t="shared" si="220"/>
        <v>190</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54280</v>
      </c>
      <c r="W477" s="290">
        <f t="shared" si="244"/>
        <v>115</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94400</v>
      </c>
      <c r="Y477" s="290">
        <f t="shared" si="245"/>
        <v>200</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49000</v>
      </c>
      <c r="AA477" s="290">
        <f t="shared" si="221"/>
        <v>103.8135593220339</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86900</v>
      </c>
      <c r="AC477" s="290">
        <f t="shared" si="222"/>
        <v>184.11016949152543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56900</v>
      </c>
      <c r="AE477" s="290">
        <f t="shared" si="246"/>
        <v>120.55084745762711</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96250</v>
      </c>
      <c r="AG477" s="290">
        <f t="shared" si="247"/>
        <v>203.91949152542372</v>
      </c>
      <c r="AI477" s="429">
        <f t="shared" si="223"/>
        <v>136.48999999999796</v>
      </c>
      <c r="AJ477" s="429">
        <f t="shared" si="224"/>
        <v>159.36000000000058</v>
      </c>
      <c r="AK477" s="429">
        <f t="shared" si="225"/>
        <v>143.54000000000087</v>
      </c>
      <c r="AL477" s="429">
        <f t="shared" si="226"/>
        <v>158.45999999999185</v>
      </c>
      <c r="AM477" s="429">
        <f t="shared" si="227"/>
        <v>136.49000000000524</v>
      </c>
      <c r="AN477" s="429">
        <f t="shared" si="228"/>
        <v>159.36000000000058</v>
      </c>
      <c r="AO477" s="429">
        <f t="shared" si="229"/>
        <v>143.5399999999936</v>
      </c>
      <c r="AP477" s="429">
        <f t="shared" si="230"/>
        <v>158.4600000000064</v>
      </c>
      <c r="AQ477" s="429">
        <f t="shared" si="231"/>
        <v>115</v>
      </c>
      <c r="AR477" s="429">
        <f t="shared" si="232"/>
        <v>190</v>
      </c>
      <c r="AS477" s="429">
        <f t="shared" si="233"/>
        <v>115</v>
      </c>
      <c r="AT477" s="429">
        <f t="shared" si="234"/>
        <v>200</v>
      </c>
      <c r="AU477" s="429">
        <f t="shared" si="235"/>
        <v>200</v>
      </c>
      <c r="AV477" s="429">
        <f t="shared" si="236"/>
        <v>300</v>
      </c>
      <c r="AW477" s="429">
        <f t="shared" si="237"/>
        <v>200</v>
      </c>
      <c r="AX477" s="429">
        <f t="shared" si="238"/>
        <v>300</v>
      </c>
    </row>
    <row r="478" spans="1:50">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50963.770000000004</v>
      </c>
      <c r="C478" s="290">
        <f t="shared" si="239"/>
        <v>107.74581395348838</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62861.780000000006</v>
      </c>
      <c r="E478" s="290">
        <f t="shared" si="239"/>
        <v>132.90016913319241</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64663.42</v>
      </c>
      <c r="G478" s="290">
        <f t="shared" si="240"/>
        <v>136.709133192389</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68860.08</v>
      </c>
      <c r="I478" s="290">
        <f t="shared" si="241"/>
        <v>145.58156448202959</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64559.770000000004</v>
      </c>
      <c r="K478" s="290">
        <f t="shared" si="217"/>
        <v>136.49</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75377.280000000013</v>
      </c>
      <c r="M478" s="290">
        <f t="shared" si="218"/>
        <v>159.36000000000004</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67894.42</v>
      </c>
      <c r="O478" s="290">
        <f t="shared" si="242"/>
        <v>143.54</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74951.58</v>
      </c>
      <c r="Q478" s="290">
        <f t="shared" si="243"/>
        <v>158.46</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54395</v>
      </c>
      <c r="S478" s="290">
        <f t="shared" si="219"/>
        <v>115</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89870</v>
      </c>
      <c r="U478" s="290">
        <f t="shared" si="220"/>
        <v>190</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54395</v>
      </c>
      <c r="W478" s="290">
        <f t="shared" si="244"/>
        <v>115</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94600</v>
      </c>
      <c r="Y478" s="290">
        <f t="shared" si="245"/>
        <v>200</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49200</v>
      </c>
      <c r="AA478" s="290">
        <f t="shared" si="221"/>
        <v>104.0169133192389</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87200</v>
      </c>
      <c r="AC478" s="290">
        <f t="shared" si="222"/>
        <v>184.3551797040169</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57100</v>
      </c>
      <c r="AE478" s="290">
        <f t="shared" si="246"/>
        <v>120.71881606765328</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96550</v>
      </c>
      <c r="AG478" s="290">
        <f t="shared" si="247"/>
        <v>204.12262156448202</v>
      </c>
      <c r="AI478" s="429">
        <f t="shared" si="223"/>
        <v>136.49000000000524</v>
      </c>
      <c r="AJ478" s="429">
        <f t="shared" si="224"/>
        <v>159.36000000000058</v>
      </c>
      <c r="AK478" s="429">
        <f t="shared" si="225"/>
        <v>143.54000000000087</v>
      </c>
      <c r="AL478" s="429">
        <f t="shared" si="226"/>
        <v>158.4600000000064</v>
      </c>
      <c r="AM478" s="429">
        <f t="shared" si="227"/>
        <v>136.48999999999796</v>
      </c>
      <c r="AN478" s="429">
        <f t="shared" si="228"/>
        <v>159.36000000000058</v>
      </c>
      <c r="AO478" s="429">
        <f t="shared" si="229"/>
        <v>143.54000000000815</v>
      </c>
      <c r="AP478" s="429">
        <f t="shared" si="230"/>
        <v>158.45999999999185</v>
      </c>
      <c r="AQ478" s="429">
        <f t="shared" si="231"/>
        <v>115</v>
      </c>
      <c r="AR478" s="429">
        <f t="shared" si="232"/>
        <v>190</v>
      </c>
      <c r="AS478" s="429">
        <f t="shared" si="233"/>
        <v>115</v>
      </c>
      <c r="AT478" s="429">
        <f t="shared" si="234"/>
        <v>200</v>
      </c>
      <c r="AU478" s="429">
        <f t="shared" si="235"/>
        <v>200</v>
      </c>
      <c r="AV478" s="429">
        <f t="shared" si="236"/>
        <v>300</v>
      </c>
      <c r="AW478" s="429">
        <f t="shared" si="237"/>
        <v>200</v>
      </c>
      <c r="AX478" s="429">
        <f t="shared" si="238"/>
        <v>300</v>
      </c>
    </row>
    <row r="479" spans="1:50">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51100.26</v>
      </c>
      <c r="C479" s="290">
        <f t="shared" si="239"/>
        <v>107.80645569620253</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63021.14</v>
      </c>
      <c r="E479" s="290">
        <f t="shared" si="239"/>
        <v>132.95599156118143</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64806.96</v>
      </c>
      <c r="G479" s="290">
        <f t="shared" si="240"/>
        <v>136.72354430379747</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69018.540000000008</v>
      </c>
      <c r="I479" s="290">
        <f t="shared" si="241"/>
        <v>145.60873417721521</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64696.26</v>
      </c>
      <c r="K479" s="290">
        <f t="shared" si="217"/>
        <v>136.49</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75536.639999999999</v>
      </c>
      <c r="M479" s="290">
        <f t="shared" si="218"/>
        <v>159.35999999999999</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68037.959999999992</v>
      </c>
      <c r="O479" s="290">
        <f t="shared" si="242"/>
        <v>143.54</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75110.040000000008</v>
      </c>
      <c r="Q479" s="290">
        <f t="shared" si="243"/>
        <v>158.46</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54510</v>
      </c>
      <c r="S479" s="290">
        <f t="shared" si="219"/>
        <v>115</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90060</v>
      </c>
      <c r="U479" s="290">
        <f t="shared" si="220"/>
        <v>190</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54510</v>
      </c>
      <c r="W479" s="290">
        <f t="shared" si="244"/>
        <v>115</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94800</v>
      </c>
      <c r="Y479" s="290">
        <f t="shared" si="245"/>
        <v>200</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49400</v>
      </c>
      <c r="AA479" s="290">
        <f t="shared" si="221"/>
        <v>104.21940928270043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87500</v>
      </c>
      <c r="AC479" s="290">
        <f t="shared" si="222"/>
        <v>184.59915611814347</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57300</v>
      </c>
      <c r="AE479" s="290">
        <f t="shared" si="246"/>
        <v>120.88607594936708</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96850</v>
      </c>
      <c r="AG479" s="290">
        <f t="shared" si="247"/>
        <v>204.32489451476792</v>
      </c>
      <c r="AI479" s="429">
        <f t="shared" si="223"/>
        <v>136.48999999999796</v>
      </c>
      <c r="AJ479" s="429">
        <f t="shared" si="224"/>
        <v>159.35999999999331</v>
      </c>
      <c r="AK479" s="429">
        <f t="shared" si="225"/>
        <v>143.54000000000087</v>
      </c>
      <c r="AL479" s="429">
        <f t="shared" si="226"/>
        <v>158.4600000000064</v>
      </c>
      <c r="AM479" s="429">
        <f t="shared" si="227"/>
        <v>136.48999999999796</v>
      </c>
      <c r="AN479" s="429">
        <f t="shared" si="228"/>
        <v>159.35999999998603</v>
      </c>
      <c r="AO479" s="429">
        <f t="shared" si="229"/>
        <v>143.5399999999936</v>
      </c>
      <c r="AP479" s="429">
        <f t="shared" si="230"/>
        <v>158.4600000000064</v>
      </c>
      <c r="AQ479" s="429">
        <f t="shared" si="231"/>
        <v>115</v>
      </c>
      <c r="AR479" s="429">
        <f t="shared" si="232"/>
        <v>190</v>
      </c>
      <c r="AS479" s="429">
        <f t="shared" si="233"/>
        <v>115</v>
      </c>
      <c r="AT479" s="429">
        <f t="shared" si="234"/>
        <v>200</v>
      </c>
      <c r="AU479" s="429">
        <f t="shared" si="235"/>
        <v>200</v>
      </c>
      <c r="AV479" s="429">
        <f t="shared" si="236"/>
        <v>300</v>
      </c>
      <c r="AW479" s="429">
        <f t="shared" si="237"/>
        <v>200</v>
      </c>
      <c r="AX479" s="429">
        <f t="shared" si="238"/>
        <v>300</v>
      </c>
    </row>
    <row r="480" spans="1:5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51236.75</v>
      </c>
      <c r="C480" s="290">
        <f t="shared" si="239"/>
        <v>107.86684210526316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63180.5</v>
      </c>
      <c r="E480" s="290">
        <f t="shared" si="239"/>
        <v>133.01157894736843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64950.5</v>
      </c>
      <c r="G480" s="290">
        <f t="shared" si="240"/>
        <v>136.73789473684209</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69177</v>
      </c>
      <c r="I480" s="290">
        <f t="shared" si="241"/>
        <v>145.63578947368421</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64832.750000000007</v>
      </c>
      <c r="K480" s="290">
        <f t="shared" si="217"/>
        <v>136.49</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75696</v>
      </c>
      <c r="M480" s="290">
        <f t="shared" si="218"/>
        <v>159.36000000000001</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68181.5</v>
      </c>
      <c r="O480" s="290">
        <f t="shared" si="242"/>
        <v>143.54</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75268.5</v>
      </c>
      <c r="Q480" s="290">
        <f t="shared" si="243"/>
        <v>158.46</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54625</v>
      </c>
      <c r="S480" s="290">
        <f t="shared" si="219"/>
        <v>115</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90250</v>
      </c>
      <c r="U480" s="290">
        <f t="shared" si="220"/>
        <v>190</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54625</v>
      </c>
      <c r="W480" s="290">
        <f t="shared" si="244"/>
        <v>115</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95000</v>
      </c>
      <c r="Y480" s="290">
        <f t="shared" si="245"/>
        <v>200</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49600</v>
      </c>
      <c r="AA480" s="290">
        <f t="shared" si="221"/>
        <v>104.42105263157895</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87800</v>
      </c>
      <c r="AC480" s="290">
        <f t="shared" si="222"/>
        <v>184.84210526315789</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57500</v>
      </c>
      <c r="AE480" s="290">
        <f t="shared" si="246"/>
        <v>121.05263157894737</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97150</v>
      </c>
      <c r="AG480" s="290">
        <f t="shared" si="247"/>
        <v>204.52631578947367</v>
      </c>
      <c r="AI480" s="429">
        <f t="shared" si="223"/>
        <v>136.48999999999796</v>
      </c>
      <c r="AJ480" s="429">
        <f t="shared" si="224"/>
        <v>159.36000000000058</v>
      </c>
      <c r="AK480" s="429">
        <f t="shared" si="225"/>
        <v>143.54000000000087</v>
      </c>
      <c r="AL480" s="429">
        <f t="shared" si="226"/>
        <v>158.45999999999185</v>
      </c>
      <c r="AM480" s="429">
        <f t="shared" si="227"/>
        <v>136.49000000000524</v>
      </c>
      <c r="AN480" s="429">
        <f t="shared" si="228"/>
        <v>159.36000000000058</v>
      </c>
      <c r="AO480" s="429">
        <f t="shared" si="229"/>
        <v>143.54000000000815</v>
      </c>
      <c r="AP480" s="429">
        <f t="shared" si="230"/>
        <v>158.45999999999185</v>
      </c>
      <c r="AQ480" s="429">
        <f t="shared" si="231"/>
        <v>115</v>
      </c>
      <c r="AR480" s="429">
        <f t="shared" si="232"/>
        <v>190</v>
      </c>
      <c r="AS480" s="429">
        <f t="shared" si="233"/>
        <v>115</v>
      </c>
      <c r="AT480" s="429">
        <f t="shared" si="234"/>
        <v>200</v>
      </c>
      <c r="AU480" s="429">
        <f t="shared" si="235"/>
        <v>200</v>
      </c>
      <c r="AV480" s="429">
        <f t="shared" si="236"/>
        <v>300</v>
      </c>
      <c r="AW480" s="429">
        <f t="shared" si="237"/>
        <v>200</v>
      </c>
      <c r="AX480" s="429">
        <f t="shared" si="238"/>
        <v>300</v>
      </c>
    </row>
    <row r="481" spans="1:50">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51373.240000000005</v>
      </c>
      <c r="C481" s="290">
        <f t="shared" si="239"/>
        <v>107.92697478991597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63339.86</v>
      </c>
      <c r="E481" s="290">
        <f t="shared" si="239"/>
        <v>133.06693277310924</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65094.039999999994</v>
      </c>
      <c r="G481" s="290">
        <f t="shared" si="240"/>
        <v>136.75218487394957</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69335.460000000006</v>
      </c>
      <c r="I481" s="290">
        <f t="shared" si="241"/>
        <v>145.66273109243699</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64969.240000000005</v>
      </c>
      <c r="K481" s="290">
        <f t="shared" si="217"/>
        <v>136.49</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75855.360000000001</v>
      </c>
      <c r="M481" s="290">
        <f t="shared" si="218"/>
        <v>159.36000000000001</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68325.039999999994</v>
      </c>
      <c r="O481" s="290">
        <f t="shared" si="242"/>
        <v>143.54</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75426.960000000006</v>
      </c>
      <c r="Q481" s="290">
        <f t="shared" si="243"/>
        <v>158.46</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54740</v>
      </c>
      <c r="S481" s="290">
        <f t="shared" si="219"/>
        <v>115</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90440</v>
      </c>
      <c r="U481" s="290">
        <f t="shared" si="220"/>
        <v>190</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54740</v>
      </c>
      <c r="W481" s="290">
        <f t="shared" si="244"/>
        <v>115</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95200</v>
      </c>
      <c r="Y481" s="290">
        <f t="shared" si="245"/>
        <v>200</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49800</v>
      </c>
      <c r="AA481" s="290">
        <f t="shared" si="221"/>
        <v>104.6218487394958</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88100</v>
      </c>
      <c r="AC481" s="290">
        <f t="shared" si="222"/>
        <v>185.08403361344537</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57700</v>
      </c>
      <c r="AE481" s="290">
        <f t="shared" si="246"/>
        <v>121.21848739495799</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97450</v>
      </c>
      <c r="AG481" s="290">
        <f t="shared" si="247"/>
        <v>204.72689075630251</v>
      </c>
      <c r="AI481" s="429">
        <f t="shared" si="223"/>
        <v>136.49000000000524</v>
      </c>
      <c r="AJ481" s="429">
        <f t="shared" si="224"/>
        <v>159.36000000000058</v>
      </c>
      <c r="AK481" s="429">
        <f t="shared" si="225"/>
        <v>143.5399999999936</v>
      </c>
      <c r="AL481" s="429">
        <f t="shared" si="226"/>
        <v>158.4600000000064</v>
      </c>
      <c r="AM481" s="429">
        <f t="shared" si="227"/>
        <v>136.48999999999796</v>
      </c>
      <c r="AN481" s="429">
        <f t="shared" si="228"/>
        <v>159.36000000000058</v>
      </c>
      <c r="AO481" s="429">
        <f t="shared" si="229"/>
        <v>143.5399999999936</v>
      </c>
      <c r="AP481" s="429">
        <f t="shared" si="230"/>
        <v>158.4600000000064</v>
      </c>
      <c r="AQ481" s="429">
        <f t="shared" si="231"/>
        <v>115</v>
      </c>
      <c r="AR481" s="429">
        <f t="shared" si="232"/>
        <v>190</v>
      </c>
      <c r="AS481" s="429">
        <f t="shared" si="233"/>
        <v>115</v>
      </c>
      <c r="AT481" s="429">
        <f t="shared" si="234"/>
        <v>200</v>
      </c>
      <c r="AU481" s="429">
        <f t="shared" si="235"/>
        <v>200</v>
      </c>
      <c r="AV481" s="429">
        <f t="shared" si="236"/>
        <v>300</v>
      </c>
      <c r="AW481" s="429">
        <f t="shared" si="237"/>
        <v>200</v>
      </c>
      <c r="AX481" s="429">
        <f t="shared" si="238"/>
        <v>300</v>
      </c>
    </row>
    <row r="482" spans="1:50">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51509.73</v>
      </c>
      <c r="C482" s="290">
        <f t="shared" si="239"/>
        <v>107.98685534591196</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63499.22</v>
      </c>
      <c r="E482" s="290">
        <f t="shared" si="239"/>
        <v>133.12205450733754</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65237.579999999994</v>
      </c>
      <c r="G482" s="290">
        <f t="shared" si="240"/>
        <v>136.76641509433961</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69493.919999999998</v>
      </c>
      <c r="I482" s="290">
        <f t="shared" si="241"/>
        <v>145.68955974842768</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65105.73</v>
      </c>
      <c r="K482" s="290">
        <f t="shared" si="217"/>
        <v>136.49</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76014.720000000001</v>
      </c>
      <c r="M482" s="290">
        <f t="shared" si="218"/>
        <v>159.36000000000001</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68468.58</v>
      </c>
      <c r="O482" s="290">
        <f t="shared" si="242"/>
        <v>143.54</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75585.42</v>
      </c>
      <c r="Q482" s="290">
        <f t="shared" si="243"/>
        <v>158.46</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54855</v>
      </c>
      <c r="S482" s="290">
        <f t="shared" si="219"/>
        <v>115</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90630</v>
      </c>
      <c r="U482" s="290">
        <f t="shared" si="220"/>
        <v>190</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54855</v>
      </c>
      <c r="W482" s="290">
        <f t="shared" si="244"/>
        <v>115</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95400</v>
      </c>
      <c r="Y482" s="290">
        <f t="shared" si="245"/>
        <v>200</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50000</v>
      </c>
      <c r="AA482" s="290">
        <f t="shared" si="221"/>
        <v>104.82180293501048</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88400</v>
      </c>
      <c r="AC482" s="290">
        <f t="shared" si="222"/>
        <v>185.32494758909854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57900</v>
      </c>
      <c r="AE482" s="290">
        <f t="shared" si="246"/>
        <v>121.38364779874213</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97750</v>
      </c>
      <c r="AG482" s="290">
        <f t="shared" si="247"/>
        <v>204.9266247379455</v>
      </c>
      <c r="AI482" s="429">
        <f t="shared" si="223"/>
        <v>136.48999999999796</v>
      </c>
      <c r="AJ482" s="429">
        <f t="shared" si="224"/>
        <v>159.36000000000058</v>
      </c>
      <c r="AK482" s="429">
        <f t="shared" si="225"/>
        <v>143.54000000000087</v>
      </c>
      <c r="AL482" s="429">
        <f t="shared" si="226"/>
        <v>158.45999999999185</v>
      </c>
      <c r="AM482" s="429">
        <f t="shared" si="227"/>
        <v>136.48999999999796</v>
      </c>
      <c r="AN482" s="429">
        <f t="shared" si="228"/>
        <v>159.36000000000058</v>
      </c>
      <c r="AO482" s="429">
        <f t="shared" si="229"/>
        <v>143.54000000000815</v>
      </c>
      <c r="AP482" s="429">
        <f t="shared" si="230"/>
        <v>158.45999999999185</v>
      </c>
      <c r="AQ482" s="429">
        <f t="shared" si="231"/>
        <v>115</v>
      </c>
      <c r="AR482" s="429">
        <f t="shared" si="232"/>
        <v>190</v>
      </c>
      <c r="AS482" s="429">
        <f t="shared" si="233"/>
        <v>115</v>
      </c>
      <c r="AT482" s="429">
        <f t="shared" si="234"/>
        <v>200</v>
      </c>
      <c r="AU482" s="429">
        <f t="shared" si="235"/>
        <v>200</v>
      </c>
      <c r="AV482" s="429">
        <f t="shared" si="236"/>
        <v>300</v>
      </c>
      <c r="AW482" s="429">
        <f t="shared" si="237"/>
        <v>200</v>
      </c>
      <c r="AX482" s="429">
        <f t="shared" si="238"/>
        <v>300</v>
      </c>
    </row>
    <row r="483" spans="1:50">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51646.22</v>
      </c>
      <c r="C483" s="290">
        <f t="shared" si="239"/>
        <v>108.04648535564854</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63658.58</v>
      </c>
      <c r="E483" s="290">
        <f t="shared" si="239"/>
        <v>133.17694560669457</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65381.119999999995</v>
      </c>
      <c r="G483" s="290">
        <f t="shared" si="240"/>
        <v>136.78058577405858</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69652.38</v>
      </c>
      <c r="I483" s="290">
        <f t="shared" si="241"/>
        <v>145.71627615062764</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65242.22</v>
      </c>
      <c r="K483" s="290">
        <f t="shared" si="217"/>
        <v>136.49</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76174.080000000002</v>
      </c>
      <c r="M483" s="290">
        <f t="shared" si="218"/>
        <v>159.36000000000001</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68612.12</v>
      </c>
      <c r="O483" s="290">
        <f t="shared" si="242"/>
        <v>143.54</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75743.88</v>
      </c>
      <c r="Q483" s="290">
        <f t="shared" si="243"/>
        <v>158.46</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54970</v>
      </c>
      <c r="S483" s="290">
        <f t="shared" si="219"/>
        <v>115</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90820</v>
      </c>
      <c r="U483" s="290">
        <f t="shared" si="220"/>
        <v>190</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54970</v>
      </c>
      <c r="W483" s="290">
        <f t="shared" si="244"/>
        <v>115</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95600</v>
      </c>
      <c r="Y483" s="290">
        <f t="shared" si="245"/>
        <v>200</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50200</v>
      </c>
      <c r="AA483" s="290">
        <f t="shared" si="221"/>
        <v>105.02092050209205</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88700</v>
      </c>
      <c r="AC483" s="290">
        <f t="shared" si="222"/>
        <v>185.56485355648536</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58100</v>
      </c>
      <c r="AE483" s="290">
        <f t="shared" si="246"/>
        <v>121.54811715481172</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98050</v>
      </c>
      <c r="AG483" s="290">
        <f t="shared" si="247"/>
        <v>205.12552301255229</v>
      </c>
      <c r="AI483" s="429">
        <f t="shared" si="223"/>
        <v>136.48999999999796</v>
      </c>
      <c r="AJ483" s="429">
        <f t="shared" si="224"/>
        <v>159.36000000000058</v>
      </c>
      <c r="AK483" s="429">
        <f t="shared" si="225"/>
        <v>143.54000000000087</v>
      </c>
      <c r="AL483" s="429">
        <f t="shared" si="226"/>
        <v>158.4600000000064</v>
      </c>
      <c r="AM483" s="429">
        <f t="shared" si="227"/>
        <v>136.48999999999796</v>
      </c>
      <c r="AN483" s="429">
        <f t="shared" si="228"/>
        <v>159.36000000000058</v>
      </c>
      <c r="AO483" s="429">
        <f t="shared" si="229"/>
        <v>143.5399999999936</v>
      </c>
      <c r="AP483" s="429">
        <f t="shared" si="230"/>
        <v>158.4600000000064</v>
      </c>
      <c r="AQ483" s="429">
        <f t="shared" si="231"/>
        <v>115</v>
      </c>
      <c r="AR483" s="429">
        <f t="shared" si="232"/>
        <v>190</v>
      </c>
      <c r="AS483" s="429">
        <f t="shared" si="233"/>
        <v>115</v>
      </c>
      <c r="AT483" s="429">
        <f t="shared" si="234"/>
        <v>200</v>
      </c>
      <c r="AU483" s="429">
        <f t="shared" si="235"/>
        <v>200</v>
      </c>
      <c r="AV483" s="429">
        <f t="shared" si="236"/>
        <v>300</v>
      </c>
      <c r="AW483" s="429">
        <f t="shared" si="237"/>
        <v>200</v>
      </c>
      <c r="AX483" s="429">
        <f t="shared" si="238"/>
        <v>300</v>
      </c>
    </row>
    <row r="484" spans="1:50">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51782.710000000006</v>
      </c>
      <c r="C484" s="290">
        <f t="shared" si="239"/>
        <v>108.105866388309</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63817.94</v>
      </c>
      <c r="E484" s="290">
        <f t="shared" si="239"/>
        <v>133.23160751565763</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65524.659999999996</v>
      </c>
      <c r="G484" s="290">
        <f t="shared" si="240"/>
        <v>136.79469728601251</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69810.84</v>
      </c>
      <c r="I484" s="290">
        <f t="shared" si="241"/>
        <v>145.74288100208767</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65378.710000000006</v>
      </c>
      <c r="K484" s="290">
        <f t="shared" si="217"/>
        <v>136.49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76333.440000000002</v>
      </c>
      <c r="M484" s="290">
        <f t="shared" si="218"/>
        <v>159.36000000000001</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68755.659999999989</v>
      </c>
      <c r="O484" s="290">
        <f t="shared" si="242"/>
        <v>143.53999999999996</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75902.340000000011</v>
      </c>
      <c r="Q484" s="290">
        <f t="shared" si="243"/>
        <v>158.46000000000004</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55085</v>
      </c>
      <c r="S484" s="290">
        <f t="shared" si="219"/>
        <v>115</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91010</v>
      </c>
      <c r="U484" s="290">
        <f t="shared" si="220"/>
        <v>190</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55085</v>
      </c>
      <c r="W484" s="290">
        <f t="shared" si="244"/>
        <v>115</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95800</v>
      </c>
      <c r="Y484" s="290">
        <f t="shared" si="245"/>
        <v>200</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50400</v>
      </c>
      <c r="AA484" s="290">
        <f t="shared" si="221"/>
        <v>105.21920668058455</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89000</v>
      </c>
      <c r="AC484" s="290">
        <f t="shared" si="222"/>
        <v>185.80375782881003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58300</v>
      </c>
      <c r="AE484" s="290">
        <f t="shared" si="246"/>
        <v>121.71189979123173</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98350</v>
      </c>
      <c r="AG484" s="290">
        <f t="shared" si="247"/>
        <v>205.32359081419625</v>
      </c>
      <c r="AI484" s="429">
        <f t="shared" si="223"/>
        <v>136.49000000000524</v>
      </c>
      <c r="AJ484" s="429">
        <f t="shared" si="224"/>
        <v>159.36000000000058</v>
      </c>
      <c r="AK484" s="429">
        <f t="shared" si="225"/>
        <v>143.54000000000087</v>
      </c>
      <c r="AL484" s="429">
        <f t="shared" si="226"/>
        <v>158.45999999999185</v>
      </c>
      <c r="AM484" s="429">
        <f t="shared" si="227"/>
        <v>136.49000000000524</v>
      </c>
      <c r="AN484" s="429">
        <f t="shared" si="228"/>
        <v>159.36000000000058</v>
      </c>
      <c r="AO484" s="429">
        <f t="shared" si="229"/>
        <v>143.5399999999936</v>
      </c>
      <c r="AP484" s="429">
        <f t="shared" si="230"/>
        <v>158.4600000000064</v>
      </c>
      <c r="AQ484" s="429">
        <f t="shared" si="231"/>
        <v>115</v>
      </c>
      <c r="AR484" s="429">
        <f t="shared" si="232"/>
        <v>190</v>
      </c>
      <c r="AS484" s="429">
        <f t="shared" si="233"/>
        <v>115</v>
      </c>
      <c r="AT484" s="429">
        <f t="shared" si="234"/>
        <v>200</v>
      </c>
      <c r="AU484" s="429">
        <f t="shared" si="235"/>
        <v>200</v>
      </c>
      <c r="AV484" s="429">
        <f t="shared" si="236"/>
        <v>300</v>
      </c>
      <c r="AW484" s="429">
        <f t="shared" si="237"/>
        <v>200</v>
      </c>
      <c r="AX484" s="429">
        <f t="shared" si="238"/>
        <v>300</v>
      </c>
    </row>
    <row r="485" spans="1:50">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51919.199999999997</v>
      </c>
      <c r="C485" s="290">
        <f t="shared" si="239"/>
        <v>108.16499999999999</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63977.3</v>
      </c>
      <c r="E485" s="290">
        <f t="shared" si="239"/>
        <v>133.28604166666668</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65668.2</v>
      </c>
      <c r="G485" s="290">
        <f t="shared" si="240"/>
        <v>136.80875</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69969.3</v>
      </c>
      <c r="I485" s="290">
        <f t="shared" si="241"/>
        <v>145.769375</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65515.200000000004</v>
      </c>
      <c r="K485" s="290">
        <f t="shared" si="217"/>
        <v>136.49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76492.800000000003</v>
      </c>
      <c r="M485" s="290">
        <f t="shared" si="218"/>
        <v>159.36000000000001</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68899.199999999997</v>
      </c>
      <c r="O485" s="290">
        <f t="shared" si="242"/>
        <v>143.54</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76060.800000000003</v>
      </c>
      <c r="Q485" s="290">
        <f t="shared" si="243"/>
        <v>158.46</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55200</v>
      </c>
      <c r="S485" s="290">
        <f t="shared" si="219"/>
        <v>115</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91200</v>
      </c>
      <c r="U485" s="290">
        <f t="shared" si="220"/>
        <v>190</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55200</v>
      </c>
      <c r="W485" s="290">
        <f t="shared" si="244"/>
        <v>115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96000</v>
      </c>
      <c r="Y485" s="290">
        <f t="shared" si="245"/>
        <v>200</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50600</v>
      </c>
      <c r="AA485" s="290">
        <f t="shared" si="221"/>
        <v>105.41666666666667</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89300</v>
      </c>
      <c r="AC485" s="290">
        <f t="shared" si="222"/>
        <v>186.04166666666666</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58500</v>
      </c>
      <c r="AE485" s="290">
        <f t="shared" si="246"/>
        <v>121.875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98650</v>
      </c>
      <c r="AG485" s="290">
        <f t="shared" si="247"/>
        <v>205.52083333333334</v>
      </c>
      <c r="AI485" s="429">
        <f t="shared" si="223"/>
        <v>136.48999999999069</v>
      </c>
      <c r="AJ485" s="429">
        <f t="shared" si="224"/>
        <v>159.36000000000058</v>
      </c>
      <c r="AK485" s="429">
        <f t="shared" si="225"/>
        <v>143.54000000000087</v>
      </c>
      <c r="AL485" s="429">
        <f t="shared" si="226"/>
        <v>158.4600000000064</v>
      </c>
      <c r="AM485" s="429">
        <f t="shared" si="227"/>
        <v>136.48999999999796</v>
      </c>
      <c r="AN485" s="429">
        <f t="shared" si="228"/>
        <v>159.36000000000058</v>
      </c>
      <c r="AO485" s="429">
        <f t="shared" si="229"/>
        <v>143.54000000000815</v>
      </c>
      <c r="AP485" s="429">
        <f t="shared" si="230"/>
        <v>158.45999999999185</v>
      </c>
      <c r="AQ485" s="429">
        <f t="shared" si="231"/>
        <v>115</v>
      </c>
      <c r="AR485" s="429">
        <f t="shared" si="232"/>
        <v>190</v>
      </c>
      <c r="AS485" s="429">
        <f t="shared" si="233"/>
        <v>115</v>
      </c>
      <c r="AT485" s="429">
        <f t="shared" si="234"/>
        <v>200</v>
      </c>
      <c r="AU485" s="429">
        <f t="shared" si="235"/>
        <v>200</v>
      </c>
      <c r="AV485" s="429">
        <f t="shared" si="236"/>
        <v>300</v>
      </c>
      <c r="AW485" s="429">
        <f t="shared" si="237"/>
        <v>200</v>
      </c>
      <c r="AX485" s="429">
        <f t="shared" si="238"/>
        <v>300</v>
      </c>
    </row>
    <row r="486" spans="1:50">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52055.69</v>
      </c>
      <c r="C486" s="290">
        <f t="shared" si="239"/>
        <v>108.22388773388774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64136.66</v>
      </c>
      <c r="E486" s="290">
        <f t="shared" si="239"/>
        <v>133.3402494802495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65811.739999999991</v>
      </c>
      <c r="G486" s="290">
        <f t="shared" si="240"/>
        <v>136.82274428274425</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70127.760000000009</v>
      </c>
      <c r="I486" s="290">
        <f t="shared" si="241"/>
        <v>145.79575883575885</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65651.69</v>
      </c>
      <c r="K486" s="290">
        <f t="shared" si="217"/>
        <v>136.49</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76652.160000000003</v>
      </c>
      <c r="M486" s="290">
        <f t="shared" si="218"/>
        <v>159.36000000000001</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69042.739999999991</v>
      </c>
      <c r="O486" s="290">
        <f t="shared" si="242"/>
        <v>143.54</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76219.260000000009</v>
      </c>
      <c r="Q486" s="290">
        <f t="shared" si="243"/>
        <v>158.46</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55315</v>
      </c>
      <c r="S486" s="290">
        <f t="shared" si="219"/>
        <v>115</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91390</v>
      </c>
      <c r="U486" s="290">
        <f t="shared" si="220"/>
        <v>190</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55315</v>
      </c>
      <c r="W486" s="290">
        <f t="shared" si="244"/>
        <v>115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96200</v>
      </c>
      <c r="Y486" s="290">
        <f t="shared" si="245"/>
        <v>200</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50800</v>
      </c>
      <c r="AA486" s="290">
        <f t="shared" si="221"/>
        <v>105.61330561330561</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89600</v>
      </c>
      <c r="AC486" s="290">
        <f t="shared" si="222"/>
        <v>186.27858627858629</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58700</v>
      </c>
      <c r="AE486" s="290">
        <f t="shared" si="246"/>
        <v>122.03742203742203</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98950</v>
      </c>
      <c r="AG486" s="290">
        <f t="shared" si="247"/>
        <v>205.71725571725571</v>
      </c>
      <c r="AI486" s="429">
        <f t="shared" si="223"/>
        <v>136.49000000000524</v>
      </c>
      <c r="AJ486" s="429">
        <f t="shared" si="224"/>
        <v>159.36000000000058</v>
      </c>
      <c r="AK486" s="429">
        <f t="shared" si="225"/>
        <v>143.5399999999936</v>
      </c>
      <c r="AL486" s="429">
        <f t="shared" si="226"/>
        <v>158.4600000000064</v>
      </c>
      <c r="AM486" s="429">
        <f t="shared" si="227"/>
        <v>136.48999999999796</v>
      </c>
      <c r="AN486" s="429">
        <f t="shared" si="228"/>
        <v>159.36000000000058</v>
      </c>
      <c r="AO486" s="429">
        <f t="shared" si="229"/>
        <v>143.5399999999936</v>
      </c>
      <c r="AP486" s="429">
        <f t="shared" si="230"/>
        <v>158.4600000000064</v>
      </c>
      <c r="AQ486" s="429">
        <f t="shared" si="231"/>
        <v>115</v>
      </c>
      <c r="AR486" s="429">
        <f t="shared" si="232"/>
        <v>190</v>
      </c>
      <c r="AS486" s="429">
        <f t="shared" si="233"/>
        <v>115</v>
      </c>
      <c r="AT486" s="429">
        <f t="shared" si="234"/>
        <v>200</v>
      </c>
      <c r="AU486" s="429">
        <f t="shared" si="235"/>
        <v>200</v>
      </c>
      <c r="AV486" s="429">
        <f t="shared" si="236"/>
        <v>300</v>
      </c>
      <c r="AW486" s="429">
        <f t="shared" si="237"/>
        <v>200</v>
      </c>
      <c r="AX486" s="429">
        <f t="shared" si="238"/>
        <v>300</v>
      </c>
    </row>
    <row r="487" spans="1:50">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52192.18</v>
      </c>
      <c r="C487" s="290">
        <f t="shared" si="239"/>
        <v>108.28253112033195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64296.020000000004</v>
      </c>
      <c r="E487" s="290">
        <f t="shared" si="239"/>
        <v>133.39423236514523</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65955.28</v>
      </c>
      <c r="G487" s="290">
        <f t="shared" si="240"/>
        <v>136.8366804979253</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70286.22</v>
      </c>
      <c r="I487" s="290">
        <f t="shared" si="241"/>
        <v>145.82203319502074</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65788.180000000008</v>
      </c>
      <c r="K487" s="290">
        <f t="shared" si="217"/>
        <v>136.49</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76811.520000000004</v>
      </c>
      <c r="M487" s="290">
        <f t="shared" si="218"/>
        <v>159.36000000000001</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69186.28</v>
      </c>
      <c r="O487" s="290">
        <f t="shared" si="242"/>
        <v>143.54</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76377.72</v>
      </c>
      <c r="Q487" s="290">
        <f t="shared" si="243"/>
        <v>158.46</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55430</v>
      </c>
      <c r="S487" s="290">
        <f t="shared" si="219"/>
        <v>115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91580</v>
      </c>
      <c r="U487" s="290">
        <f t="shared" si="220"/>
        <v>190</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55430</v>
      </c>
      <c r="W487" s="290">
        <f t="shared" si="244"/>
        <v>115</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96400</v>
      </c>
      <c r="Y487" s="290">
        <f t="shared" si="245"/>
        <v>200</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51000</v>
      </c>
      <c r="AA487" s="290">
        <f t="shared" si="221"/>
        <v>105.80912863070539</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89900</v>
      </c>
      <c r="AC487" s="290">
        <f t="shared" si="222"/>
        <v>186.51452282157678</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58900</v>
      </c>
      <c r="AE487" s="290">
        <f t="shared" si="246"/>
        <v>122.19917012448133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99250</v>
      </c>
      <c r="AG487" s="290">
        <f t="shared" si="247"/>
        <v>205.91286307053943</v>
      </c>
      <c r="AI487" s="429">
        <f t="shared" si="223"/>
        <v>136.48999999999796</v>
      </c>
      <c r="AJ487" s="429">
        <f t="shared" si="224"/>
        <v>159.36000000000058</v>
      </c>
      <c r="AK487" s="429">
        <f t="shared" si="225"/>
        <v>143.54000000000815</v>
      </c>
      <c r="AL487" s="429">
        <f t="shared" si="226"/>
        <v>158.45999999999185</v>
      </c>
      <c r="AM487" s="429">
        <f t="shared" si="227"/>
        <v>136.49000000000524</v>
      </c>
      <c r="AN487" s="429">
        <f t="shared" si="228"/>
        <v>159.36000000000058</v>
      </c>
      <c r="AO487" s="429">
        <f t="shared" si="229"/>
        <v>143.54000000000815</v>
      </c>
      <c r="AP487" s="429">
        <f t="shared" si="230"/>
        <v>158.45999999999185</v>
      </c>
      <c r="AQ487" s="429">
        <f t="shared" si="231"/>
        <v>115</v>
      </c>
      <c r="AR487" s="429">
        <f t="shared" si="232"/>
        <v>190</v>
      </c>
      <c r="AS487" s="429">
        <f t="shared" si="233"/>
        <v>115</v>
      </c>
      <c r="AT487" s="429">
        <f t="shared" si="234"/>
        <v>200</v>
      </c>
      <c r="AU487" s="429">
        <f t="shared" si="235"/>
        <v>200</v>
      </c>
      <c r="AV487" s="429">
        <f t="shared" si="236"/>
        <v>300</v>
      </c>
      <c r="AW487" s="429">
        <f t="shared" si="237"/>
        <v>200</v>
      </c>
      <c r="AX487" s="429">
        <f t="shared" si="238"/>
        <v>300</v>
      </c>
    </row>
    <row r="488" spans="1:50">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52328.67</v>
      </c>
      <c r="C488" s="290">
        <f t="shared" si="239"/>
        <v>108.34093167701863</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64455.380000000005</v>
      </c>
      <c r="E488" s="290">
        <f t="shared" si="239"/>
        <v>133.44799171842652</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66098.820000000007</v>
      </c>
      <c r="G488" s="290">
        <f t="shared" si="240"/>
        <v>136.8505590062112</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70444.679999999993</v>
      </c>
      <c r="I488" s="290">
        <f t="shared" si="241"/>
        <v>145.84819875776395</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65924.67</v>
      </c>
      <c r="K488" s="290">
        <f t="shared" si="217"/>
        <v>136.49</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76970.880000000005</v>
      </c>
      <c r="M488" s="290">
        <f t="shared" si="218"/>
        <v>159.36000000000001</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69329.819999999992</v>
      </c>
      <c r="O488" s="290">
        <f t="shared" si="242"/>
        <v>143.54</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76536.180000000008</v>
      </c>
      <c r="Q488" s="290">
        <f t="shared" si="243"/>
        <v>158.46</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55545</v>
      </c>
      <c r="S488" s="290">
        <f t="shared" si="219"/>
        <v>115</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91770</v>
      </c>
      <c r="U488" s="290">
        <f t="shared" si="220"/>
        <v>190</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55545</v>
      </c>
      <c r="W488" s="290">
        <f t="shared" si="244"/>
        <v>115</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96600</v>
      </c>
      <c r="Y488" s="290">
        <f t="shared" si="245"/>
        <v>200</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51200</v>
      </c>
      <c r="AA488" s="290">
        <f t="shared" si="221"/>
        <v>106.00414078674949</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90200</v>
      </c>
      <c r="AC488" s="290">
        <f t="shared" si="222"/>
        <v>186.74948240165631</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59100</v>
      </c>
      <c r="AE488" s="290">
        <f t="shared" si="246"/>
        <v>122.36024844720497</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99550</v>
      </c>
      <c r="AG488" s="290">
        <f t="shared" si="247"/>
        <v>206.10766045548655</v>
      </c>
      <c r="AI488" s="429">
        <f t="shared" si="223"/>
        <v>136.48999999999796</v>
      </c>
      <c r="AJ488" s="429">
        <f t="shared" si="224"/>
        <v>159.36000000000058</v>
      </c>
      <c r="AK488" s="429">
        <f t="shared" si="225"/>
        <v>143.54000000000815</v>
      </c>
      <c r="AL488" s="429">
        <f t="shared" si="226"/>
        <v>158.45999999999185</v>
      </c>
      <c r="AM488" s="429">
        <f t="shared" si="227"/>
        <v>136.48999999999069</v>
      </c>
      <c r="AN488" s="429">
        <f t="shared" si="228"/>
        <v>159.36000000000058</v>
      </c>
      <c r="AO488" s="429">
        <f t="shared" si="229"/>
        <v>143.5399999999936</v>
      </c>
      <c r="AP488" s="429">
        <f t="shared" si="230"/>
        <v>158.4600000000064</v>
      </c>
      <c r="AQ488" s="429">
        <f t="shared" si="231"/>
        <v>115</v>
      </c>
      <c r="AR488" s="429">
        <f t="shared" si="232"/>
        <v>190</v>
      </c>
      <c r="AS488" s="429">
        <f t="shared" si="233"/>
        <v>115</v>
      </c>
      <c r="AT488" s="429">
        <f t="shared" si="234"/>
        <v>200</v>
      </c>
      <c r="AU488" s="429">
        <f t="shared" si="235"/>
        <v>200</v>
      </c>
      <c r="AV488" s="429">
        <f t="shared" si="236"/>
        <v>300</v>
      </c>
      <c r="AW488" s="429">
        <f t="shared" si="237"/>
        <v>200</v>
      </c>
      <c r="AX488" s="429">
        <f t="shared" si="238"/>
        <v>300</v>
      </c>
    </row>
    <row r="489" spans="1:50">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52465.16</v>
      </c>
      <c r="C489" s="290">
        <f t="shared" si="239"/>
        <v>108.39909090909092</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64614.740000000005</v>
      </c>
      <c r="E489" s="290">
        <f t="shared" si="239"/>
        <v>133.50152892561985</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66242.36</v>
      </c>
      <c r="G489" s="290">
        <f t="shared" si="240"/>
        <v>136.86438016528925</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70603.14</v>
      </c>
      <c r="I489" s="290">
        <f t="shared" si="241"/>
        <v>145.8742561983471</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66061.16</v>
      </c>
      <c r="K489" s="290">
        <f t="shared" si="217"/>
        <v>136.49</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77130.240000000005</v>
      </c>
      <c r="M489" s="290">
        <f t="shared" si="218"/>
        <v>159.36000000000001</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69473.36</v>
      </c>
      <c r="O489" s="290">
        <f t="shared" si="242"/>
        <v>143.54</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76694.64</v>
      </c>
      <c r="Q489" s="290">
        <f t="shared" si="243"/>
        <v>158.46</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55660</v>
      </c>
      <c r="S489" s="290">
        <f t="shared" si="219"/>
        <v>115</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91960</v>
      </c>
      <c r="U489" s="290">
        <f t="shared" si="220"/>
        <v>190</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55660</v>
      </c>
      <c r="W489" s="290">
        <f t="shared" si="244"/>
        <v>115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96800</v>
      </c>
      <c r="Y489" s="290">
        <f t="shared" si="245"/>
        <v>200</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51400</v>
      </c>
      <c r="AA489" s="290">
        <f t="shared" si="221"/>
        <v>106.19834710743801</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90500</v>
      </c>
      <c r="AC489" s="290">
        <f t="shared" si="222"/>
        <v>186.98347107438016</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59300</v>
      </c>
      <c r="AE489" s="290">
        <f t="shared" si="246"/>
        <v>122.52066115702479</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99850</v>
      </c>
      <c r="AG489" s="290">
        <f t="shared" si="247"/>
        <v>206.30165289256198</v>
      </c>
      <c r="AI489" s="429">
        <f t="shared" si="223"/>
        <v>136.49000000000524</v>
      </c>
      <c r="AJ489" s="429">
        <f t="shared" si="224"/>
        <v>159.36000000000058</v>
      </c>
      <c r="AK489" s="429">
        <f t="shared" si="225"/>
        <v>143.5399999999936</v>
      </c>
      <c r="AL489" s="429">
        <f t="shared" si="226"/>
        <v>158.4600000000064</v>
      </c>
      <c r="AM489" s="429">
        <f t="shared" si="227"/>
        <v>136.49000000000524</v>
      </c>
      <c r="AN489" s="429">
        <f t="shared" si="228"/>
        <v>159.36000000000058</v>
      </c>
      <c r="AO489" s="429">
        <f t="shared" si="229"/>
        <v>143.54000000000815</v>
      </c>
      <c r="AP489" s="429">
        <f t="shared" si="230"/>
        <v>158.45999999999185</v>
      </c>
      <c r="AQ489" s="429">
        <f t="shared" si="231"/>
        <v>115</v>
      </c>
      <c r="AR489" s="429">
        <f t="shared" si="232"/>
        <v>190</v>
      </c>
      <c r="AS489" s="429">
        <f t="shared" si="233"/>
        <v>115</v>
      </c>
      <c r="AT489" s="429">
        <f t="shared" si="234"/>
        <v>200</v>
      </c>
      <c r="AU489" s="429">
        <f t="shared" si="235"/>
        <v>200</v>
      </c>
      <c r="AV489" s="429">
        <f t="shared" si="236"/>
        <v>300</v>
      </c>
      <c r="AW489" s="429">
        <f t="shared" si="237"/>
        <v>200</v>
      </c>
      <c r="AX489" s="429">
        <f t="shared" si="238"/>
        <v>300</v>
      </c>
    </row>
    <row r="490" spans="1:5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52601.65</v>
      </c>
      <c r="C490" s="290">
        <f t="shared" si="239"/>
        <v>108.45701030927836</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64774.100000000006</v>
      </c>
      <c r="E490" s="290">
        <f t="shared" si="239"/>
        <v>133.55484536082474</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66385.899999999994</v>
      </c>
      <c r="G490" s="290">
        <f t="shared" si="240"/>
        <v>136.87814432989688</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70761.600000000006</v>
      </c>
      <c r="I490" s="290">
        <f t="shared" si="241"/>
        <v>145.90020618556701</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66197.650000000009</v>
      </c>
      <c r="K490" s="290">
        <f t="shared" si="217"/>
        <v>136.49</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77289.600000000006</v>
      </c>
      <c r="M490" s="290">
        <f t="shared" si="218"/>
        <v>159.36000000000001</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69616.899999999994</v>
      </c>
      <c r="O490" s="290">
        <f t="shared" si="242"/>
        <v>143.54</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76853.100000000006</v>
      </c>
      <c r="Q490" s="290">
        <f t="shared" si="243"/>
        <v>158.46</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55775</v>
      </c>
      <c r="S490" s="290">
        <f t="shared" si="219"/>
        <v>115</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92150</v>
      </c>
      <c r="U490" s="290">
        <f t="shared" si="220"/>
        <v>190</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55775</v>
      </c>
      <c r="W490" s="290">
        <f t="shared" si="244"/>
        <v>115</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97000</v>
      </c>
      <c r="Y490" s="290">
        <f t="shared" si="245"/>
        <v>200</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51600</v>
      </c>
      <c r="AA490" s="290">
        <f t="shared" si="221"/>
        <v>106.39175257731959</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90800</v>
      </c>
      <c r="AC490" s="290">
        <f t="shared" si="222"/>
        <v>187.21649484536081</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59500</v>
      </c>
      <c r="AE490" s="290">
        <f t="shared" si="246"/>
        <v>122.68041237113403</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100150</v>
      </c>
      <c r="AG490" s="290">
        <f t="shared" si="247"/>
        <v>206.49484536082474</v>
      </c>
      <c r="AI490" s="429">
        <f t="shared" si="223"/>
        <v>136.48999999999796</v>
      </c>
      <c r="AJ490" s="429">
        <f t="shared" si="224"/>
        <v>159.36000000000058</v>
      </c>
      <c r="AK490" s="429">
        <f t="shared" si="225"/>
        <v>143.5399999999936</v>
      </c>
      <c r="AL490" s="429">
        <f t="shared" si="226"/>
        <v>158.4600000000064</v>
      </c>
      <c r="AM490" s="429">
        <f t="shared" si="227"/>
        <v>136.49000000000524</v>
      </c>
      <c r="AN490" s="429">
        <f t="shared" si="228"/>
        <v>159.36000000000058</v>
      </c>
      <c r="AO490" s="429">
        <f t="shared" si="229"/>
        <v>143.5399999999936</v>
      </c>
      <c r="AP490" s="429">
        <f t="shared" si="230"/>
        <v>158.4600000000064</v>
      </c>
      <c r="AQ490" s="429">
        <f t="shared" si="231"/>
        <v>115</v>
      </c>
      <c r="AR490" s="429">
        <f t="shared" si="232"/>
        <v>190</v>
      </c>
      <c r="AS490" s="429">
        <f t="shared" si="233"/>
        <v>115</v>
      </c>
      <c r="AT490" s="429">
        <f t="shared" si="234"/>
        <v>200</v>
      </c>
      <c r="AU490" s="429">
        <f t="shared" si="235"/>
        <v>200</v>
      </c>
      <c r="AV490" s="429">
        <f t="shared" si="236"/>
        <v>300</v>
      </c>
      <c r="AW490" s="429">
        <f t="shared" si="237"/>
        <v>200</v>
      </c>
      <c r="AX490" s="429">
        <f t="shared" si="238"/>
        <v>300</v>
      </c>
    </row>
    <row r="491" spans="1:50">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52738.14</v>
      </c>
      <c r="C491" s="290">
        <f t="shared" si="239"/>
        <v>108.51469135802469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64933.460000000006</v>
      </c>
      <c r="E491" s="290">
        <f t="shared" si="239"/>
        <v>133.6079423868313</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66529.440000000002</v>
      </c>
      <c r="G491" s="290">
        <f t="shared" si="240"/>
        <v>136.89185185185187</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70920.06</v>
      </c>
      <c r="I491" s="290">
        <f t="shared" si="241"/>
        <v>145.92604938271606</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66334.14</v>
      </c>
      <c r="K491" s="290">
        <f t="shared" si="217"/>
        <v>136.49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77448.960000000006</v>
      </c>
      <c r="M491" s="290">
        <f t="shared" si="218"/>
        <v>159.36000000000001</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69760.44</v>
      </c>
      <c r="O491" s="290">
        <f t="shared" si="242"/>
        <v>143.54</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77011.56</v>
      </c>
      <c r="Q491" s="290">
        <f t="shared" si="243"/>
        <v>158.46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55890</v>
      </c>
      <c r="S491" s="290">
        <f t="shared" si="219"/>
        <v>115</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92340</v>
      </c>
      <c r="U491" s="290">
        <f t="shared" si="220"/>
        <v>190</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55890</v>
      </c>
      <c r="W491" s="290">
        <f t="shared" si="244"/>
        <v>115</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97200</v>
      </c>
      <c r="Y491" s="290">
        <f t="shared" si="245"/>
        <v>200</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51800</v>
      </c>
      <c r="AA491" s="290">
        <f t="shared" si="221"/>
        <v>106.5843621399177</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91100</v>
      </c>
      <c r="AC491" s="290">
        <f t="shared" si="222"/>
        <v>187.44855967078189</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59700</v>
      </c>
      <c r="AE491" s="290">
        <f t="shared" si="246"/>
        <v>122.83950617283951</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100450</v>
      </c>
      <c r="AG491" s="290">
        <f t="shared" si="247"/>
        <v>206.68724279835391</v>
      </c>
      <c r="AI491" s="429">
        <f t="shared" si="223"/>
        <v>136.48999999999796</v>
      </c>
      <c r="AJ491" s="429">
        <f t="shared" si="224"/>
        <v>159.36000000000058</v>
      </c>
      <c r="AK491" s="429">
        <f t="shared" si="225"/>
        <v>143.54000000000815</v>
      </c>
      <c r="AL491" s="429">
        <f t="shared" si="226"/>
        <v>158.45999999999185</v>
      </c>
      <c r="AM491" s="429">
        <f t="shared" si="227"/>
        <v>136.48999999999069</v>
      </c>
      <c r="AN491" s="429">
        <f t="shared" si="228"/>
        <v>159.36000000000058</v>
      </c>
      <c r="AO491" s="429">
        <f t="shared" si="229"/>
        <v>143.54000000000815</v>
      </c>
      <c r="AP491" s="429">
        <f t="shared" si="230"/>
        <v>158.45999999999185</v>
      </c>
      <c r="AQ491" s="429">
        <f t="shared" si="231"/>
        <v>115</v>
      </c>
      <c r="AR491" s="429">
        <f t="shared" si="232"/>
        <v>190</v>
      </c>
      <c r="AS491" s="429">
        <f t="shared" si="233"/>
        <v>115</v>
      </c>
      <c r="AT491" s="429">
        <f t="shared" si="234"/>
        <v>200</v>
      </c>
      <c r="AU491" s="429">
        <f t="shared" si="235"/>
        <v>200</v>
      </c>
      <c r="AV491" s="429">
        <f t="shared" si="236"/>
        <v>300</v>
      </c>
      <c r="AW491" s="429">
        <f t="shared" si="237"/>
        <v>200</v>
      </c>
      <c r="AX491" s="429">
        <f t="shared" si="238"/>
        <v>300</v>
      </c>
    </row>
    <row r="492" spans="1:50">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52874.630000000005</v>
      </c>
      <c r="C492" s="290">
        <f t="shared" si="239"/>
        <v>108.57213552361397</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65092.82</v>
      </c>
      <c r="E492" s="290">
        <f t="shared" si="239"/>
        <v>133.66082135523615</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66672.98</v>
      </c>
      <c r="G492" s="290">
        <f t="shared" si="240"/>
        <v>136.90550308008213</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71078.52</v>
      </c>
      <c r="I492" s="290">
        <f t="shared" si="241"/>
        <v>145.95178644763863</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66470.63</v>
      </c>
      <c r="K492" s="290">
        <f t="shared" si="217"/>
        <v>136.49</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77608.320000000007</v>
      </c>
      <c r="M492" s="290">
        <f t="shared" si="218"/>
        <v>159.36000000000001</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69903.98</v>
      </c>
      <c r="O492" s="290">
        <f t="shared" si="242"/>
        <v>143.54</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77170.02</v>
      </c>
      <c r="Q492" s="290">
        <f t="shared" si="243"/>
        <v>158.46</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56005</v>
      </c>
      <c r="S492" s="290">
        <f t="shared" si="219"/>
        <v>115</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92530</v>
      </c>
      <c r="U492" s="290">
        <f t="shared" si="220"/>
        <v>190</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56005</v>
      </c>
      <c r="W492" s="290">
        <f t="shared" si="244"/>
        <v>115</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97400</v>
      </c>
      <c r="Y492" s="290">
        <f t="shared" si="245"/>
        <v>200</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52000</v>
      </c>
      <c r="AA492" s="290">
        <f t="shared" si="221"/>
        <v>106.77618069815195</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91400</v>
      </c>
      <c r="AC492" s="290">
        <f t="shared" si="222"/>
        <v>187.67967145790556</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59900</v>
      </c>
      <c r="AE492" s="290">
        <f t="shared" si="246"/>
        <v>122.99794661190965</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100750</v>
      </c>
      <c r="AG492" s="290">
        <f t="shared" si="247"/>
        <v>206.87885010266942</v>
      </c>
      <c r="AI492" s="429">
        <f t="shared" si="223"/>
        <v>136.49000000000524</v>
      </c>
      <c r="AJ492" s="429">
        <f t="shared" si="224"/>
        <v>159.35999999999331</v>
      </c>
      <c r="AK492" s="429">
        <f t="shared" si="225"/>
        <v>143.5399999999936</v>
      </c>
      <c r="AL492" s="429">
        <f t="shared" si="226"/>
        <v>158.4600000000064</v>
      </c>
      <c r="AM492" s="429">
        <f t="shared" si="227"/>
        <v>136.49000000000524</v>
      </c>
      <c r="AN492" s="429">
        <f t="shared" si="228"/>
        <v>159.36000000000058</v>
      </c>
      <c r="AO492" s="429">
        <f t="shared" si="229"/>
        <v>143.5399999999936</v>
      </c>
      <c r="AP492" s="429">
        <f t="shared" si="230"/>
        <v>158.4600000000064</v>
      </c>
      <c r="AQ492" s="429">
        <f t="shared" si="231"/>
        <v>115</v>
      </c>
      <c r="AR492" s="429">
        <f t="shared" si="232"/>
        <v>190</v>
      </c>
      <c r="AS492" s="429">
        <f t="shared" si="233"/>
        <v>115</v>
      </c>
      <c r="AT492" s="429">
        <f t="shared" si="234"/>
        <v>200</v>
      </c>
      <c r="AU492" s="429">
        <f t="shared" si="235"/>
        <v>200</v>
      </c>
      <c r="AV492" s="429">
        <f t="shared" si="236"/>
        <v>300</v>
      </c>
      <c r="AW492" s="429">
        <f t="shared" si="237"/>
        <v>200</v>
      </c>
      <c r="AX492" s="429">
        <f t="shared" si="238"/>
        <v>300</v>
      </c>
    </row>
    <row r="493" spans="1:50">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53011.12</v>
      </c>
      <c r="C493" s="290">
        <f t="shared" si="239"/>
        <v>108.62934426229509</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65252.18</v>
      </c>
      <c r="E493" s="290">
        <f t="shared" si="239"/>
        <v>133.71348360655739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66816.51999999999</v>
      </c>
      <c r="G493" s="290">
        <f t="shared" si="240"/>
        <v>136.91909836065571</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71236.98000000001</v>
      </c>
      <c r="I493" s="290">
        <f t="shared" si="241"/>
        <v>145.97741803278691</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66607.12000000001</v>
      </c>
      <c r="K493" s="290">
        <f t="shared" si="217"/>
        <v>136.49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77767.680000000008</v>
      </c>
      <c r="M493" s="290">
        <f t="shared" si="218"/>
        <v>159.36000000000001</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70047.51999999999</v>
      </c>
      <c r="O493" s="290">
        <f t="shared" si="242"/>
        <v>143.54</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77328.48000000001</v>
      </c>
      <c r="Q493" s="290">
        <f t="shared" si="243"/>
        <v>158.46</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56120</v>
      </c>
      <c r="S493" s="290">
        <f t="shared" si="219"/>
        <v>115</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92720</v>
      </c>
      <c r="U493" s="290">
        <f t="shared" si="220"/>
        <v>190</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56120</v>
      </c>
      <c r="W493" s="290">
        <f t="shared" si="244"/>
        <v>115</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97600</v>
      </c>
      <c r="Y493" s="290">
        <f t="shared" si="245"/>
        <v>200</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52200</v>
      </c>
      <c r="AA493" s="290">
        <f t="shared" si="221"/>
        <v>106.9672131147541</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91700</v>
      </c>
      <c r="AC493" s="290">
        <f t="shared" si="222"/>
        <v>187.90983606557376</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60100</v>
      </c>
      <c r="AE493" s="290">
        <f t="shared" si="246"/>
        <v>123.15573770491804</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101050</v>
      </c>
      <c r="AG493" s="290">
        <f t="shared" si="247"/>
        <v>207.06967213114754</v>
      </c>
      <c r="AI493" s="429">
        <f t="shared" si="223"/>
        <v>136.48999999999796</v>
      </c>
      <c r="AJ493" s="429">
        <f t="shared" si="224"/>
        <v>159.36000000000058</v>
      </c>
      <c r="AK493" s="429">
        <f t="shared" si="225"/>
        <v>143.5399999999936</v>
      </c>
      <c r="AL493" s="429">
        <f t="shared" si="226"/>
        <v>158.4600000000064</v>
      </c>
      <c r="AM493" s="429">
        <f t="shared" si="227"/>
        <v>136.49000000000524</v>
      </c>
      <c r="AN493" s="429">
        <f t="shared" si="228"/>
        <v>159.36000000000058</v>
      </c>
      <c r="AO493" s="429">
        <f t="shared" si="229"/>
        <v>143.5399999999936</v>
      </c>
      <c r="AP493" s="429">
        <f t="shared" si="230"/>
        <v>158.4600000000064</v>
      </c>
      <c r="AQ493" s="429">
        <f t="shared" si="231"/>
        <v>115</v>
      </c>
      <c r="AR493" s="429">
        <f t="shared" si="232"/>
        <v>190</v>
      </c>
      <c r="AS493" s="429">
        <f t="shared" si="233"/>
        <v>115</v>
      </c>
      <c r="AT493" s="429">
        <f t="shared" si="234"/>
        <v>200</v>
      </c>
      <c r="AU493" s="429">
        <f t="shared" si="235"/>
        <v>200</v>
      </c>
      <c r="AV493" s="429">
        <f t="shared" si="236"/>
        <v>300</v>
      </c>
      <c r="AW493" s="429">
        <f t="shared" si="237"/>
        <v>200</v>
      </c>
      <c r="AX493" s="429">
        <f t="shared" si="238"/>
        <v>300</v>
      </c>
    </row>
    <row r="494" spans="1:50">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53147.61</v>
      </c>
      <c r="C494" s="290">
        <f t="shared" si="239"/>
        <v>108.68631901840492</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65411.54</v>
      </c>
      <c r="E494" s="290">
        <f t="shared" si="239"/>
        <v>133.76593047034766</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66960.06</v>
      </c>
      <c r="G494" s="290">
        <f t="shared" si="240"/>
        <v>136.93263803680981</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71395.44</v>
      </c>
      <c r="I494" s="290">
        <f t="shared" si="241"/>
        <v>146.00294478527607</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66743.61</v>
      </c>
      <c r="K494" s="290">
        <f t="shared" si="217"/>
        <v>136.49</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77927.040000000008</v>
      </c>
      <c r="M494" s="290">
        <f t="shared" si="218"/>
        <v>159.36000000000001</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70191.06</v>
      </c>
      <c r="O494" s="290">
        <f t="shared" si="242"/>
        <v>143.54</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77486.94</v>
      </c>
      <c r="Q494" s="290">
        <f t="shared" si="243"/>
        <v>158.46</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56235</v>
      </c>
      <c r="S494" s="290">
        <f t="shared" si="219"/>
        <v>115</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92910</v>
      </c>
      <c r="U494" s="290">
        <f t="shared" si="220"/>
        <v>190</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56235</v>
      </c>
      <c r="W494" s="290">
        <f t="shared" si="244"/>
        <v>115</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97800</v>
      </c>
      <c r="Y494" s="290">
        <f t="shared" si="245"/>
        <v>200</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52400</v>
      </c>
      <c r="AA494" s="290">
        <f t="shared" si="221"/>
        <v>107.15746421267893</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92000</v>
      </c>
      <c r="AC494" s="290">
        <f t="shared" si="222"/>
        <v>188.13905930470347</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60300</v>
      </c>
      <c r="AE494" s="290">
        <f t="shared" si="246"/>
        <v>123.31288343558282</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101350</v>
      </c>
      <c r="AG494" s="290">
        <f t="shared" si="247"/>
        <v>207.25971370143148</v>
      </c>
      <c r="AI494" s="429">
        <f t="shared" si="223"/>
        <v>136.48999999999796</v>
      </c>
      <c r="AJ494" s="429">
        <f t="shared" si="224"/>
        <v>159.36000000000058</v>
      </c>
      <c r="AK494" s="429">
        <f t="shared" si="225"/>
        <v>143.54000000000815</v>
      </c>
      <c r="AL494" s="429">
        <f t="shared" si="226"/>
        <v>158.45999999999185</v>
      </c>
      <c r="AM494" s="429">
        <f t="shared" si="227"/>
        <v>136.48999999999069</v>
      </c>
      <c r="AN494" s="429">
        <f t="shared" si="228"/>
        <v>159.36000000000058</v>
      </c>
      <c r="AO494" s="429">
        <f t="shared" si="229"/>
        <v>143.54000000000815</v>
      </c>
      <c r="AP494" s="429">
        <f t="shared" si="230"/>
        <v>158.45999999999185</v>
      </c>
      <c r="AQ494" s="429">
        <f t="shared" si="231"/>
        <v>115</v>
      </c>
      <c r="AR494" s="429">
        <f t="shared" si="232"/>
        <v>190</v>
      </c>
      <c r="AS494" s="429">
        <f t="shared" si="233"/>
        <v>115</v>
      </c>
      <c r="AT494" s="429">
        <f t="shared" si="234"/>
        <v>200</v>
      </c>
      <c r="AU494" s="429">
        <f t="shared" si="235"/>
        <v>200</v>
      </c>
      <c r="AV494" s="429">
        <f t="shared" si="236"/>
        <v>300</v>
      </c>
      <c r="AW494" s="429">
        <f t="shared" si="237"/>
        <v>200</v>
      </c>
      <c r="AX494" s="429">
        <f t="shared" si="238"/>
        <v>300</v>
      </c>
    </row>
    <row r="495" spans="1:50">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53284.100000000006</v>
      </c>
      <c r="C495" s="290">
        <f t="shared" si="239"/>
        <v>108.74306122448981</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65570.899999999994</v>
      </c>
      <c r="E495" s="290">
        <f t="shared" si="239"/>
        <v>133.81816326530611</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67103.600000000006</v>
      </c>
      <c r="G495" s="290">
        <f t="shared" si="240"/>
        <v>136.94612244897959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71553.899999999994</v>
      </c>
      <c r="I495" s="290">
        <f t="shared" si="241"/>
        <v>146.02836734693875</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66880.100000000006</v>
      </c>
      <c r="K495" s="290">
        <f t="shared" si="217"/>
        <v>136.49</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78086.400000000009</v>
      </c>
      <c r="M495" s="290">
        <f t="shared" si="218"/>
        <v>159.36000000000001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70334.599999999991</v>
      </c>
      <c r="O495" s="290">
        <f t="shared" si="242"/>
        <v>143.54</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77645.400000000009</v>
      </c>
      <c r="Q495" s="290">
        <f t="shared" si="243"/>
        <v>158.46</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56350</v>
      </c>
      <c r="S495" s="290">
        <f t="shared" si="219"/>
        <v>115</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93100</v>
      </c>
      <c r="U495" s="290">
        <f t="shared" si="220"/>
        <v>190</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56350</v>
      </c>
      <c r="W495" s="290">
        <f t="shared" si="244"/>
        <v>115</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98000</v>
      </c>
      <c r="Y495" s="290">
        <f t="shared" si="245"/>
        <v>200</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52600</v>
      </c>
      <c r="AA495" s="290">
        <f t="shared" si="221"/>
        <v>107.34693877551021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92300</v>
      </c>
      <c r="AC495" s="290">
        <f t="shared" si="222"/>
        <v>188.36734693877551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60500</v>
      </c>
      <c r="AE495" s="290">
        <f t="shared" si="246"/>
        <v>123.46938775510205</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101650</v>
      </c>
      <c r="AG495" s="290">
        <f t="shared" si="247"/>
        <v>207.44897959183675</v>
      </c>
      <c r="AI495" s="429">
        <f t="shared" si="223"/>
        <v>136.49000000000524</v>
      </c>
      <c r="AJ495" s="429">
        <f t="shared" si="224"/>
        <v>159.35999999999331</v>
      </c>
      <c r="AK495" s="429">
        <f t="shared" si="225"/>
        <v>143.54000000000815</v>
      </c>
      <c r="AL495" s="429">
        <f t="shared" si="226"/>
        <v>158.45999999999185</v>
      </c>
      <c r="AM495" s="429">
        <f t="shared" si="227"/>
        <v>136.49000000000524</v>
      </c>
      <c r="AN495" s="429">
        <f t="shared" si="228"/>
        <v>159.36000000000058</v>
      </c>
      <c r="AO495" s="429">
        <f t="shared" si="229"/>
        <v>143.5399999999936</v>
      </c>
      <c r="AP495" s="429">
        <f t="shared" si="230"/>
        <v>158.4600000000064</v>
      </c>
      <c r="AQ495" s="429">
        <f t="shared" si="231"/>
        <v>115</v>
      </c>
      <c r="AR495" s="429">
        <f t="shared" si="232"/>
        <v>190</v>
      </c>
      <c r="AS495" s="429">
        <f t="shared" si="233"/>
        <v>115</v>
      </c>
      <c r="AT495" s="429">
        <f t="shared" si="234"/>
        <v>200</v>
      </c>
      <c r="AU495" s="429">
        <f t="shared" si="235"/>
        <v>200</v>
      </c>
      <c r="AV495" s="429">
        <f t="shared" si="236"/>
        <v>300</v>
      </c>
      <c r="AW495" s="429">
        <f t="shared" si="237"/>
        <v>200</v>
      </c>
      <c r="AX495" s="429">
        <f t="shared" si="238"/>
        <v>300</v>
      </c>
    </row>
    <row r="496" spans="1:50">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53420.59</v>
      </c>
      <c r="C496" s="290">
        <f t="shared" si="239"/>
        <v>108.79957230142566</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65730.260000000009</v>
      </c>
      <c r="E496" s="290">
        <f t="shared" si="239"/>
        <v>133.87018329938903</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67247.14</v>
      </c>
      <c r="G496" s="290">
        <f t="shared" si="240"/>
        <v>136.95955193482689</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71712.36</v>
      </c>
      <c r="I496" s="290">
        <f t="shared" si="241"/>
        <v>146.05368635437881</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67016.590000000011</v>
      </c>
      <c r="K496" s="290">
        <f t="shared" si="217"/>
        <v>136.49</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78245.760000000009</v>
      </c>
      <c r="M496" s="290">
        <f t="shared" si="218"/>
        <v>159.36000000000001</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70478.14</v>
      </c>
      <c r="O496" s="290">
        <f t="shared" si="242"/>
        <v>143.54</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77803.86</v>
      </c>
      <c r="Q496" s="290">
        <f t="shared" si="243"/>
        <v>158.46</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56465</v>
      </c>
      <c r="S496" s="290">
        <f t="shared" si="219"/>
        <v>115</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93290</v>
      </c>
      <c r="U496" s="290">
        <f t="shared" si="220"/>
        <v>190</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56465</v>
      </c>
      <c r="W496" s="290">
        <f t="shared" si="244"/>
        <v>115</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98200</v>
      </c>
      <c r="Y496" s="290">
        <f t="shared" si="245"/>
        <v>200</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52800</v>
      </c>
      <c r="AA496" s="290">
        <f t="shared" si="221"/>
        <v>107.5356415478615</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92600</v>
      </c>
      <c r="AC496" s="290">
        <f t="shared" si="222"/>
        <v>188.59470468431772</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60700</v>
      </c>
      <c r="AE496" s="290">
        <f t="shared" si="246"/>
        <v>123.62525458248473</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101950</v>
      </c>
      <c r="AG496" s="290">
        <f t="shared" si="247"/>
        <v>207.63747454175152</v>
      </c>
      <c r="AI496" s="429">
        <f t="shared" si="223"/>
        <v>136.48999999999069</v>
      </c>
      <c r="AJ496" s="429">
        <f t="shared" si="224"/>
        <v>159.36000000001513</v>
      </c>
      <c r="AK496" s="429">
        <f t="shared" si="225"/>
        <v>143.5399999999936</v>
      </c>
      <c r="AL496" s="429">
        <f t="shared" si="226"/>
        <v>158.4600000000064</v>
      </c>
      <c r="AM496" s="429">
        <f t="shared" si="227"/>
        <v>136.49000000000524</v>
      </c>
      <c r="AN496" s="429">
        <f t="shared" si="228"/>
        <v>159.36000000000058</v>
      </c>
      <c r="AO496" s="429">
        <f t="shared" si="229"/>
        <v>143.54000000000815</v>
      </c>
      <c r="AP496" s="429">
        <f t="shared" si="230"/>
        <v>158.45999999999185</v>
      </c>
      <c r="AQ496" s="429">
        <f t="shared" si="231"/>
        <v>115</v>
      </c>
      <c r="AR496" s="429">
        <f t="shared" si="232"/>
        <v>190</v>
      </c>
      <c r="AS496" s="429">
        <f t="shared" si="233"/>
        <v>115</v>
      </c>
      <c r="AT496" s="429">
        <f t="shared" si="234"/>
        <v>200</v>
      </c>
      <c r="AU496" s="429">
        <f t="shared" si="235"/>
        <v>200</v>
      </c>
      <c r="AV496" s="429">
        <f t="shared" si="236"/>
        <v>300</v>
      </c>
      <c r="AW496" s="429">
        <f t="shared" si="237"/>
        <v>200</v>
      </c>
      <c r="AX496" s="429">
        <f t="shared" si="238"/>
        <v>300</v>
      </c>
    </row>
    <row r="497" spans="1:50">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53557.08</v>
      </c>
      <c r="C497" s="290">
        <f t="shared" si="239"/>
        <v>108.85585365853659</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65889.62</v>
      </c>
      <c r="E497" s="290">
        <f t="shared" si="239"/>
        <v>133.92199186991868</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67390.679999999993</v>
      </c>
      <c r="G497" s="290">
        <f t="shared" si="240"/>
        <v>136.97292682926829</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71870.820000000007</v>
      </c>
      <c r="I497" s="290">
        <f t="shared" si="241"/>
        <v>146.0789024390244</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67153.08</v>
      </c>
      <c r="K497" s="290">
        <f t="shared" si="217"/>
        <v>136.49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78405.12000000001</v>
      </c>
      <c r="M497" s="290">
        <f t="shared" si="218"/>
        <v>159.36000000000001</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70621.679999999993</v>
      </c>
      <c r="O497" s="290">
        <f t="shared" si="242"/>
        <v>143.54</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77962.320000000007</v>
      </c>
      <c r="Q497" s="290">
        <f t="shared" si="243"/>
        <v>158.46</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56580</v>
      </c>
      <c r="S497" s="290">
        <f t="shared" si="219"/>
        <v>115</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93480</v>
      </c>
      <c r="U497" s="290">
        <f t="shared" si="220"/>
        <v>190</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56580</v>
      </c>
      <c r="W497" s="290">
        <f t="shared" si="244"/>
        <v>115</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98400</v>
      </c>
      <c r="Y497" s="290">
        <f t="shared" si="245"/>
        <v>200</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53000</v>
      </c>
      <c r="AA497" s="290">
        <f t="shared" si="221"/>
        <v>107.72357723577235</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92900</v>
      </c>
      <c r="AC497" s="290">
        <f t="shared" si="222"/>
        <v>188.82113821138211</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60900</v>
      </c>
      <c r="AE497" s="290">
        <f t="shared" si="246"/>
        <v>123.78048780487805</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102250</v>
      </c>
      <c r="AG497" s="290">
        <f t="shared" si="247"/>
        <v>207.82520325203251</v>
      </c>
      <c r="AI497" s="429">
        <f t="shared" si="223"/>
        <v>136.49000000000524</v>
      </c>
      <c r="AJ497" s="429">
        <f t="shared" si="224"/>
        <v>159.35999999998603</v>
      </c>
      <c r="AK497" s="429">
        <f t="shared" si="225"/>
        <v>143.5399999999936</v>
      </c>
      <c r="AL497" s="429">
        <f t="shared" si="226"/>
        <v>158.4600000000064</v>
      </c>
      <c r="AM497" s="429">
        <f t="shared" si="227"/>
        <v>136.48999999999069</v>
      </c>
      <c r="AN497" s="429">
        <f t="shared" si="228"/>
        <v>159.36000000000058</v>
      </c>
      <c r="AO497" s="429">
        <f t="shared" si="229"/>
        <v>143.5399999999936</v>
      </c>
      <c r="AP497" s="429">
        <f t="shared" si="230"/>
        <v>158.4600000000064</v>
      </c>
      <c r="AQ497" s="429">
        <f t="shared" si="231"/>
        <v>115</v>
      </c>
      <c r="AR497" s="429">
        <f t="shared" si="232"/>
        <v>190</v>
      </c>
      <c r="AS497" s="429">
        <f t="shared" si="233"/>
        <v>115</v>
      </c>
      <c r="AT497" s="429">
        <f t="shared" si="234"/>
        <v>200</v>
      </c>
      <c r="AU497" s="429">
        <f t="shared" si="235"/>
        <v>200</v>
      </c>
      <c r="AV497" s="429">
        <f t="shared" si="236"/>
        <v>300</v>
      </c>
      <c r="AW497" s="429">
        <f t="shared" si="237"/>
        <v>200</v>
      </c>
      <c r="AX497" s="429">
        <f t="shared" si="238"/>
        <v>300</v>
      </c>
    </row>
    <row r="498" spans="1:50">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53693.570000000007</v>
      </c>
      <c r="C498" s="290">
        <f t="shared" si="239"/>
        <v>108.91190669371198</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66048.98000000001</v>
      </c>
      <c r="E498" s="290">
        <f t="shared" si="239"/>
        <v>133.9735902636917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67534.22</v>
      </c>
      <c r="G498" s="290">
        <f t="shared" si="240"/>
        <v>136.98624746450304</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72029.279999999999</v>
      </c>
      <c r="I498" s="290">
        <f t="shared" si="241"/>
        <v>146.10401622718052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67289.570000000007</v>
      </c>
      <c r="K498" s="290">
        <f t="shared" si="217"/>
        <v>136.49</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78564.48000000001</v>
      </c>
      <c r="M498" s="290">
        <f t="shared" si="218"/>
        <v>159.36000000000001</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70765.22</v>
      </c>
      <c r="O498" s="290">
        <f t="shared" si="242"/>
        <v>143.54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78120.78</v>
      </c>
      <c r="Q498" s="290">
        <f t="shared" si="243"/>
        <v>158.46</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56695</v>
      </c>
      <c r="S498" s="290">
        <f t="shared" si="219"/>
        <v>115</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93670</v>
      </c>
      <c r="U498" s="290">
        <f t="shared" si="220"/>
        <v>190</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56695</v>
      </c>
      <c r="W498" s="290">
        <f t="shared" si="244"/>
        <v>115</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98600</v>
      </c>
      <c r="Y498" s="290">
        <f t="shared" si="245"/>
        <v>200</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53200</v>
      </c>
      <c r="AA498" s="290">
        <f t="shared" si="221"/>
        <v>107.91075050709939</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93200</v>
      </c>
      <c r="AC498" s="290">
        <f t="shared" si="222"/>
        <v>189.04665314401623</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61100</v>
      </c>
      <c r="AE498" s="290">
        <f t="shared" si="246"/>
        <v>123.93509127789046</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102550</v>
      </c>
      <c r="AG498" s="290">
        <f t="shared" si="247"/>
        <v>208.01217038539554</v>
      </c>
      <c r="AI498" s="429">
        <f t="shared" si="223"/>
        <v>136.49000000000524</v>
      </c>
      <c r="AJ498" s="429">
        <f t="shared" si="224"/>
        <v>159.36000000001513</v>
      </c>
      <c r="AK498" s="429">
        <f t="shared" si="225"/>
        <v>143.54000000000815</v>
      </c>
      <c r="AL498" s="429">
        <f t="shared" si="226"/>
        <v>158.45999999999185</v>
      </c>
      <c r="AM498" s="429">
        <f t="shared" si="227"/>
        <v>136.49000000000524</v>
      </c>
      <c r="AN498" s="429">
        <f t="shared" si="228"/>
        <v>159.36000000000058</v>
      </c>
      <c r="AO498" s="429">
        <f t="shared" si="229"/>
        <v>143.54000000000815</v>
      </c>
      <c r="AP498" s="429">
        <f t="shared" si="230"/>
        <v>158.45999999999185</v>
      </c>
      <c r="AQ498" s="429">
        <f t="shared" si="231"/>
        <v>115</v>
      </c>
      <c r="AR498" s="429">
        <f t="shared" si="232"/>
        <v>190</v>
      </c>
      <c r="AS498" s="429">
        <f t="shared" si="233"/>
        <v>115</v>
      </c>
      <c r="AT498" s="429">
        <f t="shared" si="234"/>
        <v>200</v>
      </c>
      <c r="AU498" s="429">
        <f t="shared" si="235"/>
        <v>200</v>
      </c>
      <c r="AV498" s="429">
        <f t="shared" si="236"/>
        <v>300</v>
      </c>
      <c r="AW498" s="429">
        <f t="shared" si="237"/>
        <v>200</v>
      </c>
      <c r="AX498" s="429">
        <f t="shared" si="238"/>
        <v>300</v>
      </c>
    </row>
    <row r="499" spans="1:50">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53830.06</v>
      </c>
      <c r="C499" s="290">
        <f t="shared" si="239"/>
        <v>108.96773279352226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66208.34</v>
      </c>
      <c r="E499" s="290">
        <f t="shared" si="239"/>
        <v>134.02497975708502</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67677.759999999995</v>
      </c>
      <c r="G499" s="290">
        <f t="shared" si="240"/>
        <v>136.99951417004047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72187.740000000005</v>
      </c>
      <c r="I499" s="290">
        <f t="shared" si="241"/>
        <v>146.12902834008099</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67426.06</v>
      </c>
      <c r="K499" s="290">
        <f t="shared" si="217"/>
        <v>136.49</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78723.840000000011</v>
      </c>
      <c r="M499" s="290">
        <f t="shared" si="218"/>
        <v>159.36000000000001</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70908.759999999995</v>
      </c>
      <c r="O499" s="290">
        <f t="shared" si="242"/>
        <v>143.54</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78279.240000000005</v>
      </c>
      <c r="Q499" s="290">
        <f t="shared" si="243"/>
        <v>158.46</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56810</v>
      </c>
      <c r="S499" s="290">
        <f t="shared" si="219"/>
        <v>115</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93860</v>
      </c>
      <c r="U499" s="290">
        <f t="shared" si="220"/>
        <v>190</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56810</v>
      </c>
      <c r="W499" s="290">
        <f t="shared" si="244"/>
        <v>115</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98800</v>
      </c>
      <c r="Y499" s="290">
        <f t="shared" si="245"/>
        <v>200</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53400</v>
      </c>
      <c r="AA499" s="290">
        <f t="shared" si="221"/>
        <v>108.09716599190283</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93500</v>
      </c>
      <c r="AC499" s="290">
        <f t="shared" si="222"/>
        <v>189.27125506072875</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61300</v>
      </c>
      <c r="AE499" s="290">
        <f t="shared" si="246"/>
        <v>124.08906882591093</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102850</v>
      </c>
      <c r="AG499" s="290">
        <f t="shared" si="247"/>
        <v>208.19838056680163</v>
      </c>
      <c r="AI499" s="429">
        <f t="shared" si="223"/>
        <v>136.48999999999069</v>
      </c>
      <c r="AJ499" s="429">
        <f t="shared" si="224"/>
        <v>159.35999999998603</v>
      </c>
      <c r="AK499" s="429">
        <f t="shared" si="225"/>
        <v>143.5399999999936</v>
      </c>
      <c r="AL499" s="429">
        <f t="shared" si="226"/>
        <v>158.4600000000064</v>
      </c>
      <c r="AM499" s="429">
        <f t="shared" si="227"/>
        <v>136.48999999999069</v>
      </c>
      <c r="AN499" s="429">
        <f t="shared" si="228"/>
        <v>159.36000000000058</v>
      </c>
      <c r="AO499" s="429">
        <f t="shared" si="229"/>
        <v>143.5399999999936</v>
      </c>
      <c r="AP499" s="429">
        <f t="shared" si="230"/>
        <v>158.4600000000064</v>
      </c>
      <c r="AQ499" s="429">
        <f t="shared" si="231"/>
        <v>115</v>
      </c>
      <c r="AR499" s="429">
        <f t="shared" si="232"/>
        <v>190</v>
      </c>
      <c r="AS499" s="429">
        <f t="shared" si="233"/>
        <v>115</v>
      </c>
      <c r="AT499" s="429">
        <f t="shared" si="234"/>
        <v>200</v>
      </c>
      <c r="AU499" s="429">
        <f t="shared" si="235"/>
        <v>200</v>
      </c>
      <c r="AV499" s="429">
        <f t="shared" si="236"/>
        <v>300</v>
      </c>
      <c r="AW499" s="429">
        <f t="shared" si="237"/>
        <v>200</v>
      </c>
      <c r="AX499" s="429">
        <f t="shared" si="238"/>
        <v>300</v>
      </c>
    </row>
    <row r="500" spans="1:5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53966.55</v>
      </c>
      <c r="C500" s="290">
        <f t="shared" si="239"/>
        <v>109.02333333333334</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66367.700000000012</v>
      </c>
      <c r="E500" s="290">
        <f t="shared" si="239"/>
        <v>134.07616161616164</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67821.299999999988</v>
      </c>
      <c r="G500" s="290">
        <f t="shared" si="240"/>
        <v>137.01272727272726</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72346.2</v>
      </c>
      <c r="I500" s="290">
        <f t="shared" si="241"/>
        <v>146.1539393939394</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67562.55</v>
      </c>
      <c r="K500" s="290">
        <f t="shared" si="217"/>
        <v>136.49</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78883.200000000012</v>
      </c>
      <c r="M500" s="290">
        <f t="shared" si="218"/>
        <v>159.36000000000001</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71052.3</v>
      </c>
      <c r="O500" s="290">
        <f t="shared" si="242"/>
        <v>143.54</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78437.7</v>
      </c>
      <c r="Q500" s="290">
        <f t="shared" si="243"/>
        <v>158.46</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56925</v>
      </c>
      <c r="S500" s="290">
        <f t="shared" si="219"/>
        <v>115</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94050</v>
      </c>
      <c r="U500" s="290">
        <f t="shared" si="220"/>
        <v>190</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56925</v>
      </c>
      <c r="W500" s="290">
        <f t="shared" si="244"/>
        <v>115</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99000</v>
      </c>
      <c r="Y500" s="290">
        <f t="shared" si="245"/>
        <v>200</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53600</v>
      </c>
      <c r="AA500" s="290">
        <f t="shared" si="221"/>
        <v>108.28282828282828</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93800</v>
      </c>
      <c r="AC500" s="290">
        <f t="shared" si="222"/>
        <v>189.49494949494951</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61500</v>
      </c>
      <c r="AE500" s="290">
        <f t="shared" si="246"/>
        <v>124.24242424242425</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103150</v>
      </c>
      <c r="AG500" s="290">
        <f t="shared" si="247"/>
        <v>208.38383838383839</v>
      </c>
      <c r="AI500" s="429">
        <f t="shared" si="223"/>
        <v>136.49000000000524</v>
      </c>
      <c r="AJ500" s="429">
        <f t="shared" si="224"/>
        <v>159.36000000001513</v>
      </c>
      <c r="AK500" s="429">
        <f t="shared" si="225"/>
        <v>143.5399999999936</v>
      </c>
      <c r="AL500" s="429">
        <f t="shared" si="226"/>
        <v>158.45999999999185</v>
      </c>
      <c r="AM500" s="429">
        <f t="shared" si="227"/>
        <v>136.49000000000524</v>
      </c>
      <c r="AN500" s="429">
        <f t="shared" si="228"/>
        <v>159.36000000000058</v>
      </c>
      <c r="AO500" s="429">
        <f t="shared" si="229"/>
        <v>143.54000000000815</v>
      </c>
      <c r="AP500" s="429">
        <f t="shared" si="230"/>
        <v>158.45999999999185</v>
      </c>
      <c r="AQ500" s="429">
        <f t="shared" si="231"/>
        <v>115</v>
      </c>
      <c r="AR500" s="429">
        <f t="shared" si="232"/>
        <v>190</v>
      </c>
      <c r="AS500" s="429">
        <f t="shared" si="233"/>
        <v>115</v>
      </c>
      <c r="AT500" s="429">
        <f t="shared" si="234"/>
        <v>200</v>
      </c>
      <c r="AU500" s="429">
        <f t="shared" si="235"/>
        <v>200</v>
      </c>
      <c r="AV500" s="429">
        <f t="shared" si="236"/>
        <v>300</v>
      </c>
      <c r="AW500" s="429">
        <f t="shared" si="237"/>
        <v>200</v>
      </c>
      <c r="AX500" s="429">
        <f t="shared" si="238"/>
        <v>300</v>
      </c>
    </row>
    <row r="501" spans="1:50">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54103.040000000001</v>
      </c>
      <c r="C501" s="290">
        <f t="shared" si="239"/>
        <v>109.07870967741935</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66527.06</v>
      </c>
      <c r="E501" s="290">
        <f t="shared" si="239"/>
        <v>134.12713709677419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67964.84</v>
      </c>
      <c r="G501" s="290">
        <f t="shared" si="240"/>
        <v>137.0258870967742</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72504.66</v>
      </c>
      <c r="I501" s="290">
        <f t="shared" si="241"/>
        <v>146.17875000000001</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67699.040000000008</v>
      </c>
      <c r="K501" s="290">
        <f t="shared" si="217"/>
        <v>136.49</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79042.560000000012</v>
      </c>
      <c r="M501" s="290">
        <f t="shared" si="218"/>
        <v>159.36000000000001</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71195.839999999997</v>
      </c>
      <c r="O501" s="290">
        <f t="shared" si="242"/>
        <v>143.54</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78596.160000000003</v>
      </c>
      <c r="Q501" s="290">
        <f t="shared" si="243"/>
        <v>158.46</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57040</v>
      </c>
      <c r="S501" s="290">
        <f t="shared" si="219"/>
        <v>115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94240</v>
      </c>
      <c r="U501" s="290">
        <f t="shared" si="220"/>
        <v>190</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57040</v>
      </c>
      <c r="W501" s="290">
        <f t="shared" si="244"/>
        <v>115</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99200</v>
      </c>
      <c r="Y501" s="290">
        <f t="shared" si="245"/>
        <v>200</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53800</v>
      </c>
      <c r="AA501" s="290">
        <f t="shared" si="221"/>
        <v>108.46774193548387</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94100</v>
      </c>
      <c r="AC501" s="290">
        <f t="shared" si="222"/>
        <v>189.71774193548387</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61700</v>
      </c>
      <c r="AE501" s="290">
        <f t="shared" si="246"/>
        <v>124.39516129032258</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103450</v>
      </c>
      <c r="AG501" s="290">
        <f t="shared" si="247"/>
        <v>208.56854838709677</v>
      </c>
      <c r="AI501" s="429">
        <f t="shared" si="223"/>
        <v>136.48999999999796</v>
      </c>
      <c r="AJ501" s="429">
        <f t="shared" si="224"/>
        <v>159.35999999998603</v>
      </c>
      <c r="AK501" s="429">
        <f t="shared" si="225"/>
        <v>143.54000000000815</v>
      </c>
      <c r="AL501" s="429">
        <f t="shared" si="226"/>
        <v>158.4600000000064</v>
      </c>
      <c r="AM501" s="429">
        <f t="shared" si="227"/>
        <v>136.49000000000524</v>
      </c>
      <c r="AN501" s="429">
        <f t="shared" si="228"/>
        <v>159.36000000000058</v>
      </c>
      <c r="AO501" s="429">
        <f t="shared" si="229"/>
        <v>143.5399999999936</v>
      </c>
      <c r="AP501" s="429">
        <f t="shared" si="230"/>
        <v>158.4600000000064</v>
      </c>
      <c r="AQ501" s="429">
        <f t="shared" si="231"/>
        <v>115</v>
      </c>
      <c r="AR501" s="429">
        <f t="shared" si="232"/>
        <v>190</v>
      </c>
      <c r="AS501" s="429">
        <f t="shared" si="233"/>
        <v>115</v>
      </c>
      <c r="AT501" s="429">
        <f t="shared" si="234"/>
        <v>200</v>
      </c>
      <c r="AU501" s="429">
        <f t="shared" si="235"/>
        <v>200</v>
      </c>
      <c r="AV501" s="429">
        <f t="shared" si="236"/>
        <v>300</v>
      </c>
      <c r="AW501" s="429">
        <f t="shared" si="237"/>
        <v>200</v>
      </c>
      <c r="AX501" s="429">
        <f t="shared" si="238"/>
        <v>300</v>
      </c>
    </row>
    <row r="502" spans="1:50">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54239.53</v>
      </c>
      <c r="C502" s="290">
        <f t="shared" si="239"/>
        <v>109.13386317907444</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66686.420000000013</v>
      </c>
      <c r="E502" s="290">
        <f t="shared" si="239"/>
        <v>134.17790744466802</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68108.38</v>
      </c>
      <c r="G502" s="290">
        <f t="shared" si="240"/>
        <v>137.0389939637827</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72663.12</v>
      </c>
      <c r="I502" s="290">
        <f t="shared" si="241"/>
        <v>146.2034607645875</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67835.53</v>
      </c>
      <c r="K502" s="290">
        <f t="shared" si="217"/>
        <v>136.49</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79201.920000000013</v>
      </c>
      <c r="M502" s="290">
        <f t="shared" si="218"/>
        <v>159.36000000000001</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71339.37999999999</v>
      </c>
      <c r="O502" s="290">
        <f t="shared" si="242"/>
        <v>143.54</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78754.62000000001</v>
      </c>
      <c r="Q502" s="290">
        <f t="shared" si="243"/>
        <v>158.46</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57155</v>
      </c>
      <c r="S502" s="290">
        <f t="shared" si="219"/>
        <v>115</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94430</v>
      </c>
      <c r="U502" s="290">
        <f t="shared" si="220"/>
        <v>190</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57155</v>
      </c>
      <c r="W502" s="290">
        <f t="shared" si="244"/>
        <v>115</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99400</v>
      </c>
      <c r="Y502" s="290">
        <f t="shared" si="245"/>
        <v>200</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54000</v>
      </c>
      <c r="AA502" s="290">
        <f t="shared" si="221"/>
        <v>108.65191146881288</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94400</v>
      </c>
      <c r="AC502" s="290">
        <f t="shared" si="222"/>
        <v>189.93963782696176</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61900</v>
      </c>
      <c r="AE502" s="290">
        <f t="shared" si="246"/>
        <v>124.54728370221328</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103750</v>
      </c>
      <c r="AG502" s="290">
        <f t="shared" si="247"/>
        <v>208.75251509054326</v>
      </c>
      <c r="AI502" s="429">
        <f t="shared" si="223"/>
        <v>136.48999999999796</v>
      </c>
      <c r="AJ502" s="429">
        <f t="shared" si="224"/>
        <v>159.36000000001513</v>
      </c>
      <c r="AK502" s="429">
        <f t="shared" si="225"/>
        <v>143.54000000000815</v>
      </c>
      <c r="AL502" s="429">
        <f t="shared" si="226"/>
        <v>158.45999999999185</v>
      </c>
      <c r="AM502" s="429">
        <f t="shared" si="227"/>
        <v>136.48999999999069</v>
      </c>
      <c r="AN502" s="429">
        <f t="shared" si="228"/>
        <v>159.36000000000058</v>
      </c>
      <c r="AO502" s="429">
        <f t="shared" si="229"/>
        <v>143.5399999999936</v>
      </c>
      <c r="AP502" s="429">
        <f t="shared" si="230"/>
        <v>158.4600000000064</v>
      </c>
      <c r="AQ502" s="429">
        <f t="shared" si="231"/>
        <v>115</v>
      </c>
      <c r="AR502" s="429">
        <f t="shared" si="232"/>
        <v>190</v>
      </c>
      <c r="AS502" s="429">
        <f t="shared" si="233"/>
        <v>115</v>
      </c>
      <c r="AT502" s="429">
        <f t="shared" si="234"/>
        <v>200</v>
      </c>
      <c r="AU502" s="429">
        <f t="shared" si="235"/>
        <v>200</v>
      </c>
      <c r="AV502" s="429">
        <f t="shared" si="236"/>
        <v>300</v>
      </c>
      <c r="AW502" s="429">
        <f t="shared" si="237"/>
        <v>200</v>
      </c>
      <c r="AX502" s="429">
        <f t="shared" si="238"/>
        <v>300</v>
      </c>
    </row>
    <row r="503" spans="1:50">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54376.020000000004</v>
      </c>
      <c r="C503" s="290">
        <f t="shared" si="239"/>
        <v>109.18879518072291</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66845.78</v>
      </c>
      <c r="E503" s="290">
        <f t="shared" si="239"/>
        <v>134.22847389558234</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68251.92</v>
      </c>
      <c r="G503" s="290">
        <f t="shared" si="240"/>
        <v>137.05204819277108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72821.58</v>
      </c>
      <c r="I503" s="290">
        <f t="shared" si="241"/>
        <v>146.22807228915664</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67972.02</v>
      </c>
      <c r="K503" s="290">
        <f t="shared" si="217"/>
        <v>136.49</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79361.280000000013</v>
      </c>
      <c r="M503" s="290">
        <f t="shared" si="218"/>
        <v>159.36000000000001</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71482.92</v>
      </c>
      <c r="O503" s="290">
        <f t="shared" si="242"/>
        <v>143.54</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78913.08</v>
      </c>
      <c r="Q503" s="290">
        <f t="shared" si="243"/>
        <v>158.46</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57270</v>
      </c>
      <c r="S503" s="290">
        <f t="shared" si="219"/>
        <v>115</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94620</v>
      </c>
      <c r="U503" s="290">
        <f t="shared" si="220"/>
        <v>190</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57270</v>
      </c>
      <c r="W503" s="290">
        <f t="shared" si="244"/>
        <v>115</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99600</v>
      </c>
      <c r="Y503" s="290">
        <f t="shared" si="245"/>
        <v>200</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54200</v>
      </c>
      <c r="AA503" s="290">
        <f t="shared" si="221"/>
        <v>108.83534136546184</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94700</v>
      </c>
      <c r="AC503" s="290">
        <f t="shared" si="222"/>
        <v>190.16064257028111</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62100</v>
      </c>
      <c r="AE503" s="290">
        <f t="shared" si="246"/>
        <v>124.6987951807229</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104050</v>
      </c>
      <c r="AG503" s="290">
        <f t="shared" si="247"/>
        <v>208.93574297188755</v>
      </c>
      <c r="AI503" s="429">
        <f t="shared" si="223"/>
        <v>136.49000000000524</v>
      </c>
      <c r="AJ503" s="429">
        <f t="shared" si="224"/>
        <v>159.35999999998603</v>
      </c>
      <c r="AK503" s="429">
        <f t="shared" si="225"/>
        <v>143.5399999999936</v>
      </c>
      <c r="AL503" s="429">
        <f t="shared" si="226"/>
        <v>158.4600000000064</v>
      </c>
      <c r="AM503" s="429">
        <f t="shared" si="227"/>
        <v>136.49000000000524</v>
      </c>
      <c r="AN503" s="429">
        <f t="shared" si="228"/>
        <v>159.36000000000058</v>
      </c>
      <c r="AO503" s="429">
        <f t="shared" si="229"/>
        <v>143.54000000000815</v>
      </c>
      <c r="AP503" s="429">
        <f t="shared" si="230"/>
        <v>158.45999999999185</v>
      </c>
      <c r="AQ503" s="429">
        <f t="shared" si="231"/>
        <v>115</v>
      </c>
      <c r="AR503" s="429">
        <f t="shared" si="232"/>
        <v>190</v>
      </c>
      <c r="AS503" s="429">
        <f t="shared" si="233"/>
        <v>115</v>
      </c>
      <c r="AT503" s="429">
        <f t="shared" si="234"/>
        <v>200</v>
      </c>
      <c r="AU503" s="429">
        <f t="shared" si="235"/>
        <v>200</v>
      </c>
      <c r="AV503" s="429">
        <f t="shared" si="236"/>
        <v>300</v>
      </c>
      <c r="AW503" s="429">
        <f t="shared" si="237"/>
        <v>200</v>
      </c>
      <c r="AX503" s="429">
        <f t="shared" si="238"/>
        <v>300</v>
      </c>
    </row>
    <row r="504" spans="1:50">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54512.51</v>
      </c>
      <c r="C504" s="290">
        <f t="shared" si="239"/>
        <v>109.24350701402805</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67005.140000000014</v>
      </c>
      <c r="E504" s="290">
        <f t="shared" si="239"/>
        <v>134.27883767535073</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68395.459999999992</v>
      </c>
      <c r="G504" s="290">
        <f t="shared" si="240"/>
        <v>137.06505010020038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72980.040000000008</v>
      </c>
      <c r="I504" s="290">
        <f t="shared" si="241"/>
        <v>146.25258517034069</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68108.510000000009</v>
      </c>
      <c r="K504" s="290">
        <f t="shared" si="217"/>
        <v>136.49</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79520.640000000014</v>
      </c>
      <c r="M504" s="290">
        <f t="shared" si="218"/>
        <v>159.36000000000004</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71626.459999999992</v>
      </c>
      <c r="O504" s="290">
        <f t="shared" si="242"/>
        <v>143.54</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79071.540000000008</v>
      </c>
      <c r="Q504" s="290">
        <f t="shared" si="243"/>
        <v>158.46</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57385</v>
      </c>
      <c r="S504" s="290">
        <f t="shared" si="219"/>
        <v>115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94810</v>
      </c>
      <c r="U504" s="290">
        <f t="shared" si="220"/>
        <v>190</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57385</v>
      </c>
      <c r="W504" s="290">
        <f t="shared" si="244"/>
        <v>115</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99800</v>
      </c>
      <c r="Y504" s="290">
        <f t="shared" si="245"/>
        <v>200</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54400</v>
      </c>
      <c r="AA504" s="290">
        <f t="shared" si="221"/>
        <v>109.01803607214428</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95000</v>
      </c>
      <c r="AC504" s="290">
        <f t="shared" si="222"/>
        <v>190.38076152304609</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62300</v>
      </c>
      <c r="AE504" s="290">
        <f t="shared" si="246"/>
        <v>124.8496993987976</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104350</v>
      </c>
      <c r="AG504" s="290">
        <f t="shared" si="247"/>
        <v>209.11823647294588</v>
      </c>
      <c r="AI504" s="429">
        <f t="shared" si="223"/>
        <v>136.48999999999796</v>
      </c>
      <c r="AJ504" s="429">
        <f t="shared" si="224"/>
        <v>159.36000000001513</v>
      </c>
      <c r="AK504" s="429">
        <f t="shared" si="225"/>
        <v>143.5399999999936</v>
      </c>
      <c r="AL504" s="429">
        <f t="shared" si="226"/>
        <v>158.4600000000064</v>
      </c>
      <c r="AM504" s="429">
        <f t="shared" si="227"/>
        <v>136.49000000000524</v>
      </c>
      <c r="AN504" s="429">
        <f t="shared" si="228"/>
        <v>159.36000000000058</v>
      </c>
      <c r="AO504" s="429">
        <f t="shared" si="229"/>
        <v>143.5399999999936</v>
      </c>
      <c r="AP504" s="429">
        <f t="shared" si="230"/>
        <v>158.4600000000064</v>
      </c>
      <c r="AQ504" s="429">
        <f t="shared" si="231"/>
        <v>115</v>
      </c>
      <c r="AR504" s="429">
        <f t="shared" si="232"/>
        <v>190</v>
      </c>
      <c r="AS504" s="429">
        <f t="shared" si="233"/>
        <v>115</v>
      </c>
      <c r="AT504" s="429">
        <f t="shared" si="234"/>
        <v>200</v>
      </c>
      <c r="AU504" s="429">
        <f t="shared" si="235"/>
        <v>200</v>
      </c>
      <c r="AV504" s="429">
        <f t="shared" si="236"/>
        <v>300</v>
      </c>
      <c r="AW504" s="429">
        <f t="shared" si="237"/>
        <v>200</v>
      </c>
      <c r="AX504" s="429">
        <f t="shared" si="238"/>
        <v>300</v>
      </c>
    </row>
    <row r="505" spans="1:50">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54649</v>
      </c>
      <c r="C505" s="290">
        <f t="shared" si="239"/>
        <v>109.298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67164.5</v>
      </c>
      <c r="E505" s="290">
        <f t="shared" si="239"/>
        <v>134.32900000000001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68539</v>
      </c>
      <c r="G505" s="290">
        <f t="shared" si="240"/>
        <v>137.078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73138.5</v>
      </c>
      <c r="I505" s="290">
        <f t="shared" si="241"/>
        <v>146.27699999999999</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68245</v>
      </c>
      <c r="K505" s="290">
        <f t="shared" si="217"/>
        <v>136.49</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79680</v>
      </c>
      <c r="M505" s="290">
        <f t="shared" si="218"/>
        <v>159.36000000000001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71770</v>
      </c>
      <c r="O505" s="290">
        <f t="shared" si="242"/>
        <v>143.54</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79230</v>
      </c>
      <c r="Q505" s="290">
        <f t="shared" si="243"/>
        <v>158.46</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57500</v>
      </c>
      <c r="S505" s="290">
        <f t="shared" si="219"/>
        <v>115</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95000</v>
      </c>
      <c r="U505" s="290">
        <f t="shared" si="220"/>
        <v>190</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57500</v>
      </c>
      <c r="W505" s="290">
        <f t="shared" si="244"/>
        <v>115</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100000</v>
      </c>
      <c r="Y505" s="290">
        <f t="shared" si="245"/>
        <v>200</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54600</v>
      </c>
      <c r="AA505" s="290">
        <f t="shared" si="221"/>
        <v>109.2</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95300</v>
      </c>
      <c r="AC505" s="290">
        <f t="shared" si="222"/>
        <v>190.6</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62500</v>
      </c>
      <c r="AE505" s="290">
        <f t="shared" si="246"/>
        <v>125</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104650</v>
      </c>
      <c r="AG505" s="290">
        <f t="shared" si="247"/>
        <v>209.3</v>
      </c>
      <c r="AI505" s="429">
        <f t="shared" si="223"/>
        <v>136.48999999999796</v>
      </c>
      <c r="AJ505" s="429">
        <f t="shared" si="224"/>
        <v>159.35999999998603</v>
      </c>
      <c r="AK505" s="429">
        <f t="shared" si="225"/>
        <v>143.54000000000815</v>
      </c>
      <c r="AL505" s="429">
        <f t="shared" si="226"/>
        <v>158.45999999999185</v>
      </c>
      <c r="AM505" s="429">
        <f t="shared" si="227"/>
        <v>136.48999999999069</v>
      </c>
      <c r="AN505" s="429">
        <f t="shared" si="228"/>
        <v>159.35999999998603</v>
      </c>
      <c r="AO505" s="429">
        <f t="shared" si="229"/>
        <v>143.54000000000815</v>
      </c>
      <c r="AP505" s="429">
        <f t="shared" si="230"/>
        <v>158.45999999999185</v>
      </c>
      <c r="AQ505" s="429">
        <f t="shared" si="231"/>
        <v>115</v>
      </c>
      <c r="AR505" s="429">
        <f t="shared" si="232"/>
        <v>190</v>
      </c>
      <c r="AS505" s="429">
        <f t="shared" si="233"/>
        <v>115</v>
      </c>
      <c r="AT505" s="429">
        <f t="shared" si="234"/>
        <v>200</v>
      </c>
      <c r="AU505" s="429">
        <f t="shared" si="235"/>
        <v>200</v>
      </c>
      <c r="AV505" s="429">
        <f t="shared" si="236"/>
        <v>300</v>
      </c>
      <c r="AW505" s="429">
        <f t="shared" si="237"/>
        <v>200</v>
      </c>
      <c r="AX505" s="429">
        <f t="shared" si="238"/>
        <v>300</v>
      </c>
    </row>
    <row r="506" spans="1:50">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54798.06</v>
      </c>
      <c r="C506" s="290">
        <f t="shared" si="239"/>
        <v>109.37736526946108</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67323.86</v>
      </c>
      <c r="E506" s="290">
        <f t="shared" si="239"/>
        <v>134.37896207584831</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68682.539999999994</v>
      </c>
      <c r="G506" s="290">
        <f t="shared" si="240"/>
        <v>137.09089820359281</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73296.960000000006</v>
      </c>
      <c r="I506" s="290">
        <f t="shared" si="241"/>
        <v>146.30131736526948</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74679.06</v>
      </c>
      <c r="K506" s="290">
        <f t="shared" si="217"/>
        <v>149.06</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79839.360000000001</v>
      </c>
      <c r="M506" s="290">
        <f t="shared" si="218"/>
        <v>159.36000000000001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71913.539999999994</v>
      </c>
      <c r="O506" s="290">
        <f t="shared" si="242"/>
        <v>143.54</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79388.460000000006</v>
      </c>
      <c r="Q506" s="290">
        <f t="shared" si="243"/>
        <v>158.46</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57615</v>
      </c>
      <c r="S506" s="290">
        <f t="shared" si="219"/>
        <v>115</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95190</v>
      </c>
      <c r="U506" s="290">
        <f t="shared" si="220"/>
        <v>190</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100200</v>
      </c>
      <c r="W506" s="290">
        <f t="shared" si="244"/>
        <v>200</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100200</v>
      </c>
      <c r="Y506" s="290">
        <f t="shared" si="245"/>
        <v>200</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54800</v>
      </c>
      <c r="AA506" s="290">
        <f t="shared" si="221"/>
        <v>109.38123752495009</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95600</v>
      </c>
      <c r="AC506" s="290">
        <f t="shared" si="222"/>
        <v>190.81836327345309</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62800</v>
      </c>
      <c r="AE506" s="290">
        <f t="shared" si="246"/>
        <v>125.34930139720559</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104950</v>
      </c>
      <c r="AG506" s="290">
        <f t="shared" si="247"/>
        <v>209.48103792415171</v>
      </c>
      <c r="AI506" s="429">
        <f t="shared" si="223"/>
        <v>149.05999999999767</v>
      </c>
      <c r="AJ506" s="429">
        <f t="shared" si="224"/>
        <v>159.36000000000058</v>
      </c>
      <c r="AK506" s="429">
        <f t="shared" si="225"/>
        <v>143.5399999999936</v>
      </c>
      <c r="AL506" s="429">
        <f t="shared" si="226"/>
        <v>158.4600000000064</v>
      </c>
      <c r="AM506" s="429">
        <f t="shared" si="227"/>
        <v>6434.0599999999977</v>
      </c>
      <c r="AN506" s="429">
        <f t="shared" si="228"/>
        <v>159.36000000000058</v>
      </c>
      <c r="AO506" s="429">
        <f t="shared" si="229"/>
        <v>143.5399999999936</v>
      </c>
      <c r="AP506" s="429">
        <f t="shared" si="230"/>
        <v>158.4600000000064</v>
      </c>
      <c r="AQ506" s="429">
        <f t="shared" si="231"/>
        <v>115</v>
      </c>
      <c r="AR506" s="429">
        <f t="shared" si="232"/>
        <v>190</v>
      </c>
      <c r="AS506" s="429">
        <f t="shared" si="233"/>
        <v>42700</v>
      </c>
      <c r="AT506" s="429">
        <f t="shared" si="234"/>
        <v>200</v>
      </c>
      <c r="AU506" s="429">
        <f t="shared" si="235"/>
        <v>200</v>
      </c>
      <c r="AV506" s="429">
        <f t="shared" si="236"/>
        <v>300</v>
      </c>
      <c r="AW506" s="429">
        <f t="shared" si="237"/>
        <v>300</v>
      </c>
      <c r="AX506" s="429">
        <f t="shared" si="238"/>
        <v>300</v>
      </c>
    </row>
    <row r="507" spans="1:50">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54947.12</v>
      </c>
      <c r="C507" s="290">
        <f t="shared" si="239"/>
        <v>109.45641434262949</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67483.22</v>
      </c>
      <c r="E507" s="290">
        <f t="shared" si="239"/>
        <v>134.42872509960159</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68826.079999999987</v>
      </c>
      <c r="G507" s="290">
        <f t="shared" si="240"/>
        <v>137.1037450199203</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73455.42</v>
      </c>
      <c r="I507" s="290">
        <f t="shared" si="241"/>
        <v>146.32553784860556</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74828.12</v>
      </c>
      <c r="K507" s="290">
        <f t="shared" si="217"/>
        <v>149.06</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79998.720000000001</v>
      </c>
      <c r="M507" s="290">
        <f t="shared" si="218"/>
        <v>159.36000000000001</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72057.08</v>
      </c>
      <c r="O507" s="290">
        <f t="shared" si="242"/>
        <v>143.54</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79546.92</v>
      </c>
      <c r="Q507" s="290">
        <f t="shared" si="243"/>
        <v>158.46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57730</v>
      </c>
      <c r="S507" s="290">
        <f t="shared" si="219"/>
        <v>115</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95380</v>
      </c>
      <c r="U507" s="290">
        <f t="shared" si="220"/>
        <v>190</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100400</v>
      </c>
      <c r="W507" s="290">
        <f t="shared" si="244"/>
        <v>200</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100400</v>
      </c>
      <c r="Y507" s="290">
        <f t="shared" si="245"/>
        <v>200</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55000</v>
      </c>
      <c r="AA507" s="290">
        <f t="shared" si="221"/>
        <v>109.56175298804781</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95900</v>
      </c>
      <c r="AC507" s="290">
        <f t="shared" si="222"/>
        <v>191.03585657370519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63100</v>
      </c>
      <c r="AE507" s="290">
        <f t="shared" si="246"/>
        <v>125.69721115537848</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105250</v>
      </c>
      <c r="AG507" s="290">
        <f t="shared" si="247"/>
        <v>209.66135458167329</v>
      </c>
      <c r="AI507" s="429">
        <f t="shared" si="223"/>
        <v>149.06000000000495</v>
      </c>
      <c r="AJ507" s="429">
        <f t="shared" si="224"/>
        <v>159.36000000000058</v>
      </c>
      <c r="AK507" s="429">
        <f t="shared" si="225"/>
        <v>143.5399999999936</v>
      </c>
      <c r="AL507" s="429">
        <f t="shared" si="226"/>
        <v>158.45999999999185</v>
      </c>
      <c r="AM507" s="429">
        <f t="shared" si="227"/>
        <v>149.05999999999767</v>
      </c>
      <c r="AN507" s="429">
        <f t="shared" si="228"/>
        <v>159.36000000000058</v>
      </c>
      <c r="AO507" s="429">
        <f t="shared" si="229"/>
        <v>143.54000000000815</v>
      </c>
      <c r="AP507" s="429">
        <f t="shared" si="230"/>
        <v>158.45999999999185</v>
      </c>
      <c r="AQ507" s="429">
        <f t="shared" si="231"/>
        <v>115</v>
      </c>
      <c r="AR507" s="429">
        <f t="shared" si="232"/>
        <v>190</v>
      </c>
      <c r="AS507" s="429">
        <f t="shared" si="233"/>
        <v>200</v>
      </c>
      <c r="AT507" s="429">
        <f t="shared" si="234"/>
        <v>200</v>
      </c>
      <c r="AU507" s="429">
        <f t="shared" si="235"/>
        <v>200</v>
      </c>
      <c r="AV507" s="429">
        <f t="shared" si="236"/>
        <v>300</v>
      </c>
      <c r="AW507" s="429">
        <f t="shared" si="237"/>
        <v>300</v>
      </c>
      <c r="AX507" s="429">
        <f t="shared" si="238"/>
        <v>300</v>
      </c>
    </row>
    <row r="508" spans="1:50">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55096.18</v>
      </c>
      <c r="C508" s="290">
        <f t="shared" si="239"/>
        <v>109.53514910536779</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67642.58</v>
      </c>
      <c r="E508" s="290">
        <f t="shared" si="239"/>
        <v>134.47829025844931</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68969.62</v>
      </c>
      <c r="G508" s="290">
        <f t="shared" si="240"/>
        <v>137.11654075546718</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73613.88</v>
      </c>
      <c r="I508" s="290">
        <f t="shared" si="241"/>
        <v>146.34966202783301</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74977.180000000008</v>
      </c>
      <c r="K508" s="290">
        <f t="shared" si="217"/>
        <v>149.06</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80158.080000000002</v>
      </c>
      <c r="M508" s="290">
        <f t="shared" si="218"/>
        <v>159.36000000000001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72200.62</v>
      </c>
      <c r="O508" s="290">
        <f t="shared" si="242"/>
        <v>143.54</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79705.38</v>
      </c>
      <c r="Q508" s="290">
        <f t="shared" si="243"/>
        <v>158.46</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57845</v>
      </c>
      <c r="S508" s="290">
        <f t="shared" si="219"/>
        <v>115</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95570</v>
      </c>
      <c r="U508" s="290">
        <f t="shared" si="220"/>
        <v>190</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100600</v>
      </c>
      <c r="W508" s="290">
        <f t="shared" si="244"/>
        <v>200</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100600</v>
      </c>
      <c r="Y508" s="290">
        <f t="shared" si="245"/>
        <v>200</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55200</v>
      </c>
      <c r="AA508" s="290">
        <f t="shared" si="221"/>
        <v>109.74155069582505</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96200</v>
      </c>
      <c r="AC508" s="290">
        <f t="shared" si="222"/>
        <v>191.25248508946322</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63400</v>
      </c>
      <c r="AE508" s="290">
        <f t="shared" si="246"/>
        <v>126.04373757455268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105550</v>
      </c>
      <c r="AG508" s="290">
        <f t="shared" si="247"/>
        <v>209.84095427435389</v>
      </c>
      <c r="AI508" s="429">
        <f t="shared" si="223"/>
        <v>149.05999999999767</v>
      </c>
      <c r="AJ508" s="429">
        <f t="shared" si="224"/>
        <v>159.36000000000058</v>
      </c>
      <c r="AK508" s="429">
        <f t="shared" si="225"/>
        <v>143.54000000000815</v>
      </c>
      <c r="AL508" s="429">
        <f t="shared" si="226"/>
        <v>158.4600000000064</v>
      </c>
      <c r="AM508" s="429">
        <f t="shared" si="227"/>
        <v>149.06000000001222</v>
      </c>
      <c r="AN508" s="429">
        <f t="shared" si="228"/>
        <v>159.36000000000058</v>
      </c>
      <c r="AO508" s="429">
        <f t="shared" si="229"/>
        <v>143.5399999999936</v>
      </c>
      <c r="AP508" s="429">
        <f t="shared" si="230"/>
        <v>158.4600000000064</v>
      </c>
      <c r="AQ508" s="429">
        <f t="shared" si="231"/>
        <v>115</v>
      </c>
      <c r="AR508" s="429">
        <f t="shared" si="232"/>
        <v>190</v>
      </c>
      <c r="AS508" s="429">
        <f t="shared" si="233"/>
        <v>200</v>
      </c>
      <c r="AT508" s="429">
        <f t="shared" si="234"/>
        <v>200</v>
      </c>
      <c r="AU508" s="429">
        <f t="shared" si="235"/>
        <v>200</v>
      </c>
      <c r="AV508" s="429">
        <f t="shared" si="236"/>
        <v>300</v>
      </c>
      <c r="AW508" s="429">
        <f t="shared" si="237"/>
        <v>300</v>
      </c>
      <c r="AX508" s="429">
        <f t="shared" si="238"/>
        <v>300</v>
      </c>
    </row>
    <row r="509" spans="1:50">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55245.24</v>
      </c>
      <c r="C509" s="290">
        <f t="shared" si="239"/>
        <v>109.61357142857142</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67801.94</v>
      </c>
      <c r="E509" s="290">
        <f t="shared" si="239"/>
        <v>134.52765873015875</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69113.16</v>
      </c>
      <c r="G509" s="290">
        <f t="shared" si="240"/>
        <v>137.12928571428571</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73772.34</v>
      </c>
      <c r="I509" s="290">
        <f t="shared" si="241"/>
        <v>146.37369047619046</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75126.240000000005</v>
      </c>
      <c r="K509" s="290">
        <f t="shared" si="217"/>
        <v>149.06</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80317.440000000002</v>
      </c>
      <c r="M509" s="290">
        <f t="shared" si="218"/>
        <v>159.36000000000001</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72344.159999999989</v>
      </c>
      <c r="O509" s="290">
        <f t="shared" si="242"/>
        <v>143.54</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79863.840000000011</v>
      </c>
      <c r="Q509" s="290">
        <f t="shared" si="243"/>
        <v>158.46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57960</v>
      </c>
      <c r="S509" s="290">
        <f t="shared" si="219"/>
        <v>115</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95760</v>
      </c>
      <c r="U509" s="290">
        <f t="shared" si="220"/>
        <v>190</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100800</v>
      </c>
      <c r="W509" s="290">
        <f t="shared" si="244"/>
        <v>200</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100800</v>
      </c>
      <c r="Y509" s="290">
        <f t="shared" si="245"/>
        <v>200</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55400</v>
      </c>
      <c r="AA509" s="290">
        <f t="shared" si="221"/>
        <v>109.92063492063492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96500</v>
      </c>
      <c r="AC509" s="290">
        <f t="shared" si="222"/>
        <v>191.46825396825398</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63700</v>
      </c>
      <c r="AE509" s="290">
        <f t="shared" si="246"/>
        <v>126.38888888888889</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105850</v>
      </c>
      <c r="AG509" s="290">
        <f t="shared" si="247"/>
        <v>210.01984126984127</v>
      </c>
      <c r="AI509" s="429">
        <f t="shared" si="223"/>
        <v>149.05999999999767</v>
      </c>
      <c r="AJ509" s="429">
        <f t="shared" si="224"/>
        <v>159.36000000000058</v>
      </c>
      <c r="AK509" s="429">
        <f t="shared" si="225"/>
        <v>143.54000000000815</v>
      </c>
      <c r="AL509" s="429">
        <f t="shared" si="226"/>
        <v>158.45999999999185</v>
      </c>
      <c r="AM509" s="429">
        <f t="shared" si="227"/>
        <v>149.05999999999767</v>
      </c>
      <c r="AN509" s="429">
        <f t="shared" si="228"/>
        <v>159.36000000000058</v>
      </c>
      <c r="AO509" s="429">
        <f t="shared" si="229"/>
        <v>143.5399999999936</v>
      </c>
      <c r="AP509" s="429">
        <f t="shared" si="230"/>
        <v>158.4600000000064</v>
      </c>
      <c r="AQ509" s="429">
        <f t="shared" si="231"/>
        <v>115</v>
      </c>
      <c r="AR509" s="429">
        <f t="shared" si="232"/>
        <v>190</v>
      </c>
      <c r="AS509" s="429">
        <f t="shared" si="233"/>
        <v>200</v>
      </c>
      <c r="AT509" s="429">
        <f t="shared" si="234"/>
        <v>200</v>
      </c>
      <c r="AU509" s="429">
        <f t="shared" si="235"/>
        <v>200</v>
      </c>
      <c r="AV509" s="429">
        <f t="shared" si="236"/>
        <v>300</v>
      </c>
      <c r="AW509" s="429">
        <f t="shared" si="237"/>
        <v>300</v>
      </c>
      <c r="AX509" s="429">
        <f t="shared" si="238"/>
        <v>300</v>
      </c>
    </row>
    <row r="510" spans="1:5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55394.3</v>
      </c>
      <c r="C510" s="290">
        <f t="shared" si="239"/>
        <v>109.69168316831684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67961.3</v>
      </c>
      <c r="E510" s="290">
        <f t="shared" si="239"/>
        <v>134.57683168316834</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69256.7</v>
      </c>
      <c r="G510" s="290">
        <f t="shared" si="240"/>
        <v>137.14198019801981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73930.8</v>
      </c>
      <c r="I510" s="290">
        <f t="shared" si="241"/>
        <v>146.39762376237624</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75275.3</v>
      </c>
      <c r="K510" s="290">
        <f t="shared" si="217"/>
        <v>149.06</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80476.800000000003</v>
      </c>
      <c r="M510" s="290">
        <f t="shared" si="218"/>
        <v>159.36000000000001</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72487.7</v>
      </c>
      <c r="O510" s="290">
        <f t="shared" si="242"/>
        <v>143.54</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80022.3</v>
      </c>
      <c r="Q510" s="290">
        <f t="shared" si="243"/>
        <v>158.46</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58075</v>
      </c>
      <c r="S510" s="290">
        <f t="shared" si="219"/>
        <v>115</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95950</v>
      </c>
      <c r="U510" s="290">
        <f t="shared" si="220"/>
        <v>190</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101000</v>
      </c>
      <c r="W510" s="290">
        <f t="shared" si="244"/>
        <v>200</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101000</v>
      </c>
      <c r="Y510" s="290">
        <f t="shared" si="245"/>
        <v>200</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55600</v>
      </c>
      <c r="AA510" s="290">
        <f t="shared" si="221"/>
        <v>110.0990099009901</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96800</v>
      </c>
      <c r="AC510" s="290">
        <f t="shared" si="222"/>
        <v>191.68316831683168</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64000</v>
      </c>
      <c r="AE510" s="290">
        <f t="shared" si="246"/>
        <v>126.73267326732673</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106150</v>
      </c>
      <c r="AG510" s="290">
        <f t="shared" si="247"/>
        <v>210.19801980198019</v>
      </c>
      <c r="AI510" s="429">
        <f t="shared" si="223"/>
        <v>149.06000000000495</v>
      </c>
      <c r="AJ510" s="429">
        <f t="shared" si="224"/>
        <v>159.36000000000058</v>
      </c>
      <c r="AK510" s="429">
        <f t="shared" si="225"/>
        <v>143.5399999999936</v>
      </c>
      <c r="AL510" s="429">
        <f t="shared" si="226"/>
        <v>158.4600000000064</v>
      </c>
      <c r="AM510" s="429">
        <f t="shared" si="227"/>
        <v>149.05999999999767</v>
      </c>
      <c r="AN510" s="429">
        <f t="shared" si="228"/>
        <v>159.36000000000058</v>
      </c>
      <c r="AO510" s="429">
        <f t="shared" si="229"/>
        <v>143.54000000000815</v>
      </c>
      <c r="AP510" s="429">
        <f t="shared" si="230"/>
        <v>158.45999999999185</v>
      </c>
      <c r="AQ510" s="429">
        <f t="shared" si="231"/>
        <v>115</v>
      </c>
      <c r="AR510" s="429">
        <f t="shared" si="232"/>
        <v>190</v>
      </c>
      <c r="AS510" s="429">
        <f t="shared" si="233"/>
        <v>200</v>
      </c>
      <c r="AT510" s="429">
        <f t="shared" si="234"/>
        <v>200</v>
      </c>
      <c r="AU510" s="429">
        <f t="shared" si="235"/>
        <v>200</v>
      </c>
      <c r="AV510" s="429">
        <f t="shared" si="236"/>
        <v>300</v>
      </c>
      <c r="AW510" s="429">
        <f t="shared" si="237"/>
        <v>300</v>
      </c>
      <c r="AX510" s="429">
        <f t="shared" si="238"/>
        <v>300</v>
      </c>
    </row>
    <row r="511" spans="1:50">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55543.360000000001</v>
      </c>
      <c r="C511" s="290">
        <f t="shared" si="239"/>
        <v>109.76948616600791</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68120.66</v>
      </c>
      <c r="E511" s="290">
        <f t="shared" si="239"/>
        <v>134.62581027667986</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69400.239999999991</v>
      </c>
      <c r="G511" s="290">
        <f t="shared" si="240"/>
        <v>137.15462450592884</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74089.260000000009</v>
      </c>
      <c r="I511" s="290">
        <f t="shared" si="241"/>
        <v>146.42146245059291</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75424.36</v>
      </c>
      <c r="K511" s="290">
        <f t="shared" si="217"/>
        <v>149.06</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80636.160000000003</v>
      </c>
      <c r="M511" s="290">
        <f t="shared" si="218"/>
        <v>159.36000000000001</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72631.239999999991</v>
      </c>
      <c r="O511" s="290">
        <f t="shared" si="242"/>
        <v>143.54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80180.760000000009</v>
      </c>
      <c r="Q511" s="290">
        <f t="shared" si="243"/>
        <v>158.46</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58190</v>
      </c>
      <c r="S511" s="290">
        <f t="shared" si="219"/>
        <v>115</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96140</v>
      </c>
      <c r="U511" s="290">
        <f t="shared" si="220"/>
        <v>190</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101200</v>
      </c>
      <c r="W511" s="290">
        <f t="shared" si="244"/>
        <v>200</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101200</v>
      </c>
      <c r="Y511" s="290">
        <f t="shared" si="245"/>
        <v>200</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55800</v>
      </c>
      <c r="AA511" s="290">
        <f t="shared" si="221"/>
        <v>110.27667984189723</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97100</v>
      </c>
      <c r="AC511" s="290">
        <f t="shared" si="222"/>
        <v>191.89723320158103</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64300</v>
      </c>
      <c r="AE511" s="290">
        <f t="shared" si="246"/>
        <v>127.07509881422925</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106450</v>
      </c>
      <c r="AG511" s="290">
        <f t="shared" si="247"/>
        <v>210.37549407114625</v>
      </c>
      <c r="AI511" s="429">
        <f t="shared" si="223"/>
        <v>149.05999999999767</v>
      </c>
      <c r="AJ511" s="429">
        <f t="shared" si="224"/>
        <v>159.36000000000058</v>
      </c>
      <c r="AK511" s="429">
        <f t="shared" si="225"/>
        <v>143.5399999999936</v>
      </c>
      <c r="AL511" s="429">
        <f t="shared" si="226"/>
        <v>158.4600000000064</v>
      </c>
      <c r="AM511" s="429">
        <f t="shared" si="227"/>
        <v>149.05999999999767</v>
      </c>
      <c r="AN511" s="429">
        <f t="shared" si="228"/>
        <v>159.36000000000058</v>
      </c>
      <c r="AO511" s="429">
        <f t="shared" si="229"/>
        <v>143.5399999999936</v>
      </c>
      <c r="AP511" s="429">
        <f t="shared" si="230"/>
        <v>158.4600000000064</v>
      </c>
      <c r="AQ511" s="429">
        <f t="shared" si="231"/>
        <v>115</v>
      </c>
      <c r="AR511" s="429">
        <f t="shared" si="232"/>
        <v>190</v>
      </c>
      <c r="AS511" s="429">
        <f t="shared" si="233"/>
        <v>200</v>
      </c>
      <c r="AT511" s="429">
        <f t="shared" si="234"/>
        <v>200</v>
      </c>
      <c r="AU511" s="429">
        <f t="shared" si="235"/>
        <v>200</v>
      </c>
      <c r="AV511" s="429">
        <f t="shared" si="236"/>
        <v>300</v>
      </c>
      <c r="AW511" s="429">
        <f t="shared" si="237"/>
        <v>300</v>
      </c>
      <c r="AX511" s="429">
        <f t="shared" si="238"/>
        <v>300</v>
      </c>
    </row>
    <row r="512" spans="1:50">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55692.42</v>
      </c>
      <c r="C512" s="290">
        <f t="shared" si="239"/>
        <v>109.8469822485207</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68280.02</v>
      </c>
      <c r="E512" s="290">
        <f t="shared" si="239"/>
        <v>134.6745956607495</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69543.78</v>
      </c>
      <c r="G512" s="290">
        <f t="shared" si="240"/>
        <v>137.16721893491123</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74247.72</v>
      </c>
      <c r="I512" s="290">
        <f t="shared" si="241"/>
        <v>146.44520710059172</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75573.42</v>
      </c>
      <c r="K512" s="290">
        <f t="shared" si="217"/>
        <v>149.06</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80795.520000000004</v>
      </c>
      <c r="M512" s="290">
        <f t="shared" si="218"/>
        <v>159.36000000000001</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72774.78</v>
      </c>
      <c r="O512" s="290">
        <f t="shared" si="242"/>
        <v>143.54</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80339.22</v>
      </c>
      <c r="Q512" s="290">
        <f t="shared" si="243"/>
        <v>158.46</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58305</v>
      </c>
      <c r="S512" s="290">
        <f t="shared" si="219"/>
        <v>115</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96330</v>
      </c>
      <c r="U512" s="290">
        <f t="shared" si="220"/>
        <v>190</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101400</v>
      </c>
      <c r="W512" s="290">
        <f t="shared" si="244"/>
        <v>200</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101400</v>
      </c>
      <c r="Y512" s="290">
        <f t="shared" si="245"/>
        <v>200</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56000</v>
      </c>
      <c r="AA512" s="290">
        <f t="shared" si="221"/>
        <v>110.45364891518737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97400</v>
      </c>
      <c r="AC512" s="290">
        <f t="shared" si="222"/>
        <v>192.11045364891518</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64600</v>
      </c>
      <c r="AE512" s="290">
        <f t="shared" si="246"/>
        <v>127.41617357001972</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106750</v>
      </c>
      <c r="AG512" s="290">
        <f t="shared" si="247"/>
        <v>210.55226824457594</v>
      </c>
      <c r="AI512" s="429">
        <f t="shared" si="223"/>
        <v>149.05999999999767</v>
      </c>
      <c r="AJ512" s="429">
        <f t="shared" si="224"/>
        <v>159.36000000000058</v>
      </c>
      <c r="AK512" s="429">
        <f t="shared" si="225"/>
        <v>143.54000000000815</v>
      </c>
      <c r="AL512" s="429">
        <f t="shared" si="226"/>
        <v>158.45999999999185</v>
      </c>
      <c r="AM512" s="429">
        <f t="shared" si="227"/>
        <v>149.05999999999767</v>
      </c>
      <c r="AN512" s="429">
        <f t="shared" si="228"/>
        <v>159.36000000000058</v>
      </c>
      <c r="AO512" s="429">
        <f t="shared" si="229"/>
        <v>143.54000000000815</v>
      </c>
      <c r="AP512" s="429">
        <f t="shared" si="230"/>
        <v>158.45999999999185</v>
      </c>
      <c r="AQ512" s="429">
        <f t="shared" si="231"/>
        <v>115</v>
      </c>
      <c r="AR512" s="429">
        <f t="shared" si="232"/>
        <v>190</v>
      </c>
      <c r="AS512" s="429">
        <f t="shared" si="233"/>
        <v>200</v>
      </c>
      <c r="AT512" s="429">
        <f t="shared" si="234"/>
        <v>200</v>
      </c>
      <c r="AU512" s="429">
        <f t="shared" si="235"/>
        <v>200</v>
      </c>
      <c r="AV512" s="429">
        <f t="shared" si="236"/>
        <v>300</v>
      </c>
      <c r="AW512" s="429">
        <f t="shared" si="237"/>
        <v>300</v>
      </c>
      <c r="AX512" s="429">
        <f t="shared" si="238"/>
        <v>300</v>
      </c>
    </row>
    <row r="513" spans="1:50">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55841.48</v>
      </c>
      <c r="C513" s="290">
        <f t="shared" si="239"/>
        <v>109.92417322834646</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68439.38</v>
      </c>
      <c r="E513" s="290">
        <f t="shared" si="239"/>
        <v>134.72318897637797</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69687.320000000007</v>
      </c>
      <c r="G513" s="290">
        <f t="shared" si="240"/>
        <v>137.17976377952758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74406.179999999993</v>
      </c>
      <c r="I513" s="290">
        <f t="shared" si="241"/>
        <v>146.46885826771651</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75722.48</v>
      </c>
      <c r="K513" s="290">
        <f t="shared" si="217"/>
        <v>149.06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80954.880000000005</v>
      </c>
      <c r="M513" s="290">
        <f t="shared" si="218"/>
        <v>159.36000000000001</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72918.319999999992</v>
      </c>
      <c r="O513" s="290">
        <f t="shared" si="242"/>
        <v>143.54</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80497.680000000008</v>
      </c>
      <c r="Q513" s="290">
        <f t="shared" si="243"/>
        <v>158.46</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58420</v>
      </c>
      <c r="S513" s="290">
        <f t="shared" si="219"/>
        <v>115</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96520</v>
      </c>
      <c r="U513" s="290">
        <f t="shared" si="220"/>
        <v>190</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101600</v>
      </c>
      <c r="W513" s="290">
        <f t="shared" si="244"/>
        <v>200</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101600</v>
      </c>
      <c r="Y513" s="290">
        <f t="shared" si="245"/>
        <v>200</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56200</v>
      </c>
      <c r="AA513" s="290">
        <f t="shared" si="221"/>
        <v>110.62992125984252</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97700</v>
      </c>
      <c r="AC513" s="290">
        <f t="shared" si="222"/>
        <v>192.3228346456693</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64900</v>
      </c>
      <c r="AE513" s="290">
        <f t="shared" si="246"/>
        <v>127.75590551181102</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107050</v>
      </c>
      <c r="AG513" s="290">
        <f t="shared" si="247"/>
        <v>210.72834645669292</v>
      </c>
      <c r="AI513" s="429">
        <f t="shared" si="223"/>
        <v>149.06000000000495</v>
      </c>
      <c r="AJ513" s="429">
        <f t="shared" si="224"/>
        <v>159.36000000000058</v>
      </c>
      <c r="AK513" s="429">
        <f t="shared" si="225"/>
        <v>143.54000000000815</v>
      </c>
      <c r="AL513" s="429">
        <f t="shared" si="226"/>
        <v>158.45999999999185</v>
      </c>
      <c r="AM513" s="429">
        <f t="shared" si="227"/>
        <v>149.05999999999767</v>
      </c>
      <c r="AN513" s="429">
        <f t="shared" si="228"/>
        <v>159.36000000000058</v>
      </c>
      <c r="AO513" s="429">
        <f t="shared" si="229"/>
        <v>143.5399999999936</v>
      </c>
      <c r="AP513" s="429">
        <f t="shared" si="230"/>
        <v>158.4600000000064</v>
      </c>
      <c r="AQ513" s="429">
        <f t="shared" si="231"/>
        <v>115</v>
      </c>
      <c r="AR513" s="429">
        <f t="shared" si="232"/>
        <v>190</v>
      </c>
      <c r="AS513" s="429">
        <f t="shared" si="233"/>
        <v>200</v>
      </c>
      <c r="AT513" s="429">
        <f t="shared" si="234"/>
        <v>200</v>
      </c>
      <c r="AU513" s="429">
        <f t="shared" si="235"/>
        <v>200</v>
      </c>
      <c r="AV513" s="429">
        <f t="shared" si="236"/>
        <v>300</v>
      </c>
      <c r="AW513" s="429">
        <f t="shared" si="237"/>
        <v>300</v>
      </c>
      <c r="AX513" s="429">
        <f t="shared" si="238"/>
        <v>300</v>
      </c>
    </row>
    <row r="514" spans="1:50">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55990.54</v>
      </c>
      <c r="C514" s="290">
        <f t="shared" si="239"/>
        <v>110.00106090373281</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68598.740000000005</v>
      </c>
      <c r="E514" s="290">
        <f t="shared" si="239"/>
        <v>134.77159135559921</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69830.859999999986</v>
      </c>
      <c r="G514" s="290">
        <f t="shared" si="240"/>
        <v>137.19225933202355</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74564.639999999999</v>
      </c>
      <c r="I514" s="290">
        <f t="shared" si="241"/>
        <v>146.49241650294695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75871.540000000008</v>
      </c>
      <c r="K514" s="290">
        <f t="shared" si="217"/>
        <v>149.06</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81114.240000000005</v>
      </c>
      <c r="M514" s="290">
        <f t="shared" si="218"/>
        <v>159.36000000000001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73061.86</v>
      </c>
      <c r="O514" s="290">
        <f t="shared" si="242"/>
        <v>143.54</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80656.14</v>
      </c>
      <c r="Q514" s="290">
        <f t="shared" si="243"/>
        <v>158.46</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58535</v>
      </c>
      <c r="S514" s="290">
        <f t="shared" si="219"/>
        <v>115</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96710</v>
      </c>
      <c r="U514" s="290">
        <f t="shared" si="220"/>
        <v>190</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101800</v>
      </c>
      <c r="W514" s="290">
        <f t="shared" si="244"/>
        <v>200</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101800</v>
      </c>
      <c r="Y514" s="290">
        <f t="shared" si="245"/>
        <v>200</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56400</v>
      </c>
      <c r="AA514" s="290">
        <f t="shared" si="221"/>
        <v>110.80550098231826</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98000</v>
      </c>
      <c r="AC514" s="290">
        <f t="shared" si="222"/>
        <v>192.5343811394892</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65200</v>
      </c>
      <c r="AE514" s="290">
        <f t="shared" si="246"/>
        <v>128.09430255402751</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107350</v>
      </c>
      <c r="AG514" s="290">
        <f t="shared" si="247"/>
        <v>210.90373280943027</v>
      </c>
      <c r="AI514" s="429">
        <f t="shared" si="223"/>
        <v>149.05999999999767</v>
      </c>
      <c r="AJ514" s="429">
        <f t="shared" si="224"/>
        <v>159.36000000000058</v>
      </c>
      <c r="AK514" s="429">
        <f t="shared" si="225"/>
        <v>143.53999999997905</v>
      </c>
      <c r="AL514" s="429">
        <f t="shared" si="226"/>
        <v>158.4600000000064</v>
      </c>
      <c r="AM514" s="429">
        <f t="shared" si="227"/>
        <v>149.06000000001222</v>
      </c>
      <c r="AN514" s="429">
        <f t="shared" si="228"/>
        <v>159.36000000000058</v>
      </c>
      <c r="AO514" s="429">
        <f t="shared" si="229"/>
        <v>143.54000000000815</v>
      </c>
      <c r="AP514" s="429">
        <f t="shared" si="230"/>
        <v>158.45999999999185</v>
      </c>
      <c r="AQ514" s="429">
        <f t="shared" si="231"/>
        <v>115</v>
      </c>
      <c r="AR514" s="429">
        <f t="shared" si="232"/>
        <v>190</v>
      </c>
      <c r="AS514" s="429">
        <f t="shared" si="233"/>
        <v>200</v>
      </c>
      <c r="AT514" s="429">
        <f t="shared" si="234"/>
        <v>200</v>
      </c>
      <c r="AU514" s="429">
        <f t="shared" si="235"/>
        <v>200</v>
      </c>
      <c r="AV514" s="429">
        <f t="shared" si="236"/>
        <v>300</v>
      </c>
      <c r="AW514" s="429">
        <f t="shared" si="237"/>
        <v>300</v>
      </c>
      <c r="AX514" s="429">
        <f t="shared" si="238"/>
        <v>300</v>
      </c>
    </row>
    <row r="515" spans="1:50">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56139.6</v>
      </c>
      <c r="C515" s="290">
        <f t="shared" si="239"/>
        <v>110.07764705882353</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68758.100000000006</v>
      </c>
      <c r="E515" s="290">
        <f t="shared" si="239"/>
        <v>134.81980392156865</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69974.399999999994</v>
      </c>
      <c r="G515" s="290">
        <f t="shared" si="240"/>
        <v>137.20470588235293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74723.100000000006</v>
      </c>
      <c r="I515" s="290">
        <f t="shared" si="241"/>
        <v>146.51588235294119</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76020.600000000006</v>
      </c>
      <c r="K515" s="290">
        <f t="shared" si="217"/>
        <v>149.06</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81273.600000000006</v>
      </c>
      <c r="M515" s="290">
        <f t="shared" si="218"/>
        <v>159.36000000000001</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73205.399999999994</v>
      </c>
      <c r="O515" s="290">
        <f t="shared" si="242"/>
        <v>143.54</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80814.600000000006</v>
      </c>
      <c r="Q515" s="290">
        <f t="shared" si="243"/>
        <v>158.46</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58650</v>
      </c>
      <c r="S515" s="290">
        <f t="shared" si="219"/>
        <v>115</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96900</v>
      </c>
      <c r="U515" s="290">
        <f t="shared" si="220"/>
        <v>190</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102000</v>
      </c>
      <c r="W515" s="290">
        <f t="shared" si="244"/>
        <v>200</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102000</v>
      </c>
      <c r="Y515" s="290">
        <f t="shared" si="245"/>
        <v>200</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56600</v>
      </c>
      <c r="AA515" s="290">
        <f t="shared" si="221"/>
        <v>110.98039215686275</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98300</v>
      </c>
      <c r="AC515" s="290">
        <f t="shared" si="222"/>
        <v>192.74509803921569</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65500</v>
      </c>
      <c r="AE515" s="290">
        <f t="shared" si="246"/>
        <v>128.43137254901961</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107650</v>
      </c>
      <c r="AG515" s="290">
        <f t="shared" si="247"/>
        <v>211.07843137254903</v>
      </c>
      <c r="AI515" s="429">
        <f t="shared" si="223"/>
        <v>149.05999999999767</v>
      </c>
      <c r="AJ515" s="429">
        <f t="shared" si="224"/>
        <v>159.36000000000058</v>
      </c>
      <c r="AK515" s="429">
        <f t="shared" si="225"/>
        <v>143.54000000000815</v>
      </c>
      <c r="AL515" s="429">
        <f t="shared" si="226"/>
        <v>158.4600000000064</v>
      </c>
      <c r="AM515" s="429">
        <f t="shared" si="227"/>
        <v>149.05999999999767</v>
      </c>
      <c r="AN515" s="429">
        <f t="shared" si="228"/>
        <v>159.36000000000058</v>
      </c>
      <c r="AO515" s="429">
        <f t="shared" si="229"/>
        <v>143.5399999999936</v>
      </c>
      <c r="AP515" s="429">
        <f t="shared" si="230"/>
        <v>158.4600000000064</v>
      </c>
      <c r="AQ515" s="429">
        <f t="shared" si="231"/>
        <v>115</v>
      </c>
      <c r="AR515" s="429">
        <f t="shared" si="232"/>
        <v>190</v>
      </c>
      <c r="AS515" s="429">
        <f t="shared" si="233"/>
        <v>200</v>
      </c>
      <c r="AT515" s="429">
        <f t="shared" si="234"/>
        <v>200</v>
      </c>
      <c r="AU515" s="429">
        <f t="shared" si="235"/>
        <v>200</v>
      </c>
      <c r="AV515" s="429">
        <f t="shared" si="236"/>
        <v>300</v>
      </c>
      <c r="AW515" s="429">
        <f t="shared" si="237"/>
        <v>300</v>
      </c>
      <c r="AX515" s="429">
        <f t="shared" si="238"/>
        <v>300</v>
      </c>
    </row>
    <row r="516" spans="1:50">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56288.66</v>
      </c>
      <c r="C516" s="290">
        <f t="shared" si="239"/>
        <v>110.15393346379649</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68917.460000000006</v>
      </c>
      <c r="E516" s="290">
        <f t="shared" si="239"/>
        <v>134.86782778864972</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70117.94</v>
      </c>
      <c r="G516" s="290">
        <f t="shared" si="240"/>
        <v>137.21710371819961</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74881.56</v>
      </c>
      <c r="I516" s="290">
        <f t="shared" si="241"/>
        <v>146.53925636007827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76169.66</v>
      </c>
      <c r="K516" s="290">
        <f t="shared" si="217"/>
        <v>149.06</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81432.960000000006</v>
      </c>
      <c r="M516" s="290">
        <f t="shared" si="218"/>
        <v>159.36000000000001</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73348.94</v>
      </c>
      <c r="O516" s="290">
        <f t="shared" si="242"/>
        <v>143.54</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80973.06</v>
      </c>
      <c r="Q516" s="290">
        <f t="shared" si="243"/>
        <v>158.46</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58765</v>
      </c>
      <c r="S516" s="290">
        <f t="shared" si="219"/>
        <v>115</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97090</v>
      </c>
      <c r="U516" s="290">
        <f t="shared" si="220"/>
        <v>190</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102200</v>
      </c>
      <c r="W516" s="290">
        <f t="shared" si="244"/>
        <v>200</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102200</v>
      </c>
      <c r="Y516" s="290">
        <f t="shared" si="245"/>
        <v>200</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56800</v>
      </c>
      <c r="AA516" s="290">
        <f t="shared" si="221"/>
        <v>111.1545988258317</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98600</v>
      </c>
      <c r="AC516" s="290">
        <f t="shared" si="222"/>
        <v>192.95499021526419</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65800</v>
      </c>
      <c r="AE516" s="290">
        <f t="shared" si="246"/>
        <v>128.76712328767124</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107950</v>
      </c>
      <c r="AG516" s="290">
        <f t="shared" si="247"/>
        <v>211.25244618395303</v>
      </c>
      <c r="AI516" s="429">
        <f t="shared" si="223"/>
        <v>149.06000000000495</v>
      </c>
      <c r="AJ516" s="429">
        <f t="shared" si="224"/>
        <v>159.36000000000058</v>
      </c>
      <c r="AK516" s="429">
        <f t="shared" si="225"/>
        <v>143.54000000000815</v>
      </c>
      <c r="AL516" s="429">
        <f t="shared" si="226"/>
        <v>158.45999999999185</v>
      </c>
      <c r="AM516" s="429">
        <f t="shared" si="227"/>
        <v>149.05999999999767</v>
      </c>
      <c r="AN516" s="429">
        <f t="shared" si="228"/>
        <v>159.36000000000058</v>
      </c>
      <c r="AO516" s="429">
        <f t="shared" si="229"/>
        <v>143.54000000000815</v>
      </c>
      <c r="AP516" s="429">
        <f t="shared" si="230"/>
        <v>158.45999999999185</v>
      </c>
      <c r="AQ516" s="429">
        <f t="shared" si="231"/>
        <v>115</v>
      </c>
      <c r="AR516" s="429">
        <f t="shared" si="232"/>
        <v>190</v>
      </c>
      <c r="AS516" s="429">
        <f t="shared" si="233"/>
        <v>200</v>
      </c>
      <c r="AT516" s="429">
        <f t="shared" si="234"/>
        <v>200</v>
      </c>
      <c r="AU516" s="429">
        <f t="shared" si="235"/>
        <v>200</v>
      </c>
      <c r="AV516" s="429">
        <f t="shared" si="236"/>
        <v>300</v>
      </c>
      <c r="AW516" s="429">
        <f t="shared" si="237"/>
        <v>300</v>
      </c>
      <c r="AX516" s="429">
        <f t="shared" si="238"/>
        <v>300</v>
      </c>
    </row>
    <row r="517" spans="1:50">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56437.72</v>
      </c>
      <c r="C517" s="290">
        <f t="shared" si="239"/>
        <v>110.229921875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69076.820000000007</v>
      </c>
      <c r="E517" s="290">
        <f t="shared" si="239"/>
        <v>134.91566406250001</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70261.48</v>
      </c>
      <c r="G517" s="290">
        <f t="shared" si="240"/>
        <v>137.22945312499999</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75040.02</v>
      </c>
      <c r="I517" s="290">
        <f t="shared" si="241"/>
        <v>146.56253906250001</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76318.720000000001</v>
      </c>
      <c r="K517" s="290">
        <f t="shared" si="217"/>
        <v>149.06</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81592.320000000007</v>
      </c>
      <c r="M517" s="290">
        <f t="shared" si="218"/>
        <v>159.36000000000001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73492.479999999996</v>
      </c>
      <c r="O517" s="290">
        <f t="shared" si="242"/>
        <v>143.54</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81131.520000000004</v>
      </c>
      <c r="Q517" s="290">
        <f t="shared" si="243"/>
        <v>158.46</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58880</v>
      </c>
      <c r="S517" s="290">
        <f t="shared" si="219"/>
        <v>115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97280</v>
      </c>
      <c r="U517" s="290">
        <f t="shared" si="220"/>
        <v>190</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102400</v>
      </c>
      <c r="W517" s="290">
        <f t="shared" si="244"/>
        <v>200</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102400</v>
      </c>
      <c r="Y517" s="290">
        <f t="shared" si="245"/>
        <v>200</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57000</v>
      </c>
      <c r="AA517" s="290">
        <f t="shared" si="221"/>
        <v>111.328125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98900</v>
      </c>
      <c r="AC517" s="290">
        <f t="shared" si="222"/>
        <v>193.1640625</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66100</v>
      </c>
      <c r="AE517" s="290">
        <f t="shared" si="246"/>
        <v>129.1015625</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108250</v>
      </c>
      <c r="AG517" s="290">
        <f t="shared" si="247"/>
        <v>211.42578125</v>
      </c>
      <c r="AI517" s="429">
        <f t="shared" si="223"/>
        <v>149.05999999999767</v>
      </c>
      <c r="AJ517" s="429">
        <f t="shared" si="224"/>
        <v>159.36000000000058</v>
      </c>
      <c r="AK517" s="429">
        <f t="shared" si="225"/>
        <v>143.5399999999936</v>
      </c>
      <c r="AL517" s="429">
        <f t="shared" si="226"/>
        <v>158.4600000000064</v>
      </c>
      <c r="AM517" s="429">
        <f t="shared" si="227"/>
        <v>149.05999999999767</v>
      </c>
      <c r="AN517" s="429">
        <f t="shared" si="228"/>
        <v>159.36000000000058</v>
      </c>
      <c r="AO517" s="429">
        <f t="shared" si="229"/>
        <v>143.5399999999936</v>
      </c>
      <c r="AP517" s="429">
        <f t="shared" si="230"/>
        <v>158.4600000000064</v>
      </c>
      <c r="AQ517" s="429">
        <f t="shared" si="231"/>
        <v>115</v>
      </c>
      <c r="AR517" s="429">
        <f t="shared" si="232"/>
        <v>190</v>
      </c>
      <c r="AS517" s="429">
        <f t="shared" si="233"/>
        <v>200</v>
      </c>
      <c r="AT517" s="429">
        <f t="shared" si="234"/>
        <v>200</v>
      </c>
      <c r="AU517" s="429">
        <f t="shared" si="235"/>
        <v>200</v>
      </c>
      <c r="AV517" s="429">
        <f t="shared" si="236"/>
        <v>300</v>
      </c>
      <c r="AW517" s="429">
        <f t="shared" si="237"/>
        <v>300</v>
      </c>
      <c r="AX517" s="429">
        <f t="shared" si="238"/>
        <v>300</v>
      </c>
    </row>
    <row r="518" spans="1:50">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56586.78</v>
      </c>
      <c r="C518" s="290">
        <f t="shared" si="239"/>
        <v>110.30561403508771</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69236.179999999993</v>
      </c>
      <c r="E518" s="290">
        <f t="shared" si="239"/>
        <v>134.96331384015593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70405.01999999999</v>
      </c>
      <c r="G518" s="290">
        <f t="shared" si="240"/>
        <v>137.2417543859649</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75198.48000000001</v>
      </c>
      <c r="I518" s="290">
        <f t="shared" si="241"/>
        <v>146.58573099415207</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76467.78</v>
      </c>
      <c r="K518" s="290">
        <f t="shared" ref="K518:K581" si="248">J518/$A518</f>
        <v>149.06</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81751.680000000008</v>
      </c>
      <c r="M518" s="290">
        <f t="shared" ref="M518:M581" si="249">L518/$A518</f>
        <v>159.36000000000001</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73636.01999999999</v>
      </c>
      <c r="O518" s="290">
        <f t="shared" si="242"/>
        <v>143.54</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81289.98000000001</v>
      </c>
      <c r="Q518" s="290">
        <f t="shared" si="243"/>
        <v>158.46</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58995</v>
      </c>
      <c r="S518" s="290">
        <f t="shared" ref="S518:S581" si="250">R518/$A518</f>
        <v>115</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97470</v>
      </c>
      <c r="U518" s="290">
        <f t="shared" ref="U518:U581" si="251">T518/$A518</f>
        <v>190</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102600</v>
      </c>
      <c r="W518" s="290">
        <f t="shared" si="244"/>
        <v>200</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102600</v>
      </c>
      <c r="Y518" s="290">
        <f t="shared" si="245"/>
        <v>200</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57200</v>
      </c>
      <c r="AA518" s="290">
        <f t="shared" ref="AA518:AA581" si="252">Z518/$A518</f>
        <v>111.5009746588694</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99200</v>
      </c>
      <c r="AC518" s="290">
        <f t="shared" ref="AC518:AC581" si="253">AB518/$A518</f>
        <v>193.37231968810917</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66400</v>
      </c>
      <c r="AE518" s="290">
        <f t="shared" si="246"/>
        <v>129.4346978557505</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108550</v>
      </c>
      <c r="AG518" s="290">
        <f t="shared" si="247"/>
        <v>211.59844054580896</v>
      </c>
      <c r="AI518" s="429">
        <f t="shared" ref="AI518:AI581" si="254">B518-B517</f>
        <v>149.05999999999767</v>
      </c>
      <c r="AJ518" s="429">
        <f t="shared" ref="AJ518:AJ581" si="255">D518-D517</f>
        <v>159.35999999998603</v>
      </c>
      <c r="AK518" s="429">
        <f t="shared" ref="AK518:AK581" si="256">F518-F517</f>
        <v>143.5399999999936</v>
      </c>
      <c r="AL518" s="429">
        <f t="shared" ref="AL518:AL581" si="257">H518-H517</f>
        <v>158.4600000000064</v>
      </c>
      <c r="AM518" s="429">
        <f t="shared" ref="AM518:AM581" si="258">J518-J517</f>
        <v>149.05999999999767</v>
      </c>
      <c r="AN518" s="429">
        <f t="shared" ref="AN518:AN581" si="259">L518-L517</f>
        <v>159.36000000000058</v>
      </c>
      <c r="AO518" s="429">
        <f t="shared" ref="AO518:AO581" si="260">N518-N517</f>
        <v>143.5399999999936</v>
      </c>
      <c r="AP518" s="429">
        <f t="shared" ref="AP518:AP581" si="261">P518-P517</f>
        <v>158.4600000000064</v>
      </c>
      <c r="AQ518" s="429">
        <f t="shared" ref="AQ518:AQ581" si="262">R518-R517</f>
        <v>115</v>
      </c>
      <c r="AR518" s="429">
        <f t="shared" ref="AR518:AR581" si="263">T518-T517</f>
        <v>190</v>
      </c>
      <c r="AS518" s="429">
        <f t="shared" ref="AS518:AS581" si="264">V518-V517</f>
        <v>200</v>
      </c>
      <c r="AT518" s="429">
        <f t="shared" ref="AT518:AT581" si="265">X518-X517</f>
        <v>200</v>
      </c>
      <c r="AU518" s="429">
        <f t="shared" ref="AU518:AU581" si="266">Z518-Z517</f>
        <v>200</v>
      </c>
      <c r="AV518" s="429">
        <f t="shared" ref="AV518:AV581" si="267">AB518-AB517</f>
        <v>300</v>
      </c>
      <c r="AW518" s="429">
        <f t="shared" ref="AW518:AW581" si="268">AD518-AD517</f>
        <v>300</v>
      </c>
      <c r="AX518" s="429">
        <f t="shared" ref="AX518:AX581" si="269">AF518-AF517</f>
        <v>300</v>
      </c>
    </row>
    <row r="519" spans="1:50">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56735.839999999997</v>
      </c>
      <c r="C519" s="290">
        <f t="shared" ref="C519:E582" si="270">B519/$A519</f>
        <v>110.38101167315175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69395.540000000008</v>
      </c>
      <c r="E519" s="290">
        <f t="shared" si="270"/>
        <v>135.01077821011674</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70548.56</v>
      </c>
      <c r="G519" s="290">
        <f t="shared" ref="G519:G582" si="271">F519/$A519</f>
        <v>137.25400778210116</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75356.94</v>
      </c>
      <c r="I519" s="290">
        <f t="shared" ref="I519:I582" si="272">H519/$A519</f>
        <v>146.6088326848249</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76616.84</v>
      </c>
      <c r="K519" s="290">
        <f t="shared" si="248"/>
        <v>149.06</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81911.040000000008</v>
      </c>
      <c r="M519" s="290">
        <f t="shared" si="249"/>
        <v>159.36000000000001</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73779.56</v>
      </c>
      <c r="O519" s="290">
        <f t="shared" ref="O519:O582" si="273">N519/$A519</f>
        <v>143.54</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81448.44</v>
      </c>
      <c r="Q519" s="290">
        <f t="shared" ref="Q519:Q582" si="274">P519/$A519</f>
        <v>158.46</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59110</v>
      </c>
      <c r="S519" s="290">
        <f t="shared" si="250"/>
        <v>115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97660</v>
      </c>
      <c r="U519" s="290">
        <f t="shared" si="251"/>
        <v>190</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102800</v>
      </c>
      <c r="W519" s="290">
        <f t="shared" ref="W519:W582" si="275">V519/$A519</f>
        <v>200</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102800</v>
      </c>
      <c r="Y519" s="290">
        <f t="shared" ref="Y519:Y582" si="276">X519/$A519</f>
        <v>200</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57400</v>
      </c>
      <c r="AA519" s="290">
        <f t="shared" si="252"/>
        <v>111.67315175097276</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99500</v>
      </c>
      <c r="AC519" s="290">
        <f t="shared" si="253"/>
        <v>193.57976653696497</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66700</v>
      </c>
      <c r="AE519" s="290">
        <f t="shared" ref="AE519:AE582" si="277">AD519/$A519</f>
        <v>129.76653696498053</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108850</v>
      </c>
      <c r="AG519" s="290">
        <f t="shared" ref="AG519:AG582" si="278">AF519/$A519</f>
        <v>211.77042801556419</v>
      </c>
      <c r="AI519" s="429">
        <f t="shared" si="254"/>
        <v>149.05999999999767</v>
      </c>
      <c r="AJ519" s="429">
        <f t="shared" si="255"/>
        <v>159.36000000001513</v>
      </c>
      <c r="AK519" s="429">
        <f t="shared" si="256"/>
        <v>143.54000000000815</v>
      </c>
      <c r="AL519" s="429">
        <f t="shared" si="257"/>
        <v>158.45999999999185</v>
      </c>
      <c r="AM519" s="429">
        <f t="shared" si="258"/>
        <v>149.05999999999767</v>
      </c>
      <c r="AN519" s="429">
        <f t="shared" si="259"/>
        <v>159.36000000000058</v>
      </c>
      <c r="AO519" s="429">
        <f t="shared" si="260"/>
        <v>143.54000000000815</v>
      </c>
      <c r="AP519" s="429">
        <f t="shared" si="261"/>
        <v>158.45999999999185</v>
      </c>
      <c r="AQ519" s="429">
        <f t="shared" si="262"/>
        <v>115</v>
      </c>
      <c r="AR519" s="429">
        <f t="shared" si="263"/>
        <v>190</v>
      </c>
      <c r="AS519" s="429">
        <f t="shared" si="264"/>
        <v>200</v>
      </c>
      <c r="AT519" s="429">
        <f t="shared" si="265"/>
        <v>200</v>
      </c>
      <c r="AU519" s="429">
        <f t="shared" si="266"/>
        <v>200</v>
      </c>
      <c r="AV519" s="429">
        <f t="shared" si="267"/>
        <v>300</v>
      </c>
      <c r="AW519" s="429">
        <f t="shared" si="268"/>
        <v>300</v>
      </c>
      <c r="AX519" s="429">
        <f t="shared" si="269"/>
        <v>300</v>
      </c>
    </row>
    <row r="520" spans="1:5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56884.9</v>
      </c>
      <c r="C520" s="290">
        <f t="shared" si="270"/>
        <v>110.45611650485438</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69554.899999999994</v>
      </c>
      <c r="E520" s="290">
        <f t="shared" si="270"/>
        <v>135.05805825242717</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70692.100000000006</v>
      </c>
      <c r="G520" s="290">
        <f t="shared" si="271"/>
        <v>137.26621359223302</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75515.399999999994</v>
      </c>
      <c r="I520" s="290">
        <f t="shared" si="272"/>
        <v>146.63184466019416</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76765.899999999994</v>
      </c>
      <c r="K520" s="290">
        <f t="shared" si="248"/>
        <v>149.06</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82070.400000000009</v>
      </c>
      <c r="M520" s="290">
        <f t="shared" si="249"/>
        <v>159.36000000000001</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73923.099999999991</v>
      </c>
      <c r="O520" s="290">
        <f t="shared" si="273"/>
        <v>143.54</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81606.900000000009</v>
      </c>
      <c r="Q520" s="290">
        <f t="shared" si="274"/>
        <v>158.46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59225</v>
      </c>
      <c r="S520" s="290">
        <f t="shared" si="250"/>
        <v>115</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97850</v>
      </c>
      <c r="U520" s="290">
        <f t="shared" si="251"/>
        <v>190</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103000</v>
      </c>
      <c r="W520" s="290">
        <f t="shared" si="275"/>
        <v>200</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103000</v>
      </c>
      <c r="Y520" s="290">
        <f t="shared" si="276"/>
        <v>200</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57600</v>
      </c>
      <c r="AA520" s="290">
        <f t="shared" si="252"/>
        <v>111.84466019417475</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99800</v>
      </c>
      <c r="AC520" s="290">
        <f t="shared" si="253"/>
        <v>193.78640776699029</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67000</v>
      </c>
      <c r="AE520" s="290">
        <f t="shared" si="277"/>
        <v>130.09708737864077</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109150</v>
      </c>
      <c r="AG520" s="290">
        <f t="shared" si="278"/>
        <v>211.94174757281553</v>
      </c>
      <c r="AI520" s="429">
        <f t="shared" si="254"/>
        <v>149.06000000000495</v>
      </c>
      <c r="AJ520" s="429">
        <f t="shared" si="255"/>
        <v>159.35999999998603</v>
      </c>
      <c r="AK520" s="429">
        <f t="shared" si="256"/>
        <v>143.54000000000815</v>
      </c>
      <c r="AL520" s="429">
        <f t="shared" si="257"/>
        <v>158.45999999999185</v>
      </c>
      <c r="AM520" s="429">
        <f t="shared" si="258"/>
        <v>149.05999999999767</v>
      </c>
      <c r="AN520" s="429">
        <f t="shared" si="259"/>
        <v>159.36000000000058</v>
      </c>
      <c r="AO520" s="429">
        <f t="shared" si="260"/>
        <v>143.5399999999936</v>
      </c>
      <c r="AP520" s="429">
        <f t="shared" si="261"/>
        <v>158.4600000000064</v>
      </c>
      <c r="AQ520" s="429">
        <f t="shared" si="262"/>
        <v>115</v>
      </c>
      <c r="AR520" s="429">
        <f t="shared" si="263"/>
        <v>190</v>
      </c>
      <c r="AS520" s="429">
        <f t="shared" si="264"/>
        <v>200</v>
      </c>
      <c r="AT520" s="429">
        <f t="shared" si="265"/>
        <v>200</v>
      </c>
      <c r="AU520" s="429">
        <f t="shared" si="266"/>
        <v>200</v>
      </c>
      <c r="AV520" s="429">
        <f t="shared" si="267"/>
        <v>300</v>
      </c>
      <c r="AW520" s="429">
        <f t="shared" si="268"/>
        <v>300</v>
      </c>
      <c r="AX520" s="429">
        <f t="shared" si="269"/>
        <v>300</v>
      </c>
    </row>
    <row r="521" spans="1:50">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57033.96</v>
      </c>
      <c r="C521" s="290">
        <f t="shared" si="270"/>
        <v>110.53093023255813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69714.260000000009</v>
      </c>
      <c r="E521" s="290">
        <f t="shared" si="270"/>
        <v>135.1051550387597</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70835.64</v>
      </c>
      <c r="G521" s="290">
        <f t="shared" si="271"/>
        <v>137.27837209302325</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75673.86</v>
      </c>
      <c r="I521" s="290">
        <f t="shared" si="272"/>
        <v>146.65476744186046</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76914.960000000006</v>
      </c>
      <c r="K521" s="290">
        <f t="shared" si="248"/>
        <v>149.06</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82229.760000000009</v>
      </c>
      <c r="M521" s="290">
        <f t="shared" si="249"/>
        <v>159.36000000000001</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74066.64</v>
      </c>
      <c r="O521" s="290">
        <f t="shared" si="273"/>
        <v>143.54</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81765.36</v>
      </c>
      <c r="Q521" s="290">
        <f t="shared" si="274"/>
        <v>158.46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59340</v>
      </c>
      <c r="S521" s="290">
        <f t="shared" si="250"/>
        <v>115</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98040</v>
      </c>
      <c r="U521" s="290">
        <f t="shared" si="251"/>
        <v>190</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103200</v>
      </c>
      <c r="W521" s="290">
        <f t="shared" si="275"/>
        <v>200</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103200</v>
      </c>
      <c r="Y521" s="290">
        <f t="shared" si="276"/>
        <v>200</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57800</v>
      </c>
      <c r="AA521" s="290">
        <f t="shared" si="252"/>
        <v>112.01550387596899</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100100</v>
      </c>
      <c r="AC521" s="290">
        <f t="shared" si="253"/>
        <v>193.99224806201551</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67300</v>
      </c>
      <c r="AE521" s="290">
        <f t="shared" si="277"/>
        <v>130.42635658914728</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109450</v>
      </c>
      <c r="AG521" s="290">
        <f t="shared" si="278"/>
        <v>212.1124031007752</v>
      </c>
      <c r="AI521" s="429">
        <f t="shared" si="254"/>
        <v>149.05999999999767</v>
      </c>
      <c r="AJ521" s="429">
        <f t="shared" si="255"/>
        <v>159.36000000001513</v>
      </c>
      <c r="AK521" s="429">
        <f t="shared" si="256"/>
        <v>143.5399999999936</v>
      </c>
      <c r="AL521" s="429">
        <f t="shared" si="257"/>
        <v>158.4600000000064</v>
      </c>
      <c r="AM521" s="429">
        <f t="shared" si="258"/>
        <v>149.06000000001222</v>
      </c>
      <c r="AN521" s="429">
        <f t="shared" si="259"/>
        <v>159.36000000000058</v>
      </c>
      <c r="AO521" s="429">
        <f t="shared" si="260"/>
        <v>143.54000000000815</v>
      </c>
      <c r="AP521" s="429">
        <f t="shared" si="261"/>
        <v>158.45999999999185</v>
      </c>
      <c r="AQ521" s="429">
        <f t="shared" si="262"/>
        <v>115</v>
      </c>
      <c r="AR521" s="429">
        <f t="shared" si="263"/>
        <v>190</v>
      </c>
      <c r="AS521" s="429">
        <f t="shared" si="264"/>
        <v>200</v>
      </c>
      <c r="AT521" s="429">
        <f t="shared" si="265"/>
        <v>200</v>
      </c>
      <c r="AU521" s="429">
        <f t="shared" si="266"/>
        <v>200</v>
      </c>
      <c r="AV521" s="429">
        <f t="shared" si="267"/>
        <v>300</v>
      </c>
      <c r="AW521" s="429">
        <f t="shared" si="268"/>
        <v>300</v>
      </c>
      <c r="AX521" s="429">
        <f t="shared" si="269"/>
        <v>300</v>
      </c>
    </row>
    <row r="522" spans="1:50">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57183.02</v>
      </c>
      <c r="C522" s="290">
        <f t="shared" si="270"/>
        <v>110.60545454545453</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69873.62</v>
      </c>
      <c r="E522" s="290">
        <f t="shared" si="270"/>
        <v>135.15206963249514</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70979.179999999993</v>
      </c>
      <c r="G522" s="290">
        <f t="shared" si="271"/>
        <v>137.2904835589942</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75832.320000000007</v>
      </c>
      <c r="I522" s="290">
        <f t="shared" si="272"/>
        <v>146.6776015473888</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77064.02</v>
      </c>
      <c r="K522" s="290">
        <f t="shared" si="248"/>
        <v>149.06</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82389.12000000001</v>
      </c>
      <c r="M522" s="290">
        <f t="shared" si="249"/>
        <v>159.36000000000001</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74210.179999999993</v>
      </c>
      <c r="O522" s="290">
        <f t="shared" si="273"/>
        <v>143.54</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81923.820000000007</v>
      </c>
      <c r="Q522" s="290">
        <f t="shared" si="274"/>
        <v>158.46</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59455</v>
      </c>
      <c r="S522" s="290">
        <f t="shared" si="250"/>
        <v>115</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98230</v>
      </c>
      <c r="U522" s="290">
        <f t="shared" si="251"/>
        <v>190</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103400</v>
      </c>
      <c r="W522" s="290">
        <f t="shared" si="275"/>
        <v>200</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103400</v>
      </c>
      <c r="Y522" s="290">
        <f t="shared" si="276"/>
        <v>200</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58000</v>
      </c>
      <c r="AA522" s="290">
        <f t="shared" si="252"/>
        <v>112.18568665377175</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100400</v>
      </c>
      <c r="AC522" s="290">
        <f t="shared" si="253"/>
        <v>194.19729206963248</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67600</v>
      </c>
      <c r="AE522" s="290">
        <f t="shared" si="277"/>
        <v>130.75435203094779</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109750</v>
      </c>
      <c r="AG522" s="290">
        <f t="shared" si="278"/>
        <v>212.28239845261123</v>
      </c>
      <c r="AI522" s="429">
        <f t="shared" si="254"/>
        <v>149.05999999999767</v>
      </c>
      <c r="AJ522" s="429">
        <f t="shared" si="255"/>
        <v>159.35999999998603</v>
      </c>
      <c r="AK522" s="429">
        <f t="shared" si="256"/>
        <v>143.5399999999936</v>
      </c>
      <c r="AL522" s="429">
        <f t="shared" si="257"/>
        <v>158.4600000000064</v>
      </c>
      <c r="AM522" s="429">
        <f t="shared" si="258"/>
        <v>149.05999999999767</v>
      </c>
      <c r="AN522" s="429">
        <f t="shared" si="259"/>
        <v>159.36000000000058</v>
      </c>
      <c r="AO522" s="429">
        <f t="shared" si="260"/>
        <v>143.5399999999936</v>
      </c>
      <c r="AP522" s="429">
        <f t="shared" si="261"/>
        <v>158.4600000000064</v>
      </c>
      <c r="AQ522" s="429">
        <f t="shared" si="262"/>
        <v>115</v>
      </c>
      <c r="AR522" s="429">
        <f t="shared" si="263"/>
        <v>190</v>
      </c>
      <c r="AS522" s="429">
        <f t="shared" si="264"/>
        <v>200</v>
      </c>
      <c r="AT522" s="429">
        <f t="shared" si="265"/>
        <v>200</v>
      </c>
      <c r="AU522" s="429">
        <f t="shared" si="266"/>
        <v>200</v>
      </c>
      <c r="AV522" s="429">
        <f t="shared" si="267"/>
        <v>300</v>
      </c>
      <c r="AW522" s="429">
        <f t="shared" si="268"/>
        <v>300</v>
      </c>
      <c r="AX522" s="429">
        <f t="shared" si="269"/>
        <v>300</v>
      </c>
    </row>
    <row r="523" spans="1:50">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57332.08</v>
      </c>
      <c r="C523" s="290">
        <f t="shared" si="270"/>
        <v>110.67969111969113</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70032.98000000001</v>
      </c>
      <c r="E523" s="290">
        <f t="shared" si="270"/>
        <v>135.19880308880312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71122.720000000001</v>
      </c>
      <c r="G523" s="290">
        <f t="shared" si="271"/>
        <v>137.30254826254827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75990.78</v>
      </c>
      <c r="I523" s="290">
        <f t="shared" si="272"/>
        <v>146.7003474903475</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77213.08</v>
      </c>
      <c r="K523" s="290">
        <f t="shared" si="248"/>
        <v>149.06</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82548.48000000001</v>
      </c>
      <c r="M523" s="290">
        <f t="shared" si="249"/>
        <v>159.36000000000001</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74353.72</v>
      </c>
      <c r="O523" s="290">
        <f t="shared" si="273"/>
        <v>143.54</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82082.28</v>
      </c>
      <c r="Q523" s="290">
        <f t="shared" si="274"/>
        <v>158.46</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59570</v>
      </c>
      <c r="S523" s="290">
        <f t="shared" si="250"/>
        <v>115</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98420</v>
      </c>
      <c r="U523" s="290">
        <f t="shared" si="251"/>
        <v>190</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103600</v>
      </c>
      <c r="W523" s="290">
        <f t="shared" si="275"/>
        <v>200</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103600</v>
      </c>
      <c r="Y523" s="290">
        <f t="shared" si="276"/>
        <v>200</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58200</v>
      </c>
      <c r="AA523" s="290">
        <f t="shared" si="252"/>
        <v>112.35521235521236</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100700</v>
      </c>
      <c r="AC523" s="290">
        <f t="shared" si="253"/>
        <v>194.40154440154441</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67900</v>
      </c>
      <c r="AE523" s="290">
        <f t="shared" si="277"/>
        <v>131.08108108108109</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110050</v>
      </c>
      <c r="AG523" s="290">
        <f t="shared" si="278"/>
        <v>212.45173745173744</v>
      </c>
      <c r="AI523" s="429">
        <f t="shared" si="254"/>
        <v>149.06000000000495</v>
      </c>
      <c r="AJ523" s="429">
        <f t="shared" si="255"/>
        <v>159.36000000001513</v>
      </c>
      <c r="AK523" s="429">
        <f t="shared" si="256"/>
        <v>143.54000000000815</v>
      </c>
      <c r="AL523" s="429">
        <f t="shared" si="257"/>
        <v>158.45999999999185</v>
      </c>
      <c r="AM523" s="429">
        <f t="shared" si="258"/>
        <v>149.05999999999767</v>
      </c>
      <c r="AN523" s="429">
        <f t="shared" si="259"/>
        <v>159.36000000000058</v>
      </c>
      <c r="AO523" s="429">
        <f t="shared" si="260"/>
        <v>143.54000000000815</v>
      </c>
      <c r="AP523" s="429">
        <f t="shared" si="261"/>
        <v>158.45999999999185</v>
      </c>
      <c r="AQ523" s="429">
        <f t="shared" si="262"/>
        <v>115</v>
      </c>
      <c r="AR523" s="429">
        <f t="shared" si="263"/>
        <v>190</v>
      </c>
      <c r="AS523" s="429">
        <f t="shared" si="264"/>
        <v>200</v>
      </c>
      <c r="AT523" s="429">
        <f t="shared" si="265"/>
        <v>200</v>
      </c>
      <c r="AU523" s="429">
        <f t="shared" si="266"/>
        <v>200</v>
      </c>
      <c r="AV523" s="429">
        <f t="shared" si="267"/>
        <v>300</v>
      </c>
      <c r="AW523" s="429">
        <f t="shared" si="268"/>
        <v>300</v>
      </c>
      <c r="AX523" s="429">
        <f t="shared" si="269"/>
        <v>300</v>
      </c>
    </row>
    <row r="524" spans="1:50">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57481.14</v>
      </c>
      <c r="C524" s="290">
        <f t="shared" si="270"/>
        <v>110.75364161849711</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70192.34</v>
      </c>
      <c r="E524" s="290">
        <f t="shared" si="270"/>
        <v>135.24535645472062</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71266.259999999995</v>
      </c>
      <c r="G524" s="290">
        <f t="shared" si="271"/>
        <v>137.31456647398844</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76149.240000000005</v>
      </c>
      <c r="I524" s="290">
        <f t="shared" si="272"/>
        <v>146.72300578034682</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77362.14</v>
      </c>
      <c r="K524" s="290">
        <f t="shared" si="248"/>
        <v>149.06</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82707.840000000011</v>
      </c>
      <c r="M524" s="290">
        <f t="shared" si="249"/>
        <v>159.36000000000001</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74497.259999999995</v>
      </c>
      <c r="O524" s="290">
        <f t="shared" si="273"/>
        <v>143.54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82240.740000000005</v>
      </c>
      <c r="Q524" s="290">
        <f t="shared" si="274"/>
        <v>158.46</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59685</v>
      </c>
      <c r="S524" s="290">
        <f t="shared" si="250"/>
        <v>115</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98610</v>
      </c>
      <c r="U524" s="290">
        <f t="shared" si="251"/>
        <v>190</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103800</v>
      </c>
      <c r="W524" s="290">
        <f t="shared" si="275"/>
        <v>200</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103800</v>
      </c>
      <c r="Y524" s="290">
        <f t="shared" si="276"/>
        <v>200</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58400</v>
      </c>
      <c r="AA524" s="290">
        <f t="shared" si="252"/>
        <v>112.52408477842003</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101000</v>
      </c>
      <c r="AC524" s="290">
        <f t="shared" si="253"/>
        <v>194.60500963391138</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68200</v>
      </c>
      <c r="AE524" s="290">
        <f t="shared" si="277"/>
        <v>131.40655105973025</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110350</v>
      </c>
      <c r="AG524" s="290">
        <f t="shared" si="278"/>
        <v>212.62042389210021</v>
      </c>
      <c r="AI524" s="429">
        <f t="shared" si="254"/>
        <v>149.05999999999767</v>
      </c>
      <c r="AJ524" s="429">
        <f t="shared" si="255"/>
        <v>159.35999999998603</v>
      </c>
      <c r="AK524" s="429">
        <f t="shared" si="256"/>
        <v>143.5399999999936</v>
      </c>
      <c r="AL524" s="429">
        <f t="shared" si="257"/>
        <v>158.4600000000064</v>
      </c>
      <c r="AM524" s="429">
        <f t="shared" si="258"/>
        <v>149.05999999999767</v>
      </c>
      <c r="AN524" s="429">
        <f t="shared" si="259"/>
        <v>159.36000000000058</v>
      </c>
      <c r="AO524" s="429">
        <f t="shared" si="260"/>
        <v>143.5399999999936</v>
      </c>
      <c r="AP524" s="429">
        <f t="shared" si="261"/>
        <v>158.4600000000064</v>
      </c>
      <c r="AQ524" s="429">
        <f t="shared" si="262"/>
        <v>115</v>
      </c>
      <c r="AR524" s="429">
        <f t="shared" si="263"/>
        <v>190</v>
      </c>
      <c r="AS524" s="429">
        <f t="shared" si="264"/>
        <v>200</v>
      </c>
      <c r="AT524" s="429">
        <f t="shared" si="265"/>
        <v>200</v>
      </c>
      <c r="AU524" s="429">
        <f t="shared" si="266"/>
        <v>200</v>
      </c>
      <c r="AV524" s="429">
        <f t="shared" si="267"/>
        <v>300</v>
      </c>
      <c r="AW524" s="429">
        <f t="shared" si="268"/>
        <v>300</v>
      </c>
      <c r="AX524" s="429">
        <f t="shared" si="269"/>
        <v>300</v>
      </c>
    </row>
    <row r="525" spans="1:50">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57630.2</v>
      </c>
      <c r="C525" s="290">
        <f t="shared" si="270"/>
        <v>110.82730769230768</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70351.700000000012</v>
      </c>
      <c r="E525" s="290">
        <f t="shared" si="270"/>
        <v>135.29173076923078</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71409.799999999988</v>
      </c>
      <c r="G525" s="290">
        <f t="shared" si="271"/>
        <v>137.32653846153843</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76307.700000000012</v>
      </c>
      <c r="I525" s="290">
        <f t="shared" si="272"/>
        <v>146.74557692307695</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77511.199999999997</v>
      </c>
      <c r="K525" s="290">
        <f t="shared" si="248"/>
        <v>149.06</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82867.200000000012</v>
      </c>
      <c r="M525" s="290">
        <f t="shared" si="249"/>
        <v>159.36000000000001</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74640.800000000003</v>
      </c>
      <c r="O525" s="290">
        <f t="shared" si="273"/>
        <v>143.54</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82399.199999999997</v>
      </c>
      <c r="Q525" s="290">
        <f t="shared" si="274"/>
        <v>158.46</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59800</v>
      </c>
      <c r="S525" s="290">
        <f t="shared" si="250"/>
        <v>115</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98800</v>
      </c>
      <c r="U525" s="290">
        <f t="shared" si="251"/>
        <v>190</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104000</v>
      </c>
      <c r="W525" s="290">
        <f t="shared" si="275"/>
        <v>200</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104000</v>
      </c>
      <c r="Y525" s="290">
        <f t="shared" si="276"/>
        <v>200</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58600</v>
      </c>
      <c r="AA525" s="290">
        <f t="shared" si="252"/>
        <v>112.69230769230769</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101300</v>
      </c>
      <c r="AC525" s="290">
        <f t="shared" si="253"/>
        <v>194.80769230769232</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68500</v>
      </c>
      <c r="AE525" s="290">
        <f t="shared" si="277"/>
        <v>131.73076923076923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110650</v>
      </c>
      <c r="AG525" s="290">
        <f t="shared" si="278"/>
        <v>212.78846153846155</v>
      </c>
      <c r="AI525" s="429">
        <f t="shared" si="254"/>
        <v>149.05999999999767</v>
      </c>
      <c r="AJ525" s="429">
        <f t="shared" si="255"/>
        <v>159.36000000001513</v>
      </c>
      <c r="AK525" s="429">
        <f t="shared" si="256"/>
        <v>143.5399999999936</v>
      </c>
      <c r="AL525" s="429">
        <f t="shared" si="257"/>
        <v>158.4600000000064</v>
      </c>
      <c r="AM525" s="429">
        <f t="shared" si="258"/>
        <v>149.05999999999767</v>
      </c>
      <c r="AN525" s="429">
        <f t="shared" si="259"/>
        <v>159.36000000000058</v>
      </c>
      <c r="AO525" s="429">
        <f t="shared" si="260"/>
        <v>143.54000000000815</v>
      </c>
      <c r="AP525" s="429">
        <f t="shared" si="261"/>
        <v>158.45999999999185</v>
      </c>
      <c r="AQ525" s="429">
        <f t="shared" si="262"/>
        <v>115</v>
      </c>
      <c r="AR525" s="429">
        <f t="shared" si="263"/>
        <v>190</v>
      </c>
      <c r="AS525" s="429">
        <f t="shared" si="264"/>
        <v>200</v>
      </c>
      <c r="AT525" s="429">
        <f t="shared" si="265"/>
        <v>200</v>
      </c>
      <c r="AU525" s="429">
        <f t="shared" si="266"/>
        <v>200</v>
      </c>
      <c r="AV525" s="429">
        <f t="shared" si="267"/>
        <v>300</v>
      </c>
      <c r="AW525" s="429">
        <f t="shared" si="268"/>
        <v>300</v>
      </c>
      <c r="AX525" s="429">
        <f t="shared" si="269"/>
        <v>300</v>
      </c>
    </row>
    <row r="526" spans="1:50">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57779.26</v>
      </c>
      <c r="C526" s="290">
        <f t="shared" si="270"/>
        <v>110.90069097888676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70511.06</v>
      </c>
      <c r="E526" s="290">
        <f t="shared" si="270"/>
        <v>135.33792706333972</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71553.34</v>
      </c>
      <c r="G526" s="290">
        <f t="shared" si="271"/>
        <v>137.33846449136277</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76466.16</v>
      </c>
      <c r="I526" s="290">
        <f t="shared" si="272"/>
        <v>146.7680614203455</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77660.259999999995</v>
      </c>
      <c r="K526" s="290">
        <f t="shared" si="248"/>
        <v>149.06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83026.560000000012</v>
      </c>
      <c r="M526" s="290">
        <f t="shared" si="249"/>
        <v>159.36000000000001</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74784.34</v>
      </c>
      <c r="O526" s="290">
        <f t="shared" si="273"/>
        <v>143.54</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82557.66</v>
      </c>
      <c r="Q526" s="290">
        <f t="shared" si="274"/>
        <v>158.46</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59915</v>
      </c>
      <c r="S526" s="290">
        <f t="shared" si="250"/>
        <v>115</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98990</v>
      </c>
      <c r="U526" s="290">
        <f t="shared" si="251"/>
        <v>190</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104200</v>
      </c>
      <c r="W526" s="290">
        <f t="shared" si="275"/>
        <v>200</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104200</v>
      </c>
      <c r="Y526" s="290">
        <f t="shared" si="276"/>
        <v>200</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58800</v>
      </c>
      <c r="AA526" s="290">
        <f t="shared" si="252"/>
        <v>112.8598848368522</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101600</v>
      </c>
      <c r="AC526" s="290">
        <f t="shared" si="253"/>
        <v>195.00959692898272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68800</v>
      </c>
      <c r="AE526" s="290">
        <f t="shared" si="277"/>
        <v>132.05374280230328</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110950</v>
      </c>
      <c r="AG526" s="290">
        <f t="shared" si="278"/>
        <v>212.95585412667947</v>
      </c>
      <c r="AI526" s="429">
        <f t="shared" si="254"/>
        <v>149.06000000000495</v>
      </c>
      <c r="AJ526" s="429">
        <f t="shared" si="255"/>
        <v>159.35999999998603</v>
      </c>
      <c r="AK526" s="429">
        <f t="shared" si="256"/>
        <v>143.54000000000815</v>
      </c>
      <c r="AL526" s="429">
        <f t="shared" si="257"/>
        <v>158.45999999999185</v>
      </c>
      <c r="AM526" s="429">
        <f t="shared" si="258"/>
        <v>149.05999999999767</v>
      </c>
      <c r="AN526" s="429">
        <f t="shared" si="259"/>
        <v>159.36000000000058</v>
      </c>
      <c r="AO526" s="429">
        <f t="shared" si="260"/>
        <v>143.5399999999936</v>
      </c>
      <c r="AP526" s="429">
        <f t="shared" si="261"/>
        <v>158.4600000000064</v>
      </c>
      <c r="AQ526" s="429">
        <f t="shared" si="262"/>
        <v>115</v>
      </c>
      <c r="AR526" s="429">
        <f t="shared" si="263"/>
        <v>190</v>
      </c>
      <c r="AS526" s="429">
        <f t="shared" si="264"/>
        <v>200</v>
      </c>
      <c r="AT526" s="429">
        <f t="shared" si="265"/>
        <v>200</v>
      </c>
      <c r="AU526" s="429">
        <f t="shared" si="266"/>
        <v>200</v>
      </c>
      <c r="AV526" s="429">
        <f t="shared" si="267"/>
        <v>300</v>
      </c>
      <c r="AW526" s="429">
        <f t="shared" si="268"/>
        <v>300</v>
      </c>
      <c r="AX526" s="429">
        <f t="shared" si="269"/>
        <v>300</v>
      </c>
    </row>
    <row r="527" spans="1:50">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57928.32</v>
      </c>
      <c r="C527" s="290">
        <f t="shared" si="270"/>
        <v>110.97379310344827</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70670.420000000013</v>
      </c>
      <c r="E527" s="290">
        <f t="shared" si="270"/>
        <v>135.38394636015329</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71696.88</v>
      </c>
      <c r="G527" s="290">
        <f t="shared" si="271"/>
        <v>137.35034482758621</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76624.62</v>
      </c>
      <c r="I527" s="290">
        <f t="shared" si="272"/>
        <v>146.79045977011492</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77809.320000000007</v>
      </c>
      <c r="K527" s="290">
        <f t="shared" si="248"/>
        <v>149.06</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83185.920000000013</v>
      </c>
      <c r="M527" s="290">
        <f t="shared" si="249"/>
        <v>159.36000000000001</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74927.87999999999</v>
      </c>
      <c r="O527" s="290">
        <f t="shared" si="273"/>
        <v>143.54</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82716.12000000001</v>
      </c>
      <c r="Q527" s="290">
        <f t="shared" si="274"/>
        <v>158.46</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60030</v>
      </c>
      <c r="S527" s="290">
        <f t="shared" si="250"/>
        <v>115</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99180</v>
      </c>
      <c r="U527" s="290">
        <f t="shared" si="251"/>
        <v>190</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104400</v>
      </c>
      <c r="W527" s="290">
        <f t="shared" si="275"/>
        <v>200</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104400</v>
      </c>
      <c r="Y527" s="290">
        <f t="shared" si="276"/>
        <v>200</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59000</v>
      </c>
      <c r="AA527" s="290">
        <f t="shared" si="252"/>
        <v>113.02681992337165</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101900</v>
      </c>
      <c r="AC527" s="290">
        <f t="shared" si="253"/>
        <v>195.21072796934865</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69100</v>
      </c>
      <c r="AE527" s="290">
        <f t="shared" si="277"/>
        <v>132.37547892720306</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111250</v>
      </c>
      <c r="AG527" s="290">
        <f t="shared" si="278"/>
        <v>213.12260536398466</v>
      </c>
      <c r="AI527" s="429">
        <f t="shared" si="254"/>
        <v>149.05999999999767</v>
      </c>
      <c r="AJ527" s="429">
        <f t="shared" si="255"/>
        <v>159.36000000001513</v>
      </c>
      <c r="AK527" s="429">
        <f t="shared" si="256"/>
        <v>143.54000000000815</v>
      </c>
      <c r="AL527" s="429">
        <f t="shared" si="257"/>
        <v>158.45999999999185</v>
      </c>
      <c r="AM527" s="429">
        <f t="shared" si="258"/>
        <v>149.06000000001222</v>
      </c>
      <c r="AN527" s="429">
        <f t="shared" si="259"/>
        <v>159.36000000000058</v>
      </c>
      <c r="AO527" s="429">
        <f t="shared" si="260"/>
        <v>143.5399999999936</v>
      </c>
      <c r="AP527" s="429">
        <f t="shared" si="261"/>
        <v>158.4600000000064</v>
      </c>
      <c r="AQ527" s="429">
        <f t="shared" si="262"/>
        <v>115</v>
      </c>
      <c r="AR527" s="429">
        <f t="shared" si="263"/>
        <v>190</v>
      </c>
      <c r="AS527" s="429">
        <f t="shared" si="264"/>
        <v>200</v>
      </c>
      <c r="AT527" s="429">
        <f t="shared" si="265"/>
        <v>200</v>
      </c>
      <c r="AU527" s="429">
        <f t="shared" si="266"/>
        <v>200</v>
      </c>
      <c r="AV527" s="429">
        <f t="shared" si="267"/>
        <v>300</v>
      </c>
      <c r="AW527" s="429">
        <f t="shared" si="268"/>
        <v>300</v>
      </c>
      <c r="AX527" s="429">
        <f t="shared" si="269"/>
        <v>300</v>
      </c>
    </row>
    <row r="528" spans="1:50">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58077.38</v>
      </c>
      <c r="C528" s="290">
        <f t="shared" si="270"/>
        <v>111.04661567877629</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70829.78</v>
      </c>
      <c r="E528" s="290">
        <f t="shared" si="270"/>
        <v>135.42978967495219</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71840.42</v>
      </c>
      <c r="G528" s="290">
        <f t="shared" si="271"/>
        <v>137.36217973231356</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76783.08</v>
      </c>
      <c r="I528" s="290">
        <f t="shared" si="272"/>
        <v>146.8127724665392</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77958.38</v>
      </c>
      <c r="K528" s="290">
        <f t="shared" si="248"/>
        <v>149.06</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83345.280000000013</v>
      </c>
      <c r="M528" s="290">
        <f t="shared" si="249"/>
        <v>159.36000000000001</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75071.42</v>
      </c>
      <c r="O528" s="290">
        <f t="shared" si="273"/>
        <v>143.54</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82874.58</v>
      </c>
      <c r="Q528" s="290">
        <f t="shared" si="274"/>
        <v>158.46</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60145</v>
      </c>
      <c r="S528" s="290">
        <f t="shared" si="250"/>
        <v>115</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99370</v>
      </c>
      <c r="U528" s="290">
        <f t="shared" si="251"/>
        <v>190</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104600</v>
      </c>
      <c r="W528" s="290">
        <f t="shared" si="275"/>
        <v>200</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104600</v>
      </c>
      <c r="Y528" s="290">
        <f t="shared" si="276"/>
        <v>200</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59200</v>
      </c>
      <c r="AA528" s="290">
        <f t="shared" si="252"/>
        <v>113.19311663479924</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102200</v>
      </c>
      <c r="AC528" s="290">
        <f t="shared" si="253"/>
        <v>195.4110898661568</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69400</v>
      </c>
      <c r="AE528" s="290">
        <f t="shared" si="277"/>
        <v>132.69598470363289</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111550</v>
      </c>
      <c r="AG528" s="290">
        <f t="shared" si="278"/>
        <v>213.28871892925432</v>
      </c>
      <c r="AI528" s="429">
        <f t="shared" si="254"/>
        <v>149.05999999999767</v>
      </c>
      <c r="AJ528" s="429">
        <f t="shared" si="255"/>
        <v>159.35999999998603</v>
      </c>
      <c r="AK528" s="429">
        <f t="shared" si="256"/>
        <v>143.5399999999936</v>
      </c>
      <c r="AL528" s="429">
        <f t="shared" si="257"/>
        <v>158.4600000000064</v>
      </c>
      <c r="AM528" s="429">
        <f t="shared" si="258"/>
        <v>149.05999999999767</v>
      </c>
      <c r="AN528" s="429">
        <f t="shared" si="259"/>
        <v>159.36000000000058</v>
      </c>
      <c r="AO528" s="429">
        <f t="shared" si="260"/>
        <v>143.54000000000815</v>
      </c>
      <c r="AP528" s="429">
        <f t="shared" si="261"/>
        <v>158.45999999999185</v>
      </c>
      <c r="AQ528" s="429">
        <f t="shared" si="262"/>
        <v>115</v>
      </c>
      <c r="AR528" s="429">
        <f t="shared" si="263"/>
        <v>190</v>
      </c>
      <c r="AS528" s="429">
        <f t="shared" si="264"/>
        <v>200</v>
      </c>
      <c r="AT528" s="429">
        <f t="shared" si="265"/>
        <v>200</v>
      </c>
      <c r="AU528" s="429">
        <f t="shared" si="266"/>
        <v>200</v>
      </c>
      <c r="AV528" s="429">
        <f t="shared" si="267"/>
        <v>300</v>
      </c>
      <c r="AW528" s="429">
        <f t="shared" si="268"/>
        <v>300</v>
      </c>
      <c r="AX528" s="429">
        <f t="shared" si="269"/>
        <v>300</v>
      </c>
    </row>
    <row r="529" spans="1:50">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58226.44</v>
      </c>
      <c r="C529" s="290">
        <f t="shared" si="270"/>
        <v>111.11916030534351</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70989.140000000014</v>
      </c>
      <c r="E529" s="290">
        <f t="shared" si="270"/>
        <v>135.47545801526721</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71983.959999999992</v>
      </c>
      <c r="G529" s="290">
        <f t="shared" si="271"/>
        <v>137.37396946564883</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76941.540000000008</v>
      </c>
      <c r="I529" s="290">
        <f t="shared" si="272"/>
        <v>146.83500000000001</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78107.44</v>
      </c>
      <c r="K529" s="290">
        <f t="shared" si="248"/>
        <v>149.06</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83504.640000000014</v>
      </c>
      <c r="M529" s="290">
        <f t="shared" si="249"/>
        <v>159.36000000000001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75214.959999999992</v>
      </c>
      <c r="O529" s="290">
        <f t="shared" si="273"/>
        <v>143.54</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83033.040000000008</v>
      </c>
      <c r="Q529" s="290">
        <f t="shared" si="274"/>
        <v>158.46</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60260</v>
      </c>
      <c r="S529" s="290">
        <f t="shared" si="250"/>
        <v>115</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99560</v>
      </c>
      <c r="U529" s="290">
        <f t="shared" si="251"/>
        <v>190</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104800</v>
      </c>
      <c r="W529" s="290">
        <f t="shared" si="275"/>
        <v>200</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104800</v>
      </c>
      <c r="Y529" s="290">
        <f t="shared" si="276"/>
        <v>200</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59400</v>
      </c>
      <c r="AA529" s="290">
        <f t="shared" si="252"/>
        <v>113.3587786259542</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102500</v>
      </c>
      <c r="AC529" s="290">
        <f t="shared" si="253"/>
        <v>195.61068702290078</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69700</v>
      </c>
      <c r="AE529" s="290">
        <f t="shared" si="277"/>
        <v>133.01526717557252</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111850</v>
      </c>
      <c r="AG529" s="290">
        <f t="shared" si="278"/>
        <v>213.45419847328245</v>
      </c>
      <c r="AI529" s="429">
        <f t="shared" si="254"/>
        <v>149.06000000000495</v>
      </c>
      <c r="AJ529" s="429">
        <f t="shared" si="255"/>
        <v>159.36000000001513</v>
      </c>
      <c r="AK529" s="429">
        <f t="shared" si="256"/>
        <v>143.5399999999936</v>
      </c>
      <c r="AL529" s="429">
        <f t="shared" si="257"/>
        <v>158.4600000000064</v>
      </c>
      <c r="AM529" s="429">
        <f t="shared" si="258"/>
        <v>149.05999999999767</v>
      </c>
      <c r="AN529" s="429">
        <f t="shared" si="259"/>
        <v>159.36000000000058</v>
      </c>
      <c r="AO529" s="429">
        <f t="shared" si="260"/>
        <v>143.5399999999936</v>
      </c>
      <c r="AP529" s="429">
        <f t="shared" si="261"/>
        <v>158.4600000000064</v>
      </c>
      <c r="AQ529" s="429">
        <f t="shared" si="262"/>
        <v>115</v>
      </c>
      <c r="AR529" s="429">
        <f t="shared" si="263"/>
        <v>190</v>
      </c>
      <c r="AS529" s="429">
        <f t="shared" si="264"/>
        <v>200</v>
      </c>
      <c r="AT529" s="429">
        <f t="shared" si="265"/>
        <v>200</v>
      </c>
      <c r="AU529" s="429">
        <f t="shared" si="266"/>
        <v>200</v>
      </c>
      <c r="AV529" s="429">
        <f t="shared" si="267"/>
        <v>300</v>
      </c>
      <c r="AW529" s="429">
        <f t="shared" si="268"/>
        <v>300</v>
      </c>
      <c r="AX529" s="429">
        <f t="shared" si="269"/>
        <v>300</v>
      </c>
    </row>
    <row r="530" spans="1:5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58375.5</v>
      </c>
      <c r="C530" s="290">
        <f t="shared" si="270"/>
        <v>111.19142857142857</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71148.5</v>
      </c>
      <c r="E530" s="290">
        <f t="shared" si="270"/>
        <v>135.52095238095239</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72127.5</v>
      </c>
      <c r="G530" s="290">
        <f t="shared" si="271"/>
        <v>137.38571428571427</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77100</v>
      </c>
      <c r="I530" s="290">
        <f t="shared" si="272"/>
        <v>146.85714285714286</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78256.5</v>
      </c>
      <c r="K530" s="290">
        <f t="shared" si="248"/>
        <v>149.06</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83664</v>
      </c>
      <c r="M530" s="290">
        <f t="shared" si="249"/>
        <v>159.36000000000001</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75358.5</v>
      </c>
      <c r="O530" s="290">
        <f t="shared" si="273"/>
        <v>143.54</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83191.5</v>
      </c>
      <c r="Q530" s="290">
        <f t="shared" si="274"/>
        <v>158.46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60375</v>
      </c>
      <c r="S530" s="290">
        <f t="shared" si="250"/>
        <v>115</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99750</v>
      </c>
      <c r="U530" s="290">
        <f t="shared" si="251"/>
        <v>190</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105000</v>
      </c>
      <c r="W530" s="290">
        <f t="shared" si="275"/>
        <v>200</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105000</v>
      </c>
      <c r="Y530" s="290">
        <f t="shared" si="276"/>
        <v>200</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59600</v>
      </c>
      <c r="AA530" s="290">
        <f t="shared" si="252"/>
        <v>113.52380952380952</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102800</v>
      </c>
      <c r="AC530" s="290">
        <f t="shared" si="253"/>
        <v>195.8095238095238</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70000</v>
      </c>
      <c r="AE530" s="290">
        <f t="shared" si="277"/>
        <v>133.33333333333334</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112150</v>
      </c>
      <c r="AG530" s="290">
        <f t="shared" si="278"/>
        <v>213.61904761904762</v>
      </c>
      <c r="AI530" s="429">
        <f t="shared" si="254"/>
        <v>149.05999999999767</v>
      </c>
      <c r="AJ530" s="429">
        <f t="shared" si="255"/>
        <v>159.35999999998603</v>
      </c>
      <c r="AK530" s="429">
        <f t="shared" si="256"/>
        <v>143.54000000000815</v>
      </c>
      <c r="AL530" s="429">
        <f t="shared" si="257"/>
        <v>158.45999999999185</v>
      </c>
      <c r="AM530" s="429">
        <f t="shared" si="258"/>
        <v>149.05999999999767</v>
      </c>
      <c r="AN530" s="429">
        <f t="shared" si="259"/>
        <v>159.35999999998603</v>
      </c>
      <c r="AO530" s="429">
        <f t="shared" si="260"/>
        <v>143.54000000000815</v>
      </c>
      <c r="AP530" s="429">
        <f t="shared" si="261"/>
        <v>158.45999999999185</v>
      </c>
      <c r="AQ530" s="429">
        <f t="shared" si="262"/>
        <v>115</v>
      </c>
      <c r="AR530" s="429">
        <f t="shared" si="263"/>
        <v>190</v>
      </c>
      <c r="AS530" s="429">
        <f t="shared" si="264"/>
        <v>200</v>
      </c>
      <c r="AT530" s="429">
        <f t="shared" si="265"/>
        <v>200</v>
      </c>
      <c r="AU530" s="429">
        <f t="shared" si="266"/>
        <v>200</v>
      </c>
      <c r="AV530" s="429">
        <f t="shared" si="267"/>
        <v>300</v>
      </c>
      <c r="AW530" s="429">
        <f t="shared" si="268"/>
        <v>300</v>
      </c>
      <c r="AX530" s="429">
        <f t="shared" si="269"/>
        <v>300</v>
      </c>
    </row>
    <row r="531" spans="1:50">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58524.56</v>
      </c>
      <c r="C531" s="290">
        <f t="shared" si="270"/>
        <v>111.26342205323193</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71307.86</v>
      </c>
      <c r="E531" s="290">
        <f t="shared" si="270"/>
        <v>135.56627376425857</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72271.039999999994</v>
      </c>
      <c r="G531" s="290">
        <f t="shared" si="271"/>
        <v>137.3974144486692</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77258.459999999992</v>
      </c>
      <c r="I531" s="290">
        <f t="shared" si="272"/>
        <v>146.87920152091255</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78405.56</v>
      </c>
      <c r="K531" s="290">
        <f t="shared" si="248"/>
        <v>149.06</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83823.360000000001</v>
      </c>
      <c r="M531" s="290">
        <f t="shared" si="249"/>
        <v>159.36000000000001</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75502.039999999994</v>
      </c>
      <c r="O531" s="290">
        <f t="shared" si="273"/>
        <v>143.54</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83349.960000000006</v>
      </c>
      <c r="Q531" s="290">
        <f t="shared" si="274"/>
        <v>158.46</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60490</v>
      </c>
      <c r="S531" s="290">
        <f t="shared" si="250"/>
        <v>115</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99940</v>
      </c>
      <c r="U531" s="290">
        <f t="shared" si="251"/>
        <v>190</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105200</v>
      </c>
      <c r="W531" s="290">
        <f t="shared" si="275"/>
        <v>200</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105200</v>
      </c>
      <c r="Y531" s="290">
        <f t="shared" si="276"/>
        <v>200</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59800</v>
      </c>
      <c r="AA531" s="290">
        <f t="shared" si="252"/>
        <v>113.68821292775665</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103100</v>
      </c>
      <c r="AC531" s="290">
        <f t="shared" si="253"/>
        <v>196.00760456273764</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70300</v>
      </c>
      <c r="AE531" s="290">
        <f t="shared" si="277"/>
        <v>133.65019011406844</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112450</v>
      </c>
      <c r="AG531" s="290">
        <f t="shared" si="278"/>
        <v>213.7832699619772</v>
      </c>
      <c r="AI531" s="429">
        <f t="shared" si="254"/>
        <v>149.05999999999767</v>
      </c>
      <c r="AJ531" s="429">
        <f t="shared" si="255"/>
        <v>159.36000000000058</v>
      </c>
      <c r="AK531" s="429">
        <f t="shared" si="256"/>
        <v>143.5399999999936</v>
      </c>
      <c r="AL531" s="429">
        <f t="shared" si="257"/>
        <v>158.45999999999185</v>
      </c>
      <c r="AM531" s="429">
        <f t="shared" si="258"/>
        <v>149.05999999999767</v>
      </c>
      <c r="AN531" s="429">
        <f t="shared" si="259"/>
        <v>159.36000000000058</v>
      </c>
      <c r="AO531" s="429">
        <f t="shared" si="260"/>
        <v>143.5399999999936</v>
      </c>
      <c r="AP531" s="429">
        <f t="shared" si="261"/>
        <v>158.4600000000064</v>
      </c>
      <c r="AQ531" s="429">
        <f t="shared" si="262"/>
        <v>115</v>
      </c>
      <c r="AR531" s="429">
        <f t="shared" si="263"/>
        <v>190</v>
      </c>
      <c r="AS531" s="429">
        <f t="shared" si="264"/>
        <v>200</v>
      </c>
      <c r="AT531" s="429">
        <f t="shared" si="265"/>
        <v>200</v>
      </c>
      <c r="AU531" s="429">
        <f t="shared" si="266"/>
        <v>200</v>
      </c>
      <c r="AV531" s="429">
        <f t="shared" si="267"/>
        <v>300</v>
      </c>
      <c r="AW531" s="429">
        <f t="shared" si="268"/>
        <v>300</v>
      </c>
      <c r="AX531" s="429">
        <f t="shared" si="269"/>
        <v>300</v>
      </c>
    </row>
    <row r="532" spans="1:50">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58673.62</v>
      </c>
      <c r="C532" s="290">
        <f t="shared" si="270"/>
        <v>111.33514231499052</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71467.22</v>
      </c>
      <c r="E532" s="290">
        <f t="shared" si="270"/>
        <v>135.61142314990514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72414.579999999987</v>
      </c>
      <c r="G532" s="290">
        <f t="shared" si="271"/>
        <v>137.40907020872862</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77416.92</v>
      </c>
      <c r="I532" s="290">
        <f t="shared" si="272"/>
        <v>146.90117647058824</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78554.62</v>
      </c>
      <c r="K532" s="290">
        <f t="shared" si="248"/>
        <v>149.06</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83982.720000000001</v>
      </c>
      <c r="M532" s="290">
        <f t="shared" si="249"/>
        <v>159.36000000000001</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75645.58</v>
      </c>
      <c r="O532" s="290">
        <f t="shared" si="273"/>
        <v>143.54</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83508.42</v>
      </c>
      <c r="Q532" s="290">
        <f t="shared" si="274"/>
        <v>158.46</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60605</v>
      </c>
      <c r="S532" s="290">
        <f t="shared" si="250"/>
        <v>115</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100130</v>
      </c>
      <c r="U532" s="290">
        <f t="shared" si="251"/>
        <v>190</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105400</v>
      </c>
      <c r="W532" s="290">
        <f t="shared" si="275"/>
        <v>200</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105400</v>
      </c>
      <c r="Y532" s="290">
        <f t="shared" si="276"/>
        <v>200</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60000</v>
      </c>
      <c r="AA532" s="290">
        <f t="shared" si="252"/>
        <v>113.85199240986718</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103400</v>
      </c>
      <c r="AC532" s="290">
        <f t="shared" si="253"/>
        <v>196.20493358633777</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70600</v>
      </c>
      <c r="AE532" s="290">
        <f t="shared" si="277"/>
        <v>133.96584440227704</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112750</v>
      </c>
      <c r="AG532" s="290">
        <f t="shared" si="278"/>
        <v>213.94686907020872</v>
      </c>
      <c r="AI532" s="429">
        <f t="shared" si="254"/>
        <v>149.06000000000495</v>
      </c>
      <c r="AJ532" s="429">
        <f t="shared" si="255"/>
        <v>159.36000000000058</v>
      </c>
      <c r="AK532" s="429">
        <f t="shared" si="256"/>
        <v>143.5399999999936</v>
      </c>
      <c r="AL532" s="429">
        <f t="shared" si="257"/>
        <v>158.4600000000064</v>
      </c>
      <c r="AM532" s="429">
        <f t="shared" si="258"/>
        <v>149.05999999999767</v>
      </c>
      <c r="AN532" s="429">
        <f t="shared" si="259"/>
        <v>159.36000000000058</v>
      </c>
      <c r="AO532" s="429">
        <f t="shared" si="260"/>
        <v>143.54000000000815</v>
      </c>
      <c r="AP532" s="429">
        <f t="shared" si="261"/>
        <v>158.45999999999185</v>
      </c>
      <c r="AQ532" s="429">
        <f t="shared" si="262"/>
        <v>115</v>
      </c>
      <c r="AR532" s="429">
        <f t="shared" si="263"/>
        <v>190</v>
      </c>
      <c r="AS532" s="429">
        <f t="shared" si="264"/>
        <v>200</v>
      </c>
      <c r="AT532" s="429">
        <f t="shared" si="265"/>
        <v>200</v>
      </c>
      <c r="AU532" s="429">
        <f t="shared" si="266"/>
        <v>200</v>
      </c>
      <c r="AV532" s="429">
        <f t="shared" si="267"/>
        <v>300</v>
      </c>
      <c r="AW532" s="429">
        <f t="shared" si="268"/>
        <v>300</v>
      </c>
      <c r="AX532" s="429">
        <f t="shared" si="269"/>
        <v>300</v>
      </c>
    </row>
    <row r="533" spans="1:50">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58822.68</v>
      </c>
      <c r="C533" s="290">
        <f t="shared" si="270"/>
        <v>111.40659090909091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71626.58</v>
      </c>
      <c r="E533" s="290">
        <f t="shared" si="270"/>
        <v>135.65640151515152</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72558.12</v>
      </c>
      <c r="G533" s="290">
        <f t="shared" si="271"/>
        <v>137.42068181818181</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77575.38</v>
      </c>
      <c r="I533" s="290">
        <f t="shared" si="272"/>
        <v>146.92306818181819</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78703.680000000008</v>
      </c>
      <c r="K533" s="290">
        <f t="shared" si="248"/>
        <v>149.06</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84142.080000000002</v>
      </c>
      <c r="M533" s="290">
        <f t="shared" si="249"/>
        <v>159.36000000000001</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75789.119999999995</v>
      </c>
      <c r="O533" s="290">
        <f t="shared" si="273"/>
        <v>143.54</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83666.880000000005</v>
      </c>
      <c r="Q533" s="290">
        <f t="shared" si="274"/>
        <v>158.46</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60720</v>
      </c>
      <c r="S533" s="290">
        <f t="shared" si="250"/>
        <v>115</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100320</v>
      </c>
      <c r="U533" s="290">
        <f t="shared" si="251"/>
        <v>190</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105600</v>
      </c>
      <c r="W533" s="290">
        <f t="shared" si="275"/>
        <v>200</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105600</v>
      </c>
      <c r="Y533" s="290">
        <f t="shared" si="276"/>
        <v>200</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60200</v>
      </c>
      <c r="AA533" s="290">
        <f t="shared" si="252"/>
        <v>114.01515151515152</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103700</v>
      </c>
      <c r="AC533" s="290">
        <f t="shared" si="253"/>
        <v>196.40151515151516</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70900</v>
      </c>
      <c r="AE533" s="290">
        <f t="shared" si="277"/>
        <v>134.28030303030303</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113050</v>
      </c>
      <c r="AG533" s="290">
        <f t="shared" si="278"/>
        <v>214.1098484848485</v>
      </c>
      <c r="AI533" s="429">
        <f t="shared" si="254"/>
        <v>149.05999999999767</v>
      </c>
      <c r="AJ533" s="429">
        <f t="shared" si="255"/>
        <v>159.36000000000058</v>
      </c>
      <c r="AK533" s="429">
        <f t="shared" si="256"/>
        <v>143.54000000000815</v>
      </c>
      <c r="AL533" s="429">
        <f t="shared" si="257"/>
        <v>158.4600000000064</v>
      </c>
      <c r="AM533" s="429">
        <f t="shared" si="258"/>
        <v>149.06000000001222</v>
      </c>
      <c r="AN533" s="429">
        <f t="shared" si="259"/>
        <v>159.36000000000058</v>
      </c>
      <c r="AO533" s="429">
        <f t="shared" si="260"/>
        <v>143.5399999999936</v>
      </c>
      <c r="AP533" s="429">
        <f t="shared" si="261"/>
        <v>158.4600000000064</v>
      </c>
      <c r="AQ533" s="429">
        <f t="shared" si="262"/>
        <v>115</v>
      </c>
      <c r="AR533" s="429">
        <f t="shared" si="263"/>
        <v>190</v>
      </c>
      <c r="AS533" s="429">
        <f t="shared" si="264"/>
        <v>200</v>
      </c>
      <c r="AT533" s="429">
        <f t="shared" si="265"/>
        <v>200</v>
      </c>
      <c r="AU533" s="429">
        <f t="shared" si="266"/>
        <v>200</v>
      </c>
      <c r="AV533" s="429">
        <f t="shared" si="267"/>
        <v>300</v>
      </c>
      <c r="AW533" s="429">
        <f t="shared" si="268"/>
        <v>300</v>
      </c>
      <c r="AX533" s="429">
        <f t="shared" si="269"/>
        <v>300</v>
      </c>
    </row>
    <row r="534" spans="1:50">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58971.74</v>
      </c>
      <c r="C534" s="290">
        <f t="shared" si="270"/>
        <v>111.47776937618147</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71785.94</v>
      </c>
      <c r="E534" s="290">
        <f t="shared" si="270"/>
        <v>135.70120982986768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72701.66</v>
      </c>
      <c r="G534" s="290">
        <f t="shared" si="271"/>
        <v>137.43224952741022</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77733.84</v>
      </c>
      <c r="I534" s="290">
        <f t="shared" si="272"/>
        <v>146.94487712665406</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78852.740000000005</v>
      </c>
      <c r="K534" s="290">
        <f t="shared" si="248"/>
        <v>149.06</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84301.440000000002</v>
      </c>
      <c r="M534" s="290">
        <f t="shared" si="249"/>
        <v>159.36000000000001</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75932.659999999989</v>
      </c>
      <c r="O534" s="290">
        <f t="shared" si="273"/>
        <v>143.54</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83825.340000000011</v>
      </c>
      <c r="Q534" s="290">
        <f t="shared" si="274"/>
        <v>158.46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60835</v>
      </c>
      <c r="S534" s="290">
        <f t="shared" si="250"/>
        <v>115</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100510</v>
      </c>
      <c r="U534" s="290">
        <f t="shared" si="251"/>
        <v>190</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105800</v>
      </c>
      <c r="W534" s="290">
        <f t="shared" si="275"/>
        <v>200</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105800</v>
      </c>
      <c r="Y534" s="290">
        <f t="shared" si="276"/>
        <v>200</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60400</v>
      </c>
      <c r="AA534" s="290">
        <f t="shared" si="252"/>
        <v>114.17769376181475</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104000</v>
      </c>
      <c r="AC534" s="290">
        <f t="shared" si="253"/>
        <v>196.59735349716445</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71200</v>
      </c>
      <c r="AE534" s="290">
        <f t="shared" si="277"/>
        <v>134.59357277882799</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113350</v>
      </c>
      <c r="AG534" s="290">
        <f t="shared" si="278"/>
        <v>214.27221172022684</v>
      </c>
      <c r="AI534" s="429">
        <f t="shared" si="254"/>
        <v>149.05999999999767</v>
      </c>
      <c r="AJ534" s="429">
        <f t="shared" si="255"/>
        <v>159.36000000000058</v>
      </c>
      <c r="AK534" s="429">
        <f t="shared" si="256"/>
        <v>143.54000000000815</v>
      </c>
      <c r="AL534" s="429">
        <f t="shared" si="257"/>
        <v>158.45999999999185</v>
      </c>
      <c r="AM534" s="429">
        <f t="shared" si="258"/>
        <v>149.05999999999767</v>
      </c>
      <c r="AN534" s="429">
        <f t="shared" si="259"/>
        <v>159.36000000000058</v>
      </c>
      <c r="AO534" s="429">
        <f t="shared" si="260"/>
        <v>143.5399999999936</v>
      </c>
      <c r="AP534" s="429">
        <f t="shared" si="261"/>
        <v>158.4600000000064</v>
      </c>
      <c r="AQ534" s="429">
        <f t="shared" si="262"/>
        <v>115</v>
      </c>
      <c r="AR534" s="429">
        <f t="shared" si="263"/>
        <v>190</v>
      </c>
      <c r="AS534" s="429">
        <f t="shared" si="264"/>
        <v>200</v>
      </c>
      <c r="AT534" s="429">
        <f t="shared" si="265"/>
        <v>200</v>
      </c>
      <c r="AU534" s="429">
        <f t="shared" si="266"/>
        <v>200</v>
      </c>
      <c r="AV534" s="429">
        <f t="shared" si="267"/>
        <v>300</v>
      </c>
      <c r="AW534" s="429">
        <f t="shared" si="268"/>
        <v>300</v>
      </c>
      <c r="AX534" s="429">
        <f t="shared" si="269"/>
        <v>300</v>
      </c>
    </row>
    <row r="535" spans="1:50">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59120.800000000003</v>
      </c>
      <c r="C535" s="290">
        <f t="shared" si="270"/>
        <v>111.54867924528303</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71945.3</v>
      </c>
      <c r="E535" s="290">
        <f t="shared" si="270"/>
        <v>135.74584905660379</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72845.2</v>
      </c>
      <c r="G535" s="290">
        <f t="shared" si="271"/>
        <v>137.44377358490564</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77892.3</v>
      </c>
      <c r="I535" s="290">
        <f t="shared" si="272"/>
        <v>146.96660377358492</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79001.8</v>
      </c>
      <c r="K535" s="290">
        <f t="shared" si="248"/>
        <v>149.06</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84460.800000000003</v>
      </c>
      <c r="M535" s="290">
        <f t="shared" si="249"/>
        <v>159.36000000000001</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76076.2</v>
      </c>
      <c r="O535" s="290">
        <f t="shared" si="273"/>
        <v>143.54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83983.8</v>
      </c>
      <c r="Q535" s="290">
        <f t="shared" si="274"/>
        <v>158.46</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60950</v>
      </c>
      <c r="S535" s="290">
        <f t="shared" si="250"/>
        <v>115</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100700</v>
      </c>
      <c r="U535" s="290">
        <f t="shared" si="251"/>
        <v>190</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106000</v>
      </c>
      <c r="W535" s="290">
        <f t="shared" si="275"/>
        <v>200</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106000</v>
      </c>
      <c r="Y535" s="290">
        <f t="shared" si="276"/>
        <v>200</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60600</v>
      </c>
      <c r="AA535" s="290">
        <f t="shared" si="252"/>
        <v>114.33962264150944</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104300</v>
      </c>
      <c r="AC535" s="290">
        <f t="shared" si="253"/>
        <v>196.79245283018867</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71500</v>
      </c>
      <c r="AE535" s="290">
        <f t="shared" si="277"/>
        <v>134.90566037735849</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113650</v>
      </c>
      <c r="AG535" s="290">
        <f t="shared" si="278"/>
        <v>214.43396226415095</v>
      </c>
      <c r="AI535" s="429">
        <f t="shared" si="254"/>
        <v>149.06000000000495</v>
      </c>
      <c r="AJ535" s="429">
        <f t="shared" si="255"/>
        <v>159.36000000000058</v>
      </c>
      <c r="AK535" s="429">
        <f t="shared" si="256"/>
        <v>143.5399999999936</v>
      </c>
      <c r="AL535" s="429">
        <f t="shared" si="257"/>
        <v>158.4600000000064</v>
      </c>
      <c r="AM535" s="429">
        <f t="shared" si="258"/>
        <v>149.05999999999767</v>
      </c>
      <c r="AN535" s="429">
        <f t="shared" si="259"/>
        <v>159.36000000000058</v>
      </c>
      <c r="AO535" s="429">
        <f t="shared" si="260"/>
        <v>143.54000000000815</v>
      </c>
      <c r="AP535" s="429">
        <f t="shared" si="261"/>
        <v>158.45999999999185</v>
      </c>
      <c r="AQ535" s="429">
        <f t="shared" si="262"/>
        <v>115</v>
      </c>
      <c r="AR535" s="429">
        <f t="shared" si="263"/>
        <v>190</v>
      </c>
      <c r="AS535" s="429">
        <f t="shared" si="264"/>
        <v>200</v>
      </c>
      <c r="AT535" s="429">
        <f t="shared" si="265"/>
        <v>200</v>
      </c>
      <c r="AU535" s="429">
        <f t="shared" si="266"/>
        <v>200</v>
      </c>
      <c r="AV535" s="429">
        <f t="shared" si="267"/>
        <v>300</v>
      </c>
      <c r="AW535" s="429">
        <f t="shared" si="268"/>
        <v>300</v>
      </c>
      <c r="AX535" s="429">
        <f t="shared" si="269"/>
        <v>300</v>
      </c>
    </row>
    <row r="536" spans="1:50">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59269.86</v>
      </c>
      <c r="C536" s="290">
        <f t="shared" si="270"/>
        <v>111.6193220338983</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72104.66</v>
      </c>
      <c r="E536" s="290">
        <f t="shared" si="270"/>
        <v>135.79032015065914</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72988.739999999991</v>
      </c>
      <c r="G536" s="290">
        <f t="shared" si="271"/>
        <v>137.45525423728813</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78050.760000000009</v>
      </c>
      <c r="I536" s="290">
        <f t="shared" si="272"/>
        <v>146.98824858757064</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79150.86</v>
      </c>
      <c r="K536" s="290">
        <f t="shared" si="248"/>
        <v>149.06</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84620.160000000003</v>
      </c>
      <c r="M536" s="290">
        <f t="shared" si="249"/>
        <v>159.36000000000001</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76219.739999999991</v>
      </c>
      <c r="O536" s="290">
        <f t="shared" si="273"/>
        <v>143.54</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84142.260000000009</v>
      </c>
      <c r="Q536" s="290">
        <f t="shared" si="274"/>
        <v>158.46</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61065</v>
      </c>
      <c r="S536" s="290">
        <f t="shared" si="250"/>
        <v>115</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100890</v>
      </c>
      <c r="U536" s="290">
        <f t="shared" si="251"/>
        <v>190</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106200</v>
      </c>
      <c r="W536" s="290">
        <f t="shared" si="275"/>
        <v>200</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106200</v>
      </c>
      <c r="Y536" s="290">
        <f t="shared" si="276"/>
        <v>200</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60800</v>
      </c>
      <c r="AA536" s="290">
        <f t="shared" si="252"/>
        <v>114.50094161958569</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104600</v>
      </c>
      <c r="AC536" s="290">
        <f t="shared" si="253"/>
        <v>196.98681732580039</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71800</v>
      </c>
      <c r="AE536" s="290">
        <f t="shared" si="277"/>
        <v>135.2165725047081</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113950</v>
      </c>
      <c r="AG536" s="290">
        <f t="shared" si="278"/>
        <v>214.59510357815444</v>
      </c>
      <c r="AI536" s="429">
        <f t="shared" si="254"/>
        <v>149.05999999999767</v>
      </c>
      <c r="AJ536" s="429">
        <f t="shared" si="255"/>
        <v>159.36000000000058</v>
      </c>
      <c r="AK536" s="429">
        <f t="shared" si="256"/>
        <v>143.5399999999936</v>
      </c>
      <c r="AL536" s="429">
        <f t="shared" si="257"/>
        <v>158.4600000000064</v>
      </c>
      <c r="AM536" s="429">
        <f t="shared" si="258"/>
        <v>149.05999999999767</v>
      </c>
      <c r="AN536" s="429">
        <f t="shared" si="259"/>
        <v>159.36000000000058</v>
      </c>
      <c r="AO536" s="429">
        <f t="shared" si="260"/>
        <v>143.5399999999936</v>
      </c>
      <c r="AP536" s="429">
        <f t="shared" si="261"/>
        <v>158.4600000000064</v>
      </c>
      <c r="AQ536" s="429">
        <f t="shared" si="262"/>
        <v>115</v>
      </c>
      <c r="AR536" s="429">
        <f t="shared" si="263"/>
        <v>190</v>
      </c>
      <c r="AS536" s="429">
        <f t="shared" si="264"/>
        <v>200</v>
      </c>
      <c r="AT536" s="429">
        <f t="shared" si="265"/>
        <v>200</v>
      </c>
      <c r="AU536" s="429">
        <f t="shared" si="266"/>
        <v>200</v>
      </c>
      <c r="AV536" s="429">
        <f t="shared" si="267"/>
        <v>300</v>
      </c>
      <c r="AW536" s="429">
        <f t="shared" si="268"/>
        <v>300</v>
      </c>
      <c r="AX536" s="429">
        <f t="shared" si="269"/>
        <v>300</v>
      </c>
    </row>
    <row r="537" spans="1:50">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59418.92</v>
      </c>
      <c r="C537" s="290">
        <f t="shared" si="270"/>
        <v>111.68969924812029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72264.02</v>
      </c>
      <c r="E537" s="290">
        <f t="shared" si="270"/>
        <v>135.83462406015039</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73132.28</v>
      </c>
      <c r="G537" s="290">
        <f t="shared" si="271"/>
        <v>137.46669172932332</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78209.22</v>
      </c>
      <c r="I537" s="290">
        <f t="shared" si="272"/>
        <v>147.00981203007518</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79299.92</v>
      </c>
      <c r="K537" s="290">
        <f t="shared" si="248"/>
        <v>149.06</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84779.520000000004</v>
      </c>
      <c r="M537" s="290">
        <f t="shared" si="249"/>
        <v>159.36000000000001</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76363.28</v>
      </c>
      <c r="O537" s="290">
        <f t="shared" si="273"/>
        <v>143.54</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84300.72</v>
      </c>
      <c r="Q537" s="290">
        <f t="shared" si="274"/>
        <v>158.46</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61180</v>
      </c>
      <c r="S537" s="290">
        <f t="shared" si="250"/>
        <v>115</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101080</v>
      </c>
      <c r="U537" s="290">
        <f t="shared" si="251"/>
        <v>190</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106400</v>
      </c>
      <c r="W537" s="290">
        <f t="shared" si="275"/>
        <v>200</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106400</v>
      </c>
      <c r="Y537" s="290">
        <f t="shared" si="276"/>
        <v>200</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61000</v>
      </c>
      <c r="AA537" s="290">
        <f t="shared" si="252"/>
        <v>114.66165413533835</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104900</v>
      </c>
      <c r="AC537" s="290">
        <f t="shared" si="253"/>
        <v>197.18045112781954</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72100</v>
      </c>
      <c r="AE537" s="290">
        <f t="shared" si="277"/>
        <v>135.52631578947367</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114250</v>
      </c>
      <c r="AG537" s="290">
        <f t="shared" si="278"/>
        <v>214.75563909774436</v>
      </c>
      <c r="AI537" s="429">
        <f t="shared" si="254"/>
        <v>149.05999999999767</v>
      </c>
      <c r="AJ537" s="429">
        <f t="shared" si="255"/>
        <v>159.36000000000058</v>
      </c>
      <c r="AK537" s="429">
        <f t="shared" si="256"/>
        <v>143.54000000000815</v>
      </c>
      <c r="AL537" s="429">
        <f t="shared" si="257"/>
        <v>158.45999999999185</v>
      </c>
      <c r="AM537" s="429">
        <f t="shared" si="258"/>
        <v>149.05999999999767</v>
      </c>
      <c r="AN537" s="429">
        <f t="shared" si="259"/>
        <v>159.36000000000058</v>
      </c>
      <c r="AO537" s="429">
        <f t="shared" si="260"/>
        <v>143.54000000000815</v>
      </c>
      <c r="AP537" s="429">
        <f t="shared" si="261"/>
        <v>158.45999999999185</v>
      </c>
      <c r="AQ537" s="429">
        <f t="shared" si="262"/>
        <v>115</v>
      </c>
      <c r="AR537" s="429">
        <f t="shared" si="263"/>
        <v>190</v>
      </c>
      <c r="AS537" s="429">
        <f t="shared" si="264"/>
        <v>200</v>
      </c>
      <c r="AT537" s="429">
        <f t="shared" si="265"/>
        <v>200</v>
      </c>
      <c r="AU537" s="429">
        <f t="shared" si="266"/>
        <v>200</v>
      </c>
      <c r="AV537" s="429">
        <f t="shared" si="267"/>
        <v>300</v>
      </c>
      <c r="AW537" s="429">
        <f t="shared" si="268"/>
        <v>300</v>
      </c>
      <c r="AX537" s="429">
        <f t="shared" si="269"/>
        <v>300</v>
      </c>
    </row>
    <row r="538" spans="1:50">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59567.98</v>
      </c>
      <c r="C538" s="290">
        <f t="shared" si="270"/>
        <v>111.75981238273921</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72423.38</v>
      </c>
      <c r="E538" s="290">
        <f t="shared" si="270"/>
        <v>135.87876172607881</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73275.820000000007</v>
      </c>
      <c r="G538" s="290">
        <f t="shared" si="271"/>
        <v>137.47808630393999</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78367.679999999993</v>
      </c>
      <c r="I538" s="290">
        <f t="shared" si="272"/>
        <v>147.03129455909942</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79448.98</v>
      </c>
      <c r="K538" s="290">
        <f t="shared" si="248"/>
        <v>149.06</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84938.880000000005</v>
      </c>
      <c r="M538" s="290">
        <f t="shared" si="249"/>
        <v>159.36000000000001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76506.819999999992</v>
      </c>
      <c r="O538" s="290">
        <f t="shared" si="273"/>
        <v>143.54</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84459.180000000008</v>
      </c>
      <c r="Q538" s="290">
        <f t="shared" si="274"/>
        <v>158.46</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61295</v>
      </c>
      <c r="S538" s="290">
        <f t="shared" si="250"/>
        <v>115</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101270</v>
      </c>
      <c r="U538" s="290">
        <f t="shared" si="251"/>
        <v>190</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106600</v>
      </c>
      <c r="W538" s="290">
        <f t="shared" si="275"/>
        <v>200</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106600</v>
      </c>
      <c r="Y538" s="290">
        <f t="shared" si="276"/>
        <v>200</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61200</v>
      </c>
      <c r="AA538" s="290">
        <f t="shared" si="252"/>
        <v>114.82176360225141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105200</v>
      </c>
      <c r="AC538" s="290">
        <f t="shared" si="253"/>
        <v>197.37335834896811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72400</v>
      </c>
      <c r="AE538" s="290">
        <f t="shared" si="277"/>
        <v>135.83489681050656</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114550</v>
      </c>
      <c r="AG538" s="290">
        <f t="shared" si="278"/>
        <v>214.91557223264542</v>
      </c>
      <c r="AI538" s="429">
        <f t="shared" si="254"/>
        <v>149.06000000000495</v>
      </c>
      <c r="AJ538" s="429">
        <f t="shared" si="255"/>
        <v>159.36000000000058</v>
      </c>
      <c r="AK538" s="429">
        <f t="shared" si="256"/>
        <v>143.54000000000815</v>
      </c>
      <c r="AL538" s="429">
        <f t="shared" si="257"/>
        <v>158.45999999999185</v>
      </c>
      <c r="AM538" s="429">
        <f t="shared" si="258"/>
        <v>149.05999999999767</v>
      </c>
      <c r="AN538" s="429">
        <f t="shared" si="259"/>
        <v>159.36000000000058</v>
      </c>
      <c r="AO538" s="429">
        <f t="shared" si="260"/>
        <v>143.5399999999936</v>
      </c>
      <c r="AP538" s="429">
        <f t="shared" si="261"/>
        <v>158.4600000000064</v>
      </c>
      <c r="AQ538" s="429">
        <f t="shared" si="262"/>
        <v>115</v>
      </c>
      <c r="AR538" s="429">
        <f t="shared" si="263"/>
        <v>190</v>
      </c>
      <c r="AS538" s="429">
        <f t="shared" si="264"/>
        <v>200</v>
      </c>
      <c r="AT538" s="429">
        <f t="shared" si="265"/>
        <v>200</v>
      </c>
      <c r="AU538" s="429">
        <f t="shared" si="266"/>
        <v>200</v>
      </c>
      <c r="AV538" s="429">
        <f t="shared" si="267"/>
        <v>300</v>
      </c>
      <c r="AW538" s="429">
        <f t="shared" si="268"/>
        <v>300</v>
      </c>
      <c r="AX538" s="429">
        <f t="shared" si="269"/>
        <v>300</v>
      </c>
    </row>
    <row r="539" spans="1:50">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59717.04</v>
      </c>
      <c r="C539" s="290">
        <f t="shared" si="270"/>
        <v>111.82966292134832</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72582.740000000005</v>
      </c>
      <c r="E539" s="290">
        <f t="shared" si="270"/>
        <v>135.922734082397</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73419.359999999986</v>
      </c>
      <c r="G539" s="290">
        <f t="shared" si="271"/>
        <v>137.48943820224716</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78526.14</v>
      </c>
      <c r="I539" s="290">
        <f t="shared" si="272"/>
        <v>147.05269662921347</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79598.040000000008</v>
      </c>
      <c r="K539" s="290">
        <f t="shared" si="248"/>
        <v>149.06</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85098.240000000005</v>
      </c>
      <c r="M539" s="290">
        <f t="shared" si="249"/>
        <v>159.36000000000001</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76650.36</v>
      </c>
      <c r="O539" s="290">
        <f t="shared" si="273"/>
        <v>143.54</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84617.64</v>
      </c>
      <c r="Q539" s="290">
        <f t="shared" si="274"/>
        <v>158.46</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61410</v>
      </c>
      <c r="S539" s="290">
        <f t="shared" si="250"/>
        <v>115</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101460</v>
      </c>
      <c r="U539" s="290">
        <f t="shared" si="251"/>
        <v>190</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106800</v>
      </c>
      <c r="W539" s="290">
        <f t="shared" si="275"/>
        <v>200</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106800</v>
      </c>
      <c r="Y539" s="290">
        <f t="shared" si="276"/>
        <v>200</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61400</v>
      </c>
      <c r="AA539" s="290">
        <f t="shared" si="252"/>
        <v>114.9812734082397</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105500</v>
      </c>
      <c r="AC539" s="290">
        <f t="shared" si="253"/>
        <v>197.56554307116104</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72700</v>
      </c>
      <c r="AE539" s="290">
        <f t="shared" si="277"/>
        <v>136.14232209737827</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114850</v>
      </c>
      <c r="AG539" s="290">
        <f t="shared" si="278"/>
        <v>215.07490636704119</v>
      </c>
      <c r="AI539" s="429">
        <f t="shared" si="254"/>
        <v>149.05999999999767</v>
      </c>
      <c r="AJ539" s="429">
        <f t="shared" si="255"/>
        <v>159.36000000000058</v>
      </c>
      <c r="AK539" s="429">
        <f t="shared" si="256"/>
        <v>143.53999999997905</v>
      </c>
      <c r="AL539" s="429">
        <f t="shared" si="257"/>
        <v>158.4600000000064</v>
      </c>
      <c r="AM539" s="429">
        <f t="shared" si="258"/>
        <v>149.06000000001222</v>
      </c>
      <c r="AN539" s="429">
        <f t="shared" si="259"/>
        <v>159.36000000000058</v>
      </c>
      <c r="AO539" s="429">
        <f t="shared" si="260"/>
        <v>143.54000000000815</v>
      </c>
      <c r="AP539" s="429">
        <f t="shared" si="261"/>
        <v>158.45999999999185</v>
      </c>
      <c r="AQ539" s="429">
        <f t="shared" si="262"/>
        <v>115</v>
      </c>
      <c r="AR539" s="429">
        <f t="shared" si="263"/>
        <v>190</v>
      </c>
      <c r="AS539" s="429">
        <f t="shared" si="264"/>
        <v>200</v>
      </c>
      <c r="AT539" s="429">
        <f t="shared" si="265"/>
        <v>200</v>
      </c>
      <c r="AU539" s="429">
        <f t="shared" si="266"/>
        <v>200</v>
      </c>
      <c r="AV539" s="429">
        <f t="shared" si="267"/>
        <v>300</v>
      </c>
      <c r="AW539" s="429">
        <f t="shared" si="268"/>
        <v>300</v>
      </c>
      <c r="AX539" s="429">
        <f t="shared" si="269"/>
        <v>300</v>
      </c>
    </row>
    <row r="540" spans="1:5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59866.1</v>
      </c>
      <c r="C540" s="290">
        <f t="shared" si="270"/>
        <v>111.8992523364486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72742.100000000006</v>
      </c>
      <c r="E540" s="290">
        <f t="shared" si="270"/>
        <v>135.96654205607479</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73562.899999999994</v>
      </c>
      <c r="G540" s="290">
        <f t="shared" si="271"/>
        <v>137.50074766355138</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78684.600000000006</v>
      </c>
      <c r="I540" s="290">
        <f t="shared" si="272"/>
        <v>147.0740186915888</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79747.100000000006</v>
      </c>
      <c r="K540" s="290">
        <f t="shared" si="248"/>
        <v>149.06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85257.600000000006</v>
      </c>
      <c r="M540" s="290">
        <f t="shared" si="249"/>
        <v>159.36000000000001</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76793.899999999994</v>
      </c>
      <c r="O540" s="290">
        <f t="shared" si="273"/>
        <v>143.54</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84776.1</v>
      </c>
      <c r="Q540" s="290">
        <f t="shared" si="274"/>
        <v>158.46</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61525</v>
      </c>
      <c r="S540" s="290">
        <f t="shared" si="250"/>
        <v>115</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101650</v>
      </c>
      <c r="U540" s="290">
        <f t="shared" si="251"/>
        <v>190</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107000</v>
      </c>
      <c r="W540" s="290">
        <f t="shared" si="275"/>
        <v>200</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107000</v>
      </c>
      <c r="Y540" s="290">
        <f t="shared" si="276"/>
        <v>200</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61600</v>
      </c>
      <c r="AA540" s="290">
        <f t="shared" si="252"/>
        <v>115.14018691588785</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105800</v>
      </c>
      <c r="AC540" s="290">
        <f t="shared" si="253"/>
        <v>197.75700934579439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73000</v>
      </c>
      <c r="AE540" s="290">
        <f t="shared" si="277"/>
        <v>136.44859813084113</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115150</v>
      </c>
      <c r="AG540" s="290">
        <f t="shared" si="278"/>
        <v>215.2336448598131</v>
      </c>
      <c r="AI540" s="429">
        <f t="shared" si="254"/>
        <v>149.05999999999767</v>
      </c>
      <c r="AJ540" s="429">
        <f t="shared" si="255"/>
        <v>159.36000000000058</v>
      </c>
      <c r="AK540" s="429">
        <f t="shared" si="256"/>
        <v>143.54000000000815</v>
      </c>
      <c r="AL540" s="429">
        <f t="shared" si="257"/>
        <v>158.4600000000064</v>
      </c>
      <c r="AM540" s="429">
        <f t="shared" si="258"/>
        <v>149.05999999999767</v>
      </c>
      <c r="AN540" s="429">
        <f t="shared" si="259"/>
        <v>159.36000000000058</v>
      </c>
      <c r="AO540" s="429">
        <f t="shared" si="260"/>
        <v>143.5399999999936</v>
      </c>
      <c r="AP540" s="429">
        <f t="shared" si="261"/>
        <v>158.4600000000064</v>
      </c>
      <c r="AQ540" s="429">
        <f t="shared" si="262"/>
        <v>115</v>
      </c>
      <c r="AR540" s="429">
        <f t="shared" si="263"/>
        <v>190</v>
      </c>
      <c r="AS540" s="429">
        <f t="shared" si="264"/>
        <v>200</v>
      </c>
      <c r="AT540" s="429">
        <f t="shared" si="265"/>
        <v>200</v>
      </c>
      <c r="AU540" s="429">
        <f t="shared" si="266"/>
        <v>200</v>
      </c>
      <c r="AV540" s="429">
        <f t="shared" si="267"/>
        <v>300</v>
      </c>
      <c r="AW540" s="429">
        <f t="shared" si="268"/>
        <v>300</v>
      </c>
      <c r="AX540" s="429">
        <f t="shared" si="269"/>
        <v>300</v>
      </c>
    </row>
    <row r="541" spans="1:50">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60015.16</v>
      </c>
      <c r="C541" s="290">
        <f t="shared" si="270"/>
        <v>111.96858208955224</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72901.460000000006</v>
      </c>
      <c r="E541" s="290">
        <f t="shared" si="270"/>
        <v>136.0101865671642</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73706.44</v>
      </c>
      <c r="G541" s="290">
        <f t="shared" si="271"/>
        <v>137.51201492537314</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78843.06</v>
      </c>
      <c r="I541" s="290">
        <f t="shared" si="272"/>
        <v>147.09526119402986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79896.160000000003</v>
      </c>
      <c r="K541" s="290">
        <f t="shared" si="248"/>
        <v>149.06</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85416.960000000006</v>
      </c>
      <c r="M541" s="290">
        <f t="shared" si="249"/>
        <v>159.36000000000001</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76937.440000000002</v>
      </c>
      <c r="O541" s="290">
        <f t="shared" si="273"/>
        <v>143.54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84934.56</v>
      </c>
      <c r="Q541" s="290">
        <f t="shared" si="274"/>
        <v>158.46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61640</v>
      </c>
      <c r="S541" s="290">
        <f t="shared" si="250"/>
        <v>115</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101840</v>
      </c>
      <c r="U541" s="290">
        <f t="shared" si="251"/>
        <v>190</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107200</v>
      </c>
      <c r="W541" s="290">
        <f t="shared" si="275"/>
        <v>200</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107200</v>
      </c>
      <c r="Y541" s="290">
        <f t="shared" si="276"/>
        <v>200</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61800</v>
      </c>
      <c r="AA541" s="290">
        <f t="shared" si="252"/>
        <v>115.29850746268657</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106100</v>
      </c>
      <c r="AC541" s="290">
        <f t="shared" si="253"/>
        <v>197.94776119402985</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73300</v>
      </c>
      <c r="AE541" s="290">
        <f t="shared" si="277"/>
        <v>136.75373134328359</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115450</v>
      </c>
      <c r="AG541" s="290">
        <f t="shared" si="278"/>
        <v>215.39179104477611</v>
      </c>
      <c r="AI541" s="429">
        <f t="shared" si="254"/>
        <v>149.06000000000495</v>
      </c>
      <c r="AJ541" s="429">
        <f t="shared" si="255"/>
        <v>159.36000000000058</v>
      </c>
      <c r="AK541" s="429">
        <f t="shared" si="256"/>
        <v>143.54000000000815</v>
      </c>
      <c r="AL541" s="429">
        <f t="shared" si="257"/>
        <v>158.45999999999185</v>
      </c>
      <c r="AM541" s="429">
        <f t="shared" si="258"/>
        <v>149.05999999999767</v>
      </c>
      <c r="AN541" s="429">
        <f t="shared" si="259"/>
        <v>159.36000000000058</v>
      </c>
      <c r="AO541" s="429">
        <f t="shared" si="260"/>
        <v>143.54000000000815</v>
      </c>
      <c r="AP541" s="429">
        <f t="shared" si="261"/>
        <v>158.45999999999185</v>
      </c>
      <c r="AQ541" s="429">
        <f t="shared" si="262"/>
        <v>115</v>
      </c>
      <c r="AR541" s="429">
        <f t="shared" si="263"/>
        <v>190</v>
      </c>
      <c r="AS541" s="429">
        <f t="shared" si="264"/>
        <v>200</v>
      </c>
      <c r="AT541" s="429">
        <f t="shared" si="265"/>
        <v>200</v>
      </c>
      <c r="AU541" s="429">
        <f t="shared" si="266"/>
        <v>200</v>
      </c>
      <c r="AV541" s="429">
        <f t="shared" si="267"/>
        <v>300</v>
      </c>
      <c r="AW541" s="429">
        <f t="shared" si="268"/>
        <v>300</v>
      </c>
      <c r="AX541" s="429">
        <f t="shared" si="269"/>
        <v>300</v>
      </c>
    </row>
    <row r="542" spans="1:50">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60164.22</v>
      </c>
      <c r="C542" s="290">
        <f t="shared" si="270"/>
        <v>112.03765363128493</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73060.820000000007</v>
      </c>
      <c r="E542" s="290">
        <f t="shared" si="270"/>
        <v>136.05366852886408</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73849.98</v>
      </c>
      <c r="G542" s="290">
        <f t="shared" si="271"/>
        <v>137.52324022346369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79001.52</v>
      </c>
      <c r="I542" s="290">
        <f t="shared" si="272"/>
        <v>147.11642458100559</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80045.22</v>
      </c>
      <c r="K542" s="290">
        <f t="shared" si="248"/>
        <v>149.06</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85576.320000000007</v>
      </c>
      <c r="M542" s="290">
        <f t="shared" si="249"/>
        <v>159.36000000000001</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77080.98</v>
      </c>
      <c r="O542" s="290">
        <f t="shared" si="273"/>
        <v>143.54</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85093.02</v>
      </c>
      <c r="Q542" s="290">
        <f t="shared" si="274"/>
        <v>158.46</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61755</v>
      </c>
      <c r="S542" s="290">
        <f t="shared" si="250"/>
        <v>115</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102030</v>
      </c>
      <c r="U542" s="290">
        <f t="shared" si="251"/>
        <v>190</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107400</v>
      </c>
      <c r="W542" s="290">
        <f t="shared" si="275"/>
        <v>200</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107400</v>
      </c>
      <c r="Y542" s="290">
        <f t="shared" si="276"/>
        <v>200</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62000</v>
      </c>
      <c r="AA542" s="290">
        <f t="shared" si="252"/>
        <v>115.4562383612663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106400</v>
      </c>
      <c r="AC542" s="290">
        <f t="shared" si="253"/>
        <v>198.13780260707634</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73600</v>
      </c>
      <c r="AE542" s="290">
        <f t="shared" si="277"/>
        <v>137.05772811918064</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115750</v>
      </c>
      <c r="AG542" s="290">
        <f t="shared" si="278"/>
        <v>215.54934823091247</v>
      </c>
      <c r="AI542" s="429">
        <f t="shared" si="254"/>
        <v>149.05999999999767</v>
      </c>
      <c r="AJ542" s="429">
        <f t="shared" si="255"/>
        <v>159.36000000000058</v>
      </c>
      <c r="AK542" s="429">
        <f t="shared" si="256"/>
        <v>143.5399999999936</v>
      </c>
      <c r="AL542" s="429">
        <f t="shared" si="257"/>
        <v>158.4600000000064</v>
      </c>
      <c r="AM542" s="429">
        <f t="shared" si="258"/>
        <v>149.05999999999767</v>
      </c>
      <c r="AN542" s="429">
        <f t="shared" si="259"/>
        <v>159.36000000000058</v>
      </c>
      <c r="AO542" s="429">
        <f t="shared" si="260"/>
        <v>143.5399999999936</v>
      </c>
      <c r="AP542" s="429">
        <f t="shared" si="261"/>
        <v>158.4600000000064</v>
      </c>
      <c r="AQ542" s="429">
        <f t="shared" si="262"/>
        <v>115</v>
      </c>
      <c r="AR542" s="429">
        <f t="shared" si="263"/>
        <v>190</v>
      </c>
      <c r="AS542" s="429">
        <f t="shared" si="264"/>
        <v>200</v>
      </c>
      <c r="AT542" s="429">
        <f t="shared" si="265"/>
        <v>200</v>
      </c>
      <c r="AU542" s="429">
        <f t="shared" si="266"/>
        <v>200</v>
      </c>
      <c r="AV542" s="429">
        <f t="shared" si="267"/>
        <v>300</v>
      </c>
      <c r="AW542" s="429">
        <f t="shared" si="268"/>
        <v>300</v>
      </c>
      <c r="AX542" s="429">
        <f t="shared" si="269"/>
        <v>300</v>
      </c>
    </row>
    <row r="543" spans="1:50">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60313.279999999999</v>
      </c>
      <c r="C543" s="290">
        <f t="shared" si="270"/>
        <v>112.10646840148699</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73220.180000000008</v>
      </c>
      <c r="E543" s="290">
        <f t="shared" si="270"/>
        <v>136.09698884758365</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73993.51999999999</v>
      </c>
      <c r="G543" s="290">
        <f t="shared" si="271"/>
        <v>137.53442379182155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79159.98000000001</v>
      </c>
      <c r="I543" s="290">
        <f t="shared" si="272"/>
        <v>147.13750929368032</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80194.28</v>
      </c>
      <c r="K543" s="290">
        <f t="shared" si="248"/>
        <v>149.06</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85735.680000000008</v>
      </c>
      <c r="M543" s="290">
        <f t="shared" si="249"/>
        <v>159.36000000000001</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77224.51999999999</v>
      </c>
      <c r="O543" s="290">
        <f t="shared" si="273"/>
        <v>143.54</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85251.48000000001</v>
      </c>
      <c r="Q543" s="290">
        <f t="shared" si="274"/>
        <v>158.46</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61870</v>
      </c>
      <c r="S543" s="290">
        <f t="shared" si="250"/>
        <v>115</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102220</v>
      </c>
      <c r="U543" s="290">
        <f t="shared" si="251"/>
        <v>190</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107600</v>
      </c>
      <c r="W543" s="290">
        <f t="shared" si="275"/>
        <v>200</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107600</v>
      </c>
      <c r="Y543" s="290">
        <f t="shared" si="276"/>
        <v>200</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62200</v>
      </c>
      <c r="AA543" s="290">
        <f t="shared" si="252"/>
        <v>115.61338289962825</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106700</v>
      </c>
      <c r="AC543" s="290">
        <f t="shared" si="253"/>
        <v>198.32713754646841</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73900</v>
      </c>
      <c r="AE543" s="290">
        <f t="shared" si="277"/>
        <v>137.36059479553904</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116050</v>
      </c>
      <c r="AG543" s="290">
        <f t="shared" si="278"/>
        <v>215.70631970260223</v>
      </c>
      <c r="AI543" s="429">
        <f t="shared" si="254"/>
        <v>149.05999999999767</v>
      </c>
      <c r="AJ543" s="429">
        <f t="shared" si="255"/>
        <v>159.36000000000058</v>
      </c>
      <c r="AK543" s="429">
        <f t="shared" si="256"/>
        <v>143.5399999999936</v>
      </c>
      <c r="AL543" s="429">
        <f t="shared" si="257"/>
        <v>158.4600000000064</v>
      </c>
      <c r="AM543" s="429">
        <f t="shared" si="258"/>
        <v>149.05999999999767</v>
      </c>
      <c r="AN543" s="429">
        <f t="shared" si="259"/>
        <v>159.36000000000058</v>
      </c>
      <c r="AO543" s="429">
        <f t="shared" si="260"/>
        <v>143.5399999999936</v>
      </c>
      <c r="AP543" s="429">
        <f t="shared" si="261"/>
        <v>158.4600000000064</v>
      </c>
      <c r="AQ543" s="429">
        <f t="shared" si="262"/>
        <v>115</v>
      </c>
      <c r="AR543" s="429">
        <f t="shared" si="263"/>
        <v>190</v>
      </c>
      <c r="AS543" s="429">
        <f t="shared" si="264"/>
        <v>200</v>
      </c>
      <c r="AT543" s="429">
        <f t="shared" si="265"/>
        <v>200</v>
      </c>
      <c r="AU543" s="429">
        <f t="shared" si="266"/>
        <v>200</v>
      </c>
      <c r="AV543" s="429">
        <f t="shared" si="267"/>
        <v>300</v>
      </c>
      <c r="AW543" s="429">
        <f t="shared" si="268"/>
        <v>300</v>
      </c>
      <c r="AX543" s="429">
        <f t="shared" si="269"/>
        <v>300</v>
      </c>
    </row>
    <row r="544" spans="1:50">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60462.34</v>
      </c>
      <c r="C544" s="290">
        <f t="shared" si="270"/>
        <v>112.17502782931354</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73379.540000000008</v>
      </c>
      <c r="E544" s="290">
        <f t="shared" si="270"/>
        <v>136.14014842300557</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74137.06</v>
      </c>
      <c r="G544" s="290">
        <f t="shared" si="271"/>
        <v>137.54556586270871</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79318.44</v>
      </c>
      <c r="I544" s="290">
        <f t="shared" si="272"/>
        <v>147.15851576994436</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80343.34</v>
      </c>
      <c r="K544" s="290">
        <f t="shared" si="248"/>
        <v>149.06</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85895.040000000008</v>
      </c>
      <c r="M544" s="290">
        <f t="shared" si="249"/>
        <v>159.36000000000001</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77368.06</v>
      </c>
      <c r="O544" s="290">
        <f t="shared" si="273"/>
        <v>143.54</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85409.94</v>
      </c>
      <c r="Q544" s="290">
        <f t="shared" si="274"/>
        <v>158.46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61985</v>
      </c>
      <c r="S544" s="290">
        <f t="shared" si="250"/>
        <v>115</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102410</v>
      </c>
      <c r="U544" s="290">
        <f t="shared" si="251"/>
        <v>190</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107800</v>
      </c>
      <c r="W544" s="290">
        <f t="shared" si="275"/>
        <v>200</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107800</v>
      </c>
      <c r="Y544" s="290">
        <f t="shared" si="276"/>
        <v>200</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62400</v>
      </c>
      <c r="AA544" s="290">
        <f t="shared" si="252"/>
        <v>115.76994434137292</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107000</v>
      </c>
      <c r="AC544" s="290">
        <f t="shared" si="253"/>
        <v>198.51576994434137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74200</v>
      </c>
      <c r="AE544" s="290">
        <f t="shared" si="277"/>
        <v>137.66233766233765</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116350</v>
      </c>
      <c r="AG544" s="290">
        <f t="shared" si="278"/>
        <v>215.86270871985158</v>
      </c>
      <c r="AI544" s="429">
        <f t="shared" si="254"/>
        <v>149.05999999999767</v>
      </c>
      <c r="AJ544" s="429">
        <f t="shared" si="255"/>
        <v>159.36000000000058</v>
      </c>
      <c r="AK544" s="429">
        <f t="shared" si="256"/>
        <v>143.54000000000815</v>
      </c>
      <c r="AL544" s="429">
        <f t="shared" si="257"/>
        <v>158.45999999999185</v>
      </c>
      <c r="AM544" s="429">
        <f t="shared" si="258"/>
        <v>149.05999999999767</v>
      </c>
      <c r="AN544" s="429">
        <f t="shared" si="259"/>
        <v>159.36000000000058</v>
      </c>
      <c r="AO544" s="429">
        <f t="shared" si="260"/>
        <v>143.54000000000815</v>
      </c>
      <c r="AP544" s="429">
        <f t="shared" si="261"/>
        <v>158.45999999999185</v>
      </c>
      <c r="AQ544" s="429">
        <f t="shared" si="262"/>
        <v>115</v>
      </c>
      <c r="AR544" s="429">
        <f t="shared" si="263"/>
        <v>190</v>
      </c>
      <c r="AS544" s="429">
        <f t="shared" si="264"/>
        <v>200</v>
      </c>
      <c r="AT544" s="429">
        <f t="shared" si="265"/>
        <v>200</v>
      </c>
      <c r="AU544" s="429">
        <f t="shared" si="266"/>
        <v>200</v>
      </c>
      <c r="AV544" s="429">
        <f t="shared" si="267"/>
        <v>300</v>
      </c>
      <c r="AW544" s="429">
        <f t="shared" si="268"/>
        <v>300</v>
      </c>
      <c r="AX544" s="429">
        <f t="shared" si="269"/>
        <v>300</v>
      </c>
    </row>
    <row r="545" spans="1:50">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60611.4</v>
      </c>
      <c r="C545" s="290">
        <f t="shared" si="270"/>
        <v>112.24333333333334</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73538.899999999994</v>
      </c>
      <c r="E545" s="290">
        <f t="shared" si="270"/>
        <v>136.18314814814815</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74280.600000000006</v>
      </c>
      <c r="G545" s="290">
        <f t="shared" si="271"/>
        <v>137.55666666666667</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79476.899999999994</v>
      </c>
      <c r="I545" s="290">
        <f t="shared" si="272"/>
        <v>147.17944444444444</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80492.399999999994</v>
      </c>
      <c r="K545" s="290">
        <f t="shared" si="248"/>
        <v>149.06</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86054.400000000009</v>
      </c>
      <c r="M545" s="290">
        <f t="shared" si="249"/>
        <v>159.36000000000001</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77511.599999999991</v>
      </c>
      <c r="O545" s="290">
        <f t="shared" si="273"/>
        <v>143.54</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85568.400000000009</v>
      </c>
      <c r="Q545" s="290">
        <f t="shared" si="274"/>
        <v>158.46</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62100</v>
      </c>
      <c r="S545" s="290">
        <f t="shared" si="250"/>
        <v>115</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102600</v>
      </c>
      <c r="U545" s="290">
        <f t="shared" si="251"/>
        <v>190</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108000</v>
      </c>
      <c r="W545" s="290">
        <f t="shared" si="275"/>
        <v>200</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108000</v>
      </c>
      <c r="Y545" s="290">
        <f t="shared" si="276"/>
        <v>200</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62600</v>
      </c>
      <c r="AA545" s="290">
        <f t="shared" si="252"/>
        <v>115.92592592592592</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107300</v>
      </c>
      <c r="AC545" s="290">
        <f t="shared" si="253"/>
        <v>198.7037037037037</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74500</v>
      </c>
      <c r="AE545" s="290">
        <f t="shared" si="277"/>
        <v>137.96296296296296</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116650</v>
      </c>
      <c r="AG545" s="290">
        <f t="shared" si="278"/>
        <v>216.0185185185185</v>
      </c>
      <c r="AI545" s="429">
        <f t="shared" si="254"/>
        <v>149.06000000000495</v>
      </c>
      <c r="AJ545" s="429">
        <f t="shared" si="255"/>
        <v>159.35999999998603</v>
      </c>
      <c r="AK545" s="429">
        <f t="shared" si="256"/>
        <v>143.54000000000815</v>
      </c>
      <c r="AL545" s="429">
        <f t="shared" si="257"/>
        <v>158.45999999999185</v>
      </c>
      <c r="AM545" s="429">
        <f t="shared" si="258"/>
        <v>149.05999999999767</v>
      </c>
      <c r="AN545" s="429">
        <f t="shared" si="259"/>
        <v>159.36000000000058</v>
      </c>
      <c r="AO545" s="429">
        <f t="shared" si="260"/>
        <v>143.5399999999936</v>
      </c>
      <c r="AP545" s="429">
        <f t="shared" si="261"/>
        <v>158.4600000000064</v>
      </c>
      <c r="AQ545" s="429">
        <f t="shared" si="262"/>
        <v>115</v>
      </c>
      <c r="AR545" s="429">
        <f t="shared" si="263"/>
        <v>190</v>
      </c>
      <c r="AS545" s="429">
        <f t="shared" si="264"/>
        <v>200</v>
      </c>
      <c r="AT545" s="429">
        <f t="shared" si="265"/>
        <v>200</v>
      </c>
      <c r="AU545" s="429">
        <f t="shared" si="266"/>
        <v>200</v>
      </c>
      <c r="AV545" s="429">
        <f t="shared" si="267"/>
        <v>300</v>
      </c>
      <c r="AW545" s="429">
        <f t="shared" si="268"/>
        <v>300</v>
      </c>
      <c r="AX545" s="429">
        <f t="shared" si="269"/>
        <v>300</v>
      </c>
    </row>
    <row r="546" spans="1:50">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60760.46</v>
      </c>
      <c r="C546" s="290">
        <f t="shared" si="270"/>
        <v>112.31138632162661</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73698.260000000009</v>
      </c>
      <c r="E546" s="290">
        <f t="shared" si="270"/>
        <v>136.225988909427</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74424.14</v>
      </c>
      <c r="G546" s="290">
        <f t="shared" si="271"/>
        <v>137.56772643253234</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79635.360000000001</v>
      </c>
      <c r="I546" s="290">
        <f t="shared" si="272"/>
        <v>147.20029574861368</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80641.460000000006</v>
      </c>
      <c r="K546" s="290">
        <f t="shared" si="248"/>
        <v>149.06</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86213.760000000009</v>
      </c>
      <c r="M546" s="290">
        <f t="shared" si="249"/>
        <v>159.36000000000001</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77655.14</v>
      </c>
      <c r="O546" s="290">
        <f t="shared" si="273"/>
        <v>143.54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85726.86</v>
      </c>
      <c r="Q546" s="290">
        <f t="shared" si="274"/>
        <v>158.46</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62215</v>
      </c>
      <c r="S546" s="290">
        <f t="shared" si="250"/>
        <v>115</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102790</v>
      </c>
      <c r="U546" s="290">
        <f t="shared" si="251"/>
        <v>190</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108200</v>
      </c>
      <c r="W546" s="290">
        <f t="shared" si="275"/>
        <v>200</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108200</v>
      </c>
      <c r="Y546" s="290">
        <f t="shared" si="276"/>
        <v>200</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62800</v>
      </c>
      <c r="AA546" s="290">
        <f t="shared" si="252"/>
        <v>116.08133086876155</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107600</v>
      </c>
      <c r="AC546" s="290">
        <f t="shared" si="253"/>
        <v>198.89094269870611</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74800</v>
      </c>
      <c r="AE546" s="290">
        <f t="shared" si="277"/>
        <v>138.26247689463955</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116950</v>
      </c>
      <c r="AG546" s="290">
        <f t="shared" si="278"/>
        <v>216.17375231053603</v>
      </c>
      <c r="AI546" s="429">
        <f t="shared" si="254"/>
        <v>149.05999999999767</v>
      </c>
      <c r="AJ546" s="429">
        <f t="shared" si="255"/>
        <v>159.36000000001513</v>
      </c>
      <c r="AK546" s="429">
        <f t="shared" si="256"/>
        <v>143.5399999999936</v>
      </c>
      <c r="AL546" s="429">
        <f t="shared" si="257"/>
        <v>158.4600000000064</v>
      </c>
      <c r="AM546" s="429">
        <f t="shared" si="258"/>
        <v>149.06000000001222</v>
      </c>
      <c r="AN546" s="429">
        <f t="shared" si="259"/>
        <v>159.36000000000058</v>
      </c>
      <c r="AO546" s="429">
        <f t="shared" si="260"/>
        <v>143.54000000000815</v>
      </c>
      <c r="AP546" s="429">
        <f t="shared" si="261"/>
        <v>158.45999999999185</v>
      </c>
      <c r="AQ546" s="429">
        <f t="shared" si="262"/>
        <v>115</v>
      </c>
      <c r="AR546" s="429">
        <f t="shared" si="263"/>
        <v>190</v>
      </c>
      <c r="AS546" s="429">
        <f t="shared" si="264"/>
        <v>200</v>
      </c>
      <c r="AT546" s="429">
        <f t="shared" si="265"/>
        <v>200</v>
      </c>
      <c r="AU546" s="429">
        <f t="shared" si="266"/>
        <v>200</v>
      </c>
      <c r="AV546" s="429">
        <f t="shared" si="267"/>
        <v>300</v>
      </c>
      <c r="AW546" s="429">
        <f t="shared" si="268"/>
        <v>300</v>
      </c>
      <c r="AX546" s="429">
        <f t="shared" si="269"/>
        <v>300</v>
      </c>
    </row>
    <row r="547" spans="1:50">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60909.520000000004</v>
      </c>
      <c r="C547" s="290">
        <f t="shared" si="270"/>
        <v>112.37918819188192</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73857.62</v>
      </c>
      <c r="E547" s="290">
        <f t="shared" si="270"/>
        <v>136.26867158671587</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74567.679999999993</v>
      </c>
      <c r="G547" s="290">
        <f t="shared" si="271"/>
        <v>137.57874538745386</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79793.820000000007</v>
      </c>
      <c r="I547" s="290">
        <f t="shared" si="272"/>
        <v>147.22107011070111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80790.52</v>
      </c>
      <c r="K547" s="290">
        <f t="shared" si="248"/>
        <v>149.06</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86373.12000000001</v>
      </c>
      <c r="M547" s="290">
        <f t="shared" si="249"/>
        <v>159.36000000000001</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77798.679999999993</v>
      </c>
      <c r="O547" s="290">
        <f t="shared" si="273"/>
        <v>143.54</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85885.32</v>
      </c>
      <c r="Q547" s="290">
        <f t="shared" si="274"/>
        <v>158.46</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62330</v>
      </c>
      <c r="S547" s="290">
        <f t="shared" si="250"/>
        <v>115</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102980</v>
      </c>
      <c r="U547" s="290">
        <f t="shared" si="251"/>
        <v>190</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108400</v>
      </c>
      <c r="W547" s="290">
        <f t="shared" si="275"/>
        <v>200</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108400</v>
      </c>
      <c r="Y547" s="290">
        <f t="shared" si="276"/>
        <v>200</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63000</v>
      </c>
      <c r="AA547" s="290">
        <f t="shared" si="252"/>
        <v>116.23616236162361</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107900</v>
      </c>
      <c r="AC547" s="290">
        <f t="shared" si="253"/>
        <v>199.07749077490774</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75100</v>
      </c>
      <c r="AE547" s="290">
        <f t="shared" si="277"/>
        <v>138.5608856088561</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117250</v>
      </c>
      <c r="AG547" s="290">
        <f t="shared" si="278"/>
        <v>216.32841328413284</v>
      </c>
      <c r="AI547" s="429">
        <f t="shared" si="254"/>
        <v>149.06000000000495</v>
      </c>
      <c r="AJ547" s="429">
        <f t="shared" si="255"/>
        <v>159.35999999998603</v>
      </c>
      <c r="AK547" s="429">
        <f t="shared" si="256"/>
        <v>143.5399999999936</v>
      </c>
      <c r="AL547" s="429">
        <f t="shared" si="257"/>
        <v>158.4600000000064</v>
      </c>
      <c r="AM547" s="429">
        <f t="shared" si="258"/>
        <v>149.05999999999767</v>
      </c>
      <c r="AN547" s="429">
        <f t="shared" si="259"/>
        <v>159.36000000000058</v>
      </c>
      <c r="AO547" s="429">
        <f t="shared" si="260"/>
        <v>143.5399999999936</v>
      </c>
      <c r="AP547" s="429">
        <f t="shared" si="261"/>
        <v>158.4600000000064</v>
      </c>
      <c r="AQ547" s="429">
        <f t="shared" si="262"/>
        <v>115</v>
      </c>
      <c r="AR547" s="429">
        <f t="shared" si="263"/>
        <v>190</v>
      </c>
      <c r="AS547" s="429">
        <f t="shared" si="264"/>
        <v>200</v>
      </c>
      <c r="AT547" s="429">
        <f t="shared" si="265"/>
        <v>200</v>
      </c>
      <c r="AU547" s="429">
        <f t="shared" si="266"/>
        <v>200</v>
      </c>
      <c r="AV547" s="429">
        <f t="shared" si="267"/>
        <v>300</v>
      </c>
      <c r="AW547" s="429">
        <f t="shared" si="268"/>
        <v>300</v>
      </c>
      <c r="AX547" s="429">
        <f t="shared" si="269"/>
        <v>300</v>
      </c>
    </row>
    <row r="548" spans="1:50">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61058.58</v>
      </c>
      <c r="C548" s="290">
        <f t="shared" si="270"/>
        <v>112.44674033149171</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74016.98000000001</v>
      </c>
      <c r="E548" s="290">
        <f t="shared" si="270"/>
        <v>136.31119705340703</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74711.22</v>
      </c>
      <c r="G548" s="290">
        <f t="shared" si="271"/>
        <v>137.58972375690607</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79952.28</v>
      </c>
      <c r="I548" s="290">
        <f t="shared" si="272"/>
        <v>147.24176795580109</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80939.58</v>
      </c>
      <c r="K548" s="290">
        <f t="shared" si="248"/>
        <v>149.06</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86532.48000000001</v>
      </c>
      <c r="M548" s="290">
        <f t="shared" si="249"/>
        <v>159.36000000000001</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77942.22</v>
      </c>
      <c r="O548" s="290">
        <f t="shared" si="273"/>
        <v>143.54</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86043.78</v>
      </c>
      <c r="Q548" s="290">
        <f t="shared" si="274"/>
        <v>158.46</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62445</v>
      </c>
      <c r="S548" s="290">
        <f t="shared" si="250"/>
        <v>115</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103170</v>
      </c>
      <c r="U548" s="290">
        <f t="shared" si="251"/>
        <v>190</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108600</v>
      </c>
      <c r="W548" s="290">
        <f t="shared" si="275"/>
        <v>200</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108600</v>
      </c>
      <c r="Y548" s="290">
        <f t="shared" si="276"/>
        <v>200</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63200</v>
      </c>
      <c r="AA548" s="290">
        <f t="shared" si="252"/>
        <v>116.39042357274401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108200</v>
      </c>
      <c r="AC548" s="290">
        <f t="shared" si="253"/>
        <v>199.26335174953959</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75400</v>
      </c>
      <c r="AE548" s="290">
        <f t="shared" si="277"/>
        <v>138.85819521178638</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117550</v>
      </c>
      <c r="AG548" s="290">
        <f t="shared" si="278"/>
        <v>216.48250460405157</v>
      </c>
      <c r="AI548" s="429">
        <f t="shared" si="254"/>
        <v>149.05999999999767</v>
      </c>
      <c r="AJ548" s="429">
        <f t="shared" si="255"/>
        <v>159.36000000001513</v>
      </c>
      <c r="AK548" s="429">
        <f t="shared" si="256"/>
        <v>143.54000000000815</v>
      </c>
      <c r="AL548" s="429">
        <f t="shared" si="257"/>
        <v>158.45999999999185</v>
      </c>
      <c r="AM548" s="429">
        <f t="shared" si="258"/>
        <v>149.05999999999767</v>
      </c>
      <c r="AN548" s="429">
        <f t="shared" si="259"/>
        <v>159.36000000000058</v>
      </c>
      <c r="AO548" s="429">
        <f t="shared" si="260"/>
        <v>143.54000000000815</v>
      </c>
      <c r="AP548" s="429">
        <f t="shared" si="261"/>
        <v>158.45999999999185</v>
      </c>
      <c r="AQ548" s="429">
        <f t="shared" si="262"/>
        <v>115</v>
      </c>
      <c r="AR548" s="429">
        <f t="shared" si="263"/>
        <v>190</v>
      </c>
      <c r="AS548" s="429">
        <f t="shared" si="264"/>
        <v>200</v>
      </c>
      <c r="AT548" s="429">
        <f t="shared" si="265"/>
        <v>200</v>
      </c>
      <c r="AU548" s="429">
        <f t="shared" si="266"/>
        <v>200</v>
      </c>
      <c r="AV548" s="429">
        <f t="shared" si="267"/>
        <v>300</v>
      </c>
      <c r="AW548" s="429">
        <f t="shared" si="268"/>
        <v>300</v>
      </c>
      <c r="AX548" s="429">
        <f t="shared" si="269"/>
        <v>300</v>
      </c>
    </row>
    <row r="549" spans="1:50">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61207.64</v>
      </c>
      <c r="C549" s="290">
        <f t="shared" si="270"/>
        <v>112.51404411764706</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74176.34</v>
      </c>
      <c r="E549" s="290">
        <f t="shared" si="270"/>
        <v>136.35356617647059</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74854.759999999995</v>
      </c>
      <c r="G549" s="290">
        <f t="shared" si="271"/>
        <v>137.60066176470588</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80110.740000000005</v>
      </c>
      <c r="I549" s="290">
        <f t="shared" si="272"/>
        <v>147.26238970588236</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81088.639999999999</v>
      </c>
      <c r="K549" s="290">
        <f t="shared" si="248"/>
        <v>149.06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86691.840000000011</v>
      </c>
      <c r="M549" s="290">
        <f t="shared" si="249"/>
        <v>159.36000000000001</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78085.759999999995</v>
      </c>
      <c r="O549" s="290">
        <f t="shared" si="273"/>
        <v>143.54</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86202.240000000005</v>
      </c>
      <c r="Q549" s="290">
        <f t="shared" si="274"/>
        <v>158.46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62560</v>
      </c>
      <c r="S549" s="290">
        <f t="shared" si="250"/>
        <v>115</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103360</v>
      </c>
      <c r="U549" s="290">
        <f t="shared" si="251"/>
        <v>190</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108800</v>
      </c>
      <c r="W549" s="290">
        <f t="shared" si="275"/>
        <v>200</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108800</v>
      </c>
      <c r="Y549" s="290">
        <f t="shared" si="276"/>
        <v>200</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63400</v>
      </c>
      <c r="AA549" s="290">
        <f t="shared" si="252"/>
        <v>116.54411764705883</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108500</v>
      </c>
      <c r="AC549" s="290">
        <f t="shared" si="253"/>
        <v>199.4485294117647</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75700</v>
      </c>
      <c r="AE549" s="290">
        <f t="shared" si="277"/>
        <v>139.15441176470588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117850</v>
      </c>
      <c r="AG549" s="290">
        <f t="shared" si="278"/>
        <v>216.6360294117647</v>
      </c>
      <c r="AI549" s="429">
        <f t="shared" si="254"/>
        <v>149.05999999999767</v>
      </c>
      <c r="AJ549" s="429">
        <f t="shared" si="255"/>
        <v>159.35999999998603</v>
      </c>
      <c r="AK549" s="429">
        <f t="shared" si="256"/>
        <v>143.5399999999936</v>
      </c>
      <c r="AL549" s="429">
        <f t="shared" si="257"/>
        <v>158.4600000000064</v>
      </c>
      <c r="AM549" s="429">
        <f t="shared" si="258"/>
        <v>149.05999999999767</v>
      </c>
      <c r="AN549" s="429">
        <f t="shared" si="259"/>
        <v>159.36000000000058</v>
      </c>
      <c r="AO549" s="429">
        <f t="shared" si="260"/>
        <v>143.5399999999936</v>
      </c>
      <c r="AP549" s="429">
        <f t="shared" si="261"/>
        <v>158.4600000000064</v>
      </c>
      <c r="AQ549" s="429">
        <f t="shared" si="262"/>
        <v>115</v>
      </c>
      <c r="AR549" s="429">
        <f t="shared" si="263"/>
        <v>190</v>
      </c>
      <c r="AS549" s="429">
        <f t="shared" si="264"/>
        <v>200</v>
      </c>
      <c r="AT549" s="429">
        <f t="shared" si="265"/>
        <v>200</v>
      </c>
      <c r="AU549" s="429">
        <f t="shared" si="266"/>
        <v>200</v>
      </c>
      <c r="AV549" s="429">
        <f t="shared" si="267"/>
        <v>300</v>
      </c>
      <c r="AW549" s="429">
        <f t="shared" si="268"/>
        <v>300</v>
      </c>
      <c r="AX549" s="429">
        <f t="shared" si="269"/>
        <v>300</v>
      </c>
    </row>
    <row r="550" spans="1: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61356.7</v>
      </c>
      <c r="C550" s="290">
        <f t="shared" si="270"/>
        <v>112.58110091743119</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74335.700000000012</v>
      </c>
      <c r="E550" s="290">
        <f t="shared" si="270"/>
        <v>136.39577981651379</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74998.299999999988</v>
      </c>
      <c r="G550" s="290">
        <f t="shared" si="271"/>
        <v>137.6115596330275</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80269.200000000012</v>
      </c>
      <c r="I550" s="290">
        <f t="shared" si="272"/>
        <v>147.28293577981654</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81237.7</v>
      </c>
      <c r="K550" s="290">
        <f t="shared" si="248"/>
        <v>149.06</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86851.200000000012</v>
      </c>
      <c r="M550" s="290">
        <f t="shared" si="249"/>
        <v>159.36000000000001</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78229.3</v>
      </c>
      <c r="O550" s="290">
        <f t="shared" si="273"/>
        <v>143.54</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86360.7</v>
      </c>
      <c r="Q550" s="290">
        <f t="shared" si="274"/>
        <v>158.46</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62675</v>
      </c>
      <c r="S550" s="290">
        <f t="shared" si="250"/>
        <v>115</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103550</v>
      </c>
      <c r="U550" s="290">
        <f t="shared" si="251"/>
        <v>190</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109000</v>
      </c>
      <c r="W550" s="290">
        <f t="shared" si="275"/>
        <v>200</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109000</v>
      </c>
      <c r="Y550" s="290">
        <f t="shared" si="276"/>
        <v>200</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63600</v>
      </c>
      <c r="AA550" s="290">
        <f t="shared" si="252"/>
        <v>116.69724770642202</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108800</v>
      </c>
      <c r="AC550" s="290">
        <f t="shared" si="253"/>
        <v>199.63302752293578</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76000</v>
      </c>
      <c r="AE550" s="290">
        <f t="shared" si="277"/>
        <v>139.44954128440367</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118150</v>
      </c>
      <c r="AG550" s="290">
        <f t="shared" si="278"/>
        <v>216.78899082568807</v>
      </c>
      <c r="AI550" s="429">
        <f t="shared" si="254"/>
        <v>149.05999999999767</v>
      </c>
      <c r="AJ550" s="429">
        <f t="shared" si="255"/>
        <v>159.36000000001513</v>
      </c>
      <c r="AK550" s="429">
        <f t="shared" si="256"/>
        <v>143.5399999999936</v>
      </c>
      <c r="AL550" s="429">
        <f t="shared" si="257"/>
        <v>158.4600000000064</v>
      </c>
      <c r="AM550" s="429">
        <f t="shared" si="258"/>
        <v>149.05999999999767</v>
      </c>
      <c r="AN550" s="429">
        <f t="shared" si="259"/>
        <v>159.36000000000058</v>
      </c>
      <c r="AO550" s="429">
        <f t="shared" si="260"/>
        <v>143.54000000000815</v>
      </c>
      <c r="AP550" s="429">
        <f t="shared" si="261"/>
        <v>158.45999999999185</v>
      </c>
      <c r="AQ550" s="429">
        <f t="shared" si="262"/>
        <v>115</v>
      </c>
      <c r="AR550" s="429">
        <f t="shared" si="263"/>
        <v>190</v>
      </c>
      <c r="AS550" s="429">
        <f t="shared" si="264"/>
        <v>200</v>
      </c>
      <c r="AT550" s="429">
        <f t="shared" si="265"/>
        <v>200</v>
      </c>
      <c r="AU550" s="429">
        <f t="shared" si="266"/>
        <v>200</v>
      </c>
      <c r="AV550" s="429">
        <f t="shared" si="267"/>
        <v>300</v>
      </c>
      <c r="AW550" s="429">
        <f t="shared" si="268"/>
        <v>300</v>
      </c>
      <c r="AX550" s="429">
        <f t="shared" si="269"/>
        <v>300</v>
      </c>
    </row>
    <row r="551" spans="1:50">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61505.760000000002</v>
      </c>
      <c r="C551" s="290">
        <f t="shared" si="270"/>
        <v>112.64791208791209</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74495.06</v>
      </c>
      <c r="E551" s="290">
        <f t="shared" si="270"/>
        <v>136.43783882783882</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75141.84</v>
      </c>
      <c r="G551" s="290">
        <f t="shared" si="271"/>
        <v>137.62241758241757</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80427.66</v>
      </c>
      <c r="I551" s="290">
        <f t="shared" si="272"/>
        <v>147.30340659340661</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81386.759999999995</v>
      </c>
      <c r="K551" s="290">
        <f t="shared" si="248"/>
        <v>149.06</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87010.560000000012</v>
      </c>
      <c r="M551" s="290">
        <f t="shared" si="249"/>
        <v>159.36000000000001</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78372.84</v>
      </c>
      <c r="O551" s="290">
        <f t="shared" si="273"/>
        <v>143.54</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86519.16</v>
      </c>
      <c r="Q551" s="290">
        <f t="shared" si="274"/>
        <v>158.46</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62790</v>
      </c>
      <c r="S551" s="290">
        <f t="shared" si="250"/>
        <v>115</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103740</v>
      </c>
      <c r="U551" s="290">
        <f t="shared" si="251"/>
        <v>190</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109200</v>
      </c>
      <c r="W551" s="290">
        <f t="shared" si="275"/>
        <v>200</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109200</v>
      </c>
      <c r="Y551" s="290">
        <f t="shared" si="276"/>
        <v>200</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63800</v>
      </c>
      <c r="AA551" s="290">
        <f t="shared" si="252"/>
        <v>116.84981684981685</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109100</v>
      </c>
      <c r="AC551" s="290">
        <f t="shared" si="253"/>
        <v>199.81684981684981</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76300</v>
      </c>
      <c r="AE551" s="290">
        <f t="shared" si="277"/>
        <v>139.74358974358975</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118450</v>
      </c>
      <c r="AG551" s="290">
        <f t="shared" si="278"/>
        <v>216.94139194139194</v>
      </c>
      <c r="AI551" s="429">
        <f t="shared" si="254"/>
        <v>149.06000000000495</v>
      </c>
      <c r="AJ551" s="429">
        <f t="shared" si="255"/>
        <v>159.35999999998603</v>
      </c>
      <c r="AK551" s="429">
        <f t="shared" si="256"/>
        <v>143.54000000000815</v>
      </c>
      <c r="AL551" s="429">
        <f t="shared" si="257"/>
        <v>158.45999999999185</v>
      </c>
      <c r="AM551" s="429">
        <f t="shared" si="258"/>
        <v>149.05999999999767</v>
      </c>
      <c r="AN551" s="429">
        <f t="shared" si="259"/>
        <v>159.36000000000058</v>
      </c>
      <c r="AO551" s="429">
        <f t="shared" si="260"/>
        <v>143.5399999999936</v>
      </c>
      <c r="AP551" s="429">
        <f t="shared" si="261"/>
        <v>158.4600000000064</v>
      </c>
      <c r="AQ551" s="429">
        <f t="shared" si="262"/>
        <v>115</v>
      </c>
      <c r="AR551" s="429">
        <f t="shared" si="263"/>
        <v>190</v>
      </c>
      <c r="AS551" s="429">
        <f t="shared" si="264"/>
        <v>200</v>
      </c>
      <c r="AT551" s="429">
        <f t="shared" si="265"/>
        <v>200</v>
      </c>
      <c r="AU551" s="429">
        <f t="shared" si="266"/>
        <v>200</v>
      </c>
      <c r="AV551" s="429">
        <f t="shared" si="267"/>
        <v>300</v>
      </c>
      <c r="AW551" s="429">
        <f t="shared" si="268"/>
        <v>300</v>
      </c>
      <c r="AX551" s="429">
        <f t="shared" si="269"/>
        <v>300</v>
      </c>
    </row>
    <row r="552" spans="1:50">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61654.82</v>
      </c>
      <c r="C552" s="290">
        <f t="shared" si="270"/>
        <v>112.71447897623401</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74654.420000000013</v>
      </c>
      <c r="E552" s="290">
        <f t="shared" si="270"/>
        <v>136.47974405850093</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75285.38</v>
      </c>
      <c r="G552" s="290">
        <f t="shared" si="271"/>
        <v>137.63323583180988</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80586.12</v>
      </c>
      <c r="I552" s="290">
        <f t="shared" si="272"/>
        <v>147.32380255941499</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81535.820000000007</v>
      </c>
      <c r="K552" s="290">
        <f t="shared" si="248"/>
        <v>149.06</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87169.920000000013</v>
      </c>
      <c r="M552" s="290">
        <f t="shared" si="249"/>
        <v>159.36000000000001</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78516.37999999999</v>
      </c>
      <c r="O552" s="290">
        <f t="shared" si="273"/>
        <v>143.54</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86677.62000000001</v>
      </c>
      <c r="Q552" s="290">
        <f t="shared" si="274"/>
        <v>158.46</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62905</v>
      </c>
      <c r="S552" s="290">
        <f t="shared" si="250"/>
        <v>115</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103930</v>
      </c>
      <c r="U552" s="290">
        <f t="shared" si="251"/>
        <v>190</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109400</v>
      </c>
      <c r="W552" s="290">
        <f t="shared" si="275"/>
        <v>200</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109400</v>
      </c>
      <c r="Y552" s="290">
        <f t="shared" si="276"/>
        <v>200</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64000</v>
      </c>
      <c r="AA552" s="290">
        <f t="shared" si="252"/>
        <v>117.0018281535649</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109400</v>
      </c>
      <c r="AC552" s="290">
        <f t="shared" si="253"/>
        <v>200</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76600</v>
      </c>
      <c r="AE552" s="290">
        <f t="shared" si="277"/>
        <v>140.03656307129799</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118750</v>
      </c>
      <c r="AG552" s="290">
        <f t="shared" si="278"/>
        <v>217.09323583180986</v>
      </c>
      <c r="AI552" s="429">
        <f t="shared" si="254"/>
        <v>149.05999999999767</v>
      </c>
      <c r="AJ552" s="429">
        <f t="shared" si="255"/>
        <v>159.36000000001513</v>
      </c>
      <c r="AK552" s="429">
        <f t="shared" si="256"/>
        <v>143.54000000000815</v>
      </c>
      <c r="AL552" s="429">
        <f t="shared" si="257"/>
        <v>158.45999999999185</v>
      </c>
      <c r="AM552" s="429">
        <f t="shared" si="258"/>
        <v>149.06000000001222</v>
      </c>
      <c r="AN552" s="429">
        <f t="shared" si="259"/>
        <v>159.36000000000058</v>
      </c>
      <c r="AO552" s="429">
        <f t="shared" si="260"/>
        <v>143.5399999999936</v>
      </c>
      <c r="AP552" s="429">
        <f t="shared" si="261"/>
        <v>158.4600000000064</v>
      </c>
      <c r="AQ552" s="429">
        <f t="shared" si="262"/>
        <v>115</v>
      </c>
      <c r="AR552" s="429">
        <f t="shared" si="263"/>
        <v>190</v>
      </c>
      <c r="AS552" s="429">
        <f t="shared" si="264"/>
        <v>200</v>
      </c>
      <c r="AT552" s="429">
        <f t="shared" si="265"/>
        <v>200</v>
      </c>
      <c r="AU552" s="429">
        <f t="shared" si="266"/>
        <v>200</v>
      </c>
      <c r="AV552" s="429">
        <f t="shared" si="267"/>
        <v>300</v>
      </c>
      <c r="AW552" s="429">
        <f t="shared" si="268"/>
        <v>300</v>
      </c>
      <c r="AX552" s="429">
        <f t="shared" si="269"/>
        <v>300</v>
      </c>
    </row>
    <row r="553" spans="1:50">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61803.88</v>
      </c>
      <c r="C553" s="290">
        <f t="shared" si="270"/>
        <v>112.78080291970802</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74813.78</v>
      </c>
      <c r="E553" s="290">
        <f t="shared" si="270"/>
        <v>136.52149635036497</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75428.92</v>
      </c>
      <c r="G553" s="290">
        <f t="shared" si="271"/>
        <v>137.64401459854014</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80744.58</v>
      </c>
      <c r="I553" s="290">
        <f t="shared" si="272"/>
        <v>147.34412408759124</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81684.88</v>
      </c>
      <c r="K553" s="290">
        <f t="shared" si="248"/>
        <v>149.06</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87329.280000000013</v>
      </c>
      <c r="M553" s="290">
        <f t="shared" si="249"/>
        <v>159.36000000000001</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78659.92</v>
      </c>
      <c r="O553" s="290">
        <f t="shared" si="273"/>
        <v>143.54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86836.08</v>
      </c>
      <c r="Q553" s="290">
        <f t="shared" si="274"/>
        <v>158.46</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63020</v>
      </c>
      <c r="S553" s="290">
        <f t="shared" si="250"/>
        <v>115</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104120</v>
      </c>
      <c r="U553" s="290">
        <f t="shared" si="251"/>
        <v>190</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109600</v>
      </c>
      <c r="W553" s="290">
        <f t="shared" si="275"/>
        <v>200</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109600</v>
      </c>
      <c r="Y553" s="290">
        <f t="shared" si="276"/>
        <v>200</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64200</v>
      </c>
      <c r="AA553" s="290">
        <f t="shared" si="252"/>
        <v>117.15328467153284</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109700</v>
      </c>
      <c r="AC553" s="290">
        <f t="shared" si="253"/>
        <v>200.18248175182481</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76900</v>
      </c>
      <c r="AE553" s="290">
        <f t="shared" si="277"/>
        <v>140.32846715328466</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119050</v>
      </c>
      <c r="AG553" s="290">
        <f t="shared" si="278"/>
        <v>217.24452554744525</v>
      </c>
      <c r="AI553" s="429">
        <f t="shared" si="254"/>
        <v>149.05999999999767</v>
      </c>
      <c r="AJ553" s="429">
        <f t="shared" si="255"/>
        <v>159.35999999998603</v>
      </c>
      <c r="AK553" s="429">
        <f t="shared" si="256"/>
        <v>143.5399999999936</v>
      </c>
      <c r="AL553" s="429">
        <f t="shared" si="257"/>
        <v>158.4600000000064</v>
      </c>
      <c r="AM553" s="429">
        <f t="shared" si="258"/>
        <v>149.05999999999767</v>
      </c>
      <c r="AN553" s="429">
        <f t="shared" si="259"/>
        <v>159.36000000000058</v>
      </c>
      <c r="AO553" s="429">
        <f t="shared" si="260"/>
        <v>143.54000000000815</v>
      </c>
      <c r="AP553" s="429">
        <f t="shared" si="261"/>
        <v>158.45999999999185</v>
      </c>
      <c r="AQ553" s="429">
        <f t="shared" si="262"/>
        <v>115</v>
      </c>
      <c r="AR553" s="429">
        <f t="shared" si="263"/>
        <v>190</v>
      </c>
      <c r="AS553" s="429">
        <f t="shared" si="264"/>
        <v>200</v>
      </c>
      <c r="AT553" s="429">
        <f t="shared" si="265"/>
        <v>200</v>
      </c>
      <c r="AU553" s="429">
        <f t="shared" si="266"/>
        <v>200</v>
      </c>
      <c r="AV553" s="429">
        <f t="shared" si="267"/>
        <v>300</v>
      </c>
      <c r="AW553" s="429">
        <f t="shared" si="268"/>
        <v>300</v>
      </c>
      <c r="AX553" s="429">
        <f t="shared" si="269"/>
        <v>300</v>
      </c>
    </row>
    <row r="554" spans="1:50">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61952.94</v>
      </c>
      <c r="C554" s="290">
        <f t="shared" si="270"/>
        <v>112.84688524590165</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74973.140000000014</v>
      </c>
      <c r="E554" s="290">
        <f t="shared" si="270"/>
        <v>136.56309653916213</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75572.459999999992</v>
      </c>
      <c r="G554" s="290">
        <f t="shared" si="271"/>
        <v>137.65475409836063</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80903.040000000008</v>
      </c>
      <c r="I554" s="290">
        <f t="shared" si="272"/>
        <v>147.36437158469946</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81833.94</v>
      </c>
      <c r="K554" s="290">
        <f t="shared" si="248"/>
        <v>149.06</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87488.640000000014</v>
      </c>
      <c r="M554" s="290">
        <f t="shared" si="249"/>
        <v>159.36000000000001</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78803.459999999992</v>
      </c>
      <c r="O554" s="290">
        <f t="shared" si="273"/>
        <v>143.54</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86994.540000000008</v>
      </c>
      <c r="Q554" s="290">
        <f t="shared" si="274"/>
        <v>158.46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63135</v>
      </c>
      <c r="S554" s="290">
        <f t="shared" si="250"/>
        <v>115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104310</v>
      </c>
      <c r="U554" s="290">
        <f t="shared" si="251"/>
        <v>190</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109800</v>
      </c>
      <c r="W554" s="290">
        <f t="shared" si="275"/>
        <v>200</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109800</v>
      </c>
      <c r="Y554" s="290">
        <f t="shared" si="276"/>
        <v>200</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64400</v>
      </c>
      <c r="AA554" s="290">
        <f t="shared" si="252"/>
        <v>117.30418943533698</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110000</v>
      </c>
      <c r="AC554" s="290">
        <f t="shared" si="253"/>
        <v>200.36429872495447</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77200</v>
      </c>
      <c r="AE554" s="290">
        <f t="shared" si="277"/>
        <v>140.61930783242258</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119350</v>
      </c>
      <c r="AG554" s="290">
        <f t="shared" si="278"/>
        <v>217.39526411657559</v>
      </c>
      <c r="AI554" s="429">
        <f t="shared" si="254"/>
        <v>149.06000000000495</v>
      </c>
      <c r="AJ554" s="429">
        <f t="shared" si="255"/>
        <v>159.36000000001513</v>
      </c>
      <c r="AK554" s="429">
        <f t="shared" si="256"/>
        <v>143.5399999999936</v>
      </c>
      <c r="AL554" s="429">
        <f t="shared" si="257"/>
        <v>158.4600000000064</v>
      </c>
      <c r="AM554" s="429">
        <f t="shared" si="258"/>
        <v>149.05999999999767</v>
      </c>
      <c r="AN554" s="429">
        <f t="shared" si="259"/>
        <v>159.36000000000058</v>
      </c>
      <c r="AO554" s="429">
        <f t="shared" si="260"/>
        <v>143.5399999999936</v>
      </c>
      <c r="AP554" s="429">
        <f t="shared" si="261"/>
        <v>158.4600000000064</v>
      </c>
      <c r="AQ554" s="429">
        <f t="shared" si="262"/>
        <v>115</v>
      </c>
      <c r="AR554" s="429">
        <f t="shared" si="263"/>
        <v>190</v>
      </c>
      <c r="AS554" s="429">
        <f t="shared" si="264"/>
        <v>200</v>
      </c>
      <c r="AT554" s="429">
        <f t="shared" si="265"/>
        <v>200</v>
      </c>
      <c r="AU554" s="429">
        <f t="shared" si="266"/>
        <v>200</v>
      </c>
      <c r="AV554" s="429">
        <f t="shared" si="267"/>
        <v>300</v>
      </c>
      <c r="AW554" s="429">
        <f t="shared" si="268"/>
        <v>300</v>
      </c>
      <c r="AX554" s="429">
        <f t="shared" si="269"/>
        <v>300</v>
      </c>
    </row>
    <row r="555" spans="1:50">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62102</v>
      </c>
      <c r="C555" s="290">
        <f t="shared" si="270"/>
        <v>112.91272727272727</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75132.5</v>
      </c>
      <c r="E555" s="290">
        <f t="shared" si="270"/>
        <v>136.60454545454544</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75716</v>
      </c>
      <c r="G555" s="290">
        <f t="shared" si="271"/>
        <v>137.66545454545454</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81061.5</v>
      </c>
      <c r="I555" s="290">
        <f t="shared" si="272"/>
        <v>147.38454545454545</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81983</v>
      </c>
      <c r="K555" s="290">
        <f t="shared" si="248"/>
        <v>149.06</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87648.000000000015</v>
      </c>
      <c r="M555" s="290">
        <f t="shared" si="249"/>
        <v>159.36000000000001</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78947</v>
      </c>
      <c r="O555" s="290">
        <f t="shared" si="273"/>
        <v>143.54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87153</v>
      </c>
      <c r="Q555" s="290">
        <f t="shared" si="274"/>
        <v>158.46</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63250</v>
      </c>
      <c r="S555" s="290">
        <f t="shared" si="250"/>
        <v>115</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104500</v>
      </c>
      <c r="U555" s="290">
        <f t="shared" si="251"/>
        <v>190</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110000</v>
      </c>
      <c r="W555" s="290">
        <f t="shared" si="275"/>
        <v>200</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110000</v>
      </c>
      <c r="Y555" s="290">
        <f t="shared" si="276"/>
        <v>200</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64600</v>
      </c>
      <c r="AA555" s="290">
        <f t="shared" si="252"/>
        <v>117.45454545454545</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110300</v>
      </c>
      <c r="AC555" s="290">
        <f t="shared" si="253"/>
        <v>200.54545454545453</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77500</v>
      </c>
      <c r="AE555" s="290">
        <f t="shared" si="277"/>
        <v>140.90909090909091</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119650</v>
      </c>
      <c r="AG555" s="290">
        <f t="shared" si="278"/>
        <v>217.54545454545453</v>
      </c>
      <c r="AI555" s="429">
        <f t="shared" si="254"/>
        <v>149.05999999999767</v>
      </c>
      <c r="AJ555" s="429">
        <f t="shared" si="255"/>
        <v>159.35999999998603</v>
      </c>
      <c r="AK555" s="429">
        <f t="shared" si="256"/>
        <v>143.54000000000815</v>
      </c>
      <c r="AL555" s="429">
        <f t="shared" si="257"/>
        <v>158.45999999999185</v>
      </c>
      <c r="AM555" s="429">
        <f t="shared" si="258"/>
        <v>149.05999999999767</v>
      </c>
      <c r="AN555" s="429">
        <f t="shared" si="259"/>
        <v>159.36000000000058</v>
      </c>
      <c r="AO555" s="429">
        <f t="shared" si="260"/>
        <v>143.54000000000815</v>
      </c>
      <c r="AP555" s="429">
        <f t="shared" si="261"/>
        <v>158.45999999999185</v>
      </c>
      <c r="AQ555" s="429">
        <f t="shared" si="262"/>
        <v>115</v>
      </c>
      <c r="AR555" s="429">
        <f t="shared" si="263"/>
        <v>190</v>
      </c>
      <c r="AS555" s="429">
        <f t="shared" si="264"/>
        <v>200</v>
      </c>
      <c r="AT555" s="429">
        <f t="shared" si="265"/>
        <v>200</v>
      </c>
      <c r="AU555" s="429">
        <f t="shared" si="266"/>
        <v>200</v>
      </c>
      <c r="AV555" s="429">
        <f t="shared" si="267"/>
        <v>300</v>
      </c>
      <c r="AW555" s="429">
        <f t="shared" si="268"/>
        <v>300</v>
      </c>
      <c r="AX555" s="429">
        <f t="shared" si="269"/>
        <v>300</v>
      </c>
    </row>
    <row r="556" spans="1:50">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62251.06</v>
      </c>
      <c r="C556" s="290">
        <f t="shared" si="270"/>
        <v>112.97833030852995</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75291.86</v>
      </c>
      <c r="E556" s="290">
        <f t="shared" si="270"/>
        <v>136.64584392014518</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75859.539999999994</v>
      </c>
      <c r="G556" s="290">
        <f t="shared" si="271"/>
        <v>137.67611615245008</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81219.959999999992</v>
      </c>
      <c r="I556" s="290">
        <f t="shared" si="272"/>
        <v>147.40464609800361</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82132.06</v>
      </c>
      <c r="K556" s="290">
        <f t="shared" si="248"/>
        <v>149.06</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87807.360000000001</v>
      </c>
      <c r="M556" s="290">
        <f t="shared" si="249"/>
        <v>159.36000000000001</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79090.539999999994</v>
      </c>
      <c r="O556" s="290">
        <f t="shared" si="273"/>
        <v>143.54</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87311.46</v>
      </c>
      <c r="Q556" s="290">
        <f t="shared" si="274"/>
        <v>158.46</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63365</v>
      </c>
      <c r="S556" s="290">
        <f t="shared" si="250"/>
        <v>115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104690</v>
      </c>
      <c r="U556" s="290">
        <f t="shared" si="251"/>
        <v>190</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110200</v>
      </c>
      <c r="W556" s="290">
        <f t="shared" si="275"/>
        <v>200</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110200</v>
      </c>
      <c r="Y556" s="290">
        <f t="shared" si="276"/>
        <v>200</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64800</v>
      </c>
      <c r="AA556" s="290">
        <f t="shared" si="252"/>
        <v>117.6043557168784</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110600</v>
      </c>
      <c r="AC556" s="290">
        <f t="shared" si="253"/>
        <v>200.72595281306715</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77800</v>
      </c>
      <c r="AE556" s="290">
        <f t="shared" si="277"/>
        <v>141.19782214156081</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119950</v>
      </c>
      <c r="AG556" s="290">
        <f t="shared" si="278"/>
        <v>217.69509981851181</v>
      </c>
      <c r="AI556" s="429">
        <f t="shared" si="254"/>
        <v>149.05999999999767</v>
      </c>
      <c r="AJ556" s="429">
        <f t="shared" si="255"/>
        <v>159.36000000000058</v>
      </c>
      <c r="AK556" s="429">
        <f t="shared" si="256"/>
        <v>143.5399999999936</v>
      </c>
      <c r="AL556" s="429">
        <f t="shared" si="257"/>
        <v>158.45999999999185</v>
      </c>
      <c r="AM556" s="429">
        <f t="shared" si="258"/>
        <v>149.05999999999767</v>
      </c>
      <c r="AN556" s="429">
        <f t="shared" si="259"/>
        <v>159.35999999998603</v>
      </c>
      <c r="AO556" s="429">
        <f t="shared" si="260"/>
        <v>143.5399999999936</v>
      </c>
      <c r="AP556" s="429">
        <f t="shared" si="261"/>
        <v>158.4600000000064</v>
      </c>
      <c r="AQ556" s="429">
        <f t="shared" si="262"/>
        <v>115</v>
      </c>
      <c r="AR556" s="429">
        <f t="shared" si="263"/>
        <v>190</v>
      </c>
      <c r="AS556" s="429">
        <f t="shared" si="264"/>
        <v>200</v>
      </c>
      <c r="AT556" s="429">
        <f t="shared" si="265"/>
        <v>200</v>
      </c>
      <c r="AU556" s="429">
        <f t="shared" si="266"/>
        <v>200</v>
      </c>
      <c r="AV556" s="429">
        <f t="shared" si="267"/>
        <v>300</v>
      </c>
      <c r="AW556" s="429">
        <f t="shared" si="268"/>
        <v>300</v>
      </c>
      <c r="AX556" s="429">
        <f t="shared" si="269"/>
        <v>300</v>
      </c>
    </row>
    <row r="557" spans="1:50">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62400.12</v>
      </c>
      <c r="C557" s="290">
        <f t="shared" si="270"/>
        <v>113.04369565217392</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75451.22</v>
      </c>
      <c r="E557" s="290">
        <f t="shared" si="270"/>
        <v>136.6869927536232</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76003.079999999987</v>
      </c>
      <c r="G557" s="290">
        <f t="shared" si="271"/>
        <v>137.68673913043477</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81378.420000000013</v>
      </c>
      <c r="I557" s="290">
        <f t="shared" si="272"/>
        <v>147.42467391304351</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82281.119999999995</v>
      </c>
      <c r="K557" s="290">
        <f t="shared" si="248"/>
        <v>149.06</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87966.720000000001</v>
      </c>
      <c r="M557" s="290">
        <f t="shared" si="249"/>
        <v>159.36000000000001</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79234.080000000002</v>
      </c>
      <c r="O557" s="290">
        <f t="shared" si="273"/>
        <v>143.54</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87469.92</v>
      </c>
      <c r="Q557" s="290">
        <f t="shared" si="274"/>
        <v>158.46</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63480</v>
      </c>
      <c r="S557" s="290">
        <f t="shared" si="250"/>
        <v>115</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104880</v>
      </c>
      <c r="U557" s="290">
        <f t="shared" si="251"/>
        <v>190</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110400</v>
      </c>
      <c r="W557" s="290">
        <f t="shared" si="275"/>
        <v>200</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110400</v>
      </c>
      <c r="Y557" s="290">
        <f t="shared" si="276"/>
        <v>200</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65000</v>
      </c>
      <c r="AA557" s="290">
        <f t="shared" si="252"/>
        <v>117.7536231884058</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110900</v>
      </c>
      <c r="AC557" s="290">
        <f t="shared" si="253"/>
        <v>200.90579710144928</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78100</v>
      </c>
      <c r="AE557" s="290">
        <f t="shared" si="277"/>
        <v>141.48550724637681</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120250</v>
      </c>
      <c r="AG557" s="290">
        <f t="shared" si="278"/>
        <v>217.84420289855072</v>
      </c>
      <c r="AI557" s="429">
        <f t="shared" si="254"/>
        <v>149.06000000000495</v>
      </c>
      <c r="AJ557" s="429">
        <f t="shared" si="255"/>
        <v>159.36000000000058</v>
      </c>
      <c r="AK557" s="429">
        <f t="shared" si="256"/>
        <v>143.5399999999936</v>
      </c>
      <c r="AL557" s="429">
        <f t="shared" si="257"/>
        <v>158.46000000002095</v>
      </c>
      <c r="AM557" s="429">
        <f t="shared" si="258"/>
        <v>149.05999999999767</v>
      </c>
      <c r="AN557" s="429">
        <f t="shared" si="259"/>
        <v>159.36000000000058</v>
      </c>
      <c r="AO557" s="429">
        <f t="shared" si="260"/>
        <v>143.54000000000815</v>
      </c>
      <c r="AP557" s="429">
        <f t="shared" si="261"/>
        <v>158.45999999999185</v>
      </c>
      <c r="AQ557" s="429">
        <f t="shared" si="262"/>
        <v>115</v>
      </c>
      <c r="AR557" s="429">
        <f t="shared" si="263"/>
        <v>190</v>
      </c>
      <c r="AS557" s="429">
        <f t="shared" si="264"/>
        <v>200</v>
      </c>
      <c r="AT557" s="429">
        <f t="shared" si="265"/>
        <v>200</v>
      </c>
      <c r="AU557" s="429">
        <f t="shared" si="266"/>
        <v>200</v>
      </c>
      <c r="AV557" s="429">
        <f t="shared" si="267"/>
        <v>300</v>
      </c>
      <c r="AW557" s="429">
        <f t="shared" si="268"/>
        <v>300</v>
      </c>
      <c r="AX557" s="429">
        <f t="shared" si="269"/>
        <v>300</v>
      </c>
    </row>
    <row r="558" spans="1:50">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62549.18</v>
      </c>
      <c r="C558" s="290">
        <f t="shared" si="270"/>
        <v>113.10882459312839</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75610.58</v>
      </c>
      <c r="E558" s="290">
        <f t="shared" si="270"/>
        <v>136.72799276672694</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76146.62</v>
      </c>
      <c r="G558" s="290">
        <f t="shared" si="271"/>
        <v>137.69732368896925</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81536.88</v>
      </c>
      <c r="I558" s="290">
        <f t="shared" si="272"/>
        <v>147.44462929475588</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82430.180000000008</v>
      </c>
      <c r="K558" s="290">
        <f t="shared" si="248"/>
        <v>149.06</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88126.080000000002</v>
      </c>
      <c r="M558" s="290">
        <f t="shared" si="249"/>
        <v>159.36000000000001</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79377.62</v>
      </c>
      <c r="O558" s="290">
        <f t="shared" si="273"/>
        <v>143.54</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87628.38</v>
      </c>
      <c r="Q558" s="290">
        <f t="shared" si="274"/>
        <v>158.46</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63595</v>
      </c>
      <c r="S558" s="290">
        <f t="shared" si="250"/>
        <v>115</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105070</v>
      </c>
      <c r="U558" s="290">
        <f t="shared" si="251"/>
        <v>190</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110600</v>
      </c>
      <c r="W558" s="290">
        <f t="shared" si="275"/>
        <v>200</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110600</v>
      </c>
      <c r="Y558" s="290">
        <f t="shared" si="276"/>
        <v>200</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65200</v>
      </c>
      <c r="AA558" s="290">
        <f t="shared" si="252"/>
        <v>117.90235081374323</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111200</v>
      </c>
      <c r="AC558" s="290">
        <f t="shared" si="253"/>
        <v>201.08499095840867</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78400</v>
      </c>
      <c r="AE558" s="290">
        <f t="shared" si="277"/>
        <v>141.77215189873417</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120550</v>
      </c>
      <c r="AG558" s="290">
        <f t="shared" si="278"/>
        <v>217.99276672694396</v>
      </c>
      <c r="AI558" s="429">
        <f t="shared" si="254"/>
        <v>149.05999999999767</v>
      </c>
      <c r="AJ558" s="429">
        <f t="shared" si="255"/>
        <v>159.36000000000058</v>
      </c>
      <c r="AK558" s="429">
        <f t="shared" si="256"/>
        <v>143.54000000000815</v>
      </c>
      <c r="AL558" s="429">
        <f t="shared" si="257"/>
        <v>158.45999999999185</v>
      </c>
      <c r="AM558" s="429">
        <f t="shared" si="258"/>
        <v>149.06000000001222</v>
      </c>
      <c r="AN558" s="429">
        <f t="shared" si="259"/>
        <v>159.36000000000058</v>
      </c>
      <c r="AO558" s="429">
        <f t="shared" si="260"/>
        <v>143.5399999999936</v>
      </c>
      <c r="AP558" s="429">
        <f t="shared" si="261"/>
        <v>158.4600000000064</v>
      </c>
      <c r="AQ558" s="429">
        <f t="shared" si="262"/>
        <v>115</v>
      </c>
      <c r="AR558" s="429">
        <f t="shared" si="263"/>
        <v>190</v>
      </c>
      <c r="AS558" s="429">
        <f t="shared" si="264"/>
        <v>200</v>
      </c>
      <c r="AT558" s="429">
        <f t="shared" si="265"/>
        <v>200</v>
      </c>
      <c r="AU558" s="429">
        <f t="shared" si="266"/>
        <v>200</v>
      </c>
      <c r="AV558" s="429">
        <f t="shared" si="267"/>
        <v>300</v>
      </c>
      <c r="AW558" s="429">
        <f t="shared" si="268"/>
        <v>300</v>
      </c>
      <c r="AX558" s="429">
        <f t="shared" si="269"/>
        <v>300</v>
      </c>
    </row>
    <row r="559" spans="1:50">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62698.239999999998</v>
      </c>
      <c r="C559" s="290">
        <f t="shared" si="270"/>
        <v>113.17371841155234</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75769.94</v>
      </c>
      <c r="E559" s="290">
        <f t="shared" si="270"/>
        <v>136.76884476534298</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76290.16</v>
      </c>
      <c r="G559" s="290">
        <f t="shared" si="271"/>
        <v>137.7078700361011</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81695.34</v>
      </c>
      <c r="I559" s="290">
        <f t="shared" si="272"/>
        <v>147.46451263537907</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82579.240000000005</v>
      </c>
      <c r="K559" s="290">
        <f t="shared" si="248"/>
        <v>149.06</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88285.440000000002</v>
      </c>
      <c r="M559" s="290">
        <f t="shared" si="249"/>
        <v>159.36000000000001</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79521.159999999989</v>
      </c>
      <c r="O559" s="290">
        <f t="shared" si="273"/>
        <v>143.54</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87786.840000000011</v>
      </c>
      <c r="Q559" s="290">
        <f t="shared" si="274"/>
        <v>158.46</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63710</v>
      </c>
      <c r="S559" s="290">
        <f t="shared" si="250"/>
        <v>115</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105260</v>
      </c>
      <c r="U559" s="290">
        <f t="shared" si="251"/>
        <v>190</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110800</v>
      </c>
      <c r="W559" s="290">
        <f t="shared" si="275"/>
        <v>200</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110800</v>
      </c>
      <c r="Y559" s="290">
        <f t="shared" si="276"/>
        <v>200</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65400</v>
      </c>
      <c r="AA559" s="290">
        <f t="shared" si="252"/>
        <v>118.05054151624549</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111500</v>
      </c>
      <c r="AC559" s="290">
        <f t="shared" si="253"/>
        <v>201.26353790613717</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78700</v>
      </c>
      <c r="AE559" s="290">
        <f t="shared" si="277"/>
        <v>142.05776173285199</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120850</v>
      </c>
      <c r="AG559" s="290">
        <f t="shared" si="278"/>
        <v>218.1407942238267</v>
      </c>
      <c r="AI559" s="429">
        <f t="shared" si="254"/>
        <v>149.05999999999767</v>
      </c>
      <c r="AJ559" s="429">
        <f t="shared" si="255"/>
        <v>159.36000000000058</v>
      </c>
      <c r="AK559" s="429">
        <f t="shared" si="256"/>
        <v>143.54000000000815</v>
      </c>
      <c r="AL559" s="429">
        <f t="shared" si="257"/>
        <v>158.45999999999185</v>
      </c>
      <c r="AM559" s="429">
        <f t="shared" si="258"/>
        <v>149.05999999999767</v>
      </c>
      <c r="AN559" s="429">
        <f t="shared" si="259"/>
        <v>159.36000000000058</v>
      </c>
      <c r="AO559" s="429">
        <f t="shared" si="260"/>
        <v>143.5399999999936</v>
      </c>
      <c r="AP559" s="429">
        <f t="shared" si="261"/>
        <v>158.4600000000064</v>
      </c>
      <c r="AQ559" s="429">
        <f t="shared" si="262"/>
        <v>115</v>
      </c>
      <c r="AR559" s="429">
        <f t="shared" si="263"/>
        <v>190</v>
      </c>
      <c r="AS559" s="429">
        <f t="shared" si="264"/>
        <v>200</v>
      </c>
      <c r="AT559" s="429">
        <f t="shared" si="265"/>
        <v>200</v>
      </c>
      <c r="AU559" s="429">
        <f t="shared" si="266"/>
        <v>200</v>
      </c>
      <c r="AV559" s="429">
        <f t="shared" si="267"/>
        <v>300</v>
      </c>
      <c r="AW559" s="429">
        <f t="shared" si="268"/>
        <v>300</v>
      </c>
      <c r="AX559" s="429">
        <f t="shared" si="269"/>
        <v>300</v>
      </c>
    </row>
    <row r="560" spans="1:5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62847.3</v>
      </c>
      <c r="C560" s="290">
        <f t="shared" si="270"/>
        <v>113.23837837837839</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75929.3</v>
      </c>
      <c r="E560" s="290">
        <f t="shared" si="270"/>
        <v>136.80954954954956</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76433.7</v>
      </c>
      <c r="G560" s="290">
        <f t="shared" si="271"/>
        <v>137.71837837837836</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81853.8</v>
      </c>
      <c r="I560" s="290">
        <f t="shared" si="272"/>
        <v>147.48432432432432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82728.3</v>
      </c>
      <c r="K560" s="290">
        <f t="shared" si="248"/>
        <v>149.06</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88444.800000000003</v>
      </c>
      <c r="M560" s="290">
        <f t="shared" si="249"/>
        <v>159.36000000000001</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79664.7</v>
      </c>
      <c r="O560" s="290">
        <f t="shared" si="273"/>
        <v>143.54</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87945.3</v>
      </c>
      <c r="Q560" s="290">
        <f t="shared" si="274"/>
        <v>158.46</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63825</v>
      </c>
      <c r="S560" s="290">
        <f t="shared" si="250"/>
        <v>115</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105450</v>
      </c>
      <c r="U560" s="290">
        <f t="shared" si="251"/>
        <v>190</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111000</v>
      </c>
      <c r="W560" s="290">
        <f t="shared" si="275"/>
        <v>200</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111000</v>
      </c>
      <c r="Y560" s="290">
        <f t="shared" si="276"/>
        <v>200</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65600</v>
      </c>
      <c r="AA560" s="290">
        <f t="shared" si="252"/>
        <v>118.1981981981982</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111800</v>
      </c>
      <c r="AC560" s="290">
        <f t="shared" si="253"/>
        <v>201.44144144144144</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79000</v>
      </c>
      <c r="AE560" s="290">
        <f t="shared" si="277"/>
        <v>142.34234234234233</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121150</v>
      </c>
      <c r="AG560" s="290">
        <f t="shared" si="278"/>
        <v>218.2882882882883</v>
      </c>
      <c r="AI560" s="429">
        <f t="shared" si="254"/>
        <v>149.06000000000495</v>
      </c>
      <c r="AJ560" s="429">
        <f t="shared" si="255"/>
        <v>159.36000000000058</v>
      </c>
      <c r="AK560" s="429">
        <f t="shared" si="256"/>
        <v>143.5399999999936</v>
      </c>
      <c r="AL560" s="429">
        <f t="shared" si="257"/>
        <v>158.4600000000064</v>
      </c>
      <c r="AM560" s="429">
        <f t="shared" si="258"/>
        <v>149.05999999999767</v>
      </c>
      <c r="AN560" s="429">
        <f t="shared" si="259"/>
        <v>159.36000000000058</v>
      </c>
      <c r="AO560" s="429">
        <f t="shared" si="260"/>
        <v>143.54000000000815</v>
      </c>
      <c r="AP560" s="429">
        <f t="shared" si="261"/>
        <v>158.45999999999185</v>
      </c>
      <c r="AQ560" s="429">
        <f t="shared" si="262"/>
        <v>115</v>
      </c>
      <c r="AR560" s="429">
        <f t="shared" si="263"/>
        <v>190</v>
      </c>
      <c r="AS560" s="429">
        <f t="shared" si="264"/>
        <v>200</v>
      </c>
      <c r="AT560" s="429">
        <f t="shared" si="265"/>
        <v>200</v>
      </c>
      <c r="AU560" s="429">
        <f t="shared" si="266"/>
        <v>200</v>
      </c>
      <c r="AV560" s="429">
        <f t="shared" si="267"/>
        <v>300</v>
      </c>
      <c r="AW560" s="429">
        <f t="shared" si="268"/>
        <v>300</v>
      </c>
      <c r="AX560" s="429">
        <f t="shared" si="269"/>
        <v>300</v>
      </c>
    </row>
    <row r="561" spans="1:50">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62996.36</v>
      </c>
      <c r="C561" s="290">
        <f t="shared" si="270"/>
        <v>113.30280575539568</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76088.66</v>
      </c>
      <c r="E561" s="290">
        <f t="shared" si="270"/>
        <v>136.85010791366906</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76577.239999999991</v>
      </c>
      <c r="G561" s="290">
        <f t="shared" si="271"/>
        <v>137.7288489208633</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82012.260000000009</v>
      </c>
      <c r="I561" s="290">
        <f t="shared" si="272"/>
        <v>147.50406474820144</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82877.36</v>
      </c>
      <c r="K561" s="290">
        <f t="shared" si="248"/>
        <v>149.06</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88604.160000000003</v>
      </c>
      <c r="M561" s="290">
        <f t="shared" si="249"/>
        <v>159.36000000000001</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79808.239999999991</v>
      </c>
      <c r="O561" s="290">
        <f t="shared" si="273"/>
        <v>143.54</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88103.760000000009</v>
      </c>
      <c r="Q561" s="290">
        <f t="shared" si="274"/>
        <v>158.46</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63940</v>
      </c>
      <c r="S561" s="290">
        <f t="shared" si="250"/>
        <v>115</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105640</v>
      </c>
      <c r="U561" s="290">
        <f t="shared" si="251"/>
        <v>190</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111200</v>
      </c>
      <c r="W561" s="290">
        <f t="shared" si="275"/>
        <v>200</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111200</v>
      </c>
      <c r="Y561" s="290">
        <f t="shared" si="276"/>
        <v>200</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65800</v>
      </c>
      <c r="AA561" s="290">
        <f t="shared" si="252"/>
        <v>118.34532374100719</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112100</v>
      </c>
      <c r="AC561" s="290">
        <f t="shared" si="253"/>
        <v>201.61870503597123</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79300</v>
      </c>
      <c r="AE561" s="290">
        <f t="shared" si="277"/>
        <v>142.62589928057554</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121450</v>
      </c>
      <c r="AG561" s="290">
        <f t="shared" si="278"/>
        <v>218.43525179856115</v>
      </c>
      <c r="AI561" s="429">
        <f t="shared" si="254"/>
        <v>149.05999999999767</v>
      </c>
      <c r="AJ561" s="429">
        <f t="shared" si="255"/>
        <v>159.36000000000058</v>
      </c>
      <c r="AK561" s="429">
        <f t="shared" si="256"/>
        <v>143.5399999999936</v>
      </c>
      <c r="AL561" s="429">
        <f t="shared" si="257"/>
        <v>158.4600000000064</v>
      </c>
      <c r="AM561" s="429">
        <f t="shared" si="258"/>
        <v>149.05999999999767</v>
      </c>
      <c r="AN561" s="429">
        <f t="shared" si="259"/>
        <v>159.36000000000058</v>
      </c>
      <c r="AO561" s="429">
        <f t="shared" si="260"/>
        <v>143.5399999999936</v>
      </c>
      <c r="AP561" s="429">
        <f t="shared" si="261"/>
        <v>158.4600000000064</v>
      </c>
      <c r="AQ561" s="429">
        <f t="shared" si="262"/>
        <v>115</v>
      </c>
      <c r="AR561" s="429">
        <f t="shared" si="263"/>
        <v>190</v>
      </c>
      <c r="AS561" s="429">
        <f t="shared" si="264"/>
        <v>200</v>
      </c>
      <c r="AT561" s="429">
        <f t="shared" si="265"/>
        <v>200</v>
      </c>
      <c r="AU561" s="429">
        <f t="shared" si="266"/>
        <v>200</v>
      </c>
      <c r="AV561" s="429">
        <f t="shared" si="267"/>
        <v>300</v>
      </c>
      <c r="AW561" s="429">
        <f t="shared" si="268"/>
        <v>300</v>
      </c>
      <c r="AX561" s="429">
        <f t="shared" si="269"/>
        <v>300</v>
      </c>
    </row>
    <row r="562" spans="1:50">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63145.42</v>
      </c>
      <c r="C562" s="290">
        <f t="shared" si="270"/>
        <v>113.36700179533213</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76248.02</v>
      </c>
      <c r="E562" s="290">
        <f t="shared" si="270"/>
        <v>136.89052064631957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76720.78</v>
      </c>
      <c r="G562" s="290">
        <f t="shared" si="271"/>
        <v>137.73928186714542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82170.720000000001</v>
      </c>
      <c r="I562" s="290">
        <f t="shared" si="272"/>
        <v>147.52373429084381</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83026.42</v>
      </c>
      <c r="K562" s="290">
        <f t="shared" si="248"/>
        <v>149.06</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88763.520000000004</v>
      </c>
      <c r="M562" s="290">
        <f t="shared" si="249"/>
        <v>159.36000000000001</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79951.78</v>
      </c>
      <c r="O562" s="290">
        <f t="shared" si="273"/>
        <v>143.54</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88262.22</v>
      </c>
      <c r="Q562" s="290">
        <f t="shared" si="274"/>
        <v>158.46</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64055</v>
      </c>
      <c r="S562" s="290">
        <f t="shared" si="250"/>
        <v>115</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105830</v>
      </c>
      <c r="U562" s="290">
        <f t="shared" si="251"/>
        <v>190</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111400</v>
      </c>
      <c r="W562" s="290">
        <f t="shared" si="275"/>
        <v>200</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111400</v>
      </c>
      <c r="Y562" s="290">
        <f t="shared" si="276"/>
        <v>200</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66000</v>
      </c>
      <c r="AA562" s="290">
        <f t="shared" si="252"/>
        <v>118.49192100538599</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112400</v>
      </c>
      <c r="AC562" s="290">
        <f t="shared" si="253"/>
        <v>201.79533213644524</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79600</v>
      </c>
      <c r="AE562" s="290">
        <f t="shared" si="277"/>
        <v>142.90843806104129</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121750</v>
      </c>
      <c r="AG562" s="290">
        <f t="shared" si="278"/>
        <v>218.58168761220827</v>
      </c>
      <c r="AI562" s="429">
        <f t="shared" si="254"/>
        <v>149.05999999999767</v>
      </c>
      <c r="AJ562" s="429">
        <f t="shared" si="255"/>
        <v>159.36000000000058</v>
      </c>
      <c r="AK562" s="429">
        <f t="shared" si="256"/>
        <v>143.54000000000815</v>
      </c>
      <c r="AL562" s="429">
        <f t="shared" si="257"/>
        <v>158.45999999999185</v>
      </c>
      <c r="AM562" s="429">
        <f t="shared" si="258"/>
        <v>149.05999999999767</v>
      </c>
      <c r="AN562" s="429">
        <f t="shared" si="259"/>
        <v>159.36000000000058</v>
      </c>
      <c r="AO562" s="429">
        <f t="shared" si="260"/>
        <v>143.54000000000815</v>
      </c>
      <c r="AP562" s="429">
        <f t="shared" si="261"/>
        <v>158.45999999999185</v>
      </c>
      <c r="AQ562" s="429">
        <f t="shared" si="262"/>
        <v>115</v>
      </c>
      <c r="AR562" s="429">
        <f t="shared" si="263"/>
        <v>190</v>
      </c>
      <c r="AS562" s="429">
        <f t="shared" si="264"/>
        <v>200</v>
      </c>
      <c r="AT562" s="429">
        <f t="shared" si="265"/>
        <v>200</v>
      </c>
      <c r="AU562" s="429">
        <f t="shared" si="266"/>
        <v>200</v>
      </c>
      <c r="AV562" s="429">
        <f t="shared" si="267"/>
        <v>300</v>
      </c>
      <c r="AW562" s="429">
        <f t="shared" si="268"/>
        <v>300</v>
      </c>
      <c r="AX562" s="429">
        <f t="shared" si="269"/>
        <v>300</v>
      </c>
    </row>
    <row r="563" spans="1:50">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63294.479999999996</v>
      </c>
      <c r="C563" s="290">
        <f t="shared" si="270"/>
        <v>113.43096774193548</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76407.38</v>
      </c>
      <c r="E563" s="290">
        <f t="shared" si="270"/>
        <v>136.93078853046595</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76864.319999999992</v>
      </c>
      <c r="G563" s="290">
        <f t="shared" si="271"/>
        <v>137.74967741935484</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82329.179999999993</v>
      </c>
      <c r="I563" s="290">
        <f t="shared" si="272"/>
        <v>147.54333333333332</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83175.48</v>
      </c>
      <c r="K563" s="290">
        <f t="shared" si="248"/>
        <v>149.06</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88922.880000000005</v>
      </c>
      <c r="M563" s="290">
        <f t="shared" si="249"/>
        <v>159.36000000000001</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80095.319999999992</v>
      </c>
      <c r="O563" s="290">
        <f t="shared" si="273"/>
        <v>143.54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88420.680000000008</v>
      </c>
      <c r="Q563" s="290">
        <f t="shared" si="274"/>
        <v>158.46</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64170</v>
      </c>
      <c r="S563" s="290">
        <f t="shared" si="250"/>
        <v>115</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106020</v>
      </c>
      <c r="U563" s="290">
        <f t="shared" si="251"/>
        <v>190</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111600</v>
      </c>
      <c r="W563" s="290">
        <f t="shared" si="275"/>
        <v>200</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111600</v>
      </c>
      <c r="Y563" s="290">
        <f t="shared" si="276"/>
        <v>200</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66200</v>
      </c>
      <c r="AA563" s="290">
        <f t="shared" si="252"/>
        <v>118.63799283154121</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112700</v>
      </c>
      <c r="AC563" s="290">
        <f t="shared" si="253"/>
        <v>201.97132616487454</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79900</v>
      </c>
      <c r="AE563" s="290">
        <f t="shared" si="277"/>
        <v>143.1899641577061</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122050</v>
      </c>
      <c r="AG563" s="290">
        <f t="shared" si="278"/>
        <v>218.72759856630825</v>
      </c>
      <c r="AI563" s="429">
        <f t="shared" si="254"/>
        <v>149.05999999999767</v>
      </c>
      <c r="AJ563" s="429">
        <f t="shared" si="255"/>
        <v>159.36000000000058</v>
      </c>
      <c r="AK563" s="429">
        <f t="shared" si="256"/>
        <v>143.5399999999936</v>
      </c>
      <c r="AL563" s="429">
        <f t="shared" si="257"/>
        <v>158.45999999999185</v>
      </c>
      <c r="AM563" s="429">
        <f t="shared" si="258"/>
        <v>149.05999999999767</v>
      </c>
      <c r="AN563" s="429">
        <f t="shared" si="259"/>
        <v>159.36000000000058</v>
      </c>
      <c r="AO563" s="429">
        <f t="shared" si="260"/>
        <v>143.5399999999936</v>
      </c>
      <c r="AP563" s="429">
        <f t="shared" si="261"/>
        <v>158.4600000000064</v>
      </c>
      <c r="AQ563" s="429">
        <f t="shared" si="262"/>
        <v>115</v>
      </c>
      <c r="AR563" s="429">
        <f t="shared" si="263"/>
        <v>190</v>
      </c>
      <c r="AS563" s="429">
        <f t="shared" si="264"/>
        <v>200</v>
      </c>
      <c r="AT563" s="429">
        <f t="shared" si="265"/>
        <v>200</v>
      </c>
      <c r="AU563" s="429">
        <f t="shared" si="266"/>
        <v>200</v>
      </c>
      <c r="AV563" s="429">
        <f t="shared" si="267"/>
        <v>300</v>
      </c>
      <c r="AW563" s="429">
        <f t="shared" si="268"/>
        <v>300</v>
      </c>
      <c r="AX563" s="429">
        <f t="shared" si="269"/>
        <v>300</v>
      </c>
    </row>
    <row r="564" spans="1:50">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63443.54</v>
      </c>
      <c r="C564" s="290">
        <f t="shared" si="270"/>
        <v>113.49470483005366</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76566.740000000005</v>
      </c>
      <c r="E564" s="290">
        <f t="shared" si="270"/>
        <v>136.9709123434705</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77007.86</v>
      </c>
      <c r="G564" s="290">
        <f t="shared" si="271"/>
        <v>137.76003577817531</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82487.64</v>
      </c>
      <c r="I564" s="290">
        <f t="shared" si="272"/>
        <v>147.56286225402505</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83324.540000000008</v>
      </c>
      <c r="K564" s="290">
        <f t="shared" si="248"/>
        <v>149.06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89082.240000000005</v>
      </c>
      <c r="M564" s="290">
        <f t="shared" si="249"/>
        <v>159.36000000000001</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80238.86</v>
      </c>
      <c r="O564" s="290">
        <f t="shared" si="273"/>
        <v>143.54</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88579.14</v>
      </c>
      <c r="Q564" s="290">
        <f t="shared" si="274"/>
        <v>158.46</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64285</v>
      </c>
      <c r="S564" s="290">
        <f t="shared" si="250"/>
        <v>115</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106210</v>
      </c>
      <c r="U564" s="290">
        <f t="shared" si="251"/>
        <v>190</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111800</v>
      </c>
      <c r="W564" s="290">
        <f t="shared" si="275"/>
        <v>200</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111800</v>
      </c>
      <c r="Y564" s="290">
        <f t="shared" si="276"/>
        <v>200</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66400</v>
      </c>
      <c r="AA564" s="290">
        <f t="shared" si="252"/>
        <v>118.78354203935599</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113000</v>
      </c>
      <c r="AC564" s="290">
        <f t="shared" si="253"/>
        <v>202.14669051878354</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80200</v>
      </c>
      <c r="AE564" s="290">
        <f t="shared" si="277"/>
        <v>143.47048300536673</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122350</v>
      </c>
      <c r="AG564" s="290">
        <f t="shared" si="278"/>
        <v>218.87298747763865</v>
      </c>
      <c r="AI564" s="429">
        <f t="shared" si="254"/>
        <v>149.06000000000495</v>
      </c>
      <c r="AJ564" s="429">
        <f t="shared" si="255"/>
        <v>159.36000000000058</v>
      </c>
      <c r="AK564" s="429">
        <f t="shared" si="256"/>
        <v>143.54000000000815</v>
      </c>
      <c r="AL564" s="429">
        <f t="shared" si="257"/>
        <v>158.4600000000064</v>
      </c>
      <c r="AM564" s="429">
        <f t="shared" si="258"/>
        <v>149.06000000001222</v>
      </c>
      <c r="AN564" s="429">
        <f t="shared" si="259"/>
        <v>159.36000000000058</v>
      </c>
      <c r="AO564" s="429">
        <f t="shared" si="260"/>
        <v>143.54000000000815</v>
      </c>
      <c r="AP564" s="429">
        <f t="shared" si="261"/>
        <v>158.45999999999185</v>
      </c>
      <c r="AQ564" s="429">
        <f t="shared" si="262"/>
        <v>115</v>
      </c>
      <c r="AR564" s="429">
        <f t="shared" si="263"/>
        <v>190</v>
      </c>
      <c r="AS564" s="429">
        <f t="shared" si="264"/>
        <v>200</v>
      </c>
      <c r="AT564" s="429">
        <f t="shared" si="265"/>
        <v>200</v>
      </c>
      <c r="AU564" s="429">
        <f t="shared" si="266"/>
        <v>200</v>
      </c>
      <c r="AV564" s="429">
        <f t="shared" si="267"/>
        <v>300</v>
      </c>
      <c r="AW564" s="429">
        <f t="shared" si="268"/>
        <v>300</v>
      </c>
      <c r="AX564" s="429">
        <f t="shared" si="269"/>
        <v>300</v>
      </c>
    </row>
    <row r="565" spans="1:50">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63592.6</v>
      </c>
      <c r="C565" s="290">
        <f t="shared" si="270"/>
        <v>113.55821428571429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76726.100000000006</v>
      </c>
      <c r="E565" s="290">
        <f t="shared" si="270"/>
        <v>137.01089285714286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77151.399999999994</v>
      </c>
      <c r="G565" s="290">
        <f t="shared" si="271"/>
        <v>137.77035714285714</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82646.100000000006</v>
      </c>
      <c r="I565" s="290">
        <f t="shared" si="272"/>
        <v>147.58232142857145</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83473.600000000006</v>
      </c>
      <c r="K565" s="290">
        <f t="shared" si="248"/>
        <v>149.06</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89241.600000000006</v>
      </c>
      <c r="M565" s="290">
        <f t="shared" si="249"/>
        <v>159.36000000000001</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80382.399999999994</v>
      </c>
      <c r="O565" s="290">
        <f t="shared" si="273"/>
        <v>143.54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88737.600000000006</v>
      </c>
      <c r="Q565" s="290">
        <f t="shared" si="274"/>
        <v>158.46</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64400</v>
      </c>
      <c r="S565" s="290">
        <f t="shared" si="250"/>
        <v>115</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106400</v>
      </c>
      <c r="U565" s="290">
        <f t="shared" si="251"/>
        <v>190</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112000</v>
      </c>
      <c r="W565" s="290">
        <f t="shared" si="275"/>
        <v>200</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112000</v>
      </c>
      <c r="Y565" s="290">
        <f t="shared" si="276"/>
        <v>200</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66600</v>
      </c>
      <c r="AA565" s="290">
        <f t="shared" si="252"/>
        <v>118.92857142857143</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113300</v>
      </c>
      <c r="AC565" s="290">
        <f t="shared" si="253"/>
        <v>202.32142857142858</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80500</v>
      </c>
      <c r="AE565" s="290">
        <f t="shared" si="277"/>
        <v>143.75</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122650</v>
      </c>
      <c r="AG565" s="290">
        <f t="shared" si="278"/>
        <v>219.01785714285714</v>
      </c>
      <c r="AI565" s="429">
        <f t="shared" si="254"/>
        <v>149.05999999999767</v>
      </c>
      <c r="AJ565" s="429">
        <f t="shared" si="255"/>
        <v>159.36000000000058</v>
      </c>
      <c r="AK565" s="429">
        <f t="shared" si="256"/>
        <v>143.5399999999936</v>
      </c>
      <c r="AL565" s="429">
        <f t="shared" si="257"/>
        <v>158.4600000000064</v>
      </c>
      <c r="AM565" s="429">
        <f t="shared" si="258"/>
        <v>149.05999999999767</v>
      </c>
      <c r="AN565" s="429">
        <f t="shared" si="259"/>
        <v>159.36000000000058</v>
      </c>
      <c r="AO565" s="429">
        <f t="shared" si="260"/>
        <v>143.5399999999936</v>
      </c>
      <c r="AP565" s="429">
        <f t="shared" si="261"/>
        <v>158.4600000000064</v>
      </c>
      <c r="AQ565" s="429">
        <f t="shared" si="262"/>
        <v>115</v>
      </c>
      <c r="AR565" s="429">
        <f t="shared" si="263"/>
        <v>190</v>
      </c>
      <c r="AS565" s="429">
        <f t="shared" si="264"/>
        <v>200</v>
      </c>
      <c r="AT565" s="429">
        <f t="shared" si="265"/>
        <v>200</v>
      </c>
      <c r="AU565" s="429">
        <f t="shared" si="266"/>
        <v>200</v>
      </c>
      <c r="AV565" s="429">
        <f t="shared" si="267"/>
        <v>300</v>
      </c>
      <c r="AW565" s="429">
        <f t="shared" si="268"/>
        <v>300</v>
      </c>
      <c r="AX565" s="429">
        <f t="shared" si="269"/>
        <v>300</v>
      </c>
    </row>
    <row r="566" spans="1:50">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63741.66</v>
      </c>
      <c r="C566" s="290">
        <f t="shared" si="270"/>
        <v>113.62149732620321</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76885.460000000006</v>
      </c>
      <c r="E566" s="290">
        <f t="shared" si="270"/>
        <v>137.05073083778967</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77294.94</v>
      </c>
      <c r="G566" s="290">
        <f t="shared" si="271"/>
        <v>137.78064171122995</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82804.56</v>
      </c>
      <c r="I566" s="290">
        <f t="shared" si="272"/>
        <v>147.60171122994652</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83622.66</v>
      </c>
      <c r="K566" s="290">
        <f t="shared" si="248"/>
        <v>149.06</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89400.960000000006</v>
      </c>
      <c r="M566" s="290">
        <f t="shared" si="249"/>
        <v>159.36000000000001</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80525.94</v>
      </c>
      <c r="O566" s="290">
        <f t="shared" si="273"/>
        <v>143.54</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88896.06</v>
      </c>
      <c r="Q566" s="290">
        <f t="shared" si="274"/>
        <v>158.46</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64515</v>
      </c>
      <c r="S566" s="290">
        <f t="shared" si="250"/>
        <v>115</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106590</v>
      </c>
      <c r="U566" s="290">
        <f t="shared" si="251"/>
        <v>190</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112200</v>
      </c>
      <c r="W566" s="290">
        <f t="shared" si="275"/>
        <v>200</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112200</v>
      </c>
      <c r="Y566" s="290">
        <f t="shared" si="276"/>
        <v>200</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66800</v>
      </c>
      <c r="AA566" s="290">
        <f t="shared" si="252"/>
        <v>119.07308377896614</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113600</v>
      </c>
      <c r="AC566" s="290">
        <f t="shared" si="253"/>
        <v>202.49554367201426</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80800</v>
      </c>
      <c r="AE566" s="290">
        <f t="shared" si="277"/>
        <v>144.02852049910874</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122950</v>
      </c>
      <c r="AG566" s="290">
        <f t="shared" si="278"/>
        <v>219.16221033868092</v>
      </c>
      <c r="AI566" s="429">
        <f t="shared" si="254"/>
        <v>149.06000000000495</v>
      </c>
      <c r="AJ566" s="429">
        <f t="shared" si="255"/>
        <v>159.36000000000058</v>
      </c>
      <c r="AK566" s="429">
        <f t="shared" si="256"/>
        <v>143.54000000000815</v>
      </c>
      <c r="AL566" s="429">
        <f t="shared" si="257"/>
        <v>158.45999999999185</v>
      </c>
      <c r="AM566" s="429">
        <f t="shared" si="258"/>
        <v>149.05999999999767</v>
      </c>
      <c r="AN566" s="429">
        <f t="shared" si="259"/>
        <v>159.36000000000058</v>
      </c>
      <c r="AO566" s="429">
        <f t="shared" si="260"/>
        <v>143.54000000000815</v>
      </c>
      <c r="AP566" s="429">
        <f t="shared" si="261"/>
        <v>158.45999999999185</v>
      </c>
      <c r="AQ566" s="429">
        <f t="shared" si="262"/>
        <v>115</v>
      </c>
      <c r="AR566" s="429">
        <f t="shared" si="263"/>
        <v>190</v>
      </c>
      <c r="AS566" s="429">
        <f t="shared" si="264"/>
        <v>200</v>
      </c>
      <c r="AT566" s="429">
        <f t="shared" si="265"/>
        <v>200</v>
      </c>
      <c r="AU566" s="429">
        <f t="shared" si="266"/>
        <v>200</v>
      </c>
      <c r="AV566" s="429">
        <f t="shared" si="267"/>
        <v>300</v>
      </c>
      <c r="AW566" s="429">
        <f t="shared" si="268"/>
        <v>300</v>
      </c>
      <c r="AX566" s="429">
        <f t="shared" si="269"/>
        <v>300</v>
      </c>
    </row>
    <row r="567" spans="1:50">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63890.720000000001</v>
      </c>
      <c r="C567" s="290">
        <f t="shared" si="270"/>
        <v>113.68455516014235</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77044.820000000007</v>
      </c>
      <c r="E567" s="290">
        <f t="shared" si="270"/>
        <v>137.09042704626336</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77438.48</v>
      </c>
      <c r="G567" s="290">
        <f t="shared" si="271"/>
        <v>137.79088967971529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82963.02</v>
      </c>
      <c r="I567" s="290">
        <f t="shared" si="272"/>
        <v>147.62103202846976</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83771.72</v>
      </c>
      <c r="K567" s="290">
        <f t="shared" si="248"/>
        <v>149.06</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89560.320000000007</v>
      </c>
      <c r="M567" s="290">
        <f t="shared" si="249"/>
        <v>159.36000000000001</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80669.48</v>
      </c>
      <c r="O567" s="290">
        <f t="shared" si="273"/>
        <v>143.54</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89054.52</v>
      </c>
      <c r="Q567" s="290">
        <f t="shared" si="274"/>
        <v>158.46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64630</v>
      </c>
      <c r="S567" s="290">
        <f t="shared" si="250"/>
        <v>115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106780</v>
      </c>
      <c r="U567" s="290">
        <f t="shared" si="251"/>
        <v>190</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112400</v>
      </c>
      <c r="W567" s="290">
        <f t="shared" si="275"/>
        <v>200</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112400</v>
      </c>
      <c r="Y567" s="290">
        <f t="shared" si="276"/>
        <v>200</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67000</v>
      </c>
      <c r="AA567" s="290">
        <f t="shared" si="252"/>
        <v>119.2170818505338</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113900</v>
      </c>
      <c r="AC567" s="290">
        <f t="shared" si="253"/>
        <v>202.66903914590748</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81100</v>
      </c>
      <c r="AE567" s="290">
        <f t="shared" si="277"/>
        <v>144.30604982206407</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123250</v>
      </c>
      <c r="AG567" s="290">
        <f t="shared" si="278"/>
        <v>219.30604982206407</v>
      </c>
      <c r="AI567" s="429">
        <f t="shared" si="254"/>
        <v>149.05999999999767</v>
      </c>
      <c r="AJ567" s="429">
        <f t="shared" si="255"/>
        <v>159.36000000000058</v>
      </c>
      <c r="AK567" s="429">
        <f t="shared" si="256"/>
        <v>143.5399999999936</v>
      </c>
      <c r="AL567" s="429">
        <f t="shared" si="257"/>
        <v>158.4600000000064</v>
      </c>
      <c r="AM567" s="429">
        <f t="shared" si="258"/>
        <v>149.05999999999767</v>
      </c>
      <c r="AN567" s="429">
        <f t="shared" si="259"/>
        <v>159.36000000000058</v>
      </c>
      <c r="AO567" s="429">
        <f t="shared" si="260"/>
        <v>143.5399999999936</v>
      </c>
      <c r="AP567" s="429">
        <f t="shared" si="261"/>
        <v>158.4600000000064</v>
      </c>
      <c r="AQ567" s="429">
        <f t="shared" si="262"/>
        <v>115</v>
      </c>
      <c r="AR567" s="429">
        <f t="shared" si="263"/>
        <v>190</v>
      </c>
      <c r="AS567" s="429">
        <f t="shared" si="264"/>
        <v>200</v>
      </c>
      <c r="AT567" s="429">
        <f t="shared" si="265"/>
        <v>200</v>
      </c>
      <c r="AU567" s="429">
        <f t="shared" si="266"/>
        <v>200</v>
      </c>
      <c r="AV567" s="429">
        <f t="shared" si="267"/>
        <v>300</v>
      </c>
      <c r="AW567" s="429">
        <f t="shared" si="268"/>
        <v>300</v>
      </c>
      <c r="AX567" s="429">
        <f t="shared" si="269"/>
        <v>300</v>
      </c>
    </row>
    <row r="568" spans="1:50">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64039.78</v>
      </c>
      <c r="C568" s="290">
        <f t="shared" si="270"/>
        <v>113.74738898756661</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77204.180000000008</v>
      </c>
      <c r="E568" s="290">
        <f t="shared" si="270"/>
        <v>137.12998223801068</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77582.01999999999</v>
      </c>
      <c r="G568" s="290">
        <f t="shared" si="271"/>
        <v>137.80110124333925</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83121.48000000001</v>
      </c>
      <c r="I568" s="290">
        <f t="shared" si="272"/>
        <v>147.64028419182949</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83920.78</v>
      </c>
      <c r="K568" s="290">
        <f t="shared" si="248"/>
        <v>149.06</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89719.680000000008</v>
      </c>
      <c r="M568" s="290">
        <f t="shared" si="249"/>
        <v>159.36000000000001</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80813.01999999999</v>
      </c>
      <c r="O568" s="290">
        <f t="shared" si="273"/>
        <v>143.54</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89212.98000000001</v>
      </c>
      <c r="Q568" s="290">
        <f t="shared" si="274"/>
        <v>158.46</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64745</v>
      </c>
      <c r="S568" s="290">
        <f t="shared" si="250"/>
        <v>115</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106970</v>
      </c>
      <c r="U568" s="290">
        <f t="shared" si="251"/>
        <v>190</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112600</v>
      </c>
      <c r="W568" s="290">
        <f t="shared" si="275"/>
        <v>200</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112600</v>
      </c>
      <c r="Y568" s="290">
        <f t="shared" si="276"/>
        <v>200</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67200</v>
      </c>
      <c r="AA568" s="290">
        <f t="shared" si="252"/>
        <v>119.36056838365897</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114200</v>
      </c>
      <c r="AC568" s="290">
        <f t="shared" si="253"/>
        <v>202.84191829484902</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81400</v>
      </c>
      <c r="AE568" s="290">
        <f t="shared" si="277"/>
        <v>144.58259325044406</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123550</v>
      </c>
      <c r="AG568" s="290">
        <f t="shared" si="278"/>
        <v>219.44937833037301</v>
      </c>
      <c r="AI568" s="429">
        <f t="shared" si="254"/>
        <v>149.05999999999767</v>
      </c>
      <c r="AJ568" s="429">
        <f t="shared" si="255"/>
        <v>159.36000000000058</v>
      </c>
      <c r="AK568" s="429">
        <f t="shared" si="256"/>
        <v>143.5399999999936</v>
      </c>
      <c r="AL568" s="429">
        <f t="shared" si="257"/>
        <v>158.4600000000064</v>
      </c>
      <c r="AM568" s="429">
        <f t="shared" si="258"/>
        <v>149.05999999999767</v>
      </c>
      <c r="AN568" s="429">
        <f t="shared" si="259"/>
        <v>159.36000000000058</v>
      </c>
      <c r="AO568" s="429">
        <f t="shared" si="260"/>
        <v>143.5399999999936</v>
      </c>
      <c r="AP568" s="429">
        <f t="shared" si="261"/>
        <v>158.4600000000064</v>
      </c>
      <c r="AQ568" s="429">
        <f t="shared" si="262"/>
        <v>115</v>
      </c>
      <c r="AR568" s="429">
        <f t="shared" si="263"/>
        <v>190</v>
      </c>
      <c r="AS568" s="429">
        <f t="shared" si="264"/>
        <v>200</v>
      </c>
      <c r="AT568" s="429">
        <f t="shared" si="265"/>
        <v>200</v>
      </c>
      <c r="AU568" s="429">
        <f t="shared" si="266"/>
        <v>200</v>
      </c>
      <c r="AV568" s="429">
        <f t="shared" si="267"/>
        <v>300</v>
      </c>
      <c r="AW568" s="429">
        <f t="shared" si="268"/>
        <v>300</v>
      </c>
      <c r="AX568" s="429">
        <f t="shared" si="269"/>
        <v>300</v>
      </c>
    </row>
    <row r="569" spans="1:50">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64188.84</v>
      </c>
      <c r="C569" s="290">
        <f t="shared" si="270"/>
        <v>113.80999999999999</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77363.540000000008</v>
      </c>
      <c r="E569" s="290">
        <f t="shared" si="270"/>
        <v>137.16939716312058</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77725.56</v>
      </c>
      <c r="G569" s="290">
        <f t="shared" si="271"/>
        <v>137.81127659574469</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83279.94</v>
      </c>
      <c r="I569" s="290">
        <f t="shared" si="272"/>
        <v>147.6594680851064</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84069.84</v>
      </c>
      <c r="K569" s="290">
        <f t="shared" si="248"/>
        <v>149.06</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89879.040000000008</v>
      </c>
      <c r="M569" s="290">
        <f t="shared" si="249"/>
        <v>159.36000000000001</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80956.56</v>
      </c>
      <c r="O569" s="290">
        <f t="shared" si="273"/>
        <v>143.54</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89371.44</v>
      </c>
      <c r="Q569" s="290">
        <f t="shared" si="274"/>
        <v>158.46</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64860</v>
      </c>
      <c r="S569" s="290">
        <f t="shared" si="250"/>
        <v>115</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107160</v>
      </c>
      <c r="U569" s="290">
        <f t="shared" si="251"/>
        <v>190</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112800</v>
      </c>
      <c r="W569" s="290">
        <f t="shared" si="275"/>
        <v>200</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112800</v>
      </c>
      <c r="Y569" s="290">
        <f t="shared" si="276"/>
        <v>200</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67400</v>
      </c>
      <c r="AA569" s="290">
        <f t="shared" si="252"/>
        <v>119.50354609929079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114500</v>
      </c>
      <c r="AC569" s="290">
        <f t="shared" si="253"/>
        <v>203.01418439716312</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81700</v>
      </c>
      <c r="AE569" s="290">
        <f t="shared" si="277"/>
        <v>144.8581560283688</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123850</v>
      </c>
      <c r="AG569" s="290">
        <f t="shared" si="278"/>
        <v>219.5921985815603</v>
      </c>
      <c r="AI569" s="429">
        <f t="shared" si="254"/>
        <v>149.05999999999767</v>
      </c>
      <c r="AJ569" s="429">
        <f t="shared" si="255"/>
        <v>159.36000000000058</v>
      </c>
      <c r="AK569" s="429">
        <f t="shared" si="256"/>
        <v>143.54000000000815</v>
      </c>
      <c r="AL569" s="429">
        <f t="shared" si="257"/>
        <v>158.45999999999185</v>
      </c>
      <c r="AM569" s="429">
        <f t="shared" si="258"/>
        <v>149.05999999999767</v>
      </c>
      <c r="AN569" s="429">
        <f t="shared" si="259"/>
        <v>159.36000000000058</v>
      </c>
      <c r="AO569" s="429">
        <f t="shared" si="260"/>
        <v>143.54000000000815</v>
      </c>
      <c r="AP569" s="429">
        <f t="shared" si="261"/>
        <v>158.45999999999185</v>
      </c>
      <c r="AQ569" s="429">
        <f t="shared" si="262"/>
        <v>115</v>
      </c>
      <c r="AR569" s="429">
        <f t="shared" si="263"/>
        <v>190</v>
      </c>
      <c r="AS569" s="429">
        <f t="shared" si="264"/>
        <v>200</v>
      </c>
      <c r="AT569" s="429">
        <f t="shared" si="265"/>
        <v>200</v>
      </c>
      <c r="AU569" s="429">
        <f t="shared" si="266"/>
        <v>200</v>
      </c>
      <c r="AV569" s="429">
        <f t="shared" si="267"/>
        <v>300</v>
      </c>
      <c r="AW569" s="429">
        <f t="shared" si="268"/>
        <v>300</v>
      </c>
      <c r="AX569" s="429">
        <f t="shared" si="269"/>
        <v>300</v>
      </c>
    </row>
    <row r="570" spans="1:5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64337.9</v>
      </c>
      <c r="C570" s="290">
        <f t="shared" si="270"/>
        <v>113.87238938053098</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77522.899999999994</v>
      </c>
      <c r="E570" s="290">
        <f t="shared" si="270"/>
        <v>137.20867256637166</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77869.099999999991</v>
      </c>
      <c r="G570" s="290">
        <f t="shared" si="271"/>
        <v>137.82141592920351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83438.399999999994</v>
      </c>
      <c r="I570" s="290">
        <f t="shared" si="272"/>
        <v>147.67858407079646</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84218.9</v>
      </c>
      <c r="K570" s="290">
        <f t="shared" si="248"/>
        <v>149.06</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90038.400000000009</v>
      </c>
      <c r="M570" s="290">
        <f t="shared" si="249"/>
        <v>159.36000000000001</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81100.099999999991</v>
      </c>
      <c r="O570" s="290">
        <f t="shared" si="273"/>
        <v>143.54</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89529.900000000009</v>
      </c>
      <c r="Q570" s="290">
        <f t="shared" si="274"/>
        <v>158.46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64975</v>
      </c>
      <c r="S570" s="290">
        <f t="shared" si="250"/>
        <v>115</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107350</v>
      </c>
      <c r="U570" s="290">
        <f t="shared" si="251"/>
        <v>190</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113000</v>
      </c>
      <c r="W570" s="290">
        <f t="shared" si="275"/>
        <v>200</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113000</v>
      </c>
      <c r="Y570" s="290">
        <f t="shared" si="276"/>
        <v>200</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67600</v>
      </c>
      <c r="AA570" s="290">
        <f t="shared" si="252"/>
        <v>119.64601769911505</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114800</v>
      </c>
      <c r="AC570" s="290">
        <f t="shared" si="253"/>
        <v>203.18584070796462</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82000</v>
      </c>
      <c r="AE570" s="290">
        <f t="shared" si="277"/>
        <v>145.13274336283186</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124150</v>
      </c>
      <c r="AG570" s="290">
        <f t="shared" si="278"/>
        <v>219.73451327433628</v>
      </c>
      <c r="AI570" s="429">
        <f t="shared" si="254"/>
        <v>149.06000000000495</v>
      </c>
      <c r="AJ570" s="429">
        <f t="shared" si="255"/>
        <v>159.35999999998603</v>
      </c>
      <c r="AK570" s="429">
        <f t="shared" si="256"/>
        <v>143.5399999999936</v>
      </c>
      <c r="AL570" s="429">
        <f t="shared" si="257"/>
        <v>158.45999999999185</v>
      </c>
      <c r="AM570" s="429">
        <f t="shared" si="258"/>
        <v>149.05999999999767</v>
      </c>
      <c r="AN570" s="429">
        <f t="shared" si="259"/>
        <v>159.36000000000058</v>
      </c>
      <c r="AO570" s="429">
        <f t="shared" si="260"/>
        <v>143.5399999999936</v>
      </c>
      <c r="AP570" s="429">
        <f t="shared" si="261"/>
        <v>158.4600000000064</v>
      </c>
      <c r="AQ570" s="429">
        <f t="shared" si="262"/>
        <v>115</v>
      </c>
      <c r="AR570" s="429">
        <f t="shared" si="263"/>
        <v>190</v>
      </c>
      <c r="AS570" s="429">
        <f t="shared" si="264"/>
        <v>200</v>
      </c>
      <c r="AT570" s="429">
        <f t="shared" si="265"/>
        <v>200</v>
      </c>
      <c r="AU570" s="429">
        <f t="shared" si="266"/>
        <v>200</v>
      </c>
      <c r="AV570" s="429">
        <f t="shared" si="267"/>
        <v>300</v>
      </c>
      <c r="AW570" s="429">
        <f t="shared" si="268"/>
        <v>300</v>
      </c>
      <c r="AX570" s="429">
        <f t="shared" si="269"/>
        <v>300</v>
      </c>
    </row>
    <row r="571" spans="1:50">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64486.96</v>
      </c>
      <c r="C571" s="290">
        <f t="shared" si="270"/>
        <v>113.93455830388693</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77682.260000000009</v>
      </c>
      <c r="E571" s="290">
        <f t="shared" si="270"/>
        <v>137.24780918727916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78012.639999999999</v>
      </c>
      <c r="G571" s="290">
        <f t="shared" si="271"/>
        <v>137.83151943462897</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83596.86</v>
      </c>
      <c r="I571" s="290">
        <f t="shared" si="272"/>
        <v>147.69763250883392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84367.96</v>
      </c>
      <c r="K571" s="290">
        <f t="shared" si="248"/>
        <v>149.06</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90197.760000000009</v>
      </c>
      <c r="M571" s="290">
        <f t="shared" si="249"/>
        <v>159.36000000000001</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81243.64</v>
      </c>
      <c r="O571" s="290">
        <f t="shared" si="273"/>
        <v>143.54</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89688.36</v>
      </c>
      <c r="Q571" s="290">
        <f t="shared" si="274"/>
        <v>158.46</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65090</v>
      </c>
      <c r="S571" s="290">
        <f t="shared" si="250"/>
        <v>115</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107540</v>
      </c>
      <c r="U571" s="290">
        <f t="shared" si="251"/>
        <v>190</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113200</v>
      </c>
      <c r="W571" s="290">
        <f t="shared" si="275"/>
        <v>200</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113200</v>
      </c>
      <c r="Y571" s="290">
        <f t="shared" si="276"/>
        <v>200</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67800</v>
      </c>
      <c r="AA571" s="290">
        <f t="shared" si="252"/>
        <v>119.78798586572438</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115100</v>
      </c>
      <c r="AC571" s="290">
        <f t="shared" si="253"/>
        <v>203.35689045936397</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82300</v>
      </c>
      <c r="AE571" s="290">
        <f t="shared" si="277"/>
        <v>145.40636042402826</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124450</v>
      </c>
      <c r="AG571" s="290">
        <f t="shared" si="278"/>
        <v>219.87632508833923</v>
      </c>
      <c r="AI571" s="429">
        <f t="shared" si="254"/>
        <v>149.05999999999767</v>
      </c>
      <c r="AJ571" s="429">
        <f t="shared" si="255"/>
        <v>159.36000000001513</v>
      </c>
      <c r="AK571" s="429">
        <f t="shared" si="256"/>
        <v>143.54000000000815</v>
      </c>
      <c r="AL571" s="429">
        <f t="shared" si="257"/>
        <v>158.4600000000064</v>
      </c>
      <c r="AM571" s="429">
        <f t="shared" si="258"/>
        <v>149.06000000001222</v>
      </c>
      <c r="AN571" s="429">
        <f t="shared" si="259"/>
        <v>159.36000000000058</v>
      </c>
      <c r="AO571" s="429">
        <f t="shared" si="260"/>
        <v>143.54000000000815</v>
      </c>
      <c r="AP571" s="429">
        <f t="shared" si="261"/>
        <v>158.45999999999185</v>
      </c>
      <c r="AQ571" s="429">
        <f t="shared" si="262"/>
        <v>115</v>
      </c>
      <c r="AR571" s="429">
        <f t="shared" si="263"/>
        <v>190</v>
      </c>
      <c r="AS571" s="429">
        <f t="shared" si="264"/>
        <v>200</v>
      </c>
      <c r="AT571" s="429">
        <f t="shared" si="265"/>
        <v>200</v>
      </c>
      <c r="AU571" s="429">
        <f t="shared" si="266"/>
        <v>200</v>
      </c>
      <c r="AV571" s="429">
        <f t="shared" si="267"/>
        <v>300</v>
      </c>
      <c r="AW571" s="429">
        <f t="shared" si="268"/>
        <v>300</v>
      </c>
      <c r="AX571" s="429">
        <f t="shared" si="269"/>
        <v>300</v>
      </c>
    </row>
    <row r="572" spans="1:50">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64636.020000000004</v>
      </c>
      <c r="C572" s="290">
        <f t="shared" si="270"/>
        <v>113.99650793650794</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77841.62</v>
      </c>
      <c r="E572" s="290">
        <f t="shared" si="270"/>
        <v>137.28680776014107</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78156.179999999993</v>
      </c>
      <c r="G572" s="290">
        <f t="shared" si="271"/>
        <v>137.84158730158728</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83755.320000000007</v>
      </c>
      <c r="I572" s="290">
        <f t="shared" si="272"/>
        <v>147.71661375661378</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84517.02</v>
      </c>
      <c r="K572" s="290">
        <f t="shared" si="248"/>
        <v>149.06</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90357.12000000001</v>
      </c>
      <c r="M572" s="290">
        <f t="shared" si="249"/>
        <v>159.36000000000001</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81387.179999999993</v>
      </c>
      <c r="O572" s="290">
        <f t="shared" si="273"/>
        <v>143.54</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89846.82</v>
      </c>
      <c r="Q572" s="290">
        <f t="shared" si="274"/>
        <v>158.46</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65205</v>
      </c>
      <c r="S572" s="290">
        <f t="shared" si="250"/>
        <v>115</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107730</v>
      </c>
      <c r="U572" s="290">
        <f t="shared" si="251"/>
        <v>190</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113400</v>
      </c>
      <c r="W572" s="290">
        <f t="shared" si="275"/>
        <v>200</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113400</v>
      </c>
      <c r="Y572" s="290">
        <f t="shared" si="276"/>
        <v>200</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68000</v>
      </c>
      <c r="AA572" s="290">
        <f t="shared" si="252"/>
        <v>119.92945326278659</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115400</v>
      </c>
      <c r="AC572" s="290">
        <f t="shared" si="253"/>
        <v>203.5273368606702</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82600</v>
      </c>
      <c r="AE572" s="290">
        <f t="shared" si="277"/>
        <v>145.67901234567901</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124750</v>
      </c>
      <c r="AG572" s="290">
        <f t="shared" si="278"/>
        <v>220.01763668430334</v>
      </c>
      <c r="AI572" s="429">
        <f t="shared" si="254"/>
        <v>149.06000000000495</v>
      </c>
      <c r="AJ572" s="429">
        <f t="shared" si="255"/>
        <v>159.35999999998603</v>
      </c>
      <c r="AK572" s="429">
        <f t="shared" si="256"/>
        <v>143.5399999999936</v>
      </c>
      <c r="AL572" s="429">
        <f t="shared" si="257"/>
        <v>158.4600000000064</v>
      </c>
      <c r="AM572" s="429">
        <f t="shared" si="258"/>
        <v>149.05999999999767</v>
      </c>
      <c r="AN572" s="429">
        <f t="shared" si="259"/>
        <v>159.36000000000058</v>
      </c>
      <c r="AO572" s="429">
        <f t="shared" si="260"/>
        <v>143.5399999999936</v>
      </c>
      <c r="AP572" s="429">
        <f t="shared" si="261"/>
        <v>158.4600000000064</v>
      </c>
      <c r="AQ572" s="429">
        <f t="shared" si="262"/>
        <v>115</v>
      </c>
      <c r="AR572" s="429">
        <f t="shared" si="263"/>
        <v>190</v>
      </c>
      <c r="AS572" s="429">
        <f t="shared" si="264"/>
        <v>200</v>
      </c>
      <c r="AT572" s="429">
        <f t="shared" si="265"/>
        <v>200</v>
      </c>
      <c r="AU572" s="429">
        <f t="shared" si="266"/>
        <v>200</v>
      </c>
      <c r="AV572" s="429">
        <f t="shared" si="267"/>
        <v>300</v>
      </c>
      <c r="AW572" s="429">
        <f t="shared" si="268"/>
        <v>300</v>
      </c>
      <c r="AX572" s="429">
        <f t="shared" si="269"/>
        <v>300</v>
      </c>
    </row>
    <row r="573" spans="1:50">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64785.08</v>
      </c>
      <c r="C573" s="290">
        <f t="shared" si="270"/>
        <v>114.05823943661971</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78000.98000000001</v>
      </c>
      <c r="E573" s="290">
        <f t="shared" si="270"/>
        <v>137.32566901408453</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78299.72</v>
      </c>
      <c r="G573" s="290">
        <f t="shared" si="271"/>
        <v>137.85161971830985</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83913.78</v>
      </c>
      <c r="I573" s="290">
        <f t="shared" si="272"/>
        <v>147.73552816901409</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84666.08</v>
      </c>
      <c r="K573" s="290">
        <f t="shared" si="248"/>
        <v>149.06</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90516.48000000001</v>
      </c>
      <c r="M573" s="290">
        <f t="shared" si="249"/>
        <v>159.36000000000001</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81530.720000000001</v>
      </c>
      <c r="O573" s="290">
        <f t="shared" si="273"/>
        <v>143.54</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90005.28</v>
      </c>
      <c r="Q573" s="290">
        <f t="shared" si="274"/>
        <v>158.46</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65320</v>
      </c>
      <c r="S573" s="290">
        <f t="shared" si="250"/>
        <v>115</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107920</v>
      </c>
      <c r="U573" s="290">
        <f t="shared" si="251"/>
        <v>190</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113600</v>
      </c>
      <c r="W573" s="290">
        <f t="shared" si="275"/>
        <v>200</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113600</v>
      </c>
      <c r="Y573" s="290">
        <f t="shared" si="276"/>
        <v>200</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68200</v>
      </c>
      <c r="AA573" s="290">
        <f t="shared" si="252"/>
        <v>120.07042253521126</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115700</v>
      </c>
      <c r="AC573" s="290">
        <f t="shared" si="253"/>
        <v>203.69718309859155</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82900</v>
      </c>
      <c r="AE573" s="290">
        <f t="shared" si="277"/>
        <v>145.95070422535213</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125050</v>
      </c>
      <c r="AG573" s="290">
        <f t="shared" si="278"/>
        <v>220.15845070422534</v>
      </c>
      <c r="AI573" s="429">
        <f t="shared" si="254"/>
        <v>149.05999999999767</v>
      </c>
      <c r="AJ573" s="429">
        <f t="shared" si="255"/>
        <v>159.36000000001513</v>
      </c>
      <c r="AK573" s="429">
        <f t="shared" si="256"/>
        <v>143.54000000000815</v>
      </c>
      <c r="AL573" s="429">
        <f t="shared" si="257"/>
        <v>158.45999999999185</v>
      </c>
      <c r="AM573" s="429">
        <f t="shared" si="258"/>
        <v>149.05999999999767</v>
      </c>
      <c r="AN573" s="429">
        <f t="shared" si="259"/>
        <v>159.36000000000058</v>
      </c>
      <c r="AO573" s="429">
        <f t="shared" si="260"/>
        <v>143.54000000000815</v>
      </c>
      <c r="AP573" s="429">
        <f t="shared" si="261"/>
        <v>158.45999999999185</v>
      </c>
      <c r="AQ573" s="429">
        <f t="shared" si="262"/>
        <v>115</v>
      </c>
      <c r="AR573" s="429">
        <f t="shared" si="263"/>
        <v>190</v>
      </c>
      <c r="AS573" s="429">
        <f t="shared" si="264"/>
        <v>200</v>
      </c>
      <c r="AT573" s="429">
        <f t="shared" si="265"/>
        <v>200</v>
      </c>
      <c r="AU573" s="429">
        <f t="shared" si="266"/>
        <v>200</v>
      </c>
      <c r="AV573" s="429">
        <f t="shared" si="267"/>
        <v>300</v>
      </c>
      <c r="AW573" s="429">
        <f t="shared" si="268"/>
        <v>300</v>
      </c>
      <c r="AX573" s="429">
        <f t="shared" si="269"/>
        <v>300</v>
      </c>
    </row>
    <row r="574" spans="1:50">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64934.14</v>
      </c>
      <c r="C574" s="290">
        <f t="shared" si="270"/>
        <v>114.11975395430579</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78160.34</v>
      </c>
      <c r="E574" s="290">
        <f t="shared" si="270"/>
        <v>137.36439367311073</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78443.259999999995</v>
      </c>
      <c r="G574" s="290">
        <f t="shared" si="271"/>
        <v>137.86161687170474</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84072.24</v>
      </c>
      <c r="I574" s="290">
        <f t="shared" si="272"/>
        <v>147.75437609841828</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84815.14</v>
      </c>
      <c r="K574" s="290">
        <f t="shared" si="248"/>
        <v>149.06</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90675.840000000011</v>
      </c>
      <c r="M574" s="290">
        <f t="shared" si="249"/>
        <v>159.36000000000001</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81674.259999999995</v>
      </c>
      <c r="O574" s="290">
        <f t="shared" si="273"/>
        <v>143.54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90163.74</v>
      </c>
      <c r="Q574" s="290">
        <f t="shared" si="274"/>
        <v>158.46</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65435</v>
      </c>
      <c r="S574" s="290">
        <f t="shared" si="250"/>
        <v>115</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108110</v>
      </c>
      <c r="U574" s="290">
        <f t="shared" si="251"/>
        <v>190</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113800</v>
      </c>
      <c r="W574" s="290">
        <f t="shared" si="275"/>
        <v>200</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113800</v>
      </c>
      <c r="Y574" s="290">
        <f t="shared" si="276"/>
        <v>200</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68400</v>
      </c>
      <c r="AA574" s="290">
        <f t="shared" si="252"/>
        <v>120.21089630931459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116000</v>
      </c>
      <c r="AC574" s="290">
        <f t="shared" si="253"/>
        <v>203.86643233743411</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83200</v>
      </c>
      <c r="AE574" s="290">
        <f t="shared" si="277"/>
        <v>146.22144112478031</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125350</v>
      </c>
      <c r="AG574" s="290">
        <f t="shared" si="278"/>
        <v>220.29876977152901</v>
      </c>
      <c r="AI574" s="429">
        <f t="shared" si="254"/>
        <v>149.05999999999767</v>
      </c>
      <c r="AJ574" s="429">
        <f t="shared" si="255"/>
        <v>159.35999999998603</v>
      </c>
      <c r="AK574" s="429">
        <f t="shared" si="256"/>
        <v>143.5399999999936</v>
      </c>
      <c r="AL574" s="429">
        <f t="shared" si="257"/>
        <v>158.4600000000064</v>
      </c>
      <c r="AM574" s="429">
        <f t="shared" si="258"/>
        <v>149.05999999999767</v>
      </c>
      <c r="AN574" s="429">
        <f t="shared" si="259"/>
        <v>159.36000000000058</v>
      </c>
      <c r="AO574" s="429">
        <f t="shared" si="260"/>
        <v>143.5399999999936</v>
      </c>
      <c r="AP574" s="429">
        <f t="shared" si="261"/>
        <v>158.4600000000064</v>
      </c>
      <c r="AQ574" s="429">
        <f t="shared" si="262"/>
        <v>115</v>
      </c>
      <c r="AR574" s="429">
        <f t="shared" si="263"/>
        <v>190</v>
      </c>
      <c r="AS574" s="429">
        <f t="shared" si="264"/>
        <v>200</v>
      </c>
      <c r="AT574" s="429">
        <f t="shared" si="265"/>
        <v>200</v>
      </c>
      <c r="AU574" s="429">
        <f t="shared" si="266"/>
        <v>200</v>
      </c>
      <c r="AV574" s="429">
        <f t="shared" si="267"/>
        <v>300</v>
      </c>
      <c r="AW574" s="429">
        <f t="shared" si="268"/>
        <v>300</v>
      </c>
      <c r="AX574" s="429">
        <f t="shared" si="269"/>
        <v>300</v>
      </c>
    </row>
    <row r="575" spans="1:50">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65083.199999999997</v>
      </c>
      <c r="C575" s="290">
        <f t="shared" si="270"/>
        <v>114.18105263157894</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78319.700000000012</v>
      </c>
      <c r="E575" s="290">
        <f t="shared" si="270"/>
        <v>137.40298245614036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78586.8</v>
      </c>
      <c r="G575" s="290">
        <f t="shared" si="271"/>
        <v>137.87157894736842</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84230.700000000012</v>
      </c>
      <c r="I575" s="290">
        <f t="shared" si="272"/>
        <v>147.77315789473687</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84964.2</v>
      </c>
      <c r="K575" s="290">
        <f t="shared" si="248"/>
        <v>149.06</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90835.200000000012</v>
      </c>
      <c r="M575" s="290">
        <f t="shared" si="249"/>
        <v>159.36000000000001</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81817.799999999988</v>
      </c>
      <c r="O575" s="290">
        <f t="shared" si="273"/>
        <v>143.54</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90322.200000000012</v>
      </c>
      <c r="Q575" s="290">
        <f t="shared" si="274"/>
        <v>158.46</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65550</v>
      </c>
      <c r="S575" s="290">
        <f t="shared" si="250"/>
        <v>115</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108300</v>
      </c>
      <c r="U575" s="290">
        <f t="shared" si="251"/>
        <v>190</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114000</v>
      </c>
      <c r="W575" s="290">
        <f t="shared" si="275"/>
        <v>200</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114000</v>
      </c>
      <c r="Y575" s="290">
        <f t="shared" si="276"/>
        <v>200</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68600</v>
      </c>
      <c r="AA575" s="290">
        <f t="shared" si="252"/>
        <v>120.35087719298245</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116300</v>
      </c>
      <c r="AC575" s="290">
        <f t="shared" si="253"/>
        <v>204.03508771929825</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83500</v>
      </c>
      <c r="AE575" s="290">
        <f t="shared" si="277"/>
        <v>146.49122807017545</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125650</v>
      </c>
      <c r="AG575" s="290">
        <f t="shared" si="278"/>
        <v>220.43859649122808</v>
      </c>
      <c r="AI575" s="429">
        <f t="shared" si="254"/>
        <v>149.05999999999767</v>
      </c>
      <c r="AJ575" s="429">
        <f t="shared" si="255"/>
        <v>159.36000000001513</v>
      </c>
      <c r="AK575" s="429">
        <f t="shared" si="256"/>
        <v>143.54000000000815</v>
      </c>
      <c r="AL575" s="429">
        <f t="shared" si="257"/>
        <v>158.4600000000064</v>
      </c>
      <c r="AM575" s="429">
        <f t="shared" si="258"/>
        <v>149.05999999999767</v>
      </c>
      <c r="AN575" s="429">
        <f t="shared" si="259"/>
        <v>159.36000000000058</v>
      </c>
      <c r="AO575" s="429">
        <f t="shared" si="260"/>
        <v>143.5399999999936</v>
      </c>
      <c r="AP575" s="429">
        <f t="shared" si="261"/>
        <v>158.4600000000064</v>
      </c>
      <c r="AQ575" s="429">
        <f t="shared" si="262"/>
        <v>115</v>
      </c>
      <c r="AR575" s="429">
        <f t="shared" si="263"/>
        <v>190</v>
      </c>
      <c r="AS575" s="429">
        <f t="shared" si="264"/>
        <v>200</v>
      </c>
      <c r="AT575" s="429">
        <f t="shared" si="265"/>
        <v>200</v>
      </c>
      <c r="AU575" s="429">
        <f t="shared" si="266"/>
        <v>200</v>
      </c>
      <c r="AV575" s="429">
        <f t="shared" si="267"/>
        <v>300</v>
      </c>
      <c r="AW575" s="429">
        <f t="shared" si="268"/>
        <v>300</v>
      </c>
      <c r="AX575" s="429">
        <f t="shared" si="269"/>
        <v>300</v>
      </c>
    </row>
    <row r="576" spans="1:50">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65232.26</v>
      </c>
      <c r="C576" s="290">
        <f t="shared" si="270"/>
        <v>114.24213660245184</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78479.06</v>
      </c>
      <c r="E576" s="290">
        <f t="shared" si="270"/>
        <v>137.4414360770578</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78730.34</v>
      </c>
      <c r="G576" s="290">
        <f t="shared" si="271"/>
        <v>137.8815061295972</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84389.16</v>
      </c>
      <c r="I576" s="290">
        <f t="shared" si="272"/>
        <v>147.79187390542907</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85113.26</v>
      </c>
      <c r="K576" s="290">
        <f t="shared" si="248"/>
        <v>149.06</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90994.560000000012</v>
      </c>
      <c r="M576" s="290">
        <f t="shared" si="249"/>
        <v>159.36000000000001</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81961.34</v>
      </c>
      <c r="O576" s="290">
        <f t="shared" si="273"/>
        <v>143.54</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90480.66</v>
      </c>
      <c r="Q576" s="290">
        <f t="shared" si="274"/>
        <v>158.46</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65665</v>
      </c>
      <c r="S576" s="290">
        <f t="shared" si="250"/>
        <v>115</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108490</v>
      </c>
      <c r="U576" s="290">
        <f t="shared" si="251"/>
        <v>190</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114200</v>
      </c>
      <c r="W576" s="290">
        <f t="shared" si="275"/>
        <v>200</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114200</v>
      </c>
      <c r="Y576" s="290">
        <f t="shared" si="276"/>
        <v>200</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68800</v>
      </c>
      <c r="AA576" s="290">
        <f t="shared" si="252"/>
        <v>120.49036777583187</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116600</v>
      </c>
      <c r="AC576" s="290">
        <f t="shared" si="253"/>
        <v>204.20315236427319</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83800</v>
      </c>
      <c r="AE576" s="290">
        <f t="shared" si="277"/>
        <v>146.76007005253939</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125950</v>
      </c>
      <c r="AG576" s="290">
        <f t="shared" si="278"/>
        <v>220.57793345008756</v>
      </c>
      <c r="AI576" s="429">
        <f t="shared" si="254"/>
        <v>149.06000000000495</v>
      </c>
      <c r="AJ576" s="429">
        <f t="shared" si="255"/>
        <v>159.35999999998603</v>
      </c>
      <c r="AK576" s="429">
        <f t="shared" si="256"/>
        <v>143.5399999999936</v>
      </c>
      <c r="AL576" s="429">
        <f t="shared" si="257"/>
        <v>158.45999999999185</v>
      </c>
      <c r="AM576" s="429">
        <f t="shared" si="258"/>
        <v>149.05999999999767</v>
      </c>
      <c r="AN576" s="429">
        <f t="shared" si="259"/>
        <v>159.36000000000058</v>
      </c>
      <c r="AO576" s="429">
        <f t="shared" si="260"/>
        <v>143.54000000000815</v>
      </c>
      <c r="AP576" s="429">
        <f t="shared" si="261"/>
        <v>158.45999999999185</v>
      </c>
      <c r="AQ576" s="429">
        <f t="shared" si="262"/>
        <v>115</v>
      </c>
      <c r="AR576" s="429">
        <f t="shared" si="263"/>
        <v>190</v>
      </c>
      <c r="AS576" s="429">
        <f t="shared" si="264"/>
        <v>200</v>
      </c>
      <c r="AT576" s="429">
        <f t="shared" si="265"/>
        <v>200</v>
      </c>
      <c r="AU576" s="429">
        <f t="shared" si="266"/>
        <v>200</v>
      </c>
      <c r="AV576" s="429">
        <f t="shared" si="267"/>
        <v>300</v>
      </c>
      <c r="AW576" s="429">
        <f t="shared" si="268"/>
        <v>300</v>
      </c>
      <c r="AX576" s="429">
        <f t="shared" si="269"/>
        <v>300</v>
      </c>
    </row>
    <row r="577" spans="1:50">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65381.32</v>
      </c>
      <c r="C577" s="290">
        <f t="shared" si="270"/>
        <v>114.30300699300699</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78638.420000000013</v>
      </c>
      <c r="E577" s="290">
        <f t="shared" si="270"/>
        <v>137.47975524475527</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78873.87999999999</v>
      </c>
      <c r="G577" s="290">
        <f t="shared" si="271"/>
        <v>137.89139860139858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84547.62</v>
      </c>
      <c r="I577" s="290">
        <f t="shared" si="272"/>
        <v>147.81052447552446</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85262.32</v>
      </c>
      <c r="K577" s="290">
        <f t="shared" si="248"/>
        <v>149.06</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91153.920000000013</v>
      </c>
      <c r="M577" s="290">
        <f t="shared" si="249"/>
        <v>159.36000000000001</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82104.87999999999</v>
      </c>
      <c r="O577" s="290">
        <f t="shared" si="273"/>
        <v>143.54</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90639.12000000001</v>
      </c>
      <c r="Q577" s="290">
        <f t="shared" si="274"/>
        <v>158.46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65780</v>
      </c>
      <c r="S577" s="290">
        <f t="shared" si="250"/>
        <v>115</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108680</v>
      </c>
      <c r="U577" s="290">
        <f t="shared" si="251"/>
        <v>190</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114400</v>
      </c>
      <c r="W577" s="290">
        <f t="shared" si="275"/>
        <v>200</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114400</v>
      </c>
      <c r="Y577" s="290">
        <f t="shared" si="276"/>
        <v>200</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69000</v>
      </c>
      <c r="AA577" s="290">
        <f t="shared" si="252"/>
        <v>120.62937062937063</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116900</v>
      </c>
      <c r="AC577" s="290">
        <f t="shared" si="253"/>
        <v>204.37062937062936</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84100</v>
      </c>
      <c r="AE577" s="290">
        <f t="shared" si="277"/>
        <v>147.02797202797203</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126250</v>
      </c>
      <c r="AG577" s="290">
        <f t="shared" si="278"/>
        <v>220.71678321678323</v>
      </c>
      <c r="AI577" s="429">
        <f t="shared" si="254"/>
        <v>149.05999999999767</v>
      </c>
      <c r="AJ577" s="429">
        <f t="shared" si="255"/>
        <v>159.36000000001513</v>
      </c>
      <c r="AK577" s="429">
        <f t="shared" si="256"/>
        <v>143.5399999999936</v>
      </c>
      <c r="AL577" s="429">
        <f t="shared" si="257"/>
        <v>158.45999999999185</v>
      </c>
      <c r="AM577" s="429">
        <f t="shared" si="258"/>
        <v>149.06000000001222</v>
      </c>
      <c r="AN577" s="429">
        <f t="shared" si="259"/>
        <v>159.36000000000058</v>
      </c>
      <c r="AO577" s="429">
        <f t="shared" si="260"/>
        <v>143.5399999999936</v>
      </c>
      <c r="AP577" s="429">
        <f t="shared" si="261"/>
        <v>158.4600000000064</v>
      </c>
      <c r="AQ577" s="429">
        <f t="shared" si="262"/>
        <v>115</v>
      </c>
      <c r="AR577" s="429">
        <f t="shared" si="263"/>
        <v>190</v>
      </c>
      <c r="AS577" s="429">
        <f t="shared" si="264"/>
        <v>200</v>
      </c>
      <c r="AT577" s="429">
        <f t="shared" si="265"/>
        <v>200</v>
      </c>
      <c r="AU577" s="429">
        <f t="shared" si="266"/>
        <v>200</v>
      </c>
      <c r="AV577" s="429">
        <f t="shared" si="267"/>
        <v>300</v>
      </c>
      <c r="AW577" s="429">
        <f t="shared" si="268"/>
        <v>300</v>
      </c>
      <c r="AX577" s="429">
        <f t="shared" si="269"/>
        <v>300</v>
      </c>
    </row>
    <row r="578" spans="1:50">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65530.380000000005</v>
      </c>
      <c r="C578" s="290">
        <f t="shared" si="270"/>
        <v>114.36366492146598</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78797.78</v>
      </c>
      <c r="E578" s="290">
        <f t="shared" si="270"/>
        <v>137.51794066317626</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79017.42</v>
      </c>
      <c r="G578" s="290">
        <f t="shared" si="271"/>
        <v>137.90125654450262</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84706.08</v>
      </c>
      <c r="I578" s="290">
        <f t="shared" si="272"/>
        <v>147.82910994764399</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85411.38</v>
      </c>
      <c r="K578" s="290">
        <f t="shared" si="248"/>
        <v>149.06</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91313.280000000013</v>
      </c>
      <c r="M578" s="290">
        <f t="shared" si="249"/>
        <v>159.36000000000001</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82248.42</v>
      </c>
      <c r="O578" s="290">
        <f t="shared" si="273"/>
        <v>143.54</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90797.58</v>
      </c>
      <c r="Q578" s="290">
        <f t="shared" si="274"/>
        <v>158.46</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65895</v>
      </c>
      <c r="S578" s="290">
        <f t="shared" si="250"/>
        <v>115</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108870</v>
      </c>
      <c r="U578" s="290">
        <f t="shared" si="251"/>
        <v>190</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114600</v>
      </c>
      <c r="W578" s="290">
        <f t="shared" si="275"/>
        <v>200</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114600</v>
      </c>
      <c r="Y578" s="290">
        <f t="shared" si="276"/>
        <v>200</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69200</v>
      </c>
      <c r="AA578" s="290">
        <f t="shared" si="252"/>
        <v>120.76788830715532</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117200</v>
      </c>
      <c r="AC578" s="290">
        <f t="shared" si="253"/>
        <v>204.53752181500872</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84400</v>
      </c>
      <c r="AE578" s="290">
        <f t="shared" si="277"/>
        <v>147.29493891797557</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126550</v>
      </c>
      <c r="AG578" s="290">
        <f t="shared" si="278"/>
        <v>220.85514834205932</v>
      </c>
      <c r="AI578" s="429">
        <f t="shared" si="254"/>
        <v>149.06000000000495</v>
      </c>
      <c r="AJ578" s="429">
        <f t="shared" si="255"/>
        <v>159.35999999998603</v>
      </c>
      <c r="AK578" s="429">
        <f t="shared" si="256"/>
        <v>143.54000000000815</v>
      </c>
      <c r="AL578" s="429">
        <f t="shared" si="257"/>
        <v>158.4600000000064</v>
      </c>
      <c r="AM578" s="429">
        <f t="shared" si="258"/>
        <v>149.05999999999767</v>
      </c>
      <c r="AN578" s="429">
        <f t="shared" si="259"/>
        <v>159.36000000000058</v>
      </c>
      <c r="AO578" s="429">
        <f t="shared" si="260"/>
        <v>143.54000000000815</v>
      </c>
      <c r="AP578" s="429">
        <f t="shared" si="261"/>
        <v>158.45999999999185</v>
      </c>
      <c r="AQ578" s="429">
        <f t="shared" si="262"/>
        <v>115</v>
      </c>
      <c r="AR578" s="429">
        <f t="shared" si="263"/>
        <v>190</v>
      </c>
      <c r="AS578" s="429">
        <f t="shared" si="264"/>
        <v>200</v>
      </c>
      <c r="AT578" s="429">
        <f t="shared" si="265"/>
        <v>200</v>
      </c>
      <c r="AU578" s="429">
        <f t="shared" si="266"/>
        <v>200</v>
      </c>
      <c r="AV578" s="429">
        <f t="shared" si="267"/>
        <v>300</v>
      </c>
      <c r="AW578" s="429">
        <f t="shared" si="268"/>
        <v>300</v>
      </c>
      <c r="AX578" s="429">
        <f t="shared" si="269"/>
        <v>300</v>
      </c>
    </row>
    <row r="579" spans="1:50">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65679.44</v>
      </c>
      <c r="C579" s="290">
        <f t="shared" si="270"/>
        <v>114.42411149825784</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78957.140000000014</v>
      </c>
      <c r="E579" s="290">
        <f t="shared" si="270"/>
        <v>137.55599303135892</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79160.959999999992</v>
      </c>
      <c r="G579" s="290">
        <f t="shared" si="271"/>
        <v>137.91108013937281</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84864.540000000008</v>
      </c>
      <c r="I579" s="290">
        <f t="shared" si="272"/>
        <v>147.84763066202092</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85560.44</v>
      </c>
      <c r="K579" s="290">
        <f t="shared" si="248"/>
        <v>149.06</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91472.640000000014</v>
      </c>
      <c r="M579" s="290">
        <f t="shared" si="249"/>
        <v>159.36000000000001</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82391.959999999992</v>
      </c>
      <c r="O579" s="290">
        <f t="shared" si="273"/>
        <v>143.54</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90956.040000000008</v>
      </c>
      <c r="Q579" s="290">
        <f t="shared" si="274"/>
        <v>158.46</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66010</v>
      </c>
      <c r="S579" s="290">
        <f t="shared" si="250"/>
        <v>115</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109060</v>
      </c>
      <c r="U579" s="290">
        <f t="shared" si="251"/>
        <v>190</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114800</v>
      </c>
      <c r="W579" s="290">
        <f t="shared" si="275"/>
        <v>200</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114800</v>
      </c>
      <c r="Y579" s="290">
        <f t="shared" si="276"/>
        <v>200</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69400</v>
      </c>
      <c r="AA579" s="290">
        <f t="shared" si="252"/>
        <v>120.90592334494774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117500</v>
      </c>
      <c r="AC579" s="290">
        <f t="shared" si="253"/>
        <v>204.70383275261324</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84700</v>
      </c>
      <c r="AE579" s="290">
        <f t="shared" si="277"/>
        <v>147.5609756097561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126850</v>
      </c>
      <c r="AG579" s="290">
        <f t="shared" si="278"/>
        <v>220.99303135888502</v>
      </c>
      <c r="AI579" s="429">
        <f t="shared" si="254"/>
        <v>149.05999999999767</v>
      </c>
      <c r="AJ579" s="429">
        <f t="shared" si="255"/>
        <v>159.36000000001513</v>
      </c>
      <c r="AK579" s="429">
        <f t="shared" si="256"/>
        <v>143.5399999999936</v>
      </c>
      <c r="AL579" s="429">
        <f t="shared" si="257"/>
        <v>158.4600000000064</v>
      </c>
      <c r="AM579" s="429">
        <f t="shared" si="258"/>
        <v>149.05999999999767</v>
      </c>
      <c r="AN579" s="429">
        <f t="shared" si="259"/>
        <v>159.36000000000058</v>
      </c>
      <c r="AO579" s="429">
        <f t="shared" si="260"/>
        <v>143.5399999999936</v>
      </c>
      <c r="AP579" s="429">
        <f t="shared" si="261"/>
        <v>158.4600000000064</v>
      </c>
      <c r="AQ579" s="429">
        <f t="shared" si="262"/>
        <v>115</v>
      </c>
      <c r="AR579" s="429">
        <f t="shared" si="263"/>
        <v>190</v>
      </c>
      <c r="AS579" s="429">
        <f t="shared" si="264"/>
        <v>200</v>
      </c>
      <c r="AT579" s="429">
        <f t="shared" si="265"/>
        <v>200</v>
      </c>
      <c r="AU579" s="429">
        <f t="shared" si="266"/>
        <v>200</v>
      </c>
      <c r="AV579" s="429">
        <f t="shared" si="267"/>
        <v>300</v>
      </c>
      <c r="AW579" s="429">
        <f t="shared" si="268"/>
        <v>300</v>
      </c>
      <c r="AX579" s="429">
        <f t="shared" si="269"/>
        <v>300</v>
      </c>
    </row>
    <row r="580" spans="1:5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65828.5</v>
      </c>
      <c r="C580" s="290">
        <f t="shared" si="270"/>
        <v>114.48434782608696</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79116.5</v>
      </c>
      <c r="E580" s="290">
        <f t="shared" si="270"/>
        <v>137.59391304347827</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79304.5</v>
      </c>
      <c r="G580" s="290">
        <f t="shared" si="271"/>
        <v>137.9208695652174</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85023</v>
      </c>
      <c r="I580" s="290">
        <f t="shared" si="272"/>
        <v>147.86608695652174</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85709.5</v>
      </c>
      <c r="K580" s="290">
        <f t="shared" si="248"/>
        <v>149.06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91632.000000000015</v>
      </c>
      <c r="M580" s="290">
        <f t="shared" si="249"/>
        <v>159.36000000000001</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82535.5</v>
      </c>
      <c r="O580" s="290">
        <f t="shared" si="273"/>
        <v>143.54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91114.5</v>
      </c>
      <c r="Q580" s="290">
        <f t="shared" si="274"/>
        <v>158.46</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66125</v>
      </c>
      <c r="S580" s="290">
        <f t="shared" si="250"/>
        <v>115</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109250</v>
      </c>
      <c r="U580" s="290">
        <f t="shared" si="251"/>
        <v>190</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115000</v>
      </c>
      <c r="W580" s="290">
        <f t="shared" si="275"/>
        <v>200</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115000</v>
      </c>
      <c r="Y580" s="290">
        <f t="shared" si="276"/>
        <v>200</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69600</v>
      </c>
      <c r="AA580" s="290">
        <f t="shared" si="252"/>
        <v>121.04347826086956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117800</v>
      </c>
      <c r="AC580" s="290">
        <f t="shared" si="253"/>
        <v>204.86956521739131</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85000</v>
      </c>
      <c r="AE580" s="290">
        <f t="shared" si="277"/>
        <v>147.82608695652175</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127150</v>
      </c>
      <c r="AG580" s="290">
        <f t="shared" si="278"/>
        <v>221.13043478260869</v>
      </c>
      <c r="AI580" s="429">
        <f t="shared" si="254"/>
        <v>149.05999999999767</v>
      </c>
      <c r="AJ580" s="429">
        <f t="shared" si="255"/>
        <v>159.35999999998603</v>
      </c>
      <c r="AK580" s="429">
        <f t="shared" si="256"/>
        <v>143.54000000000815</v>
      </c>
      <c r="AL580" s="429">
        <f t="shared" si="257"/>
        <v>158.45999999999185</v>
      </c>
      <c r="AM580" s="429">
        <f t="shared" si="258"/>
        <v>149.05999999999767</v>
      </c>
      <c r="AN580" s="429">
        <f t="shared" si="259"/>
        <v>159.36000000000058</v>
      </c>
      <c r="AO580" s="429">
        <f t="shared" si="260"/>
        <v>143.54000000000815</v>
      </c>
      <c r="AP580" s="429">
        <f t="shared" si="261"/>
        <v>158.45999999999185</v>
      </c>
      <c r="AQ580" s="429">
        <f t="shared" si="262"/>
        <v>115</v>
      </c>
      <c r="AR580" s="429">
        <f t="shared" si="263"/>
        <v>190</v>
      </c>
      <c r="AS580" s="429">
        <f t="shared" si="264"/>
        <v>200</v>
      </c>
      <c r="AT580" s="429">
        <f t="shared" si="265"/>
        <v>200</v>
      </c>
      <c r="AU580" s="429">
        <f t="shared" si="266"/>
        <v>200</v>
      </c>
      <c r="AV580" s="429">
        <f t="shared" si="267"/>
        <v>300</v>
      </c>
      <c r="AW580" s="429">
        <f t="shared" si="268"/>
        <v>300</v>
      </c>
      <c r="AX580" s="429">
        <f t="shared" si="269"/>
        <v>300</v>
      </c>
    </row>
    <row r="581" spans="1:50">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65977.56</v>
      </c>
      <c r="C581" s="290">
        <f t="shared" si="270"/>
        <v>114.544375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79275.860000000015</v>
      </c>
      <c r="E581" s="290">
        <f t="shared" si="270"/>
        <v>137.63170138888893</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79448.039999999994</v>
      </c>
      <c r="G581" s="290">
        <f t="shared" si="271"/>
        <v>137.93062499999999</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85181.459999999992</v>
      </c>
      <c r="I581" s="290">
        <f t="shared" si="272"/>
        <v>147.88447916666667</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85858.559999999998</v>
      </c>
      <c r="K581" s="290">
        <f t="shared" si="248"/>
        <v>149.06</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91791.360000000015</v>
      </c>
      <c r="M581" s="290">
        <f t="shared" si="249"/>
        <v>159.36000000000001</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82679.039999999994</v>
      </c>
      <c r="O581" s="290">
        <f t="shared" si="273"/>
        <v>143.54</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91272.960000000006</v>
      </c>
      <c r="Q581" s="290">
        <f t="shared" si="274"/>
        <v>158.46</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66240</v>
      </c>
      <c r="S581" s="290">
        <f t="shared" si="250"/>
        <v>115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109440</v>
      </c>
      <c r="U581" s="290">
        <f t="shared" si="251"/>
        <v>190</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115200</v>
      </c>
      <c r="W581" s="290">
        <f t="shared" si="275"/>
        <v>200</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115200</v>
      </c>
      <c r="Y581" s="290">
        <f t="shared" si="276"/>
        <v>200</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69800</v>
      </c>
      <c r="AA581" s="290">
        <f t="shared" si="252"/>
        <v>121.18055555555556</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118100</v>
      </c>
      <c r="AC581" s="290">
        <f t="shared" si="253"/>
        <v>205.03472222222223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85300</v>
      </c>
      <c r="AE581" s="290">
        <f t="shared" si="277"/>
        <v>148.09027777777777</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127450</v>
      </c>
      <c r="AG581" s="290">
        <f t="shared" si="278"/>
        <v>221.26736111111111</v>
      </c>
      <c r="AI581" s="429">
        <f t="shared" si="254"/>
        <v>149.05999999999767</v>
      </c>
      <c r="AJ581" s="429">
        <f t="shared" si="255"/>
        <v>159.36000000001513</v>
      </c>
      <c r="AK581" s="429">
        <f t="shared" si="256"/>
        <v>143.5399999999936</v>
      </c>
      <c r="AL581" s="429">
        <f t="shared" si="257"/>
        <v>158.45999999999185</v>
      </c>
      <c r="AM581" s="429">
        <f t="shared" si="258"/>
        <v>149.05999999999767</v>
      </c>
      <c r="AN581" s="429">
        <f t="shared" si="259"/>
        <v>159.36000000000058</v>
      </c>
      <c r="AO581" s="429">
        <f t="shared" si="260"/>
        <v>143.5399999999936</v>
      </c>
      <c r="AP581" s="429">
        <f t="shared" si="261"/>
        <v>158.4600000000064</v>
      </c>
      <c r="AQ581" s="429">
        <f t="shared" si="262"/>
        <v>115</v>
      </c>
      <c r="AR581" s="429">
        <f t="shared" si="263"/>
        <v>190</v>
      </c>
      <c r="AS581" s="429">
        <f t="shared" si="264"/>
        <v>200</v>
      </c>
      <c r="AT581" s="429">
        <f t="shared" si="265"/>
        <v>200</v>
      </c>
      <c r="AU581" s="429">
        <f t="shared" si="266"/>
        <v>200</v>
      </c>
      <c r="AV581" s="429">
        <f t="shared" si="267"/>
        <v>300</v>
      </c>
      <c r="AW581" s="429">
        <f t="shared" si="268"/>
        <v>300</v>
      </c>
      <c r="AX581" s="429">
        <f t="shared" si="269"/>
        <v>300</v>
      </c>
    </row>
    <row r="582" spans="1:50">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66126.62</v>
      </c>
      <c r="C582" s="290">
        <f t="shared" si="270"/>
        <v>114.60419410745233</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79435.22</v>
      </c>
      <c r="E582" s="290">
        <f t="shared" si="270"/>
        <v>137.66935875216637</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79591.58</v>
      </c>
      <c r="G582" s="290">
        <f t="shared" si="271"/>
        <v>137.94034662045061</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85339.920000000013</v>
      </c>
      <c r="I582" s="290">
        <f t="shared" si="272"/>
        <v>147.90280762564993</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86007.62</v>
      </c>
      <c r="K582" s="290">
        <f t="shared" ref="K582:K645" si="279">J582/$A582</f>
        <v>149.06</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91950.720000000001</v>
      </c>
      <c r="M582" s="290">
        <f t="shared" ref="M582:M645" si="280">L582/$A582</f>
        <v>159.36000000000001</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82822.58</v>
      </c>
      <c r="O582" s="290">
        <f t="shared" si="273"/>
        <v>143.54</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91431.42</v>
      </c>
      <c r="Q582" s="290">
        <f t="shared" si="274"/>
        <v>158.46</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66355</v>
      </c>
      <c r="S582" s="290">
        <f t="shared" ref="S582:S645" si="281">R582/$A582</f>
        <v>115</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109630</v>
      </c>
      <c r="U582" s="290">
        <f t="shared" ref="U582:U645" si="282">T582/$A582</f>
        <v>190</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115400</v>
      </c>
      <c r="W582" s="290">
        <f t="shared" si="275"/>
        <v>200</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115400</v>
      </c>
      <c r="Y582" s="290">
        <f t="shared" si="276"/>
        <v>200</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70000</v>
      </c>
      <c r="AA582" s="290">
        <f t="shared" ref="AA582:AA645" si="283">Z582/$A582</f>
        <v>121.31715771230503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118400</v>
      </c>
      <c r="AC582" s="290">
        <f t="shared" ref="AC582:AC645" si="284">AB582/$A582</f>
        <v>205.19930675909879</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85600</v>
      </c>
      <c r="AE582" s="290">
        <f t="shared" si="277"/>
        <v>148.35355285961873</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127750</v>
      </c>
      <c r="AG582" s="290">
        <f t="shared" si="278"/>
        <v>221.40381282495667</v>
      </c>
      <c r="AI582" s="429">
        <f t="shared" ref="AI582:AI645" si="285">B582-B581</f>
        <v>149.05999999999767</v>
      </c>
      <c r="AJ582" s="429">
        <f t="shared" ref="AJ582:AJ645" si="286">D582-D581</f>
        <v>159.35999999998603</v>
      </c>
      <c r="AK582" s="429">
        <f t="shared" ref="AK582:AK645" si="287">F582-F581</f>
        <v>143.54000000000815</v>
      </c>
      <c r="AL582" s="429">
        <f t="shared" ref="AL582:AL645" si="288">H582-H581</f>
        <v>158.46000000002095</v>
      </c>
      <c r="AM582" s="429">
        <f t="shared" ref="AM582:AM645" si="289">J582-J581</f>
        <v>149.05999999999767</v>
      </c>
      <c r="AN582" s="429">
        <f t="shared" ref="AN582:AN645" si="290">L582-L581</f>
        <v>159.35999999998603</v>
      </c>
      <c r="AO582" s="429">
        <f t="shared" ref="AO582:AO645" si="291">N582-N581</f>
        <v>143.54000000000815</v>
      </c>
      <c r="AP582" s="429">
        <f t="shared" ref="AP582:AP645" si="292">P582-P581</f>
        <v>158.45999999999185</v>
      </c>
      <c r="AQ582" s="429">
        <f t="shared" ref="AQ582:AQ645" si="293">R582-R581</f>
        <v>115</v>
      </c>
      <c r="AR582" s="429">
        <f t="shared" ref="AR582:AR645" si="294">T582-T581</f>
        <v>190</v>
      </c>
      <c r="AS582" s="429">
        <f t="shared" ref="AS582:AS645" si="295">V582-V581</f>
        <v>200</v>
      </c>
      <c r="AT582" s="429">
        <f t="shared" ref="AT582:AT645" si="296">X582-X581</f>
        <v>200</v>
      </c>
      <c r="AU582" s="429">
        <f t="shared" ref="AU582:AU645" si="297">Z582-Z581</f>
        <v>200</v>
      </c>
      <c r="AV582" s="429">
        <f t="shared" ref="AV582:AV645" si="298">AB582-AB581</f>
        <v>300</v>
      </c>
      <c r="AW582" s="429">
        <f t="shared" ref="AW582:AW645" si="299">AD582-AD581</f>
        <v>300</v>
      </c>
      <c r="AX582" s="429">
        <f t="shared" ref="AX582:AX645" si="300">AF582-AF581</f>
        <v>300</v>
      </c>
    </row>
    <row r="583" spans="1:50">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66275.679999999993</v>
      </c>
      <c r="C583" s="290">
        <f t="shared" ref="C583:E646" si="301">B583/$A583</f>
        <v>114.66380622837369</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79594.58</v>
      </c>
      <c r="E583" s="290">
        <f t="shared" si="301"/>
        <v>137.7068858131488</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79735.12</v>
      </c>
      <c r="G583" s="290">
        <f t="shared" ref="G583:G646" si="302">F583/$A583</f>
        <v>137.95003460207613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85498.38</v>
      </c>
      <c r="I583" s="290">
        <f t="shared" ref="I583:I646" si="303">H583/$A583</f>
        <v>147.92107266435988</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86156.680000000008</v>
      </c>
      <c r="K583" s="290">
        <f t="shared" si="279"/>
        <v>149.06</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92110.080000000002</v>
      </c>
      <c r="M583" s="290">
        <f t="shared" si="280"/>
        <v>159.36000000000001</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82966.12</v>
      </c>
      <c r="O583" s="290">
        <f t="shared" ref="O583:O646" si="304">N583/$A583</f>
        <v>143.54</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91589.88</v>
      </c>
      <c r="Q583" s="290">
        <f t="shared" ref="Q583:Q646" si="305">P583/$A583</f>
        <v>158.46</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66470</v>
      </c>
      <c r="S583" s="290">
        <f t="shared" si="281"/>
        <v>115</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109820</v>
      </c>
      <c r="U583" s="290">
        <f t="shared" si="282"/>
        <v>190</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115600</v>
      </c>
      <c r="W583" s="290">
        <f t="shared" ref="W583:W646" si="306">V583/$A583</f>
        <v>200</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115600</v>
      </c>
      <c r="Y583" s="290">
        <f t="shared" ref="Y583:Y646" si="307">X583/$A583</f>
        <v>200</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70200</v>
      </c>
      <c r="AA583" s="290">
        <f t="shared" si="283"/>
        <v>121.45328719723183</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118700</v>
      </c>
      <c r="AC583" s="290">
        <f t="shared" si="284"/>
        <v>205.36332179930795</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85900</v>
      </c>
      <c r="AE583" s="290">
        <f t="shared" ref="AE583:AE646" si="308">AD583/$A583</f>
        <v>148.6159169550173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128050</v>
      </c>
      <c r="AG583" s="290">
        <f t="shared" ref="AG583:AG646" si="309">AF583/$A583</f>
        <v>221.53979238754326</v>
      </c>
      <c r="AI583" s="429">
        <f t="shared" si="285"/>
        <v>149.05999999999767</v>
      </c>
      <c r="AJ583" s="429">
        <f t="shared" si="286"/>
        <v>159.36000000000058</v>
      </c>
      <c r="AK583" s="429">
        <f t="shared" si="287"/>
        <v>143.5399999999936</v>
      </c>
      <c r="AL583" s="429">
        <f t="shared" si="288"/>
        <v>158.45999999999185</v>
      </c>
      <c r="AM583" s="429">
        <f t="shared" si="289"/>
        <v>149.06000000001222</v>
      </c>
      <c r="AN583" s="429">
        <f t="shared" si="290"/>
        <v>159.36000000000058</v>
      </c>
      <c r="AO583" s="429">
        <f t="shared" si="291"/>
        <v>143.5399999999936</v>
      </c>
      <c r="AP583" s="429">
        <f t="shared" si="292"/>
        <v>158.4600000000064</v>
      </c>
      <c r="AQ583" s="429">
        <f t="shared" si="293"/>
        <v>115</v>
      </c>
      <c r="AR583" s="429">
        <f t="shared" si="294"/>
        <v>190</v>
      </c>
      <c r="AS583" s="429">
        <f t="shared" si="295"/>
        <v>200</v>
      </c>
      <c r="AT583" s="429">
        <f t="shared" si="296"/>
        <v>200</v>
      </c>
      <c r="AU583" s="429">
        <f t="shared" si="297"/>
        <v>200</v>
      </c>
      <c r="AV583" s="429">
        <f t="shared" si="298"/>
        <v>300</v>
      </c>
      <c r="AW583" s="429">
        <f t="shared" si="299"/>
        <v>300</v>
      </c>
      <c r="AX583" s="429">
        <f t="shared" si="300"/>
        <v>300</v>
      </c>
    </row>
    <row r="584" spans="1:50">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66424.740000000005</v>
      </c>
      <c r="C584" s="290">
        <f t="shared" si="301"/>
        <v>114.72321243523317</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79753.94</v>
      </c>
      <c r="E584" s="290">
        <f t="shared" si="301"/>
        <v>137.74428324697755</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79878.659999999989</v>
      </c>
      <c r="G584" s="290">
        <f t="shared" si="302"/>
        <v>137.95968911917097</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85656.84</v>
      </c>
      <c r="I584" s="290">
        <f t="shared" si="303"/>
        <v>147.93927461139896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86305.74</v>
      </c>
      <c r="K584" s="290">
        <f t="shared" si="279"/>
        <v>149.06</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92269.440000000002</v>
      </c>
      <c r="M584" s="290">
        <f t="shared" si="280"/>
        <v>159.36000000000001</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83109.659999999989</v>
      </c>
      <c r="O584" s="290">
        <f t="shared" si="304"/>
        <v>143.54</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91748.340000000011</v>
      </c>
      <c r="Q584" s="290">
        <f t="shared" si="305"/>
        <v>158.46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66585</v>
      </c>
      <c r="S584" s="290">
        <f t="shared" si="281"/>
        <v>115</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110010</v>
      </c>
      <c r="U584" s="290">
        <f t="shared" si="282"/>
        <v>190</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115800</v>
      </c>
      <c r="W584" s="290">
        <f t="shared" si="306"/>
        <v>200</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115800</v>
      </c>
      <c r="Y584" s="290">
        <f t="shared" si="307"/>
        <v>200</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70400</v>
      </c>
      <c r="AA584" s="290">
        <f t="shared" si="283"/>
        <v>121.58894645941278</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119000</v>
      </c>
      <c r="AC584" s="290">
        <f t="shared" si="284"/>
        <v>205.52677029360967</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86200</v>
      </c>
      <c r="AE584" s="290">
        <f t="shared" si="308"/>
        <v>148.87737478411054</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128350</v>
      </c>
      <c r="AG584" s="290">
        <f t="shared" si="309"/>
        <v>221.67530224525044</v>
      </c>
      <c r="AI584" s="429">
        <f t="shared" si="285"/>
        <v>149.06000000001222</v>
      </c>
      <c r="AJ584" s="429">
        <f t="shared" si="286"/>
        <v>159.36000000000058</v>
      </c>
      <c r="AK584" s="429">
        <f t="shared" si="287"/>
        <v>143.5399999999936</v>
      </c>
      <c r="AL584" s="429">
        <f t="shared" si="288"/>
        <v>158.45999999999185</v>
      </c>
      <c r="AM584" s="429">
        <f t="shared" si="289"/>
        <v>149.05999999999767</v>
      </c>
      <c r="AN584" s="429">
        <f t="shared" si="290"/>
        <v>159.36000000000058</v>
      </c>
      <c r="AO584" s="429">
        <f t="shared" si="291"/>
        <v>143.5399999999936</v>
      </c>
      <c r="AP584" s="429">
        <f t="shared" si="292"/>
        <v>158.4600000000064</v>
      </c>
      <c r="AQ584" s="429">
        <f t="shared" si="293"/>
        <v>115</v>
      </c>
      <c r="AR584" s="429">
        <f t="shared" si="294"/>
        <v>190</v>
      </c>
      <c r="AS584" s="429">
        <f t="shared" si="295"/>
        <v>200</v>
      </c>
      <c r="AT584" s="429">
        <f t="shared" si="296"/>
        <v>200</v>
      </c>
      <c r="AU584" s="429">
        <f t="shared" si="297"/>
        <v>200</v>
      </c>
      <c r="AV584" s="429">
        <f t="shared" si="298"/>
        <v>300</v>
      </c>
      <c r="AW584" s="429">
        <f t="shared" si="299"/>
        <v>300</v>
      </c>
      <c r="AX584" s="429">
        <f t="shared" si="300"/>
        <v>300</v>
      </c>
    </row>
    <row r="585" spans="1:50">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66573.8</v>
      </c>
      <c r="C585" s="290">
        <f t="shared" si="301"/>
        <v>114.78241379310346</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79913.3</v>
      </c>
      <c r="E585" s="290">
        <f t="shared" si="301"/>
        <v>137.78155172413793</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80022.2</v>
      </c>
      <c r="G585" s="290">
        <f t="shared" si="302"/>
        <v>137.96931034482759</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85815.3</v>
      </c>
      <c r="I585" s="290">
        <f t="shared" si="303"/>
        <v>147.95741379310346</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86454.8</v>
      </c>
      <c r="K585" s="290">
        <f t="shared" si="279"/>
        <v>149.06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92428.800000000003</v>
      </c>
      <c r="M585" s="290">
        <f t="shared" si="280"/>
        <v>159.36000000000001</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83253.2</v>
      </c>
      <c r="O585" s="290">
        <f t="shared" si="304"/>
        <v>143.54</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91906.8</v>
      </c>
      <c r="Q585" s="290">
        <f t="shared" si="305"/>
        <v>158.46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66700</v>
      </c>
      <c r="S585" s="290">
        <f t="shared" si="281"/>
        <v>115</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110200</v>
      </c>
      <c r="U585" s="290">
        <f t="shared" si="282"/>
        <v>190</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116000</v>
      </c>
      <c r="W585" s="290">
        <f t="shared" si="306"/>
        <v>200</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116000</v>
      </c>
      <c r="Y585" s="290">
        <f t="shared" si="307"/>
        <v>200</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70600</v>
      </c>
      <c r="AA585" s="290">
        <f t="shared" si="283"/>
        <v>121.72413793103448</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119300</v>
      </c>
      <c r="AC585" s="290">
        <f t="shared" si="284"/>
        <v>205.68965517241378</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86500</v>
      </c>
      <c r="AE585" s="290">
        <f t="shared" si="308"/>
        <v>149.13793103448276</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128650</v>
      </c>
      <c r="AG585" s="290">
        <f t="shared" si="309"/>
        <v>221.81034482758622</v>
      </c>
      <c r="AI585" s="429">
        <f t="shared" si="285"/>
        <v>149.05999999999767</v>
      </c>
      <c r="AJ585" s="429">
        <f t="shared" si="286"/>
        <v>159.36000000000058</v>
      </c>
      <c r="AK585" s="429">
        <f t="shared" si="287"/>
        <v>143.54000000000815</v>
      </c>
      <c r="AL585" s="429">
        <f t="shared" si="288"/>
        <v>158.4600000000064</v>
      </c>
      <c r="AM585" s="429">
        <f t="shared" si="289"/>
        <v>149.05999999999767</v>
      </c>
      <c r="AN585" s="429">
        <f t="shared" si="290"/>
        <v>159.36000000000058</v>
      </c>
      <c r="AO585" s="429">
        <f t="shared" si="291"/>
        <v>143.54000000000815</v>
      </c>
      <c r="AP585" s="429">
        <f t="shared" si="292"/>
        <v>158.45999999999185</v>
      </c>
      <c r="AQ585" s="429">
        <f t="shared" si="293"/>
        <v>115</v>
      </c>
      <c r="AR585" s="429">
        <f t="shared" si="294"/>
        <v>190</v>
      </c>
      <c r="AS585" s="429">
        <f t="shared" si="295"/>
        <v>200</v>
      </c>
      <c r="AT585" s="429">
        <f t="shared" si="296"/>
        <v>200</v>
      </c>
      <c r="AU585" s="429">
        <f t="shared" si="297"/>
        <v>200</v>
      </c>
      <c r="AV585" s="429">
        <f t="shared" si="298"/>
        <v>300</v>
      </c>
      <c r="AW585" s="429">
        <f t="shared" si="299"/>
        <v>300</v>
      </c>
      <c r="AX585" s="429">
        <f t="shared" si="300"/>
        <v>300</v>
      </c>
    </row>
    <row r="586" spans="1:50">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66722.86</v>
      </c>
      <c r="C586" s="290">
        <f t="shared" si="301"/>
        <v>114.84141135972462</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80072.66</v>
      </c>
      <c r="E586" s="290">
        <f t="shared" si="301"/>
        <v>137.81869191049915</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80165.739999999991</v>
      </c>
      <c r="G586" s="290">
        <f t="shared" si="302"/>
        <v>137.97889845094662</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85973.760000000009</v>
      </c>
      <c r="I586" s="290">
        <f t="shared" si="303"/>
        <v>147.97549053356283</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86603.86</v>
      </c>
      <c r="K586" s="290">
        <f t="shared" si="279"/>
        <v>149.06</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92588.160000000003</v>
      </c>
      <c r="M586" s="290">
        <f t="shared" si="280"/>
        <v>159.36000000000001</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83396.739999999991</v>
      </c>
      <c r="O586" s="290">
        <f t="shared" si="304"/>
        <v>143.54</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92065.260000000009</v>
      </c>
      <c r="Q586" s="290">
        <f t="shared" si="305"/>
        <v>158.46</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66815</v>
      </c>
      <c r="S586" s="290">
        <f t="shared" si="281"/>
        <v>115</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110390</v>
      </c>
      <c r="U586" s="290">
        <f t="shared" si="282"/>
        <v>190</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116200</v>
      </c>
      <c r="W586" s="290">
        <f t="shared" si="306"/>
        <v>200</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116200</v>
      </c>
      <c r="Y586" s="290">
        <f t="shared" si="307"/>
        <v>200</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70800</v>
      </c>
      <c r="AA586" s="290">
        <f t="shared" si="283"/>
        <v>121.85886402753873</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119600</v>
      </c>
      <c r="AC586" s="290">
        <f t="shared" si="284"/>
        <v>205.85197934595524</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86800</v>
      </c>
      <c r="AE586" s="290">
        <f t="shared" si="308"/>
        <v>149.39759036144579</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128950</v>
      </c>
      <c r="AG586" s="290">
        <f t="shared" si="309"/>
        <v>221.9449225473322</v>
      </c>
      <c r="AI586" s="429">
        <f t="shared" si="285"/>
        <v>149.05999999999767</v>
      </c>
      <c r="AJ586" s="429">
        <f t="shared" si="286"/>
        <v>159.36000000000058</v>
      </c>
      <c r="AK586" s="429">
        <f t="shared" si="287"/>
        <v>143.5399999999936</v>
      </c>
      <c r="AL586" s="429">
        <f t="shared" si="288"/>
        <v>158.4600000000064</v>
      </c>
      <c r="AM586" s="429">
        <f t="shared" si="289"/>
        <v>149.05999999999767</v>
      </c>
      <c r="AN586" s="429">
        <f t="shared" si="290"/>
        <v>159.36000000000058</v>
      </c>
      <c r="AO586" s="429">
        <f t="shared" si="291"/>
        <v>143.5399999999936</v>
      </c>
      <c r="AP586" s="429">
        <f t="shared" si="292"/>
        <v>158.4600000000064</v>
      </c>
      <c r="AQ586" s="429">
        <f t="shared" si="293"/>
        <v>115</v>
      </c>
      <c r="AR586" s="429">
        <f t="shared" si="294"/>
        <v>190</v>
      </c>
      <c r="AS586" s="429">
        <f t="shared" si="295"/>
        <v>200</v>
      </c>
      <c r="AT586" s="429">
        <f t="shared" si="296"/>
        <v>200</v>
      </c>
      <c r="AU586" s="429">
        <f t="shared" si="297"/>
        <v>200</v>
      </c>
      <c r="AV586" s="429">
        <f t="shared" si="298"/>
        <v>300</v>
      </c>
      <c r="AW586" s="429">
        <f t="shared" si="299"/>
        <v>300</v>
      </c>
      <c r="AX586" s="429">
        <f t="shared" si="300"/>
        <v>300</v>
      </c>
    </row>
    <row r="587" spans="1:50">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66871.92</v>
      </c>
      <c r="C587" s="290">
        <f t="shared" si="301"/>
        <v>114.900206185567</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80232.02</v>
      </c>
      <c r="E587" s="290">
        <f t="shared" si="301"/>
        <v>137.85570446735395</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80309.279999999999</v>
      </c>
      <c r="G587" s="290">
        <f t="shared" si="302"/>
        <v>137.98845360824743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86132.22</v>
      </c>
      <c r="I587" s="290">
        <f t="shared" si="303"/>
        <v>147.99350515463917</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86752.92</v>
      </c>
      <c r="K587" s="290">
        <f t="shared" si="279"/>
        <v>149.06</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92747.520000000004</v>
      </c>
      <c r="M587" s="290">
        <f t="shared" si="280"/>
        <v>159.36000000000001</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83540.28</v>
      </c>
      <c r="O587" s="290">
        <f t="shared" si="304"/>
        <v>143.54</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92223.72</v>
      </c>
      <c r="Q587" s="290">
        <f t="shared" si="305"/>
        <v>158.46</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66930</v>
      </c>
      <c r="S587" s="290">
        <f t="shared" si="281"/>
        <v>115</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110580</v>
      </c>
      <c r="U587" s="290">
        <f t="shared" si="282"/>
        <v>190</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116400</v>
      </c>
      <c r="W587" s="290">
        <f t="shared" si="306"/>
        <v>200</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116400</v>
      </c>
      <c r="Y587" s="290">
        <f t="shared" si="307"/>
        <v>200</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71000</v>
      </c>
      <c r="AA587" s="290">
        <f t="shared" si="283"/>
        <v>121.99312714776632</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119900</v>
      </c>
      <c r="AC587" s="290">
        <f t="shared" si="284"/>
        <v>206.01374570446737</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87100</v>
      </c>
      <c r="AE587" s="290">
        <f t="shared" si="308"/>
        <v>149.65635738831614</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129250</v>
      </c>
      <c r="AG587" s="290">
        <f t="shared" si="309"/>
        <v>222.07903780068727</v>
      </c>
      <c r="AI587" s="429">
        <f t="shared" si="285"/>
        <v>149.05999999999767</v>
      </c>
      <c r="AJ587" s="429">
        <f t="shared" si="286"/>
        <v>159.36000000000058</v>
      </c>
      <c r="AK587" s="429">
        <f t="shared" si="287"/>
        <v>143.54000000000815</v>
      </c>
      <c r="AL587" s="429">
        <f t="shared" si="288"/>
        <v>158.45999999999185</v>
      </c>
      <c r="AM587" s="429">
        <f t="shared" si="289"/>
        <v>149.05999999999767</v>
      </c>
      <c r="AN587" s="429">
        <f t="shared" si="290"/>
        <v>159.36000000000058</v>
      </c>
      <c r="AO587" s="429">
        <f t="shared" si="291"/>
        <v>143.54000000000815</v>
      </c>
      <c r="AP587" s="429">
        <f t="shared" si="292"/>
        <v>158.45999999999185</v>
      </c>
      <c r="AQ587" s="429">
        <f t="shared" si="293"/>
        <v>115</v>
      </c>
      <c r="AR587" s="429">
        <f t="shared" si="294"/>
        <v>190</v>
      </c>
      <c r="AS587" s="429">
        <f t="shared" si="295"/>
        <v>200</v>
      </c>
      <c r="AT587" s="429">
        <f t="shared" si="296"/>
        <v>200</v>
      </c>
      <c r="AU587" s="429">
        <f t="shared" si="297"/>
        <v>200</v>
      </c>
      <c r="AV587" s="429">
        <f t="shared" si="298"/>
        <v>300</v>
      </c>
      <c r="AW587" s="429">
        <f t="shared" si="299"/>
        <v>300</v>
      </c>
      <c r="AX587" s="429">
        <f t="shared" si="300"/>
        <v>300</v>
      </c>
    </row>
    <row r="588" spans="1:50">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67020.98</v>
      </c>
      <c r="C588" s="290">
        <f t="shared" si="301"/>
        <v>114.95879931389365</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80391.38</v>
      </c>
      <c r="E588" s="290">
        <f t="shared" si="301"/>
        <v>137.89259005145797</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80452.819999999992</v>
      </c>
      <c r="G588" s="290">
        <f t="shared" si="302"/>
        <v>137.99797598627785</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86290.68</v>
      </c>
      <c r="I588" s="290">
        <f t="shared" si="303"/>
        <v>148.01145797598627</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86901.98</v>
      </c>
      <c r="K588" s="290">
        <f t="shared" si="279"/>
        <v>149.06</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92906.880000000005</v>
      </c>
      <c r="M588" s="290">
        <f t="shared" si="280"/>
        <v>159.36000000000001</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83683.819999999992</v>
      </c>
      <c r="O588" s="290">
        <f t="shared" si="304"/>
        <v>143.54</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92382.180000000008</v>
      </c>
      <c r="Q588" s="290">
        <f t="shared" si="305"/>
        <v>158.46</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67045</v>
      </c>
      <c r="S588" s="290">
        <f t="shared" si="281"/>
        <v>115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110770</v>
      </c>
      <c r="U588" s="290">
        <f t="shared" si="282"/>
        <v>190</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116600</v>
      </c>
      <c r="W588" s="290">
        <f t="shared" si="306"/>
        <v>200</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116600</v>
      </c>
      <c r="Y588" s="290">
        <f t="shared" si="307"/>
        <v>200</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71200</v>
      </c>
      <c r="AA588" s="290">
        <f t="shared" si="283"/>
        <v>122.12692967409949</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120200</v>
      </c>
      <c r="AC588" s="290">
        <f t="shared" si="284"/>
        <v>206.17495711835335</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87400</v>
      </c>
      <c r="AE588" s="290">
        <f t="shared" si="308"/>
        <v>149.91423670668954</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129550</v>
      </c>
      <c r="AG588" s="290">
        <f t="shared" si="309"/>
        <v>222.21269296740994</v>
      </c>
      <c r="AI588" s="429">
        <f t="shared" si="285"/>
        <v>149.05999999999767</v>
      </c>
      <c r="AJ588" s="429">
        <f t="shared" si="286"/>
        <v>159.36000000000058</v>
      </c>
      <c r="AK588" s="429">
        <f t="shared" si="287"/>
        <v>143.5399999999936</v>
      </c>
      <c r="AL588" s="429">
        <f t="shared" si="288"/>
        <v>158.45999999999185</v>
      </c>
      <c r="AM588" s="429">
        <f t="shared" si="289"/>
        <v>149.05999999999767</v>
      </c>
      <c r="AN588" s="429">
        <f t="shared" si="290"/>
        <v>159.36000000000058</v>
      </c>
      <c r="AO588" s="429">
        <f t="shared" si="291"/>
        <v>143.5399999999936</v>
      </c>
      <c r="AP588" s="429">
        <f t="shared" si="292"/>
        <v>158.4600000000064</v>
      </c>
      <c r="AQ588" s="429">
        <f t="shared" si="293"/>
        <v>115</v>
      </c>
      <c r="AR588" s="429">
        <f t="shared" si="294"/>
        <v>190</v>
      </c>
      <c r="AS588" s="429">
        <f t="shared" si="295"/>
        <v>200</v>
      </c>
      <c r="AT588" s="429">
        <f t="shared" si="296"/>
        <v>200</v>
      </c>
      <c r="AU588" s="429">
        <f t="shared" si="297"/>
        <v>200</v>
      </c>
      <c r="AV588" s="429">
        <f t="shared" si="298"/>
        <v>300</v>
      </c>
      <c r="AW588" s="429">
        <f t="shared" si="299"/>
        <v>300</v>
      </c>
      <c r="AX588" s="429">
        <f t="shared" si="300"/>
        <v>300</v>
      </c>
    </row>
    <row r="589" spans="1:50">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67170.040000000008</v>
      </c>
      <c r="C589" s="290">
        <f t="shared" si="301"/>
        <v>115.01719178082193</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80550.740000000005</v>
      </c>
      <c r="E589" s="290">
        <f t="shared" si="301"/>
        <v>137.92934931506849</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80596.36</v>
      </c>
      <c r="G589" s="290">
        <f t="shared" si="302"/>
        <v>138.00746575342467</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86449.14</v>
      </c>
      <c r="I589" s="290">
        <f t="shared" si="303"/>
        <v>148.02934931506849</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87051.040000000008</v>
      </c>
      <c r="K589" s="290">
        <f t="shared" si="279"/>
        <v>149.06</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93066.240000000005</v>
      </c>
      <c r="M589" s="290">
        <f t="shared" si="280"/>
        <v>159.36000000000001</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83827.360000000001</v>
      </c>
      <c r="O589" s="290">
        <f t="shared" si="304"/>
        <v>143.54</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92540.64</v>
      </c>
      <c r="Q589" s="290">
        <f t="shared" si="305"/>
        <v>158.46</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67160</v>
      </c>
      <c r="S589" s="290">
        <f t="shared" si="281"/>
        <v>115</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110960</v>
      </c>
      <c r="U589" s="290">
        <f t="shared" si="282"/>
        <v>190</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116800</v>
      </c>
      <c r="W589" s="290">
        <f t="shared" si="306"/>
        <v>200</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116800</v>
      </c>
      <c r="Y589" s="290">
        <f t="shared" si="307"/>
        <v>200</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71400</v>
      </c>
      <c r="AA589" s="290">
        <f t="shared" si="283"/>
        <v>122.26027397260275</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120500</v>
      </c>
      <c r="AC589" s="290">
        <f t="shared" si="284"/>
        <v>206.33561643835617</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87700</v>
      </c>
      <c r="AE589" s="290">
        <f t="shared" si="308"/>
        <v>150.17123287671234</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129850</v>
      </c>
      <c r="AG589" s="290">
        <f t="shared" si="309"/>
        <v>222.3458904109589</v>
      </c>
      <c r="AI589" s="429">
        <f t="shared" si="285"/>
        <v>149.06000000001222</v>
      </c>
      <c r="AJ589" s="429">
        <f t="shared" si="286"/>
        <v>159.36000000000058</v>
      </c>
      <c r="AK589" s="429">
        <f t="shared" si="287"/>
        <v>143.54000000000815</v>
      </c>
      <c r="AL589" s="429">
        <f t="shared" si="288"/>
        <v>158.4600000000064</v>
      </c>
      <c r="AM589" s="429">
        <f t="shared" si="289"/>
        <v>149.06000000001222</v>
      </c>
      <c r="AN589" s="429">
        <f t="shared" si="290"/>
        <v>159.36000000000058</v>
      </c>
      <c r="AO589" s="429">
        <f t="shared" si="291"/>
        <v>143.54000000000815</v>
      </c>
      <c r="AP589" s="429">
        <f t="shared" si="292"/>
        <v>158.45999999999185</v>
      </c>
      <c r="AQ589" s="429">
        <f t="shared" si="293"/>
        <v>115</v>
      </c>
      <c r="AR589" s="429">
        <f t="shared" si="294"/>
        <v>190</v>
      </c>
      <c r="AS589" s="429">
        <f t="shared" si="295"/>
        <v>200</v>
      </c>
      <c r="AT589" s="429">
        <f t="shared" si="296"/>
        <v>200</v>
      </c>
      <c r="AU589" s="429">
        <f t="shared" si="297"/>
        <v>200</v>
      </c>
      <c r="AV589" s="429">
        <f t="shared" si="298"/>
        <v>300</v>
      </c>
      <c r="AW589" s="429">
        <f t="shared" si="299"/>
        <v>300</v>
      </c>
      <c r="AX589" s="429">
        <f t="shared" si="300"/>
        <v>300</v>
      </c>
    </row>
    <row r="590" spans="1:5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67319.100000000006</v>
      </c>
      <c r="C590" s="290">
        <f t="shared" si="301"/>
        <v>115.07538461538462</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80710.100000000006</v>
      </c>
      <c r="E590" s="290">
        <f t="shared" si="301"/>
        <v>137.96598290598291</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80739.899999999994</v>
      </c>
      <c r="G590" s="290">
        <f t="shared" si="302"/>
        <v>138.01692307692306</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86607.6</v>
      </c>
      <c r="I590" s="290">
        <f t="shared" si="303"/>
        <v>148.04717948717951</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87200.1</v>
      </c>
      <c r="K590" s="290">
        <f t="shared" si="279"/>
        <v>149.06</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93225.600000000006</v>
      </c>
      <c r="M590" s="290">
        <f t="shared" si="280"/>
        <v>159.36000000000001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83970.9</v>
      </c>
      <c r="O590" s="290">
        <f t="shared" si="304"/>
        <v>143.54</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92699.1</v>
      </c>
      <c r="Q590" s="290">
        <f t="shared" si="305"/>
        <v>158.46</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67275</v>
      </c>
      <c r="S590" s="290">
        <f t="shared" si="281"/>
        <v>115</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111150</v>
      </c>
      <c r="U590" s="290">
        <f t="shared" si="282"/>
        <v>190</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117000</v>
      </c>
      <c r="W590" s="290">
        <f t="shared" si="306"/>
        <v>200</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117000</v>
      </c>
      <c r="Y590" s="290">
        <f t="shared" si="307"/>
        <v>200</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71600</v>
      </c>
      <c r="AA590" s="290">
        <f t="shared" si="283"/>
        <v>122.3931623931624</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120800</v>
      </c>
      <c r="AC590" s="290">
        <f t="shared" si="284"/>
        <v>206.4957264957265</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88000</v>
      </c>
      <c r="AE590" s="290">
        <f t="shared" si="308"/>
        <v>150.42735042735043</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130150</v>
      </c>
      <c r="AG590" s="290">
        <f t="shared" si="309"/>
        <v>222.47863247863248</v>
      </c>
      <c r="AI590" s="429">
        <f t="shared" si="285"/>
        <v>149.05999999999767</v>
      </c>
      <c r="AJ590" s="429">
        <f t="shared" si="286"/>
        <v>159.36000000000058</v>
      </c>
      <c r="AK590" s="429">
        <f t="shared" si="287"/>
        <v>143.5399999999936</v>
      </c>
      <c r="AL590" s="429">
        <f t="shared" si="288"/>
        <v>158.4600000000064</v>
      </c>
      <c r="AM590" s="429">
        <f t="shared" si="289"/>
        <v>149.05999999999767</v>
      </c>
      <c r="AN590" s="429">
        <f t="shared" si="290"/>
        <v>159.36000000000058</v>
      </c>
      <c r="AO590" s="429">
        <f t="shared" si="291"/>
        <v>143.5399999999936</v>
      </c>
      <c r="AP590" s="429">
        <f t="shared" si="292"/>
        <v>158.4600000000064</v>
      </c>
      <c r="AQ590" s="429">
        <f t="shared" si="293"/>
        <v>115</v>
      </c>
      <c r="AR590" s="429">
        <f t="shared" si="294"/>
        <v>190</v>
      </c>
      <c r="AS590" s="429">
        <f t="shared" si="295"/>
        <v>200</v>
      </c>
      <c r="AT590" s="429">
        <f t="shared" si="296"/>
        <v>200</v>
      </c>
      <c r="AU590" s="429">
        <f t="shared" si="297"/>
        <v>200</v>
      </c>
      <c r="AV590" s="429">
        <f t="shared" si="298"/>
        <v>300</v>
      </c>
      <c r="AW590" s="429">
        <f t="shared" si="299"/>
        <v>300</v>
      </c>
      <c r="AX590" s="429">
        <f t="shared" si="300"/>
        <v>300</v>
      </c>
    </row>
    <row r="591" spans="1:50">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67468.160000000003</v>
      </c>
      <c r="C591" s="290">
        <f t="shared" si="301"/>
        <v>115.13337883959045</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80869.460000000006</v>
      </c>
      <c r="E591" s="290">
        <f t="shared" si="301"/>
        <v>138.00249146757679</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80883.44</v>
      </c>
      <c r="G591" s="290">
        <f t="shared" si="302"/>
        <v>138.02634812286689</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86766.06</v>
      </c>
      <c r="I591" s="290">
        <f t="shared" si="303"/>
        <v>148.06494880546074</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87349.16</v>
      </c>
      <c r="K591" s="290">
        <f t="shared" si="279"/>
        <v>149.06</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93384.960000000006</v>
      </c>
      <c r="M591" s="290">
        <f t="shared" si="280"/>
        <v>159.36000000000001</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84114.44</v>
      </c>
      <c r="O591" s="290">
        <f t="shared" si="304"/>
        <v>143.54</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92857.56</v>
      </c>
      <c r="Q591" s="290">
        <f t="shared" si="305"/>
        <v>158.46</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67390</v>
      </c>
      <c r="S591" s="290">
        <f t="shared" si="281"/>
        <v>115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111340</v>
      </c>
      <c r="U591" s="290">
        <f t="shared" si="282"/>
        <v>190</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117200</v>
      </c>
      <c r="W591" s="290">
        <f t="shared" si="306"/>
        <v>200</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117200</v>
      </c>
      <c r="Y591" s="290">
        <f t="shared" si="307"/>
        <v>200</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71800</v>
      </c>
      <c r="AA591" s="290">
        <f t="shared" si="283"/>
        <v>122.52559726962457</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121100</v>
      </c>
      <c r="AC591" s="290">
        <f t="shared" si="284"/>
        <v>206.65529010238907</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88300</v>
      </c>
      <c r="AE591" s="290">
        <f t="shared" si="308"/>
        <v>150.6825938566553</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130450</v>
      </c>
      <c r="AG591" s="290">
        <f t="shared" si="309"/>
        <v>222.61092150170649</v>
      </c>
      <c r="AI591" s="429">
        <f t="shared" si="285"/>
        <v>149.05999999999767</v>
      </c>
      <c r="AJ591" s="429">
        <f t="shared" si="286"/>
        <v>159.36000000000058</v>
      </c>
      <c r="AK591" s="429">
        <f t="shared" si="287"/>
        <v>143.54000000000815</v>
      </c>
      <c r="AL591" s="429">
        <f t="shared" si="288"/>
        <v>158.45999999999185</v>
      </c>
      <c r="AM591" s="429">
        <f t="shared" si="289"/>
        <v>149.05999999999767</v>
      </c>
      <c r="AN591" s="429">
        <f t="shared" si="290"/>
        <v>159.36000000000058</v>
      </c>
      <c r="AO591" s="429">
        <f t="shared" si="291"/>
        <v>143.54000000000815</v>
      </c>
      <c r="AP591" s="429">
        <f t="shared" si="292"/>
        <v>158.45999999999185</v>
      </c>
      <c r="AQ591" s="429">
        <f t="shared" si="293"/>
        <v>115</v>
      </c>
      <c r="AR591" s="429">
        <f t="shared" si="294"/>
        <v>190</v>
      </c>
      <c r="AS591" s="429">
        <f t="shared" si="295"/>
        <v>200</v>
      </c>
      <c r="AT591" s="429">
        <f t="shared" si="296"/>
        <v>200</v>
      </c>
      <c r="AU591" s="429">
        <f t="shared" si="297"/>
        <v>200</v>
      </c>
      <c r="AV591" s="429">
        <f t="shared" si="298"/>
        <v>300</v>
      </c>
      <c r="AW591" s="429">
        <f t="shared" si="299"/>
        <v>300</v>
      </c>
      <c r="AX591" s="429">
        <f t="shared" si="300"/>
        <v>300</v>
      </c>
    </row>
    <row r="592" spans="1:50">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67617.22</v>
      </c>
      <c r="C592" s="290">
        <f t="shared" si="301"/>
        <v>115.19117546848382</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81028.820000000007</v>
      </c>
      <c r="E592" s="290">
        <f t="shared" si="301"/>
        <v>138.03887563884157</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81026.98</v>
      </c>
      <c r="G592" s="290">
        <f t="shared" si="302"/>
        <v>138.03574105621806</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86924.52</v>
      </c>
      <c r="I592" s="290">
        <f t="shared" si="303"/>
        <v>148.08265758091994</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87498.22</v>
      </c>
      <c r="K592" s="290">
        <f t="shared" si="279"/>
        <v>149.06</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93544.320000000007</v>
      </c>
      <c r="M592" s="290">
        <f t="shared" si="280"/>
        <v>159.36000000000001</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84257.98</v>
      </c>
      <c r="O592" s="290">
        <f t="shared" si="304"/>
        <v>143.54</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93016.02</v>
      </c>
      <c r="Q592" s="290">
        <f t="shared" si="305"/>
        <v>158.46</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67505</v>
      </c>
      <c r="S592" s="290">
        <f t="shared" si="281"/>
        <v>115</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111530</v>
      </c>
      <c r="U592" s="290">
        <f t="shared" si="282"/>
        <v>190</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117400</v>
      </c>
      <c r="W592" s="290">
        <f t="shared" si="306"/>
        <v>200</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117400</v>
      </c>
      <c r="Y592" s="290">
        <f t="shared" si="307"/>
        <v>200</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72000</v>
      </c>
      <c r="AA592" s="290">
        <f t="shared" si="283"/>
        <v>122.65758091993186</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121400</v>
      </c>
      <c r="AC592" s="290">
        <f t="shared" si="284"/>
        <v>206.81431005110733</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88600</v>
      </c>
      <c r="AE592" s="290">
        <f t="shared" si="308"/>
        <v>150.93696763202726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130750</v>
      </c>
      <c r="AG592" s="290">
        <f t="shared" si="309"/>
        <v>222.74275979557069</v>
      </c>
      <c r="AI592" s="429">
        <f t="shared" si="285"/>
        <v>149.05999999999767</v>
      </c>
      <c r="AJ592" s="429">
        <f t="shared" si="286"/>
        <v>159.36000000000058</v>
      </c>
      <c r="AK592" s="429">
        <f t="shared" si="287"/>
        <v>143.5399999999936</v>
      </c>
      <c r="AL592" s="429">
        <f t="shared" si="288"/>
        <v>158.4600000000064</v>
      </c>
      <c r="AM592" s="429">
        <f t="shared" si="289"/>
        <v>149.05999999999767</v>
      </c>
      <c r="AN592" s="429">
        <f t="shared" si="290"/>
        <v>159.36000000000058</v>
      </c>
      <c r="AO592" s="429">
        <f t="shared" si="291"/>
        <v>143.5399999999936</v>
      </c>
      <c r="AP592" s="429">
        <f t="shared" si="292"/>
        <v>158.4600000000064</v>
      </c>
      <c r="AQ592" s="429">
        <f t="shared" si="293"/>
        <v>115</v>
      </c>
      <c r="AR592" s="429">
        <f t="shared" si="294"/>
        <v>190</v>
      </c>
      <c r="AS592" s="429">
        <f t="shared" si="295"/>
        <v>200</v>
      </c>
      <c r="AT592" s="429">
        <f t="shared" si="296"/>
        <v>200</v>
      </c>
      <c r="AU592" s="429">
        <f t="shared" si="297"/>
        <v>200</v>
      </c>
      <c r="AV592" s="429">
        <f t="shared" si="298"/>
        <v>300</v>
      </c>
      <c r="AW592" s="429">
        <f t="shared" si="299"/>
        <v>300</v>
      </c>
      <c r="AX592" s="429">
        <f t="shared" si="300"/>
        <v>300</v>
      </c>
    </row>
    <row r="593" spans="1:50">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67766.28</v>
      </c>
      <c r="C593" s="290">
        <f t="shared" si="301"/>
        <v>115.24877551020408</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81188.180000000008</v>
      </c>
      <c r="E593" s="290">
        <f t="shared" si="301"/>
        <v>138.07513605442179</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81170.51999999999</v>
      </c>
      <c r="G593" s="290">
        <f t="shared" si="302"/>
        <v>138.04510204081632</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87082.98000000001</v>
      </c>
      <c r="I593" s="290">
        <f t="shared" si="303"/>
        <v>148.10030612244898</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87647.28</v>
      </c>
      <c r="K593" s="290">
        <f t="shared" si="279"/>
        <v>149.06</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93703.680000000008</v>
      </c>
      <c r="M593" s="290">
        <f t="shared" si="280"/>
        <v>159.36000000000001</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84401.51999999999</v>
      </c>
      <c r="O593" s="290">
        <f t="shared" si="304"/>
        <v>143.54</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93174.48000000001</v>
      </c>
      <c r="Q593" s="290">
        <f t="shared" si="305"/>
        <v>158.46</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67620</v>
      </c>
      <c r="S593" s="290">
        <f t="shared" si="281"/>
        <v>115</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111720</v>
      </c>
      <c r="U593" s="290">
        <f t="shared" si="282"/>
        <v>190</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117600</v>
      </c>
      <c r="W593" s="290">
        <f t="shared" si="306"/>
        <v>200</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117600</v>
      </c>
      <c r="Y593" s="290">
        <f t="shared" si="307"/>
        <v>200</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72200</v>
      </c>
      <c r="AA593" s="290">
        <f t="shared" si="283"/>
        <v>122.78911564625851</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121700</v>
      </c>
      <c r="AC593" s="290">
        <f t="shared" si="284"/>
        <v>206.97278911564626</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88900</v>
      </c>
      <c r="AE593" s="290">
        <f t="shared" si="308"/>
        <v>151.1904761904762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131050</v>
      </c>
      <c r="AG593" s="290">
        <f t="shared" si="309"/>
        <v>222.87414965986395</v>
      </c>
      <c r="AI593" s="429">
        <f t="shared" si="285"/>
        <v>149.05999999999767</v>
      </c>
      <c r="AJ593" s="429">
        <f t="shared" si="286"/>
        <v>159.36000000000058</v>
      </c>
      <c r="AK593" s="429">
        <f t="shared" si="287"/>
        <v>143.5399999999936</v>
      </c>
      <c r="AL593" s="429">
        <f t="shared" si="288"/>
        <v>158.4600000000064</v>
      </c>
      <c r="AM593" s="429">
        <f t="shared" si="289"/>
        <v>149.05999999999767</v>
      </c>
      <c r="AN593" s="429">
        <f t="shared" si="290"/>
        <v>159.36000000000058</v>
      </c>
      <c r="AO593" s="429">
        <f t="shared" si="291"/>
        <v>143.5399999999936</v>
      </c>
      <c r="AP593" s="429">
        <f t="shared" si="292"/>
        <v>158.4600000000064</v>
      </c>
      <c r="AQ593" s="429">
        <f t="shared" si="293"/>
        <v>115</v>
      </c>
      <c r="AR593" s="429">
        <f t="shared" si="294"/>
        <v>190</v>
      </c>
      <c r="AS593" s="429">
        <f t="shared" si="295"/>
        <v>200</v>
      </c>
      <c r="AT593" s="429">
        <f t="shared" si="296"/>
        <v>200</v>
      </c>
      <c r="AU593" s="429">
        <f t="shared" si="297"/>
        <v>200</v>
      </c>
      <c r="AV593" s="429">
        <f t="shared" si="298"/>
        <v>300</v>
      </c>
      <c r="AW593" s="429">
        <f t="shared" si="299"/>
        <v>300</v>
      </c>
      <c r="AX593" s="429">
        <f t="shared" si="300"/>
        <v>300</v>
      </c>
    </row>
    <row r="594" spans="1:50">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67915.34</v>
      </c>
      <c r="C594" s="290">
        <f t="shared" si="301"/>
        <v>115.30617996604414</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81347.540000000008</v>
      </c>
      <c r="E594" s="290">
        <f t="shared" si="301"/>
        <v>138.11127334465198</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81314.06</v>
      </c>
      <c r="G594" s="290">
        <f t="shared" si="302"/>
        <v>138.05443123938878</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87241.44</v>
      </c>
      <c r="I594" s="290">
        <f t="shared" si="303"/>
        <v>148.11789473684212</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87796.34</v>
      </c>
      <c r="K594" s="290">
        <f t="shared" si="279"/>
        <v>149.06</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93863.040000000008</v>
      </c>
      <c r="M594" s="290">
        <f t="shared" si="280"/>
        <v>159.36000000000001</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84545.06</v>
      </c>
      <c r="O594" s="290">
        <f t="shared" si="304"/>
        <v>143.54</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93332.94</v>
      </c>
      <c r="Q594" s="290">
        <f t="shared" si="305"/>
        <v>158.46</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67735</v>
      </c>
      <c r="S594" s="290">
        <f t="shared" si="281"/>
        <v>115</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111910</v>
      </c>
      <c r="U594" s="290">
        <f t="shared" si="282"/>
        <v>190</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117800</v>
      </c>
      <c r="W594" s="290">
        <f t="shared" si="306"/>
        <v>200</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117800</v>
      </c>
      <c r="Y594" s="290">
        <f t="shared" si="307"/>
        <v>200</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72400</v>
      </c>
      <c r="AA594" s="290">
        <f t="shared" si="283"/>
        <v>122.92020373514431</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122000</v>
      </c>
      <c r="AC594" s="290">
        <f t="shared" si="284"/>
        <v>207.13073005093378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89200</v>
      </c>
      <c r="AE594" s="290">
        <f t="shared" si="308"/>
        <v>151.44312393887947</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131350</v>
      </c>
      <c r="AG594" s="290">
        <f t="shared" si="309"/>
        <v>223.0050933786078</v>
      </c>
      <c r="AI594" s="429">
        <f t="shared" si="285"/>
        <v>149.05999999999767</v>
      </c>
      <c r="AJ594" s="429">
        <f t="shared" si="286"/>
        <v>159.36000000000058</v>
      </c>
      <c r="AK594" s="429">
        <f t="shared" si="287"/>
        <v>143.54000000000815</v>
      </c>
      <c r="AL594" s="429">
        <f t="shared" si="288"/>
        <v>158.45999999999185</v>
      </c>
      <c r="AM594" s="429">
        <f t="shared" si="289"/>
        <v>149.05999999999767</v>
      </c>
      <c r="AN594" s="429">
        <f t="shared" si="290"/>
        <v>159.36000000000058</v>
      </c>
      <c r="AO594" s="429">
        <f t="shared" si="291"/>
        <v>143.54000000000815</v>
      </c>
      <c r="AP594" s="429">
        <f t="shared" si="292"/>
        <v>158.45999999999185</v>
      </c>
      <c r="AQ594" s="429">
        <f t="shared" si="293"/>
        <v>115</v>
      </c>
      <c r="AR594" s="429">
        <f t="shared" si="294"/>
        <v>190</v>
      </c>
      <c r="AS594" s="429">
        <f t="shared" si="295"/>
        <v>200</v>
      </c>
      <c r="AT594" s="429">
        <f t="shared" si="296"/>
        <v>200</v>
      </c>
      <c r="AU594" s="429">
        <f t="shared" si="297"/>
        <v>200</v>
      </c>
      <c r="AV594" s="429">
        <f t="shared" si="298"/>
        <v>300</v>
      </c>
      <c r="AW594" s="429">
        <f t="shared" si="299"/>
        <v>300</v>
      </c>
      <c r="AX594" s="429">
        <f t="shared" si="300"/>
        <v>300</v>
      </c>
    </row>
    <row r="595" spans="1:50">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68064.399999999994</v>
      </c>
      <c r="C595" s="290">
        <f t="shared" si="301"/>
        <v>115.36338983050847</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81506.899999999994</v>
      </c>
      <c r="E595" s="290">
        <f t="shared" si="301"/>
        <v>138.14728813559321</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81457.599999999991</v>
      </c>
      <c r="G595" s="290">
        <f t="shared" si="302"/>
        <v>138.06372881355929</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87399.9</v>
      </c>
      <c r="I595" s="290">
        <f t="shared" si="303"/>
        <v>148.13542372881355</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87945.4</v>
      </c>
      <c r="K595" s="290">
        <f t="shared" si="279"/>
        <v>149.06</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94022.400000000009</v>
      </c>
      <c r="M595" s="290">
        <f t="shared" si="280"/>
        <v>159.36000000000001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84688.599999999991</v>
      </c>
      <c r="O595" s="290">
        <f t="shared" si="304"/>
        <v>143.54</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93491.400000000009</v>
      </c>
      <c r="Q595" s="290">
        <f t="shared" si="305"/>
        <v>158.46</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67850</v>
      </c>
      <c r="S595" s="290">
        <f t="shared" si="281"/>
        <v>115</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112100</v>
      </c>
      <c r="U595" s="290">
        <f t="shared" si="282"/>
        <v>190</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118000</v>
      </c>
      <c r="W595" s="290">
        <f t="shared" si="306"/>
        <v>200</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118000</v>
      </c>
      <c r="Y595" s="290">
        <f t="shared" si="307"/>
        <v>200</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72600</v>
      </c>
      <c r="AA595" s="290">
        <f t="shared" si="283"/>
        <v>123.05084745762711</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122300</v>
      </c>
      <c r="AC595" s="290">
        <f t="shared" si="284"/>
        <v>207.28813559322035</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89500</v>
      </c>
      <c r="AE595" s="290">
        <f t="shared" si="308"/>
        <v>151.69491525423729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131650</v>
      </c>
      <c r="AG595" s="290">
        <f t="shared" si="309"/>
        <v>223.13559322033899</v>
      </c>
      <c r="AI595" s="429">
        <f t="shared" si="285"/>
        <v>149.05999999999767</v>
      </c>
      <c r="AJ595" s="429">
        <f t="shared" si="286"/>
        <v>159.35999999998603</v>
      </c>
      <c r="AK595" s="429">
        <f t="shared" si="287"/>
        <v>143.5399999999936</v>
      </c>
      <c r="AL595" s="429">
        <f t="shared" si="288"/>
        <v>158.45999999999185</v>
      </c>
      <c r="AM595" s="429">
        <f t="shared" si="289"/>
        <v>149.05999999999767</v>
      </c>
      <c r="AN595" s="429">
        <f t="shared" si="290"/>
        <v>159.36000000000058</v>
      </c>
      <c r="AO595" s="429">
        <f t="shared" si="291"/>
        <v>143.5399999999936</v>
      </c>
      <c r="AP595" s="429">
        <f t="shared" si="292"/>
        <v>158.4600000000064</v>
      </c>
      <c r="AQ595" s="429">
        <f t="shared" si="293"/>
        <v>115</v>
      </c>
      <c r="AR595" s="429">
        <f t="shared" si="294"/>
        <v>190</v>
      </c>
      <c r="AS595" s="429">
        <f t="shared" si="295"/>
        <v>200</v>
      </c>
      <c r="AT595" s="429">
        <f t="shared" si="296"/>
        <v>200</v>
      </c>
      <c r="AU595" s="429">
        <f t="shared" si="297"/>
        <v>200</v>
      </c>
      <c r="AV595" s="429">
        <f t="shared" si="298"/>
        <v>300</v>
      </c>
      <c r="AW595" s="429">
        <f t="shared" si="299"/>
        <v>300</v>
      </c>
      <c r="AX595" s="429">
        <f t="shared" si="300"/>
        <v>300</v>
      </c>
    </row>
    <row r="596" spans="1:50">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68213.460000000006</v>
      </c>
      <c r="C596" s="290">
        <f t="shared" si="301"/>
        <v>115.42040609137057</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81666.260000000009</v>
      </c>
      <c r="E596" s="290">
        <f t="shared" si="301"/>
        <v>138.18318104906939</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81601.14</v>
      </c>
      <c r="G596" s="290">
        <f t="shared" si="302"/>
        <v>138.07299492385786</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87558.36</v>
      </c>
      <c r="I596" s="290">
        <f t="shared" si="303"/>
        <v>148.15289340101523</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88094.46</v>
      </c>
      <c r="K596" s="290">
        <f t="shared" si="279"/>
        <v>149.06</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94181.760000000009</v>
      </c>
      <c r="M596" s="290">
        <f t="shared" si="280"/>
        <v>159.36000000000001</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84832.14</v>
      </c>
      <c r="O596" s="290">
        <f t="shared" si="304"/>
        <v>143.54</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93649.86</v>
      </c>
      <c r="Q596" s="290">
        <f t="shared" si="305"/>
        <v>158.46</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67965</v>
      </c>
      <c r="S596" s="290">
        <f t="shared" si="281"/>
        <v>115</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112290</v>
      </c>
      <c r="U596" s="290">
        <f t="shared" si="282"/>
        <v>190</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118200</v>
      </c>
      <c r="W596" s="290">
        <f t="shared" si="306"/>
        <v>200</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118200</v>
      </c>
      <c r="Y596" s="290">
        <f t="shared" si="307"/>
        <v>200</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72800</v>
      </c>
      <c r="AA596" s="290">
        <f t="shared" si="283"/>
        <v>123.18104906937394</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122600</v>
      </c>
      <c r="AC596" s="290">
        <f t="shared" si="284"/>
        <v>207.44500846023689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89800</v>
      </c>
      <c r="AE596" s="290">
        <f t="shared" si="308"/>
        <v>151.94585448392556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131950</v>
      </c>
      <c r="AG596" s="290">
        <f t="shared" si="309"/>
        <v>223.26565143824027</v>
      </c>
      <c r="AI596" s="429">
        <f t="shared" si="285"/>
        <v>149.06000000001222</v>
      </c>
      <c r="AJ596" s="429">
        <f t="shared" si="286"/>
        <v>159.36000000001513</v>
      </c>
      <c r="AK596" s="429">
        <f t="shared" si="287"/>
        <v>143.54000000000815</v>
      </c>
      <c r="AL596" s="429">
        <f t="shared" si="288"/>
        <v>158.4600000000064</v>
      </c>
      <c r="AM596" s="429">
        <f t="shared" si="289"/>
        <v>149.06000000001222</v>
      </c>
      <c r="AN596" s="429">
        <f t="shared" si="290"/>
        <v>159.36000000000058</v>
      </c>
      <c r="AO596" s="429">
        <f t="shared" si="291"/>
        <v>143.54000000000815</v>
      </c>
      <c r="AP596" s="429">
        <f t="shared" si="292"/>
        <v>158.45999999999185</v>
      </c>
      <c r="AQ596" s="429">
        <f t="shared" si="293"/>
        <v>115</v>
      </c>
      <c r="AR596" s="429">
        <f t="shared" si="294"/>
        <v>190</v>
      </c>
      <c r="AS596" s="429">
        <f t="shared" si="295"/>
        <v>200</v>
      </c>
      <c r="AT596" s="429">
        <f t="shared" si="296"/>
        <v>200</v>
      </c>
      <c r="AU596" s="429">
        <f t="shared" si="297"/>
        <v>200</v>
      </c>
      <c r="AV596" s="429">
        <f t="shared" si="298"/>
        <v>300</v>
      </c>
      <c r="AW596" s="429">
        <f t="shared" si="299"/>
        <v>300</v>
      </c>
      <c r="AX596" s="429">
        <f t="shared" si="300"/>
        <v>300</v>
      </c>
    </row>
    <row r="597" spans="1:50">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68362.52</v>
      </c>
      <c r="C597" s="290">
        <f t="shared" si="301"/>
        <v>115.47722972972974</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81825.62</v>
      </c>
      <c r="E597" s="290">
        <f t="shared" si="301"/>
        <v>138.21895270270269</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81744.679999999993</v>
      </c>
      <c r="G597" s="290">
        <f t="shared" si="302"/>
        <v>138.0822297297297</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87716.82</v>
      </c>
      <c r="I597" s="290">
        <f t="shared" si="303"/>
        <v>148.17030405405407</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88243.520000000004</v>
      </c>
      <c r="K597" s="290">
        <f t="shared" si="279"/>
        <v>149.06</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94341.12000000001</v>
      </c>
      <c r="M597" s="290">
        <f t="shared" si="280"/>
        <v>159.36000000000001</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84975.679999999993</v>
      </c>
      <c r="O597" s="290">
        <f t="shared" si="304"/>
        <v>143.54</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93808.320000000007</v>
      </c>
      <c r="Q597" s="290">
        <f t="shared" si="305"/>
        <v>158.46</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68080</v>
      </c>
      <c r="S597" s="290">
        <f t="shared" si="281"/>
        <v>115</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112480</v>
      </c>
      <c r="U597" s="290">
        <f t="shared" si="282"/>
        <v>190</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118400</v>
      </c>
      <c r="W597" s="290">
        <f t="shared" si="306"/>
        <v>200</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118400</v>
      </c>
      <c r="Y597" s="290">
        <f t="shared" si="307"/>
        <v>200</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73000</v>
      </c>
      <c r="AA597" s="290">
        <f t="shared" si="283"/>
        <v>123.31081081081081</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122900</v>
      </c>
      <c r="AC597" s="290">
        <f t="shared" si="284"/>
        <v>207.60135135135135</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90100</v>
      </c>
      <c r="AE597" s="290">
        <f t="shared" si="308"/>
        <v>152.19594594594594</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132250</v>
      </c>
      <c r="AG597" s="290">
        <f t="shared" si="309"/>
        <v>223.39527027027026</v>
      </c>
      <c r="AI597" s="429">
        <f t="shared" si="285"/>
        <v>149.05999999999767</v>
      </c>
      <c r="AJ597" s="429">
        <f t="shared" si="286"/>
        <v>159.35999999998603</v>
      </c>
      <c r="AK597" s="429">
        <f t="shared" si="287"/>
        <v>143.5399999999936</v>
      </c>
      <c r="AL597" s="429">
        <f t="shared" si="288"/>
        <v>158.4600000000064</v>
      </c>
      <c r="AM597" s="429">
        <f t="shared" si="289"/>
        <v>149.05999999999767</v>
      </c>
      <c r="AN597" s="429">
        <f t="shared" si="290"/>
        <v>159.36000000000058</v>
      </c>
      <c r="AO597" s="429">
        <f t="shared" si="291"/>
        <v>143.5399999999936</v>
      </c>
      <c r="AP597" s="429">
        <f t="shared" si="292"/>
        <v>158.4600000000064</v>
      </c>
      <c r="AQ597" s="429">
        <f t="shared" si="293"/>
        <v>115</v>
      </c>
      <c r="AR597" s="429">
        <f t="shared" si="294"/>
        <v>190</v>
      </c>
      <c r="AS597" s="429">
        <f t="shared" si="295"/>
        <v>200</v>
      </c>
      <c r="AT597" s="429">
        <f t="shared" si="296"/>
        <v>200</v>
      </c>
      <c r="AU597" s="429">
        <f t="shared" si="297"/>
        <v>200</v>
      </c>
      <c r="AV597" s="429">
        <f t="shared" si="298"/>
        <v>300</v>
      </c>
      <c r="AW597" s="429">
        <f t="shared" si="299"/>
        <v>300</v>
      </c>
      <c r="AX597" s="429">
        <f t="shared" si="300"/>
        <v>300</v>
      </c>
    </row>
    <row r="598" spans="1:50">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68511.58</v>
      </c>
      <c r="C598" s="290">
        <f t="shared" si="301"/>
        <v>115.53386172006746</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81984.98000000001</v>
      </c>
      <c r="E598" s="290">
        <f t="shared" si="301"/>
        <v>138.25460370994944</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81888.22</v>
      </c>
      <c r="G598" s="290">
        <f t="shared" si="302"/>
        <v>138.09143338954468</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87875.28</v>
      </c>
      <c r="I598" s="290">
        <f t="shared" si="303"/>
        <v>148.18765598650927</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88392.58</v>
      </c>
      <c r="K598" s="290">
        <f t="shared" si="279"/>
        <v>149.06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94500.48000000001</v>
      </c>
      <c r="M598" s="290">
        <f t="shared" si="280"/>
        <v>159.36000000000001</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85119.22</v>
      </c>
      <c r="O598" s="290">
        <f t="shared" si="304"/>
        <v>143.54</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93966.78</v>
      </c>
      <c r="Q598" s="290">
        <f t="shared" si="305"/>
        <v>158.46</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68195</v>
      </c>
      <c r="S598" s="290">
        <f t="shared" si="281"/>
        <v>115</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112670</v>
      </c>
      <c r="U598" s="290">
        <f t="shared" si="282"/>
        <v>190</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118600</v>
      </c>
      <c r="W598" s="290">
        <f t="shared" si="306"/>
        <v>200</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118600</v>
      </c>
      <c r="Y598" s="290">
        <f t="shared" si="307"/>
        <v>200</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73200</v>
      </c>
      <c r="AA598" s="290">
        <f t="shared" si="283"/>
        <v>123.44013490725126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123200</v>
      </c>
      <c r="AC598" s="290">
        <f t="shared" si="284"/>
        <v>207.75716694772345</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90400</v>
      </c>
      <c r="AE598" s="290">
        <f t="shared" si="308"/>
        <v>152.44519392917368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132550</v>
      </c>
      <c r="AG598" s="290">
        <f t="shared" si="309"/>
        <v>223.52445193929174</v>
      </c>
      <c r="AI598" s="429">
        <f t="shared" si="285"/>
        <v>149.05999999999767</v>
      </c>
      <c r="AJ598" s="429">
        <f t="shared" si="286"/>
        <v>159.36000000001513</v>
      </c>
      <c r="AK598" s="429">
        <f t="shared" si="287"/>
        <v>143.54000000000815</v>
      </c>
      <c r="AL598" s="429">
        <f t="shared" si="288"/>
        <v>158.45999999999185</v>
      </c>
      <c r="AM598" s="429">
        <f t="shared" si="289"/>
        <v>149.05999999999767</v>
      </c>
      <c r="AN598" s="429">
        <f t="shared" si="290"/>
        <v>159.36000000000058</v>
      </c>
      <c r="AO598" s="429">
        <f t="shared" si="291"/>
        <v>143.54000000000815</v>
      </c>
      <c r="AP598" s="429">
        <f t="shared" si="292"/>
        <v>158.45999999999185</v>
      </c>
      <c r="AQ598" s="429">
        <f t="shared" si="293"/>
        <v>115</v>
      </c>
      <c r="AR598" s="429">
        <f t="shared" si="294"/>
        <v>190</v>
      </c>
      <c r="AS598" s="429">
        <f t="shared" si="295"/>
        <v>200</v>
      </c>
      <c r="AT598" s="429">
        <f t="shared" si="296"/>
        <v>200</v>
      </c>
      <c r="AU598" s="429">
        <f t="shared" si="297"/>
        <v>200</v>
      </c>
      <c r="AV598" s="429">
        <f t="shared" si="298"/>
        <v>300</v>
      </c>
      <c r="AW598" s="429">
        <f t="shared" si="299"/>
        <v>300</v>
      </c>
      <c r="AX598" s="429">
        <f t="shared" si="300"/>
        <v>300</v>
      </c>
    </row>
    <row r="599" spans="1:50">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68660.639999999999</v>
      </c>
      <c r="C599" s="290">
        <f t="shared" si="301"/>
        <v>115.59030303030303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82144.34</v>
      </c>
      <c r="E599" s="290">
        <f t="shared" si="301"/>
        <v>138.29013468013468</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82031.759999999995</v>
      </c>
      <c r="G599" s="290">
        <f t="shared" si="302"/>
        <v>138.10060606060605</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88033.74</v>
      </c>
      <c r="I599" s="290">
        <f t="shared" si="303"/>
        <v>148.20494949494952</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88541.64</v>
      </c>
      <c r="K599" s="290">
        <f t="shared" si="279"/>
        <v>149.06</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94659.840000000011</v>
      </c>
      <c r="M599" s="290">
        <f t="shared" si="280"/>
        <v>159.36000000000001</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85262.76</v>
      </c>
      <c r="O599" s="290">
        <f t="shared" si="304"/>
        <v>143.54</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94125.24</v>
      </c>
      <c r="Q599" s="290">
        <f t="shared" si="305"/>
        <v>158.46</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68310</v>
      </c>
      <c r="S599" s="290">
        <f t="shared" si="281"/>
        <v>115</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112860</v>
      </c>
      <c r="U599" s="290">
        <f t="shared" si="282"/>
        <v>190</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118800</v>
      </c>
      <c r="W599" s="290">
        <f t="shared" si="306"/>
        <v>200</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118800</v>
      </c>
      <c r="Y599" s="290">
        <f t="shared" si="307"/>
        <v>200</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73400</v>
      </c>
      <c r="AA599" s="290">
        <f t="shared" si="283"/>
        <v>123.56902356902357</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123500</v>
      </c>
      <c r="AC599" s="290">
        <f t="shared" si="284"/>
        <v>207.91245791245791</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90700</v>
      </c>
      <c r="AE599" s="290">
        <f t="shared" si="308"/>
        <v>152.69360269360268</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132850</v>
      </c>
      <c r="AG599" s="290">
        <f t="shared" si="309"/>
        <v>223.65319865319864</v>
      </c>
      <c r="AI599" s="429">
        <f t="shared" si="285"/>
        <v>149.05999999999767</v>
      </c>
      <c r="AJ599" s="429">
        <f t="shared" si="286"/>
        <v>159.35999999998603</v>
      </c>
      <c r="AK599" s="429">
        <f t="shared" si="287"/>
        <v>143.5399999999936</v>
      </c>
      <c r="AL599" s="429">
        <f t="shared" si="288"/>
        <v>158.4600000000064</v>
      </c>
      <c r="AM599" s="429">
        <f t="shared" si="289"/>
        <v>149.05999999999767</v>
      </c>
      <c r="AN599" s="429">
        <f t="shared" si="290"/>
        <v>159.36000000000058</v>
      </c>
      <c r="AO599" s="429">
        <f t="shared" si="291"/>
        <v>143.5399999999936</v>
      </c>
      <c r="AP599" s="429">
        <f t="shared" si="292"/>
        <v>158.4600000000064</v>
      </c>
      <c r="AQ599" s="429">
        <f t="shared" si="293"/>
        <v>115</v>
      </c>
      <c r="AR599" s="429">
        <f t="shared" si="294"/>
        <v>190</v>
      </c>
      <c r="AS599" s="429">
        <f t="shared" si="295"/>
        <v>200</v>
      </c>
      <c r="AT599" s="429">
        <f t="shared" si="296"/>
        <v>200</v>
      </c>
      <c r="AU599" s="429">
        <f t="shared" si="297"/>
        <v>200</v>
      </c>
      <c r="AV599" s="429">
        <f t="shared" si="298"/>
        <v>300</v>
      </c>
      <c r="AW599" s="429">
        <f t="shared" si="299"/>
        <v>300</v>
      </c>
      <c r="AX599" s="429">
        <f t="shared" si="300"/>
        <v>300</v>
      </c>
    </row>
    <row r="600" spans="1:5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68809.7</v>
      </c>
      <c r="C600" s="290">
        <f t="shared" si="301"/>
        <v>115.64655462184874</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82303.700000000012</v>
      </c>
      <c r="E600" s="290">
        <f t="shared" si="301"/>
        <v>138.3255462184874</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82175.3</v>
      </c>
      <c r="G600" s="290">
        <f t="shared" si="302"/>
        <v>138.10974789915966</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88192.200000000012</v>
      </c>
      <c r="I600" s="290">
        <f t="shared" si="303"/>
        <v>148.2221848739496</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88690.7</v>
      </c>
      <c r="K600" s="290">
        <f t="shared" si="279"/>
        <v>149.06</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94819.200000000012</v>
      </c>
      <c r="M600" s="290">
        <f t="shared" si="280"/>
        <v>159.36000000000001</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85406.299999999988</v>
      </c>
      <c r="O600" s="290">
        <f t="shared" si="304"/>
        <v>143.54</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94283.700000000012</v>
      </c>
      <c r="Q600" s="290">
        <f t="shared" si="305"/>
        <v>158.46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68425</v>
      </c>
      <c r="S600" s="290">
        <f t="shared" si="281"/>
        <v>115</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113050</v>
      </c>
      <c r="U600" s="290">
        <f t="shared" si="282"/>
        <v>190</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119000</v>
      </c>
      <c r="W600" s="290">
        <f t="shared" si="306"/>
        <v>200</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119000</v>
      </c>
      <c r="Y600" s="290">
        <f t="shared" si="307"/>
        <v>200</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73600</v>
      </c>
      <c r="AA600" s="290">
        <f t="shared" si="283"/>
        <v>123.69747899159664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123800</v>
      </c>
      <c r="AC600" s="290">
        <f t="shared" si="284"/>
        <v>208.0672268907563</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91000</v>
      </c>
      <c r="AE600" s="290">
        <f t="shared" si="308"/>
        <v>152.94117647058823</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133150</v>
      </c>
      <c r="AG600" s="290">
        <f t="shared" si="309"/>
        <v>223.78151260504202</v>
      </c>
      <c r="AI600" s="429">
        <f t="shared" si="285"/>
        <v>149.05999999999767</v>
      </c>
      <c r="AJ600" s="429">
        <f t="shared" si="286"/>
        <v>159.36000000001513</v>
      </c>
      <c r="AK600" s="429">
        <f t="shared" si="287"/>
        <v>143.54000000000815</v>
      </c>
      <c r="AL600" s="429">
        <f t="shared" si="288"/>
        <v>158.4600000000064</v>
      </c>
      <c r="AM600" s="429">
        <f t="shared" si="289"/>
        <v>149.05999999999767</v>
      </c>
      <c r="AN600" s="429">
        <f t="shared" si="290"/>
        <v>159.36000000000058</v>
      </c>
      <c r="AO600" s="429">
        <f t="shared" si="291"/>
        <v>143.5399999999936</v>
      </c>
      <c r="AP600" s="429">
        <f t="shared" si="292"/>
        <v>158.4600000000064</v>
      </c>
      <c r="AQ600" s="429">
        <f t="shared" si="293"/>
        <v>115</v>
      </c>
      <c r="AR600" s="429">
        <f t="shared" si="294"/>
        <v>190</v>
      </c>
      <c r="AS600" s="429">
        <f t="shared" si="295"/>
        <v>200</v>
      </c>
      <c r="AT600" s="429">
        <f t="shared" si="296"/>
        <v>200</v>
      </c>
      <c r="AU600" s="429">
        <f t="shared" si="297"/>
        <v>200</v>
      </c>
      <c r="AV600" s="429">
        <f t="shared" si="298"/>
        <v>300</v>
      </c>
      <c r="AW600" s="429">
        <f t="shared" si="299"/>
        <v>300</v>
      </c>
      <c r="AX600" s="429">
        <f t="shared" si="300"/>
        <v>300</v>
      </c>
    </row>
    <row r="601" spans="1:50">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68958.759999999995</v>
      </c>
      <c r="C601" s="290">
        <f t="shared" si="301"/>
        <v>115.70261744966442</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82463.06</v>
      </c>
      <c r="E601" s="290">
        <f t="shared" si="301"/>
        <v>138.36083892617449</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82318.84</v>
      </c>
      <c r="G601" s="290">
        <f t="shared" si="302"/>
        <v>138.11885906040268</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88350.66</v>
      </c>
      <c r="I601" s="290">
        <f t="shared" si="303"/>
        <v>148.23936241610738</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88839.76</v>
      </c>
      <c r="K601" s="290">
        <f t="shared" si="279"/>
        <v>149.06</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94978.560000000012</v>
      </c>
      <c r="M601" s="290">
        <f t="shared" si="280"/>
        <v>159.36000000000001</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85549.84</v>
      </c>
      <c r="O601" s="290">
        <f t="shared" si="304"/>
        <v>143.54</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94442.16</v>
      </c>
      <c r="Q601" s="290">
        <f t="shared" si="305"/>
        <v>158.46</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68540</v>
      </c>
      <c r="S601" s="290">
        <f t="shared" si="281"/>
        <v>115</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113240</v>
      </c>
      <c r="U601" s="290">
        <f t="shared" si="282"/>
        <v>190</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119200</v>
      </c>
      <c r="W601" s="290">
        <f t="shared" si="306"/>
        <v>200</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119200</v>
      </c>
      <c r="Y601" s="290">
        <f t="shared" si="307"/>
        <v>200</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73800</v>
      </c>
      <c r="AA601" s="290">
        <f t="shared" si="283"/>
        <v>123.8255033557047</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124100</v>
      </c>
      <c r="AC601" s="290">
        <f t="shared" si="284"/>
        <v>208.22147651006711</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91300</v>
      </c>
      <c r="AE601" s="290">
        <f t="shared" si="308"/>
        <v>153.18791946308724</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133450</v>
      </c>
      <c r="AG601" s="290">
        <f t="shared" si="309"/>
        <v>223.90939597315437</v>
      </c>
      <c r="AI601" s="429">
        <f t="shared" si="285"/>
        <v>149.05999999999767</v>
      </c>
      <c r="AJ601" s="429">
        <f t="shared" si="286"/>
        <v>159.35999999998603</v>
      </c>
      <c r="AK601" s="429">
        <f t="shared" si="287"/>
        <v>143.5399999999936</v>
      </c>
      <c r="AL601" s="429">
        <f t="shared" si="288"/>
        <v>158.45999999999185</v>
      </c>
      <c r="AM601" s="429">
        <f t="shared" si="289"/>
        <v>149.05999999999767</v>
      </c>
      <c r="AN601" s="429">
        <f t="shared" si="290"/>
        <v>159.36000000000058</v>
      </c>
      <c r="AO601" s="429">
        <f t="shared" si="291"/>
        <v>143.54000000000815</v>
      </c>
      <c r="AP601" s="429">
        <f t="shared" si="292"/>
        <v>158.45999999999185</v>
      </c>
      <c r="AQ601" s="429">
        <f t="shared" si="293"/>
        <v>115</v>
      </c>
      <c r="AR601" s="429">
        <f t="shared" si="294"/>
        <v>190</v>
      </c>
      <c r="AS601" s="429">
        <f t="shared" si="295"/>
        <v>200</v>
      </c>
      <c r="AT601" s="429">
        <f t="shared" si="296"/>
        <v>200</v>
      </c>
      <c r="AU601" s="429">
        <f t="shared" si="297"/>
        <v>200</v>
      </c>
      <c r="AV601" s="429">
        <f t="shared" si="298"/>
        <v>300</v>
      </c>
      <c r="AW601" s="429">
        <f t="shared" si="299"/>
        <v>300</v>
      </c>
      <c r="AX601" s="429">
        <f t="shared" si="300"/>
        <v>300</v>
      </c>
    </row>
    <row r="602" spans="1:50">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69107.820000000007</v>
      </c>
      <c r="C602" s="290">
        <f t="shared" si="301"/>
        <v>115.75849246231157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82622.420000000013</v>
      </c>
      <c r="E602" s="290">
        <f t="shared" si="301"/>
        <v>138.39601340033502</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82462.37999999999</v>
      </c>
      <c r="G602" s="290">
        <f t="shared" si="302"/>
        <v>138.12793969849244</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88509.119999999995</v>
      </c>
      <c r="I602" s="290">
        <f t="shared" si="303"/>
        <v>148.25648241206031</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88988.82</v>
      </c>
      <c r="K602" s="290">
        <f t="shared" si="279"/>
        <v>149.06</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95137.920000000013</v>
      </c>
      <c r="M602" s="290">
        <f t="shared" si="280"/>
        <v>159.36000000000001</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85693.37999999999</v>
      </c>
      <c r="O602" s="290">
        <f t="shared" si="304"/>
        <v>143.54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94600.62000000001</v>
      </c>
      <c r="Q602" s="290">
        <f t="shared" si="305"/>
        <v>158.46</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68655</v>
      </c>
      <c r="S602" s="290">
        <f t="shared" si="281"/>
        <v>115</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113430</v>
      </c>
      <c r="U602" s="290">
        <f t="shared" si="282"/>
        <v>190</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119400</v>
      </c>
      <c r="W602" s="290">
        <f t="shared" si="306"/>
        <v>200</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119400</v>
      </c>
      <c r="Y602" s="290">
        <f t="shared" si="307"/>
        <v>200</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74000</v>
      </c>
      <c r="AA602" s="290">
        <f t="shared" si="283"/>
        <v>123.95309882747068</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124400</v>
      </c>
      <c r="AC602" s="290">
        <f t="shared" si="284"/>
        <v>208.37520938023451</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91600</v>
      </c>
      <c r="AE602" s="290">
        <f t="shared" si="308"/>
        <v>153.43383584589614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133750</v>
      </c>
      <c r="AG602" s="290">
        <f t="shared" si="309"/>
        <v>224.03685092127304</v>
      </c>
      <c r="AI602" s="429">
        <f t="shared" si="285"/>
        <v>149.06000000001222</v>
      </c>
      <c r="AJ602" s="429">
        <f t="shared" si="286"/>
        <v>159.36000000001513</v>
      </c>
      <c r="AK602" s="429">
        <f t="shared" si="287"/>
        <v>143.5399999999936</v>
      </c>
      <c r="AL602" s="429">
        <f t="shared" si="288"/>
        <v>158.45999999999185</v>
      </c>
      <c r="AM602" s="429">
        <f t="shared" si="289"/>
        <v>149.06000000001222</v>
      </c>
      <c r="AN602" s="429">
        <f t="shared" si="290"/>
        <v>159.36000000000058</v>
      </c>
      <c r="AO602" s="429">
        <f t="shared" si="291"/>
        <v>143.5399999999936</v>
      </c>
      <c r="AP602" s="429">
        <f t="shared" si="292"/>
        <v>158.4600000000064</v>
      </c>
      <c r="AQ602" s="429">
        <f t="shared" si="293"/>
        <v>115</v>
      </c>
      <c r="AR602" s="429">
        <f t="shared" si="294"/>
        <v>190</v>
      </c>
      <c r="AS602" s="429">
        <f t="shared" si="295"/>
        <v>200</v>
      </c>
      <c r="AT602" s="429">
        <f t="shared" si="296"/>
        <v>200</v>
      </c>
      <c r="AU602" s="429">
        <f t="shared" si="297"/>
        <v>200</v>
      </c>
      <c r="AV602" s="429">
        <f t="shared" si="298"/>
        <v>300</v>
      </c>
      <c r="AW602" s="429">
        <f t="shared" si="299"/>
        <v>300</v>
      </c>
      <c r="AX602" s="429">
        <f t="shared" si="300"/>
        <v>300</v>
      </c>
    </row>
    <row r="603" spans="1:50">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69256.88</v>
      </c>
      <c r="C603" s="290">
        <f t="shared" si="301"/>
        <v>115.8141806020067</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82781.78</v>
      </c>
      <c r="E603" s="290">
        <f t="shared" si="301"/>
        <v>138.43107023411372</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82605.919999999998</v>
      </c>
      <c r="G603" s="290">
        <f t="shared" si="302"/>
        <v>138.13698996655518</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88667.58</v>
      </c>
      <c r="I603" s="290">
        <f t="shared" si="303"/>
        <v>148.27354515050166</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89137.88</v>
      </c>
      <c r="K603" s="290">
        <f t="shared" si="279"/>
        <v>149.06</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95297.280000000013</v>
      </c>
      <c r="M603" s="290">
        <f t="shared" si="280"/>
        <v>159.36000000000001</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85836.92</v>
      </c>
      <c r="O603" s="290">
        <f t="shared" si="304"/>
        <v>143.54</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94759.08</v>
      </c>
      <c r="Q603" s="290">
        <f t="shared" si="305"/>
        <v>158.46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68770</v>
      </c>
      <c r="S603" s="290">
        <f t="shared" si="281"/>
        <v>115</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113620</v>
      </c>
      <c r="U603" s="290">
        <f t="shared" si="282"/>
        <v>190</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119600</v>
      </c>
      <c r="W603" s="290">
        <f t="shared" si="306"/>
        <v>200</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119600</v>
      </c>
      <c r="Y603" s="290">
        <f t="shared" si="307"/>
        <v>200</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74200</v>
      </c>
      <c r="AA603" s="290">
        <f t="shared" si="283"/>
        <v>124.08026755852843</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124700</v>
      </c>
      <c r="AC603" s="290">
        <f t="shared" si="284"/>
        <v>208.52842809364549</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91900</v>
      </c>
      <c r="AE603" s="290">
        <f t="shared" si="308"/>
        <v>153.67892976588629</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134050</v>
      </c>
      <c r="AG603" s="290">
        <f t="shared" si="309"/>
        <v>224.16387959866222</v>
      </c>
      <c r="AI603" s="429">
        <f t="shared" si="285"/>
        <v>149.05999999999767</v>
      </c>
      <c r="AJ603" s="429">
        <f t="shared" si="286"/>
        <v>159.35999999998603</v>
      </c>
      <c r="AK603" s="429">
        <f t="shared" si="287"/>
        <v>143.54000000000815</v>
      </c>
      <c r="AL603" s="429">
        <f t="shared" si="288"/>
        <v>158.4600000000064</v>
      </c>
      <c r="AM603" s="429">
        <f t="shared" si="289"/>
        <v>149.05999999999767</v>
      </c>
      <c r="AN603" s="429">
        <f t="shared" si="290"/>
        <v>159.36000000000058</v>
      </c>
      <c r="AO603" s="429">
        <f t="shared" si="291"/>
        <v>143.54000000000815</v>
      </c>
      <c r="AP603" s="429">
        <f t="shared" si="292"/>
        <v>158.45999999999185</v>
      </c>
      <c r="AQ603" s="429">
        <f t="shared" si="293"/>
        <v>115</v>
      </c>
      <c r="AR603" s="429">
        <f t="shared" si="294"/>
        <v>190</v>
      </c>
      <c r="AS603" s="429">
        <f t="shared" si="295"/>
        <v>200</v>
      </c>
      <c r="AT603" s="429">
        <f t="shared" si="296"/>
        <v>200</v>
      </c>
      <c r="AU603" s="429">
        <f t="shared" si="297"/>
        <v>200</v>
      </c>
      <c r="AV603" s="429">
        <f t="shared" si="298"/>
        <v>300</v>
      </c>
      <c r="AW603" s="429">
        <f t="shared" si="299"/>
        <v>300</v>
      </c>
      <c r="AX603" s="429">
        <f t="shared" si="300"/>
        <v>300</v>
      </c>
    </row>
    <row r="604" spans="1:50">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69405.94</v>
      </c>
      <c r="C604" s="290">
        <f t="shared" si="301"/>
        <v>115.86968280467445</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82941.140000000014</v>
      </c>
      <c r="E604" s="290">
        <f t="shared" si="301"/>
        <v>138.46601001669453</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82749.459999999992</v>
      </c>
      <c r="G604" s="290">
        <f t="shared" si="302"/>
        <v>138.14601001669448</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88826.040000000008</v>
      </c>
      <c r="I604" s="290">
        <f t="shared" si="303"/>
        <v>148.290550918197</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89286.94</v>
      </c>
      <c r="K604" s="290">
        <f t="shared" si="279"/>
        <v>149.06</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95456.640000000014</v>
      </c>
      <c r="M604" s="290">
        <f t="shared" si="280"/>
        <v>159.36000000000001</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85980.459999999992</v>
      </c>
      <c r="O604" s="290">
        <f t="shared" si="304"/>
        <v>143.54</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94917.540000000008</v>
      </c>
      <c r="Q604" s="290">
        <f t="shared" si="305"/>
        <v>158.46</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68885</v>
      </c>
      <c r="S604" s="290">
        <f t="shared" si="281"/>
        <v>115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113810</v>
      </c>
      <c r="U604" s="290">
        <f t="shared" si="282"/>
        <v>190</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119800</v>
      </c>
      <c r="W604" s="290">
        <f t="shared" si="306"/>
        <v>200</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119800</v>
      </c>
      <c r="Y604" s="290">
        <f t="shared" si="307"/>
        <v>200</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74400</v>
      </c>
      <c r="AA604" s="290">
        <f t="shared" si="283"/>
        <v>124.20701168614357</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125000</v>
      </c>
      <c r="AC604" s="290">
        <f t="shared" si="284"/>
        <v>208.68113522537561</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92200</v>
      </c>
      <c r="AE604" s="290">
        <f t="shared" si="308"/>
        <v>153.92320534223705</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134350</v>
      </c>
      <c r="AG604" s="290">
        <f t="shared" si="309"/>
        <v>224.29048414023373</v>
      </c>
      <c r="AI604" s="429">
        <f t="shared" si="285"/>
        <v>149.05999999999767</v>
      </c>
      <c r="AJ604" s="429">
        <f t="shared" si="286"/>
        <v>159.36000000001513</v>
      </c>
      <c r="AK604" s="429">
        <f t="shared" si="287"/>
        <v>143.5399999999936</v>
      </c>
      <c r="AL604" s="429">
        <f t="shared" si="288"/>
        <v>158.4600000000064</v>
      </c>
      <c r="AM604" s="429">
        <f t="shared" si="289"/>
        <v>149.05999999999767</v>
      </c>
      <c r="AN604" s="429">
        <f t="shared" si="290"/>
        <v>159.36000000000058</v>
      </c>
      <c r="AO604" s="429">
        <f t="shared" si="291"/>
        <v>143.5399999999936</v>
      </c>
      <c r="AP604" s="429">
        <f t="shared" si="292"/>
        <v>158.4600000000064</v>
      </c>
      <c r="AQ604" s="429">
        <f t="shared" si="293"/>
        <v>115</v>
      </c>
      <c r="AR604" s="429">
        <f t="shared" si="294"/>
        <v>190</v>
      </c>
      <c r="AS604" s="429">
        <f t="shared" si="295"/>
        <v>200</v>
      </c>
      <c r="AT604" s="429">
        <f t="shared" si="296"/>
        <v>200</v>
      </c>
      <c r="AU604" s="429">
        <f t="shared" si="297"/>
        <v>200</v>
      </c>
      <c r="AV604" s="429">
        <f t="shared" si="298"/>
        <v>300</v>
      </c>
      <c r="AW604" s="429">
        <f t="shared" si="299"/>
        <v>300</v>
      </c>
      <c r="AX604" s="429">
        <f t="shared" si="300"/>
        <v>300</v>
      </c>
    </row>
    <row r="605" spans="1:50">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69555</v>
      </c>
      <c r="C605" s="290">
        <f t="shared" si="301"/>
        <v>115.925</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83100.5</v>
      </c>
      <c r="E605" s="290">
        <f t="shared" si="301"/>
        <v>138.50083333333333</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82893</v>
      </c>
      <c r="G605" s="290">
        <f t="shared" si="302"/>
        <v>138.155</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88984.5</v>
      </c>
      <c r="I605" s="290">
        <f t="shared" si="303"/>
        <v>148.3075</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89436</v>
      </c>
      <c r="K605" s="290">
        <f t="shared" si="279"/>
        <v>149.06</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95616.000000000015</v>
      </c>
      <c r="M605" s="290">
        <f t="shared" si="280"/>
        <v>159.36000000000001</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86124</v>
      </c>
      <c r="O605" s="290">
        <f t="shared" si="304"/>
        <v>143.54</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95076</v>
      </c>
      <c r="Q605" s="290">
        <f t="shared" si="305"/>
        <v>158.46</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69000</v>
      </c>
      <c r="S605" s="290">
        <f t="shared" si="281"/>
        <v>115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114000</v>
      </c>
      <c r="U605" s="290">
        <f t="shared" si="282"/>
        <v>190</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120000</v>
      </c>
      <c r="W605" s="290">
        <f t="shared" si="306"/>
        <v>200</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120000</v>
      </c>
      <c r="Y605" s="290">
        <f t="shared" si="307"/>
        <v>200</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74600</v>
      </c>
      <c r="AA605" s="290">
        <f t="shared" si="283"/>
        <v>124.33333333333333</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125300</v>
      </c>
      <c r="AC605" s="290">
        <f t="shared" si="284"/>
        <v>208.83333333333334</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92500</v>
      </c>
      <c r="AE605" s="290">
        <f t="shared" si="308"/>
        <v>154.16666666666666</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134650</v>
      </c>
      <c r="AG605" s="290">
        <f t="shared" si="309"/>
        <v>224.41666666666666</v>
      </c>
      <c r="AI605" s="429">
        <f t="shared" si="285"/>
        <v>149.05999999999767</v>
      </c>
      <c r="AJ605" s="429">
        <f t="shared" si="286"/>
        <v>159.35999999998603</v>
      </c>
      <c r="AK605" s="429">
        <f t="shared" si="287"/>
        <v>143.54000000000815</v>
      </c>
      <c r="AL605" s="429">
        <f t="shared" si="288"/>
        <v>158.45999999999185</v>
      </c>
      <c r="AM605" s="429">
        <f t="shared" si="289"/>
        <v>149.05999999999767</v>
      </c>
      <c r="AN605" s="429">
        <f t="shared" si="290"/>
        <v>159.36000000000058</v>
      </c>
      <c r="AO605" s="429">
        <f t="shared" si="291"/>
        <v>143.54000000000815</v>
      </c>
      <c r="AP605" s="429">
        <f t="shared" si="292"/>
        <v>158.45999999999185</v>
      </c>
      <c r="AQ605" s="429">
        <f t="shared" si="293"/>
        <v>115</v>
      </c>
      <c r="AR605" s="429">
        <f t="shared" si="294"/>
        <v>190</v>
      </c>
      <c r="AS605" s="429">
        <f t="shared" si="295"/>
        <v>200</v>
      </c>
      <c r="AT605" s="429">
        <f t="shared" si="296"/>
        <v>200</v>
      </c>
      <c r="AU605" s="429">
        <f t="shared" si="297"/>
        <v>200</v>
      </c>
      <c r="AV605" s="429">
        <f t="shared" si="298"/>
        <v>300</v>
      </c>
      <c r="AW605" s="429">
        <f t="shared" si="299"/>
        <v>300</v>
      </c>
      <c r="AX605" s="429">
        <f t="shared" si="300"/>
        <v>300</v>
      </c>
    </row>
    <row r="606" spans="1:50">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69704.06</v>
      </c>
      <c r="C606" s="290">
        <f t="shared" si="301"/>
        <v>115.98013311148087</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83259.860000000015</v>
      </c>
      <c r="E606" s="290">
        <f t="shared" si="301"/>
        <v>138.53554076539103</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83043.23</v>
      </c>
      <c r="G606" s="290">
        <f t="shared" si="302"/>
        <v>138.17509151414308</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89142.959999999992</v>
      </c>
      <c r="I606" s="290">
        <f t="shared" si="303"/>
        <v>148.32439267886855</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89585.06</v>
      </c>
      <c r="K606" s="290">
        <f t="shared" si="279"/>
        <v>149.06</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95775.360000000015</v>
      </c>
      <c r="M606" s="290">
        <f t="shared" si="280"/>
        <v>159.36000000000001</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90288.23</v>
      </c>
      <c r="O606" s="290">
        <f t="shared" si="304"/>
        <v>150.22999999999999</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95234.46</v>
      </c>
      <c r="Q606" s="290">
        <f t="shared" si="305"/>
        <v>158.46</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114190</v>
      </c>
      <c r="S606" s="290">
        <f t="shared" si="281"/>
        <v>190</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114190</v>
      </c>
      <c r="U606" s="290">
        <f t="shared" si="282"/>
        <v>190</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120200</v>
      </c>
      <c r="W606" s="290">
        <f t="shared" si="306"/>
        <v>200</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120200</v>
      </c>
      <c r="Y606" s="290">
        <f t="shared" si="307"/>
        <v>200</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74900</v>
      </c>
      <c r="AA606" s="290">
        <f t="shared" si="283"/>
        <v>124.62562396006656</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125600</v>
      </c>
      <c r="AC606" s="290">
        <f t="shared" si="284"/>
        <v>208.98502495840268</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92800</v>
      </c>
      <c r="AE606" s="290">
        <f t="shared" si="308"/>
        <v>154.40931780366057</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134950</v>
      </c>
      <c r="AG606" s="290">
        <f t="shared" si="309"/>
        <v>224.54242928452578</v>
      </c>
      <c r="AI606" s="429">
        <f t="shared" si="285"/>
        <v>149.05999999999767</v>
      </c>
      <c r="AJ606" s="429">
        <f t="shared" si="286"/>
        <v>159.36000000001513</v>
      </c>
      <c r="AK606" s="429">
        <f t="shared" si="287"/>
        <v>150.22999999999593</v>
      </c>
      <c r="AL606" s="429">
        <f t="shared" si="288"/>
        <v>158.45999999999185</v>
      </c>
      <c r="AM606" s="429">
        <f t="shared" si="289"/>
        <v>149.05999999999767</v>
      </c>
      <c r="AN606" s="429">
        <f t="shared" si="290"/>
        <v>159.36000000000058</v>
      </c>
      <c r="AO606" s="429">
        <f t="shared" si="291"/>
        <v>4164.2299999999959</v>
      </c>
      <c r="AP606" s="429">
        <f t="shared" si="292"/>
        <v>158.4600000000064</v>
      </c>
      <c r="AQ606" s="429">
        <f t="shared" si="293"/>
        <v>45190</v>
      </c>
      <c r="AR606" s="429">
        <f t="shared" si="294"/>
        <v>190</v>
      </c>
      <c r="AS606" s="429">
        <f t="shared" si="295"/>
        <v>200</v>
      </c>
      <c r="AT606" s="429">
        <f t="shared" si="296"/>
        <v>200</v>
      </c>
      <c r="AU606" s="429">
        <f t="shared" si="297"/>
        <v>300</v>
      </c>
      <c r="AV606" s="429">
        <f t="shared" si="298"/>
        <v>300</v>
      </c>
      <c r="AW606" s="429">
        <f t="shared" si="299"/>
        <v>300</v>
      </c>
      <c r="AX606" s="429">
        <f t="shared" si="300"/>
        <v>300</v>
      </c>
    </row>
    <row r="607" spans="1:50">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69853.119999999995</v>
      </c>
      <c r="C607" s="290">
        <f t="shared" si="301"/>
        <v>116.0350830564784</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83419.22</v>
      </c>
      <c r="E607" s="290">
        <f t="shared" si="301"/>
        <v>138.57013289036544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83193.460000000006</v>
      </c>
      <c r="G607" s="290">
        <f t="shared" si="302"/>
        <v>138.19511627906977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89301.420000000013</v>
      </c>
      <c r="I607" s="290">
        <f t="shared" si="303"/>
        <v>148.34122923588043</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89734.12</v>
      </c>
      <c r="K607" s="290">
        <f t="shared" si="279"/>
        <v>149.06</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95934.720000000001</v>
      </c>
      <c r="M607" s="290">
        <f t="shared" si="280"/>
        <v>159.36000000000001</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90438.459999999992</v>
      </c>
      <c r="O607" s="290">
        <f t="shared" si="304"/>
        <v>150.22999999999999</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95392.92</v>
      </c>
      <c r="Q607" s="290">
        <f t="shared" si="305"/>
        <v>158.46</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114380</v>
      </c>
      <c r="S607" s="290">
        <f t="shared" si="281"/>
        <v>190</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114380</v>
      </c>
      <c r="U607" s="290">
        <f t="shared" si="282"/>
        <v>190</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120400</v>
      </c>
      <c r="W607" s="290">
        <f t="shared" si="306"/>
        <v>200</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120400</v>
      </c>
      <c r="Y607" s="290">
        <f t="shared" si="307"/>
        <v>200</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75200</v>
      </c>
      <c r="AA607" s="290">
        <f t="shared" si="283"/>
        <v>124.91694352159469</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125900</v>
      </c>
      <c r="AC607" s="290">
        <f t="shared" si="284"/>
        <v>209.13621262458472</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93100</v>
      </c>
      <c r="AE607" s="290">
        <f t="shared" si="308"/>
        <v>154.65116279069767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135250</v>
      </c>
      <c r="AG607" s="290">
        <f t="shared" si="309"/>
        <v>224.66777408637873</v>
      </c>
      <c r="AI607" s="429">
        <f t="shared" si="285"/>
        <v>149.05999999999767</v>
      </c>
      <c r="AJ607" s="429">
        <f t="shared" si="286"/>
        <v>159.35999999998603</v>
      </c>
      <c r="AK607" s="429">
        <f t="shared" si="287"/>
        <v>150.23000000001048</v>
      </c>
      <c r="AL607" s="429">
        <f t="shared" si="288"/>
        <v>158.46000000002095</v>
      </c>
      <c r="AM607" s="429">
        <f t="shared" si="289"/>
        <v>149.05999999999767</v>
      </c>
      <c r="AN607" s="429">
        <f t="shared" si="290"/>
        <v>159.35999999998603</v>
      </c>
      <c r="AO607" s="429">
        <f t="shared" si="291"/>
        <v>150.22999999999593</v>
      </c>
      <c r="AP607" s="429">
        <f t="shared" si="292"/>
        <v>158.45999999999185</v>
      </c>
      <c r="AQ607" s="429">
        <f t="shared" si="293"/>
        <v>190</v>
      </c>
      <c r="AR607" s="429">
        <f t="shared" si="294"/>
        <v>190</v>
      </c>
      <c r="AS607" s="429">
        <f t="shared" si="295"/>
        <v>200</v>
      </c>
      <c r="AT607" s="429">
        <f t="shared" si="296"/>
        <v>200</v>
      </c>
      <c r="AU607" s="429">
        <f t="shared" si="297"/>
        <v>300</v>
      </c>
      <c r="AV607" s="429">
        <f t="shared" si="298"/>
        <v>300</v>
      </c>
      <c r="AW607" s="429">
        <f t="shared" si="299"/>
        <v>300</v>
      </c>
      <c r="AX607" s="429">
        <f t="shared" si="300"/>
        <v>300</v>
      </c>
    </row>
    <row r="608" spans="1:50">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70002.179999999993</v>
      </c>
      <c r="C608" s="290">
        <f t="shared" si="301"/>
        <v>116.08985074626864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83578.58</v>
      </c>
      <c r="E608" s="290">
        <f t="shared" si="301"/>
        <v>138.60461028192373</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83343.69</v>
      </c>
      <c r="G608" s="290">
        <f t="shared" si="302"/>
        <v>138.21507462686569</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89459.88</v>
      </c>
      <c r="I608" s="290">
        <f t="shared" si="303"/>
        <v>148.35800995024877</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89883.180000000008</v>
      </c>
      <c r="K608" s="290">
        <f t="shared" si="279"/>
        <v>149.06</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96094.080000000002</v>
      </c>
      <c r="M608" s="290">
        <f t="shared" si="280"/>
        <v>159.36000000000001</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90588.689999999988</v>
      </c>
      <c r="O608" s="290">
        <f t="shared" si="304"/>
        <v>150.22999999999999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95551.38</v>
      </c>
      <c r="Q608" s="290">
        <f t="shared" si="305"/>
        <v>158.46</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114570</v>
      </c>
      <c r="S608" s="290">
        <f t="shared" si="281"/>
        <v>190</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114570</v>
      </c>
      <c r="U608" s="290">
        <f t="shared" si="282"/>
        <v>190</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120600</v>
      </c>
      <c r="W608" s="290">
        <f t="shared" si="306"/>
        <v>200</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120600</v>
      </c>
      <c r="Y608" s="290">
        <f t="shared" si="307"/>
        <v>200</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75500</v>
      </c>
      <c r="AA608" s="290">
        <f t="shared" si="283"/>
        <v>125.2072968490879</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126200</v>
      </c>
      <c r="AC608" s="290">
        <f t="shared" si="284"/>
        <v>209.28689883913765</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93400</v>
      </c>
      <c r="AE608" s="290">
        <f t="shared" si="308"/>
        <v>154.89220563847431</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135550</v>
      </c>
      <c r="AG608" s="290">
        <f t="shared" si="309"/>
        <v>224.7927031509121</v>
      </c>
      <c r="AI608" s="429">
        <f t="shared" si="285"/>
        <v>149.05999999999767</v>
      </c>
      <c r="AJ608" s="429">
        <f t="shared" si="286"/>
        <v>159.36000000000058</v>
      </c>
      <c r="AK608" s="429">
        <f t="shared" si="287"/>
        <v>150.22999999999593</v>
      </c>
      <c r="AL608" s="429">
        <f t="shared" si="288"/>
        <v>158.45999999999185</v>
      </c>
      <c r="AM608" s="429">
        <f t="shared" si="289"/>
        <v>149.06000000001222</v>
      </c>
      <c r="AN608" s="429">
        <f t="shared" si="290"/>
        <v>159.36000000000058</v>
      </c>
      <c r="AO608" s="429">
        <f t="shared" si="291"/>
        <v>150.22999999999593</v>
      </c>
      <c r="AP608" s="429">
        <f t="shared" si="292"/>
        <v>158.4600000000064</v>
      </c>
      <c r="AQ608" s="429">
        <f t="shared" si="293"/>
        <v>190</v>
      </c>
      <c r="AR608" s="429">
        <f t="shared" si="294"/>
        <v>190</v>
      </c>
      <c r="AS608" s="429">
        <f t="shared" si="295"/>
        <v>200</v>
      </c>
      <c r="AT608" s="429">
        <f t="shared" si="296"/>
        <v>200</v>
      </c>
      <c r="AU608" s="429">
        <f t="shared" si="297"/>
        <v>300</v>
      </c>
      <c r="AV608" s="429">
        <f t="shared" si="298"/>
        <v>300</v>
      </c>
      <c r="AW608" s="429">
        <f t="shared" si="299"/>
        <v>300</v>
      </c>
      <c r="AX608" s="429">
        <f t="shared" si="300"/>
        <v>300</v>
      </c>
    </row>
    <row r="609" spans="1:50">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70151.240000000005</v>
      </c>
      <c r="C609" s="290">
        <f t="shared" si="301"/>
        <v>116.14443708609272</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83737.94</v>
      </c>
      <c r="E609" s="290">
        <f t="shared" si="301"/>
        <v>138.63897350993378</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83493.919999999998</v>
      </c>
      <c r="G609" s="290">
        <f t="shared" si="302"/>
        <v>138.23496688741722</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89618.34</v>
      </c>
      <c r="I609" s="290">
        <f t="shared" si="303"/>
        <v>148.37473509933776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90032.24</v>
      </c>
      <c r="K609" s="290">
        <f t="shared" si="279"/>
        <v>149.06</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96253.440000000002</v>
      </c>
      <c r="M609" s="290">
        <f t="shared" si="280"/>
        <v>159.36000000000001</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90738.92</v>
      </c>
      <c r="O609" s="290">
        <f t="shared" si="304"/>
        <v>150.22999999999999</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95709.840000000011</v>
      </c>
      <c r="Q609" s="290">
        <f t="shared" si="305"/>
        <v>158.46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114760</v>
      </c>
      <c r="S609" s="290">
        <f t="shared" si="281"/>
        <v>190</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114760</v>
      </c>
      <c r="U609" s="290">
        <f t="shared" si="282"/>
        <v>190</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120800</v>
      </c>
      <c r="W609" s="290">
        <f t="shared" si="306"/>
        <v>200</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120800</v>
      </c>
      <c r="Y609" s="290">
        <f t="shared" si="307"/>
        <v>200</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75800</v>
      </c>
      <c r="AA609" s="290">
        <f t="shared" si="283"/>
        <v>125.49668874172185</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126500</v>
      </c>
      <c r="AC609" s="290">
        <f t="shared" si="284"/>
        <v>209.43708609271522</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93700</v>
      </c>
      <c r="AE609" s="290">
        <f t="shared" si="308"/>
        <v>155.13245033112582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135850</v>
      </c>
      <c r="AG609" s="290">
        <f t="shared" si="309"/>
        <v>224.91721854304635</v>
      </c>
      <c r="AI609" s="429">
        <f t="shared" si="285"/>
        <v>149.06000000001222</v>
      </c>
      <c r="AJ609" s="429">
        <f t="shared" si="286"/>
        <v>159.36000000000058</v>
      </c>
      <c r="AK609" s="429">
        <f t="shared" si="287"/>
        <v>150.22999999999593</v>
      </c>
      <c r="AL609" s="429">
        <f t="shared" si="288"/>
        <v>158.45999999999185</v>
      </c>
      <c r="AM609" s="429">
        <f t="shared" si="289"/>
        <v>149.05999999999767</v>
      </c>
      <c r="AN609" s="429">
        <f t="shared" si="290"/>
        <v>159.36000000000058</v>
      </c>
      <c r="AO609" s="429">
        <f t="shared" si="291"/>
        <v>150.23000000001048</v>
      </c>
      <c r="AP609" s="429">
        <f t="shared" si="292"/>
        <v>158.4600000000064</v>
      </c>
      <c r="AQ609" s="429">
        <f t="shared" si="293"/>
        <v>190</v>
      </c>
      <c r="AR609" s="429">
        <f t="shared" si="294"/>
        <v>190</v>
      </c>
      <c r="AS609" s="429">
        <f t="shared" si="295"/>
        <v>200</v>
      </c>
      <c r="AT609" s="429">
        <f t="shared" si="296"/>
        <v>200</v>
      </c>
      <c r="AU609" s="429">
        <f t="shared" si="297"/>
        <v>300</v>
      </c>
      <c r="AV609" s="429">
        <f t="shared" si="298"/>
        <v>300</v>
      </c>
      <c r="AW609" s="429">
        <f t="shared" si="299"/>
        <v>300</v>
      </c>
      <c r="AX609" s="429">
        <f t="shared" si="300"/>
        <v>300</v>
      </c>
    </row>
    <row r="610" spans="1:5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70300.3</v>
      </c>
      <c r="C610" s="290">
        <f t="shared" si="301"/>
        <v>116.19884297520662</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83897.3</v>
      </c>
      <c r="E610" s="290">
        <f t="shared" si="301"/>
        <v>138.67322314049588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83644.149999999994</v>
      </c>
      <c r="G610" s="290">
        <f t="shared" si="302"/>
        <v>138.25479338842973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89776.8</v>
      </c>
      <c r="I610" s="290">
        <f t="shared" si="303"/>
        <v>148.3914049586777</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90181.3</v>
      </c>
      <c r="K610" s="290">
        <f t="shared" si="279"/>
        <v>149.06</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96412.800000000003</v>
      </c>
      <c r="M610" s="290">
        <f t="shared" si="280"/>
        <v>159.36000000000001</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90889.15</v>
      </c>
      <c r="O610" s="290">
        <f t="shared" si="304"/>
        <v>150.22999999999999</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95868.3</v>
      </c>
      <c r="Q610" s="290">
        <f t="shared" si="305"/>
        <v>158.46</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114950</v>
      </c>
      <c r="S610" s="290">
        <f t="shared" si="281"/>
        <v>190</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114950</v>
      </c>
      <c r="U610" s="290">
        <f t="shared" si="282"/>
        <v>190</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121000</v>
      </c>
      <c r="W610" s="290">
        <f t="shared" si="306"/>
        <v>200</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121000</v>
      </c>
      <c r="Y610" s="290">
        <f t="shared" si="307"/>
        <v>200</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76100</v>
      </c>
      <c r="AA610" s="290">
        <f t="shared" si="283"/>
        <v>125.78512396694215</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126800</v>
      </c>
      <c r="AC610" s="290">
        <f t="shared" si="284"/>
        <v>209.58677685950414</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94000</v>
      </c>
      <c r="AE610" s="290">
        <f t="shared" si="308"/>
        <v>155.37190082644628</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136150</v>
      </c>
      <c r="AG610" s="290">
        <f t="shared" si="309"/>
        <v>225.04132231404958</v>
      </c>
      <c r="AI610" s="429">
        <f t="shared" si="285"/>
        <v>149.05999999999767</v>
      </c>
      <c r="AJ610" s="429">
        <f t="shared" si="286"/>
        <v>159.36000000000058</v>
      </c>
      <c r="AK610" s="429">
        <f t="shared" si="287"/>
        <v>150.22999999999593</v>
      </c>
      <c r="AL610" s="429">
        <f t="shared" si="288"/>
        <v>158.4600000000064</v>
      </c>
      <c r="AM610" s="429">
        <f t="shared" si="289"/>
        <v>149.05999999999767</v>
      </c>
      <c r="AN610" s="429">
        <f t="shared" si="290"/>
        <v>159.36000000000058</v>
      </c>
      <c r="AO610" s="429">
        <f t="shared" si="291"/>
        <v>150.22999999999593</v>
      </c>
      <c r="AP610" s="429">
        <f t="shared" si="292"/>
        <v>158.45999999999185</v>
      </c>
      <c r="AQ610" s="429">
        <f t="shared" si="293"/>
        <v>190</v>
      </c>
      <c r="AR610" s="429">
        <f t="shared" si="294"/>
        <v>190</v>
      </c>
      <c r="AS610" s="429">
        <f t="shared" si="295"/>
        <v>200</v>
      </c>
      <c r="AT610" s="429">
        <f t="shared" si="296"/>
        <v>200</v>
      </c>
      <c r="AU610" s="429">
        <f t="shared" si="297"/>
        <v>300</v>
      </c>
      <c r="AV610" s="429">
        <f t="shared" si="298"/>
        <v>300</v>
      </c>
      <c r="AW610" s="429">
        <f t="shared" si="299"/>
        <v>300</v>
      </c>
      <c r="AX610" s="429">
        <f t="shared" si="300"/>
        <v>300</v>
      </c>
    </row>
    <row r="611" spans="1:50">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70449.36</v>
      </c>
      <c r="C611" s="290">
        <f t="shared" si="301"/>
        <v>116.2530693069307</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84056.66</v>
      </c>
      <c r="E611" s="290">
        <f t="shared" si="301"/>
        <v>138.7073597359736</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83794.38</v>
      </c>
      <c r="G611" s="290">
        <f t="shared" si="302"/>
        <v>138.27455445544555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89935.260000000009</v>
      </c>
      <c r="I611" s="290">
        <f t="shared" si="303"/>
        <v>148.4080198019802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90330.36</v>
      </c>
      <c r="K611" s="290">
        <f t="shared" si="279"/>
        <v>149.06</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96572.160000000003</v>
      </c>
      <c r="M611" s="290">
        <f t="shared" si="280"/>
        <v>159.36000000000001</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91039.37999999999</v>
      </c>
      <c r="O611" s="290">
        <f t="shared" si="304"/>
        <v>150.22999999999999</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96026.760000000009</v>
      </c>
      <c r="Q611" s="290">
        <f t="shared" si="305"/>
        <v>158.46</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115140</v>
      </c>
      <c r="S611" s="290">
        <f t="shared" si="281"/>
        <v>190</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115140</v>
      </c>
      <c r="U611" s="290">
        <f t="shared" si="282"/>
        <v>190</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121200</v>
      </c>
      <c r="W611" s="290">
        <f t="shared" si="306"/>
        <v>200</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121200</v>
      </c>
      <c r="Y611" s="290">
        <f t="shared" si="307"/>
        <v>200</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76400</v>
      </c>
      <c r="AA611" s="290">
        <f t="shared" si="283"/>
        <v>126.07260726072607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127100</v>
      </c>
      <c r="AC611" s="290">
        <f t="shared" si="284"/>
        <v>209.73597359735973</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94300</v>
      </c>
      <c r="AE611" s="290">
        <f t="shared" si="308"/>
        <v>155.61056105610561</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136450</v>
      </c>
      <c r="AG611" s="290">
        <f t="shared" si="309"/>
        <v>225.16501650165017</v>
      </c>
      <c r="AI611" s="429">
        <f t="shared" si="285"/>
        <v>149.05999999999767</v>
      </c>
      <c r="AJ611" s="429">
        <f t="shared" si="286"/>
        <v>159.36000000000058</v>
      </c>
      <c r="AK611" s="429">
        <f t="shared" si="287"/>
        <v>150.23000000001048</v>
      </c>
      <c r="AL611" s="429">
        <f t="shared" si="288"/>
        <v>158.4600000000064</v>
      </c>
      <c r="AM611" s="429">
        <f t="shared" si="289"/>
        <v>149.05999999999767</v>
      </c>
      <c r="AN611" s="429">
        <f t="shared" si="290"/>
        <v>159.36000000000058</v>
      </c>
      <c r="AO611" s="429">
        <f t="shared" si="291"/>
        <v>150.22999999999593</v>
      </c>
      <c r="AP611" s="429">
        <f t="shared" si="292"/>
        <v>158.4600000000064</v>
      </c>
      <c r="AQ611" s="429">
        <f t="shared" si="293"/>
        <v>190</v>
      </c>
      <c r="AR611" s="429">
        <f t="shared" si="294"/>
        <v>190</v>
      </c>
      <c r="AS611" s="429">
        <f t="shared" si="295"/>
        <v>200</v>
      </c>
      <c r="AT611" s="429">
        <f t="shared" si="296"/>
        <v>200</v>
      </c>
      <c r="AU611" s="429">
        <f t="shared" si="297"/>
        <v>300</v>
      </c>
      <c r="AV611" s="429">
        <f t="shared" si="298"/>
        <v>300</v>
      </c>
      <c r="AW611" s="429">
        <f t="shared" si="299"/>
        <v>300</v>
      </c>
      <c r="AX611" s="429">
        <f t="shared" si="300"/>
        <v>300</v>
      </c>
    </row>
    <row r="612" spans="1:50">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70598.42</v>
      </c>
      <c r="C612" s="290">
        <f t="shared" si="301"/>
        <v>116.30711696869851</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84216.02</v>
      </c>
      <c r="E612" s="290">
        <f t="shared" si="301"/>
        <v>138.74138385502471</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83944.61</v>
      </c>
      <c r="G612" s="290">
        <f t="shared" si="302"/>
        <v>138.29425041186161</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90093.72</v>
      </c>
      <c r="I612" s="290">
        <f t="shared" si="303"/>
        <v>148.42457990115321</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90479.42</v>
      </c>
      <c r="K612" s="290">
        <f t="shared" si="279"/>
        <v>149.06</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96731.520000000004</v>
      </c>
      <c r="M612" s="290">
        <f t="shared" si="280"/>
        <v>159.36000000000001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91189.61</v>
      </c>
      <c r="O612" s="290">
        <f t="shared" si="304"/>
        <v>150.22999999999999</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96185.22</v>
      </c>
      <c r="Q612" s="290">
        <f t="shared" si="305"/>
        <v>158.46</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115330</v>
      </c>
      <c r="S612" s="290">
        <f t="shared" si="281"/>
        <v>190</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115330</v>
      </c>
      <c r="U612" s="290">
        <f t="shared" si="282"/>
        <v>190</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121400</v>
      </c>
      <c r="W612" s="290">
        <f t="shared" si="306"/>
        <v>200</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121400</v>
      </c>
      <c r="Y612" s="290">
        <f t="shared" si="307"/>
        <v>200</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76700</v>
      </c>
      <c r="AA612" s="290">
        <f t="shared" si="283"/>
        <v>126.35914332784185</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127400</v>
      </c>
      <c r="AC612" s="290">
        <f t="shared" si="284"/>
        <v>209.88467874794068</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94600</v>
      </c>
      <c r="AE612" s="290">
        <f t="shared" si="308"/>
        <v>155.84843492586492</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136750</v>
      </c>
      <c r="AG612" s="290">
        <f t="shared" si="309"/>
        <v>225.28830313014828</v>
      </c>
      <c r="AI612" s="429">
        <f t="shared" si="285"/>
        <v>149.05999999999767</v>
      </c>
      <c r="AJ612" s="429">
        <f t="shared" si="286"/>
        <v>159.36000000000058</v>
      </c>
      <c r="AK612" s="429">
        <f t="shared" si="287"/>
        <v>150.22999999999593</v>
      </c>
      <c r="AL612" s="429">
        <f t="shared" si="288"/>
        <v>158.45999999999185</v>
      </c>
      <c r="AM612" s="429">
        <f t="shared" si="289"/>
        <v>149.05999999999767</v>
      </c>
      <c r="AN612" s="429">
        <f t="shared" si="290"/>
        <v>159.36000000000058</v>
      </c>
      <c r="AO612" s="429">
        <f t="shared" si="291"/>
        <v>150.23000000001048</v>
      </c>
      <c r="AP612" s="429">
        <f t="shared" si="292"/>
        <v>158.45999999999185</v>
      </c>
      <c r="AQ612" s="429">
        <f t="shared" si="293"/>
        <v>190</v>
      </c>
      <c r="AR612" s="429">
        <f t="shared" si="294"/>
        <v>190</v>
      </c>
      <c r="AS612" s="429">
        <f t="shared" si="295"/>
        <v>200</v>
      </c>
      <c r="AT612" s="429">
        <f t="shared" si="296"/>
        <v>200</v>
      </c>
      <c r="AU612" s="429">
        <f t="shared" si="297"/>
        <v>300</v>
      </c>
      <c r="AV612" s="429">
        <f t="shared" si="298"/>
        <v>300</v>
      </c>
      <c r="AW612" s="429">
        <f t="shared" si="299"/>
        <v>300</v>
      </c>
      <c r="AX612" s="429">
        <f t="shared" si="300"/>
        <v>300</v>
      </c>
    </row>
    <row r="613" spans="1:50">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70747.48</v>
      </c>
      <c r="C613" s="290">
        <f t="shared" si="301"/>
        <v>116.36098684210526</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84375.38</v>
      </c>
      <c r="E613" s="290">
        <f t="shared" si="301"/>
        <v>138.77529605263157</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84094.84</v>
      </c>
      <c r="G613" s="290">
        <f t="shared" si="302"/>
        <v>138.31388157894736</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90252.18</v>
      </c>
      <c r="I613" s="290">
        <f t="shared" si="303"/>
        <v>148.44108552631579</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90628.479999999996</v>
      </c>
      <c r="K613" s="290">
        <f t="shared" si="279"/>
        <v>149.06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96890.880000000005</v>
      </c>
      <c r="M613" s="290">
        <f t="shared" si="280"/>
        <v>159.36000000000001</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91339.839999999997</v>
      </c>
      <c r="O613" s="290">
        <f t="shared" si="304"/>
        <v>150.22999999999999</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96343.680000000008</v>
      </c>
      <c r="Q613" s="290">
        <f t="shared" si="305"/>
        <v>158.46</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115520</v>
      </c>
      <c r="S613" s="290">
        <f t="shared" si="281"/>
        <v>190</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115520</v>
      </c>
      <c r="U613" s="290">
        <f t="shared" si="282"/>
        <v>190</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121600</v>
      </c>
      <c r="W613" s="290">
        <f t="shared" si="306"/>
        <v>200</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121600</v>
      </c>
      <c r="Y613" s="290">
        <f t="shared" si="307"/>
        <v>200</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77000</v>
      </c>
      <c r="AA613" s="290">
        <f t="shared" si="283"/>
        <v>126.64473684210526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127700</v>
      </c>
      <c r="AC613" s="290">
        <f t="shared" si="284"/>
        <v>210.03289473684211</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94900</v>
      </c>
      <c r="AE613" s="290">
        <f t="shared" si="308"/>
        <v>156.08552631578948</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137050</v>
      </c>
      <c r="AG613" s="290">
        <f t="shared" si="309"/>
        <v>225.41118421052633</v>
      </c>
      <c r="AI613" s="429">
        <f t="shared" si="285"/>
        <v>149.05999999999767</v>
      </c>
      <c r="AJ613" s="429">
        <f t="shared" si="286"/>
        <v>159.36000000000058</v>
      </c>
      <c r="AK613" s="429">
        <f t="shared" si="287"/>
        <v>150.22999999999593</v>
      </c>
      <c r="AL613" s="429">
        <f t="shared" si="288"/>
        <v>158.45999999999185</v>
      </c>
      <c r="AM613" s="429">
        <f t="shared" si="289"/>
        <v>149.05999999999767</v>
      </c>
      <c r="AN613" s="429">
        <f t="shared" si="290"/>
        <v>159.36000000000058</v>
      </c>
      <c r="AO613" s="429">
        <f t="shared" si="291"/>
        <v>150.22999999999593</v>
      </c>
      <c r="AP613" s="429">
        <f t="shared" si="292"/>
        <v>158.4600000000064</v>
      </c>
      <c r="AQ613" s="429">
        <f t="shared" si="293"/>
        <v>190</v>
      </c>
      <c r="AR613" s="429">
        <f t="shared" si="294"/>
        <v>190</v>
      </c>
      <c r="AS613" s="429">
        <f t="shared" si="295"/>
        <v>200</v>
      </c>
      <c r="AT613" s="429">
        <f t="shared" si="296"/>
        <v>200</v>
      </c>
      <c r="AU613" s="429">
        <f t="shared" si="297"/>
        <v>300</v>
      </c>
      <c r="AV613" s="429">
        <f t="shared" si="298"/>
        <v>300</v>
      </c>
      <c r="AW613" s="429">
        <f t="shared" si="299"/>
        <v>300</v>
      </c>
      <c r="AX613" s="429">
        <f t="shared" si="300"/>
        <v>300</v>
      </c>
    </row>
    <row r="614" spans="1:50">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70896.540000000008</v>
      </c>
      <c r="C614" s="290">
        <f t="shared" si="301"/>
        <v>116.41467980295567</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84534.74</v>
      </c>
      <c r="E614" s="290">
        <f t="shared" si="301"/>
        <v>138.80909688013136</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84245.07</v>
      </c>
      <c r="G614" s="290">
        <f t="shared" si="302"/>
        <v>138.33344827586208</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90410.64</v>
      </c>
      <c r="I614" s="290">
        <f t="shared" si="303"/>
        <v>148.45753694581282</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90777.540000000008</v>
      </c>
      <c r="K614" s="290">
        <f t="shared" si="279"/>
        <v>149.06</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97050.240000000005</v>
      </c>
      <c r="M614" s="290">
        <f t="shared" si="280"/>
        <v>159.36000000000001</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91490.069999999992</v>
      </c>
      <c r="O614" s="290">
        <f t="shared" si="304"/>
        <v>150.22999999999999</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96502.14</v>
      </c>
      <c r="Q614" s="290">
        <f t="shared" si="305"/>
        <v>158.46</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115710</v>
      </c>
      <c r="S614" s="290">
        <f t="shared" si="281"/>
        <v>190</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115710</v>
      </c>
      <c r="U614" s="290">
        <f t="shared" si="282"/>
        <v>190</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121800</v>
      </c>
      <c r="W614" s="290">
        <f t="shared" si="306"/>
        <v>200</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121800</v>
      </c>
      <c r="Y614" s="290">
        <f t="shared" si="307"/>
        <v>200</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77300</v>
      </c>
      <c r="AA614" s="290">
        <f t="shared" si="283"/>
        <v>126.92939244663383</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128000</v>
      </c>
      <c r="AC614" s="290">
        <f t="shared" si="284"/>
        <v>210.18062397372742</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95200</v>
      </c>
      <c r="AE614" s="290">
        <f t="shared" si="308"/>
        <v>156.32183908045977</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137350</v>
      </c>
      <c r="AG614" s="290">
        <f t="shared" si="309"/>
        <v>225.5336617405583</v>
      </c>
      <c r="AI614" s="429">
        <f t="shared" si="285"/>
        <v>149.06000000001222</v>
      </c>
      <c r="AJ614" s="429">
        <f t="shared" si="286"/>
        <v>159.36000000000058</v>
      </c>
      <c r="AK614" s="429">
        <f t="shared" si="287"/>
        <v>150.23000000001048</v>
      </c>
      <c r="AL614" s="429">
        <f t="shared" si="288"/>
        <v>158.4600000000064</v>
      </c>
      <c r="AM614" s="429">
        <f t="shared" si="289"/>
        <v>149.06000000001222</v>
      </c>
      <c r="AN614" s="429">
        <f t="shared" si="290"/>
        <v>159.36000000000058</v>
      </c>
      <c r="AO614" s="429">
        <f t="shared" si="291"/>
        <v>150.22999999999593</v>
      </c>
      <c r="AP614" s="429">
        <f t="shared" si="292"/>
        <v>158.45999999999185</v>
      </c>
      <c r="AQ614" s="429">
        <f t="shared" si="293"/>
        <v>190</v>
      </c>
      <c r="AR614" s="429">
        <f t="shared" si="294"/>
        <v>190</v>
      </c>
      <c r="AS614" s="429">
        <f t="shared" si="295"/>
        <v>200</v>
      </c>
      <c r="AT614" s="429">
        <f t="shared" si="296"/>
        <v>200</v>
      </c>
      <c r="AU614" s="429">
        <f t="shared" si="297"/>
        <v>300</v>
      </c>
      <c r="AV614" s="429">
        <f t="shared" si="298"/>
        <v>300</v>
      </c>
      <c r="AW614" s="429">
        <f t="shared" si="299"/>
        <v>300</v>
      </c>
      <c r="AX614" s="429">
        <f t="shared" si="300"/>
        <v>300</v>
      </c>
    </row>
    <row r="615" spans="1:50">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71045.600000000006</v>
      </c>
      <c r="C615" s="290">
        <f t="shared" si="301"/>
        <v>116.46819672131149</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84694.1</v>
      </c>
      <c r="E615" s="290">
        <f t="shared" si="301"/>
        <v>138.84278688524591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84395.3</v>
      </c>
      <c r="G615" s="290">
        <f t="shared" si="302"/>
        <v>138.35295081967215</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90569.1</v>
      </c>
      <c r="I615" s="290">
        <f t="shared" si="303"/>
        <v>148.4739344262295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90926.6</v>
      </c>
      <c r="K615" s="290">
        <f t="shared" si="279"/>
        <v>149.06</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97209.600000000006</v>
      </c>
      <c r="M615" s="290">
        <f t="shared" si="280"/>
        <v>159.36000000000001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91640.299999999988</v>
      </c>
      <c r="O615" s="290">
        <f t="shared" si="304"/>
        <v>150.22999999999999</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96660.6</v>
      </c>
      <c r="Q615" s="290">
        <f t="shared" si="305"/>
        <v>158.46</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115900</v>
      </c>
      <c r="S615" s="290">
        <f t="shared" si="281"/>
        <v>190</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115900</v>
      </c>
      <c r="U615" s="290">
        <f t="shared" si="282"/>
        <v>190</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122000</v>
      </c>
      <c r="W615" s="290">
        <f t="shared" si="306"/>
        <v>200</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122000</v>
      </c>
      <c r="Y615" s="290">
        <f t="shared" si="307"/>
        <v>200</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77600</v>
      </c>
      <c r="AA615" s="290">
        <f t="shared" si="283"/>
        <v>127.21311475409836</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128300</v>
      </c>
      <c r="AC615" s="290">
        <f t="shared" si="284"/>
        <v>210.32786885245901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95500</v>
      </c>
      <c r="AE615" s="290">
        <f t="shared" si="308"/>
        <v>156.55737704918033</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137650</v>
      </c>
      <c r="AG615" s="290">
        <f t="shared" si="309"/>
        <v>225.65573770491804</v>
      </c>
      <c r="AI615" s="429">
        <f t="shared" si="285"/>
        <v>149.05999999999767</v>
      </c>
      <c r="AJ615" s="429">
        <f t="shared" si="286"/>
        <v>159.36000000000058</v>
      </c>
      <c r="AK615" s="429">
        <f t="shared" si="287"/>
        <v>150.22999999999593</v>
      </c>
      <c r="AL615" s="429">
        <f t="shared" si="288"/>
        <v>158.4600000000064</v>
      </c>
      <c r="AM615" s="429">
        <f t="shared" si="289"/>
        <v>149.05999999999767</v>
      </c>
      <c r="AN615" s="429">
        <f t="shared" si="290"/>
        <v>159.36000000000058</v>
      </c>
      <c r="AO615" s="429">
        <f t="shared" si="291"/>
        <v>150.22999999999593</v>
      </c>
      <c r="AP615" s="429">
        <f t="shared" si="292"/>
        <v>158.4600000000064</v>
      </c>
      <c r="AQ615" s="429">
        <f t="shared" si="293"/>
        <v>190</v>
      </c>
      <c r="AR615" s="429">
        <f t="shared" si="294"/>
        <v>190</v>
      </c>
      <c r="AS615" s="429">
        <f t="shared" si="295"/>
        <v>200</v>
      </c>
      <c r="AT615" s="429">
        <f t="shared" si="296"/>
        <v>200</v>
      </c>
      <c r="AU615" s="429">
        <f t="shared" si="297"/>
        <v>300</v>
      </c>
      <c r="AV615" s="429">
        <f t="shared" si="298"/>
        <v>300</v>
      </c>
      <c r="AW615" s="429">
        <f t="shared" si="299"/>
        <v>300</v>
      </c>
      <c r="AX615" s="429">
        <f t="shared" si="300"/>
        <v>300</v>
      </c>
    </row>
    <row r="616" spans="1:50">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71194.66</v>
      </c>
      <c r="C616" s="290">
        <f t="shared" si="301"/>
        <v>116.52153846153847</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84853.46</v>
      </c>
      <c r="E616" s="290">
        <f t="shared" si="301"/>
        <v>138.8763666121113</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84545.53</v>
      </c>
      <c r="G616" s="290">
        <f t="shared" si="302"/>
        <v>138.37238952536825</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90727.56</v>
      </c>
      <c r="I616" s="290">
        <f t="shared" si="303"/>
        <v>148.4902782324059</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91075.66</v>
      </c>
      <c r="K616" s="290">
        <f t="shared" si="279"/>
        <v>149.06</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97368.960000000006</v>
      </c>
      <c r="M616" s="290">
        <f t="shared" si="280"/>
        <v>159.36000000000001</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91790.53</v>
      </c>
      <c r="O616" s="290">
        <f t="shared" si="304"/>
        <v>150.22999999999999</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96819.06</v>
      </c>
      <c r="Q616" s="290">
        <f t="shared" si="305"/>
        <v>158.46</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116090</v>
      </c>
      <c r="S616" s="290">
        <f t="shared" si="281"/>
        <v>190</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116090</v>
      </c>
      <c r="U616" s="290">
        <f t="shared" si="282"/>
        <v>190</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122200</v>
      </c>
      <c r="W616" s="290">
        <f t="shared" si="306"/>
        <v>200</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122200</v>
      </c>
      <c r="Y616" s="290">
        <f t="shared" si="307"/>
        <v>200</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77900</v>
      </c>
      <c r="AA616" s="290">
        <f t="shared" si="283"/>
        <v>127.49590834697217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128600</v>
      </c>
      <c r="AC616" s="290">
        <f t="shared" si="284"/>
        <v>210.47463175122749</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95800</v>
      </c>
      <c r="AE616" s="290">
        <f t="shared" si="308"/>
        <v>156.79214402618658</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137950</v>
      </c>
      <c r="AG616" s="290">
        <f t="shared" si="309"/>
        <v>225.77741407528643</v>
      </c>
      <c r="AI616" s="429">
        <f t="shared" si="285"/>
        <v>149.05999999999767</v>
      </c>
      <c r="AJ616" s="429">
        <f t="shared" si="286"/>
        <v>159.36000000000058</v>
      </c>
      <c r="AK616" s="429">
        <f t="shared" si="287"/>
        <v>150.22999999999593</v>
      </c>
      <c r="AL616" s="429">
        <f t="shared" si="288"/>
        <v>158.45999999999185</v>
      </c>
      <c r="AM616" s="429">
        <f t="shared" si="289"/>
        <v>149.05999999999767</v>
      </c>
      <c r="AN616" s="429">
        <f t="shared" si="290"/>
        <v>159.36000000000058</v>
      </c>
      <c r="AO616" s="429">
        <f t="shared" si="291"/>
        <v>150.23000000001048</v>
      </c>
      <c r="AP616" s="429">
        <f t="shared" si="292"/>
        <v>158.45999999999185</v>
      </c>
      <c r="AQ616" s="429">
        <f t="shared" si="293"/>
        <v>190</v>
      </c>
      <c r="AR616" s="429">
        <f t="shared" si="294"/>
        <v>190</v>
      </c>
      <c r="AS616" s="429">
        <f t="shared" si="295"/>
        <v>200</v>
      </c>
      <c r="AT616" s="429">
        <f t="shared" si="296"/>
        <v>200</v>
      </c>
      <c r="AU616" s="429">
        <f t="shared" si="297"/>
        <v>300</v>
      </c>
      <c r="AV616" s="429">
        <f t="shared" si="298"/>
        <v>300</v>
      </c>
      <c r="AW616" s="429">
        <f t="shared" si="299"/>
        <v>300</v>
      </c>
      <c r="AX616" s="429">
        <f t="shared" si="300"/>
        <v>300</v>
      </c>
    </row>
    <row r="617" spans="1:50">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71343.72</v>
      </c>
      <c r="C617" s="290">
        <f t="shared" si="301"/>
        <v>116.57470588235294</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85012.82</v>
      </c>
      <c r="E617" s="290">
        <f t="shared" si="301"/>
        <v>138.90983660130721</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84695.76</v>
      </c>
      <c r="G617" s="290">
        <f t="shared" si="302"/>
        <v>138.39176470588234</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90886.02</v>
      </c>
      <c r="I617" s="290">
        <f t="shared" si="303"/>
        <v>148.50656862745097</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91224.72</v>
      </c>
      <c r="K617" s="290">
        <f t="shared" si="279"/>
        <v>149.06</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97528.320000000007</v>
      </c>
      <c r="M617" s="290">
        <f t="shared" si="280"/>
        <v>159.36000000000001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91940.76</v>
      </c>
      <c r="O617" s="290">
        <f t="shared" si="304"/>
        <v>150.22999999999999</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96977.52</v>
      </c>
      <c r="Q617" s="290">
        <f t="shared" si="305"/>
        <v>158.46</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116280</v>
      </c>
      <c r="S617" s="290">
        <f t="shared" si="281"/>
        <v>190</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116280</v>
      </c>
      <c r="U617" s="290">
        <f t="shared" si="282"/>
        <v>190</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122400</v>
      </c>
      <c r="W617" s="290">
        <f t="shared" si="306"/>
        <v>200</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122400</v>
      </c>
      <c r="Y617" s="290">
        <f t="shared" si="307"/>
        <v>200</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78200</v>
      </c>
      <c r="AA617" s="290">
        <f t="shared" si="283"/>
        <v>127.77777777777777</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128900</v>
      </c>
      <c r="AC617" s="290">
        <f t="shared" si="284"/>
        <v>210.62091503267973</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96100</v>
      </c>
      <c r="AE617" s="290">
        <f t="shared" si="308"/>
        <v>157.02614379084969</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138250</v>
      </c>
      <c r="AG617" s="290">
        <f t="shared" si="309"/>
        <v>225.8986928104575</v>
      </c>
      <c r="AI617" s="429">
        <f t="shared" si="285"/>
        <v>149.05999999999767</v>
      </c>
      <c r="AJ617" s="429">
        <f t="shared" si="286"/>
        <v>159.36000000000058</v>
      </c>
      <c r="AK617" s="429">
        <f t="shared" si="287"/>
        <v>150.22999999999593</v>
      </c>
      <c r="AL617" s="429">
        <f t="shared" si="288"/>
        <v>158.4600000000064</v>
      </c>
      <c r="AM617" s="429">
        <f t="shared" si="289"/>
        <v>149.05999999999767</v>
      </c>
      <c r="AN617" s="429">
        <f t="shared" si="290"/>
        <v>159.36000000000058</v>
      </c>
      <c r="AO617" s="429">
        <f t="shared" si="291"/>
        <v>150.22999999999593</v>
      </c>
      <c r="AP617" s="429">
        <f t="shared" si="292"/>
        <v>158.4600000000064</v>
      </c>
      <c r="AQ617" s="429">
        <f t="shared" si="293"/>
        <v>190</v>
      </c>
      <c r="AR617" s="429">
        <f t="shared" si="294"/>
        <v>190</v>
      </c>
      <c r="AS617" s="429">
        <f t="shared" si="295"/>
        <v>200</v>
      </c>
      <c r="AT617" s="429">
        <f t="shared" si="296"/>
        <v>200</v>
      </c>
      <c r="AU617" s="429">
        <f t="shared" si="297"/>
        <v>300</v>
      </c>
      <c r="AV617" s="429">
        <f t="shared" si="298"/>
        <v>300</v>
      </c>
      <c r="AW617" s="429">
        <f t="shared" si="299"/>
        <v>300</v>
      </c>
      <c r="AX617" s="429">
        <f t="shared" si="300"/>
        <v>300</v>
      </c>
    </row>
    <row r="618" spans="1:50">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71492.78</v>
      </c>
      <c r="C618" s="290">
        <f t="shared" si="301"/>
        <v>116.62769983686786</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85172.180000000008</v>
      </c>
      <c r="E618" s="290">
        <f t="shared" si="301"/>
        <v>138.94319738988582</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84845.99</v>
      </c>
      <c r="G618" s="290">
        <f t="shared" si="302"/>
        <v>138.4110766721044</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91044.48000000001</v>
      </c>
      <c r="I618" s="290">
        <f t="shared" si="303"/>
        <v>148.52280587275695</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91373.78</v>
      </c>
      <c r="K618" s="290">
        <f t="shared" si="279"/>
        <v>149.06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97687.680000000008</v>
      </c>
      <c r="M618" s="290">
        <f t="shared" si="280"/>
        <v>159.36000000000001</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92090.989999999991</v>
      </c>
      <c r="O618" s="290">
        <f t="shared" si="304"/>
        <v>150.22999999999999</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97135.98000000001</v>
      </c>
      <c r="Q618" s="290">
        <f t="shared" si="305"/>
        <v>158.46</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116470</v>
      </c>
      <c r="S618" s="290">
        <f t="shared" si="281"/>
        <v>190</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116470</v>
      </c>
      <c r="U618" s="290">
        <f t="shared" si="282"/>
        <v>190</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122600</v>
      </c>
      <c r="W618" s="290">
        <f t="shared" si="306"/>
        <v>200</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122600</v>
      </c>
      <c r="Y618" s="290">
        <f t="shared" si="307"/>
        <v>200</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78500</v>
      </c>
      <c r="AA618" s="290">
        <f t="shared" si="283"/>
        <v>128.05872756933115</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129200</v>
      </c>
      <c r="AC618" s="290">
        <f t="shared" si="284"/>
        <v>210.76672104404568</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96400</v>
      </c>
      <c r="AE618" s="290">
        <f t="shared" si="308"/>
        <v>157.25938009787927</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138550</v>
      </c>
      <c r="AG618" s="290">
        <f t="shared" si="309"/>
        <v>226.01957585644371</v>
      </c>
      <c r="AI618" s="429">
        <f t="shared" si="285"/>
        <v>149.05999999999767</v>
      </c>
      <c r="AJ618" s="429">
        <f t="shared" si="286"/>
        <v>159.36000000000058</v>
      </c>
      <c r="AK618" s="429">
        <f t="shared" si="287"/>
        <v>150.23000000001048</v>
      </c>
      <c r="AL618" s="429">
        <f t="shared" si="288"/>
        <v>158.4600000000064</v>
      </c>
      <c r="AM618" s="429">
        <f t="shared" si="289"/>
        <v>149.05999999999767</v>
      </c>
      <c r="AN618" s="429">
        <f t="shared" si="290"/>
        <v>159.36000000000058</v>
      </c>
      <c r="AO618" s="429">
        <f t="shared" si="291"/>
        <v>150.22999999999593</v>
      </c>
      <c r="AP618" s="429">
        <f t="shared" si="292"/>
        <v>158.4600000000064</v>
      </c>
      <c r="AQ618" s="429">
        <f t="shared" si="293"/>
        <v>190</v>
      </c>
      <c r="AR618" s="429">
        <f t="shared" si="294"/>
        <v>190</v>
      </c>
      <c r="AS618" s="429">
        <f t="shared" si="295"/>
        <v>200</v>
      </c>
      <c r="AT618" s="429">
        <f t="shared" si="296"/>
        <v>200</v>
      </c>
      <c r="AU618" s="429">
        <f t="shared" si="297"/>
        <v>300</v>
      </c>
      <c r="AV618" s="429">
        <f t="shared" si="298"/>
        <v>300</v>
      </c>
      <c r="AW618" s="429">
        <f t="shared" si="299"/>
        <v>300</v>
      </c>
      <c r="AX618" s="429">
        <f t="shared" si="300"/>
        <v>300</v>
      </c>
    </row>
    <row r="619" spans="1:50">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71641.84</v>
      </c>
      <c r="C619" s="290">
        <f t="shared" si="301"/>
        <v>116.68052117263844</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85331.540000000008</v>
      </c>
      <c r="E619" s="290">
        <f t="shared" si="301"/>
        <v>138.97644951140066</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84996.22</v>
      </c>
      <c r="G619" s="290">
        <f t="shared" si="302"/>
        <v>138.43032573289904</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91202.94</v>
      </c>
      <c r="I619" s="290">
        <f t="shared" si="303"/>
        <v>148.53899022801303</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91522.84</v>
      </c>
      <c r="K619" s="290">
        <f t="shared" si="279"/>
        <v>149.06</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97847.040000000008</v>
      </c>
      <c r="M619" s="290">
        <f t="shared" si="280"/>
        <v>159.36000000000001</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92241.219999999987</v>
      </c>
      <c r="O619" s="290">
        <f t="shared" si="304"/>
        <v>150.22999999999999</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97294.44</v>
      </c>
      <c r="Q619" s="290">
        <f t="shared" si="305"/>
        <v>158.46</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116660</v>
      </c>
      <c r="S619" s="290">
        <f t="shared" si="281"/>
        <v>190</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116660</v>
      </c>
      <c r="U619" s="290">
        <f t="shared" si="282"/>
        <v>190</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122800</v>
      </c>
      <c r="W619" s="290">
        <f t="shared" si="306"/>
        <v>200</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122800</v>
      </c>
      <c r="Y619" s="290">
        <f t="shared" si="307"/>
        <v>200</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78800</v>
      </c>
      <c r="AA619" s="290">
        <f t="shared" si="283"/>
        <v>128.33876221498372</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129500</v>
      </c>
      <c r="AC619" s="290">
        <f t="shared" si="284"/>
        <v>210.91205211726384</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96700</v>
      </c>
      <c r="AE619" s="290">
        <f t="shared" si="308"/>
        <v>157.49185667752442</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138850</v>
      </c>
      <c r="AG619" s="290">
        <f t="shared" si="309"/>
        <v>226.14006514657981</v>
      </c>
      <c r="AI619" s="429">
        <f t="shared" si="285"/>
        <v>149.05999999999767</v>
      </c>
      <c r="AJ619" s="429">
        <f t="shared" si="286"/>
        <v>159.36000000000058</v>
      </c>
      <c r="AK619" s="429">
        <f t="shared" si="287"/>
        <v>150.22999999999593</v>
      </c>
      <c r="AL619" s="429">
        <f t="shared" si="288"/>
        <v>158.45999999999185</v>
      </c>
      <c r="AM619" s="429">
        <f t="shared" si="289"/>
        <v>149.05999999999767</v>
      </c>
      <c r="AN619" s="429">
        <f t="shared" si="290"/>
        <v>159.36000000000058</v>
      </c>
      <c r="AO619" s="429">
        <f t="shared" si="291"/>
        <v>150.22999999999593</v>
      </c>
      <c r="AP619" s="429">
        <f t="shared" si="292"/>
        <v>158.45999999999185</v>
      </c>
      <c r="AQ619" s="429">
        <f t="shared" si="293"/>
        <v>190</v>
      </c>
      <c r="AR619" s="429">
        <f t="shared" si="294"/>
        <v>190</v>
      </c>
      <c r="AS619" s="429">
        <f t="shared" si="295"/>
        <v>200</v>
      </c>
      <c r="AT619" s="429">
        <f t="shared" si="296"/>
        <v>200</v>
      </c>
      <c r="AU619" s="429">
        <f t="shared" si="297"/>
        <v>300</v>
      </c>
      <c r="AV619" s="429">
        <f t="shared" si="298"/>
        <v>300</v>
      </c>
      <c r="AW619" s="429">
        <f t="shared" si="299"/>
        <v>300</v>
      </c>
      <c r="AX619" s="429">
        <f t="shared" si="300"/>
        <v>300</v>
      </c>
    </row>
    <row r="620" spans="1:5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71790.899999999994</v>
      </c>
      <c r="C620" s="290">
        <f t="shared" si="301"/>
        <v>116.7331707317073</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85490.9</v>
      </c>
      <c r="E620" s="290">
        <f t="shared" si="301"/>
        <v>139.00959349593495</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85146.45</v>
      </c>
      <c r="G620" s="290">
        <f t="shared" si="302"/>
        <v>138.44951219512194</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91361.4</v>
      </c>
      <c r="I620" s="290">
        <f t="shared" si="303"/>
        <v>148.55512195121949</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91671.9</v>
      </c>
      <c r="K620" s="290">
        <f t="shared" si="279"/>
        <v>149.06</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98006.400000000009</v>
      </c>
      <c r="M620" s="290">
        <f t="shared" si="280"/>
        <v>159.36000000000001</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92391.45</v>
      </c>
      <c r="O620" s="290">
        <f t="shared" si="304"/>
        <v>150.22999999999999</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97452.900000000009</v>
      </c>
      <c r="Q620" s="290">
        <f t="shared" si="305"/>
        <v>158.46</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116850</v>
      </c>
      <c r="S620" s="290">
        <f t="shared" si="281"/>
        <v>190</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116850</v>
      </c>
      <c r="U620" s="290">
        <f t="shared" si="282"/>
        <v>190</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123000</v>
      </c>
      <c r="W620" s="290">
        <f t="shared" si="306"/>
        <v>200</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123000</v>
      </c>
      <c r="Y620" s="290">
        <f t="shared" si="307"/>
        <v>200</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79100</v>
      </c>
      <c r="AA620" s="290">
        <f t="shared" si="283"/>
        <v>128.6178861788618</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129800</v>
      </c>
      <c r="AC620" s="290">
        <f t="shared" si="284"/>
        <v>211.0569105691057</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97000</v>
      </c>
      <c r="AE620" s="290">
        <f t="shared" si="308"/>
        <v>157.72357723577235</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139150</v>
      </c>
      <c r="AG620" s="290">
        <f t="shared" si="309"/>
        <v>226.26016260162601</v>
      </c>
      <c r="AI620" s="429">
        <f t="shared" si="285"/>
        <v>149.05999999999767</v>
      </c>
      <c r="AJ620" s="429">
        <f t="shared" si="286"/>
        <v>159.35999999998603</v>
      </c>
      <c r="AK620" s="429">
        <f t="shared" si="287"/>
        <v>150.22999999999593</v>
      </c>
      <c r="AL620" s="429">
        <f t="shared" si="288"/>
        <v>158.45999999999185</v>
      </c>
      <c r="AM620" s="429">
        <f t="shared" si="289"/>
        <v>149.05999999999767</v>
      </c>
      <c r="AN620" s="429">
        <f t="shared" si="290"/>
        <v>159.36000000000058</v>
      </c>
      <c r="AO620" s="429">
        <f t="shared" si="291"/>
        <v>150.23000000001048</v>
      </c>
      <c r="AP620" s="429">
        <f t="shared" si="292"/>
        <v>158.4600000000064</v>
      </c>
      <c r="AQ620" s="429">
        <f t="shared" si="293"/>
        <v>190</v>
      </c>
      <c r="AR620" s="429">
        <f t="shared" si="294"/>
        <v>190</v>
      </c>
      <c r="AS620" s="429">
        <f t="shared" si="295"/>
        <v>200</v>
      </c>
      <c r="AT620" s="429">
        <f t="shared" si="296"/>
        <v>200</v>
      </c>
      <c r="AU620" s="429">
        <f t="shared" si="297"/>
        <v>300</v>
      </c>
      <c r="AV620" s="429">
        <f t="shared" si="298"/>
        <v>300</v>
      </c>
      <c r="AW620" s="429">
        <f t="shared" si="299"/>
        <v>300</v>
      </c>
      <c r="AX620" s="429">
        <f t="shared" si="300"/>
        <v>300</v>
      </c>
    </row>
    <row r="621" spans="1:50">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71939.959999999992</v>
      </c>
      <c r="C621" s="290">
        <f t="shared" si="301"/>
        <v>116.78564935064934</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85650.260000000009</v>
      </c>
      <c r="E621" s="290">
        <f t="shared" si="301"/>
        <v>139.04262987012987</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85296.68</v>
      </c>
      <c r="G621" s="290">
        <f t="shared" si="302"/>
        <v>138.46863636363636</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91519.86</v>
      </c>
      <c r="I621" s="290">
        <f t="shared" si="303"/>
        <v>148.57120129870131</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91820.96</v>
      </c>
      <c r="K621" s="290">
        <f t="shared" si="279"/>
        <v>149.06</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98165.760000000009</v>
      </c>
      <c r="M621" s="290">
        <f t="shared" si="280"/>
        <v>159.36000000000001</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92541.68</v>
      </c>
      <c r="O621" s="290">
        <f t="shared" si="304"/>
        <v>150.22999999999999</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97611.36</v>
      </c>
      <c r="Q621" s="290">
        <f t="shared" si="305"/>
        <v>158.46</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117040</v>
      </c>
      <c r="S621" s="290">
        <f t="shared" si="281"/>
        <v>190</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117040</v>
      </c>
      <c r="U621" s="290">
        <f t="shared" si="282"/>
        <v>190</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123200</v>
      </c>
      <c r="W621" s="290">
        <f t="shared" si="306"/>
        <v>200</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123200</v>
      </c>
      <c r="Y621" s="290">
        <f t="shared" si="307"/>
        <v>200</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79400</v>
      </c>
      <c r="AA621" s="290">
        <f t="shared" si="283"/>
        <v>128.89610389610391</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130100</v>
      </c>
      <c r="AC621" s="290">
        <f t="shared" si="284"/>
        <v>211.2012987012987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97300</v>
      </c>
      <c r="AE621" s="290">
        <f t="shared" si="308"/>
        <v>157.95454545454547</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139450</v>
      </c>
      <c r="AG621" s="290">
        <f t="shared" si="309"/>
        <v>226.37987012987014</v>
      </c>
      <c r="AI621" s="429">
        <f t="shared" si="285"/>
        <v>149.05999999999767</v>
      </c>
      <c r="AJ621" s="429">
        <f t="shared" si="286"/>
        <v>159.36000000001513</v>
      </c>
      <c r="AK621" s="429">
        <f t="shared" si="287"/>
        <v>150.22999999999593</v>
      </c>
      <c r="AL621" s="429">
        <f t="shared" si="288"/>
        <v>158.4600000000064</v>
      </c>
      <c r="AM621" s="429">
        <f t="shared" si="289"/>
        <v>149.06000000001222</v>
      </c>
      <c r="AN621" s="429">
        <f t="shared" si="290"/>
        <v>159.36000000000058</v>
      </c>
      <c r="AO621" s="429">
        <f t="shared" si="291"/>
        <v>150.22999999999593</v>
      </c>
      <c r="AP621" s="429">
        <f t="shared" si="292"/>
        <v>158.45999999999185</v>
      </c>
      <c r="AQ621" s="429">
        <f t="shared" si="293"/>
        <v>190</v>
      </c>
      <c r="AR621" s="429">
        <f t="shared" si="294"/>
        <v>190</v>
      </c>
      <c r="AS621" s="429">
        <f t="shared" si="295"/>
        <v>200</v>
      </c>
      <c r="AT621" s="429">
        <f t="shared" si="296"/>
        <v>200</v>
      </c>
      <c r="AU621" s="429">
        <f t="shared" si="297"/>
        <v>300</v>
      </c>
      <c r="AV621" s="429">
        <f t="shared" si="298"/>
        <v>300</v>
      </c>
      <c r="AW621" s="429">
        <f t="shared" si="299"/>
        <v>300</v>
      </c>
      <c r="AX621" s="429">
        <f t="shared" si="300"/>
        <v>300</v>
      </c>
    </row>
    <row r="622" spans="1:50">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72089.02</v>
      </c>
      <c r="C622" s="290">
        <f t="shared" si="301"/>
        <v>116.83795786061589</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85809.62</v>
      </c>
      <c r="E622" s="290">
        <f t="shared" si="301"/>
        <v>139.0755591572123</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85446.91</v>
      </c>
      <c r="G622" s="290">
        <f t="shared" si="302"/>
        <v>138.48769854132902</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91678.32</v>
      </c>
      <c r="I622" s="290">
        <f t="shared" si="303"/>
        <v>148.58722852512156</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91970.02</v>
      </c>
      <c r="K622" s="290">
        <f t="shared" si="279"/>
        <v>149.06</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98325.12000000001</v>
      </c>
      <c r="M622" s="290">
        <f t="shared" si="280"/>
        <v>159.36000000000001</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92691.909999999989</v>
      </c>
      <c r="O622" s="290">
        <f t="shared" si="304"/>
        <v>150.22999999999999</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97769.82</v>
      </c>
      <c r="Q622" s="290">
        <f t="shared" si="305"/>
        <v>158.46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117230</v>
      </c>
      <c r="S622" s="290">
        <f t="shared" si="281"/>
        <v>190</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117230</v>
      </c>
      <c r="U622" s="290">
        <f t="shared" si="282"/>
        <v>190</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123400</v>
      </c>
      <c r="W622" s="290">
        <f t="shared" si="306"/>
        <v>200</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123400</v>
      </c>
      <c r="Y622" s="290">
        <f t="shared" si="307"/>
        <v>200</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79700</v>
      </c>
      <c r="AA622" s="290">
        <f t="shared" si="283"/>
        <v>129.17341977309562</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130400</v>
      </c>
      <c r="AC622" s="290">
        <f t="shared" si="284"/>
        <v>211.3452188006483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97600</v>
      </c>
      <c r="AE622" s="290">
        <f t="shared" si="308"/>
        <v>158.18476499189626</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139750</v>
      </c>
      <c r="AG622" s="290">
        <f t="shared" si="309"/>
        <v>226.49918962722853</v>
      </c>
      <c r="AI622" s="429">
        <f t="shared" si="285"/>
        <v>149.06000000001222</v>
      </c>
      <c r="AJ622" s="429">
        <f t="shared" si="286"/>
        <v>159.35999999998603</v>
      </c>
      <c r="AK622" s="429">
        <f t="shared" si="287"/>
        <v>150.23000000001048</v>
      </c>
      <c r="AL622" s="429">
        <f t="shared" si="288"/>
        <v>158.4600000000064</v>
      </c>
      <c r="AM622" s="429">
        <f t="shared" si="289"/>
        <v>149.05999999999767</v>
      </c>
      <c r="AN622" s="429">
        <f t="shared" si="290"/>
        <v>159.36000000000058</v>
      </c>
      <c r="AO622" s="429">
        <f t="shared" si="291"/>
        <v>150.22999999999593</v>
      </c>
      <c r="AP622" s="429">
        <f t="shared" si="292"/>
        <v>158.4600000000064</v>
      </c>
      <c r="AQ622" s="429">
        <f t="shared" si="293"/>
        <v>190</v>
      </c>
      <c r="AR622" s="429">
        <f t="shared" si="294"/>
        <v>190</v>
      </c>
      <c r="AS622" s="429">
        <f t="shared" si="295"/>
        <v>200</v>
      </c>
      <c r="AT622" s="429">
        <f t="shared" si="296"/>
        <v>200</v>
      </c>
      <c r="AU622" s="429">
        <f t="shared" si="297"/>
        <v>300</v>
      </c>
      <c r="AV622" s="429">
        <f t="shared" si="298"/>
        <v>300</v>
      </c>
      <c r="AW622" s="429">
        <f t="shared" si="299"/>
        <v>300</v>
      </c>
      <c r="AX622" s="429">
        <f t="shared" si="300"/>
        <v>300</v>
      </c>
    </row>
    <row r="623" spans="1:50">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72238.080000000002</v>
      </c>
      <c r="C623" s="290">
        <f t="shared" si="301"/>
        <v>116.89009708737865</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85968.98000000001</v>
      </c>
      <c r="E623" s="290">
        <f t="shared" si="301"/>
        <v>139.10838187702268</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85597.14</v>
      </c>
      <c r="G623" s="290">
        <f t="shared" si="302"/>
        <v>138.50669902912622</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91836.78</v>
      </c>
      <c r="I623" s="290">
        <f t="shared" si="303"/>
        <v>148.60320388349515</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92119.08</v>
      </c>
      <c r="K623" s="290">
        <f t="shared" si="279"/>
        <v>149.06</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98484.48000000001</v>
      </c>
      <c r="M623" s="290">
        <f t="shared" si="280"/>
        <v>159.36000000000001</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92842.14</v>
      </c>
      <c r="O623" s="290">
        <f t="shared" si="304"/>
        <v>150.22999999999999</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97928.28</v>
      </c>
      <c r="Q623" s="290">
        <f t="shared" si="305"/>
        <v>158.46</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117420</v>
      </c>
      <c r="S623" s="290">
        <f t="shared" si="281"/>
        <v>190</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117420</v>
      </c>
      <c r="U623" s="290">
        <f t="shared" si="282"/>
        <v>190</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123600</v>
      </c>
      <c r="W623" s="290">
        <f t="shared" si="306"/>
        <v>200</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123600</v>
      </c>
      <c r="Y623" s="290">
        <f t="shared" si="307"/>
        <v>200</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80000</v>
      </c>
      <c r="AA623" s="290">
        <f t="shared" si="283"/>
        <v>129.44983818770226</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130700</v>
      </c>
      <c r="AC623" s="290">
        <f t="shared" si="284"/>
        <v>211.48867313915858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97900</v>
      </c>
      <c r="AE623" s="290">
        <f t="shared" si="308"/>
        <v>158.41423948220066</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140050</v>
      </c>
      <c r="AG623" s="290">
        <f t="shared" si="309"/>
        <v>226.61812297734627</v>
      </c>
      <c r="AI623" s="429">
        <f t="shared" si="285"/>
        <v>149.05999999999767</v>
      </c>
      <c r="AJ623" s="429">
        <f t="shared" si="286"/>
        <v>159.36000000001513</v>
      </c>
      <c r="AK623" s="429">
        <f t="shared" si="287"/>
        <v>150.22999999999593</v>
      </c>
      <c r="AL623" s="429">
        <f t="shared" si="288"/>
        <v>158.45999999999185</v>
      </c>
      <c r="AM623" s="429">
        <f t="shared" si="289"/>
        <v>149.05999999999767</v>
      </c>
      <c r="AN623" s="429">
        <f t="shared" si="290"/>
        <v>159.36000000000058</v>
      </c>
      <c r="AO623" s="429">
        <f t="shared" si="291"/>
        <v>150.23000000001048</v>
      </c>
      <c r="AP623" s="429">
        <f t="shared" si="292"/>
        <v>158.45999999999185</v>
      </c>
      <c r="AQ623" s="429">
        <f t="shared" si="293"/>
        <v>190</v>
      </c>
      <c r="AR623" s="429">
        <f t="shared" si="294"/>
        <v>190</v>
      </c>
      <c r="AS623" s="429">
        <f t="shared" si="295"/>
        <v>200</v>
      </c>
      <c r="AT623" s="429">
        <f t="shared" si="296"/>
        <v>200</v>
      </c>
      <c r="AU623" s="429">
        <f t="shared" si="297"/>
        <v>300</v>
      </c>
      <c r="AV623" s="429">
        <f t="shared" si="298"/>
        <v>300</v>
      </c>
      <c r="AW623" s="429">
        <f t="shared" si="299"/>
        <v>300</v>
      </c>
      <c r="AX623" s="429">
        <f t="shared" si="300"/>
        <v>300</v>
      </c>
    </row>
    <row r="624" spans="1:50">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72387.14</v>
      </c>
      <c r="C624" s="290">
        <f t="shared" si="301"/>
        <v>116.94206785137318</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86128.34</v>
      </c>
      <c r="E624" s="290">
        <f t="shared" si="301"/>
        <v>139.141098546042</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85747.37</v>
      </c>
      <c r="G624" s="290">
        <f t="shared" si="302"/>
        <v>138.52563812600968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91995.24</v>
      </c>
      <c r="I624" s="290">
        <f t="shared" si="303"/>
        <v>148.61912762520194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92268.14</v>
      </c>
      <c r="K624" s="290">
        <f t="shared" si="279"/>
        <v>149.06</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98643.840000000011</v>
      </c>
      <c r="M624" s="290">
        <f t="shared" si="280"/>
        <v>159.36000000000001</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92992.37</v>
      </c>
      <c r="O624" s="290">
        <f t="shared" si="304"/>
        <v>150.22999999999999</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98086.74</v>
      </c>
      <c r="Q624" s="290">
        <f t="shared" si="305"/>
        <v>158.46</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117610</v>
      </c>
      <c r="S624" s="290">
        <f t="shared" si="281"/>
        <v>190</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117610</v>
      </c>
      <c r="U624" s="290">
        <f t="shared" si="282"/>
        <v>190</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123800</v>
      </c>
      <c r="W624" s="290">
        <f t="shared" si="306"/>
        <v>200</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123800</v>
      </c>
      <c r="Y624" s="290">
        <f t="shared" si="307"/>
        <v>200</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80300</v>
      </c>
      <c r="AA624" s="290">
        <f t="shared" si="283"/>
        <v>129.72536348949919</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131000</v>
      </c>
      <c r="AC624" s="290">
        <f t="shared" si="284"/>
        <v>211.63166397415185</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98200</v>
      </c>
      <c r="AE624" s="290">
        <f t="shared" si="308"/>
        <v>158.64297253634896</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140350</v>
      </c>
      <c r="AG624" s="290">
        <f t="shared" si="309"/>
        <v>226.73667205169627</v>
      </c>
      <c r="AI624" s="429">
        <f t="shared" si="285"/>
        <v>149.05999999999767</v>
      </c>
      <c r="AJ624" s="429">
        <f t="shared" si="286"/>
        <v>159.35999999998603</v>
      </c>
      <c r="AK624" s="429">
        <f t="shared" si="287"/>
        <v>150.22999999999593</v>
      </c>
      <c r="AL624" s="429">
        <f t="shared" si="288"/>
        <v>158.4600000000064</v>
      </c>
      <c r="AM624" s="429">
        <f t="shared" si="289"/>
        <v>149.05999999999767</v>
      </c>
      <c r="AN624" s="429">
        <f t="shared" si="290"/>
        <v>159.36000000000058</v>
      </c>
      <c r="AO624" s="429">
        <f t="shared" si="291"/>
        <v>150.22999999999593</v>
      </c>
      <c r="AP624" s="429">
        <f t="shared" si="292"/>
        <v>158.4600000000064</v>
      </c>
      <c r="AQ624" s="429">
        <f t="shared" si="293"/>
        <v>190</v>
      </c>
      <c r="AR624" s="429">
        <f t="shared" si="294"/>
        <v>190</v>
      </c>
      <c r="AS624" s="429">
        <f t="shared" si="295"/>
        <v>200</v>
      </c>
      <c r="AT624" s="429">
        <f t="shared" si="296"/>
        <v>200</v>
      </c>
      <c r="AU624" s="429">
        <f t="shared" si="297"/>
        <v>300</v>
      </c>
      <c r="AV624" s="429">
        <f t="shared" si="298"/>
        <v>300</v>
      </c>
      <c r="AW624" s="429">
        <f t="shared" si="299"/>
        <v>300</v>
      </c>
      <c r="AX624" s="429">
        <f t="shared" si="300"/>
        <v>300</v>
      </c>
    </row>
    <row r="625" spans="1:50">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72536.2</v>
      </c>
      <c r="C625" s="290">
        <f t="shared" si="301"/>
        <v>116.99387096774193</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86287.700000000012</v>
      </c>
      <c r="E625" s="290">
        <f t="shared" si="301"/>
        <v>139.17370967741937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85897.600000000006</v>
      </c>
      <c r="G625" s="290">
        <f t="shared" si="302"/>
        <v>138.54451612903227</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92153.700000000012</v>
      </c>
      <c r="I625" s="290">
        <f t="shared" si="303"/>
        <v>148.63500000000002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92417.2</v>
      </c>
      <c r="K625" s="290">
        <f t="shared" si="279"/>
        <v>149.06</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98803.200000000012</v>
      </c>
      <c r="M625" s="290">
        <f t="shared" si="280"/>
        <v>159.36000000000001</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93142.599999999991</v>
      </c>
      <c r="O625" s="290">
        <f t="shared" si="304"/>
        <v>150.22999999999999</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98245.200000000012</v>
      </c>
      <c r="Q625" s="290">
        <f t="shared" si="305"/>
        <v>158.46</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117800</v>
      </c>
      <c r="S625" s="290">
        <f t="shared" si="281"/>
        <v>190</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117800</v>
      </c>
      <c r="U625" s="290">
        <f t="shared" si="282"/>
        <v>190</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124000</v>
      </c>
      <c r="W625" s="290">
        <f t="shared" si="306"/>
        <v>200</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124000</v>
      </c>
      <c r="Y625" s="290">
        <f t="shared" si="307"/>
        <v>200</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80600</v>
      </c>
      <c r="AA625" s="290">
        <f t="shared" si="283"/>
        <v>130</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131300</v>
      </c>
      <c r="AC625" s="290">
        <f t="shared" si="284"/>
        <v>211.7741935483871</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98500</v>
      </c>
      <c r="AE625" s="290">
        <f t="shared" si="308"/>
        <v>158.87096774193549</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140650</v>
      </c>
      <c r="AG625" s="290">
        <f t="shared" si="309"/>
        <v>226.85483870967741</v>
      </c>
      <c r="AI625" s="429">
        <f t="shared" si="285"/>
        <v>149.05999999999767</v>
      </c>
      <c r="AJ625" s="429">
        <f t="shared" si="286"/>
        <v>159.36000000001513</v>
      </c>
      <c r="AK625" s="429">
        <f t="shared" si="287"/>
        <v>150.23000000001048</v>
      </c>
      <c r="AL625" s="429">
        <f t="shared" si="288"/>
        <v>158.4600000000064</v>
      </c>
      <c r="AM625" s="429">
        <f t="shared" si="289"/>
        <v>149.05999999999767</v>
      </c>
      <c r="AN625" s="429">
        <f t="shared" si="290"/>
        <v>159.36000000000058</v>
      </c>
      <c r="AO625" s="429">
        <f t="shared" si="291"/>
        <v>150.22999999999593</v>
      </c>
      <c r="AP625" s="429">
        <f t="shared" si="292"/>
        <v>158.4600000000064</v>
      </c>
      <c r="AQ625" s="429">
        <f t="shared" si="293"/>
        <v>190</v>
      </c>
      <c r="AR625" s="429">
        <f t="shared" si="294"/>
        <v>190</v>
      </c>
      <c r="AS625" s="429">
        <f t="shared" si="295"/>
        <v>200</v>
      </c>
      <c r="AT625" s="429">
        <f t="shared" si="296"/>
        <v>200</v>
      </c>
      <c r="AU625" s="429">
        <f t="shared" si="297"/>
        <v>300</v>
      </c>
      <c r="AV625" s="429">
        <f t="shared" si="298"/>
        <v>300</v>
      </c>
      <c r="AW625" s="429">
        <f t="shared" si="299"/>
        <v>300</v>
      </c>
      <c r="AX625" s="429">
        <f t="shared" si="300"/>
        <v>300</v>
      </c>
    </row>
    <row r="626" spans="1:50">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72685.260000000009</v>
      </c>
      <c r="C626" s="290">
        <f t="shared" si="301"/>
        <v>117.04550724637683</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86447.06</v>
      </c>
      <c r="E626" s="290">
        <f t="shared" si="301"/>
        <v>139.20621578099838</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86047.83</v>
      </c>
      <c r="G626" s="290">
        <f t="shared" si="302"/>
        <v>138.56333333333333</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92312.16</v>
      </c>
      <c r="I626" s="290">
        <f t="shared" si="303"/>
        <v>148.65082125603865</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92566.26</v>
      </c>
      <c r="K626" s="290">
        <f t="shared" si="279"/>
        <v>149.06</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98962.560000000012</v>
      </c>
      <c r="M626" s="290">
        <f t="shared" si="280"/>
        <v>159.36000000000001</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93292.829999999987</v>
      </c>
      <c r="O626" s="290">
        <f t="shared" si="304"/>
        <v>150.22999999999999</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98403.66</v>
      </c>
      <c r="Q626" s="290">
        <f t="shared" si="305"/>
        <v>158.46</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117990</v>
      </c>
      <c r="S626" s="290">
        <f t="shared" si="281"/>
        <v>190</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117990</v>
      </c>
      <c r="U626" s="290">
        <f t="shared" si="282"/>
        <v>190</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124200</v>
      </c>
      <c r="W626" s="290">
        <f t="shared" si="306"/>
        <v>200</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124200</v>
      </c>
      <c r="Y626" s="290">
        <f t="shared" si="307"/>
        <v>200</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80900</v>
      </c>
      <c r="AA626" s="290">
        <f t="shared" si="283"/>
        <v>130.27375201288245</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131600</v>
      </c>
      <c r="AC626" s="290">
        <f t="shared" si="284"/>
        <v>211.91626409017712</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98800</v>
      </c>
      <c r="AE626" s="290">
        <f t="shared" si="308"/>
        <v>159.09822866344606</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140950</v>
      </c>
      <c r="AG626" s="290">
        <f t="shared" si="309"/>
        <v>226.97262479871176</v>
      </c>
      <c r="AI626" s="429">
        <f t="shared" si="285"/>
        <v>149.06000000001222</v>
      </c>
      <c r="AJ626" s="429">
        <f t="shared" si="286"/>
        <v>159.35999999998603</v>
      </c>
      <c r="AK626" s="429">
        <f t="shared" si="287"/>
        <v>150.22999999999593</v>
      </c>
      <c r="AL626" s="429">
        <f t="shared" si="288"/>
        <v>158.45999999999185</v>
      </c>
      <c r="AM626" s="429">
        <f t="shared" si="289"/>
        <v>149.05999999999767</v>
      </c>
      <c r="AN626" s="429">
        <f t="shared" si="290"/>
        <v>159.36000000000058</v>
      </c>
      <c r="AO626" s="429">
        <f t="shared" si="291"/>
        <v>150.22999999999593</v>
      </c>
      <c r="AP626" s="429">
        <f t="shared" si="292"/>
        <v>158.45999999999185</v>
      </c>
      <c r="AQ626" s="429">
        <f t="shared" si="293"/>
        <v>190</v>
      </c>
      <c r="AR626" s="429">
        <f t="shared" si="294"/>
        <v>190</v>
      </c>
      <c r="AS626" s="429">
        <f t="shared" si="295"/>
        <v>200</v>
      </c>
      <c r="AT626" s="429">
        <f t="shared" si="296"/>
        <v>200</v>
      </c>
      <c r="AU626" s="429">
        <f t="shared" si="297"/>
        <v>300</v>
      </c>
      <c r="AV626" s="429">
        <f t="shared" si="298"/>
        <v>300</v>
      </c>
      <c r="AW626" s="429">
        <f t="shared" si="299"/>
        <v>300</v>
      </c>
      <c r="AX626" s="429">
        <f t="shared" si="300"/>
        <v>300</v>
      </c>
    </row>
    <row r="627" spans="1:50">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72834.320000000007</v>
      </c>
      <c r="C627" s="290">
        <f t="shared" si="301"/>
        <v>117.09697749196143</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86606.420000000013</v>
      </c>
      <c r="E627" s="290">
        <f t="shared" si="301"/>
        <v>139.23861736334408</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86198.06</v>
      </c>
      <c r="G627" s="290">
        <f t="shared" si="302"/>
        <v>138.58209003215433</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92470.62</v>
      </c>
      <c r="I627" s="290">
        <f t="shared" si="303"/>
        <v>148.66659163987137</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92715.32</v>
      </c>
      <c r="K627" s="290">
        <f t="shared" si="279"/>
        <v>149.06</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99121.920000000013</v>
      </c>
      <c r="M627" s="290">
        <f t="shared" si="280"/>
        <v>159.36000000000001</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93443.06</v>
      </c>
      <c r="O627" s="290">
        <f t="shared" si="304"/>
        <v>150.22999999999999</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98562.12000000001</v>
      </c>
      <c r="Q627" s="290">
        <f t="shared" si="305"/>
        <v>158.46</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118180</v>
      </c>
      <c r="S627" s="290">
        <f t="shared" si="281"/>
        <v>190</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118180</v>
      </c>
      <c r="U627" s="290">
        <f t="shared" si="282"/>
        <v>190</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124400</v>
      </c>
      <c r="W627" s="290">
        <f t="shared" si="306"/>
        <v>200</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124400</v>
      </c>
      <c r="Y627" s="290">
        <f t="shared" si="307"/>
        <v>200</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81200</v>
      </c>
      <c r="AA627" s="290">
        <f t="shared" si="283"/>
        <v>130.54662379421222</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131900</v>
      </c>
      <c r="AC627" s="290">
        <f t="shared" si="284"/>
        <v>212.05787781350483</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99100</v>
      </c>
      <c r="AE627" s="290">
        <f t="shared" si="308"/>
        <v>159.32475884244374</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141250</v>
      </c>
      <c r="AG627" s="290">
        <f t="shared" si="309"/>
        <v>227.09003215434083</v>
      </c>
      <c r="AI627" s="429">
        <f t="shared" si="285"/>
        <v>149.05999999999767</v>
      </c>
      <c r="AJ627" s="429">
        <f t="shared" si="286"/>
        <v>159.36000000001513</v>
      </c>
      <c r="AK627" s="429">
        <f t="shared" si="287"/>
        <v>150.22999999999593</v>
      </c>
      <c r="AL627" s="429">
        <f t="shared" si="288"/>
        <v>158.45999999999185</v>
      </c>
      <c r="AM627" s="429">
        <f t="shared" si="289"/>
        <v>149.06000000001222</v>
      </c>
      <c r="AN627" s="429">
        <f t="shared" si="290"/>
        <v>159.36000000000058</v>
      </c>
      <c r="AO627" s="429">
        <f t="shared" si="291"/>
        <v>150.23000000001048</v>
      </c>
      <c r="AP627" s="429">
        <f t="shared" si="292"/>
        <v>158.4600000000064</v>
      </c>
      <c r="AQ627" s="429">
        <f t="shared" si="293"/>
        <v>190</v>
      </c>
      <c r="AR627" s="429">
        <f t="shared" si="294"/>
        <v>190</v>
      </c>
      <c r="AS627" s="429">
        <f t="shared" si="295"/>
        <v>200</v>
      </c>
      <c r="AT627" s="429">
        <f t="shared" si="296"/>
        <v>200</v>
      </c>
      <c r="AU627" s="429">
        <f t="shared" si="297"/>
        <v>300</v>
      </c>
      <c r="AV627" s="429">
        <f t="shared" si="298"/>
        <v>300</v>
      </c>
      <c r="AW627" s="429">
        <f t="shared" si="299"/>
        <v>300</v>
      </c>
      <c r="AX627" s="429">
        <f t="shared" si="300"/>
        <v>300</v>
      </c>
    </row>
    <row r="628" spans="1:50">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72983.38</v>
      </c>
      <c r="C628" s="290">
        <f t="shared" si="301"/>
        <v>117.14828250401285</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86765.78</v>
      </c>
      <c r="E628" s="290">
        <f t="shared" si="301"/>
        <v>139.27091492776887</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86348.29</v>
      </c>
      <c r="G628" s="290">
        <f t="shared" si="302"/>
        <v>138.60078651685393</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92629.08</v>
      </c>
      <c r="I628" s="290">
        <f t="shared" si="303"/>
        <v>148.68231139646869</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92864.38</v>
      </c>
      <c r="K628" s="290">
        <f t="shared" si="279"/>
        <v>149.06</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99281.280000000013</v>
      </c>
      <c r="M628" s="290">
        <f t="shared" si="280"/>
        <v>159.36000000000001</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93593.29</v>
      </c>
      <c r="O628" s="290">
        <f t="shared" si="304"/>
        <v>150.22999999999999</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98720.58</v>
      </c>
      <c r="Q628" s="290">
        <f t="shared" si="305"/>
        <v>158.46</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118370</v>
      </c>
      <c r="S628" s="290">
        <f t="shared" si="281"/>
        <v>190</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118370</v>
      </c>
      <c r="U628" s="290">
        <f t="shared" si="282"/>
        <v>190</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124600</v>
      </c>
      <c r="W628" s="290">
        <f t="shared" si="306"/>
        <v>200</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124600</v>
      </c>
      <c r="Y628" s="290">
        <f t="shared" si="307"/>
        <v>200</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81500</v>
      </c>
      <c r="AA628" s="290">
        <f t="shared" si="283"/>
        <v>130.81861958266452</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132200</v>
      </c>
      <c r="AC628" s="290">
        <f t="shared" si="284"/>
        <v>212.19903691813803</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99400</v>
      </c>
      <c r="AE628" s="290">
        <f t="shared" si="308"/>
        <v>159.55056179775281</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141550</v>
      </c>
      <c r="AG628" s="290">
        <f t="shared" si="309"/>
        <v>227.20706260032102</v>
      </c>
      <c r="AI628" s="429">
        <f t="shared" si="285"/>
        <v>149.05999999999767</v>
      </c>
      <c r="AJ628" s="429">
        <f t="shared" si="286"/>
        <v>159.35999999998603</v>
      </c>
      <c r="AK628" s="429">
        <f t="shared" si="287"/>
        <v>150.22999999999593</v>
      </c>
      <c r="AL628" s="429">
        <f t="shared" si="288"/>
        <v>158.4600000000064</v>
      </c>
      <c r="AM628" s="429">
        <f t="shared" si="289"/>
        <v>149.05999999999767</v>
      </c>
      <c r="AN628" s="429">
        <f t="shared" si="290"/>
        <v>159.36000000000058</v>
      </c>
      <c r="AO628" s="429">
        <f t="shared" si="291"/>
        <v>150.22999999999593</v>
      </c>
      <c r="AP628" s="429">
        <f t="shared" si="292"/>
        <v>158.45999999999185</v>
      </c>
      <c r="AQ628" s="429">
        <f t="shared" si="293"/>
        <v>190</v>
      </c>
      <c r="AR628" s="429">
        <f t="shared" si="294"/>
        <v>190</v>
      </c>
      <c r="AS628" s="429">
        <f t="shared" si="295"/>
        <v>200</v>
      </c>
      <c r="AT628" s="429">
        <f t="shared" si="296"/>
        <v>200</v>
      </c>
      <c r="AU628" s="429">
        <f t="shared" si="297"/>
        <v>300</v>
      </c>
      <c r="AV628" s="429">
        <f t="shared" si="298"/>
        <v>300</v>
      </c>
      <c r="AW628" s="429">
        <f t="shared" si="299"/>
        <v>300</v>
      </c>
      <c r="AX628" s="429">
        <f t="shared" si="300"/>
        <v>300</v>
      </c>
    </row>
    <row r="629" spans="1:50">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73132.44</v>
      </c>
      <c r="C629" s="290">
        <f t="shared" si="301"/>
        <v>117.19942307692308</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86925.140000000014</v>
      </c>
      <c r="E629" s="290">
        <f t="shared" si="301"/>
        <v>139.30310897435899</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86498.52</v>
      </c>
      <c r="G629" s="290">
        <f t="shared" si="302"/>
        <v>138.61942307692308</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92787.540000000008</v>
      </c>
      <c r="I629" s="290">
        <f t="shared" si="303"/>
        <v>148.69798076923078</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93013.440000000002</v>
      </c>
      <c r="K629" s="290">
        <f t="shared" si="279"/>
        <v>149.06</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99440.640000000014</v>
      </c>
      <c r="M629" s="290">
        <f t="shared" si="280"/>
        <v>159.36000000000001</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93743.51999999999</v>
      </c>
      <c r="O629" s="290">
        <f t="shared" si="304"/>
        <v>150.22999999999999</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98879.040000000008</v>
      </c>
      <c r="Q629" s="290">
        <f t="shared" si="305"/>
        <v>158.46</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118560</v>
      </c>
      <c r="S629" s="290">
        <f t="shared" si="281"/>
        <v>190</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118560</v>
      </c>
      <c r="U629" s="290">
        <f t="shared" si="282"/>
        <v>190</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124800</v>
      </c>
      <c r="W629" s="290">
        <f t="shared" si="306"/>
        <v>200</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124800</v>
      </c>
      <c r="Y629" s="290">
        <f t="shared" si="307"/>
        <v>200</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81800</v>
      </c>
      <c r="AA629" s="290">
        <f t="shared" si="283"/>
        <v>131.08974358974359</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132500</v>
      </c>
      <c r="AC629" s="290">
        <f t="shared" si="284"/>
        <v>212.33974358974359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99700</v>
      </c>
      <c r="AE629" s="290">
        <f t="shared" si="308"/>
        <v>159.77564102564102</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141850</v>
      </c>
      <c r="AG629" s="290">
        <f t="shared" si="309"/>
        <v>227.32371794871796</v>
      </c>
      <c r="AI629" s="429">
        <f t="shared" si="285"/>
        <v>149.05999999999767</v>
      </c>
      <c r="AJ629" s="429">
        <f t="shared" si="286"/>
        <v>159.36000000001513</v>
      </c>
      <c r="AK629" s="429">
        <f t="shared" si="287"/>
        <v>150.23000000001048</v>
      </c>
      <c r="AL629" s="429">
        <f t="shared" si="288"/>
        <v>158.4600000000064</v>
      </c>
      <c r="AM629" s="429">
        <f t="shared" si="289"/>
        <v>149.05999999999767</v>
      </c>
      <c r="AN629" s="429">
        <f t="shared" si="290"/>
        <v>159.36000000000058</v>
      </c>
      <c r="AO629" s="429">
        <f t="shared" si="291"/>
        <v>150.22999999999593</v>
      </c>
      <c r="AP629" s="429">
        <f t="shared" si="292"/>
        <v>158.4600000000064</v>
      </c>
      <c r="AQ629" s="429">
        <f t="shared" si="293"/>
        <v>190</v>
      </c>
      <c r="AR629" s="429">
        <f t="shared" si="294"/>
        <v>190</v>
      </c>
      <c r="AS629" s="429">
        <f t="shared" si="295"/>
        <v>200</v>
      </c>
      <c r="AT629" s="429">
        <f t="shared" si="296"/>
        <v>200</v>
      </c>
      <c r="AU629" s="429">
        <f t="shared" si="297"/>
        <v>300</v>
      </c>
      <c r="AV629" s="429">
        <f t="shared" si="298"/>
        <v>300</v>
      </c>
      <c r="AW629" s="429">
        <f t="shared" si="299"/>
        <v>300</v>
      </c>
      <c r="AX629" s="429">
        <f t="shared" si="300"/>
        <v>300</v>
      </c>
    </row>
    <row r="630" spans="1:5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73281.5</v>
      </c>
      <c r="C630" s="290">
        <f t="shared" si="301"/>
        <v>117.2504</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87084.5</v>
      </c>
      <c r="E630" s="290">
        <f t="shared" si="301"/>
        <v>139.33519999999999</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86648.75</v>
      </c>
      <c r="G630" s="290">
        <f t="shared" si="302"/>
        <v>138.63800000000001</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92946</v>
      </c>
      <c r="I630" s="290">
        <f t="shared" si="303"/>
        <v>148.71360000000001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93162.5</v>
      </c>
      <c r="K630" s="290">
        <f t="shared" si="279"/>
        <v>149.06</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99600.000000000015</v>
      </c>
      <c r="M630" s="290">
        <f t="shared" si="280"/>
        <v>159.36000000000001</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93893.75</v>
      </c>
      <c r="O630" s="290">
        <f t="shared" si="304"/>
        <v>150.22999999999999</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99037.5</v>
      </c>
      <c r="Q630" s="290">
        <f t="shared" si="305"/>
        <v>158.46</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118750</v>
      </c>
      <c r="S630" s="290">
        <f t="shared" si="281"/>
        <v>190</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118750</v>
      </c>
      <c r="U630" s="290">
        <f t="shared" si="282"/>
        <v>190</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125000</v>
      </c>
      <c r="W630" s="290">
        <f t="shared" si="306"/>
        <v>200</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125000</v>
      </c>
      <c r="Y630" s="290">
        <f t="shared" si="307"/>
        <v>200</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82100</v>
      </c>
      <c r="AA630" s="290">
        <f t="shared" si="283"/>
        <v>131.36000000000001</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132800</v>
      </c>
      <c r="AC630" s="290">
        <f t="shared" si="284"/>
        <v>212.48</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100000</v>
      </c>
      <c r="AE630" s="290">
        <f t="shared" si="308"/>
        <v>160</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142150</v>
      </c>
      <c r="AG630" s="290">
        <f t="shared" si="309"/>
        <v>227.44</v>
      </c>
      <c r="AI630" s="429">
        <f t="shared" si="285"/>
        <v>149.05999999999767</v>
      </c>
      <c r="AJ630" s="429">
        <f t="shared" si="286"/>
        <v>159.35999999998603</v>
      </c>
      <c r="AK630" s="429">
        <f t="shared" si="287"/>
        <v>150.22999999999593</v>
      </c>
      <c r="AL630" s="429">
        <f t="shared" si="288"/>
        <v>158.45999999999185</v>
      </c>
      <c r="AM630" s="429">
        <f t="shared" si="289"/>
        <v>149.05999999999767</v>
      </c>
      <c r="AN630" s="429">
        <f t="shared" si="290"/>
        <v>159.36000000000058</v>
      </c>
      <c r="AO630" s="429">
        <f t="shared" si="291"/>
        <v>150.23000000001048</v>
      </c>
      <c r="AP630" s="429">
        <f t="shared" si="292"/>
        <v>158.45999999999185</v>
      </c>
      <c r="AQ630" s="429">
        <f t="shared" si="293"/>
        <v>190</v>
      </c>
      <c r="AR630" s="429">
        <f t="shared" si="294"/>
        <v>190</v>
      </c>
      <c r="AS630" s="429">
        <f t="shared" si="295"/>
        <v>200</v>
      </c>
      <c r="AT630" s="429">
        <f t="shared" si="296"/>
        <v>200</v>
      </c>
      <c r="AU630" s="429">
        <f t="shared" si="297"/>
        <v>300</v>
      </c>
      <c r="AV630" s="429">
        <f t="shared" si="298"/>
        <v>300</v>
      </c>
      <c r="AW630" s="429">
        <f t="shared" si="299"/>
        <v>300</v>
      </c>
      <c r="AX630" s="429">
        <f t="shared" si="300"/>
        <v>300</v>
      </c>
    </row>
    <row r="631" spans="1:50">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73430.559999999998</v>
      </c>
      <c r="C631" s="290">
        <f t="shared" si="301"/>
        <v>117.30121405750798</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87243.860000000015</v>
      </c>
      <c r="E631" s="290">
        <f t="shared" si="301"/>
        <v>139.36718849840258</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86798.98</v>
      </c>
      <c r="G631" s="290">
        <f t="shared" si="302"/>
        <v>138.65651757188499</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93104.459999999992</v>
      </c>
      <c r="I631" s="290">
        <f t="shared" si="303"/>
        <v>148.72916932907347</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93311.56</v>
      </c>
      <c r="K631" s="290">
        <f t="shared" si="279"/>
        <v>149.06</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99759.360000000015</v>
      </c>
      <c r="M631" s="290">
        <f t="shared" si="280"/>
        <v>159.36000000000001</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94043.98</v>
      </c>
      <c r="O631" s="290">
        <f t="shared" si="304"/>
        <v>150.22999999999999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99195.96</v>
      </c>
      <c r="Q631" s="290">
        <f t="shared" si="305"/>
        <v>158.46</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118940</v>
      </c>
      <c r="S631" s="290">
        <f t="shared" si="281"/>
        <v>190</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118940</v>
      </c>
      <c r="U631" s="290">
        <f t="shared" si="282"/>
        <v>190</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125200</v>
      </c>
      <c r="W631" s="290">
        <f t="shared" si="306"/>
        <v>200</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125200</v>
      </c>
      <c r="Y631" s="290">
        <f t="shared" si="307"/>
        <v>200</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82400</v>
      </c>
      <c r="AA631" s="290">
        <f t="shared" si="283"/>
        <v>131.62939297124601</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133100</v>
      </c>
      <c r="AC631" s="290">
        <f t="shared" si="284"/>
        <v>212.61980830670927</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100300</v>
      </c>
      <c r="AE631" s="290">
        <f t="shared" si="308"/>
        <v>160.22364217252397</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142450</v>
      </c>
      <c r="AG631" s="290">
        <f t="shared" si="309"/>
        <v>227.55591054313098</v>
      </c>
      <c r="AI631" s="429">
        <f t="shared" si="285"/>
        <v>149.05999999999767</v>
      </c>
      <c r="AJ631" s="429">
        <f t="shared" si="286"/>
        <v>159.36000000001513</v>
      </c>
      <c r="AK631" s="429">
        <f t="shared" si="287"/>
        <v>150.22999999999593</v>
      </c>
      <c r="AL631" s="429">
        <f t="shared" si="288"/>
        <v>158.45999999999185</v>
      </c>
      <c r="AM631" s="429">
        <f t="shared" si="289"/>
        <v>149.05999999999767</v>
      </c>
      <c r="AN631" s="429">
        <f t="shared" si="290"/>
        <v>159.36000000000058</v>
      </c>
      <c r="AO631" s="429">
        <f t="shared" si="291"/>
        <v>150.22999999999593</v>
      </c>
      <c r="AP631" s="429">
        <f t="shared" si="292"/>
        <v>158.4600000000064</v>
      </c>
      <c r="AQ631" s="429">
        <f t="shared" si="293"/>
        <v>190</v>
      </c>
      <c r="AR631" s="429">
        <f t="shared" si="294"/>
        <v>190</v>
      </c>
      <c r="AS631" s="429">
        <f t="shared" si="295"/>
        <v>200</v>
      </c>
      <c r="AT631" s="429">
        <f t="shared" si="296"/>
        <v>200</v>
      </c>
      <c r="AU631" s="429">
        <f t="shared" si="297"/>
        <v>300</v>
      </c>
      <c r="AV631" s="429">
        <f t="shared" si="298"/>
        <v>300</v>
      </c>
      <c r="AW631" s="429">
        <f t="shared" si="299"/>
        <v>300</v>
      </c>
      <c r="AX631" s="429">
        <f t="shared" si="300"/>
        <v>300</v>
      </c>
    </row>
    <row r="632" spans="1:50">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73579.62</v>
      </c>
      <c r="C632" s="290">
        <f t="shared" si="301"/>
        <v>117.35186602870813</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87403.22</v>
      </c>
      <c r="E632" s="290">
        <f t="shared" si="301"/>
        <v>139.39907496012759</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86949.21</v>
      </c>
      <c r="G632" s="290">
        <f t="shared" si="302"/>
        <v>138.67497607655503</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93262.920000000013</v>
      </c>
      <c r="I632" s="290">
        <f t="shared" si="303"/>
        <v>148.74468899521534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93460.62</v>
      </c>
      <c r="K632" s="290">
        <f t="shared" si="279"/>
        <v>149.06</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99918.720000000016</v>
      </c>
      <c r="M632" s="290">
        <f t="shared" si="280"/>
        <v>159.36000000000001</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94194.209999999992</v>
      </c>
      <c r="O632" s="290">
        <f t="shared" si="304"/>
        <v>150.22999999999999</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99354.42</v>
      </c>
      <c r="Q632" s="290">
        <f t="shared" si="305"/>
        <v>158.46</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119130</v>
      </c>
      <c r="S632" s="290">
        <f t="shared" si="281"/>
        <v>190</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119130</v>
      </c>
      <c r="U632" s="290">
        <f t="shared" si="282"/>
        <v>190</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125400</v>
      </c>
      <c r="W632" s="290">
        <f t="shared" si="306"/>
        <v>200</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125400</v>
      </c>
      <c r="Y632" s="290">
        <f t="shared" si="307"/>
        <v>200</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82700</v>
      </c>
      <c r="AA632" s="290">
        <f t="shared" si="283"/>
        <v>131.89792663476874</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133400</v>
      </c>
      <c r="AC632" s="290">
        <f t="shared" si="284"/>
        <v>212.75917065390749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100600</v>
      </c>
      <c r="AE632" s="290">
        <f t="shared" si="308"/>
        <v>160.44657097288678</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142750</v>
      </c>
      <c r="AG632" s="290">
        <f t="shared" si="309"/>
        <v>227.67145135566187</v>
      </c>
      <c r="AI632" s="429">
        <f t="shared" si="285"/>
        <v>149.05999999999767</v>
      </c>
      <c r="AJ632" s="429">
        <f t="shared" si="286"/>
        <v>159.35999999998603</v>
      </c>
      <c r="AK632" s="429">
        <f t="shared" si="287"/>
        <v>150.23000000001048</v>
      </c>
      <c r="AL632" s="429">
        <f t="shared" si="288"/>
        <v>158.46000000002095</v>
      </c>
      <c r="AM632" s="429">
        <f t="shared" si="289"/>
        <v>149.05999999999767</v>
      </c>
      <c r="AN632" s="429">
        <f t="shared" si="290"/>
        <v>159.36000000000058</v>
      </c>
      <c r="AO632" s="429">
        <f t="shared" si="291"/>
        <v>150.22999999999593</v>
      </c>
      <c r="AP632" s="429">
        <f t="shared" si="292"/>
        <v>158.45999999999185</v>
      </c>
      <c r="AQ632" s="429">
        <f t="shared" si="293"/>
        <v>190</v>
      </c>
      <c r="AR632" s="429">
        <f t="shared" si="294"/>
        <v>190</v>
      </c>
      <c r="AS632" s="429">
        <f t="shared" si="295"/>
        <v>200</v>
      </c>
      <c r="AT632" s="429">
        <f t="shared" si="296"/>
        <v>200</v>
      </c>
      <c r="AU632" s="429">
        <f t="shared" si="297"/>
        <v>300</v>
      </c>
      <c r="AV632" s="429">
        <f t="shared" si="298"/>
        <v>300</v>
      </c>
      <c r="AW632" s="429">
        <f t="shared" si="299"/>
        <v>300</v>
      </c>
      <c r="AX632" s="429">
        <f t="shared" si="300"/>
        <v>300</v>
      </c>
    </row>
    <row r="633" spans="1:50">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73728.679999999993</v>
      </c>
      <c r="C633" s="290">
        <f t="shared" si="301"/>
        <v>117.40235668789808</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87562.58</v>
      </c>
      <c r="E633" s="290">
        <f t="shared" si="301"/>
        <v>139.43085987261148</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87099.44</v>
      </c>
      <c r="G633" s="290">
        <f t="shared" si="302"/>
        <v>138.69337579617834</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93421.38</v>
      </c>
      <c r="I633" s="290">
        <f t="shared" si="303"/>
        <v>148.76015923566879</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93609.680000000008</v>
      </c>
      <c r="K633" s="290">
        <f t="shared" si="279"/>
        <v>149.06</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100078.08</v>
      </c>
      <c r="M633" s="290">
        <f t="shared" si="280"/>
        <v>159.36000000000001</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94344.439999999988</v>
      </c>
      <c r="O633" s="290">
        <f t="shared" si="304"/>
        <v>150.22999999999999</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99512.88</v>
      </c>
      <c r="Q633" s="290">
        <f t="shared" si="305"/>
        <v>158.46</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119320</v>
      </c>
      <c r="S633" s="290">
        <f t="shared" si="281"/>
        <v>190</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119320</v>
      </c>
      <c r="U633" s="290">
        <f t="shared" si="282"/>
        <v>190</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125600</v>
      </c>
      <c r="W633" s="290">
        <f t="shared" si="306"/>
        <v>200</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125600</v>
      </c>
      <c r="Y633" s="290">
        <f t="shared" si="307"/>
        <v>200</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83000</v>
      </c>
      <c r="AA633" s="290">
        <f t="shared" si="283"/>
        <v>132.16560509554139</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133700</v>
      </c>
      <c r="AC633" s="290">
        <f t="shared" si="284"/>
        <v>212.89808917197453</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100900</v>
      </c>
      <c r="AE633" s="290">
        <f t="shared" si="308"/>
        <v>160.66878980891721</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143050</v>
      </c>
      <c r="AG633" s="290">
        <f t="shared" si="309"/>
        <v>227.78662420382165</v>
      </c>
      <c r="AI633" s="429">
        <f t="shared" si="285"/>
        <v>149.05999999999767</v>
      </c>
      <c r="AJ633" s="429">
        <f t="shared" si="286"/>
        <v>159.36000000000058</v>
      </c>
      <c r="AK633" s="429">
        <f t="shared" si="287"/>
        <v>150.22999999999593</v>
      </c>
      <c r="AL633" s="429">
        <f t="shared" si="288"/>
        <v>158.45999999999185</v>
      </c>
      <c r="AM633" s="429">
        <f t="shared" si="289"/>
        <v>149.06000000001222</v>
      </c>
      <c r="AN633" s="429">
        <f t="shared" si="290"/>
        <v>159.35999999998603</v>
      </c>
      <c r="AO633" s="429">
        <f t="shared" si="291"/>
        <v>150.22999999999593</v>
      </c>
      <c r="AP633" s="429">
        <f t="shared" si="292"/>
        <v>158.4600000000064</v>
      </c>
      <c r="AQ633" s="429">
        <f t="shared" si="293"/>
        <v>190</v>
      </c>
      <c r="AR633" s="429">
        <f t="shared" si="294"/>
        <v>190</v>
      </c>
      <c r="AS633" s="429">
        <f t="shared" si="295"/>
        <v>200</v>
      </c>
      <c r="AT633" s="429">
        <f t="shared" si="296"/>
        <v>200</v>
      </c>
      <c r="AU633" s="429">
        <f t="shared" si="297"/>
        <v>300</v>
      </c>
      <c r="AV633" s="429">
        <f t="shared" si="298"/>
        <v>300</v>
      </c>
      <c r="AW633" s="429">
        <f t="shared" si="299"/>
        <v>300</v>
      </c>
      <c r="AX633" s="429">
        <f t="shared" si="300"/>
        <v>300</v>
      </c>
    </row>
    <row r="634" spans="1:50">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73877.740000000005</v>
      </c>
      <c r="C634" s="290">
        <f t="shared" si="301"/>
        <v>117.45268680445152</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87721.94</v>
      </c>
      <c r="E634" s="290">
        <f t="shared" si="301"/>
        <v>139.46254372019078</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87249.67</v>
      </c>
      <c r="G634" s="290">
        <f t="shared" si="302"/>
        <v>138.71171701112877</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93579.839999999997</v>
      </c>
      <c r="I634" s="290">
        <f t="shared" si="303"/>
        <v>148.77558028616852</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93758.74</v>
      </c>
      <c r="K634" s="290">
        <f t="shared" si="279"/>
        <v>149.06</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100237.44</v>
      </c>
      <c r="M634" s="290">
        <f t="shared" si="280"/>
        <v>159.36000000000001</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94494.67</v>
      </c>
      <c r="O634" s="290">
        <f t="shared" si="304"/>
        <v>150.22999999999999</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99671.340000000011</v>
      </c>
      <c r="Q634" s="290">
        <f t="shared" si="305"/>
        <v>158.46</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119510</v>
      </c>
      <c r="S634" s="290">
        <f t="shared" si="281"/>
        <v>190</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119510</v>
      </c>
      <c r="U634" s="290">
        <f t="shared" si="282"/>
        <v>190</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125800</v>
      </c>
      <c r="W634" s="290">
        <f t="shared" si="306"/>
        <v>200</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125800</v>
      </c>
      <c r="Y634" s="290">
        <f t="shared" si="307"/>
        <v>200</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83300</v>
      </c>
      <c r="AA634" s="290">
        <f t="shared" si="283"/>
        <v>132.43243243243242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134000</v>
      </c>
      <c r="AC634" s="290">
        <f t="shared" si="284"/>
        <v>213.03656597774244</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101200</v>
      </c>
      <c r="AE634" s="290">
        <f t="shared" si="308"/>
        <v>160.89030206677265</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143350</v>
      </c>
      <c r="AG634" s="290">
        <f t="shared" si="309"/>
        <v>227.90143084260731</v>
      </c>
      <c r="AI634" s="429">
        <f t="shared" si="285"/>
        <v>149.06000000001222</v>
      </c>
      <c r="AJ634" s="429">
        <f t="shared" si="286"/>
        <v>159.36000000000058</v>
      </c>
      <c r="AK634" s="429">
        <f t="shared" si="287"/>
        <v>150.22999999999593</v>
      </c>
      <c r="AL634" s="429">
        <f t="shared" si="288"/>
        <v>158.45999999999185</v>
      </c>
      <c r="AM634" s="429">
        <f t="shared" si="289"/>
        <v>149.05999999999767</v>
      </c>
      <c r="AN634" s="429">
        <f t="shared" si="290"/>
        <v>159.36000000000058</v>
      </c>
      <c r="AO634" s="429">
        <f t="shared" si="291"/>
        <v>150.23000000001048</v>
      </c>
      <c r="AP634" s="429">
        <f t="shared" si="292"/>
        <v>158.4600000000064</v>
      </c>
      <c r="AQ634" s="429">
        <f t="shared" si="293"/>
        <v>190</v>
      </c>
      <c r="AR634" s="429">
        <f t="shared" si="294"/>
        <v>190</v>
      </c>
      <c r="AS634" s="429">
        <f t="shared" si="295"/>
        <v>200</v>
      </c>
      <c r="AT634" s="429">
        <f t="shared" si="296"/>
        <v>200</v>
      </c>
      <c r="AU634" s="429">
        <f t="shared" si="297"/>
        <v>300</v>
      </c>
      <c r="AV634" s="429">
        <f t="shared" si="298"/>
        <v>300</v>
      </c>
      <c r="AW634" s="429">
        <f t="shared" si="299"/>
        <v>300</v>
      </c>
      <c r="AX634" s="429">
        <f t="shared" si="300"/>
        <v>300</v>
      </c>
    </row>
    <row r="635" spans="1:50">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74026.8</v>
      </c>
      <c r="C635" s="290">
        <f t="shared" si="301"/>
        <v>117.50285714285715</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87881.3</v>
      </c>
      <c r="E635" s="290">
        <f t="shared" si="301"/>
        <v>139.49412698412698</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87399.9</v>
      </c>
      <c r="G635" s="290">
        <f t="shared" si="302"/>
        <v>138.72999999999999</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93738.3</v>
      </c>
      <c r="I635" s="290">
        <f t="shared" si="303"/>
        <v>148.79095238095238</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93907.8</v>
      </c>
      <c r="K635" s="290">
        <f t="shared" si="279"/>
        <v>149.06</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100396.8</v>
      </c>
      <c r="M635" s="290">
        <f t="shared" si="280"/>
        <v>159.36000000000001</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94644.9</v>
      </c>
      <c r="O635" s="290">
        <f t="shared" si="304"/>
        <v>150.22999999999999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99829.8</v>
      </c>
      <c r="Q635" s="290">
        <f t="shared" si="305"/>
        <v>158.46</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119700</v>
      </c>
      <c r="S635" s="290">
        <f t="shared" si="281"/>
        <v>190</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119700</v>
      </c>
      <c r="U635" s="290">
        <f t="shared" si="282"/>
        <v>190</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126000</v>
      </c>
      <c r="W635" s="290">
        <f t="shared" si="306"/>
        <v>200</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126000</v>
      </c>
      <c r="Y635" s="290">
        <f t="shared" si="307"/>
        <v>200</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83600</v>
      </c>
      <c r="AA635" s="290">
        <f t="shared" si="283"/>
        <v>132.69841269841271</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134300</v>
      </c>
      <c r="AC635" s="290">
        <f t="shared" si="284"/>
        <v>213.17460317460316</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101500</v>
      </c>
      <c r="AE635" s="290">
        <f t="shared" si="308"/>
        <v>161.11111111111111</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143650</v>
      </c>
      <c r="AG635" s="290">
        <f t="shared" si="309"/>
        <v>228.01587301587301</v>
      </c>
      <c r="AI635" s="429">
        <f t="shared" si="285"/>
        <v>149.05999999999767</v>
      </c>
      <c r="AJ635" s="429">
        <f t="shared" si="286"/>
        <v>159.36000000000058</v>
      </c>
      <c r="AK635" s="429">
        <f t="shared" si="287"/>
        <v>150.22999999999593</v>
      </c>
      <c r="AL635" s="429">
        <f t="shared" si="288"/>
        <v>158.4600000000064</v>
      </c>
      <c r="AM635" s="429">
        <f t="shared" si="289"/>
        <v>149.05999999999767</v>
      </c>
      <c r="AN635" s="429">
        <f t="shared" si="290"/>
        <v>159.36000000000058</v>
      </c>
      <c r="AO635" s="429">
        <f t="shared" si="291"/>
        <v>150.22999999999593</v>
      </c>
      <c r="AP635" s="429">
        <f t="shared" si="292"/>
        <v>158.45999999999185</v>
      </c>
      <c r="AQ635" s="429">
        <f t="shared" si="293"/>
        <v>190</v>
      </c>
      <c r="AR635" s="429">
        <f t="shared" si="294"/>
        <v>190</v>
      </c>
      <c r="AS635" s="429">
        <f t="shared" si="295"/>
        <v>200</v>
      </c>
      <c r="AT635" s="429">
        <f t="shared" si="296"/>
        <v>200</v>
      </c>
      <c r="AU635" s="429">
        <f t="shared" si="297"/>
        <v>300</v>
      </c>
      <c r="AV635" s="429">
        <f t="shared" si="298"/>
        <v>300</v>
      </c>
      <c r="AW635" s="429">
        <f t="shared" si="299"/>
        <v>300</v>
      </c>
      <c r="AX635" s="429">
        <f t="shared" si="300"/>
        <v>300</v>
      </c>
    </row>
    <row r="636" spans="1:50">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74175.86</v>
      </c>
      <c r="C636" s="290">
        <f t="shared" si="301"/>
        <v>117.55286846275753</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88040.66</v>
      </c>
      <c r="E636" s="290">
        <f t="shared" si="301"/>
        <v>139.52561014263074</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87550.13</v>
      </c>
      <c r="G636" s="290">
        <f t="shared" si="302"/>
        <v>138.74822503961965</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93896.760000000009</v>
      </c>
      <c r="I636" s="290">
        <f t="shared" si="303"/>
        <v>148.80627575277339</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94056.86</v>
      </c>
      <c r="K636" s="290">
        <f t="shared" si="279"/>
        <v>149.06</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100556.16</v>
      </c>
      <c r="M636" s="290">
        <f t="shared" si="280"/>
        <v>159.36000000000001</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94795.12999999999</v>
      </c>
      <c r="O636" s="290">
        <f t="shared" si="304"/>
        <v>150.22999999999999</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99988.260000000009</v>
      </c>
      <c r="Q636" s="290">
        <f t="shared" si="305"/>
        <v>158.46</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119890</v>
      </c>
      <c r="S636" s="290">
        <f t="shared" si="281"/>
        <v>190</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119890</v>
      </c>
      <c r="U636" s="290">
        <f t="shared" si="282"/>
        <v>190</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126200</v>
      </c>
      <c r="W636" s="290">
        <f t="shared" si="306"/>
        <v>200</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126200</v>
      </c>
      <c r="Y636" s="290">
        <f t="shared" si="307"/>
        <v>200</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83900</v>
      </c>
      <c r="AA636" s="290">
        <f t="shared" si="283"/>
        <v>132.9635499207607</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134600</v>
      </c>
      <c r="AC636" s="290">
        <f t="shared" si="284"/>
        <v>213.31220285261489</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101800</v>
      </c>
      <c r="AE636" s="290">
        <f t="shared" si="308"/>
        <v>161.33122028526148</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143950</v>
      </c>
      <c r="AG636" s="290">
        <f t="shared" si="309"/>
        <v>228.12995245641838</v>
      </c>
      <c r="AI636" s="429">
        <f t="shared" si="285"/>
        <v>149.05999999999767</v>
      </c>
      <c r="AJ636" s="429">
        <f t="shared" si="286"/>
        <v>159.36000000000058</v>
      </c>
      <c r="AK636" s="429">
        <f t="shared" si="287"/>
        <v>150.23000000001048</v>
      </c>
      <c r="AL636" s="429">
        <f t="shared" si="288"/>
        <v>158.4600000000064</v>
      </c>
      <c r="AM636" s="429">
        <f t="shared" si="289"/>
        <v>149.05999999999767</v>
      </c>
      <c r="AN636" s="429">
        <f t="shared" si="290"/>
        <v>159.36000000000058</v>
      </c>
      <c r="AO636" s="429">
        <f t="shared" si="291"/>
        <v>150.22999999999593</v>
      </c>
      <c r="AP636" s="429">
        <f t="shared" si="292"/>
        <v>158.4600000000064</v>
      </c>
      <c r="AQ636" s="429">
        <f t="shared" si="293"/>
        <v>190</v>
      </c>
      <c r="AR636" s="429">
        <f t="shared" si="294"/>
        <v>190</v>
      </c>
      <c r="AS636" s="429">
        <f t="shared" si="295"/>
        <v>200</v>
      </c>
      <c r="AT636" s="429">
        <f t="shared" si="296"/>
        <v>200</v>
      </c>
      <c r="AU636" s="429">
        <f t="shared" si="297"/>
        <v>300</v>
      </c>
      <c r="AV636" s="429">
        <f t="shared" si="298"/>
        <v>300</v>
      </c>
      <c r="AW636" s="429">
        <f t="shared" si="299"/>
        <v>300</v>
      </c>
      <c r="AX636" s="429">
        <f t="shared" si="300"/>
        <v>300</v>
      </c>
    </row>
    <row r="637" spans="1:50">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74324.92</v>
      </c>
      <c r="C637" s="290">
        <f t="shared" si="301"/>
        <v>117.60272151898734</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88200.02</v>
      </c>
      <c r="E637" s="290">
        <f t="shared" si="301"/>
        <v>139.55699367088607</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87700.36</v>
      </c>
      <c r="G637" s="290">
        <f t="shared" si="302"/>
        <v>138.7663924050633</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94055.22</v>
      </c>
      <c r="I637" s="290">
        <f t="shared" si="303"/>
        <v>148.8215506329114</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94205.92</v>
      </c>
      <c r="K637" s="290">
        <f t="shared" si="279"/>
        <v>149.06</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100715.52</v>
      </c>
      <c r="M637" s="290">
        <f t="shared" si="280"/>
        <v>159.36000000000001</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94945.36</v>
      </c>
      <c r="O637" s="290">
        <f t="shared" si="304"/>
        <v>150.22999999999999</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100146.72</v>
      </c>
      <c r="Q637" s="290">
        <f t="shared" si="305"/>
        <v>158.46</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120080</v>
      </c>
      <c r="S637" s="290">
        <f t="shared" si="281"/>
        <v>190</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120080</v>
      </c>
      <c r="U637" s="290">
        <f t="shared" si="282"/>
        <v>190</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126400</v>
      </c>
      <c r="W637" s="290">
        <f t="shared" si="306"/>
        <v>200</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126400</v>
      </c>
      <c r="Y637" s="290">
        <f t="shared" si="307"/>
        <v>200</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84200</v>
      </c>
      <c r="AA637" s="290">
        <f t="shared" si="283"/>
        <v>133.22784810126583</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134900</v>
      </c>
      <c r="AC637" s="290">
        <f t="shared" si="284"/>
        <v>213.4493670886076</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102100</v>
      </c>
      <c r="AE637" s="290">
        <f t="shared" si="308"/>
        <v>161.5506329113924</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144250</v>
      </c>
      <c r="AG637" s="290">
        <f t="shared" si="309"/>
        <v>228.24367088607596</v>
      </c>
      <c r="AI637" s="429">
        <f t="shared" si="285"/>
        <v>149.05999999999767</v>
      </c>
      <c r="AJ637" s="429">
        <f t="shared" si="286"/>
        <v>159.36000000000058</v>
      </c>
      <c r="AK637" s="429">
        <f t="shared" si="287"/>
        <v>150.22999999999593</v>
      </c>
      <c r="AL637" s="429">
        <f t="shared" si="288"/>
        <v>158.45999999999185</v>
      </c>
      <c r="AM637" s="429">
        <f t="shared" si="289"/>
        <v>149.05999999999767</v>
      </c>
      <c r="AN637" s="429">
        <f t="shared" si="290"/>
        <v>159.36000000000058</v>
      </c>
      <c r="AO637" s="429">
        <f t="shared" si="291"/>
        <v>150.23000000001048</v>
      </c>
      <c r="AP637" s="429">
        <f t="shared" si="292"/>
        <v>158.45999999999185</v>
      </c>
      <c r="AQ637" s="429">
        <f t="shared" si="293"/>
        <v>190</v>
      </c>
      <c r="AR637" s="429">
        <f t="shared" si="294"/>
        <v>190</v>
      </c>
      <c r="AS637" s="429">
        <f t="shared" si="295"/>
        <v>200</v>
      </c>
      <c r="AT637" s="429">
        <f t="shared" si="296"/>
        <v>200</v>
      </c>
      <c r="AU637" s="429">
        <f t="shared" si="297"/>
        <v>300</v>
      </c>
      <c r="AV637" s="429">
        <f t="shared" si="298"/>
        <v>300</v>
      </c>
      <c r="AW637" s="429">
        <f t="shared" si="299"/>
        <v>300</v>
      </c>
      <c r="AX637" s="429">
        <f t="shared" si="300"/>
        <v>300</v>
      </c>
    </row>
    <row r="638" spans="1:50">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74473.98</v>
      </c>
      <c r="C638" s="290">
        <f t="shared" si="301"/>
        <v>117.65241706161137</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88359.38</v>
      </c>
      <c r="E638" s="290">
        <f t="shared" si="301"/>
        <v>139.58827804107426</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87850.59</v>
      </c>
      <c r="G638" s="290">
        <f t="shared" si="302"/>
        <v>138.78450236966825</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94213.68</v>
      </c>
      <c r="I638" s="290">
        <f t="shared" si="303"/>
        <v>148.83677725118483</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94354.98</v>
      </c>
      <c r="K638" s="290">
        <f t="shared" si="279"/>
        <v>149.06</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100874.88</v>
      </c>
      <c r="M638" s="290">
        <f t="shared" si="280"/>
        <v>159.36000000000001</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95095.59</v>
      </c>
      <c r="O638" s="290">
        <f t="shared" si="304"/>
        <v>150.22999999999999</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100305.18000000001</v>
      </c>
      <c r="Q638" s="290">
        <f t="shared" si="305"/>
        <v>158.46</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120270</v>
      </c>
      <c r="S638" s="290">
        <f t="shared" si="281"/>
        <v>190</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120270</v>
      </c>
      <c r="U638" s="290">
        <f t="shared" si="282"/>
        <v>190</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126600</v>
      </c>
      <c r="W638" s="290">
        <f t="shared" si="306"/>
        <v>200</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126600</v>
      </c>
      <c r="Y638" s="290">
        <f t="shared" si="307"/>
        <v>200</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84500</v>
      </c>
      <c r="AA638" s="290">
        <f t="shared" si="283"/>
        <v>133.49131121642969</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135200</v>
      </c>
      <c r="AC638" s="290">
        <f t="shared" si="284"/>
        <v>213.58609794628751</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102400</v>
      </c>
      <c r="AE638" s="290">
        <f t="shared" si="308"/>
        <v>161.76935229067931</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144550</v>
      </c>
      <c r="AG638" s="290">
        <f t="shared" si="309"/>
        <v>228.35703001579779</v>
      </c>
      <c r="AI638" s="429">
        <f t="shared" si="285"/>
        <v>149.05999999999767</v>
      </c>
      <c r="AJ638" s="429">
        <f t="shared" si="286"/>
        <v>159.36000000000058</v>
      </c>
      <c r="AK638" s="429">
        <f t="shared" si="287"/>
        <v>150.22999999999593</v>
      </c>
      <c r="AL638" s="429">
        <f t="shared" si="288"/>
        <v>158.45999999999185</v>
      </c>
      <c r="AM638" s="429">
        <f t="shared" si="289"/>
        <v>149.05999999999767</v>
      </c>
      <c r="AN638" s="429">
        <f t="shared" si="290"/>
        <v>159.36000000000058</v>
      </c>
      <c r="AO638" s="429">
        <f t="shared" si="291"/>
        <v>150.22999999999593</v>
      </c>
      <c r="AP638" s="429">
        <f t="shared" si="292"/>
        <v>158.4600000000064</v>
      </c>
      <c r="AQ638" s="429">
        <f t="shared" si="293"/>
        <v>190</v>
      </c>
      <c r="AR638" s="429">
        <f t="shared" si="294"/>
        <v>190</v>
      </c>
      <c r="AS638" s="429">
        <f t="shared" si="295"/>
        <v>200</v>
      </c>
      <c r="AT638" s="429">
        <f t="shared" si="296"/>
        <v>200</v>
      </c>
      <c r="AU638" s="429">
        <f t="shared" si="297"/>
        <v>300</v>
      </c>
      <c r="AV638" s="429">
        <f t="shared" si="298"/>
        <v>300</v>
      </c>
      <c r="AW638" s="429">
        <f t="shared" si="299"/>
        <v>300</v>
      </c>
      <c r="AX638" s="429">
        <f t="shared" si="300"/>
        <v>300</v>
      </c>
    </row>
    <row r="639" spans="1:50">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74623.040000000008</v>
      </c>
      <c r="C639" s="290">
        <f t="shared" si="301"/>
        <v>117.70195583596215</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88518.74</v>
      </c>
      <c r="E639" s="290">
        <f t="shared" si="301"/>
        <v>139.61946372239748</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88000.82</v>
      </c>
      <c r="G639" s="290">
        <f t="shared" si="302"/>
        <v>138.80255520504733</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94372.14</v>
      </c>
      <c r="I639" s="290">
        <f t="shared" si="303"/>
        <v>148.85195583596214</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94504.040000000008</v>
      </c>
      <c r="K639" s="290">
        <f t="shared" si="279"/>
        <v>149.06</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101034.24000000001</v>
      </c>
      <c r="M639" s="290">
        <f t="shared" si="280"/>
        <v>159.36000000000001</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95245.819999999992</v>
      </c>
      <c r="O639" s="290">
        <f t="shared" si="304"/>
        <v>150.22999999999999</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100463.64</v>
      </c>
      <c r="Q639" s="290">
        <f t="shared" si="305"/>
        <v>158.46</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120460</v>
      </c>
      <c r="S639" s="290">
        <f t="shared" si="281"/>
        <v>190</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120460</v>
      </c>
      <c r="U639" s="290">
        <f t="shared" si="282"/>
        <v>190</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126800</v>
      </c>
      <c r="W639" s="290">
        <f t="shared" si="306"/>
        <v>200</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126800</v>
      </c>
      <c r="Y639" s="290">
        <f t="shared" si="307"/>
        <v>200</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84800</v>
      </c>
      <c r="AA639" s="290">
        <f t="shared" si="283"/>
        <v>133.75394321766561</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135500</v>
      </c>
      <c r="AC639" s="290">
        <f t="shared" si="284"/>
        <v>213.72239747634069</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102700</v>
      </c>
      <c r="AE639" s="290">
        <f t="shared" si="308"/>
        <v>161.98738170347002</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144850</v>
      </c>
      <c r="AG639" s="290">
        <f t="shared" si="309"/>
        <v>228.47003154574134</v>
      </c>
      <c r="AI639" s="429">
        <f t="shared" si="285"/>
        <v>149.06000000001222</v>
      </c>
      <c r="AJ639" s="429">
        <f t="shared" si="286"/>
        <v>159.36000000000058</v>
      </c>
      <c r="AK639" s="429">
        <f t="shared" si="287"/>
        <v>150.23000000001048</v>
      </c>
      <c r="AL639" s="429">
        <f t="shared" si="288"/>
        <v>158.4600000000064</v>
      </c>
      <c r="AM639" s="429">
        <f t="shared" si="289"/>
        <v>149.06000000001222</v>
      </c>
      <c r="AN639" s="429">
        <f t="shared" si="290"/>
        <v>159.36000000000058</v>
      </c>
      <c r="AO639" s="429">
        <f t="shared" si="291"/>
        <v>150.22999999999593</v>
      </c>
      <c r="AP639" s="429">
        <f t="shared" si="292"/>
        <v>158.45999999999185</v>
      </c>
      <c r="AQ639" s="429">
        <f t="shared" si="293"/>
        <v>190</v>
      </c>
      <c r="AR639" s="429">
        <f t="shared" si="294"/>
        <v>190</v>
      </c>
      <c r="AS639" s="429">
        <f t="shared" si="295"/>
        <v>200</v>
      </c>
      <c r="AT639" s="429">
        <f t="shared" si="296"/>
        <v>200</v>
      </c>
      <c r="AU639" s="429">
        <f t="shared" si="297"/>
        <v>300</v>
      </c>
      <c r="AV639" s="429">
        <f t="shared" si="298"/>
        <v>300</v>
      </c>
      <c r="AW639" s="429">
        <f t="shared" si="299"/>
        <v>300</v>
      </c>
      <c r="AX639" s="429">
        <f t="shared" si="300"/>
        <v>300</v>
      </c>
    </row>
    <row r="640" spans="1:5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74772.100000000006</v>
      </c>
      <c r="C640" s="290">
        <f t="shared" si="301"/>
        <v>117.75133858267718</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88678.1</v>
      </c>
      <c r="E640" s="290">
        <f t="shared" si="301"/>
        <v>139.65055118110237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88151.05</v>
      </c>
      <c r="G640" s="290">
        <f t="shared" si="302"/>
        <v>138.82055118110236</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94530.6</v>
      </c>
      <c r="I640" s="290">
        <f t="shared" si="303"/>
        <v>148.86708661417325</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94653.1</v>
      </c>
      <c r="K640" s="290">
        <f t="shared" si="279"/>
        <v>149.06</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101193.60000000001</v>
      </c>
      <c r="M640" s="290">
        <f t="shared" si="280"/>
        <v>159.36000000000001</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95396.049999999988</v>
      </c>
      <c r="O640" s="290">
        <f t="shared" si="304"/>
        <v>150.22999999999999</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100622.1</v>
      </c>
      <c r="Q640" s="290">
        <f t="shared" si="305"/>
        <v>158.46</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120650</v>
      </c>
      <c r="S640" s="290">
        <f t="shared" si="281"/>
        <v>190</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120650</v>
      </c>
      <c r="U640" s="290">
        <f t="shared" si="282"/>
        <v>190</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127000</v>
      </c>
      <c r="W640" s="290">
        <f t="shared" si="306"/>
        <v>200</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127000</v>
      </c>
      <c r="Y640" s="290">
        <f t="shared" si="307"/>
        <v>200</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85100</v>
      </c>
      <c r="AA640" s="290">
        <f t="shared" si="283"/>
        <v>134.01574803149606</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135800</v>
      </c>
      <c r="AC640" s="290">
        <f t="shared" si="284"/>
        <v>213.85826771653544</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103000</v>
      </c>
      <c r="AE640" s="290">
        <f t="shared" si="308"/>
        <v>162.20472440944883</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145150</v>
      </c>
      <c r="AG640" s="290">
        <f t="shared" si="309"/>
        <v>228.58267716535434</v>
      </c>
      <c r="AI640" s="429">
        <f t="shared" si="285"/>
        <v>149.05999999999767</v>
      </c>
      <c r="AJ640" s="429">
        <f t="shared" si="286"/>
        <v>159.36000000000058</v>
      </c>
      <c r="AK640" s="429">
        <f t="shared" si="287"/>
        <v>150.22999999999593</v>
      </c>
      <c r="AL640" s="429">
        <f t="shared" si="288"/>
        <v>158.4600000000064</v>
      </c>
      <c r="AM640" s="429">
        <f t="shared" si="289"/>
        <v>149.05999999999767</v>
      </c>
      <c r="AN640" s="429">
        <f t="shared" si="290"/>
        <v>159.36000000000058</v>
      </c>
      <c r="AO640" s="429">
        <f t="shared" si="291"/>
        <v>150.22999999999593</v>
      </c>
      <c r="AP640" s="429">
        <f t="shared" si="292"/>
        <v>158.4600000000064</v>
      </c>
      <c r="AQ640" s="429">
        <f t="shared" si="293"/>
        <v>190</v>
      </c>
      <c r="AR640" s="429">
        <f t="shared" si="294"/>
        <v>190</v>
      </c>
      <c r="AS640" s="429">
        <f t="shared" si="295"/>
        <v>200</v>
      </c>
      <c r="AT640" s="429">
        <f t="shared" si="296"/>
        <v>200</v>
      </c>
      <c r="AU640" s="429">
        <f t="shared" si="297"/>
        <v>300</v>
      </c>
      <c r="AV640" s="429">
        <f t="shared" si="298"/>
        <v>300</v>
      </c>
      <c r="AW640" s="429">
        <f t="shared" si="299"/>
        <v>300</v>
      </c>
      <c r="AX640" s="429">
        <f t="shared" si="300"/>
        <v>300</v>
      </c>
    </row>
    <row r="641" spans="1:50">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74921.16</v>
      </c>
      <c r="C641" s="290">
        <f t="shared" si="301"/>
        <v>117.80056603773585</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88837.46</v>
      </c>
      <c r="E641" s="290">
        <f t="shared" si="301"/>
        <v>139.68154088050315</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88301.28</v>
      </c>
      <c r="G641" s="290">
        <f t="shared" si="302"/>
        <v>138.83849056603773</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94689.06</v>
      </c>
      <c r="I641" s="290">
        <f t="shared" si="303"/>
        <v>148.88216981132075</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94802.16</v>
      </c>
      <c r="K641" s="290">
        <f t="shared" si="279"/>
        <v>149.06</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101352.96000000001</v>
      </c>
      <c r="M641" s="290">
        <f t="shared" si="280"/>
        <v>159.36000000000001</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95546.28</v>
      </c>
      <c r="O641" s="290">
        <f t="shared" si="304"/>
        <v>150.22999999999999</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100780.56000000001</v>
      </c>
      <c r="Q641" s="290">
        <f t="shared" si="305"/>
        <v>158.46</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120840</v>
      </c>
      <c r="S641" s="290">
        <f t="shared" si="281"/>
        <v>190</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120840</v>
      </c>
      <c r="U641" s="290">
        <f t="shared" si="282"/>
        <v>190</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127200</v>
      </c>
      <c r="W641" s="290">
        <f t="shared" si="306"/>
        <v>200</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127200</v>
      </c>
      <c r="Y641" s="290">
        <f t="shared" si="307"/>
        <v>200</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85400</v>
      </c>
      <c r="AA641" s="290">
        <f t="shared" si="283"/>
        <v>134.27672955974842</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136100</v>
      </c>
      <c r="AC641" s="290">
        <f t="shared" si="284"/>
        <v>213.99371069182391</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103300</v>
      </c>
      <c r="AE641" s="290">
        <f t="shared" si="308"/>
        <v>162.42138364779873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145450</v>
      </c>
      <c r="AG641" s="290">
        <f t="shared" si="309"/>
        <v>228.69496855345912</v>
      </c>
      <c r="AI641" s="429">
        <f t="shared" si="285"/>
        <v>149.05999999999767</v>
      </c>
      <c r="AJ641" s="429">
        <f t="shared" si="286"/>
        <v>159.36000000000058</v>
      </c>
      <c r="AK641" s="429">
        <f t="shared" si="287"/>
        <v>150.22999999999593</v>
      </c>
      <c r="AL641" s="429">
        <f t="shared" si="288"/>
        <v>158.45999999999185</v>
      </c>
      <c r="AM641" s="429">
        <f t="shared" si="289"/>
        <v>149.05999999999767</v>
      </c>
      <c r="AN641" s="429">
        <f t="shared" si="290"/>
        <v>159.36000000000058</v>
      </c>
      <c r="AO641" s="429">
        <f t="shared" si="291"/>
        <v>150.23000000001048</v>
      </c>
      <c r="AP641" s="429">
        <f t="shared" si="292"/>
        <v>158.4600000000064</v>
      </c>
      <c r="AQ641" s="429">
        <f t="shared" si="293"/>
        <v>190</v>
      </c>
      <c r="AR641" s="429">
        <f t="shared" si="294"/>
        <v>190</v>
      </c>
      <c r="AS641" s="429">
        <f t="shared" si="295"/>
        <v>200</v>
      </c>
      <c r="AT641" s="429">
        <f t="shared" si="296"/>
        <v>200</v>
      </c>
      <c r="AU641" s="429">
        <f t="shared" si="297"/>
        <v>300</v>
      </c>
      <c r="AV641" s="429">
        <f t="shared" si="298"/>
        <v>300</v>
      </c>
      <c r="AW641" s="429">
        <f t="shared" si="299"/>
        <v>300</v>
      </c>
      <c r="AX641" s="429">
        <f t="shared" si="300"/>
        <v>300</v>
      </c>
    </row>
    <row r="642" spans="1:50">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75070.22</v>
      </c>
      <c r="C642" s="290">
        <f t="shared" si="301"/>
        <v>117.84963893249608</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88996.82</v>
      </c>
      <c r="E642" s="290">
        <f t="shared" si="301"/>
        <v>139.71243328100471</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88451.51</v>
      </c>
      <c r="G642" s="290">
        <f t="shared" si="302"/>
        <v>138.85637362637362</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94847.52</v>
      </c>
      <c r="I642" s="290">
        <f t="shared" si="303"/>
        <v>148.89720565149136</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94951.22</v>
      </c>
      <c r="K642" s="290">
        <f t="shared" si="279"/>
        <v>149.06</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101512.32000000001</v>
      </c>
      <c r="M642" s="290">
        <f t="shared" si="280"/>
        <v>159.36000000000001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95696.51</v>
      </c>
      <c r="O642" s="290">
        <f t="shared" si="304"/>
        <v>150.22999999999999</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100939.02</v>
      </c>
      <c r="Q642" s="290">
        <f t="shared" si="305"/>
        <v>158.46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121030</v>
      </c>
      <c r="S642" s="290">
        <f t="shared" si="281"/>
        <v>190</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121030</v>
      </c>
      <c r="U642" s="290">
        <f t="shared" si="282"/>
        <v>190</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127400</v>
      </c>
      <c r="W642" s="290">
        <f t="shared" si="306"/>
        <v>200</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127400</v>
      </c>
      <c r="Y642" s="290">
        <f t="shared" si="307"/>
        <v>200</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85700</v>
      </c>
      <c r="AA642" s="290">
        <f t="shared" si="283"/>
        <v>134.53689167974883</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136400</v>
      </c>
      <c r="AC642" s="290">
        <f t="shared" si="284"/>
        <v>214.12872841444269</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103600</v>
      </c>
      <c r="AE642" s="290">
        <f t="shared" si="308"/>
        <v>162.63736263736263</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145750</v>
      </c>
      <c r="AG642" s="290">
        <f t="shared" si="309"/>
        <v>228.80690737833595</v>
      </c>
      <c r="AI642" s="429">
        <f t="shared" si="285"/>
        <v>149.05999999999767</v>
      </c>
      <c r="AJ642" s="429">
        <f t="shared" si="286"/>
        <v>159.36000000000058</v>
      </c>
      <c r="AK642" s="429">
        <f t="shared" si="287"/>
        <v>150.22999999999593</v>
      </c>
      <c r="AL642" s="429">
        <f t="shared" si="288"/>
        <v>158.4600000000064</v>
      </c>
      <c r="AM642" s="429">
        <f t="shared" si="289"/>
        <v>149.05999999999767</v>
      </c>
      <c r="AN642" s="429">
        <f t="shared" si="290"/>
        <v>159.36000000000058</v>
      </c>
      <c r="AO642" s="429">
        <f t="shared" si="291"/>
        <v>150.22999999999593</v>
      </c>
      <c r="AP642" s="429">
        <f t="shared" si="292"/>
        <v>158.45999999999185</v>
      </c>
      <c r="AQ642" s="429">
        <f t="shared" si="293"/>
        <v>190</v>
      </c>
      <c r="AR642" s="429">
        <f t="shared" si="294"/>
        <v>190</v>
      </c>
      <c r="AS642" s="429">
        <f t="shared" si="295"/>
        <v>200</v>
      </c>
      <c r="AT642" s="429">
        <f t="shared" si="296"/>
        <v>200</v>
      </c>
      <c r="AU642" s="429">
        <f t="shared" si="297"/>
        <v>300</v>
      </c>
      <c r="AV642" s="429">
        <f t="shared" si="298"/>
        <v>300</v>
      </c>
      <c r="AW642" s="429">
        <f t="shared" si="299"/>
        <v>300</v>
      </c>
      <c r="AX642" s="429">
        <f t="shared" si="300"/>
        <v>300</v>
      </c>
    </row>
    <row r="643" spans="1:50">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75219.28</v>
      </c>
      <c r="C643" s="290">
        <f t="shared" si="301"/>
        <v>117.89855799373041</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89156.180000000008</v>
      </c>
      <c r="E643" s="290">
        <f t="shared" si="301"/>
        <v>139.7432288401254</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88601.74</v>
      </c>
      <c r="G643" s="290">
        <f t="shared" si="302"/>
        <v>138.87420062695927</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95005.98000000001</v>
      </c>
      <c r="I643" s="290">
        <f t="shared" si="303"/>
        <v>148.91219435736679</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95100.28</v>
      </c>
      <c r="K643" s="290">
        <f t="shared" si="279"/>
        <v>149.06</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101671.68000000001</v>
      </c>
      <c r="M643" s="290">
        <f t="shared" si="280"/>
        <v>159.36000000000001</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95846.739999999991</v>
      </c>
      <c r="O643" s="290">
        <f t="shared" si="304"/>
        <v>150.22999999999999</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101097.48000000001</v>
      </c>
      <c r="Q643" s="290">
        <f t="shared" si="305"/>
        <v>158.46</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121220</v>
      </c>
      <c r="S643" s="290">
        <f t="shared" si="281"/>
        <v>190</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121220</v>
      </c>
      <c r="U643" s="290">
        <f t="shared" si="282"/>
        <v>190</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127600</v>
      </c>
      <c r="W643" s="290">
        <f t="shared" si="306"/>
        <v>200</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127600</v>
      </c>
      <c r="Y643" s="290">
        <f t="shared" si="307"/>
        <v>200</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86000</v>
      </c>
      <c r="AA643" s="290">
        <f t="shared" si="283"/>
        <v>134.79623824451411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136700</v>
      </c>
      <c r="AC643" s="290">
        <f t="shared" si="284"/>
        <v>214.26332288401255</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103900</v>
      </c>
      <c r="AE643" s="290">
        <f t="shared" si="308"/>
        <v>162.85266457680251</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146050</v>
      </c>
      <c r="AG643" s="290">
        <f t="shared" si="309"/>
        <v>228.91849529780563</v>
      </c>
      <c r="AI643" s="429">
        <f t="shared" si="285"/>
        <v>149.05999999999767</v>
      </c>
      <c r="AJ643" s="429">
        <f t="shared" si="286"/>
        <v>159.36000000000058</v>
      </c>
      <c r="AK643" s="429">
        <f t="shared" si="287"/>
        <v>150.23000000001048</v>
      </c>
      <c r="AL643" s="429">
        <f t="shared" si="288"/>
        <v>158.4600000000064</v>
      </c>
      <c r="AM643" s="429">
        <f t="shared" si="289"/>
        <v>149.05999999999767</v>
      </c>
      <c r="AN643" s="429">
        <f t="shared" si="290"/>
        <v>159.36000000000058</v>
      </c>
      <c r="AO643" s="429">
        <f t="shared" si="291"/>
        <v>150.22999999999593</v>
      </c>
      <c r="AP643" s="429">
        <f t="shared" si="292"/>
        <v>158.4600000000064</v>
      </c>
      <c r="AQ643" s="429">
        <f t="shared" si="293"/>
        <v>190</v>
      </c>
      <c r="AR643" s="429">
        <f t="shared" si="294"/>
        <v>190</v>
      </c>
      <c r="AS643" s="429">
        <f t="shared" si="295"/>
        <v>200</v>
      </c>
      <c r="AT643" s="429">
        <f t="shared" si="296"/>
        <v>200</v>
      </c>
      <c r="AU643" s="429">
        <f t="shared" si="297"/>
        <v>300</v>
      </c>
      <c r="AV643" s="429">
        <f t="shared" si="298"/>
        <v>300</v>
      </c>
      <c r="AW643" s="429">
        <f t="shared" si="299"/>
        <v>300</v>
      </c>
      <c r="AX643" s="429">
        <f t="shared" si="300"/>
        <v>300</v>
      </c>
    </row>
    <row r="644" spans="1:50">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75368.34</v>
      </c>
      <c r="C644" s="290">
        <f t="shared" si="301"/>
        <v>117.94732394366197</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89315.540000000008</v>
      </c>
      <c r="E644" s="290">
        <f t="shared" si="301"/>
        <v>139.77392801251958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88751.97</v>
      </c>
      <c r="G644" s="290">
        <f t="shared" si="302"/>
        <v>138.89197183098591</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95164.44</v>
      </c>
      <c r="I644" s="290">
        <f t="shared" si="303"/>
        <v>148.92713615023476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95249.34</v>
      </c>
      <c r="K644" s="290">
        <f t="shared" si="279"/>
        <v>149.06</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101831.04000000001</v>
      </c>
      <c r="M644" s="290">
        <f t="shared" si="280"/>
        <v>159.36000000000001</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95996.969999999987</v>
      </c>
      <c r="O644" s="290">
        <f t="shared" si="304"/>
        <v>150.22999999999999</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101255.94</v>
      </c>
      <c r="Q644" s="290">
        <f t="shared" si="305"/>
        <v>158.46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121410</v>
      </c>
      <c r="S644" s="290">
        <f t="shared" si="281"/>
        <v>190</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121410</v>
      </c>
      <c r="U644" s="290">
        <f t="shared" si="282"/>
        <v>190</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127800</v>
      </c>
      <c r="W644" s="290">
        <f t="shared" si="306"/>
        <v>200</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127800</v>
      </c>
      <c r="Y644" s="290">
        <f t="shared" si="307"/>
        <v>200</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86300</v>
      </c>
      <c r="AA644" s="290">
        <f t="shared" si="283"/>
        <v>135.05477308294209</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137000</v>
      </c>
      <c r="AC644" s="290">
        <f t="shared" si="284"/>
        <v>214.39749608763694</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104200</v>
      </c>
      <c r="AE644" s="290">
        <f t="shared" si="308"/>
        <v>163.06729264475743</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146350</v>
      </c>
      <c r="AG644" s="290">
        <f t="shared" si="309"/>
        <v>229.02973395931141</v>
      </c>
      <c r="AI644" s="429">
        <f t="shared" si="285"/>
        <v>149.05999999999767</v>
      </c>
      <c r="AJ644" s="429">
        <f t="shared" si="286"/>
        <v>159.36000000000058</v>
      </c>
      <c r="AK644" s="429">
        <f t="shared" si="287"/>
        <v>150.22999999999593</v>
      </c>
      <c r="AL644" s="429">
        <f t="shared" si="288"/>
        <v>158.45999999999185</v>
      </c>
      <c r="AM644" s="429">
        <f t="shared" si="289"/>
        <v>149.05999999999767</v>
      </c>
      <c r="AN644" s="429">
        <f t="shared" si="290"/>
        <v>159.36000000000058</v>
      </c>
      <c r="AO644" s="429">
        <f t="shared" si="291"/>
        <v>150.22999999999593</v>
      </c>
      <c r="AP644" s="429">
        <f t="shared" si="292"/>
        <v>158.45999999999185</v>
      </c>
      <c r="AQ644" s="429">
        <f t="shared" si="293"/>
        <v>190</v>
      </c>
      <c r="AR644" s="429">
        <f t="shared" si="294"/>
        <v>190</v>
      </c>
      <c r="AS644" s="429">
        <f t="shared" si="295"/>
        <v>200</v>
      </c>
      <c r="AT644" s="429">
        <f t="shared" si="296"/>
        <v>200</v>
      </c>
      <c r="AU644" s="429">
        <f t="shared" si="297"/>
        <v>300</v>
      </c>
      <c r="AV644" s="429">
        <f t="shared" si="298"/>
        <v>300</v>
      </c>
      <c r="AW644" s="429">
        <f t="shared" si="299"/>
        <v>300</v>
      </c>
      <c r="AX644" s="429">
        <f t="shared" si="300"/>
        <v>300</v>
      </c>
    </row>
    <row r="645" spans="1:50">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75517.399999999994</v>
      </c>
      <c r="C645" s="290">
        <f t="shared" si="301"/>
        <v>117.9959375</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89474.900000000009</v>
      </c>
      <c r="E645" s="290">
        <f t="shared" si="301"/>
        <v>139.80453125000003</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88902.2</v>
      </c>
      <c r="G645" s="290">
        <f t="shared" si="302"/>
        <v>138.90968749999999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95322.9</v>
      </c>
      <c r="I645" s="290">
        <f t="shared" si="303"/>
        <v>148.94203124999999</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95398.399999999994</v>
      </c>
      <c r="K645" s="290">
        <f t="shared" si="279"/>
        <v>149.06</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101990.40000000001</v>
      </c>
      <c r="M645" s="290">
        <f t="shared" si="280"/>
        <v>159.36000000000001</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96147.199999999997</v>
      </c>
      <c r="O645" s="290">
        <f t="shared" si="304"/>
        <v>150.22999999999999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101414.40000000001</v>
      </c>
      <c r="Q645" s="290">
        <f t="shared" si="305"/>
        <v>158.46</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121600</v>
      </c>
      <c r="S645" s="290">
        <f t="shared" si="281"/>
        <v>190</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121600</v>
      </c>
      <c r="U645" s="290">
        <f t="shared" si="282"/>
        <v>190</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128000</v>
      </c>
      <c r="W645" s="290">
        <f t="shared" si="306"/>
        <v>200</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128000</v>
      </c>
      <c r="Y645" s="290">
        <f t="shared" si="307"/>
        <v>200</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86600</v>
      </c>
      <c r="AA645" s="290">
        <f t="shared" si="283"/>
        <v>135.3125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137300</v>
      </c>
      <c r="AC645" s="290">
        <f t="shared" si="284"/>
        <v>214.53125</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104500</v>
      </c>
      <c r="AE645" s="290">
        <f t="shared" si="308"/>
        <v>163.28125</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146650</v>
      </c>
      <c r="AG645" s="290">
        <f t="shared" si="309"/>
        <v>229.140625</v>
      </c>
      <c r="AI645" s="429">
        <f t="shared" si="285"/>
        <v>149.05999999999767</v>
      </c>
      <c r="AJ645" s="429">
        <f t="shared" si="286"/>
        <v>159.36000000000058</v>
      </c>
      <c r="AK645" s="429">
        <f t="shared" si="287"/>
        <v>150.22999999999593</v>
      </c>
      <c r="AL645" s="429">
        <f t="shared" si="288"/>
        <v>158.45999999999185</v>
      </c>
      <c r="AM645" s="429">
        <f t="shared" si="289"/>
        <v>149.05999999999767</v>
      </c>
      <c r="AN645" s="429">
        <f t="shared" si="290"/>
        <v>159.36000000000058</v>
      </c>
      <c r="AO645" s="429">
        <f t="shared" si="291"/>
        <v>150.23000000001048</v>
      </c>
      <c r="AP645" s="429">
        <f t="shared" si="292"/>
        <v>158.4600000000064</v>
      </c>
      <c r="AQ645" s="429">
        <f t="shared" si="293"/>
        <v>190</v>
      </c>
      <c r="AR645" s="429">
        <f t="shared" si="294"/>
        <v>190</v>
      </c>
      <c r="AS645" s="429">
        <f t="shared" si="295"/>
        <v>200</v>
      </c>
      <c r="AT645" s="429">
        <f t="shared" si="296"/>
        <v>200</v>
      </c>
      <c r="AU645" s="429">
        <f t="shared" si="297"/>
        <v>300</v>
      </c>
      <c r="AV645" s="429">
        <f t="shared" si="298"/>
        <v>300</v>
      </c>
      <c r="AW645" s="429">
        <f t="shared" si="299"/>
        <v>300</v>
      </c>
      <c r="AX645" s="429">
        <f t="shared" si="300"/>
        <v>300</v>
      </c>
    </row>
    <row r="646" spans="1:50">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75666.459999999992</v>
      </c>
      <c r="C646" s="290">
        <f t="shared" si="301"/>
        <v>118.04439937597503</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89634.260000000009</v>
      </c>
      <c r="E646" s="290">
        <f t="shared" si="301"/>
        <v>139.83503900156009</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89052.43</v>
      </c>
      <c r="G646" s="290">
        <f t="shared" si="302"/>
        <v>138.92734789391574</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95481.36</v>
      </c>
      <c r="I646" s="290">
        <f t="shared" si="303"/>
        <v>148.956879875195</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95547.46</v>
      </c>
      <c r="K646" s="290">
        <f t="shared" ref="K646:K705" si="310">J646/$A646</f>
        <v>149.06</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102149.76000000001</v>
      </c>
      <c r="M646" s="290">
        <f t="shared" ref="M646:M705" si="311">L646/$A646</f>
        <v>159.36000000000001</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96297.43</v>
      </c>
      <c r="O646" s="290">
        <f t="shared" si="304"/>
        <v>150.22999999999999</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101572.86</v>
      </c>
      <c r="Q646" s="290">
        <f t="shared" si="305"/>
        <v>158.46</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121790</v>
      </c>
      <c r="S646" s="290">
        <f t="shared" ref="S646:S705" si="312">R646/$A646</f>
        <v>190</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121790</v>
      </c>
      <c r="U646" s="290">
        <f t="shared" ref="U646:U705" si="313">T646/$A646</f>
        <v>190</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128200</v>
      </c>
      <c r="W646" s="290">
        <f t="shared" si="306"/>
        <v>200</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128200</v>
      </c>
      <c r="Y646" s="290">
        <f t="shared" si="307"/>
        <v>200</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86900</v>
      </c>
      <c r="AA646" s="290">
        <f t="shared" ref="AA646:AA705" si="314">Z646/$A646</f>
        <v>135.56942277691107</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137600</v>
      </c>
      <c r="AC646" s="290">
        <f t="shared" ref="AC646:AC705" si="315">AB646/$A646</f>
        <v>214.66458658346335</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104800</v>
      </c>
      <c r="AE646" s="290">
        <f t="shared" si="308"/>
        <v>163.49453978159127</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146950</v>
      </c>
      <c r="AG646" s="290">
        <f t="shared" si="309"/>
        <v>229.25117004680186</v>
      </c>
      <c r="AI646" s="429">
        <f t="shared" ref="AI646:AI705" si="316">B646-B645</f>
        <v>149.05999999999767</v>
      </c>
      <c r="AJ646" s="429">
        <f t="shared" ref="AJ646:AJ705" si="317">D646-D645</f>
        <v>159.36000000000058</v>
      </c>
      <c r="AK646" s="429">
        <f t="shared" ref="AK646:AK705" si="318">F646-F645</f>
        <v>150.22999999999593</v>
      </c>
      <c r="AL646" s="429">
        <f t="shared" ref="AL646:AL705" si="319">H646-H645</f>
        <v>158.4600000000064</v>
      </c>
      <c r="AM646" s="429">
        <f t="shared" ref="AM646:AM705" si="320">J646-J645</f>
        <v>149.06000000001222</v>
      </c>
      <c r="AN646" s="429">
        <f t="shared" ref="AN646:AN705" si="321">L646-L645</f>
        <v>159.36000000000058</v>
      </c>
      <c r="AO646" s="429">
        <f t="shared" ref="AO646:AO705" si="322">N646-N645</f>
        <v>150.22999999999593</v>
      </c>
      <c r="AP646" s="429">
        <f t="shared" ref="AP646:AP705" si="323">P646-P645</f>
        <v>158.45999999999185</v>
      </c>
      <c r="AQ646" s="429">
        <f t="shared" ref="AQ646:AQ705" si="324">R646-R645</f>
        <v>190</v>
      </c>
      <c r="AR646" s="429">
        <f t="shared" ref="AR646:AR705" si="325">T646-T645</f>
        <v>190</v>
      </c>
      <c r="AS646" s="429">
        <f t="shared" ref="AS646:AS705" si="326">V646-V645</f>
        <v>200</v>
      </c>
      <c r="AT646" s="429">
        <f t="shared" ref="AT646:AT705" si="327">X646-X645</f>
        <v>200</v>
      </c>
      <c r="AU646" s="429">
        <f t="shared" ref="AU646:AU705" si="328">Z646-Z645</f>
        <v>300</v>
      </c>
      <c r="AV646" s="429">
        <f t="shared" ref="AV646:AV705" si="329">AB646-AB645</f>
        <v>300</v>
      </c>
      <c r="AW646" s="429">
        <f t="shared" ref="AW646:AW705" si="330">AD646-AD645</f>
        <v>300</v>
      </c>
      <c r="AX646" s="429">
        <f t="shared" ref="AX646:AX705" si="331">AF646-AF645</f>
        <v>300</v>
      </c>
    </row>
    <row r="647" spans="1:50">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75815.520000000004</v>
      </c>
      <c r="C647" s="290">
        <f t="shared" ref="C647:E655" si="332">B647/$A647</f>
        <v>118.09271028037384</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89793.62</v>
      </c>
      <c r="E647" s="290">
        <f t="shared" si="332"/>
        <v>139.86545171339563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89202.66</v>
      </c>
      <c r="G647" s="290">
        <f t="shared" ref="G647:G705" si="333">F647/$A647</f>
        <v>138.94495327102806</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95639.82</v>
      </c>
      <c r="I647" s="290">
        <f t="shared" ref="I647:I705" si="334">H647/$A647</f>
        <v>148.97168224299065</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95696.52</v>
      </c>
      <c r="K647" s="290">
        <f t="shared" si="310"/>
        <v>149.06</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102309.12000000001</v>
      </c>
      <c r="M647" s="290">
        <f t="shared" si="311"/>
        <v>159.36000000000001</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96447.659999999989</v>
      </c>
      <c r="O647" s="290">
        <f t="shared" ref="O647:O705" si="335">N647/$A647</f>
        <v>150.22999999999999</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101731.32</v>
      </c>
      <c r="Q647" s="290">
        <f t="shared" ref="Q647:Q705" si="336">P647/$A647</f>
        <v>158.46</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121980</v>
      </c>
      <c r="S647" s="290">
        <f t="shared" si="312"/>
        <v>190</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121980</v>
      </c>
      <c r="U647" s="290">
        <f t="shared" si="313"/>
        <v>190</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128400</v>
      </c>
      <c r="W647" s="290">
        <f t="shared" ref="W647:W705" si="337">V647/$A647</f>
        <v>200</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128400</v>
      </c>
      <c r="Y647" s="290">
        <f t="shared" ref="Y647:Y705" si="338">X647/$A647</f>
        <v>200</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87200</v>
      </c>
      <c r="AA647" s="290">
        <f t="shared" si="314"/>
        <v>135.82554517133957</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137900</v>
      </c>
      <c r="AC647" s="290">
        <f t="shared" si="315"/>
        <v>214.79750778816199</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105100</v>
      </c>
      <c r="AE647" s="290">
        <f t="shared" ref="AE647:AE705" si="339">AD647/$A647</f>
        <v>163.70716510903426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147250</v>
      </c>
      <c r="AG647" s="290">
        <f t="shared" ref="AG647:AG705" si="340">AF647/$A647</f>
        <v>229.36137071651089</v>
      </c>
      <c r="AI647" s="429">
        <f t="shared" si="316"/>
        <v>149.06000000001222</v>
      </c>
      <c r="AJ647" s="429">
        <f t="shared" si="317"/>
        <v>159.35999999998603</v>
      </c>
      <c r="AK647" s="429">
        <f t="shared" si="318"/>
        <v>150.23000000001048</v>
      </c>
      <c r="AL647" s="429">
        <f t="shared" si="319"/>
        <v>158.4600000000064</v>
      </c>
      <c r="AM647" s="429">
        <f t="shared" si="320"/>
        <v>149.05999999999767</v>
      </c>
      <c r="AN647" s="429">
        <f t="shared" si="321"/>
        <v>159.36000000000058</v>
      </c>
      <c r="AO647" s="429">
        <f t="shared" si="322"/>
        <v>150.22999999999593</v>
      </c>
      <c r="AP647" s="429">
        <f t="shared" si="323"/>
        <v>158.4600000000064</v>
      </c>
      <c r="AQ647" s="429">
        <f t="shared" si="324"/>
        <v>190</v>
      </c>
      <c r="AR647" s="429">
        <f t="shared" si="325"/>
        <v>190</v>
      </c>
      <c r="AS647" s="429">
        <f t="shared" si="326"/>
        <v>200</v>
      </c>
      <c r="AT647" s="429">
        <f t="shared" si="327"/>
        <v>200</v>
      </c>
      <c r="AU647" s="429">
        <f t="shared" si="328"/>
        <v>300</v>
      </c>
      <c r="AV647" s="429">
        <f t="shared" si="329"/>
        <v>300</v>
      </c>
      <c r="AW647" s="429">
        <f t="shared" si="330"/>
        <v>300</v>
      </c>
      <c r="AX647" s="429">
        <f t="shared" si="331"/>
        <v>300</v>
      </c>
    </row>
    <row r="648" spans="1:50">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75964.58</v>
      </c>
      <c r="C648" s="290">
        <f t="shared" si="332"/>
        <v>118.14087091757388</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89952.98000000001</v>
      </c>
      <c r="E648" s="290">
        <f t="shared" si="332"/>
        <v>139.89576982892692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89352.89</v>
      </c>
      <c r="G648" s="290">
        <f t="shared" si="333"/>
        <v>138.96250388802488</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95798.28</v>
      </c>
      <c r="I648" s="290">
        <f t="shared" si="334"/>
        <v>148.98643856920685</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95845.58</v>
      </c>
      <c r="K648" s="290">
        <f t="shared" si="310"/>
        <v>149.06</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102468.48000000001</v>
      </c>
      <c r="M648" s="290">
        <f t="shared" si="311"/>
        <v>159.36000000000001</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96597.89</v>
      </c>
      <c r="O648" s="290">
        <f t="shared" si="335"/>
        <v>150.22999999999999</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101889.78</v>
      </c>
      <c r="Q648" s="290">
        <f t="shared" si="336"/>
        <v>158.46</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122170</v>
      </c>
      <c r="S648" s="290">
        <f t="shared" si="312"/>
        <v>190</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122170</v>
      </c>
      <c r="U648" s="290">
        <f t="shared" si="313"/>
        <v>190</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128600</v>
      </c>
      <c r="W648" s="290">
        <f t="shared" si="337"/>
        <v>200</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128600</v>
      </c>
      <c r="Y648" s="290">
        <f t="shared" si="338"/>
        <v>200</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87500</v>
      </c>
      <c r="AA648" s="290">
        <f t="shared" si="314"/>
        <v>136.08087091757386</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138200</v>
      </c>
      <c r="AC648" s="290">
        <f t="shared" si="315"/>
        <v>214.93001555209955</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105400</v>
      </c>
      <c r="AE648" s="290">
        <f t="shared" si="339"/>
        <v>163.91912908242614</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147550</v>
      </c>
      <c r="AG648" s="290">
        <f t="shared" si="340"/>
        <v>229.47122861586314</v>
      </c>
      <c r="AI648" s="429">
        <f t="shared" si="316"/>
        <v>149.05999999999767</v>
      </c>
      <c r="AJ648" s="429">
        <f t="shared" si="317"/>
        <v>159.36000000001513</v>
      </c>
      <c r="AK648" s="429">
        <f t="shared" si="318"/>
        <v>150.22999999999593</v>
      </c>
      <c r="AL648" s="429">
        <f t="shared" si="319"/>
        <v>158.45999999999185</v>
      </c>
      <c r="AM648" s="429">
        <f t="shared" si="320"/>
        <v>149.05999999999767</v>
      </c>
      <c r="AN648" s="429">
        <f t="shared" si="321"/>
        <v>159.36000000000058</v>
      </c>
      <c r="AO648" s="429">
        <f t="shared" si="322"/>
        <v>150.23000000001048</v>
      </c>
      <c r="AP648" s="429">
        <f t="shared" si="323"/>
        <v>158.45999999999185</v>
      </c>
      <c r="AQ648" s="429">
        <f t="shared" si="324"/>
        <v>190</v>
      </c>
      <c r="AR648" s="429">
        <f t="shared" si="325"/>
        <v>190</v>
      </c>
      <c r="AS648" s="429">
        <f t="shared" si="326"/>
        <v>200</v>
      </c>
      <c r="AT648" s="429">
        <f t="shared" si="327"/>
        <v>200</v>
      </c>
      <c r="AU648" s="429">
        <f t="shared" si="328"/>
        <v>300</v>
      </c>
      <c r="AV648" s="429">
        <f t="shared" si="329"/>
        <v>300</v>
      </c>
      <c r="AW648" s="429">
        <f t="shared" si="330"/>
        <v>300</v>
      </c>
      <c r="AX648" s="429">
        <f t="shared" si="331"/>
        <v>300</v>
      </c>
    </row>
    <row r="649" spans="1:50">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76113.64</v>
      </c>
      <c r="C649" s="290">
        <f t="shared" si="332"/>
        <v>118.18888198757764</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90112.34</v>
      </c>
      <c r="E649" s="290">
        <f t="shared" si="332"/>
        <v>139.92599378881988</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89503.12</v>
      </c>
      <c r="G649" s="290">
        <f t="shared" si="333"/>
        <v>138.97999999999999</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95956.74</v>
      </c>
      <c r="I649" s="290">
        <f t="shared" si="334"/>
        <v>149.001149068323</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95994.64</v>
      </c>
      <c r="K649" s="290">
        <f t="shared" si="310"/>
        <v>149.06</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102627.84000000001</v>
      </c>
      <c r="M649" s="290">
        <f t="shared" si="311"/>
        <v>159.36000000000001</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96748.12</v>
      </c>
      <c r="O649" s="290">
        <f t="shared" si="335"/>
        <v>150.22999999999999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102048.24</v>
      </c>
      <c r="Q649" s="290">
        <f t="shared" si="336"/>
        <v>158.46</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122360</v>
      </c>
      <c r="S649" s="290">
        <f t="shared" si="312"/>
        <v>190</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122360</v>
      </c>
      <c r="U649" s="290">
        <f t="shared" si="313"/>
        <v>190</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128800</v>
      </c>
      <c r="W649" s="290">
        <f t="shared" si="337"/>
        <v>200</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128800</v>
      </c>
      <c r="Y649" s="290">
        <f t="shared" si="338"/>
        <v>200</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87800</v>
      </c>
      <c r="AA649" s="290">
        <f t="shared" si="314"/>
        <v>136.33540372670808</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138500</v>
      </c>
      <c r="AC649" s="290">
        <f t="shared" si="315"/>
        <v>215.06211180124222</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105700</v>
      </c>
      <c r="AE649" s="290">
        <f t="shared" si="339"/>
        <v>164.13043478260869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147850</v>
      </c>
      <c r="AG649" s="290">
        <f t="shared" si="340"/>
        <v>229.58074534161491</v>
      </c>
      <c r="AI649" s="429">
        <f t="shared" si="316"/>
        <v>149.05999999999767</v>
      </c>
      <c r="AJ649" s="429">
        <f t="shared" si="317"/>
        <v>159.35999999998603</v>
      </c>
      <c r="AK649" s="429">
        <f t="shared" si="318"/>
        <v>150.22999999999593</v>
      </c>
      <c r="AL649" s="429">
        <f t="shared" si="319"/>
        <v>158.4600000000064</v>
      </c>
      <c r="AM649" s="429">
        <f t="shared" si="320"/>
        <v>149.05999999999767</v>
      </c>
      <c r="AN649" s="429">
        <f t="shared" si="321"/>
        <v>159.36000000000058</v>
      </c>
      <c r="AO649" s="429">
        <f t="shared" si="322"/>
        <v>150.22999999999593</v>
      </c>
      <c r="AP649" s="429">
        <f t="shared" si="323"/>
        <v>158.4600000000064</v>
      </c>
      <c r="AQ649" s="429">
        <f t="shared" si="324"/>
        <v>190</v>
      </c>
      <c r="AR649" s="429">
        <f t="shared" si="325"/>
        <v>190</v>
      </c>
      <c r="AS649" s="429">
        <f t="shared" si="326"/>
        <v>200</v>
      </c>
      <c r="AT649" s="429">
        <f t="shared" si="327"/>
        <v>200</v>
      </c>
      <c r="AU649" s="429">
        <f t="shared" si="328"/>
        <v>300</v>
      </c>
      <c r="AV649" s="429">
        <f t="shared" si="329"/>
        <v>300</v>
      </c>
      <c r="AW649" s="429">
        <f t="shared" si="330"/>
        <v>300</v>
      </c>
      <c r="AX649" s="429">
        <f t="shared" si="331"/>
        <v>300</v>
      </c>
    </row>
    <row r="650" spans="1: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76262.7</v>
      </c>
      <c r="C650" s="290">
        <f t="shared" si="332"/>
        <v>118.23674418604651</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90271.700000000012</v>
      </c>
      <c r="E650" s="290">
        <f t="shared" si="332"/>
        <v>139.95612403100776</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89653.35</v>
      </c>
      <c r="G650" s="290">
        <f t="shared" si="333"/>
        <v>138.99744186046513</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96115.200000000012</v>
      </c>
      <c r="I650" s="290">
        <f t="shared" si="334"/>
        <v>149.01581395348839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96143.7</v>
      </c>
      <c r="K650" s="290">
        <f t="shared" si="310"/>
        <v>149.06</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102787.20000000001</v>
      </c>
      <c r="M650" s="290">
        <f t="shared" si="311"/>
        <v>159.36000000000001</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96898.349999999991</v>
      </c>
      <c r="O650" s="290">
        <f t="shared" si="335"/>
        <v>150.22999999999999</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102206.70000000001</v>
      </c>
      <c r="Q650" s="290">
        <f t="shared" si="336"/>
        <v>158.46</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122550</v>
      </c>
      <c r="S650" s="290">
        <f t="shared" si="312"/>
        <v>190</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122550</v>
      </c>
      <c r="U650" s="290">
        <f t="shared" si="313"/>
        <v>190</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129000</v>
      </c>
      <c r="W650" s="290">
        <f t="shared" si="337"/>
        <v>200</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129000</v>
      </c>
      <c r="Y650" s="290">
        <f t="shared" si="338"/>
        <v>200</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88100</v>
      </c>
      <c r="AA650" s="290">
        <f t="shared" si="314"/>
        <v>136.58914728682171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138800</v>
      </c>
      <c r="AC650" s="290">
        <f t="shared" si="315"/>
        <v>215.19379844961242</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106000</v>
      </c>
      <c r="AE650" s="290">
        <f t="shared" si="339"/>
        <v>164.34108527131784</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148150</v>
      </c>
      <c r="AG650" s="290">
        <f t="shared" si="340"/>
        <v>229.68992248062017</v>
      </c>
      <c r="AI650" s="429">
        <f t="shared" si="316"/>
        <v>149.05999999999767</v>
      </c>
      <c r="AJ650" s="429">
        <f t="shared" si="317"/>
        <v>159.36000000001513</v>
      </c>
      <c r="AK650" s="429">
        <f t="shared" si="318"/>
        <v>150.23000000001048</v>
      </c>
      <c r="AL650" s="429">
        <f t="shared" si="319"/>
        <v>158.4600000000064</v>
      </c>
      <c r="AM650" s="429">
        <f t="shared" si="320"/>
        <v>149.05999999999767</v>
      </c>
      <c r="AN650" s="429">
        <f t="shared" si="321"/>
        <v>159.36000000000058</v>
      </c>
      <c r="AO650" s="429">
        <f t="shared" si="322"/>
        <v>150.22999999999593</v>
      </c>
      <c r="AP650" s="429">
        <f t="shared" si="323"/>
        <v>158.4600000000064</v>
      </c>
      <c r="AQ650" s="429">
        <f t="shared" si="324"/>
        <v>190</v>
      </c>
      <c r="AR650" s="429">
        <f t="shared" si="325"/>
        <v>190</v>
      </c>
      <c r="AS650" s="429">
        <f t="shared" si="326"/>
        <v>200</v>
      </c>
      <c r="AT650" s="429">
        <f t="shared" si="327"/>
        <v>200</v>
      </c>
      <c r="AU650" s="429">
        <f t="shared" si="328"/>
        <v>300</v>
      </c>
      <c r="AV650" s="429">
        <f t="shared" si="329"/>
        <v>300</v>
      </c>
      <c r="AW650" s="429">
        <f t="shared" si="330"/>
        <v>300</v>
      </c>
      <c r="AX650" s="429">
        <f t="shared" si="331"/>
        <v>300</v>
      </c>
    </row>
    <row r="651" spans="1:50">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76411.760000000009</v>
      </c>
      <c r="C651" s="290">
        <f t="shared" si="332"/>
        <v>118.28445820433438</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90431.06</v>
      </c>
      <c r="E651" s="290">
        <f t="shared" si="332"/>
        <v>139.98616099071208</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89803.58</v>
      </c>
      <c r="G651" s="290">
        <f t="shared" si="333"/>
        <v>139.01482972136222</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96273.66</v>
      </c>
      <c r="I651" s="290">
        <f t="shared" si="334"/>
        <v>149.03043343653252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96292.76</v>
      </c>
      <c r="K651" s="290">
        <f t="shared" si="310"/>
        <v>149.06</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102946.56000000001</v>
      </c>
      <c r="M651" s="290">
        <f t="shared" si="311"/>
        <v>159.36000000000001</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97048.579999999987</v>
      </c>
      <c r="O651" s="290">
        <f t="shared" si="335"/>
        <v>150.22999999999999</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102365.16</v>
      </c>
      <c r="Q651" s="290">
        <f t="shared" si="336"/>
        <v>158.46</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122740</v>
      </c>
      <c r="S651" s="290">
        <f t="shared" si="312"/>
        <v>190</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122740</v>
      </c>
      <c r="U651" s="290">
        <f t="shared" si="313"/>
        <v>190</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129200</v>
      </c>
      <c r="W651" s="290">
        <f t="shared" si="337"/>
        <v>200</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129200</v>
      </c>
      <c r="Y651" s="290">
        <f t="shared" si="338"/>
        <v>200</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88400</v>
      </c>
      <c r="AA651" s="290">
        <f t="shared" si="314"/>
        <v>136.84210526315789</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139100</v>
      </c>
      <c r="AC651" s="290">
        <f t="shared" si="315"/>
        <v>215.3250773993808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106300</v>
      </c>
      <c r="AE651" s="290">
        <f t="shared" si="339"/>
        <v>164.55108359133126</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148450</v>
      </c>
      <c r="AG651" s="290">
        <f t="shared" si="340"/>
        <v>229.79876160990713</v>
      </c>
      <c r="AI651" s="429">
        <f t="shared" si="316"/>
        <v>149.06000000001222</v>
      </c>
      <c r="AJ651" s="429">
        <f t="shared" si="317"/>
        <v>159.35999999998603</v>
      </c>
      <c r="AK651" s="429">
        <f t="shared" si="318"/>
        <v>150.22999999999593</v>
      </c>
      <c r="AL651" s="429">
        <f t="shared" si="319"/>
        <v>158.45999999999185</v>
      </c>
      <c r="AM651" s="429">
        <f t="shared" si="320"/>
        <v>149.05999999999767</v>
      </c>
      <c r="AN651" s="429">
        <f t="shared" si="321"/>
        <v>159.36000000000058</v>
      </c>
      <c r="AO651" s="429">
        <f t="shared" si="322"/>
        <v>150.22999999999593</v>
      </c>
      <c r="AP651" s="429">
        <f t="shared" si="323"/>
        <v>158.45999999999185</v>
      </c>
      <c r="AQ651" s="429">
        <f t="shared" si="324"/>
        <v>190</v>
      </c>
      <c r="AR651" s="429">
        <f t="shared" si="325"/>
        <v>190</v>
      </c>
      <c r="AS651" s="429">
        <f t="shared" si="326"/>
        <v>200</v>
      </c>
      <c r="AT651" s="429">
        <f t="shared" si="327"/>
        <v>200</v>
      </c>
      <c r="AU651" s="429">
        <f t="shared" si="328"/>
        <v>300</v>
      </c>
      <c r="AV651" s="429">
        <f t="shared" si="329"/>
        <v>300</v>
      </c>
      <c r="AW651" s="429">
        <f t="shared" si="330"/>
        <v>300</v>
      </c>
      <c r="AX651" s="429">
        <f t="shared" si="331"/>
        <v>300</v>
      </c>
    </row>
    <row r="652" spans="1:50">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76560.820000000007</v>
      </c>
      <c r="C652" s="290">
        <f t="shared" si="332"/>
        <v>118.33202472952088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90590.420000000013</v>
      </c>
      <c r="E652" s="290">
        <f t="shared" si="332"/>
        <v>140.0161051004637</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89953.81</v>
      </c>
      <c r="G652" s="290">
        <f t="shared" si="333"/>
        <v>139.03216383307574</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96432.12</v>
      </c>
      <c r="I652" s="290">
        <f t="shared" si="334"/>
        <v>149.04500772797527</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96441.82</v>
      </c>
      <c r="K652" s="290">
        <f t="shared" si="310"/>
        <v>149.06</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103105.92000000001</v>
      </c>
      <c r="M652" s="290">
        <f t="shared" si="311"/>
        <v>159.36000000000001</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97198.81</v>
      </c>
      <c r="O652" s="290">
        <f t="shared" si="335"/>
        <v>150.22999999999999</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102523.62000000001</v>
      </c>
      <c r="Q652" s="290">
        <f t="shared" si="336"/>
        <v>158.46</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122930</v>
      </c>
      <c r="S652" s="290">
        <f t="shared" si="312"/>
        <v>190</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122930</v>
      </c>
      <c r="U652" s="290">
        <f t="shared" si="313"/>
        <v>190</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129400</v>
      </c>
      <c r="W652" s="290">
        <f t="shared" si="337"/>
        <v>200</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129400</v>
      </c>
      <c r="Y652" s="290">
        <f t="shared" si="338"/>
        <v>200</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88700</v>
      </c>
      <c r="AA652" s="290">
        <f t="shared" si="314"/>
        <v>137.09428129829985</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139400</v>
      </c>
      <c r="AC652" s="290">
        <f t="shared" si="315"/>
        <v>215.45595054095827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106600</v>
      </c>
      <c r="AE652" s="290">
        <f t="shared" si="339"/>
        <v>164.76043276661514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148750</v>
      </c>
      <c r="AG652" s="290">
        <f t="shared" si="340"/>
        <v>229.90726429675425</v>
      </c>
      <c r="AI652" s="429">
        <f t="shared" si="316"/>
        <v>149.05999999999767</v>
      </c>
      <c r="AJ652" s="429">
        <f t="shared" si="317"/>
        <v>159.36000000001513</v>
      </c>
      <c r="AK652" s="429">
        <f t="shared" si="318"/>
        <v>150.22999999999593</v>
      </c>
      <c r="AL652" s="429">
        <f t="shared" si="319"/>
        <v>158.45999999999185</v>
      </c>
      <c r="AM652" s="429">
        <f t="shared" si="320"/>
        <v>149.06000000001222</v>
      </c>
      <c r="AN652" s="429">
        <f t="shared" si="321"/>
        <v>159.36000000000058</v>
      </c>
      <c r="AO652" s="429">
        <f t="shared" si="322"/>
        <v>150.23000000001048</v>
      </c>
      <c r="AP652" s="429">
        <f t="shared" si="323"/>
        <v>158.4600000000064</v>
      </c>
      <c r="AQ652" s="429">
        <f t="shared" si="324"/>
        <v>190</v>
      </c>
      <c r="AR652" s="429">
        <f t="shared" si="325"/>
        <v>190</v>
      </c>
      <c r="AS652" s="429">
        <f t="shared" si="326"/>
        <v>200</v>
      </c>
      <c r="AT652" s="429">
        <f t="shared" si="327"/>
        <v>200</v>
      </c>
      <c r="AU652" s="429">
        <f t="shared" si="328"/>
        <v>300</v>
      </c>
      <c r="AV652" s="429">
        <f t="shared" si="329"/>
        <v>300</v>
      </c>
      <c r="AW652" s="429">
        <f t="shared" si="330"/>
        <v>300</v>
      </c>
      <c r="AX652" s="429">
        <f t="shared" si="331"/>
        <v>300</v>
      </c>
    </row>
    <row r="653" spans="1:50">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76709.88</v>
      </c>
      <c r="C653" s="290">
        <f t="shared" si="332"/>
        <v>118.37944444444445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90749.78</v>
      </c>
      <c r="E653" s="290">
        <f t="shared" si="332"/>
        <v>140.04595679012345</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90104.04</v>
      </c>
      <c r="G653" s="290">
        <f t="shared" si="333"/>
        <v>139.04944444444445</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96590.58</v>
      </c>
      <c r="I653" s="290">
        <f t="shared" si="334"/>
        <v>149.05953703703705</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96590.88</v>
      </c>
      <c r="K653" s="290">
        <f t="shared" si="310"/>
        <v>149.06</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103265.28000000001</v>
      </c>
      <c r="M653" s="290">
        <f t="shared" si="311"/>
        <v>159.36000000000001</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97349.04</v>
      </c>
      <c r="O653" s="290">
        <f t="shared" si="335"/>
        <v>150.22999999999999</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102682.08</v>
      </c>
      <c r="Q653" s="290">
        <f t="shared" si="336"/>
        <v>158.46</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123120</v>
      </c>
      <c r="S653" s="290">
        <f t="shared" si="312"/>
        <v>190</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123120</v>
      </c>
      <c r="U653" s="290">
        <f t="shared" si="313"/>
        <v>190</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129600</v>
      </c>
      <c r="W653" s="290">
        <f t="shared" si="337"/>
        <v>200</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129600</v>
      </c>
      <c r="Y653" s="290">
        <f t="shared" si="338"/>
        <v>200</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89000</v>
      </c>
      <c r="AA653" s="290">
        <f t="shared" si="314"/>
        <v>137.34567901234567</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139700</v>
      </c>
      <c r="AC653" s="290">
        <f t="shared" si="315"/>
        <v>215.58641975308643</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106900</v>
      </c>
      <c r="AE653" s="290">
        <f t="shared" si="339"/>
        <v>164.96913580246914</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149050</v>
      </c>
      <c r="AG653" s="290">
        <f t="shared" si="340"/>
        <v>230.01543209876544</v>
      </c>
      <c r="AI653" s="429">
        <f t="shared" si="316"/>
        <v>149.05999999999767</v>
      </c>
      <c r="AJ653" s="429">
        <f t="shared" si="317"/>
        <v>159.35999999998603</v>
      </c>
      <c r="AK653" s="429">
        <f t="shared" si="318"/>
        <v>150.22999999999593</v>
      </c>
      <c r="AL653" s="429">
        <f t="shared" si="319"/>
        <v>158.4600000000064</v>
      </c>
      <c r="AM653" s="429">
        <f t="shared" si="320"/>
        <v>149.05999999999767</v>
      </c>
      <c r="AN653" s="429">
        <f t="shared" si="321"/>
        <v>159.36000000000058</v>
      </c>
      <c r="AO653" s="429">
        <f t="shared" si="322"/>
        <v>150.22999999999593</v>
      </c>
      <c r="AP653" s="429">
        <f t="shared" si="323"/>
        <v>158.45999999999185</v>
      </c>
      <c r="AQ653" s="429">
        <f t="shared" si="324"/>
        <v>190</v>
      </c>
      <c r="AR653" s="429">
        <f t="shared" si="325"/>
        <v>190</v>
      </c>
      <c r="AS653" s="429">
        <f t="shared" si="326"/>
        <v>200</v>
      </c>
      <c r="AT653" s="429">
        <f t="shared" si="327"/>
        <v>200</v>
      </c>
      <c r="AU653" s="429">
        <f t="shared" si="328"/>
        <v>300</v>
      </c>
      <c r="AV653" s="429">
        <f t="shared" si="329"/>
        <v>300</v>
      </c>
      <c r="AW653" s="429">
        <f t="shared" si="330"/>
        <v>300</v>
      </c>
      <c r="AX653" s="429">
        <f t="shared" si="331"/>
        <v>300</v>
      </c>
    </row>
    <row r="654" spans="1:50">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76858.94</v>
      </c>
      <c r="C654" s="290">
        <f t="shared" si="332"/>
        <v>118.42671802773498</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90909.140000000014</v>
      </c>
      <c r="E654" s="290">
        <f t="shared" si="332"/>
        <v>140.07571648690296</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90254.27</v>
      </c>
      <c r="G654" s="290">
        <f t="shared" si="333"/>
        <v>139.0666718027735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96749.040000000008</v>
      </c>
      <c r="I654" s="290">
        <f t="shared" si="334"/>
        <v>149.0740215716487</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96739.94</v>
      </c>
      <c r="K654" s="290">
        <f t="shared" si="310"/>
        <v>149.06</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103424.64000000001</v>
      </c>
      <c r="M654" s="290">
        <f t="shared" si="311"/>
        <v>159.36000000000001</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97499.26999999999</v>
      </c>
      <c r="O654" s="290">
        <f t="shared" si="335"/>
        <v>150.22999999999999</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102840.54000000001</v>
      </c>
      <c r="Q654" s="290">
        <f t="shared" si="336"/>
        <v>158.46</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123310</v>
      </c>
      <c r="S654" s="290">
        <f t="shared" si="312"/>
        <v>190</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123310</v>
      </c>
      <c r="U654" s="290">
        <f t="shared" si="313"/>
        <v>190</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129800</v>
      </c>
      <c r="W654" s="290">
        <f t="shared" si="337"/>
        <v>200</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129800</v>
      </c>
      <c r="Y654" s="290">
        <f t="shared" si="338"/>
        <v>200</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89300</v>
      </c>
      <c r="AA654" s="290">
        <f t="shared" si="314"/>
        <v>137.59630200308166</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140000</v>
      </c>
      <c r="AC654" s="290">
        <f t="shared" si="315"/>
        <v>215.71648690292758</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107200</v>
      </c>
      <c r="AE654" s="290">
        <f t="shared" si="339"/>
        <v>165.17719568567026</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149350</v>
      </c>
      <c r="AG654" s="290">
        <f t="shared" si="340"/>
        <v>230.12326656394453</v>
      </c>
      <c r="AI654" s="429">
        <f t="shared" si="316"/>
        <v>149.05999999999767</v>
      </c>
      <c r="AJ654" s="429">
        <f t="shared" si="317"/>
        <v>159.36000000001513</v>
      </c>
      <c r="AK654" s="429">
        <f t="shared" si="318"/>
        <v>150.23000000001048</v>
      </c>
      <c r="AL654" s="429">
        <f t="shared" si="319"/>
        <v>158.4600000000064</v>
      </c>
      <c r="AM654" s="429">
        <f t="shared" si="320"/>
        <v>149.05999999999767</v>
      </c>
      <c r="AN654" s="429">
        <f t="shared" si="321"/>
        <v>159.36000000000058</v>
      </c>
      <c r="AO654" s="429">
        <f t="shared" si="322"/>
        <v>150.22999999999593</v>
      </c>
      <c r="AP654" s="429">
        <f t="shared" si="323"/>
        <v>158.4600000000064</v>
      </c>
      <c r="AQ654" s="429">
        <f t="shared" si="324"/>
        <v>190</v>
      </c>
      <c r="AR654" s="429">
        <f t="shared" si="325"/>
        <v>190</v>
      </c>
      <c r="AS654" s="429">
        <f t="shared" si="326"/>
        <v>200</v>
      </c>
      <c r="AT654" s="429">
        <f t="shared" si="327"/>
        <v>200</v>
      </c>
      <c r="AU654" s="429">
        <f t="shared" si="328"/>
        <v>300</v>
      </c>
      <c r="AV654" s="429">
        <f t="shared" si="329"/>
        <v>300</v>
      </c>
      <c r="AW654" s="429">
        <f t="shared" si="330"/>
        <v>300</v>
      </c>
      <c r="AX654" s="429">
        <f t="shared" si="331"/>
        <v>300</v>
      </c>
    </row>
    <row r="655" spans="1:50">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77008</v>
      </c>
      <c r="C655" s="290">
        <f t="shared" si="332"/>
        <v>118.47384615384615</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91068.5</v>
      </c>
      <c r="E655" s="290">
        <f t="shared" si="332"/>
        <v>140.10538461538462</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90404.5</v>
      </c>
      <c r="G655" s="290">
        <f t="shared" si="333"/>
        <v>139.08384615384617</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96907.5</v>
      </c>
      <c r="I655" s="290">
        <f t="shared" si="334"/>
        <v>149.08846153846153</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96889</v>
      </c>
      <c r="K655" s="290">
        <f t="shared" si="310"/>
        <v>149.06</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103584.00000000001</v>
      </c>
      <c r="M655" s="290">
        <f t="shared" si="311"/>
        <v>159.36000000000001</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97649.5</v>
      </c>
      <c r="O655" s="290">
        <f t="shared" si="335"/>
        <v>150.22999999999999</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102999</v>
      </c>
      <c r="Q655" s="290">
        <f t="shared" si="336"/>
        <v>158.46</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123500</v>
      </c>
      <c r="S655" s="290">
        <f t="shared" si="312"/>
        <v>190</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123500</v>
      </c>
      <c r="U655" s="290">
        <f t="shared" si="313"/>
        <v>190</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130000</v>
      </c>
      <c r="W655" s="290">
        <f t="shared" si="337"/>
        <v>200</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130000</v>
      </c>
      <c r="Y655" s="290">
        <f t="shared" si="338"/>
        <v>200</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89600</v>
      </c>
      <c r="AA655" s="290">
        <f t="shared" si="314"/>
        <v>137.84615384615384</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140300</v>
      </c>
      <c r="AC655" s="290">
        <f t="shared" si="315"/>
        <v>215.84615384615384</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107500</v>
      </c>
      <c r="AE655" s="290">
        <f t="shared" si="339"/>
        <v>165.38461538461539</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149650</v>
      </c>
      <c r="AG655" s="290">
        <f t="shared" si="340"/>
        <v>230.23076923076923</v>
      </c>
      <c r="AI655" s="429">
        <f t="shared" si="316"/>
        <v>149.05999999999767</v>
      </c>
      <c r="AJ655" s="429">
        <f t="shared" si="317"/>
        <v>159.35999999998603</v>
      </c>
      <c r="AK655" s="429">
        <f t="shared" si="318"/>
        <v>150.22999999999593</v>
      </c>
      <c r="AL655" s="429">
        <f t="shared" si="319"/>
        <v>158.45999999999185</v>
      </c>
      <c r="AM655" s="429">
        <f t="shared" si="320"/>
        <v>149.05999999999767</v>
      </c>
      <c r="AN655" s="429">
        <f t="shared" si="321"/>
        <v>159.36000000000058</v>
      </c>
      <c r="AO655" s="429">
        <f t="shared" si="322"/>
        <v>150.23000000001048</v>
      </c>
      <c r="AP655" s="429">
        <f t="shared" si="323"/>
        <v>158.45999999999185</v>
      </c>
      <c r="AQ655" s="429">
        <f t="shared" si="324"/>
        <v>190</v>
      </c>
      <c r="AR655" s="429">
        <f t="shared" si="325"/>
        <v>190</v>
      </c>
      <c r="AS655" s="429">
        <f t="shared" si="326"/>
        <v>200</v>
      </c>
      <c r="AT655" s="429">
        <f t="shared" si="327"/>
        <v>200</v>
      </c>
      <c r="AU655" s="429">
        <f t="shared" si="328"/>
        <v>300</v>
      </c>
      <c r="AV655" s="429">
        <f t="shared" si="329"/>
        <v>300</v>
      </c>
      <c r="AW655" s="429">
        <f t="shared" si="330"/>
        <v>300</v>
      </c>
      <c r="AX655" s="429">
        <f t="shared" si="331"/>
        <v>300</v>
      </c>
    </row>
    <row r="656" spans="1:50">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77157.06</v>
      </c>
      <c r="C656" s="290">
        <f t="shared" ref="C656:C687" si="341">B656/$A656</f>
        <v>118.52082949308756</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91227.860000000015</v>
      </c>
      <c r="E656" s="290">
        <f t="shared" ref="E656:E687" si="342">D656/$A656</f>
        <v>140.13496159754226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90554.73</v>
      </c>
      <c r="G656" s="290">
        <f t="shared" si="333"/>
        <v>139.10096774193548</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97065.96</v>
      </c>
      <c r="I656" s="290">
        <f t="shared" si="334"/>
        <v>149.10285714285715</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97038.06</v>
      </c>
      <c r="K656" s="290">
        <f t="shared" si="310"/>
        <v>149.06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103743.36000000002</v>
      </c>
      <c r="M656" s="290">
        <f t="shared" si="311"/>
        <v>159.36000000000001</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97799.73</v>
      </c>
      <c r="O656" s="290">
        <f t="shared" si="335"/>
        <v>150.22999999999999</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103157.46</v>
      </c>
      <c r="Q656" s="290">
        <f t="shared" si="336"/>
        <v>158.46</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123690</v>
      </c>
      <c r="S656" s="290">
        <f t="shared" si="312"/>
        <v>190</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123690</v>
      </c>
      <c r="U656" s="290">
        <f t="shared" si="313"/>
        <v>190</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130200</v>
      </c>
      <c r="W656" s="290">
        <f t="shared" si="337"/>
        <v>200</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130200</v>
      </c>
      <c r="Y656" s="290">
        <f t="shared" si="338"/>
        <v>200</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89900</v>
      </c>
      <c r="AA656" s="290">
        <f t="shared" si="314"/>
        <v>138.0952380952381</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140600</v>
      </c>
      <c r="AC656" s="290">
        <f t="shared" si="315"/>
        <v>215.97542242703534</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107800</v>
      </c>
      <c r="AE656" s="290">
        <f t="shared" si="339"/>
        <v>165.59139784946237</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149950</v>
      </c>
      <c r="AG656" s="290">
        <f t="shared" si="340"/>
        <v>230.33794162826422</v>
      </c>
      <c r="AI656" s="429">
        <f t="shared" si="316"/>
        <v>149.05999999999767</v>
      </c>
      <c r="AJ656" s="429">
        <f t="shared" si="317"/>
        <v>159.36000000001513</v>
      </c>
      <c r="AK656" s="429">
        <f t="shared" si="318"/>
        <v>150.22999999999593</v>
      </c>
      <c r="AL656" s="429">
        <f t="shared" si="319"/>
        <v>158.4600000000064</v>
      </c>
      <c r="AM656" s="429">
        <f t="shared" si="320"/>
        <v>149.05999999999767</v>
      </c>
      <c r="AN656" s="429">
        <f t="shared" si="321"/>
        <v>159.36000000000058</v>
      </c>
      <c r="AO656" s="429">
        <f t="shared" si="322"/>
        <v>150.22999999999593</v>
      </c>
      <c r="AP656" s="429">
        <f t="shared" si="323"/>
        <v>158.4600000000064</v>
      </c>
      <c r="AQ656" s="429">
        <f t="shared" si="324"/>
        <v>190</v>
      </c>
      <c r="AR656" s="429">
        <f t="shared" si="325"/>
        <v>190</v>
      </c>
      <c r="AS656" s="429">
        <f t="shared" si="326"/>
        <v>200</v>
      </c>
      <c r="AT656" s="429">
        <f t="shared" si="327"/>
        <v>200</v>
      </c>
      <c r="AU656" s="429">
        <f t="shared" si="328"/>
        <v>300</v>
      </c>
      <c r="AV656" s="429">
        <f t="shared" si="329"/>
        <v>300</v>
      </c>
      <c r="AW656" s="429">
        <f t="shared" si="330"/>
        <v>300</v>
      </c>
      <c r="AX656" s="429">
        <f t="shared" si="331"/>
        <v>300</v>
      </c>
    </row>
    <row r="657" spans="1:50">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77306.12</v>
      </c>
      <c r="C657" s="290">
        <f t="shared" si="341"/>
        <v>118.56766871165644</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91387.22</v>
      </c>
      <c r="E657" s="290">
        <f t="shared" si="342"/>
        <v>140.16444785276073</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90704.959999999992</v>
      </c>
      <c r="G657" s="290">
        <f t="shared" si="333"/>
        <v>139.11803680981595</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97224.420000000013</v>
      </c>
      <c r="I657" s="290">
        <f t="shared" si="334"/>
        <v>149.11720858895708</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97187.12</v>
      </c>
      <c r="K657" s="290">
        <f t="shared" si="310"/>
        <v>149.06</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103902.72000000002</v>
      </c>
      <c r="M657" s="290">
        <f t="shared" si="311"/>
        <v>159.36000000000001</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97949.959999999992</v>
      </c>
      <c r="O657" s="290">
        <f t="shared" si="335"/>
        <v>150.22999999999999</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103315.92</v>
      </c>
      <c r="Q657" s="290">
        <f t="shared" si="336"/>
        <v>158.46</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123880</v>
      </c>
      <c r="S657" s="290">
        <f t="shared" si="312"/>
        <v>190</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123880</v>
      </c>
      <c r="U657" s="290">
        <f t="shared" si="313"/>
        <v>190</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130400</v>
      </c>
      <c r="W657" s="290">
        <f t="shared" si="337"/>
        <v>200</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130400</v>
      </c>
      <c r="Y657" s="290">
        <f t="shared" si="338"/>
        <v>200</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90200</v>
      </c>
      <c r="AA657" s="290">
        <f t="shared" si="314"/>
        <v>138.34355828220859</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140900</v>
      </c>
      <c r="AC657" s="290">
        <f t="shared" si="315"/>
        <v>216.10429447852761</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108100</v>
      </c>
      <c r="AE657" s="290">
        <f t="shared" si="339"/>
        <v>165.79754601226995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150250</v>
      </c>
      <c r="AG657" s="290">
        <f t="shared" si="340"/>
        <v>230.44478527607362</v>
      </c>
      <c r="AI657" s="429">
        <f t="shared" si="316"/>
        <v>149.05999999999767</v>
      </c>
      <c r="AJ657" s="429">
        <f t="shared" si="317"/>
        <v>159.35999999998603</v>
      </c>
      <c r="AK657" s="429">
        <f t="shared" si="318"/>
        <v>150.22999999999593</v>
      </c>
      <c r="AL657" s="429">
        <f t="shared" si="319"/>
        <v>158.4600000000064</v>
      </c>
      <c r="AM657" s="429">
        <f t="shared" si="320"/>
        <v>149.05999999999767</v>
      </c>
      <c r="AN657" s="429">
        <f t="shared" si="321"/>
        <v>159.36000000000058</v>
      </c>
      <c r="AO657" s="429">
        <f t="shared" si="322"/>
        <v>150.22999999999593</v>
      </c>
      <c r="AP657" s="429">
        <f t="shared" si="323"/>
        <v>158.45999999999185</v>
      </c>
      <c r="AQ657" s="429">
        <f t="shared" si="324"/>
        <v>190</v>
      </c>
      <c r="AR657" s="429">
        <f t="shared" si="325"/>
        <v>190</v>
      </c>
      <c r="AS657" s="429">
        <f t="shared" si="326"/>
        <v>200</v>
      </c>
      <c r="AT657" s="429">
        <f t="shared" si="327"/>
        <v>200</v>
      </c>
      <c r="AU657" s="429">
        <f t="shared" si="328"/>
        <v>300</v>
      </c>
      <c r="AV657" s="429">
        <f t="shared" si="329"/>
        <v>300</v>
      </c>
      <c r="AW657" s="429">
        <f t="shared" si="330"/>
        <v>300</v>
      </c>
      <c r="AX657" s="429">
        <f t="shared" si="331"/>
        <v>300</v>
      </c>
    </row>
    <row r="658" spans="1:50">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77455.179999999993</v>
      </c>
      <c r="C658" s="290">
        <f t="shared" si="341"/>
        <v>118.61436447166921</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91546.580000000016</v>
      </c>
      <c r="E658" s="290">
        <f t="shared" si="342"/>
        <v>140.19384379785606</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90855.19</v>
      </c>
      <c r="G658" s="290">
        <f t="shared" si="333"/>
        <v>139.1350535987749</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97382.88</v>
      </c>
      <c r="I658" s="290">
        <f t="shared" si="334"/>
        <v>149.13151607963246</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97336.180000000008</v>
      </c>
      <c r="K658" s="290">
        <f t="shared" si="310"/>
        <v>149.06</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104062.08</v>
      </c>
      <c r="M658" s="290">
        <f t="shared" si="311"/>
        <v>159.36000000000001</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98100.189999999988</v>
      </c>
      <c r="O658" s="290">
        <f t="shared" si="335"/>
        <v>150.22999999999999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103474.38</v>
      </c>
      <c r="Q658" s="290">
        <f t="shared" si="336"/>
        <v>158.46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124070</v>
      </c>
      <c r="S658" s="290">
        <f t="shared" si="312"/>
        <v>190</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124070</v>
      </c>
      <c r="U658" s="290">
        <f t="shared" si="313"/>
        <v>190</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130600</v>
      </c>
      <c r="W658" s="290">
        <f t="shared" si="337"/>
        <v>200</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130600</v>
      </c>
      <c r="Y658" s="290">
        <f t="shared" si="338"/>
        <v>200</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90500</v>
      </c>
      <c r="AA658" s="290">
        <f t="shared" si="314"/>
        <v>138.59111791730476</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141200</v>
      </c>
      <c r="AC658" s="290">
        <f t="shared" si="315"/>
        <v>216.23277182235836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108400</v>
      </c>
      <c r="AE658" s="290">
        <f t="shared" si="339"/>
        <v>166.00306278713629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150550</v>
      </c>
      <c r="AG658" s="290">
        <f t="shared" si="340"/>
        <v>230.55130168453292</v>
      </c>
      <c r="AI658" s="429">
        <f t="shared" si="316"/>
        <v>149.05999999999767</v>
      </c>
      <c r="AJ658" s="429">
        <f t="shared" si="317"/>
        <v>159.36000000001513</v>
      </c>
      <c r="AK658" s="429">
        <f t="shared" si="318"/>
        <v>150.23000000001048</v>
      </c>
      <c r="AL658" s="429">
        <f t="shared" si="319"/>
        <v>158.45999999999185</v>
      </c>
      <c r="AM658" s="429">
        <f t="shared" si="320"/>
        <v>149.06000000001222</v>
      </c>
      <c r="AN658" s="429">
        <f t="shared" si="321"/>
        <v>159.35999999998603</v>
      </c>
      <c r="AO658" s="429">
        <f t="shared" si="322"/>
        <v>150.22999999999593</v>
      </c>
      <c r="AP658" s="429">
        <f t="shared" si="323"/>
        <v>158.4600000000064</v>
      </c>
      <c r="AQ658" s="429">
        <f t="shared" si="324"/>
        <v>190</v>
      </c>
      <c r="AR658" s="429">
        <f t="shared" si="325"/>
        <v>190</v>
      </c>
      <c r="AS658" s="429">
        <f t="shared" si="326"/>
        <v>200</v>
      </c>
      <c r="AT658" s="429">
        <f t="shared" si="327"/>
        <v>200</v>
      </c>
      <c r="AU658" s="429">
        <f t="shared" si="328"/>
        <v>300</v>
      </c>
      <c r="AV658" s="429">
        <f t="shared" si="329"/>
        <v>300</v>
      </c>
      <c r="AW658" s="429">
        <f t="shared" si="330"/>
        <v>300</v>
      </c>
      <c r="AX658" s="429">
        <f t="shared" si="331"/>
        <v>300</v>
      </c>
    </row>
    <row r="659" spans="1:50">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77604.240000000005</v>
      </c>
      <c r="C659" s="290">
        <f t="shared" si="341"/>
        <v>118.66091743119267</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91705.94</v>
      </c>
      <c r="E659" s="290">
        <f t="shared" si="342"/>
        <v>140.22314984709482</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91005.42</v>
      </c>
      <c r="G659" s="290">
        <f t="shared" si="333"/>
        <v>139.15201834862384</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97541.34</v>
      </c>
      <c r="I659" s="290">
        <f t="shared" si="334"/>
        <v>149.14577981651377</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97485.24</v>
      </c>
      <c r="K659" s="290">
        <f t="shared" si="310"/>
        <v>149.06</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104221.44</v>
      </c>
      <c r="M659" s="290">
        <f t="shared" si="311"/>
        <v>159.36000000000001</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98250.42</v>
      </c>
      <c r="O659" s="290">
        <f t="shared" si="335"/>
        <v>150.22999999999999</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103632.84000000001</v>
      </c>
      <c r="Q659" s="290">
        <f t="shared" si="336"/>
        <v>158.46</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124260</v>
      </c>
      <c r="S659" s="290">
        <f t="shared" si="312"/>
        <v>190</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124260</v>
      </c>
      <c r="U659" s="290">
        <f t="shared" si="313"/>
        <v>190</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130800</v>
      </c>
      <c r="W659" s="290">
        <f t="shared" si="337"/>
        <v>200</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130800</v>
      </c>
      <c r="Y659" s="290">
        <f t="shared" si="338"/>
        <v>200</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90800</v>
      </c>
      <c r="AA659" s="290">
        <f t="shared" si="314"/>
        <v>138.83792048929664</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141500</v>
      </c>
      <c r="AC659" s="290">
        <f t="shared" si="315"/>
        <v>216.36085626911316</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108700</v>
      </c>
      <c r="AE659" s="290">
        <f t="shared" si="339"/>
        <v>166.20795107033638</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150850</v>
      </c>
      <c r="AG659" s="290">
        <f t="shared" si="340"/>
        <v>230.65749235474007</v>
      </c>
      <c r="AI659" s="429">
        <f t="shared" si="316"/>
        <v>149.06000000001222</v>
      </c>
      <c r="AJ659" s="429">
        <f t="shared" si="317"/>
        <v>159.35999999998603</v>
      </c>
      <c r="AK659" s="429">
        <f t="shared" si="318"/>
        <v>150.22999999999593</v>
      </c>
      <c r="AL659" s="429">
        <f t="shared" si="319"/>
        <v>158.45999999999185</v>
      </c>
      <c r="AM659" s="429">
        <f t="shared" si="320"/>
        <v>149.05999999999767</v>
      </c>
      <c r="AN659" s="429">
        <f t="shared" si="321"/>
        <v>159.36000000000058</v>
      </c>
      <c r="AO659" s="429">
        <f t="shared" si="322"/>
        <v>150.23000000001048</v>
      </c>
      <c r="AP659" s="429">
        <f t="shared" si="323"/>
        <v>158.4600000000064</v>
      </c>
      <c r="AQ659" s="429">
        <f t="shared" si="324"/>
        <v>190</v>
      </c>
      <c r="AR659" s="429">
        <f t="shared" si="325"/>
        <v>190</v>
      </c>
      <c r="AS659" s="429">
        <f t="shared" si="326"/>
        <v>200</v>
      </c>
      <c r="AT659" s="429">
        <f t="shared" si="327"/>
        <v>200</v>
      </c>
      <c r="AU659" s="429">
        <f t="shared" si="328"/>
        <v>300</v>
      </c>
      <c r="AV659" s="429">
        <f t="shared" si="329"/>
        <v>300</v>
      </c>
      <c r="AW659" s="429">
        <f t="shared" si="330"/>
        <v>300</v>
      </c>
      <c r="AX659" s="429">
        <f t="shared" si="331"/>
        <v>300</v>
      </c>
    </row>
    <row r="660" spans="1:5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77753.3</v>
      </c>
      <c r="C660" s="290">
        <f t="shared" si="341"/>
        <v>118.70732824427482</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91865.3</v>
      </c>
      <c r="E660" s="290">
        <f t="shared" si="342"/>
        <v>140.25236641221375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91155.65</v>
      </c>
      <c r="G660" s="290">
        <f t="shared" si="333"/>
        <v>139.16893129770992</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97699.8</v>
      </c>
      <c r="I660" s="290">
        <f t="shared" si="334"/>
        <v>149.16</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97634.3</v>
      </c>
      <c r="K660" s="290">
        <f t="shared" si="310"/>
        <v>149.06</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104380.8</v>
      </c>
      <c r="M660" s="290">
        <f t="shared" si="311"/>
        <v>159.36000000000001</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98400.65</v>
      </c>
      <c r="O660" s="290">
        <f t="shared" si="335"/>
        <v>150.22999999999999</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103791.3</v>
      </c>
      <c r="Q660" s="290">
        <f t="shared" si="336"/>
        <v>158.46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124450</v>
      </c>
      <c r="S660" s="290">
        <f t="shared" si="312"/>
        <v>190</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124450</v>
      </c>
      <c r="U660" s="290">
        <f t="shared" si="313"/>
        <v>190</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131000</v>
      </c>
      <c r="W660" s="290">
        <f t="shared" si="337"/>
        <v>200</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131000</v>
      </c>
      <c r="Y660" s="290">
        <f t="shared" si="338"/>
        <v>200</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91100</v>
      </c>
      <c r="AA660" s="290">
        <f t="shared" si="314"/>
        <v>139.08396946564886</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141800</v>
      </c>
      <c r="AC660" s="290">
        <f t="shared" si="315"/>
        <v>216.4885496183206</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109000</v>
      </c>
      <c r="AE660" s="290">
        <f t="shared" si="339"/>
        <v>166.41221374045801</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151150</v>
      </c>
      <c r="AG660" s="290">
        <f t="shared" si="340"/>
        <v>230.76335877862596</v>
      </c>
      <c r="AI660" s="429">
        <f t="shared" si="316"/>
        <v>149.05999999999767</v>
      </c>
      <c r="AJ660" s="429">
        <f t="shared" si="317"/>
        <v>159.36000000000058</v>
      </c>
      <c r="AK660" s="429">
        <f t="shared" si="318"/>
        <v>150.22999999999593</v>
      </c>
      <c r="AL660" s="429">
        <f t="shared" si="319"/>
        <v>158.4600000000064</v>
      </c>
      <c r="AM660" s="429">
        <f t="shared" si="320"/>
        <v>149.05999999999767</v>
      </c>
      <c r="AN660" s="429">
        <f t="shared" si="321"/>
        <v>159.36000000000058</v>
      </c>
      <c r="AO660" s="429">
        <f t="shared" si="322"/>
        <v>150.22999999999593</v>
      </c>
      <c r="AP660" s="429">
        <f t="shared" si="323"/>
        <v>158.45999999999185</v>
      </c>
      <c r="AQ660" s="429">
        <f t="shared" si="324"/>
        <v>190</v>
      </c>
      <c r="AR660" s="429">
        <f t="shared" si="325"/>
        <v>190</v>
      </c>
      <c r="AS660" s="429">
        <f t="shared" si="326"/>
        <v>200</v>
      </c>
      <c r="AT660" s="429">
        <f t="shared" si="327"/>
        <v>200</v>
      </c>
      <c r="AU660" s="429">
        <f t="shared" si="328"/>
        <v>300</v>
      </c>
      <c r="AV660" s="429">
        <f t="shared" si="329"/>
        <v>300</v>
      </c>
      <c r="AW660" s="429">
        <f t="shared" si="330"/>
        <v>300</v>
      </c>
      <c r="AX660" s="429">
        <f t="shared" si="331"/>
        <v>300</v>
      </c>
    </row>
    <row r="661" spans="1:50">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77902.36</v>
      </c>
      <c r="C661" s="290">
        <f t="shared" si="341"/>
        <v>118.75359756097561</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92024.66</v>
      </c>
      <c r="E661" s="290">
        <f t="shared" si="342"/>
        <v>140.28149390243902</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91305.88</v>
      </c>
      <c r="G661" s="290">
        <f t="shared" si="333"/>
        <v>139.18579268292683</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97858.260000000009</v>
      </c>
      <c r="I661" s="290">
        <f t="shared" si="334"/>
        <v>149.1741768292683</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97783.360000000001</v>
      </c>
      <c r="K661" s="290">
        <f t="shared" si="310"/>
        <v>149.06</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104540.16</v>
      </c>
      <c r="M661" s="290">
        <f t="shared" si="311"/>
        <v>159.36000000000001</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98550.87999999999</v>
      </c>
      <c r="O661" s="290">
        <f t="shared" si="335"/>
        <v>150.22999999999999</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103949.76000000001</v>
      </c>
      <c r="Q661" s="290">
        <f t="shared" si="336"/>
        <v>158.46</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124640</v>
      </c>
      <c r="S661" s="290">
        <f t="shared" si="312"/>
        <v>190</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124640</v>
      </c>
      <c r="U661" s="290">
        <f t="shared" si="313"/>
        <v>190</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131200</v>
      </c>
      <c r="W661" s="290">
        <f t="shared" si="337"/>
        <v>200</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131200</v>
      </c>
      <c r="Y661" s="290">
        <f t="shared" si="338"/>
        <v>200</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91400</v>
      </c>
      <c r="AA661" s="290">
        <f t="shared" si="314"/>
        <v>139.32926829268294</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142100</v>
      </c>
      <c r="AC661" s="290">
        <f t="shared" si="315"/>
        <v>216.61585365853659</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109300</v>
      </c>
      <c r="AE661" s="290">
        <f t="shared" si="339"/>
        <v>166.61585365853659</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151450</v>
      </c>
      <c r="AG661" s="290">
        <f t="shared" si="340"/>
        <v>230.8689024390244</v>
      </c>
      <c r="AI661" s="429">
        <f t="shared" si="316"/>
        <v>149.05999999999767</v>
      </c>
      <c r="AJ661" s="429">
        <f t="shared" si="317"/>
        <v>159.36000000000058</v>
      </c>
      <c r="AK661" s="429">
        <f t="shared" si="318"/>
        <v>150.23000000001048</v>
      </c>
      <c r="AL661" s="429">
        <f t="shared" si="319"/>
        <v>158.4600000000064</v>
      </c>
      <c r="AM661" s="429">
        <f t="shared" si="320"/>
        <v>149.05999999999767</v>
      </c>
      <c r="AN661" s="429">
        <f t="shared" si="321"/>
        <v>159.36000000000058</v>
      </c>
      <c r="AO661" s="429">
        <f t="shared" si="322"/>
        <v>150.22999999999593</v>
      </c>
      <c r="AP661" s="429">
        <f t="shared" si="323"/>
        <v>158.4600000000064</v>
      </c>
      <c r="AQ661" s="429">
        <f t="shared" si="324"/>
        <v>190</v>
      </c>
      <c r="AR661" s="429">
        <f t="shared" si="325"/>
        <v>190</v>
      </c>
      <c r="AS661" s="429">
        <f t="shared" si="326"/>
        <v>200</v>
      </c>
      <c r="AT661" s="429">
        <f t="shared" si="327"/>
        <v>200</v>
      </c>
      <c r="AU661" s="429">
        <f t="shared" si="328"/>
        <v>300</v>
      </c>
      <c r="AV661" s="429">
        <f t="shared" si="329"/>
        <v>300</v>
      </c>
      <c r="AW661" s="429">
        <f t="shared" si="330"/>
        <v>300</v>
      </c>
      <c r="AX661" s="429">
        <f t="shared" si="331"/>
        <v>300</v>
      </c>
    </row>
    <row r="662" spans="1:50">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78051.42</v>
      </c>
      <c r="C662" s="290">
        <f t="shared" si="341"/>
        <v>118.79972602739726</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92184.02</v>
      </c>
      <c r="E662" s="290">
        <f t="shared" si="342"/>
        <v>140.31053272450532</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91456.11</v>
      </c>
      <c r="G662" s="290">
        <f t="shared" si="333"/>
        <v>139.20260273972602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98016.72</v>
      </c>
      <c r="I662" s="290">
        <f t="shared" si="334"/>
        <v>149.18831050228312</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97932.42</v>
      </c>
      <c r="K662" s="290">
        <f t="shared" si="310"/>
        <v>149.06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104699.52</v>
      </c>
      <c r="M662" s="290">
        <f t="shared" si="311"/>
        <v>159.36000000000001</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98701.109999999986</v>
      </c>
      <c r="O662" s="290">
        <f t="shared" si="335"/>
        <v>150.22999999999999</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104108.22</v>
      </c>
      <c r="Q662" s="290">
        <f t="shared" si="336"/>
        <v>158.46</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124830</v>
      </c>
      <c r="S662" s="290">
        <f t="shared" si="312"/>
        <v>190</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124830</v>
      </c>
      <c r="U662" s="290">
        <f t="shared" si="313"/>
        <v>190</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131400</v>
      </c>
      <c r="W662" s="290">
        <f t="shared" si="337"/>
        <v>200</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131400</v>
      </c>
      <c r="Y662" s="290">
        <f t="shared" si="338"/>
        <v>200</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91700</v>
      </c>
      <c r="AA662" s="290">
        <f t="shared" si="314"/>
        <v>139.57382039573821</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142400</v>
      </c>
      <c r="AC662" s="290">
        <f t="shared" si="315"/>
        <v>216.74277016742769</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109600</v>
      </c>
      <c r="AE662" s="290">
        <f t="shared" si="339"/>
        <v>166.81887366818873</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151750</v>
      </c>
      <c r="AG662" s="290">
        <f t="shared" si="340"/>
        <v>230.97412480974126</v>
      </c>
      <c r="AI662" s="429">
        <f t="shared" si="316"/>
        <v>149.05999999999767</v>
      </c>
      <c r="AJ662" s="429">
        <f t="shared" si="317"/>
        <v>159.36000000000058</v>
      </c>
      <c r="AK662" s="429">
        <f t="shared" si="318"/>
        <v>150.22999999999593</v>
      </c>
      <c r="AL662" s="429">
        <f t="shared" si="319"/>
        <v>158.45999999999185</v>
      </c>
      <c r="AM662" s="429">
        <f t="shared" si="320"/>
        <v>149.05999999999767</v>
      </c>
      <c r="AN662" s="429">
        <f t="shared" si="321"/>
        <v>159.36000000000058</v>
      </c>
      <c r="AO662" s="429">
        <f t="shared" si="322"/>
        <v>150.22999999999593</v>
      </c>
      <c r="AP662" s="429">
        <f t="shared" si="323"/>
        <v>158.45999999999185</v>
      </c>
      <c r="AQ662" s="429">
        <f t="shared" si="324"/>
        <v>190</v>
      </c>
      <c r="AR662" s="429">
        <f t="shared" si="325"/>
        <v>190</v>
      </c>
      <c r="AS662" s="429">
        <f t="shared" si="326"/>
        <v>200</v>
      </c>
      <c r="AT662" s="429">
        <f t="shared" si="327"/>
        <v>200</v>
      </c>
      <c r="AU662" s="429">
        <f t="shared" si="328"/>
        <v>300</v>
      </c>
      <c r="AV662" s="429">
        <f t="shared" si="329"/>
        <v>300</v>
      </c>
      <c r="AW662" s="429">
        <f t="shared" si="330"/>
        <v>300</v>
      </c>
      <c r="AX662" s="429">
        <f t="shared" si="331"/>
        <v>300</v>
      </c>
    </row>
    <row r="663" spans="1:50">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78200.479999999996</v>
      </c>
      <c r="C663" s="290">
        <f t="shared" si="341"/>
        <v>118.84571428571428</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92343.38</v>
      </c>
      <c r="E663" s="290">
        <f t="shared" si="342"/>
        <v>140.33948328267479</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91606.34</v>
      </c>
      <c r="G663" s="290">
        <f t="shared" si="333"/>
        <v>139.21936170212766</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98175.18</v>
      </c>
      <c r="I663" s="290">
        <f t="shared" si="334"/>
        <v>149.20240121580545</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98081.48</v>
      </c>
      <c r="K663" s="290">
        <f t="shared" si="310"/>
        <v>149.06</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104858.88</v>
      </c>
      <c r="M663" s="290">
        <f t="shared" si="311"/>
        <v>159.36000000000001</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98851.34</v>
      </c>
      <c r="O663" s="290">
        <f t="shared" si="335"/>
        <v>150.22999999999999</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104266.68000000001</v>
      </c>
      <c r="Q663" s="290">
        <f t="shared" si="336"/>
        <v>158.46</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125020</v>
      </c>
      <c r="S663" s="290">
        <f t="shared" si="312"/>
        <v>190</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125020</v>
      </c>
      <c r="U663" s="290">
        <f t="shared" si="313"/>
        <v>190</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131600</v>
      </c>
      <c r="W663" s="290">
        <f t="shared" si="337"/>
        <v>200</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131600</v>
      </c>
      <c r="Y663" s="290">
        <f t="shared" si="338"/>
        <v>200</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92000</v>
      </c>
      <c r="AA663" s="290">
        <f t="shared" si="314"/>
        <v>139.81762917933131</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142700</v>
      </c>
      <c r="AC663" s="290">
        <f t="shared" si="315"/>
        <v>216.86930091185411</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109900</v>
      </c>
      <c r="AE663" s="290">
        <f t="shared" si="339"/>
        <v>167.02127659574469</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152050</v>
      </c>
      <c r="AG663" s="290">
        <f t="shared" si="340"/>
        <v>231.07902735562311</v>
      </c>
      <c r="AI663" s="429">
        <f t="shared" si="316"/>
        <v>149.05999999999767</v>
      </c>
      <c r="AJ663" s="429">
        <f t="shared" si="317"/>
        <v>159.36000000000058</v>
      </c>
      <c r="AK663" s="429">
        <f t="shared" si="318"/>
        <v>150.22999999999593</v>
      </c>
      <c r="AL663" s="429">
        <f t="shared" si="319"/>
        <v>158.45999999999185</v>
      </c>
      <c r="AM663" s="429">
        <f t="shared" si="320"/>
        <v>149.05999999999767</v>
      </c>
      <c r="AN663" s="429">
        <f t="shared" si="321"/>
        <v>159.36000000000058</v>
      </c>
      <c r="AO663" s="429">
        <f t="shared" si="322"/>
        <v>150.23000000001048</v>
      </c>
      <c r="AP663" s="429">
        <f t="shared" si="323"/>
        <v>158.4600000000064</v>
      </c>
      <c r="AQ663" s="429">
        <f t="shared" si="324"/>
        <v>190</v>
      </c>
      <c r="AR663" s="429">
        <f t="shared" si="325"/>
        <v>190</v>
      </c>
      <c r="AS663" s="429">
        <f t="shared" si="326"/>
        <v>200</v>
      </c>
      <c r="AT663" s="429">
        <f t="shared" si="327"/>
        <v>200</v>
      </c>
      <c r="AU663" s="429">
        <f t="shared" si="328"/>
        <v>300</v>
      </c>
      <c r="AV663" s="429">
        <f t="shared" si="329"/>
        <v>300</v>
      </c>
      <c r="AW663" s="429">
        <f t="shared" si="330"/>
        <v>300</v>
      </c>
      <c r="AX663" s="429">
        <f t="shared" si="331"/>
        <v>300</v>
      </c>
    </row>
    <row r="664" spans="1:50">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78349.540000000008</v>
      </c>
      <c r="C664" s="290">
        <f t="shared" si="341"/>
        <v>118.89156297420335</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92502.74</v>
      </c>
      <c r="E664" s="290">
        <f t="shared" si="342"/>
        <v>140.36834597875568</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91756.57</v>
      </c>
      <c r="G664" s="290">
        <f t="shared" si="333"/>
        <v>139.23606980273144</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98333.64</v>
      </c>
      <c r="I664" s="290">
        <f t="shared" si="334"/>
        <v>149.21644916540211</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98230.540000000008</v>
      </c>
      <c r="K664" s="290">
        <f t="shared" si="310"/>
        <v>149.06</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105018.24000000001</v>
      </c>
      <c r="M664" s="290">
        <f t="shared" si="311"/>
        <v>159.36000000000001</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99001.569999999992</v>
      </c>
      <c r="O664" s="290">
        <f t="shared" si="335"/>
        <v>150.22999999999999</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104425.14</v>
      </c>
      <c r="Q664" s="290">
        <f t="shared" si="336"/>
        <v>158.46</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125210</v>
      </c>
      <c r="S664" s="290">
        <f t="shared" si="312"/>
        <v>190</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125210</v>
      </c>
      <c r="U664" s="290">
        <f t="shared" si="313"/>
        <v>190</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131800</v>
      </c>
      <c r="W664" s="290">
        <f t="shared" si="337"/>
        <v>200</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131800</v>
      </c>
      <c r="Y664" s="290">
        <f t="shared" si="338"/>
        <v>200</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92300</v>
      </c>
      <c r="AA664" s="290">
        <f t="shared" si="314"/>
        <v>140.06069802731412</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143000</v>
      </c>
      <c r="AC664" s="290">
        <f t="shared" si="315"/>
        <v>216.99544764795144</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110200</v>
      </c>
      <c r="AE664" s="290">
        <f t="shared" si="339"/>
        <v>167.22306525037936</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152350</v>
      </c>
      <c r="AG664" s="290">
        <f t="shared" si="340"/>
        <v>231.18361153262518</v>
      </c>
      <c r="AI664" s="429">
        <f t="shared" si="316"/>
        <v>149.06000000001222</v>
      </c>
      <c r="AJ664" s="429">
        <f t="shared" si="317"/>
        <v>159.36000000000058</v>
      </c>
      <c r="AK664" s="429">
        <f t="shared" si="318"/>
        <v>150.23000000001048</v>
      </c>
      <c r="AL664" s="429">
        <f t="shared" si="319"/>
        <v>158.4600000000064</v>
      </c>
      <c r="AM664" s="429">
        <f t="shared" si="320"/>
        <v>149.06000000001222</v>
      </c>
      <c r="AN664" s="429">
        <f t="shared" si="321"/>
        <v>159.36000000000058</v>
      </c>
      <c r="AO664" s="429">
        <f t="shared" si="322"/>
        <v>150.22999999999593</v>
      </c>
      <c r="AP664" s="429">
        <f t="shared" si="323"/>
        <v>158.45999999999185</v>
      </c>
      <c r="AQ664" s="429">
        <f t="shared" si="324"/>
        <v>190</v>
      </c>
      <c r="AR664" s="429">
        <f t="shared" si="325"/>
        <v>190</v>
      </c>
      <c r="AS664" s="429">
        <f t="shared" si="326"/>
        <v>200</v>
      </c>
      <c r="AT664" s="429">
        <f t="shared" si="327"/>
        <v>200</v>
      </c>
      <c r="AU664" s="429">
        <f t="shared" si="328"/>
        <v>300</v>
      </c>
      <c r="AV664" s="429">
        <f t="shared" si="329"/>
        <v>300</v>
      </c>
      <c r="AW664" s="429">
        <f t="shared" si="330"/>
        <v>300</v>
      </c>
      <c r="AX664" s="429">
        <f t="shared" si="331"/>
        <v>300</v>
      </c>
    </row>
    <row r="665" spans="1:50">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78498.600000000006</v>
      </c>
      <c r="C665" s="290">
        <f t="shared" si="341"/>
        <v>118.93727272727274</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92662.1</v>
      </c>
      <c r="E665" s="290">
        <f t="shared" si="342"/>
        <v>140.39712121212122</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91906.8</v>
      </c>
      <c r="G665" s="290">
        <f t="shared" si="333"/>
        <v>139.25272727272727</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98492.1</v>
      </c>
      <c r="I665" s="290">
        <f t="shared" si="334"/>
        <v>149.23045454545456</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98379.6</v>
      </c>
      <c r="K665" s="290">
        <f t="shared" si="310"/>
        <v>149.06</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105177.60000000001</v>
      </c>
      <c r="M665" s="290">
        <f t="shared" si="311"/>
        <v>159.36000000000001</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99151.799999999988</v>
      </c>
      <c r="O665" s="290">
        <f t="shared" si="335"/>
        <v>150.22999999999999</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104583.6</v>
      </c>
      <c r="Q665" s="290">
        <f t="shared" si="336"/>
        <v>158.46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125400</v>
      </c>
      <c r="S665" s="290">
        <f t="shared" si="312"/>
        <v>190</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125400</v>
      </c>
      <c r="U665" s="290">
        <f t="shared" si="313"/>
        <v>190</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132000</v>
      </c>
      <c r="W665" s="290">
        <f t="shared" si="337"/>
        <v>200</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132000</v>
      </c>
      <c r="Y665" s="290">
        <f t="shared" si="338"/>
        <v>200</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92600</v>
      </c>
      <c r="AA665" s="290">
        <f t="shared" si="314"/>
        <v>140.30303030303031</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143300</v>
      </c>
      <c r="AC665" s="290">
        <f t="shared" si="315"/>
        <v>217.12121212121212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110500</v>
      </c>
      <c r="AE665" s="290">
        <f t="shared" si="339"/>
        <v>167.42424242424244</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152650</v>
      </c>
      <c r="AG665" s="290">
        <f t="shared" si="340"/>
        <v>231.28787878787878</v>
      </c>
      <c r="AI665" s="429">
        <f t="shared" si="316"/>
        <v>149.05999999999767</v>
      </c>
      <c r="AJ665" s="429">
        <f t="shared" si="317"/>
        <v>159.36000000000058</v>
      </c>
      <c r="AK665" s="429">
        <f t="shared" si="318"/>
        <v>150.22999999999593</v>
      </c>
      <c r="AL665" s="429">
        <f t="shared" si="319"/>
        <v>158.4600000000064</v>
      </c>
      <c r="AM665" s="429">
        <f t="shared" si="320"/>
        <v>149.05999999999767</v>
      </c>
      <c r="AN665" s="429">
        <f t="shared" si="321"/>
        <v>159.36000000000058</v>
      </c>
      <c r="AO665" s="429">
        <f t="shared" si="322"/>
        <v>150.22999999999593</v>
      </c>
      <c r="AP665" s="429">
        <f t="shared" si="323"/>
        <v>158.4600000000064</v>
      </c>
      <c r="AQ665" s="429">
        <f t="shared" si="324"/>
        <v>190</v>
      </c>
      <c r="AR665" s="429">
        <f t="shared" si="325"/>
        <v>190</v>
      </c>
      <c r="AS665" s="429">
        <f t="shared" si="326"/>
        <v>200</v>
      </c>
      <c r="AT665" s="429">
        <f t="shared" si="327"/>
        <v>200</v>
      </c>
      <c r="AU665" s="429">
        <f t="shared" si="328"/>
        <v>300</v>
      </c>
      <c r="AV665" s="429">
        <f t="shared" si="329"/>
        <v>300</v>
      </c>
      <c r="AW665" s="429">
        <f t="shared" si="330"/>
        <v>300</v>
      </c>
      <c r="AX665" s="429">
        <f t="shared" si="331"/>
        <v>300</v>
      </c>
    </row>
    <row r="666" spans="1:50">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78647.66</v>
      </c>
      <c r="C666" s="290">
        <f t="shared" si="341"/>
        <v>118.98284417549168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92821.46</v>
      </c>
      <c r="E666" s="290">
        <f t="shared" si="342"/>
        <v>140.4258093797277</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92057.03</v>
      </c>
      <c r="G666" s="290">
        <f t="shared" si="333"/>
        <v>139.26933434190619</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98650.559999999998</v>
      </c>
      <c r="I666" s="290">
        <f t="shared" si="334"/>
        <v>149.24441754916793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98528.66</v>
      </c>
      <c r="K666" s="290">
        <f t="shared" si="310"/>
        <v>149.06</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105336.96000000001</v>
      </c>
      <c r="M666" s="290">
        <f t="shared" si="311"/>
        <v>159.36000000000001</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99302.03</v>
      </c>
      <c r="O666" s="290">
        <f t="shared" si="335"/>
        <v>150.22999999999999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104742.06000000001</v>
      </c>
      <c r="Q666" s="290">
        <f t="shared" si="336"/>
        <v>158.46</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125590</v>
      </c>
      <c r="S666" s="290">
        <f t="shared" si="312"/>
        <v>190</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125590</v>
      </c>
      <c r="U666" s="290">
        <f t="shared" si="313"/>
        <v>190</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132200</v>
      </c>
      <c r="W666" s="290">
        <f t="shared" si="337"/>
        <v>200</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132200</v>
      </c>
      <c r="Y666" s="290">
        <f t="shared" si="338"/>
        <v>200</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92900</v>
      </c>
      <c r="AA666" s="290">
        <f t="shared" si="314"/>
        <v>140.54462934947051</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143600</v>
      </c>
      <c r="AC666" s="290">
        <f t="shared" si="315"/>
        <v>217.24659606656581</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110800</v>
      </c>
      <c r="AE666" s="290">
        <f t="shared" si="339"/>
        <v>167.62481089258699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152950</v>
      </c>
      <c r="AG666" s="290">
        <f t="shared" si="340"/>
        <v>231.39183055975795</v>
      </c>
      <c r="AI666" s="429">
        <f t="shared" si="316"/>
        <v>149.05999999999767</v>
      </c>
      <c r="AJ666" s="429">
        <f t="shared" si="317"/>
        <v>159.36000000000058</v>
      </c>
      <c r="AK666" s="429">
        <f t="shared" si="318"/>
        <v>150.22999999999593</v>
      </c>
      <c r="AL666" s="429">
        <f t="shared" si="319"/>
        <v>158.45999999999185</v>
      </c>
      <c r="AM666" s="429">
        <f t="shared" si="320"/>
        <v>149.05999999999767</v>
      </c>
      <c r="AN666" s="429">
        <f t="shared" si="321"/>
        <v>159.36000000000058</v>
      </c>
      <c r="AO666" s="429">
        <f t="shared" si="322"/>
        <v>150.23000000001048</v>
      </c>
      <c r="AP666" s="429">
        <f t="shared" si="323"/>
        <v>158.4600000000064</v>
      </c>
      <c r="AQ666" s="429">
        <f t="shared" si="324"/>
        <v>190</v>
      </c>
      <c r="AR666" s="429">
        <f t="shared" si="325"/>
        <v>190</v>
      </c>
      <c r="AS666" s="429">
        <f t="shared" si="326"/>
        <v>200</v>
      </c>
      <c r="AT666" s="429">
        <f t="shared" si="327"/>
        <v>200</v>
      </c>
      <c r="AU666" s="429">
        <f t="shared" si="328"/>
        <v>300</v>
      </c>
      <c r="AV666" s="429">
        <f t="shared" si="329"/>
        <v>300</v>
      </c>
      <c r="AW666" s="429">
        <f t="shared" si="330"/>
        <v>300</v>
      </c>
      <c r="AX666" s="429">
        <f t="shared" si="331"/>
        <v>300</v>
      </c>
    </row>
    <row r="667" spans="1:50">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78796.72</v>
      </c>
      <c r="C667" s="290">
        <f t="shared" si="341"/>
        <v>119.02827794561934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92980.82</v>
      </c>
      <c r="E667" s="290">
        <f t="shared" si="342"/>
        <v>140.45441087613295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92207.26</v>
      </c>
      <c r="G667" s="290">
        <f t="shared" si="333"/>
        <v>139.2858912386707</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98809.02</v>
      </c>
      <c r="I667" s="290">
        <f t="shared" si="334"/>
        <v>149.25833836858007</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98677.72</v>
      </c>
      <c r="K667" s="290">
        <f t="shared" si="310"/>
        <v>149.06</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105496.32000000001</v>
      </c>
      <c r="M667" s="290">
        <f t="shared" si="311"/>
        <v>159.36000000000001</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99452.26</v>
      </c>
      <c r="O667" s="290">
        <f t="shared" si="335"/>
        <v>150.22999999999999</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104900.52</v>
      </c>
      <c r="Q667" s="290">
        <f t="shared" si="336"/>
        <v>158.46</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125780</v>
      </c>
      <c r="S667" s="290">
        <f t="shared" si="312"/>
        <v>190</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125780</v>
      </c>
      <c r="U667" s="290">
        <f t="shared" si="313"/>
        <v>190</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132400</v>
      </c>
      <c r="W667" s="290">
        <f t="shared" si="337"/>
        <v>200</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132400</v>
      </c>
      <c r="Y667" s="290">
        <f t="shared" si="338"/>
        <v>200</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93200</v>
      </c>
      <c r="AA667" s="290">
        <f t="shared" si="314"/>
        <v>140.78549848942598</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143900</v>
      </c>
      <c r="AC667" s="290">
        <f t="shared" si="315"/>
        <v>217.37160120845923</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111100</v>
      </c>
      <c r="AE667" s="290">
        <f t="shared" si="339"/>
        <v>167.82477341389728</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153250</v>
      </c>
      <c r="AG667" s="290">
        <f t="shared" si="340"/>
        <v>231.49546827794563</v>
      </c>
      <c r="AI667" s="429">
        <f t="shared" si="316"/>
        <v>149.05999999999767</v>
      </c>
      <c r="AJ667" s="429">
        <f t="shared" si="317"/>
        <v>159.36000000000058</v>
      </c>
      <c r="AK667" s="429">
        <f t="shared" si="318"/>
        <v>150.22999999999593</v>
      </c>
      <c r="AL667" s="429">
        <f t="shared" si="319"/>
        <v>158.4600000000064</v>
      </c>
      <c r="AM667" s="429">
        <f t="shared" si="320"/>
        <v>149.05999999999767</v>
      </c>
      <c r="AN667" s="429">
        <f t="shared" si="321"/>
        <v>159.36000000000058</v>
      </c>
      <c r="AO667" s="429">
        <f t="shared" si="322"/>
        <v>150.22999999999593</v>
      </c>
      <c r="AP667" s="429">
        <f t="shared" si="323"/>
        <v>158.45999999999185</v>
      </c>
      <c r="AQ667" s="429">
        <f t="shared" si="324"/>
        <v>190</v>
      </c>
      <c r="AR667" s="429">
        <f t="shared" si="325"/>
        <v>190</v>
      </c>
      <c r="AS667" s="429">
        <f t="shared" si="326"/>
        <v>200</v>
      </c>
      <c r="AT667" s="429">
        <f t="shared" si="327"/>
        <v>200</v>
      </c>
      <c r="AU667" s="429">
        <f t="shared" si="328"/>
        <v>300</v>
      </c>
      <c r="AV667" s="429">
        <f t="shared" si="329"/>
        <v>300</v>
      </c>
      <c r="AW667" s="429">
        <f t="shared" si="330"/>
        <v>300</v>
      </c>
      <c r="AX667" s="429">
        <f t="shared" si="331"/>
        <v>300</v>
      </c>
    </row>
    <row r="668" spans="1:50">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78945.78</v>
      </c>
      <c r="C668" s="290">
        <f t="shared" si="341"/>
        <v>119.07357466063348</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93140.180000000008</v>
      </c>
      <c r="E668" s="290">
        <f t="shared" si="342"/>
        <v>140.48292609351435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92357.49</v>
      </c>
      <c r="G668" s="290">
        <f t="shared" si="333"/>
        <v>139.30239819004527</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98967.48000000001</v>
      </c>
      <c r="I668" s="290">
        <f t="shared" si="334"/>
        <v>149.27221719457015</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98826.78</v>
      </c>
      <c r="K668" s="290">
        <f t="shared" si="310"/>
        <v>149.06</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105655.68000000001</v>
      </c>
      <c r="M668" s="290">
        <f t="shared" si="311"/>
        <v>159.36000000000001</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99602.489999999991</v>
      </c>
      <c r="O668" s="290">
        <f t="shared" si="335"/>
        <v>150.22999999999999</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105058.98000000001</v>
      </c>
      <c r="Q668" s="290">
        <f t="shared" si="336"/>
        <v>158.46</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125970</v>
      </c>
      <c r="S668" s="290">
        <f t="shared" si="312"/>
        <v>190</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125970</v>
      </c>
      <c r="U668" s="290">
        <f t="shared" si="313"/>
        <v>190</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132600</v>
      </c>
      <c r="W668" s="290">
        <f t="shared" si="337"/>
        <v>200</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132600</v>
      </c>
      <c r="Y668" s="290">
        <f t="shared" si="338"/>
        <v>200</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93500</v>
      </c>
      <c r="AA668" s="290">
        <f t="shared" si="314"/>
        <v>141.02564102564102</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144200</v>
      </c>
      <c r="AC668" s="290">
        <f t="shared" si="315"/>
        <v>217.49622926093514</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111400</v>
      </c>
      <c r="AE668" s="290">
        <f t="shared" si="339"/>
        <v>168.02413273001508</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153550</v>
      </c>
      <c r="AG668" s="290">
        <f t="shared" si="340"/>
        <v>231.59879336349925</v>
      </c>
      <c r="AI668" s="429">
        <f t="shared" si="316"/>
        <v>149.05999999999767</v>
      </c>
      <c r="AJ668" s="429">
        <f t="shared" si="317"/>
        <v>159.36000000000058</v>
      </c>
      <c r="AK668" s="429">
        <f t="shared" si="318"/>
        <v>150.23000000001048</v>
      </c>
      <c r="AL668" s="429">
        <f t="shared" si="319"/>
        <v>158.4600000000064</v>
      </c>
      <c r="AM668" s="429">
        <f t="shared" si="320"/>
        <v>149.05999999999767</v>
      </c>
      <c r="AN668" s="429">
        <f t="shared" si="321"/>
        <v>159.36000000000058</v>
      </c>
      <c r="AO668" s="429">
        <f t="shared" si="322"/>
        <v>150.22999999999593</v>
      </c>
      <c r="AP668" s="429">
        <f t="shared" si="323"/>
        <v>158.4600000000064</v>
      </c>
      <c r="AQ668" s="429">
        <f t="shared" si="324"/>
        <v>190</v>
      </c>
      <c r="AR668" s="429">
        <f t="shared" si="325"/>
        <v>190</v>
      </c>
      <c r="AS668" s="429">
        <f t="shared" si="326"/>
        <v>200</v>
      </c>
      <c r="AT668" s="429">
        <f t="shared" si="327"/>
        <v>200</v>
      </c>
      <c r="AU668" s="429">
        <f t="shared" si="328"/>
        <v>300</v>
      </c>
      <c r="AV668" s="429">
        <f t="shared" si="329"/>
        <v>300</v>
      </c>
      <c r="AW668" s="429">
        <f t="shared" si="330"/>
        <v>300</v>
      </c>
      <c r="AX668" s="429">
        <f t="shared" si="331"/>
        <v>300</v>
      </c>
    </row>
    <row r="669" spans="1:50">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79094.84</v>
      </c>
      <c r="C669" s="290">
        <f t="shared" si="341"/>
        <v>119.11873493975904</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93299.540000000008</v>
      </c>
      <c r="E669" s="290">
        <f t="shared" si="342"/>
        <v>140.51135542168677</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92507.72</v>
      </c>
      <c r="G669" s="290">
        <f t="shared" si="333"/>
        <v>139.31885542168675</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99125.94</v>
      </c>
      <c r="I669" s="290">
        <f t="shared" si="334"/>
        <v>149.28605421686748</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98975.84</v>
      </c>
      <c r="K669" s="290">
        <f t="shared" si="310"/>
        <v>149.06</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105815.04000000001</v>
      </c>
      <c r="M669" s="290">
        <f t="shared" si="311"/>
        <v>159.36000000000001</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99752.719999999987</v>
      </c>
      <c r="O669" s="290">
        <f t="shared" si="335"/>
        <v>150.22999999999999</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105217.44</v>
      </c>
      <c r="Q669" s="290">
        <f t="shared" si="336"/>
        <v>158.46</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126160</v>
      </c>
      <c r="S669" s="290">
        <f t="shared" si="312"/>
        <v>190</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126160</v>
      </c>
      <c r="U669" s="290">
        <f t="shared" si="313"/>
        <v>190</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132800</v>
      </c>
      <c r="W669" s="290">
        <f t="shared" si="337"/>
        <v>200</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132800</v>
      </c>
      <c r="Y669" s="290">
        <f t="shared" si="338"/>
        <v>200</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93800</v>
      </c>
      <c r="AA669" s="290">
        <f t="shared" si="314"/>
        <v>141.26506024096386</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144500</v>
      </c>
      <c r="AC669" s="290">
        <f t="shared" si="315"/>
        <v>217.62048192771084</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111700</v>
      </c>
      <c r="AE669" s="290">
        <f t="shared" si="339"/>
        <v>168.22289156626505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153850</v>
      </c>
      <c r="AG669" s="290">
        <f t="shared" si="340"/>
        <v>231.70180722891567</v>
      </c>
      <c r="AI669" s="429">
        <f t="shared" si="316"/>
        <v>149.05999999999767</v>
      </c>
      <c r="AJ669" s="429">
        <f t="shared" si="317"/>
        <v>159.36000000000058</v>
      </c>
      <c r="AK669" s="429">
        <f t="shared" si="318"/>
        <v>150.22999999999593</v>
      </c>
      <c r="AL669" s="429">
        <f t="shared" si="319"/>
        <v>158.45999999999185</v>
      </c>
      <c r="AM669" s="429">
        <f t="shared" si="320"/>
        <v>149.05999999999767</v>
      </c>
      <c r="AN669" s="429">
        <f t="shared" si="321"/>
        <v>159.36000000000058</v>
      </c>
      <c r="AO669" s="429">
        <f t="shared" si="322"/>
        <v>150.22999999999593</v>
      </c>
      <c r="AP669" s="429">
        <f t="shared" si="323"/>
        <v>158.45999999999185</v>
      </c>
      <c r="AQ669" s="429">
        <f t="shared" si="324"/>
        <v>190</v>
      </c>
      <c r="AR669" s="429">
        <f t="shared" si="325"/>
        <v>190</v>
      </c>
      <c r="AS669" s="429">
        <f t="shared" si="326"/>
        <v>200</v>
      </c>
      <c r="AT669" s="429">
        <f t="shared" si="327"/>
        <v>200</v>
      </c>
      <c r="AU669" s="429">
        <f t="shared" si="328"/>
        <v>300</v>
      </c>
      <c r="AV669" s="429">
        <f t="shared" si="329"/>
        <v>300</v>
      </c>
      <c r="AW669" s="429">
        <f t="shared" si="330"/>
        <v>300</v>
      </c>
      <c r="AX669" s="429">
        <f t="shared" si="331"/>
        <v>300</v>
      </c>
    </row>
    <row r="670" spans="1:5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79243.899999999994</v>
      </c>
      <c r="C670" s="290">
        <f t="shared" si="341"/>
        <v>119.16375939849623</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93458.900000000009</v>
      </c>
      <c r="E670" s="290">
        <f t="shared" si="342"/>
        <v>140.53969924812031</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92657.95</v>
      </c>
      <c r="G670" s="290">
        <f t="shared" si="333"/>
        <v>139.33526315789473</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99284.4</v>
      </c>
      <c r="I670" s="290">
        <f t="shared" si="334"/>
        <v>149.29984962406013</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99124.900000000009</v>
      </c>
      <c r="K670" s="290">
        <f t="shared" si="310"/>
        <v>149.06</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105974.40000000001</v>
      </c>
      <c r="M670" s="290">
        <f t="shared" si="311"/>
        <v>159.36000000000001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99902.95</v>
      </c>
      <c r="O670" s="290">
        <f t="shared" si="335"/>
        <v>150.22999999999999</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105375.90000000001</v>
      </c>
      <c r="Q670" s="290">
        <f t="shared" si="336"/>
        <v>158.46</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126350</v>
      </c>
      <c r="S670" s="290">
        <f t="shared" si="312"/>
        <v>190</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126350</v>
      </c>
      <c r="U670" s="290">
        <f t="shared" si="313"/>
        <v>190</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133000</v>
      </c>
      <c r="W670" s="290">
        <f t="shared" si="337"/>
        <v>200</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133000</v>
      </c>
      <c r="Y670" s="290">
        <f t="shared" si="338"/>
        <v>200</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94100</v>
      </c>
      <c r="AA670" s="290">
        <f t="shared" si="314"/>
        <v>141.50375939849624</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144800</v>
      </c>
      <c r="AC670" s="290">
        <f t="shared" si="315"/>
        <v>217.74436090225564</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112000</v>
      </c>
      <c r="AE670" s="290">
        <f t="shared" si="339"/>
        <v>168.42105263157896</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154150</v>
      </c>
      <c r="AG670" s="290">
        <f t="shared" si="340"/>
        <v>231.80451127819549</v>
      </c>
      <c r="AI670" s="429">
        <f t="shared" si="316"/>
        <v>149.05999999999767</v>
      </c>
      <c r="AJ670" s="429">
        <f t="shared" si="317"/>
        <v>159.36000000000058</v>
      </c>
      <c r="AK670" s="429">
        <f t="shared" si="318"/>
        <v>150.22999999999593</v>
      </c>
      <c r="AL670" s="429">
        <f t="shared" si="319"/>
        <v>158.45999999999185</v>
      </c>
      <c r="AM670" s="429">
        <f t="shared" si="320"/>
        <v>149.06000000001222</v>
      </c>
      <c r="AN670" s="429">
        <f t="shared" si="321"/>
        <v>159.36000000000058</v>
      </c>
      <c r="AO670" s="429">
        <f t="shared" si="322"/>
        <v>150.23000000001048</v>
      </c>
      <c r="AP670" s="429">
        <f t="shared" si="323"/>
        <v>158.4600000000064</v>
      </c>
      <c r="AQ670" s="429">
        <f t="shared" si="324"/>
        <v>190</v>
      </c>
      <c r="AR670" s="429">
        <f t="shared" si="325"/>
        <v>190</v>
      </c>
      <c r="AS670" s="429">
        <f t="shared" si="326"/>
        <v>200</v>
      </c>
      <c r="AT670" s="429">
        <f t="shared" si="327"/>
        <v>200</v>
      </c>
      <c r="AU670" s="429">
        <f t="shared" si="328"/>
        <v>300</v>
      </c>
      <c r="AV670" s="429">
        <f t="shared" si="329"/>
        <v>300</v>
      </c>
      <c r="AW670" s="429">
        <f t="shared" si="330"/>
        <v>300</v>
      </c>
      <c r="AX670" s="429">
        <f t="shared" si="331"/>
        <v>300</v>
      </c>
    </row>
    <row r="671" spans="1:50">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79392.959999999992</v>
      </c>
      <c r="C671" s="290">
        <f t="shared" si="341"/>
        <v>119.20864864864863</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93618.260000000009</v>
      </c>
      <c r="E671" s="290">
        <f t="shared" si="342"/>
        <v>140.56795795795796</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92808.18</v>
      </c>
      <c r="G671" s="290">
        <f t="shared" si="333"/>
        <v>139.3516216216216</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99442.86</v>
      </c>
      <c r="I671" s="290">
        <f t="shared" si="334"/>
        <v>149.31360360360361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99273.96</v>
      </c>
      <c r="K671" s="290">
        <f t="shared" si="310"/>
        <v>149.06</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106133.76000000001</v>
      </c>
      <c r="M671" s="290">
        <f t="shared" si="311"/>
        <v>159.36000000000001</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100053.18</v>
      </c>
      <c r="O671" s="290">
        <f t="shared" si="335"/>
        <v>150.22999999999999</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105534.36</v>
      </c>
      <c r="Q671" s="290">
        <f t="shared" si="336"/>
        <v>158.46</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126540</v>
      </c>
      <c r="S671" s="290">
        <f t="shared" si="312"/>
        <v>190</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126540</v>
      </c>
      <c r="U671" s="290">
        <f t="shared" si="313"/>
        <v>190</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133200</v>
      </c>
      <c r="W671" s="290">
        <f t="shared" si="337"/>
        <v>200</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133200</v>
      </c>
      <c r="Y671" s="290">
        <f t="shared" si="338"/>
        <v>200</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94400</v>
      </c>
      <c r="AA671" s="290">
        <f t="shared" si="314"/>
        <v>141.74174174174175</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145100</v>
      </c>
      <c r="AC671" s="290">
        <f t="shared" si="315"/>
        <v>217.86786786786786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112300</v>
      </c>
      <c r="AE671" s="290">
        <f t="shared" si="339"/>
        <v>168.61861861861863</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154450</v>
      </c>
      <c r="AG671" s="290">
        <f t="shared" si="340"/>
        <v>231.9069069069069</v>
      </c>
      <c r="AI671" s="429">
        <f t="shared" si="316"/>
        <v>149.05999999999767</v>
      </c>
      <c r="AJ671" s="429">
        <f t="shared" si="317"/>
        <v>159.36000000000058</v>
      </c>
      <c r="AK671" s="429">
        <f t="shared" si="318"/>
        <v>150.22999999999593</v>
      </c>
      <c r="AL671" s="429">
        <f t="shared" si="319"/>
        <v>158.4600000000064</v>
      </c>
      <c r="AM671" s="429">
        <f t="shared" si="320"/>
        <v>149.05999999999767</v>
      </c>
      <c r="AN671" s="429">
        <f t="shared" si="321"/>
        <v>159.36000000000058</v>
      </c>
      <c r="AO671" s="429">
        <f t="shared" si="322"/>
        <v>150.22999999999593</v>
      </c>
      <c r="AP671" s="429">
        <f t="shared" si="323"/>
        <v>158.45999999999185</v>
      </c>
      <c r="AQ671" s="429">
        <f t="shared" si="324"/>
        <v>190</v>
      </c>
      <c r="AR671" s="429">
        <f t="shared" si="325"/>
        <v>190</v>
      </c>
      <c r="AS671" s="429">
        <f t="shared" si="326"/>
        <v>200</v>
      </c>
      <c r="AT671" s="429">
        <f t="shared" si="327"/>
        <v>200</v>
      </c>
      <c r="AU671" s="429">
        <f t="shared" si="328"/>
        <v>300</v>
      </c>
      <c r="AV671" s="429">
        <f t="shared" si="329"/>
        <v>300</v>
      </c>
      <c r="AW671" s="429">
        <f t="shared" si="330"/>
        <v>300</v>
      </c>
      <c r="AX671" s="429">
        <f t="shared" si="331"/>
        <v>300</v>
      </c>
    </row>
    <row r="672" spans="1:50">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79542.02</v>
      </c>
      <c r="C672" s="290">
        <f t="shared" si="341"/>
        <v>119.25340329835083</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93777.62000000001</v>
      </c>
      <c r="E672" s="290">
        <f t="shared" si="342"/>
        <v>140.596131934033</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92958.41</v>
      </c>
      <c r="G672" s="290">
        <f t="shared" si="333"/>
        <v>139.36793103448275</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99601.32</v>
      </c>
      <c r="I672" s="290">
        <f t="shared" si="334"/>
        <v>149.32731634182909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99423.02</v>
      </c>
      <c r="K672" s="290">
        <f t="shared" si="310"/>
        <v>149.06</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106293.12000000001</v>
      </c>
      <c r="M672" s="290">
        <f t="shared" si="311"/>
        <v>159.36000000000001</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100203.40999999999</v>
      </c>
      <c r="O672" s="290">
        <f t="shared" si="335"/>
        <v>150.22999999999999</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105692.82</v>
      </c>
      <c r="Q672" s="290">
        <f t="shared" si="336"/>
        <v>158.46</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126730</v>
      </c>
      <c r="S672" s="290">
        <f t="shared" si="312"/>
        <v>190</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126730</v>
      </c>
      <c r="U672" s="290">
        <f t="shared" si="313"/>
        <v>190</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133400</v>
      </c>
      <c r="W672" s="290">
        <f t="shared" si="337"/>
        <v>200</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133400</v>
      </c>
      <c r="Y672" s="290">
        <f t="shared" si="338"/>
        <v>200</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94700</v>
      </c>
      <c r="AA672" s="290">
        <f t="shared" si="314"/>
        <v>141.97901049475263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145400</v>
      </c>
      <c r="AC672" s="290">
        <f t="shared" si="315"/>
        <v>217.99100449775113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112600</v>
      </c>
      <c r="AE672" s="290">
        <f t="shared" si="339"/>
        <v>168.81559220389806</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154750</v>
      </c>
      <c r="AG672" s="290">
        <f t="shared" si="340"/>
        <v>232.00899550224887</v>
      </c>
      <c r="AI672" s="429">
        <f t="shared" si="316"/>
        <v>149.06000000001222</v>
      </c>
      <c r="AJ672" s="429">
        <f t="shared" si="317"/>
        <v>159.36000000000058</v>
      </c>
      <c r="AK672" s="429">
        <f t="shared" si="318"/>
        <v>150.23000000001048</v>
      </c>
      <c r="AL672" s="429">
        <f t="shared" si="319"/>
        <v>158.4600000000064</v>
      </c>
      <c r="AM672" s="429">
        <f t="shared" si="320"/>
        <v>149.05999999999767</v>
      </c>
      <c r="AN672" s="429">
        <f t="shared" si="321"/>
        <v>159.36000000000058</v>
      </c>
      <c r="AO672" s="429">
        <f t="shared" si="322"/>
        <v>150.22999999999593</v>
      </c>
      <c r="AP672" s="429">
        <f t="shared" si="323"/>
        <v>158.4600000000064</v>
      </c>
      <c r="AQ672" s="429">
        <f t="shared" si="324"/>
        <v>190</v>
      </c>
      <c r="AR672" s="429">
        <f t="shared" si="325"/>
        <v>190</v>
      </c>
      <c r="AS672" s="429">
        <f t="shared" si="326"/>
        <v>200</v>
      </c>
      <c r="AT672" s="429">
        <f t="shared" si="327"/>
        <v>200</v>
      </c>
      <c r="AU672" s="429">
        <f t="shared" si="328"/>
        <v>300</v>
      </c>
      <c r="AV672" s="429">
        <f t="shared" si="329"/>
        <v>300</v>
      </c>
      <c r="AW672" s="429">
        <f t="shared" si="330"/>
        <v>300</v>
      </c>
      <c r="AX672" s="429">
        <f t="shared" si="331"/>
        <v>300</v>
      </c>
    </row>
    <row r="673" spans="1:50">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79691.08</v>
      </c>
      <c r="C673" s="290">
        <f t="shared" si="341"/>
        <v>119.29802395209582</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93936.98000000001</v>
      </c>
      <c r="E673" s="290">
        <f t="shared" si="342"/>
        <v>140.62422155688625</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93108.64</v>
      </c>
      <c r="G673" s="290">
        <f t="shared" si="333"/>
        <v>139.38419161676646</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99759.78</v>
      </c>
      <c r="I673" s="290">
        <f t="shared" si="334"/>
        <v>149.34098802395209</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99572.08</v>
      </c>
      <c r="K673" s="290">
        <f t="shared" si="310"/>
        <v>149.06</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106452.48000000001</v>
      </c>
      <c r="M673" s="290">
        <f t="shared" si="311"/>
        <v>159.36000000000001</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100353.64</v>
      </c>
      <c r="O673" s="290">
        <f t="shared" si="335"/>
        <v>150.22999999999999</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105851.28</v>
      </c>
      <c r="Q673" s="290">
        <f t="shared" si="336"/>
        <v>158.46</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126920</v>
      </c>
      <c r="S673" s="290">
        <f t="shared" si="312"/>
        <v>190</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126920</v>
      </c>
      <c r="U673" s="290">
        <f t="shared" si="313"/>
        <v>190</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133600</v>
      </c>
      <c r="W673" s="290">
        <f t="shared" si="337"/>
        <v>200</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133600</v>
      </c>
      <c r="Y673" s="290">
        <f t="shared" si="338"/>
        <v>200</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95000</v>
      </c>
      <c r="AA673" s="290">
        <f t="shared" si="314"/>
        <v>142.21556886227546</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145700</v>
      </c>
      <c r="AC673" s="290">
        <f t="shared" si="315"/>
        <v>218.11377245508982</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112900</v>
      </c>
      <c r="AE673" s="290">
        <f t="shared" si="339"/>
        <v>169.0119760479042</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155050</v>
      </c>
      <c r="AG673" s="290">
        <f t="shared" si="340"/>
        <v>232.11077844311376</v>
      </c>
      <c r="AI673" s="429">
        <f t="shared" si="316"/>
        <v>149.05999999999767</v>
      </c>
      <c r="AJ673" s="429">
        <f t="shared" si="317"/>
        <v>159.36000000000058</v>
      </c>
      <c r="AK673" s="429">
        <f t="shared" si="318"/>
        <v>150.22999999999593</v>
      </c>
      <c r="AL673" s="429">
        <f t="shared" si="319"/>
        <v>158.45999999999185</v>
      </c>
      <c r="AM673" s="429">
        <f t="shared" si="320"/>
        <v>149.05999999999767</v>
      </c>
      <c r="AN673" s="429">
        <f t="shared" si="321"/>
        <v>159.36000000000058</v>
      </c>
      <c r="AO673" s="429">
        <f t="shared" si="322"/>
        <v>150.23000000001048</v>
      </c>
      <c r="AP673" s="429">
        <f t="shared" si="323"/>
        <v>158.45999999999185</v>
      </c>
      <c r="AQ673" s="429">
        <f t="shared" si="324"/>
        <v>190</v>
      </c>
      <c r="AR673" s="429">
        <f t="shared" si="325"/>
        <v>190</v>
      </c>
      <c r="AS673" s="429">
        <f t="shared" si="326"/>
        <v>200</v>
      </c>
      <c r="AT673" s="429">
        <f t="shared" si="327"/>
        <v>200</v>
      </c>
      <c r="AU673" s="429">
        <f t="shared" si="328"/>
        <v>300</v>
      </c>
      <c r="AV673" s="429">
        <f t="shared" si="329"/>
        <v>300</v>
      </c>
      <c r="AW673" s="429">
        <f t="shared" si="330"/>
        <v>300</v>
      </c>
      <c r="AX673" s="429">
        <f t="shared" si="331"/>
        <v>300</v>
      </c>
    </row>
    <row r="674" spans="1:50">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79840.14</v>
      </c>
      <c r="C674" s="290">
        <f t="shared" si="341"/>
        <v>119.34251121076232</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94096.340000000011</v>
      </c>
      <c r="E674" s="290">
        <f t="shared" si="342"/>
        <v>140.65222720478329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93258.87</v>
      </c>
      <c r="G674" s="290">
        <f t="shared" si="333"/>
        <v>139.40040358744395</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99918.24</v>
      </c>
      <c r="I674" s="290">
        <f t="shared" si="334"/>
        <v>149.35461883408072</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99721.14</v>
      </c>
      <c r="K674" s="290">
        <f t="shared" si="310"/>
        <v>149.06</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106611.84000000001</v>
      </c>
      <c r="M674" s="290">
        <f t="shared" si="311"/>
        <v>159.36000000000001</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100503.87</v>
      </c>
      <c r="O674" s="290">
        <f t="shared" si="335"/>
        <v>150.22999999999999</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106009.74</v>
      </c>
      <c r="Q674" s="290">
        <f t="shared" si="336"/>
        <v>158.46</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127110</v>
      </c>
      <c r="S674" s="290">
        <f t="shared" si="312"/>
        <v>190</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127110</v>
      </c>
      <c r="U674" s="290">
        <f t="shared" si="313"/>
        <v>190</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133800</v>
      </c>
      <c r="W674" s="290">
        <f t="shared" si="337"/>
        <v>200</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133800</v>
      </c>
      <c r="Y674" s="290">
        <f t="shared" si="338"/>
        <v>200</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95300</v>
      </c>
      <c r="AA674" s="290">
        <f t="shared" si="314"/>
        <v>142.45142002989536</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146000</v>
      </c>
      <c r="AC674" s="290">
        <f t="shared" si="315"/>
        <v>218.23617339312406</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113200</v>
      </c>
      <c r="AE674" s="290">
        <f t="shared" si="339"/>
        <v>169.20777279521675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155350</v>
      </c>
      <c r="AG674" s="290">
        <f t="shared" si="340"/>
        <v>232.21225710014949</v>
      </c>
      <c r="AI674" s="429">
        <f t="shared" si="316"/>
        <v>149.05999999999767</v>
      </c>
      <c r="AJ674" s="429">
        <f t="shared" si="317"/>
        <v>159.36000000000058</v>
      </c>
      <c r="AK674" s="429">
        <f t="shared" si="318"/>
        <v>150.22999999999593</v>
      </c>
      <c r="AL674" s="429">
        <f t="shared" si="319"/>
        <v>158.4600000000064</v>
      </c>
      <c r="AM674" s="429">
        <f t="shared" si="320"/>
        <v>149.05999999999767</v>
      </c>
      <c r="AN674" s="429">
        <f t="shared" si="321"/>
        <v>159.36000000000058</v>
      </c>
      <c r="AO674" s="429">
        <f t="shared" si="322"/>
        <v>150.22999999999593</v>
      </c>
      <c r="AP674" s="429">
        <f t="shared" si="323"/>
        <v>158.4600000000064</v>
      </c>
      <c r="AQ674" s="429">
        <f t="shared" si="324"/>
        <v>190</v>
      </c>
      <c r="AR674" s="429">
        <f t="shared" si="325"/>
        <v>190</v>
      </c>
      <c r="AS674" s="429">
        <f t="shared" si="326"/>
        <v>200</v>
      </c>
      <c r="AT674" s="429">
        <f t="shared" si="327"/>
        <v>200</v>
      </c>
      <c r="AU674" s="429">
        <f t="shared" si="328"/>
        <v>300</v>
      </c>
      <c r="AV674" s="429">
        <f t="shared" si="329"/>
        <v>300</v>
      </c>
      <c r="AW674" s="429">
        <f t="shared" si="330"/>
        <v>300</v>
      </c>
      <c r="AX674" s="429">
        <f t="shared" si="331"/>
        <v>300</v>
      </c>
    </row>
    <row r="675" spans="1:50">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79989.2</v>
      </c>
      <c r="C675" s="290">
        <f t="shared" si="341"/>
        <v>119.38686567164179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94255.700000000012</v>
      </c>
      <c r="E675" s="290">
        <f t="shared" si="342"/>
        <v>140.68014925373137</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93409.1</v>
      </c>
      <c r="G675" s="290">
        <f t="shared" si="333"/>
        <v>139.4165671641791</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100076.70000000001</v>
      </c>
      <c r="I675" s="290">
        <f t="shared" si="334"/>
        <v>149.36820895522391</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99870.2</v>
      </c>
      <c r="K675" s="290">
        <f t="shared" si="310"/>
        <v>149.06</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106771.20000000001</v>
      </c>
      <c r="M675" s="290">
        <f t="shared" si="311"/>
        <v>159.36000000000001</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100654.09999999999</v>
      </c>
      <c r="O675" s="290">
        <f t="shared" si="335"/>
        <v>150.22999999999999</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106168.20000000001</v>
      </c>
      <c r="Q675" s="290">
        <f t="shared" si="336"/>
        <v>158.46</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127300</v>
      </c>
      <c r="S675" s="290">
        <f t="shared" si="312"/>
        <v>190</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127300</v>
      </c>
      <c r="U675" s="290">
        <f t="shared" si="313"/>
        <v>190</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134000</v>
      </c>
      <c r="W675" s="290">
        <f t="shared" si="337"/>
        <v>200</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134000</v>
      </c>
      <c r="Y675" s="290">
        <f t="shared" si="338"/>
        <v>200</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95600</v>
      </c>
      <c r="AA675" s="290">
        <f t="shared" si="314"/>
        <v>142.68656716417911</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146300</v>
      </c>
      <c r="AC675" s="290">
        <f t="shared" si="315"/>
        <v>218.35820895522389</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113500</v>
      </c>
      <c r="AE675" s="290">
        <f t="shared" si="339"/>
        <v>169.40298507462686</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155650</v>
      </c>
      <c r="AG675" s="290">
        <f t="shared" si="340"/>
        <v>232.31343283582089</v>
      </c>
      <c r="AI675" s="429">
        <f t="shared" si="316"/>
        <v>149.05999999999767</v>
      </c>
      <c r="AJ675" s="429">
        <f t="shared" si="317"/>
        <v>159.36000000000058</v>
      </c>
      <c r="AK675" s="429">
        <f t="shared" si="318"/>
        <v>150.23000000001048</v>
      </c>
      <c r="AL675" s="429">
        <f t="shared" si="319"/>
        <v>158.4600000000064</v>
      </c>
      <c r="AM675" s="429">
        <f t="shared" si="320"/>
        <v>149.05999999999767</v>
      </c>
      <c r="AN675" s="429">
        <f t="shared" si="321"/>
        <v>159.36000000000058</v>
      </c>
      <c r="AO675" s="429">
        <f t="shared" si="322"/>
        <v>150.22999999999593</v>
      </c>
      <c r="AP675" s="429">
        <f t="shared" si="323"/>
        <v>158.4600000000064</v>
      </c>
      <c r="AQ675" s="429">
        <f t="shared" si="324"/>
        <v>190</v>
      </c>
      <c r="AR675" s="429">
        <f t="shared" si="325"/>
        <v>190</v>
      </c>
      <c r="AS675" s="429">
        <f t="shared" si="326"/>
        <v>200</v>
      </c>
      <c r="AT675" s="429">
        <f t="shared" si="327"/>
        <v>200</v>
      </c>
      <c r="AU675" s="429">
        <f t="shared" si="328"/>
        <v>300</v>
      </c>
      <c r="AV675" s="429">
        <f t="shared" si="329"/>
        <v>300</v>
      </c>
      <c r="AW675" s="429">
        <f t="shared" si="330"/>
        <v>300</v>
      </c>
      <c r="AX675" s="429">
        <f t="shared" si="331"/>
        <v>300</v>
      </c>
    </row>
    <row r="676" spans="1:50">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80138.260000000009</v>
      </c>
      <c r="C676" s="290">
        <f t="shared" si="341"/>
        <v>119.43108792846499</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94415.060000000012</v>
      </c>
      <c r="E676" s="290">
        <f t="shared" si="342"/>
        <v>140.70798807749628</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93559.33</v>
      </c>
      <c r="G676" s="290">
        <f t="shared" si="333"/>
        <v>139.43268256333829</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100235.16</v>
      </c>
      <c r="I676" s="290">
        <f t="shared" si="334"/>
        <v>149.38175856929956</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100019.26</v>
      </c>
      <c r="K676" s="290">
        <f t="shared" si="310"/>
        <v>149.06</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106930.56000000001</v>
      </c>
      <c r="M676" s="290">
        <f t="shared" si="311"/>
        <v>159.36000000000001</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100804.32999999999</v>
      </c>
      <c r="O676" s="290">
        <f t="shared" si="335"/>
        <v>150.22999999999999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106326.66</v>
      </c>
      <c r="Q676" s="290">
        <f t="shared" si="336"/>
        <v>158.46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127490</v>
      </c>
      <c r="S676" s="290">
        <f t="shared" si="312"/>
        <v>190</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127490</v>
      </c>
      <c r="U676" s="290">
        <f t="shared" si="313"/>
        <v>190</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134200</v>
      </c>
      <c r="W676" s="290">
        <f t="shared" si="337"/>
        <v>200</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134200</v>
      </c>
      <c r="Y676" s="290">
        <f t="shared" si="338"/>
        <v>200</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95900</v>
      </c>
      <c r="AA676" s="290">
        <f t="shared" si="314"/>
        <v>142.92101341281671</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146600</v>
      </c>
      <c r="AC676" s="290">
        <f t="shared" si="315"/>
        <v>218.47988077496274</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113800</v>
      </c>
      <c r="AE676" s="290">
        <f t="shared" si="339"/>
        <v>169.59761549925486</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155950</v>
      </c>
      <c r="AG676" s="290">
        <f t="shared" si="340"/>
        <v>232.41430700447094</v>
      </c>
      <c r="AI676" s="429">
        <f t="shared" si="316"/>
        <v>149.06000000001222</v>
      </c>
      <c r="AJ676" s="429">
        <f t="shared" si="317"/>
        <v>159.36000000000058</v>
      </c>
      <c r="AK676" s="429">
        <f t="shared" si="318"/>
        <v>150.22999999999593</v>
      </c>
      <c r="AL676" s="429">
        <f t="shared" si="319"/>
        <v>158.45999999999185</v>
      </c>
      <c r="AM676" s="429">
        <f t="shared" si="320"/>
        <v>149.05999999999767</v>
      </c>
      <c r="AN676" s="429">
        <f t="shared" si="321"/>
        <v>159.36000000000058</v>
      </c>
      <c r="AO676" s="429">
        <f t="shared" si="322"/>
        <v>150.22999999999593</v>
      </c>
      <c r="AP676" s="429">
        <f t="shared" si="323"/>
        <v>158.45999999999185</v>
      </c>
      <c r="AQ676" s="429">
        <f t="shared" si="324"/>
        <v>190</v>
      </c>
      <c r="AR676" s="429">
        <f t="shared" si="325"/>
        <v>190</v>
      </c>
      <c r="AS676" s="429">
        <f t="shared" si="326"/>
        <v>200</v>
      </c>
      <c r="AT676" s="429">
        <f t="shared" si="327"/>
        <v>200</v>
      </c>
      <c r="AU676" s="429">
        <f t="shared" si="328"/>
        <v>300</v>
      </c>
      <c r="AV676" s="429">
        <f t="shared" si="329"/>
        <v>300</v>
      </c>
      <c r="AW676" s="429">
        <f t="shared" si="330"/>
        <v>300</v>
      </c>
      <c r="AX676" s="429">
        <f t="shared" si="331"/>
        <v>300</v>
      </c>
    </row>
    <row r="677" spans="1:50">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80287.320000000007</v>
      </c>
      <c r="C677" s="290">
        <f t="shared" si="341"/>
        <v>119.47517857142859</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94574.420000000013</v>
      </c>
      <c r="E677" s="290">
        <f t="shared" si="342"/>
        <v>140.73574404761908</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93709.56</v>
      </c>
      <c r="G677" s="290">
        <f t="shared" si="333"/>
        <v>139.44874999999999</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100393.62</v>
      </c>
      <c r="I677" s="290">
        <f t="shared" si="334"/>
        <v>149.39526785714284</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100168.32000000001</v>
      </c>
      <c r="K677" s="290">
        <f t="shared" si="310"/>
        <v>149.06</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107089.92000000001</v>
      </c>
      <c r="M677" s="290">
        <f t="shared" si="311"/>
        <v>159.36000000000001</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100954.56</v>
      </c>
      <c r="O677" s="290">
        <f t="shared" si="335"/>
        <v>150.22999999999999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106485.12000000001</v>
      </c>
      <c r="Q677" s="290">
        <f t="shared" si="336"/>
        <v>158.46</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127680</v>
      </c>
      <c r="S677" s="290">
        <f t="shared" si="312"/>
        <v>190</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127680</v>
      </c>
      <c r="U677" s="290">
        <f t="shared" si="313"/>
        <v>190</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134400</v>
      </c>
      <c r="W677" s="290">
        <f t="shared" si="337"/>
        <v>200</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134400</v>
      </c>
      <c r="Y677" s="290">
        <f t="shared" si="338"/>
        <v>200</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96200</v>
      </c>
      <c r="AA677" s="290">
        <f t="shared" si="314"/>
        <v>143.1547619047619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146900</v>
      </c>
      <c r="AC677" s="290">
        <f t="shared" si="315"/>
        <v>218.60119047619048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114100</v>
      </c>
      <c r="AE677" s="290">
        <f t="shared" si="339"/>
        <v>169.79166666666666</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156250</v>
      </c>
      <c r="AG677" s="290">
        <f t="shared" si="340"/>
        <v>232.51488095238096</v>
      </c>
      <c r="AI677" s="429">
        <f t="shared" si="316"/>
        <v>149.05999999999767</v>
      </c>
      <c r="AJ677" s="429">
        <f t="shared" si="317"/>
        <v>159.36000000000058</v>
      </c>
      <c r="AK677" s="429">
        <f t="shared" si="318"/>
        <v>150.22999999999593</v>
      </c>
      <c r="AL677" s="429">
        <f t="shared" si="319"/>
        <v>158.45999999999185</v>
      </c>
      <c r="AM677" s="429">
        <f t="shared" si="320"/>
        <v>149.06000000001222</v>
      </c>
      <c r="AN677" s="429">
        <f t="shared" si="321"/>
        <v>159.36000000000058</v>
      </c>
      <c r="AO677" s="429">
        <f t="shared" si="322"/>
        <v>150.23000000001048</v>
      </c>
      <c r="AP677" s="429">
        <f t="shared" si="323"/>
        <v>158.4600000000064</v>
      </c>
      <c r="AQ677" s="429">
        <f t="shared" si="324"/>
        <v>190</v>
      </c>
      <c r="AR677" s="429">
        <f t="shared" si="325"/>
        <v>190</v>
      </c>
      <c r="AS677" s="429">
        <f t="shared" si="326"/>
        <v>200</v>
      </c>
      <c r="AT677" s="429">
        <f t="shared" si="327"/>
        <v>200</v>
      </c>
      <c r="AU677" s="429">
        <f t="shared" si="328"/>
        <v>300</v>
      </c>
      <c r="AV677" s="429">
        <f t="shared" si="329"/>
        <v>300</v>
      </c>
      <c r="AW677" s="429">
        <f t="shared" si="330"/>
        <v>300</v>
      </c>
      <c r="AX677" s="429">
        <f t="shared" si="331"/>
        <v>300</v>
      </c>
    </row>
    <row r="678" spans="1:50">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80436.38</v>
      </c>
      <c r="C678" s="290">
        <f t="shared" si="341"/>
        <v>119.5191381872214</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94733.78</v>
      </c>
      <c r="E678" s="290">
        <f t="shared" si="342"/>
        <v>140.7634175334324</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93859.79</v>
      </c>
      <c r="G678" s="290">
        <f t="shared" si="333"/>
        <v>139.46476968796432</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100552.08</v>
      </c>
      <c r="I678" s="290">
        <f t="shared" si="334"/>
        <v>149.40873699851412</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100317.38</v>
      </c>
      <c r="K678" s="290">
        <f t="shared" si="310"/>
        <v>149.06</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107249.28000000001</v>
      </c>
      <c r="M678" s="290">
        <f t="shared" si="311"/>
        <v>159.36000000000001</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101104.79</v>
      </c>
      <c r="O678" s="290">
        <f t="shared" si="335"/>
        <v>150.22999999999999</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106643.58</v>
      </c>
      <c r="Q678" s="290">
        <f t="shared" si="336"/>
        <v>158.46</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127870</v>
      </c>
      <c r="S678" s="290">
        <f t="shared" si="312"/>
        <v>190</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127870</v>
      </c>
      <c r="U678" s="290">
        <f t="shared" si="313"/>
        <v>190</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134600</v>
      </c>
      <c r="W678" s="290">
        <f t="shared" si="337"/>
        <v>200</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134600</v>
      </c>
      <c r="Y678" s="290">
        <f t="shared" si="338"/>
        <v>200</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96500</v>
      </c>
      <c r="AA678" s="290">
        <f t="shared" si="314"/>
        <v>143.38781575037146</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147200</v>
      </c>
      <c r="AC678" s="290">
        <f t="shared" si="315"/>
        <v>218.72213967310549</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114400</v>
      </c>
      <c r="AE678" s="290">
        <f t="shared" si="339"/>
        <v>169.98514115898959</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156550</v>
      </c>
      <c r="AG678" s="290">
        <f t="shared" si="340"/>
        <v>232.6151560178306</v>
      </c>
      <c r="AI678" s="429">
        <f t="shared" si="316"/>
        <v>149.05999999999767</v>
      </c>
      <c r="AJ678" s="429">
        <f t="shared" si="317"/>
        <v>159.35999999998603</v>
      </c>
      <c r="AK678" s="429">
        <f t="shared" si="318"/>
        <v>150.22999999999593</v>
      </c>
      <c r="AL678" s="429">
        <f t="shared" si="319"/>
        <v>158.4600000000064</v>
      </c>
      <c r="AM678" s="429">
        <f t="shared" si="320"/>
        <v>149.05999999999767</v>
      </c>
      <c r="AN678" s="429">
        <f t="shared" si="321"/>
        <v>159.36000000000058</v>
      </c>
      <c r="AO678" s="429">
        <f t="shared" si="322"/>
        <v>150.22999999999593</v>
      </c>
      <c r="AP678" s="429">
        <f t="shared" si="323"/>
        <v>158.45999999999185</v>
      </c>
      <c r="AQ678" s="429">
        <f t="shared" si="324"/>
        <v>190</v>
      </c>
      <c r="AR678" s="429">
        <f t="shared" si="325"/>
        <v>190</v>
      </c>
      <c r="AS678" s="429">
        <f t="shared" si="326"/>
        <v>200</v>
      </c>
      <c r="AT678" s="429">
        <f t="shared" si="327"/>
        <v>200</v>
      </c>
      <c r="AU678" s="429">
        <f t="shared" si="328"/>
        <v>300</v>
      </c>
      <c r="AV678" s="429">
        <f t="shared" si="329"/>
        <v>300</v>
      </c>
      <c r="AW678" s="429">
        <f t="shared" si="330"/>
        <v>300</v>
      </c>
      <c r="AX678" s="429">
        <f t="shared" si="331"/>
        <v>300</v>
      </c>
    </row>
    <row r="679" spans="1:50">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80585.440000000002</v>
      </c>
      <c r="C679" s="290">
        <f t="shared" si="341"/>
        <v>119.56296735905045</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94893.14</v>
      </c>
      <c r="E679" s="290">
        <f t="shared" si="342"/>
        <v>140.79100890207715</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94010.02</v>
      </c>
      <c r="G679" s="290">
        <f t="shared" si="333"/>
        <v>139.48074183976263</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100710.54000000001</v>
      </c>
      <c r="I679" s="290">
        <f t="shared" si="334"/>
        <v>149.42216617210684</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100466.44</v>
      </c>
      <c r="K679" s="290">
        <f t="shared" si="310"/>
        <v>149.06</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107408.64000000001</v>
      </c>
      <c r="M679" s="290">
        <f t="shared" si="311"/>
        <v>159.36000000000001</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101255.01999999999</v>
      </c>
      <c r="O679" s="290">
        <f t="shared" si="335"/>
        <v>150.22999999999999</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106802.04000000001</v>
      </c>
      <c r="Q679" s="290">
        <f t="shared" si="336"/>
        <v>158.46</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128060</v>
      </c>
      <c r="S679" s="290">
        <f t="shared" si="312"/>
        <v>190</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128060</v>
      </c>
      <c r="U679" s="290">
        <f t="shared" si="313"/>
        <v>190</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134800</v>
      </c>
      <c r="W679" s="290">
        <f t="shared" si="337"/>
        <v>200</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134800</v>
      </c>
      <c r="Y679" s="290">
        <f t="shared" si="338"/>
        <v>200</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96800</v>
      </c>
      <c r="AA679" s="290">
        <f t="shared" si="314"/>
        <v>143.62017804154303</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147500</v>
      </c>
      <c r="AC679" s="290">
        <f t="shared" si="315"/>
        <v>218.84272997032642</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114700</v>
      </c>
      <c r="AE679" s="290">
        <f t="shared" si="339"/>
        <v>170.17804154302669</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156850</v>
      </c>
      <c r="AG679" s="290">
        <f t="shared" si="340"/>
        <v>232.71513353115728</v>
      </c>
      <c r="AI679" s="429">
        <f t="shared" si="316"/>
        <v>149.05999999999767</v>
      </c>
      <c r="AJ679" s="429">
        <f t="shared" si="317"/>
        <v>159.36000000000058</v>
      </c>
      <c r="AK679" s="429">
        <f t="shared" si="318"/>
        <v>150.23000000001048</v>
      </c>
      <c r="AL679" s="429">
        <f t="shared" si="319"/>
        <v>158.4600000000064</v>
      </c>
      <c r="AM679" s="429">
        <f t="shared" si="320"/>
        <v>149.05999999999767</v>
      </c>
      <c r="AN679" s="429">
        <f t="shared" si="321"/>
        <v>159.36000000000058</v>
      </c>
      <c r="AO679" s="429">
        <f t="shared" si="322"/>
        <v>150.22999999999593</v>
      </c>
      <c r="AP679" s="429">
        <f t="shared" si="323"/>
        <v>158.4600000000064</v>
      </c>
      <c r="AQ679" s="429">
        <f t="shared" si="324"/>
        <v>190</v>
      </c>
      <c r="AR679" s="429">
        <f t="shared" si="325"/>
        <v>190</v>
      </c>
      <c r="AS679" s="429">
        <f t="shared" si="326"/>
        <v>200</v>
      </c>
      <c r="AT679" s="429">
        <f t="shared" si="327"/>
        <v>200</v>
      </c>
      <c r="AU679" s="429">
        <f t="shared" si="328"/>
        <v>300</v>
      </c>
      <c r="AV679" s="429">
        <f t="shared" si="329"/>
        <v>300</v>
      </c>
      <c r="AW679" s="429">
        <f t="shared" si="330"/>
        <v>300</v>
      </c>
      <c r="AX679" s="429">
        <f t="shared" si="331"/>
        <v>300</v>
      </c>
    </row>
    <row r="680" spans="1:5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80734.5</v>
      </c>
      <c r="C680" s="290">
        <f t="shared" si="341"/>
        <v>119.60666666666667</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95052.5</v>
      </c>
      <c r="E680" s="290">
        <f t="shared" si="342"/>
        <v>140.81851851851852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94160.25</v>
      </c>
      <c r="G680" s="290">
        <f t="shared" si="333"/>
        <v>139.49666666666667</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100869</v>
      </c>
      <c r="I680" s="290">
        <f t="shared" si="334"/>
        <v>149.43555555555557</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100615.5</v>
      </c>
      <c r="K680" s="290">
        <f t="shared" si="310"/>
        <v>149.06</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107568.00000000001</v>
      </c>
      <c r="M680" s="290">
        <f t="shared" si="311"/>
        <v>159.36000000000001</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101405.25</v>
      </c>
      <c r="O680" s="290">
        <f t="shared" si="335"/>
        <v>150.22999999999999</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106960.5</v>
      </c>
      <c r="Q680" s="290">
        <f t="shared" si="336"/>
        <v>158.46</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128250</v>
      </c>
      <c r="S680" s="290">
        <f t="shared" si="312"/>
        <v>190</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128250</v>
      </c>
      <c r="U680" s="290">
        <f t="shared" si="313"/>
        <v>190</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135000</v>
      </c>
      <c r="W680" s="290">
        <f t="shared" si="337"/>
        <v>200</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135000</v>
      </c>
      <c r="Y680" s="290">
        <f t="shared" si="338"/>
        <v>200</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97100</v>
      </c>
      <c r="AA680" s="290">
        <f t="shared" si="314"/>
        <v>143.85185185185185</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147800</v>
      </c>
      <c r="AC680" s="290">
        <f t="shared" si="315"/>
        <v>218.96296296296296</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115000</v>
      </c>
      <c r="AE680" s="290">
        <f t="shared" si="339"/>
        <v>170.37037037037038</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157150</v>
      </c>
      <c r="AG680" s="290">
        <f t="shared" si="340"/>
        <v>232.81481481481481</v>
      </c>
      <c r="AI680" s="429">
        <f t="shared" si="316"/>
        <v>149.05999999999767</v>
      </c>
      <c r="AJ680" s="429">
        <f t="shared" si="317"/>
        <v>159.36000000000058</v>
      </c>
      <c r="AK680" s="429">
        <f t="shared" si="318"/>
        <v>150.22999999999593</v>
      </c>
      <c r="AL680" s="429">
        <f t="shared" si="319"/>
        <v>158.45999999999185</v>
      </c>
      <c r="AM680" s="429">
        <f t="shared" si="320"/>
        <v>149.05999999999767</v>
      </c>
      <c r="AN680" s="429">
        <f t="shared" si="321"/>
        <v>159.36000000000058</v>
      </c>
      <c r="AO680" s="429">
        <f t="shared" si="322"/>
        <v>150.23000000001048</v>
      </c>
      <c r="AP680" s="429">
        <f t="shared" si="323"/>
        <v>158.45999999999185</v>
      </c>
      <c r="AQ680" s="429">
        <f t="shared" si="324"/>
        <v>190</v>
      </c>
      <c r="AR680" s="429">
        <f t="shared" si="325"/>
        <v>190</v>
      </c>
      <c r="AS680" s="429">
        <f t="shared" si="326"/>
        <v>200</v>
      </c>
      <c r="AT680" s="429">
        <f t="shared" si="327"/>
        <v>200</v>
      </c>
      <c r="AU680" s="429">
        <f t="shared" si="328"/>
        <v>300</v>
      </c>
      <c r="AV680" s="429">
        <f t="shared" si="329"/>
        <v>300</v>
      </c>
      <c r="AW680" s="429">
        <f t="shared" si="330"/>
        <v>300</v>
      </c>
      <c r="AX680" s="429">
        <f t="shared" si="331"/>
        <v>300</v>
      </c>
    </row>
    <row r="681" spans="1:50">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80883.56</v>
      </c>
      <c r="C681" s="290">
        <f t="shared" si="341"/>
        <v>119.65023668639053</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95211.86</v>
      </c>
      <c r="E681" s="290">
        <f t="shared" si="342"/>
        <v>140.84594674556214</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94310.48</v>
      </c>
      <c r="G681" s="290">
        <f t="shared" si="333"/>
        <v>139.51254437869821</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101027.46</v>
      </c>
      <c r="I681" s="290">
        <f t="shared" si="334"/>
        <v>149.4489053254438</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100764.56</v>
      </c>
      <c r="K681" s="290">
        <f t="shared" si="310"/>
        <v>149.06</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107727.36000000002</v>
      </c>
      <c r="M681" s="290">
        <f t="shared" si="311"/>
        <v>159.36000000000001</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101555.48</v>
      </c>
      <c r="O681" s="290">
        <f t="shared" si="335"/>
        <v>150.22999999999999</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107118.96</v>
      </c>
      <c r="Q681" s="290">
        <f t="shared" si="336"/>
        <v>158.46</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128440</v>
      </c>
      <c r="S681" s="290">
        <f t="shared" si="312"/>
        <v>190</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128440</v>
      </c>
      <c r="U681" s="290">
        <f t="shared" si="313"/>
        <v>190</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135200</v>
      </c>
      <c r="W681" s="290">
        <f t="shared" si="337"/>
        <v>200</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135200</v>
      </c>
      <c r="Y681" s="290">
        <f t="shared" si="338"/>
        <v>200</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97400</v>
      </c>
      <c r="AA681" s="290">
        <f t="shared" si="314"/>
        <v>144.08284023668639</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148100</v>
      </c>
      <c r="AC681" s="290">
        <f t="shared" si="315"/>
        <v>219.08284023668639</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115300</v>
      </c>
      <c r="AE681" s="290">
        <f t="shared" si="339"/>
        <v>170.5621301775148</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157450</v>
      </c>
      <c r="AG681" s="290">
        <f t="shared" si="340"/>
        <v>232.91420118343194</v>
      </c>
      <c r="AI681" s="429">
        <f t="shared" si="316"/>
        <v>149.05999999999767</v>
      </c>
      <c r="AJ681" s="429">
        <f t="shared" si="317"/>
        <v>159.36000000000058</v>
      </c>
      <c r="AK681" s="429">
        <f t="shared" si="318"/>
        <v>150.22999999999593</v>
      </c>
      <c r="AL681" s="429">
        <f t="shared" si="319"/>
        <v>158.4600000000064</v>
      </c>
      <c r="AM681" s="429">
        <f t="shared" si="320"/>
        <v>149.05999999999767</v>
      </c>
      <c r="AN681" s="429">
        <f t="shared" si="321"/>
        <v>159.36000000000058</v>
      </c>
      <c r="AO681" s="429">
        <f t="shared" si="322"/>
        <v>150.22999999999593</v>
      </c>
      <c r="AP681" s="429">
        <f t="shared" si="323"/>
        <v>158.4600000000064</v>
      </c>
      <c r="AQ681" s="429">
        <f t="shared" si="324"/>
        <v>190</v>
      </c>
      <c r="AR681" s="429">
        <f t="shared" si="325"/>
        <v>190</v>
      </c>
      <c r="AS681" s="429">
        <f t="shared" si="326"/>
        <v>200</v>
      </c>
      <c r="AT681" s="429">
        <f t="shared" si="327"/>
        <v>200</v>
      </c>
      <c r="AU681" s="429">
        <f t="shared" si="328"/>
        <v>300</v>
      </c>
      <c r="AV681" s="429">
        <f t="shared" si="329"/>
        <v>300</v>
      </c>
      <c r="AW681" s="429">
        <f t="shared" si="330"/>
        <v>300</v>
      </c>
      <c r="AX681" s="429">
        <f t="shared" si="331"/>
        <v>300</v>
      </c>
    </row>
    <row r="682" spans="1:50">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81032.62</v>
      </c>
      <c r="C682" s="290">
        <f t="shared" si="341"/>
        <v>119.69367799113736</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95371.22</v>
      </c>
      <c r="E682" s="290">
        <f t="shared" si="342"/>
        <v>140.87329394387001</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94460.709999999992</v>
      </c>
      <c r="G682" s="290">
        <f t="shared" si="333"/>
        <v>139.52837518463809</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101185.92000000001</v>
      </c>
      <c r="I682" s="290">
        <f t="shared" si="334"/>
        <v>149.46221565731167</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100913.62</v>
      </c>
      <c r="K682" s="290">
        <f t="shared" si="310"/>
        <v>149.06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107886.72000000002</v>
      </c>
      <c r="M682" s="290">
        <f t="shared" si="311"/>
        <v>159.36000000000001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101705.70999999999</v>
      </c>
      <c r="O682" s="290">
        <f t="shared" si="335"/>
        <v>150.22999999999999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107277.42</v>
      </c>
      <c r="Q682" s="290">
        <f t="shared" si="336"/>
        <v>158.46</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128630</v>
      </c>
      <c r="S682" s="290">
        <f t="shared" si="312"/>
        <v>190</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128630</v>
      </c>
      <c r="U682" s="290">
        <f t="shared" si="313"/>
        <v>190</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135400</v>
      </c>
      <c r="W682" s="290">
        <f t="shared" si="337"/>
        <v>200</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135400</v>
      </c>
      <c r="Y682" s="290">
        <f t="shared" si="338"/>
        <v>200</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97700</v>
      </c>
      <c r="AA682" s="290">
        <f t="shared" si="314"/>
        <v>144.31314623338258</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148400</v>
      </c>
      <c r="AC682" s="290">
        <f t="shared" si="315"/>
        <v>219.20236336779911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115600</v>
      </c>
      <c r="AE682" s="290">
        <f t="shared" si="339"/>
        <v>170.75332348596751</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157750</v>
      </c>
      <c r="AG682" s="290">
        <f t="shared" si="340"/>
        <v>233.01329394387002</v>
      </c>
      <c r="AI682" s="429">
        <f t="shared" si="316"/>
        <v>149.05999999999767</v>
      </c>
      <c r="AJ682" s="429">
        <f t="shared" si="317"/>
        <v>159.36000000000058</v>
      </c>
      <c r="AK682" s="429">
        <f t="shared" si="318"/>
        <v>150.22999999999593</v>
      </c>
      <c r="AL682" s="429">
        <f t="shared" si="319"/>
        <v>158.4600000000064</v>
      </c>
      <c r="AM682" s="429">
        <f t="shared" si="320"/>
        <v>149.05999999999767</v>
      </c>
      <c r="AN682" s="429">
        <f t="shared" si="321"/>
        <v>159.36000000000058</v>
      </c>
      <c r="AO682" s="429">
        <f t="shared" si="322"/>
        <v>150.22999999999593</v>
      </c>
      <c r="AP682" s="429">
        <f t="shared" si="323"/>
        <v>158.45999999999185</v>
      </c>
      <c r="AQ682" s="429">
        <f t="shared" si="324"/>
        <v>190</v>
      </c>
      <c r="AR682" s="429">
        <f t="shared" si="325"/>
        <v>190</v>
      </c>
      <c r="AS682" s="429">
        <f t="shared" si="326"/>
        <v>200</v>
      </c>
      <c r="AT682" s="429">
        <f t="shared" si="327"/>
        <v>200</v>
      </c>
      <c r="AU682" s="429">
        <f t="shared" si="328"/>
        <v>300</v>
      </c>
      <c r="AV682" s="429">
        <f t="shared" si="329"/>
        <v>300</v>
      </c>
      <c r="AW682" s="429">
        <f t="shared" si="330"/>
        <v>300</v>
      </c>
      <c r="AX682" s="429">
        <f t="shared" si="331"/>
        <v>300</v>
      </c>
    </row>
    <row r="683" spans="1:50">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81181.679999999993</v>
      </c>
      <c r="C683" s="290">
        <f t="shared" si="341"/>
        <v>119.73699115044246</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95530.58</v>
      </c>
      <c r="E683" s="290">
        <f t="shared" si="342"/>
        <v>140.90056047197641</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94610.94</v>
      </c>
      <c r="G683" s="290">
        <f t="shared" si="333"/>
        <v>139.5441592920354</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101344.38</v>
      </c>
      <c r="I683" s="290">
        <f t="shared" si="334"/>
        <v>149.47548672566373</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101062.68000000001</v>
      </c>
      <c r="K683" s="290">
        <f t="shared" si="310"/>
        <v>149.06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108046.08000000002</v>
      </c>
      <c r="M683" s="290">
        <f t="shared" si="311"/>
        <v>159.36000000000001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101855.93999999999</v>
      </c>
      <c r="O683" s="290">
        <f t="shared" si="335"/>
        <v>150.22999999999999</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107435.88</v>
      </c>
      <c r="Q683" s="290">
        <f t="shared" si="336"/>
        <v>158.46</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128820</v>
      </c>
      <c r="S683" s="290">
        <f t="shared" si="312"/>
        <v>190</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128820</v>
      </c>
      <c r="U683" s="290">
        <f t="shared" si="313"/>
        <v>190</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135600</v>
      </c>
      <c r="W683" s="290">
        <f t="shared" si="337"/>
        <v>200</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135600</v>
      </c>
      <c r="Y683" s="290">
        <f t="shared" si="338"/>
        <v>200</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98000</v>
      </c>
      <c r="AA683" s="290">
        <f t="shared" si="314"/>
        <v>144.54277286135692</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148700</v>
      </c>
      <c r="AC683" s="290">
        <f t="shared" si="315"/>
        <v>219.32153392330383</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115900</v>
      </c>
      <c r="AE683" s="290">
        <f t="shared" si="339"/>
        <v>170.94395280235989</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158050</v>
      </c>
      <c r="AG683" s="290">
        <f t="shared" si="340"/>
        <v>233.11209439528022</v>
      </c>
      <c r="AI683" s="429">
        <f t="shared" si="316"/>
        <v>149.05999999999767</v>
      </c>
      <c r="AJ683" s="429">
        <f t="shared" si="317"/>
        <v>159.36000000000058</v>
      </c>
      <c r="AK683" s="429">
        <f t="shared" si="318"/>
        <v>150.23000000001048</v>
      </c>
      <c r="AL683" s="429">
        <f t="shared" si="319"/>
        <v>158.45999999999185</v>
      </c>
      <c r="AM683" s="429">
        <f t="shared" si="320"/>
        <v>149.06000000001222</v>
      </c>
      <c r="AN683" s="429">
        <f t="shared" si="321"/>
        <v>159.36000000000058</v>
      </c>
      <c r="AO683" s="429">
        <f t="shared" si="322"/>
        <v>150.22999999999593</v>
      </c>
      <c r="AP683" s="429">
        <f t="shared" si="323"/>
        <v>158.4600000000064</v>
      </c>
      <c r="AQ683" s="429">
        <f t="shared" si="324"/>
        <v>190</v>
      </c>
      <c r="AR683" s="429">
        <f t="shared" si="325"/>
        <v>190</v>
      </c>
      <c r="AS683" s="429">
        <f t="shared" si="326"/>
        <v>200</v>
      </c>
      <c r="AT683" s="429">
        <f t="shared" si="327"/>
        <v>200</v>
      </c>
      <c r="AU683" s="429">
        <f t="shared" si="328"/>
        <v>300</v>
      </c>
      <c r="AV683" s="429">
        <f t="shared" si="329"/>
        <v>300</v>
      </c>
      <c r="AW683" s="429">
        <f t="shared" si="330"/>
        <v>300</v>
      </c>
      <c r="AX683" s="429">
        <f t="shared" si="331"/>
        <v>300</v>
      </c>
    </row>
    <row r="684" spans="1:50">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81330.740000000005</v>
      </c>
      <c r="C684" s="290">
        <f t="shared" si="341"/>
        <v>119.78017673048602</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95689.94</v>
      </c>
      <c r="E684" s="290">
        <f t="shared" si="342"/>
        <v>140.92774668630338</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94761.17</v>
      </c>
      <c r="G684" s="290">
        <f t="shared" si="333"/>
        <v>139.55989690721648</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101502.84</v>
      </c>
      <c r="I684" s="290">
        <f t="shared" si="334"/>
        <v>149.48871870397642</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101211.74</v>
      </c>
      <c r="K684" s="290">
        <f t="shared" si="310"/>
        <v>149.06</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108205.44</v>
      </c>
      <c r="M684" s="290">
        <f t="shared" si="311"/>
        <v>159.36000000000001</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102006.17</v>
      </c>
      <c r="O684" s="290">
        <f t="shared" si="335"/>
        <v>150.22999999999999</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107594.34000000001</v>
      </c>
      <c r="Q684" s="290">
        <f t="shared" si="336"/>
        <v>158.46</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129010</v>
      </c>
      <c r="S684" s="290">
        <f t="shared" si="312"/>
        <v>190</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129010</v>
      </c>
      <c r="U684" s="290">
        <f t="shared" si="313"/>
        <v>190</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135800</v>
      </c>
      <c r="W684" s="290">
        <f t="shared" si="337"/>
        <v>200</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135800</v>
      </c>
      <c r="Y684" s="290">
        <f t="shared" si="338"/>
        <v>200</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98300</v>
      </c>
      <c r="AA684" s="290">
        <f t="shared" si="314"/>
        <v>144.7717231222386</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149000</v>
      </c>
      <c r="AC684" s="290">
        <f t="shared" si="315"/>
        <v>219.44035346097201</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116200</v>
      </c>
      <c r="AE684" s="290">
        <f t="shared" si="339"/>
        <v>171.13402061855669</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158350</v>
      </c>
      <c r="AG684" s="290">
        <f t="shared" si="340"/>
        <v>233.21060382916053</v>
      </c>
      <c r="AI684" s="429">
        <f t="shared" si="316"/>
        <v>149.06000000001222</v>
      </c>
      <c r="AJ684" s="429">
        <f t="shared" si="317"/>
        <v>159.36000000000058</v>
      </c>
      <c r="AK684" s="429">
        <f t="shared" si="318"/>
        <v>150.22999999999593</v>
      </c>
      <c r="AL684" s="429">
        <f t="shared" si="319"/>
        <v>158.45999999999185</v>
      </c>
      <c r="AM684" s="429">
        <f t="shared" si="320"/>
        <v>149.05999999999767</v>
      </c>
      <c r="AN684" s="429">
        <f t="shared" si="321"/>
        <v>159.35999999998603</v>
      </c>
      <c r="AO684" s="429">
        <f t="shared" si="322"/>
        <v>150.23000000001048</v>
      </c>
      <c r="AP684" s="429">
        <f t="shared" si="323"/>
        <v>158.4600000000064</v>
      </c>
      <c r="AQ684" s="429">
        <f t="shared" si="324"/>
        <v>190</v>
      </c>
      <c r="AR684" s="429">
        <f t="shared" si="325"/>
        <v>190</v>
      </c>
      <c r="AS684" s="429">
        <f t="shared" si="326"/>
        <v>200</v>
      </c>
      <c r="AT684" s="429">
        <f t="shared" si="327"/>
        <v>200</v>
      </c>
      <c r="AU684" s="429">
        <f t="shared" si="328"/>
        <v>300</v>
      </c>
      <c r="AV684" s="429">
        <f t="shared" si="329"/>
        <v>300</v>
      </c>
      <c r="AW684" s="429">
        <f t="shared" si="330"/>
        <v>300</v>
      </c>
      <c r="AX684" s="429">
        <f t="shared" si="331"/>
        <v>300</v>
      </c>
    </row>
    <row r="685" spans="1:50">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81479.8</v>
      </c>
      <c r="C685" s="290">
        <f t="shared" si="341"/>
        <v>119.82323529411765</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95849.3</v>
      </c>
      <c r="E685" s="290">
        <f t="shared" si="342"/>
        <v>140.95485294117648</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94911.4</v>
      </c>
      <c r="G685" s="290">
        <f t="shared" si="333"/>
        <v>139.57558823529411</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101661.3</v>
      </c>
      <c r="I685" s="290">
        <f t="shared" si="334"/>
        <v>149.50191176470588</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101360.8</v>
      </c>
      <c r="K685" s="290">
        <f t="shared" si="310"/>
        <v>149.06</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108364.8</v>
      </c>
      <c r="M685" s="290">
        <f t="shared" si="311"/>
        <v>159.36000000000001</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102156.4</v>
      </c>
      <c r="O685" s="290">
        <f t="shared" si="335"/>
        <v>150.22999999999999</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107752.8</v>
      </c>
      <c r="Q685" s="290">
        <f t="shared" si="336"/>
        <v>158.46</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129200</v>
      </c>
      <c r="S685" s="290">
        <f t="shared" si="312"/>
        <v>190</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129200</v>
      </c>
      <c r="U685" s="290">
        <f t="shared" si="313"/>
        <v>190</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136000</v>
      </c>
      <c r="W685" s="290">
        <f t="shared" si="337"/>
        <v>200</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136000</v>
      </c>
      <c r="Y685" s="290">
        <f t="shared" si="338"/>
        <v>200</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98600</v>
      </c>
      <c r="AA685" s="290">
        <f t="shared" si="314"/>
        <v>145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149300</v>
      </c>
      <c r="AC685" s="290">
        <f t="shared" si="315"/>
        <v>219.55882352941177</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116500</v>
      </c>
      <c r="AE685" s="290">
        <f t="shared" si="339"/>
        <v>171.3235294117647</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158650</v>
      </c>
      <c r="AG685" s="290">
        <f t="shared" si="340"/>
        <v>233.30882352941177</v>
      </c>
      <c r="AI685" s="429">
        <f t="shared" si="316"/>
        <v>149.05999999999767</v>
      </c>
      <c r="AJ685" s="429">
        <f t="shared" si="317"/>
        <v>159.36000000000058</v>
      </c>
      <c r="AK685" s="429">
        <f t="shared" si="318"/>
        <v>150.22999999999593</v>
      </c>
      <c r="AL685" s="429">
        <f t="shared" si="319"/>
        <v>158.4600000000064</v>
      </c>
      <c r="AM685" s="429">
        <f t="shared" si="320"/>
        <v>149.05999999999767</v>
      </c>
      <c r="AN685" s="429">
        <f t="shared" si="321"/>
        <v>159.36000000000058</v>
      </c>
      <c r="AO685" s="429">
        <f t="shared" si="322"/>
        <v>150.22999999999593</v>
      </c>
      <c r="AP685" s="429">
        <f t="shared" si="323"/>
        <v>158.45999999999185</v>
      </c>
      <c r="AQ685" s="429">
        <f t="shared" si="324"/>
        <v>190</v>
      </c>
      <c r="AR685" s="429">
        <f t="shared" si="325"/>
        <v>190</v>
      </c>
      <c r="AS685" s="429">
        <f t="shared" si="326"/>
        <v>200</v>
      </c>
      <c r="AT685" s="429">
        <f t="shared" si="327"/>
        <v>200</v>
      </c>
      <c r="AU685" s="429">
        <f t="shared" si="328"/>
        <v>300</v>
      </c>
      <c r="AV685" s="429">
        <f t="shared" si="329"/>
        <v>300</v>
      </c>
      <c r="AW685" s="429">
        <f t="shared" si="330"/>
        <v>300</v>
      </c>
      <c r="AX685" s="429">
        <f t="shared" si="331"/>
        <v>300</v>
      </c>
    </row>
    <row r="686" spans="1:50">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81628.86</v>
      </c>
      <c r="C686" s="290">
        <f t="shared" si="341"/>
        <v>119.86616740088105</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96008.66</v>
      </c>
      <c r="E686" s="290">
        <f t="shared" si="342"/>
        <v>140.98187958883994</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95061.63</v>
      </c>
      <c r="G686" s="290">
        <f t="shared" si="333"/>
        <v>139.59123348017621</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101819.76000000001</v>
      </c>
      <c r="I686" s="290">
        <f t="shared" si="334"/>
        <v>149.51506607929517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101509.86</v>
      </c>
      <c r="K686" s="290">
        <f t="shared" si="310"/>
        <v>149.06</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108524.16</v>
      </c>
      <c r="M686" s="290">
        <f t="shared" si="311"/>
        <v>159.36000000000001</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102306.62999999999</v>
      </c>
      <c r="O686" s="290">
        <f t="shared" si="335"/>
        <v>150.22999999999999</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107911.26000000001</v>
      </c>
      <c r="Q686" s="290">
        <f t="shared" si="336"/>
        <v>158.46</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129390</v>
      </c>
      <c r="S686" s="290">
        <f t="shared" si="312"/>
        <v>190</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129390</v>
      </c>
      <c r="U686" s="290">
        <f t="shared" si="313"/>
        <v>190</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136200</v>
      </c>
      <c r="W686" s="290">
        <f t="shared" si="337"/>
        <v>200</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136200</v>
      </c>
      <c r="Y686" s="290">
        <f t="shared" si="338"/>
        <v>200</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98900</v>
      </c>
      <c r="AA686" s="290">
        <f t="shared" si="314"/>
        <v>145.22760646108665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149600</v>
      </c>
      <c r="AC686" s="290">
        <f t="shared" si="315"/>
        <v>219.67694566813509</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116800</v>
      </c>
      <c r="AE686" s="290">
        <f t="shared" si="339"/>
        <v>171.51248164464025</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158950</v>
      </c>
      <c r="AG686" s="290">
        <f t="shared" si="340"/>
        <v>233.40675477239353</v>
      </c>
      <c r="AI686" s="429">
        <f t="shared" si="316"/>
        <v>149.05999999999767</v>
      </c>
      <c r="AJ686" s="429">
        <f t="shared" si="317"/>
        <v>159.36000000000058</v>
      </c>
      <c r="AK686" s="429">
        <f t="shared" si="318"/>
        <v>150.23000000001048</v>
      </c>
      <c r="AL686" s="429">
        <f t="shared" si="319"/>
        <v>158.4600000000064</v>
      </c>
      <c r="AM686" s="429">
        <f t="shared" si="320"/>
        <v>149.05999999999767</v>
      </c>
      <c r="AN686" s="429">
        <f t="shared" si="321"/>
        <v>159.36000000000058</v>
      </c>
      <c r="AO686" s="429">
        <f t="shared" si="322"/>
        <v>150.22999999999593</v>
      </c>
      <c r="AP686" s="429">
        <f t="shared" si="323"/>
        <v>158.4600000000064</v>
      </c>
      <c r="AQ686" s="429">
        <f t="shared" si="324"/>
        <v>190</v>
      </c>
      <c r="AR686" s="429">
        <f t="shared" si="325"/>
        <v>190</v>
      </c>
      <c r="AS686" s="429">
        <f t="shared" si="326"/>
        <v>200</v>
      </c>
      <c r="AT686" s="429">
        <f t="shared" si="327"/>
        <v>200</v>
      </c>
      <c r="AU686" s="429">
        <f t="shared" si="328"/>
        <v>300</v>
      </c>
      <c r="AV686" s="429">
        <f t="shared" si="329"/>
        <v>300</v>
      </c>
      <c r="AW686" s="429">
        <f t="shared" si="330"/>
        <v>300</v>
      </c>
      <c r="AX686" s="429">
        <f t="shared" si="331"/>
        <v>300</v>
      </c>
    </row>
    <row r="687" spans="1:50">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81777.919999999998</v>
      </c>
      <c r="C687" s="290">
        <f t="shared" si="341"/>
        <v>119.90897360703812</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96168.02</v>
      </c>
      <c r="E687" s="290">
        <f t="shared" si="342"/>
        <v>141.00882697947213</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95211.86</v>
      </c>
      <c r="G687" s="290">
        <f t="shared" si="333"/>
        <v>139.60683284457477</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101978.22</v>
      </c>
      <c r="I687" s="290">
        <f t="shared" si="334"/>
        <v>149.52818181818182</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101658.92</v>
      </c>
      <c r="K687" s="290">
        <f t="shared" si="310"/>
        <v>149.06</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108683.52</v>
      </c>
      <c r="M687" s="290">
        <f t="shared" si="311"/>
        <v>159.36000000000001</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102456.85999999999</v>
      </c>
      <c r="O687" s="290">
        <f t="shared" si="335"/>
        <v>150.22999999999999</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108069.72</v>
      </c>
      <c r="Q687" s="290">
        <f t="shared" si="336"/>
        <v>158.46</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129580</v>
      </c>
      <c r="S687" s="290">
        <f t="shared" si="312"/>
        <v>190</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129580</v>
      </c>
      <c r="U687" s="290">
        <f t="shared" si="313"/>
        <v>190</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136400</v>
      </c>
      <c r="W687" s="290">
        <f t="shared" si="337"/>
        <v>200</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136400</v>
      </c>
      <c r="Y687" s="290">
        <f t="shared" si="338"/>
        <v>200</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99200</v>
      </c>
      <c r="AA687" s="290">
        <f t="shared" si="314"/>
        <v>145.45454545454547</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149900</v>
      </c>
      <c r="AC687" s="290">
        <f t="shared" si="315"/>
        <v>219.79472140762462</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117100</v>
      </c>
      <c r="AE687" s="290">
        <f t="shared" si="339"/>
        <v>171.70087976539588</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159250</v>
      </c>
      <c r="AG687" s="290">
        <f t="shared" si="340"/>
        <v>233.50439882697947</v>
      </c>
      <c r="AI687" s="429">
        <f t="shared" si="316"/>
        <v>149.05999999999767</v>
      </c>
      <c r="AJ687" s="429">
        <f t="shared" si="317"/>
        <v>159.36000000000058</v>
      </c>
      <c r="AK687" s="429">
        <f t="shared" si="318"/>
        <v>150.22999999999593</v>
      </c>
      <c r="AL687" s="429">
        <f t="shared" si="319"/>
        <v>158.45999999999185</v>
      </c>
      <c r="AM687" s="429">
        <f t="shared" si="320"/>
        <v>149.05999999999767</v>
      </c>
      <c r="AN687" s="429">
        <f t="shared" si="321"/>
        <v>159.36000000000058</v>
      </c>
      <c r="AO687" s="429">
        <f t="shared" si="322"/>
        <v>150.22999999999593</v>
      </c>
      <c r="AP687" s="429">
        <f t="shared" si="323"/>
        <v>158.45999999999185</v>
      </c>
      <c r="AQ687" s="429">
        <f t="shared" si="324"/>
        <v>190</v>
      </c>
      <c r="AR687" s="429">
        <f t="shared" si="325"/>
        <v>190</v>
      </c>
      <c r="AS687" s="429">
        <f t="shared" si="326"/>
        <v>200</v>
      </c>
      <c r="AT687" s="429">
        <f t="shared" si="327"/>
        <v>200</v>
      </c>
      <c r="AU687" s="429">
        <f t="shared" si="328"/>
        <v>300</v>
      </c>
      <c r="AV687" s="429">
        <f t="shared" si="329"/>
        <v>300</v>
      </c>
      <c r="AW687" s="429">
        <f t="shared" si="330"/>
        <v>300</v>
      </c>
      <c r="AX687" s="429">
        <f t="shared" si="331"/>
        <v>300</v>
      </c>
    </row>
    <row r="688" spans="1:50">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81926.98</v>
      </c>
      <c r="C688" s="290">
        <f t="shared" ref="C688:C705" si="343">B688/$A688</f>
        <v>119.95165446559297</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96327.38</v>
      </c>
      <c r="E688" s="290">
        <f t="shared" ref="E688:E705" si="344">D688/$A688</f>
        <v>141.03569546120059</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95362.09</v>
      </c>
      <c r="G688" s="290">
        <f t="shared" si="333"/>
        <v>139.62238653001464</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102136.68</v>
      </c>
      <c r="I688" s="290">
        <f t="shared" si="334"/>
        <v>149.54125915080527</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101807.98</v>
      </c>
      <c r="K688" s="290">
        <f t="shared" si="310"/>
        <v>149.06</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108842.88</v>
      </c>
      <c r="M688" s="290">
        <f t="shared" si="311"/>
        <v>159.36000000000001</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102607.09</v>
      </c>
      <c r="O688" s="290">
        <f t="shared" si="335"/>
        <v>150.22999999999999</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108228.18000000001</v>
      </c>
      <c r="Q688" s="290">
        <f t="shared" si="336"/>
        <v>158.46</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129770</v>
      </c>
      <c r="S688" s="290">
        <f t="shared" si="312"/>
        <v>190</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129770</v>
      </c>
      <c r="U688" s="290">
        <f t="shared" si="313"/>
        <v>190</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136600</v>
      </c>
      <c r="W688" s="290">
        <f t="shared" si="337"/>
        <v>200</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136600</v>
      </c>
      <c r="Y688" s="290">
        <f t="shared" si="338"/>
        <v>200</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99500</v>
      </c>
      <c r="AA688" s="290">
        <f t="shared" si="314"/>
        <v>145.68081991215226</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150200</v>
      </c>
      <c r="AC688" s="290">
        <f t="shared" si="315"/>
        <v>219.91215226939971</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117400</v>
      </c>
      <c r="AE688" s="290">
        <f t="shared" si="339"/>
        <v>171.8887262079063</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159550</v>
      </c>
      <c r="AG688" s="290">
        <f t="shared" si="340"/>
        <v>233.601756954612</v>
      </c>
      <c r="AI688" s="429">
        <f t="shared" si="316"/>
        <v>149.05999999999767</v>
      </c>
      <c r="AJ688" s="429">
        <f t="shared" si="317"/>
        <v>159.36000000000058</v>
      </c>
      <c r="AK688" s="429">
        <f t="shared" si="318"/>
        <v>150.22999999999593</v>
      </c>
      <c r="AL688" s="429">
        <f t="shared" si="319"/>
        <v>158.45999999999185</v>
      </c>
      <c r="AM688" s="429">
        <f t="shared" si="320"/>
        <v>149.05999999999767</v>
      </c>
      <c r="AN688" s="429">
        <f t="shared" si="321"/>
        <v>159.36000000000058</v>
      </c>
      <c r="AO688" s="429">
        <f t="shared" si="322"/>
        <v>150.23000000001048</v>
      </c>
      <c r="AP688" s="429">
        <f t="shared" si="323"/>
        <v>158.4600000000064</v>
      </c>
      <c r="AQ688" s="429">
        <f t="shared" si="324"/>
        <v>190</v>
      </c>
      <c r="AR688" s="429">
        <f t="shared" si="325"/>
        <v>190</v>
      </c>
      <c r="AS688" s="429">
        <f t="shared" si="326"/>
        <v>200</v>
      </c>
      <c r="AT688" s="429">
        <f t="shared" si="327"/>
        <v>200</v>
      </c>
      <c r="AU688" s="429">
        <f t="shared" si="328"/>
        <v>300</v>
      </c>
      <c r="AV688" s="429">
        <f t="shared" si="329"/>
        <v>300</v>
      </c>
      <c r="AW688" s="429">
        <f t="shared" si="330"/>
        <v>300</v>
      </c>
      <c r="AX688" s="429">
        <f t="shared" si="331"/>
        <v>300</v>
      </c>
    </row>
    <row r="689" spans="1:50">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82076.040000000008</v>
      </c>
      <c r="C689" s="290">
        <f t="shared" si="343"/>
        <v>119.9942105263158</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96486.74</v>
      </c>
      <c r="E689" s="290">
        <f t="shared" si="344"/>
        <v>141.06248538011695</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95512.320000000007</v>
      </c>
      <c r="G689" s="290">
        <f t="shared" si="333"/>
        <v>139.63789473684213</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102295.14</v>
      </c>
      <c r="I689" s="290">
        <f t="shared" si="334"/>
        <v>149.55429824561404</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101957.04000000001</v>
      </c>
      <c r="K689" s="290">
        <f t="shared" si="310"/>
        <v>149.06</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109002.24000000001</v>
      </c>
      <c r="M689" s="290">
        <f t="shared" si="311"/>
        <v>159.36000000000001</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102757.31999999999</v>
      </c>
      <c r="O689" s="290">
        <f t="shared" si="335"/>
        <v>150.22999999999999</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108386.64</v>
      </c>
      <c r="Q689" s="290">
        <f t="shared" si="336"/>
        <v>158.46</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129960</v>
      </c>
      <c r="S689" s="290">
        <f t="shared" si="312"/>
        <v>190</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129960</v>
      </c>
      <c r="U689" s="290">
        <f t="shared" si="313"/>
        <v>190</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136800</v>
      </c>
      <c r="W689" s="290">
        <f t="shared" si="337"/>
        <v>200</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136800</v>
      </c>
      <c r="Y689" s="290">
        <f t="shared" si="338"/>
        <v>200</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99800</v>
      </c>
      <c r="AA689" s="290">
        <f t="shared" si="314"/>
        <v>145.90643274853801</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150500</v>
      </c>
      <c r="AC689" s="290">
        <f t="shared" si="315"/>
        <v>220.02923976608187</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117700</v>
      </c>
      <c r="AE689" s="290">
        <f t="shared" si="339"/>
        <v>172.07602339181287</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159850</v>
      </c>
      <c r="AG689" s="290">
        <f t="shared" si="340"/>
        <v>233.69883040935673</v>
      </c>
      <c r="AI689" s="429">
        <f t="shared" si="316"/>
        <v>149.06000000001222</v>
      </c>
      <c r="AJ689" s="429">
        <f t="shared" si="317"/>
        <v>159.36000000000058</v>
      </c>
      <c r="AK689" s="429">
        <f t="shared" si="318"/>
        <v>150.23000000001048</v>
      </c>
      <c r="AL689" s="429">
        <f t="shared" si="319"/>
        <v>158.4600000000064</v>
      </c>
      <c r="AM689" s="429">
        <f t="shared" si="320"/>
        <v>149.06000000001222</v>
      </c>
      <c r="AN689" s="429">
        <f t="shared" si="321"/>
        <v>159.36000000000058</v>
      </c>
      <c r="AO689" s="429">
        <f t="shared" si="322"/>
        <v>150.22999999999593</v>
      </c>
      <c r="AP689" s="429">
        <f t="shared" si="323"/>
        <v>158.45999999999185</v>
      </c>
      <c r="AQ689" s="429">
        <f t="shared" si="324"/>
        <v>190</v>
      </c>
      <c r="AR689" s="429">
        <f t="shared" si="325"/>
        <v>190</v>
      </c>
      <c r="AS689" s="429">
        <f t="shared" si="326"/>
        <v>200</v>
      </c>
      <c r="AT689" s="429">
        <f t="shared" si="327"/>
        <v>200</v>
      </c>
      <c r="AU689" s="429">
        <f t="shared" si="328"/>
        <v>300</v>
      </c>
      <c r="AV689" s="429">
        <f t="shared" si="329"/>
        <v>300</v>
      </c>
      <c r="AW689" s="429">
        <f t="shared" si="330"/>
        <v>300</v>
      </c>
      <c r="AX689" s="429">
        <f t="shared" si="331"/>
        <v>300</v>
      </c>
    </row>
    <row r="690" spans="1:5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82225.100000000006</v>
      </c>
      <c r="C690" s="290">
        <f t="shared" si="343"/>
        <v>120.03664233576643</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96646.1</v>
      </c>
      <c r="E690" s="290">
        <f t="shared" si="344"/>
        <v>141.08919708029197</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95662.55</v>
      </c>
      <c r="G690" s="290">
        <f t="shared" si="333"/>
        <v>139.65335766423357</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102453.6</v>
      </c>
      <c r="I690" s="290">
        <f t="shared" si="334"/>
        <v>149.56729927007299</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102106.1</v>
      </c>
      <c r="K690" s="290">
        <f t="shared" si="310"/>
        <v>149.06</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109161.60000000001</v>
      </c>
      <c r="M690" s="290">
        <f t="shared" si="311"/>
        <v>159.36000000000001</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102907.54999999999</v>
      </c>
      <c r="O690" s="290">
        <f t="shared" si="335"/>
        <v>150.22999999999999</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108545.1</v>
      </c>
      <c r="Q690" s="290">
        <f t="shared" si="336"/>
        <v>158.46</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130150</v>
      </c>
      <c r="S690" s="290">
        <f t="shared" si="312"/>
        <v>190</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130150</v>
      </c>
      <c r="U690" s="290">
        <f t="shared" si="313"/>
        <v>190</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137000</v>
      </c>
      <c r="W690" s="290">
        <f t="shared" si="337"/>
        <v>200</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137000</v>
      </c>
      <c r="Y690" s="290">
        <f t="shared" si="338"/>
        <v>200</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100100</v>
      </c>
      <c r="AA690" s="290">
        <f t="shared" si="314"/>
        <v>146.13138686131387</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150800</v>
      </c>
      <c r="AC690" s="290">
        <f t="shared" si="315"/>
        <v>220.14598540145985</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118000</v>
      </c>
      <c r="AE690" s="290">
        <f t="shared" si="339"/>
        <v>172.26277372262774</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160150</v>
      </c>
      <c r="AG690" s="290">
        <f t="shared" si="340"/>
        <v>233.79562043795622</v>
      </c>
      <c r="AI690" s="429">
        <f t="shared" si="316"/>
        <v>149.05999999999767</v>
      </c>
      <c r="AJ690" s="429">
        <f t="shared" si="317"/>
        <v>159.36000000000058</v>
      </c>
      <c r="AK690" s="429">
        <f t="shared" si="318"/>
        <v>150.22999999999593</v>
      </c>
      <c r="AL690" s="429">
        <f t="shared" si="319"/>
        <v>158.4600000000064</v>
      </c>
      <c r="AM690" s="429">
        <f t="shared" si="320"/>
        <v>149.05999999999767</v>
      </c>
      <c r="AN690" s="429">
        <f t="shared" si="321"/>
        <v>159.36000000000058</v>
      </c>
      <c r="AO690" s="429">
        <f t="shared" si="322"/>
        <v>150.22999999999593</v>
      </c>
      <c r="AP690" s="429">
        <f t="shared" si="323"/>
        <v>158.4600000000064</v>
      </c>
      <c r="AQ690" s="429">
        <f t="shared" si="324"/>
        <v>190</v>
      </c>
      <c r="AR690" s="429">
        <f t="shared" si="325"/>
        <v>190</v>
      </c>
      <c r="AS690" s="429">
        <f t="shared" si="326"/>
        <v>200</v>
      </c>
      <c r="AT690" s="429">
        <f t="shared" si="327"/>
        <v>200</v>
      </c>
      <c r="AU690" s="429">
        <f t="shared" si="328"/>
        <v>300</v>
      </c>
      <c r="AV690" s="429">
        <f t="shared" si="329"/>
        <v>300</v>
      </c>
      <c r="AW690" s="429">
        <f t="shared" si="330"/>
        <v>300</v>
      </c>
      <c r="AX690" s="429">
        <f t="shared" si="331"/>
        <v>300</v>
      </c>
    </row>
    <row r="691" spans="1:50">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82374.16</v>
      </c>
      <c r="C691" s="290">
        <f t="shared" si="343"/>
        <v>120.07895043731779</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96805.46</v>
      </c>
      <c r="E691" s="290">
        <f t="shared" si="344"/>
        <v>141.11583090379008</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95812.78</v>
      </c>
      <c r="G691" s="290">
        <f t="shared" si="333"/>
        <v>139.66877551020409</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102612.06</v>
      </c>
      <c r="I691" s="290">
        <f t="shared" si="334"/>
        <v>149.58026239067055</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102255.16</v>
      </c>
      <c r="K691" s="290">
        <f t="shared" si="310"/>
        <v>149.06</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109320.96000000001</v>
      </c>
      <c r="M691" s="290">
        <f t="shared" si="311"/>
        <v>159.36000000000001</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103057.78</v>
      </c>
      <c r="O691" s="290">
        <f t="shared" si="335"/>
        <v>150.22999999999999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108703.56000000001</v>
      </c>
      <c r="Q691" s="290">
        <f t="shared" si="336"/>
        <v>158.46</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130340</v>
      </c>
      <c r="S691" s="290">
        <f t="shared" si="312"/>
        <v>190</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130340</v>
      </c>
      <c r="U691" s="290">
        <f t="shared" si="313"/>
        <v>190</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137200</v>
      </c>
      <c r="W691" s="290">
        <f t="shared" si="337"/>
        <v>200</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137200</v>
      </c>
      <c r="Y691" s="290">
        <f t="shared" si="338"/>
        <v>200</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100400</v>
      </c>
      <c r="AA691" s="290">
        <f t="shared" si="314"/>
        <v>146.35568513119534</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151100</v>
      </c>
      <c r="AC691" s="290">
        <f t="shared" si="315"/>
        <v>220.26239067055394</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118300</v>
      </c>
      <c r="AE691" s="290">
        <f t="shared" si="339"/>
        <v>172.44897959183675</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160450</v>
      </c>
      <c r="AG691" s="290">
        <f t="shared" si="340"/>
        <v>233.89212827988339</v>
      </c>
      <c r="AI691" s="429">
        <f t="shared" si="316"/>
        <v>149.05999999999767</v>
      </c>
      <c r="AJ691" s="429">
        <f t="shared" si="317"/>
        <v>159.36000000000058</v>
      </c>
      <c r="AK691" s="429">
        <f t="shared" si="318"/>
        <v>150.22999999999593</v>
      </c>
      <c r="AL691" s="429">
        <f t="shared" si="319"/>
        <v>158.45999999999185</v>
      </c>
      <c r="AM691" s="429">
        <f t="shared" si="320"/>
        <v>149.05999999999767</v>
      </c>
      <c r="AN691" s="429">
        <f t="shared" si="321"/>
        <v>159.36000000000058</v>
      </c>
      <c r="AO691" s="429">
        <f t="shared" si="322"/>
        <v>150.23000000001048</v>
      </c>
      <c r="AP691" s="429">
        <f t="shared" si="323"/>
        <v>158.4600000000064</v>
      </c>
      <c r="AQ691" s="429">
        <f t="shared" si="324"/>
        <v>190</v>
      </c>
      <c r="AR691" s="429">
        <f t="shared" si="325"/>
        <v>190</v>
      </c>
      <c r="AS691" s="429">
        <f t="shared" si="326"/>
        <v>200</v>
      </c>
      <c r="AT691" s="429">
        <f t="shared" si="327"/>
        <v>200</v>
      </c>
      <c r="AU691" s="429">
        <f t="shared" si="328"/>
        <v>300</v>
      </c>
      <c r="AV691" s="429">
        <f t="shared" si="329"/>
        <v>300</v>
      </c>
      <c r="AW691" s="429">
        <f t="shared" si="330"/>
        <v>300</v>
      </c>
      <c r="AX691" s="429">
        <f t="shared" si="331"/>
        <v>300</v>
      </c>
    </row>
    <row r="692" spans="1:50">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82523.22</v>
      </c>
      <c r="C692" s="290">
        <f t="shared" si="343"/>
        <v>120.12113537117904</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96964.82</v>
      </c>
      <c r="E692" s="290">
        <f t="shared" si="344"/>
        <v>141.14238719068413</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95963.01</v>
      </c>
      <c r="G692" s="290">
        <f t="shared" si="333"/>
        <v>139.68414847161571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102770.52</v>
      </c>
      <c r="I692" s="290">
        <f t="shared" si="334"/>
        <v>149.59318777292577</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102404.22</v>
      </c>
      <c r="K692" s="290">
        <f t="shared" si="310"/>
        <v>149.06</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109480.32000000001</v>
      </c>
      <c r="M692" s="290">
        <f t="shared" si="311"/>
        <v>159.36000000000001</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103208.01</v>
      </c>
      <c r="O692" s="290">
        <f t="shared" si="335"/>
        <v>150.22999999999999</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108862.02</v>
      </c>
      <c r="Q692" s="290">
        <f t="shared" si="336"/>
        <v>158.46</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130530</v>
      </c>
      <c r="S692" s="290">
        <f t="shared" si="312"/>
        <v>190</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130530</v>
      </c>
      <c r="U692" s="290">
        <f t="shared" si="313"/>
        <v>190</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137400</v>
      </c>
      <c r="W692" s="290">
        <f t="shared" si="337"/>
        <v>200</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137400</v>
      </c>
      <c r="Y692" s="290">
        <f t="shared" si="338"/>
        <v>200</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100700</v>
      </c>
      <c r="AA692" s="290">
        <f t="shared" si="314"/>
        <v>146.5793304221252</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151400</v>
      </c>
      <c r="AC692" s="290">
        <f t="shared" si="315"/>
        <v>220.37845705967976</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118600</v>
      </c>
      <c r="AE692" s="290">
        <f t="shared" si="339"/>
        <v>172.63464337700145</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160750</v>
      </c>
      <c r="AG692" s="290">
        <f t="shared" si="340"/>
        <v>233.98835516739447</v>
      </c>
      <c r="AI692" s="429">
        <f t="shared" si="316"/>
        <v>149.05999999999767</v>
      </c>
      <c r="AJ692" s="429">
        <f t="shared" si="317"/>
        <v>159.36000000000058</v>
      </c>
      <c r="AK692" s="429">
        <f t="shared" si="318"/>
        <v>150.22999999999593</v>
      </c>
      <c r="AL692" s="429">
        <f t="shared" si="319"/>
        <v>158.4600000000064</v>
      </c>
      <c r="AM692" s="429">
        <f t="shared" si="320"/>
        <v>149.05999999999767</v>
      </c>
      <c r="AN692" s="429">
        <f t="shared" si="321"/>
        <v>159.36000000000058</v>
      </c>
      <c r="AO692" s="429">
        <f t="shared" si="322"/>
        <v>150.22999999999593</v>
      </c>
      <c r="AP692" s="429">
        <f t="shared" si="323"/>
        <v>158.45999999999185</v>
      </c>
      <c r="AQ692" s="429">
        <f t="shared" si="324"/>
        <v>190</v>
      </c>
      <c r="AR692" s="429">
        <f t="shared" si="325"/>
        <v>190</v>
      </c>
      <c r="AS692" s="429">
        <f t="shared" si="326"/>
        <v>200</v>
      </c>
      <c r="AT692" s="429">
        <f t="shared" si="327"/>
        <v>200</v>
      </c>
      <c r="AU692" s="429">
        <f t="shared" si="328"/>
        <v>300</v>
      </c>
      <c r="AV692" s="429">
        <f t="shared" si="329"/>
        <v>300</v>
      </c>
      <c r="AW692" s="429">
        <f t="shared" si="330"/>
        <v>300</v>
      </c>
      <c r="AX692" s="429">
        <f t="shared" si="331"/>
        <v>300</v>
      </c>
    </row>
    <row r="693" spans="1:50">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82672.28</v>
      </c>
      <c r="C693" s="290">
        <f t="shared" si="343"/>
        <v>120.1631976744186</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97124.180000000008</v>
      </c>
      <c r="E693" s="290">
        <f t="shared" si="344"/>
        <v>141.16886627906979</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96113.24</v>
      </c>
      <c r="G693" s="290">
        <f t="shared" si="333"/>
        <v>139.69947674418606</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102928.98000000001</v>
      </c>
      <c r="I693" s="290">
        <f t="shared" si="334"/>
        <v>149.60607558139537</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102553.28</v>
      </c>
      <c r="K693" s="290">
        <f t="shared" si="310"/>
        <v>149.06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109639.68000000001</v>
      </c>
      <c r="M693" s="290">
        <f t="shared" si="311"/>
        <v>159.36000000000001</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103358.23999999999</v>
      </c>
      <c r="O693" s="290">
        <f t="shared" si="335"/>
        <v>150.22999999999999</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109020.48000000001</v>
      </c>
      <c r="Q693" s="290">
        <f t="shared" si="336"/>
        <v>158.46</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130720</v>
      </c>
      <c r="S693" s="290">
        <f t="shared" si="312"/>
        <v>190</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130720</v>
      </c>
      <c r="U693" s="290">
        <f t="shared" si="313"/>
        <v>190</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137600</v>
      </c>
      <c r="W693" s="290">
        <f t="shared" si="337"/>
        <v>200</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137600</v>
      </c>
      <c r="Y693" s="290">
        <f t="shared" si="338"/>
        <v>200</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101000</v>
      </c>
      <c r="AA693" s="290">
        <f t="shared" si="314"/>
        <v>146.80232558139534</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151700</v>
      </c>
      <c r="AC693" s="290">
        <f t="shared" si="315"/>
        <v>220.49418604651163</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118900</v>
      </c>
      <c r="AE693" s="290">
        <f t="shared" si="339"/>
        <v>172.81976744186048</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161050</v>
      </c>
      <c r="AG693" s="290">
        <f t="shared" si="340"/>
        <v>234.0843023255814</v>
      </c>
      <c r="AI693" s="429">
        <f t="shared" si="316"/>
        <v>149.05999999999767</v>
      </c>
      <c r="AJ693" s="429">
        <f t="shared" si="317"/>
        <v>159.36000000000058</v>
      </c>
      <c r="AK693" s="429">
        <f t="shared" si="318"/>
        <v>150.23000000001048</v>
      </c>
      <c r="AL693" s="429">
        <f t="shared" si="319"/>
        <v>158.4600000000064</v>
      </c>
      <c r="AM693" s="429">
        <f t="shared" si="320"/>
        <v>149.05999999999767</v>
      </c>
      <c r="AN693" s="429">
        <f t="shared" si="321"/>
        <v>159.36000000000058</v>
      </c>
      <c r="AO693" s="429">
        <f t="shared" si="322"/>
        <v>150.22999999999593</v>
      </c>
      <c r="AP693" s="429">
        <f t="shared" si="323"/>
        <v>158.4600000000064</v>
      </c>
      <c r="AQ693" s="429">
        <f t="shared" si="324"/>
        <v>190</v>
      </c>
      <c r="AR693" s="429">
        <f t="shared" si="325"/>
        <v>190</v>
      </c>
      <c r="AS693" s="429">
        <f t="shared" si="326"/>
        <v>200</v>
      </c>
      <c r="AT693" s="429">
        <f t="shared" si="327"/>
        <v>200</v>
      </c>
      <c r="AU693" s="429">
        <f t="shared" si="328"/>
        <v>300</v>
      </c>
      <c r="AV693" s="429">
        <f t="shared" si="329"/>
        <v>300</v>
      </c>
      <c r="AW693" s="429">
        <f t="shared" si="330"/>
        <v>300</v>
      </c>
      <c r="AX693" s="429">
        <f t="shared" si="331"/>
        <v>300</v>
      </c>
    </row>
    <row r="694" spans="1:50">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82821.34</v>
      </c>
      <c r="C694" s="290">
        <f t="shared" si="343"/>
        <v>120.20513788098694</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97283.540000000008</v>
      </c>
      <c r="E694" s="290">
        <f t="shared" si="344"/>
        <v>141.19526850507984</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96263.47</v>
      </c>
      <c r="G694" s="290">
        <f t="shared" si="333"/>
        <v>139.71476052249636</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103087.44</v>
      </c>
      <c r="I694" s="290">
        <f t="shared" si="334"/>
        <v>149.61892597968071</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102702.34</v>
      </c>
      <c r="K694" s="290">
        <f t="shared" si="310"/>
        <v>149.06</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109799.04000000001</v>
      </c>
      <c r="M694" s="290">
        <f t="shared" si="311"/>
        <v>159.36000000000001</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103508.46999999999</v>
      </c>
      <c r="O694" s="290">
        <f t="shared" si="335"/>
        <v>150.22999999999999</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109178.94</v>
      </c>
      <c r="Q694" s="290">
        <f t="shared" si="336"/>
        <v>158.46</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130910</v>
      </c>
      <c r="S694" s="290">
        <f t="shared" si="312"/>
        <v>190</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130910</v>
      </c>
      <c r="U694" s="290">
        <f t="shared" si="313"/>
        <v>190</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137800</v>
      </c>
      <c r="W694" s="290">
        <f t="shared" si="337"/>
        <v>200</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137800</v>
      </c>
      <c r="Y694" s="290">
        <f t="shared" si="338"/>
        <v>200</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101300</v>
      </c>
      <c r="AA694" s="290">
        <f t="shared" si="314"/>
        <v>147.02467343976778</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152000</v>
      </c>
      <c r="AC694" s="290">
        <f t="shared" si="315"/>
        <v>220.60957910014514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119200</v>
      </c>
      <c r="AE694" s="290">
        <f t="shared" si="339"/>
        <v>173.00435413642961</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161350</v>
      </c>
      <c r="AG694" s="290">
        <f t="shared" si="340"/>
        <v>234.1799709724238</v>
      </c>
      <c r="AI694" s="429">
        <f t="shared" si="316"/>
        <v>149.05999999999767</v>
      </c>
      <c r="AJ694" s="429">
        <f t="shared" si="317"/>
        <v>159.36000000000058</v>
      </c>
      <c r="AK694" s="429">
        <f t="shared" si="318"/>
        <v>150.22999999999593</v>
      </c>
      <c r="AL694" s="429">
        <f t="shared" si="319"/>
        <v>158.45999999999185</v>
      </c>
      <c r="AM694" s="429">
        <f t="shared" si="320"/>
        <v>149.05999999999767</v>
      </c>
      <c r="AN694" s="429">
        <f t="shared" si="321"/>
        <v>159.36000000000058</v>
      </c>
      <c r="AO694" s="429">
        <f t="shared" si="322"/>
        <v>150.22999999999593</v>
      </c>
      <c r="AP694" s="429">
        <f t="shared" si="323"/>
        <v>158.45999999999185</v>
      </c>
      <c r="AQ694" s="429">
        <f t="shared" si="324"/>
        <v>190</v>
      </c>
      <c r="AR694" s="429">
        <f t="shared" si="325"/>
        <v>190</v>
      </c>
      <c r="AS694" s="429">
        <f t="shared" si="326"/>
        <v>200</v>
      </c>
      <c r="AT694" s="429">
        <f t="shared" si="327"/>
        <v>200</v>
      </c>
      <c r="AU694" s="429">
        <f t="shared" si="328"/>
        <v>300</v>
      </c>
      <c r="AV694" s="429">
        <f t="shared" si="329"/>
        <v>300</v>
      </c>
      <c r="AW694" s="429">
        <f t="shared" si="330"/>
        <v>300</v>
      </c>
      <c r="AX694" s="429">
        <f t="shared" si="331"/>
        <v>300</v>
      </c>
    </row>
    <row r="695" spans="1:50">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82970.399999999994</v>
      </c>
      <c r="C695" s="290">
        <f t="shared" si="343"/>
        <v>120.24695652173912</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97442.900000000009</v>
      </c>
      <c r="E695" s="290">
        <f t="shared" si="344"/>
        <v>141.22159420289856</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96413.7</v>
      </c>
      <c r="G695" s="290">
        <f t="shared" si="333"/>
        <v>139.72999999999999</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103245.9</v>
      </c>
      <c r="I695" s="290">
        <f t="shared" si="334"/>
        <v>149.63173913043477</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102851.40000000001</v>
      </c>
      <c r="K695" s="290">
        <f t="shared" si="310"/>
        <v>149.06</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109958.40000000001</v>
      </c>
      <c r="M695" s="290">
        <f t="shared" si="311"/>
        <v>159.36000000000001</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103658.7</v>
      </c>
      <c r="O695" s="290">
        <f t="shared" si="335"/>
        <v>150.22999999999999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109337.40000000001</v>
      </c>
      <c r="Q695" s="290">
        <f t="shared" si="336"/>
        <v>158.46</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131100</v>
      </c>
      <c r="S695" s="290">
        <f t="shared" si="312"/>
        <v>190</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131100</v>
      </c>
      <c r="U695" s="290">
        <f t="shared" si="313"/>
        <v>190</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138000</v>
      </c>
      <c r="W695" s="290">
        <f t="shared" si="337"/>
        <v>200</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138000</v>
      </c>
      <c r="Y695" s="290">
        <f t="shared" si="338"/>
        <v>200</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101600</v>
      </c>
      <c r="AA695" s="290">
        <f t="shared" si="314"/>
        <v>147.24637681159419</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152300</v>
      </c>
      <c r="AC695" s="290">
        <f t="shared" si="315"/>
        <v>220.72463768115941</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119500</v>
      </c>
      <c r="AE695" s="290">
        <f t="shared" si="339"/>
        <v>173.18840579710144</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161650</v>
      </c>
      <c r="AG695" s="290">
        <f t="shared" si="340"/>
        <v>234.27536231884059</v>
      </c>
      <c r="AI695" s="429">
        <f t="shared" si="316"/>
        <v>149.05999999999767</v>
      </c>
      <c r="AJ695" s="429">
        <f t="shared" si="317"/>
        <v>159.36000000000058</v>
      </c>
      <c r="AK695" s="429">
        <f t="shared" si="318"/>
        <v>150.22999999999593</v>
      </c>
      <c r="AL695" s="429">
        <f t="shared" si="319"/>
        <v>158.45999999999185</v>
      </c>
      <c r="AM695" s="429">
        <f t="shared" si="320"/>
        <v>149.06000000001222</v>
      </c>
      <c r="AN695" s="429">
        <f t="shared" si="321"/>
        <v>159.36000000000058</v>
      </c>
      <c r="AO695" s="429">
        <f t="shared" si="322"/>
        <v>150.23000000001048</v>
      </c>
      <c r="AP695" s="429">
        <f t="shared" si="323"/>
        <v>158.4600000000064</v>
      </c>
      <c r="AQ695" s="429">
        <f t="shared" si="324"/>
        <v>190</v>
      </c>
      <c r="AR695" s="429">
        <f t="shared" si="325"/>
        <v>190</v>
      </c>
      <c r="AS695" s="429">
        <f t="shared" si="326"/>
        <v>200</v>
      </c>
      <c r="AT695" s="429">
        <f t="shared" si="327"/>
        <v>200</v>
      </c>
      <c r="AU695" s="429">
        <f t="shared" si="328"/>
        <v>300</v>
      </c>
      <c r="AV695" s="429">
        <f t="shared" si="329"/>
        <v>300</v>
      </c>
      <c r="AW695" s="429">
        <f t="shared" si="330"/>
        <v>300</v>
      </c>
      <c r="AX695" s="429">
        <f t="shared" si="331"/>
        <v>300</v>
      </c>
    </row>
    <row r="696" spans="1:50">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83119.459999999992</v>
      </c>
      <c r="C696" s="290">
        <f t="shared" si="343"/>
        <v>120.2886541244573</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97602.260000000009</v>
      </c>
      <c r="E696" s="290">
        <f t="shared" si="344"/>
        <v>141.2478437047757</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96563.93</v>
      </c>
      <c r="G696" s="290">
        <f t="shared" si="333"/>
        <v>139.74519536903037</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103404.36</v>
      </c>
      <c r="I696" s="290">
        <f t="shared" si="334"/>
        <v>149.64451519536902</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103000.46</v>
      </c>
      <c r="K696" s="290">
        <f t="shared" si="310"/>
        <v>149.06</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110117.76000000001</v>
      </c>
      <c r="M696" s="290">
        <f t="shared" si="311"/>
        <v>159.36000000000001</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103808.93</v>
      </c>
      <c r="O696" s="290">
        <f t="shared" si="335"/>
        <v>150.22999999999999</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109495.86</v>
      </c>
      <c r="Q696" s="290">
        <f t="shared" si="336"/>
        <v>158.46</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131290</v>
      </c>
      <c r="S696" s="290">
        <f t="shared" si="312"/>
        <v>190</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131290</v>
      </c>
      <c r="U696" s="290">
        <f t="shared" si="313"/>
        <v>190</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138200</v>
      </c>
      <c r="W696" s="290">
        <f t="shared" si="337"/>
        <v>200</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138200</v>
      </c>
      <c r="Y696" s="290">
        <f t="shared" si="338"/>
        <v>200</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101900</v>
      </c>
      <c r="AA696" s="290">
        <f t="shared" si="314"/>
        <v>147.46743849493487</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152600</v>
      </c>
      <c r="AC696" s="290">
        <f t="shared" si="315"/>
        <v>220.83936324167874</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119800</v>
      </c>
      <c r="AE696" s="290">
        <f t="shared" si="339"/>
        <v>173.37192474674384</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161950</v>
      </c>
      <c r="AG696" s="290">
        <f t="shared" si="340"/>
        <v>234.37047756874097</v>
      </c>
      <c r="AI696" s="429">
        <f t="shared" si="316"/>
        <v>149.05999999999767</v>
      </c>
      <c r="AJ696" s="429">
        <f t="shared" si="317"/>
        <v>159.36000000000058</v>
      </c>
      <c r="AK696" s="429">
        <f t="shared" si="318"/>
        <v>150.22999999999593</v>
      </c>
      <c r="AL696" s="429">
        <f t="shared" si="319"/>
        <v>158.4600000000064</v>
      </c>
      <c r="AM696" s="429">
        <f t="shared" si="320"/>
        <v>149.05999999999767</v>
      </c>
      <c r="AN696" s="429">
        <f t="shared" si="321"/>
        <v>159.36000000000058</v>
      </c>
      <c r="AO696" s="429">
        <f t="shared" si="322"/>
        <v>150.22999999999593</v>
      </c>
      <c r="AP696" s="429">
        <f t="shared" si="323"/>
        <v>158.45999999999185</v>
      </c>
      <c r="AQ696" s="429">
        <f t="shared" si="324"/>
        <v>190</v>
      </c>
      <c r="AR696" s="429">
        <f t="shared" si="325"/>
        <v>190</v>
      </c>
      <c r="AS696" s="429">
        <f t="shared" si="326"/>
        <v>200</v>
      </c>
      <c r="AT696" s="429">
        <f t="shared" si="327"/>
        <v>200</v>
      </c>
      <c r="AU696" s="429">
        <f t="shared" si="328"/>
        <v>300</v>
      </c>
      <c r="AV696" s="429">
        <f t="shared" si="329"/>
        <v>300</v>
      </c>
      <c r="AW696" s="429">
        <f t="shared" si="330"/>
        <v>300</v>
      </c>
      <c r="AX696" s="429">
        <f t="shared" si="331"/>
        <v>300</v>
      </c>
    </row>
    <row r="697" spans="1:50">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83268.52</v>
      </c>
      <c r="C697" s="290">
        <f t="shared" si="343"/>
        <v>120.33023121387284</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97761.62000000001</v>
      </c>
      <c r="E697" s="290">
        <f t="shared" si="344"/>
        <v>141.27401734104049</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96714.16</v>
      </c>
      <c r="G697" s="290">
        <f t="shared" si="333"/>
        <v>139.76034682080925</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103562.82</v>
      </c>
      <c r="I697" s="290">
        <f t="shared" si="334"/>
        <v>149.65725433526012</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103149.52</v>
      </c>
      <c r="K697" s="290">
        <f t="shared" si="310"/>
        <v>149.06</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110277.12000000001</v>
      </c>
      <c r="M697" s="290">
        <f t="shared" si="311"/>
        <v>159.36000000000001</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103959.15999999999</v>
      </c>
      <c r="O697" s="290">
        <f t="shared" si="335"/>
        <v>150.22999999999999</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109654.32</v>
      </c>
      <c r="Q697" s="290">
        <f t="shared" si="336"/>
        <v>158.46</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131480</v>
      </c>
      <c r="S697" s="290">
        <f t="shared" si="312"/>
        <v>190</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131480</v>
      </c>
      <c r="U697" s="290">
        <f t="shared" si="313"/>
        <v>190</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138400</v>
      </c>
      <c r="W697" s="290">
        <f t="shared" si="337"/>
        <v>200</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138400</v>
      </c>
      <c r="Y697" s="290">
        <f t="shared" si="338"/>
        <v>200</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102200</v>
      </c>
      <c r="AA697" s="290">
        <f t="shared" si="314"/>
        <v>147.6878612716763</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152900</v>
      </c>
      <c r="AC697" s="290">
        <f t="shared" si="315"/>
        <v>220.95375722543352</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120100</v>
      </c>
      <c r="AE697" s="290">
        <f t="shared" si="339"/>
        <v>173.5549132947977</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162250</v>
      </c>
      <c r="AG697" s="290">
        <f t="shared" si="340"/>
        <v>234.46531791907515</v>
      </c>
      <c r="AI697" s="429">
        <f t="shared" si="316"/>
        <v>149.06000000001222</v>
      </c>
      <c r="AJ697" s="429">
        <f t="shared" si="317"/>
        <v>159.36000000000058</v>
      </c>
      <c r="AK697" s="429">
        <f t="shared" si="318"/>
        <v>150.23000000001048</v>
      </c>
      <c r="AL697" s="429">
        <f t="shared" si="319"/>
        <v>158.4600000000064</v>
      </c>
      <c r="AM697" s="429">
        <f t="shared" si="320"/>
        <v>149.05999999999767</v>
      </c>
      <c r="AN697" s="429">
        <f t="shared" si="321"/>
        <v>159.36000000000058</v>
      </c>
      <c r="AO697" s="429">
        <f t="shared" si="322"/>
        <v>150.22999999999593</v>
      </c>
      <c r="AP697" s="429">
        <f t="shared" si="323"/>
        <v>158.4600000000064</v>
      </c>
      <c r="AQ697" s="429">
        <f t="shared" si="324"/>
        <v>190</v>
      </c>
      <c r="AR697" s="429">
        <f t="shared" si="325"/>
        <v>190</v>
      </c>
      <c r="AS697" s="429">
        <f t="shared" si="326"/>
        <v>200</v>
      </c>
      <c r="AT697" s="429">
        <f t="shared" si="327"/>
        <v>200</v>
      </c>
      <c r="AU697" s="429">
        <f t="shared" si="328"/>
        <v>300</v>
      </c>
      <c r="AV697" s="429">
        <f t="shared" si="329"/>
        <v>300</v>
      </c>
      <c r="AW697" s="429">
        <f t="shared" si="330"/>
        <v>300</v>
      </c>
      <c r="AX697" s="429">
        <f t="shared" si="331"/>
        <v>300</v>
      </c>
    </row>
    <row r="698" spans="1:50">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83417.58</v>
      </c>
      <c r="C698" s="290">
        <f t="shared" si="343"/>
        <v>120.37168831168832</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97920.98000000001</v>
      </c>
      <c r="E698" s="290">
        <f t="shared" si="344"/>
        <v>141.30011544011546</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96864.39</v>
      </c>
      <c r="G698" s="290">
        <f t="shared" si="333"/>
        <v>139.77545454545455</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103721.28</v>
      </c>
      <c r="I698" s="290">
        <f t="shared" si="334"/>
        <v>149.66995670995672</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103298.58</v>
      </c>
      <c r="K698" s="290">
        <f t="shared" si="310"/>
        <v>149.06</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110436.48000000001</v>
      </c>
      <c r="M698" s="290">
        <f t="shared" si="311"/>
        <v>159.36000000000001</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104109.39</v>
      </c>
      <c r="O698" s="290">
        <f t="shared" si="335"/>
        <v>150.22999999999999</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109812.78</v>
      </c>
      <c r="Q698" s="290">
        <f t="shared" si="336"/>
        <v>158.46</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131670</v>
      </c>
      <c r="S698" s="290">
        <f t="shared" si="312"/>
        <v>190</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131670</v>
      </c>
      <c r="U698" s="290">
        <f t="shared" si="313"/>
        <v>190</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138600</v>
      </c>
      <c r="W698" s="290">
        <f t="shared" si="337"/>
        <v>200</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138600</v>
      </c>
      <c r="Y698" s="290">
        <f t="shared" si="338"/>
        <v>200</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102500</v>
      </c>
      <c r="AA698" s="290">
        <f t="shared" si="314"/>
        <v>147.90764790764791</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153200</v>
      </c>
      <c r="AC698" s="290">
        <f t="shared" si="315"/>
        <v>221.06782106782106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120400</v>
      </c>
      <c r="AE698" s="290">
        <f t="shared" si="339"/>
        <v>173.73737373737373</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162550</v>
      </c>
      <c r="AG698" s="290">
        <f t="shared" si="340"/>
        <v>234.55988455988455</v>
      </c>
      <c r="AI698" s="429">
        <f t="shared" si="316"/>
        <v>149.05999999999767</v>
      </c>
      <c r="AJ698" s="429">
        <f t="shared" si="317"/>
        <v>159.36000000000058</v>
      </c>
      <c r="AK698" s="429">
        <f t="shared" si="318"/>
        <v>150.22999999999593</v>
      </c>
      <c r="AL698" s="429">
        <f t="shared" si="319"/>
        <v>158.45999999999185</v>
      </c>
      <c r="AM698" s="429">
        <f t="shared" si="320"/>
        <v>149.05999999999767</v>
      </c>
      <c r="AN698" s="429">
        <f t="shared" si="321"/>
        <v>159.36000000000058</v>
      </c>
      <c r="AO698" s="429">
        <f t="shared" si="322"/>
        <v>150.23000000001048</v>
      </c>
      <c r="AP698" s="429">
        <f t="shared" si="323"/>
        <v>158.45999999999185</v>
      </c>
      <c r="AQ698" s="429">
        <f t="shared" si="324"/>
        <v>190</v>
      </c>
      <c r="AR698" s="429">
        <f t="shared" si="325"/>
        <v>190</v>
      </c>
      <c r="AS698" s="429">
        <f t="shared" si="326"/>
        <v>200</v>
      </c>
      <c r="AT698" s="429">
        <f t="shared" si="327"/>
        <v>200</v>
      </c>
      <c r="AU698" s="429">
        <f t="shared" si="328"/>
        <v>300</v>
      </c>
      <c r="AV698" s="429">
        <f t="shared" si="329"/>
        <v>300</v>
      </c>
      <c r="AW698" s="429">
        <f t="shared" si="330"/>
        <v>300</v>
      </c>
      <c r="AX698" s="429">
        <f t="shared" si="331"/>
        <v>300</v>
      </c>
    </row>
    <row r="699" spans="1:50">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83566.64</v>
      </c>
      <c r="C699" s="290">
        <f t="shared" si="343"/>
        <v>120.41302593659942</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98080.340000000011</v>
      </c>
      <c r="E699" s="290">
        <f t="shared" si="344"/>
        <v>141.32613832853028</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97014.62</v>
      </c>
      <c r="G699" s="290">
        <f t="shared" si="333"/>
        <v>139.79051873198847</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103879.74</v>
      </c>
      <c r="I699" s="290">
        <f t="shared" si="334"/>
        <v>149.68262247838618</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103447.64</v>
      </c>
      <c r="K699" s="290">
        <f t="shared" si="310"/>
        <v>149.06</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110595.84000000001</v>
      </c>
      <c r="M699" s="290">
        <f t="shared" si="311"/>
        <v>159.36000000000001</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104259.62</v>
      </c>
      <c r="O699" s="290">
        <f t="shared" si="335"/>
        <v>150.22999999999999</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109971.24</v>
      </c>
      <c r="Q699" s="290">
        <f t="shared" si="336"/>
        <v>158.46</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131860</v>
      </c>
      <c r="S699" s="290">
        <f t="shared" si="312"/>
        <v>190</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131860</v>
      </c>
      <c r="U699" s="290">
        <f t="shared" si="313"/>
        <v>190</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138800</v>
      </c>
      <c r="W699" s="290">
        <f t="shared" si="337"/>
        <v>200</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138800</v>
      </c>
      <c r="Y699" s="290">
        <f t="shared" si="338"/>
        <v>200</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102800</v>
      </c>
      <c r="AA699" s="290">
        <f t="shared" si="314"/>
        <v>148.12680115273776</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153500</v>
      </c>
      <c r="AC699" s="290">
        <f t="shared" si="315"/>
        <v>221.18155619596541</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120700</v>
      </c>
      <c r="AE699" s="290">
        <f t="shared" si="339"/>
        <v>173.91930835734871</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162850</v>
      </c>
      <c r="AG699" s="290">
        <f t="shared" si="340"/>
        <v>234.65417867435158</v>
      </c>
      <c r="AI699" s="429">
        <f t="shared" si="316"/>
        <v>149.05999999999767</v>
      </c>
      <c r="AJ699" s="429">
        <f t="shared" si="317"/>
        <v>159.36000000000058</v>
      </c>
      <c r="AK699" s="429">
        <f t="shared" si="318"/>
        <v>150.22999999999593</v>
      </c>
      <c r="AL699" s="429">
        <f t="shared" si="319"/>
        <v>158.4600000000064</v>
      </c>
      <c r="AM699" s="429">
        <f t="shared" si="320"/>
        <v>149.05999999999767</v>
      </c>
      <c r="AN699" s="429">
        <f t="shared" si="321"/>
        <v>159.36000000000058</v>
      </c>
      <c r="AO699" s="429">
        <f t="shared" si="322"/>
        <v>150.22999999999593</v>
      </c>
      <c r="AP699" s="429">
        <f t="shared" si="323"/>
        <v>158.4600000000064</v>
      </c>
      <c r="AQ699" s="429">
        <f t="shared" si="324"/>
        <v>190</v>
      </c>
      <c r="AR699" s="429">
        <f t="shared" si="325"/>
        <v>190</v>
      </c>
      <c r="AS699" s="429">
        <f t="shared" si="326"/>
        <v>200</v>
      </c>
      <c r="AT699" s="429">
        <f t="shared" si="327"/>
        <v>200</v>
      </c>
      <c r="AU699" s="429">
        <f t="shared" si="328"/>
        <v>300</v>
      </c>
      <c r="AV699" s="429">
        <f t="shared" si="329"/>
        <v>300</v>
      </c>
      <c r="AW699" s="429">
        <f t="shared" si="330"/>
        <v>300</v>
      </c>
      <c r="AX699" s="429">
        <f t="shared" si="331"/>
        <v>300</v>
      </c>
    </row>
    <row r="700" spans="1:5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83715.7</v>
      </c>
      <c r="C700" s="290">
        <f t="shared" si="343"/>
        <v>120.45424460431654</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98239.700000000012</v>
      </c>
      <c r="E700" s="290">
        <f t="shared" si="344"/>
        <v>141.35208633093526</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97164.85</v>
      </c>
      <c r="G700" s="290">
        <f t="shared" si="333"/>
        <v>139.80553956834532</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104038.20000000001</v>
      </c>
      <c r="I700" s="290">
        <f t="shared" si="334"/>
        <v>149.69525179856117</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103596.7</v>
      </c>
      <c r="K700" s="290">
        <f t="shared" si="310"/>
        <v>149.06</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110755.20000000001</v>
      </c>
      <c r="M700" s="290">
        <f t="shared" si="311"/>
        <v>159.36000000000001</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104409.84999999999</v>
      </c>
      <c r="O700" s="290">
        <f t="shared" si="335"/>
        <v>150.22999999999999</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110129.70000000001</v>
      </c>
      <c r="Q700" s="290">
        <f t="shared" si="336"/>
        <v>158.46</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132050</v>
      </c>
      <c r="S700" s="290">
        <f t="shared" si="312"/>
        <v>190</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132050</v>
      </c>
      <c r="U700" s="290">
        <f t="shared" si="313"/>
        <v>190</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139000</v>
      </c>
      <c r="W700" s="290">
        <f t="shared" si="337"/>
        <v>200</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139000</v>
      </c>
      <c r="Y700" s="290">
        <f t="shared" si="338"/>
        <v>200</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103100</v>
      </c>
      <c r="AA700" s="290">
        <f t="shared" si="314"/>
        <v>148.34532374100721</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153800</v>
      </c>
      <c r="AC700" s="290">
        <f t="shared" si="315"/>
        <v>221.29496402877697</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121000</v>
      </c>
      <c r="AE700" s="290">
        <f t="shared" si="339"/>
        <v>174.10071942446044</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163150</v>
      </c>
      <c r="AG700" s="290">
        <f t="shared" si="340"/>
        <v>234.74820143884892</v>
      </c>
      <c r="AI700" s="429">
        <f t="shared" si="316"/>
        <v>149.05999999999767</v>
      </c>
      <c r="AJ700" s="429">
        <f t="shared" si="317"/>
        <v>159.36000000000058</v>
      </c>
      <c r="AK700" s="429">
        <f t="shared" si="318"/>
        <v>150.23000000001048</v>
      </c>
      <c r="AL700" s="429">
        <f t="shared" si="319"/>
        <v>158.4600000000064</v>
      </c>
      <c r="AM700" s="429">
        <f t="shared" si="320"/>
        <v>149.05999999999767</v>
      </c>
      <c r="AN700" s="429">
        <f t="shared" si="321"/>
        <v>159.36000000000058</v>
      </c>
      <c r="AO700" s="429">
        <f t="shared" si="322"/>
        <v>150.22999999999593</v>
      </c>
      <c r="AP700" s="429">
        <f t="shared" si="323"/>
        <v>158.4600000000064</v>
      </c>
      <c r="AQ700" s="429">
        <f t="shared" si="324"/>
        <v>190</v>
      </c>
      <c r="AR700" s="429">
        <f t="shared" si="325"/>
        <v>190</v>
      </c>
      <c r="AS700" s="429">
        <f t="shared" si="326"/>
        <v>200</v>
      </c>
      <c r="AT700" s="429">
        <f t="shared" si="327"/>
        <v>200</v>
      </c>
      <c r="AU700" s="429">
        <f t="shared" si="328"/>
        <v>300</v>
      </c>
      <c r="AV700" s="429">
        <f t="shared" si="329"/>
        <v>300</v>
      </c>
      <c r="AW700" s="429">
        <f t="shared" si="330"/>
        <v>300</v>
      </c>
      <c r="AX700" s="429">
        <f t="shared" si="331"/>
        <v>300</v>
      </c>
    </row>
    <row r="701" spans="1:50">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83864.760000000009</v>
      </c>
      <c r="C701" s="290">
        <f t="shared" si="343"/>
        <v>120.49534482758622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98399.060000000012</v>
      </c>
      <c r="E701" s="290">
        <f t="shared" si="344"/>
        <v>141.37795977011496</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97315.08</v>
      </c>
      <c r="G701" s="290">
        <f t="shared" si="333"/>
        <v>139.82051724137932</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104196.66</v>
      </c>
      <c r="I701" s="290">
        <f t="shared" si="334"/>
        <v>149.7078448275862</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103745.76</v>
      </c>
      <c r="K701" s="290">
        <f t="shared" si="310"/>
        <v>149.06</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110914.56000000001</v>
      </c>
      <c r="M701" s="290">
        <f t="shared" si="311"/>
        <v>159.36000000000001</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104560.07999999999</v>
      </c>
      <c r="O701" s="290">
        <f t="shared" si="335"/>
        <v>150.22999999999999</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110288.16</v>
      </c>
      <c r="Q701" s="290">
        <f t="shared" si="336"/>
        <v>158.46</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132240</v>
      </c>
      <c r="S701" s="290">
        <f t="shared" si="312"/>
        <v>190</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132240</v>
      </c>
      <c r="U701" s="290">
        <f t="shared" si="313"/>
        <v>190</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139200</v>
      </c>
      <c r="W701" s="290">
        <f t="shared" si="337"/>
        <v>200</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139200</v>
      </c>
      <c r="Y701" s="290">
        <f t="shared" si="338"/>
        <v>200</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103400</v>
      </c>
      <c r="AA701" s="290">
        <f t="shared" si="314"/>
        <v>148.56321839080459</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154100</v>
      </c>
      <c r="AC701" s="290">
        <f t="shared" si="315"/>
        <v>221.40804597701148</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121300</v>
      </c>
      <c r="AE701" s="290">
        <f t="shared" si="339"/>
        <v>174.2816091954023</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163450</v>
      </c>
      <c r="AG701" s="290">
        <f t="shared" si="340"/>
        <v>234.84195402298852</v>
      </c>
      <c r="AI701" s="429">
        <f t="shared" si="316"/>
        <v>149.06000000001222</v>
      </c>
      <c r="AJ701" s="429">
        <f t="shared" si="317"/>
        <v>159.36000000000058</v>
      </c>
      <c r="AK701" s="429">
        <f t="shared" si="318"/>
        <v>150.22999999999593</v>
      </c>
      <c r="AL701" s="429">
        <f t="shared" si="319"/>
        <v>158.45999999999185</v>
      </c>
      <c r="AM701" s="429">
        <f t="shared" si="320"/>
        <v>149.05999999999767</v>
      </c>
      <c r="AN701" s="429">
        <f t="shared" si="321"/>
        <v>159.36000000000058</v>
      </c>
      <c r="AO701" s="429">
        <f t="shared" si="322"/>
        <v>150.22999999999593</v>
      </c>
      <c r="AP701" s="429">
        <f t="shared" si="323"/>
        <v>158.45999999999185</v>
      </c>
      <c r="AQ701" s="429">
        <f t="shared" si="324"/>
        <v>190</v>
      </c>
      <c r="AR701" s="429">
        <f t="shared" si="325"/>
        <v>190</v>
      </c>
      <c r="AS701" s="429">
        <f t="shared" si="326"/>
        <v>200</v>
      </c>
      <c r="AT701" s="429">
        <f t="shared" si="327"/>
        <v>200</v>
      </c>
      <c r="AU701" s="429">
        <f t="shared" si="328"/>
        <v>300</v>
      </c>
      <c r="AV701" s="429">
        <f t="shared" si="329"/>
        <v>300</v>
      </c>
      <c r="AW701" s="429">
        <f t="shared" si="330"/>
        <v>300</v>
      </c>
      <c r="AX701" s="429">
        <f t="shared" si="331"/>
        <v>300</v>
      </c>
    </row>
    <row r="702" spans="1:50">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84013.82</v>
      </c>
      <c r="C702" s="290">
        <f t="shared" si="343"/>
        <v>120.53632711621235</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98558.420000000013</v>
      </c>
      <c r="E702" s="290">
        <f t="shared" si="344"/>
        <v>141.40375896700147</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97465.31</v>
      </c>
      <c r="G702" s="290">
        <f t="shared" si="333"/>
        <v>139.83545193687232</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104355.12</v>
      </c>
      <c r="I702" s="290">
        <f t="shared" si="334"/>
        <v>149.72040172166427</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103894.82</v>
      </c>
      <c r="K702" s="290">
        <f t="shared" si="310"/>
        <v>149.06</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111073.92000000001</v>
      </c>
      <c r="M702" s="290">
        <f t="shared" si="311"/>
        <v>159.36000000000001</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104710.31</v>
      </c>
      <c r="O702" s="290">
        <f t="shared" si="335"/>
        <v>150.22999999999999</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110446.62000000001</v>
      </c>
      <c r="Q702" s="290">
        <f t="shared" si="336"/>
        <v>158.46</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132430</v>
      </c>
      <c r="S702" s="290">
        <f t="shared" si="312"/>
        <v>190</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132430</v>
      </c>
      <c r="U702" s="290">
        <f t="shared" si="313"/>
        <v>190</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139400</v>
      </c>
      <c r="W702" s="290">
        <f t="shared" si="337"/>
        <v>200</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139400</v>
      </c>
      <c r="Y702" s="290">
        <f t="shared" si="338"/>
        <v>200</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103700</v>
      </c>
      <c r="AA702" s="290">
        <f t="shared" si="314"/>
        <v>148.78048780487805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154400</v>
      </c>
      <c r="AC702" s="290">
        <f t="shared" si="315"/>
        <v>221.52080344332856</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121600</v>
      </c>
      <c r="AE702" s="290">
        <f t="shared" si="339"/>
        <v>174.46197991391679</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163750</v>
      </c>
      <c r="AG702" s="290">
        <f t="shared" si="340"/>
        <v>234.93543758967002</v>
      </c>
      <c r="AI702" s="429">
        <f t="shared" si="316"/>
        <v>149.05999999999767</v>
      </c>
      <c r="AJ702" s="429">
        <f t="shared" si="317"/>
        <v>159.36000000000058</v>
      </c>
      <c r="AK702" s="429">
        <f t="shared" si="318"/>
        <v>150.22999999999593</v>
      </c>
      <c r="AL702" s="429">
        <f t="shared" si="319"/>
        <v>158.45999999999185</v>
      </c>
      <c r="AM702" s="429">
        <f t="shared" si="320"/>
        <v>149.06000000001222</v>
      </c>
      <c r="AN702" s="429">
        <f t="shared" si="321"/>
        <v>159.36000000000058</v>
      </c>
      <c r="AO702" s="429">
        <f t="shared" si="322"/>
        <v>150.23000000001048</v>
      </c>
      <c r="AP702" s="429">
        <f t="shared" si="323"/>
        <v>158.4600000000064</v>
      </c>
      <c r="AQ702" s="429">
        <f t="shared" si="324"/>
        <v>190</v>
      </c>
      <c r="AR702" s="429">
        <f t="shared" si="325"/>
        <v>190</v>
      </c>
      <c r="AS702" s="429">
        <f t="shared" si="326"/>
        <v>200</v>
      </c>
      <c r="AT702" s="429">
        <f t="shared" si="327"/>
        <v>200</v>
      </c>
      <c r="AU702" s="429">
        <f t="shared" si="328"/>
        <v>300</v>
      </c>
      <c r="AV702" s="429">
        <f t="shared" si="329"/>
        <v>300</v>
      </c>
      <c r="AW702" s="429">
        <f t="shared" si="330"/>
        <v>300</v>
      </c>
      <c r="AX702" s="429">
        <f t="shared" si="331"/>
        <v>300</v>
      </c>
    </row>
    <row r="703" spans="1:50">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84162.880000000005</v>
      </c>
      <c r="C703" s="290">
        <f t="shared" si="343"/>
        <v>120.57719197707738</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98717.78</v>
      </c>
      <c r="E703" s="290">
        <f t="shared" si="344"/>
        <v>141.42948424068769</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97615.54</v>
      </c>
      <c r="G703" s="290">
        <f t="shared" si="333"/>
        <v>139.85034383954155</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104513.58</v>
      </c>
      <c r="I703" s="290">
        <f t="shared" si="334"/>
        <v>149.73292263610315</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104043.88</v>
      </c>
      <c r="K703" s="290">
        <f t="shared" si="310"/>
        <v>149.06</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111233.28000000001</v>
      </c>
      <c r="M703" s="290">
        <f t="shared" si="311"/>
        <v>159.36000000000001</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104860.54</v>
      </c>
      <c r="O703" s="290">
        <f t="shared" si="335"/>
        <v>150.22999999999999</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110605.08</v>
      </c>
      <c r="Q703" s="290">
        <f t="shared" si="336"/>
        <v>158.46</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132620</v>
      </c>
      <c r="S703" s="290">
        <f t="shared" si="312"/>
        <v>190</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132620</v>
      </c>
      <c r="U703" s="290">
        <f t="shared" si="313"/>
        <v>190</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139600</v>
      </c>
      <c r="W703" s="290">
        <f t="shared" si="337"/>
        <v>200</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139600</v>
      </c>
      <c r="Y703" s="290">
        <f t="shared" si="338"/>
        <v>200</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104000</v>
      </c>
      <c r="AA703" s="290">
        <f t="shared" si="314"/>
        <v>148.9971346704871</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154700</v>
      </c>
      <c r="AC703" s="290">
        <f t="shared" si="315"/>
        <v>221.63323782234957</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121900</v>
      </c>
      <c r="AE703" s="290">
        <f t="shared" si="339"/>
        <v>174.64183381088824</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164050</v>
      </c>
      <c r="AG703" s="290">
        <f t="shared" si="340"/>
        <v>235.02865329512895</v>
      </c>
      <c r="AI703" s="429">
        <f t="shared" si="316"/>
        <v>149.05999999999767</v>
      </c>
      <c r="AJ703" s="429">
        <f t="shared" si="317"/>
        <v>159.35999999998603</v>
      </c>
      <c r="AK703" s="429">
        <f t="shared" si="318"/>
        <v>150.22999999999593</v>
      </c>
      <c r="AL703" s="429">
        <f t="shared" si="319"/>
        <v>158.4600000000064</v>
      </c>
      <c r="AM703" s="429">
        <f t="shared" si="320"/>
        <v>149.05999999999767</v>
      </c>
      <c r="AN703" s="429">
        <f t="shared" si="321"/>
        <v>159.36000000000058</v>
      </c>
      <c r="AO703" s="429">
        <f t="shared" si="322"/>
        <v>150.22999999999593</v>
      </c>
      <c r="AP703" s="429">
        <f t="shared" si="323"/>
        <v>158.45999999999185</v>
      </c>
      <c r="AQ703" s="429">
        <f t="shared" si="324"/>
        <v>190</v>
      </c>
      <c r="AR703" s="429">
        <f t="shared" si="325"/>
        <v>190</v>
      </c>
      <c r="AS703" s="429">
        <f t="shared" si="326"/>
        <v>200</v>
      </c>
      <c r="AT703" s="429">
        <f t="shared" si="327"/>
        <v>200</v>
      </c>
      <c r="AU703" s="429">
        <f t="shared" si="328"/>
        <v>300</v>
      </c>
      <c r="AV703" s="429">
        <f t="shared" si="329"/>
        <v>300</v>
      </c>
      <c r="AW703" s="429">
        <f t="shared" si="330"/>
        <v>300</v>
      </c>
      <c r="AX703" s="429">
        <f t="shared" si="331"/>
        <v>300</v>
      </c>
    </row>
    <row r="704" spans="1:50">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84311.94</v>
      </c>
      <c r="C704" s="290">
        <f t="shared" si="343"/>
        <v>120.61793991416309</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98877.14</v>
      </c>
      <c r="E704" s="290">
        <f t="shared" si="344"/>
        <v>141.45513590844064</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97765.77</v>
      </c>
      <c r="G704" s="290">
        <f t="shared" si="333"/>
        <v>139.86519313304723</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104672.04000000001</v>
      </c>
      <c r="I704" s="290">
        <f t="shared" si="334"/>
        <v>149.74540772532191</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104192.94</v>
      </c>
      <c r="K704" s="290">
        <f t="shared" si="310"/>
        <v>149.06</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111392.64000000001</v>
      </c>
      <c r="M704" s="290">
        <f t="shared" si="311"/>
        <v>159.36000000000001</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105010.76999999999</v>
      </c>
      <c r="O704" s="290">
        <f t="shared" si="335"/>
        <v>150.22999999999999</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110763.54000000001</v>
      </c>
      <c r="Q704" s="290">
        <f t="shared" si="336"/>
        <v>158.46</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132810</v>
      </c>
      <c r="S704" s="290">
        <f t="shared" si="312"/>
        <v>190</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132810</v>
      </c>
      <c r="U704" s="290">
        <f t="shared" si="313"/>
        <v>190</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139800</v>
      </c>
      <c r="W704" s="290">
        <f t="shared" si="337"/>
        <v>200</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139800</v>
      </c>
      <c r="Y704" s="290">
        <f t="shared" si="338"/>
        <v>200</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104300</v>
      </c>
      <c r="AA704" s="290">
        <f t="shared" si="314"/>
        <v>149.21316165951359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155000</v>
      </c>
      <c r="AC704" s="290">
        <f t="shared" si="315"/>
        <v>221.74535050071532</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122200</v>
      </c>
      <c r="AE704" s="290">
        <f t="shared" si="339"/>
        <v>174.82117310443491</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164350</v>
      </c>
      <c r="AG704" s="290">
        <f t="shared" si="340"/>
        <v>235.12160228898426</v>
      </c>
      <c r="AI704" s="429">
        <f t="shared" si="316"/>
        <v>149.05999999999767</v>
      </c>
      <c r="AJ704" s="429">
        <f t="shared" si="317"/>
        <v>159.36000000000058</v>
      </c>
      <c r="AK704" s="429">
        <f t="shared" si="318"/>
        <v>150.23000000001048</v>
      </c>
      <c r="AL704" s="429">
        <f t="shared" si="319"/>
        <v>158.4600000000064</v>
      </c>
      <c r="AM704" s="429">
        <f t="shared" si="320"/>
        <v>149.05999999999767</v>
      </c>
      <c r="AN704" s="429">
        <f t="shared" si="321"/>
        <v>159.36000000000058</v>
      </c>
      <c r="AO704" s="429">
        <f t="shared" si="322"/>
        <v>150.22999999999593</v>
      </c>
      <c r="AP704" s="429">
        <f t="shared" si="323"/>
        <v>158.4600000000064</v>
      </c>
      <c r="AQ704" s="429">
        <f t="shared" si="324"/>
        <v>190</v>
      </c>
      <c r="AR704" s="429">
        <f t="shared" si="325"/>
        <v>190</v>
      </c>
      <c r="AS704" s="429">
        <f t="shared" si="326"/>
        <v>200</v>
      </c>
      <c r="AT704" s="429">
        <f t="shared" si="327"/>
        <v>200</v>
      </c>
      <c r="AU704" s="429">
        <f t="shared" si="328"/>
        <v>300</v>
      </c>
      <c r="AV704" s="429">
        <f t="shared" si="329"/>
        <v>300</v>
      </c>
      <c r="AW704" s="429">
        <f t="shared" si="330"/>
        <v>300</v>
      </c>
      <c r="AX704" s="429">
        <f t="shared" si="331"/>
        <v>300</v>
      </c>
    </row>
    <row r="705" spans="1:50">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84461</v>
      </c>
      <c r="C705" s="290">
        <f t="shared" si="343"/>
        <v>120.65857142857143</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99036.5</v>
      </c>
      <c r="E705" s="290">
        <f t="shared" si="344"/>
        <v>141.4807142857143</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97916</v>
      </c>
      <c r="G705" s="290">
        <f t="shared" si="333"/>
        <v>139.88</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104830.5</v>
      </c>
      <c r="I705" s="290">
        <f t="shared" si="334"/>
        <v>149.75785714285715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104342</v>
      </c>
      <c r="K705" s="290">
        <f t="shared" si="310"/>
        <v>149.06</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111552.00000000001</v>
      </c>
      <c r="M705" s="290">
        <f t="shared" si="311"/>
        <v>159.36000000000001</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105161</v>
      </c>
      <c r="O705" s="290">
        <f t="shared" si="335"/>
        <v>150.22999999999999</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110922</v>
      </c>
      <c r="Q705" s="290">
        <f t="shared" si="336"/>
        <v>158.46</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133000</v>
      </c>
      <c r="S705" s="290">
        <f t="shared" si="312"/>
        <v>190</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133000</v>
      </c>
      <c r="U705" s="290">
        <f t="shared" si="313"/>
        <v>190</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140000</v>
      </c>
      <c r="W705" s="290">
        <f t="shared" si="337"/>
        <v>200</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140000</v>
      </c>
      <c r="Y705" s="290">
        <f t="shared" si="338"/>
        <v>200</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104600</v>
      </c>
      <c r="AA705" s="290">
        <f t="shared" si="314"/>
        <v>149.42857142857142</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155300</v>
      </c>
      <c r="AC705" s="290">
        <f t="shared" si="315"/>
        <v>221.85714285714286</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122500</v>
      </c>
      <c r="AE705" s="290">
        <f t="shared" si="339"/>
        <v>175</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164650</v>
      </c>
      <c r="AG705" s="290">
        <f t="shared" si="340"/>
        <v>235.21428571428572</v>
      </c>
      <c r="AI705" s="429">
        <f t="shared" si="316"/>
        <v>149.05999999999767</v>
      </c>
      <c r="AJ705" s="429">
        <f t="shared" si="317"/>
        <v>159.36000000000058</v>
      </c>
      <c r="AK705" s="429">
        <f t="shared" si="318"/>
        <v>150.22999999999593</v>
      </c>
      <c r="AL705" s="429">
        <f t="shared" si="319"/>
        <v>158.45999999999185</v>
      </c>
      <c r="AM705" s="429">
        <f t="shared" si="320"/>
        <v>149.05999999999767</v>
      </c>
      <c r="AN705" s="429">
        <f t="shared" si="321"/>
        <v>159.36000000000058</v>
      </c>
      <c r="AO705" s="429">
        <f t="shared" si="322"/>
        <v>150.23000000001048</v>
      </c>
      <c r="AP705" s="429">
        <f t="shared" si="323"/>
        <v>158.45999999999185</v>
      </c>
      <c r="AQ705" s="429">
        <f t="shared" si="324"/>
        <v>190</v>
      </c>
      <c r="AR705" s="429">
        <f t="shared" si="325"/>
        <v>190</v>
      </c>
      <c r="AS705" s="429">
        <f t="shared" si="326"/>
        <v>200</v>
      </c>
      <c r="AT705" s="429">
        <f t="shared" si="327"/>
        <v>200</v>
      </c>
      <c r="AU705" s="429">
        <f t="shared" si="328"/>
        <v>300</v>
      </c>
      <c r="AV705" s="429">
        <f t="shared" si="329"/>
        <v>300</v>
      </c>
      <c r="AW705" s="429">
        <f t="shared" si="330"/>
        <v>300</v>
      </c>
      <c r="AX705" s="429">
        <f t="shared" si="331"/>
        <v>300</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241"/>
  <sheetViews>
    <sheetView workbookViewId="0">
      <selection activeCell="G19" sqref="G19"/>
    </sheetView>
  </sheetViews>
  <sheetFormatPr baseColWidth="10" defaultColWidth="8.88671875" defaultRowHeight="14.4"/>
  <sheetData>
    <row r="1" spans="1:8">
      <c r="A1" t="s">
        <v>9206</v>
      </c>
      <c r="B1" t="s">
        <v>9200</v>
      </c>
      <c r="C1" t="s">
        <v>9201</v>
      </c>
      <c r="D1" t="s">
        <v>9202</v>
      </c>
      <c r="E1" t="s">
        <v>9203</v>
      </c>
      <c r="F1" t="s">
        <v>9204</v>
      </c>
      <c r="G1" t="s">
        <v>9205</v>
      </c>
      <c r="H1" t="s">
        <v>9223</v>
      </c>
    </row>
    <row r="2" spans="1:8">
      <c r="A2" s="9">
        <v>1</v>
      </c>
      <c r="B2" s="9">
        <v>0</v>
      </c>
      <c r="C2" s="9">
        <v>67</v>
      </c>
      <c r="D2" s="9">
        <v>0</v>
      </c>
      <c r="E2" s="9">
        <v>29270.24943566159</v>
      </c>
      <c r="F2" s="9">
        <v>0</v>
      </c>
      <c r="G2" s="9">
        <v>0</v>
      </c>
      <c r="H2" s="9">
        <v>0</v>
      </c>
    </row>
    <row r="3" spans="1:8">
      <c r="A3" s="9">
        <v>1</v>
      </c>
      <c r="B3" s="9">
        <v>1</v>
      </c>
      <c r="C3" s="9">
        <v>77</v>
      </c>
      <c r="D3" s="9">
        <v>0</v>
      </c>
      <c r="E3" s="9">
        <v>0</v>
      </c>
      <c r="F3" s="9">
        <v>0</v>
      </c>
      <c r="G3" s="9">
        <v>0</v>
      </c>
      <c r="H3" s="9">
        <v>0</v>
      </c>
    </row>
    <row r="4" spans="1:8">
      <c r="A4" s="9">
        <v>1</v>
      </c>
      <c r="B4" s="9">
        <v>2</v>
      </c>
      <c r="C4" s="9">
        <v>88</v>
      </c>
      <c r="D4" s="9">
        <v>0</v>
      </c>
      <c r="E4" s="9">
        <v>0</v>
      </c>
      <c r="F4" s="9">
        <v>0</v>
      </c>
      <c r="G4" s="9">
        <v>0</v>
      </c>
      <c r="H4" s="9">
        <v>0</v>
      </c>
    </row>
    <row r="5" spans="1:8">
      <c r="A5" s="9">
        <v>1</v>
      </c>
      <c r="B5" s="9">
        <v>3</v>
      </c>
      <c r="C5" s="9">
        <v>101</v>
      </c>
      <c r="D5" s="9">
        <v>0</v>
      </c>
      <c r="E5" s="9">
        <v>2447.4224667593598</v>
      </c>
      <c r="F5" s="9">
        <v>0</v>
      </c>
      <c r="G5" s="9">
        <v>0</v>
      </c>
      <c r="H5" s="9">
        <v>0</v>
      </c>
    </row>
    <row r="6" spans="1:8">
      <c r="A6" s="9">
        <v>1</v>
      </c>
      <c r="B6" s="9">
        <v>4</v>
      </c>
      <c r="C6" s="9">
        <v>116</v>
      </c>
      <c r="D6" s="9">
        <v>0</v>
      </c>
      <c r="E6" s="9">
        <v>0</v>
      </c>
      <c r="F6" s="9">
        <v>0</v>
      </c>
      <c r="G6" s="9">
        <v>0</v>
      </c>
      <c r="H6" s="9">
        <v>0</v>
      </c>
    </row>
    <row r="7" spans="1:8">
      <c r="A7" s="9">
        <v>1</v>
      </c>
      <c r="B7" s="9">
        <v>5</v>
      </c>
      <c r="C7" s="9">
        <v>134</v>
      </c>
      <c r="D7" s="9">
        <v>0</v>
      </c>
      <c r="E7" s="9">
        <v>0</v>
      </c>
      <c r="F7" s="9">
        <v>0</v>
      </c>
      <c r="G7" s="9">
        <v>0</v>
      </c>
      <c r="H7" s="9">
        <v>0</v>
      </c>
    </row>
    <row r="8" spans="1:8">
      <c r="A8" s="9">
        <v>1</v>
      </c>
      <c r="B8" s="9">
        <v>6</v>
      </c>
      <c r="C8" s="9">
        <v>153</v>
      </c>
      <c r="D8" s="9">
        <v>0</v>
      </c>
      <c r="E8" s="9">
        <v>0</v>
      </c>
      <c r="F8" s="9">
        <v>0</v>
      </c>
      <c r="G8" s="9">
        <v>0</v>
      </c>
      <c r="H8" s="9">
        <v>0</v>
      </c>
    </row>
    <row r="9" spans="1:8">
      <c r="A9" s="9">
        <v>1</v>
      </c>
      <c r="B9" s="9">
        <v>7</v>
      </c>
      <c r="C9" s="9">
        <v>176</v>
      </c>
      <c r="D9" s="9">
        <v>0</v>
      </c>
      <c r="E9" s="9">
        <v>698.52751000512103</v>
      </c>
      <c r="F9" s="9">
        <v>0</v>
      </c>
      <c r="G9" s="9">
        <v>0</v>
      </c>
      <c r="H9" s="9">
        <v>0</v>
      </c>
    </row>
    <row r="10" spans="1:8">
      <c r="A10" s="9">
        <v>1</v>
      </c>
      <c r="B10" s="9">
        <v>8</v>
      </c>
      <c r="C10" s="9">
        <v>202</v>
      </c>
      <c r="D10" s="9">
        <v>0</v>
      </c>
      <c r="E10" s="9">
        <v>5737.6052075939033</v>
      </c>
      <c r="F10" s="9">
        <v>0</v>
      </c>
      <c r="G10" s="9">
        <v>0</v>
      </c>
      <c r="H10" s="9">
        <v>0</v>
      </c>
    </row>
    <row r="11" spans="1:8">
      <c r="A11" s="9">
        <v>1</v>
      </c>
      <c r="B11" s="9">
        <v>9</v>
      </c>
      <c r="C11" s="9">
        <v>232</v>
      </c>
      <c r="D11" s="9">
        <v>0</v>
      </c>
      <c r="E11" s="9">
        <v>0</v>
      </c>
      <c r="F11" s="9">
        <v>0</v>
      </c>
      <c r="G11" s="9">
        <v>0</v>
      </c>
      <c r="H11" s="9">
        <v>0</v>
      </c>
    </row>
    <row r="12" spans="1:8">
      <c r="A12" s="9">
        <v>1</v>
      </c>
      <c r="B12" s="9">
        <v>10</v>
      </c>
      <c r="C12" s="9">
        <v>267</v>
      </c>
      <c r="D12" s="9">
        <v>0</v>
      </c>
      <c r="E12" s="9">
        <v>0</v>
      </c>
      <c r="F12" s="9">
        <v>0</v>
      </c>
      <c r="G12" s="9">
        <v>0</v>
      </c>
      <c r="H12" s="9">
        <v>0</v>
      </c>
    </row>
    <row r="13" spans="1:8">
      <c r="A13" s="9">
        <v>1</v>
      </c>
      <c r="B13" s="9">
        <v>11</v>
      </c>
      <c r="C13" s="9">
        <v>306</v>
      </c>
      <c r="D13" s="9">
        <v>0</v>
      </c>
      <c r="E13" s="9">
        <v>16830.857847355768</v>
      </c>
      <c r="F13" s="9">
        <v>0</v>
      </c>
      <c r="G13" s="9">
        <v>0</v>
      </c>
      <c r="H13" s="9">
        <v>0</v>
      </c>
    </row>
    <row r="14" spans="1:8">
      <c r="A14" s="9">
        <v>1</v>
      </c>
      <c r="B14" s="9">
        <v>12</v>
      </c>
      <c r="C14" s="9">
        <v>351</v>
      </c>
      <c r="D14" s="9">
        <v>0</v>
      </c>
      <c r="E14" s="9">
        <v>1523.939303710875</v>
      </c>
      <c r="F14" s="9">
        <v>0</v>
      </c>
      <c r="G14" s="9">
        <v>0</v>
      </c>
      <c r="H14" s="9">
        <v>0</v>
      </c>
    </row>
    <row r="15" spans="1:8">
      <c r="A15" s="9">
        <v>1</v>
      </c>
      <c r="B15" s="9">
        <v>13</v>
      </c>
      <c r="C15" s="9">
        <v>404</v>
      </c>
      <c r="D15" s="9">
        <v>0</v>
      </c>
      <c r="E15" s="9">
        <v>1822.6407078422972</v>
      </c>
      <c r="F15" s="9">
        <v>0</v>
      </c>
      <c r="G15" s="9">
        <v>0</v>
      </c>
      <c r="H15" s="9">
        <v>0</v>
      </c>
    </row>
    <row r="16" spans="1:8">
      <c r="A16" s="9">
        <v>1</v>
      </c>
      <c r="B16" s="9">
        <v>14</v>
      </c>
      <c r="C16" s="9">
        <v>463</v>
      </c>
      <c r="D16" s="9">
        <v>0</v>
      </c>
      <c r="E16" s="9">
        <v>0</v>
      </c>
      <c r="F16" s="9">
        <v>0</v>
      </c>
      <c r="G16" s="9">
        <v>0</v>
      </c>
      <c r="H16" s="9">
        <v>0</v>
      </c>
    </row>
    <row r="17" spans="1:8">
      <c r="A17" s="9">
        <v>1</v>
      </c>
      <c r="B17" s="9">
        <v>15</v>
      </c>
      <c r="C17" s="9">
        <v>532</v>
      </c>
      <c r="D17" s="9">
        <v>0</v>
      </c>
      <c r="E17" s="9">
        <v>141759.29630269212</v>
      </c>
      <c r="F17" s="9">
        <v>0</v>
      </c>
      <c r="G17" s="9">
        <v>0</v>
      </c>
      <c r="H17" s="9">
        <v>0</v>
      </c>
    </row>
    <row r="18" spans="1:8">
      <c r="A18" s="9">
        <v>1</v>
      </c>
      <c r="B18" s="9">
        <v>16</v>
      </c>
      <c r="C18" s="9">
        <v>611</v>
      </c>
      <c r="D18" s="9">
        <v>0</v>
      </c>
      <c r="E18" s="9">
        <v>3238.8038862420431</v>
      </c>
      <c r="F18" s="9">
        <v>0</v>
      </c>
      <c r="G18" s="9">
        <v>0</v>
      </c>
      <c r="H18" s="9">
        <v>0</v>
      </c>
    </row>
    <row r="19" spans="1:8">
      <c r="A19" s="9">
        <v>1</v>
      </c>
      <c r="B19" s="9">
        <v>17</v>
      </c>
      <c r="C19" s="9">
        <v>702</v>
      </c>
      <c r="D19" s="9">
        <v>0</v>
      </c>
      <c r="E19" s="9">
        <v>11813.947213876791</v>
      </c>
      <c r="F19" s="9">
        <v>0</v>
      </c>
      <c r="G19" s="9">
        <v>0</v>
      </c>
      <c r="H19" s="9">
        <v>0</v>
      </c>
    </row>
    <row r="20" spans="1:8">
      <c r="A20" s="9">
        <v>1</v>
      </c>
      <c r="B20" s="9">
        <v>18</v>
      </c>
      <c r="C20" s="9">
        <v>806</v>
      </c>
      <c r="D20" s="9">
        <v>0</v>
      </c>
      <c r="E20" s="9">
        <v>106821.90795112244</v>
      </c>
      <c r="F20" s="9">
        <v>0</v>
      </c>
      <c r="G20" s="9">
        <v>0</v>
      </c>
      <c r="H20" s="9">
        <v>0</v>
      </c>
    </row>
    <row r="21" spans="1:8">
      <c r="A21" s="9">
        <v>1</v>
      </c>
      <c r="B21" s="9">
        <v>19</v>
      </c>
      <c r="C21" s="9">
        <v>925</v>
      </c>
      <c r="D21" s="9">
        <v>0</v>
      </c>
      <c r="E21" s="9">
        <v>6521.2983204894799</v>
      </c>
      <c r="F21" s="9">
        <v>0</v>
      </c>
      <c r="G21" s="9">
        <v>0</v>
      </c>
      <c r="H21" s="9">
        <v>0</v>
      </c>
    </row>
    <row r="22" spans="1:8">
      <c r="A22" s="9">
        <v>1</v>
      </c>
      <c r="B22" s="9">
        <v>20</v>
      </c>
      <c r="C22" s="9">
        <v>1062</v>
      </c>
      <c r="D22" s="9">
        <v>0</v>
      </c>
      <c r="E22" s="9">
        <v>104781.47444806965</v>
      </c>
      <c r="F22" s="9">
        <v>0</v>
      </c>
      <c r="G22" s="9">
        <v>0</v>
      </c>
      <c r="H22" s="9">
        <v>0</v>
      </c>
    </row>
    <row r="23" spans="1:8">
      <c r="A23" s="9">
        <v>1</v>
      </c>
      <c r="B23" s="9">
        <v>21</v>
      </c>
      <c r="C23" s="9">
        <v>1220</v>
      </c>
      <c r="D23" s="9">
        <v>0</v>
      </c>
      <c r="E23" s="9">
        <v>59743.494116562739</v>
      </c>
      <c r="F23" s="9">
        <v>0</v>
      </c>
      <c r="G23" s="9">
        <v>0</v>
      </c>
      <c r="H23" s="9">
        <v>0</v>
      </c>
    </row>
    <row r="24" spans="1:8">
      <c r="A24" s="9">
        <v>1</v>
      </c>
      <c r="B24" s="9">
        <v>22</v>
      </c>
      <c r="C24" s="9">
        <v>1400</v>
      </c>
      <c r="D24" s="9">
        <v>0</v>
      </c>
      <c r="E24" s="9">
        <v>28593.60675821748</v>
      </c>
      <c r="F24" s="9">
        <v>0</v>
      </c>
      <c r="G24" s="9">
        <v>0</v>
      </c>
      <c r="H24" s="9">
        <v>1672.6521700366056</v>
      </c>
    </row>
    <row r="25" spans="1:8">
      <c r="A25" s="9">
        <v>1</v>
      </c>
      <c r="B25" s="9">
        <v>23</v>
      </c>
      <c r="C25" s="9">
        <v>1608</v>
      </c>
      <c r="D25" s="9">
        <v>0</v>
      </c>
      <c r="E25" s="9">
        <v>295918.21124008816</v>
      </c>
      <c r="F25" s="9">
        <v>0</v>
      </c>
      <c r="G25" s="9">
        <v>0</v>
      </c>
      <c r="H25" s="9">
        <v>0</v>
      </c>
    </row>
    <row r="26" spans="1:8">
      <c r="A26" s="9">
        <v>1</v>
      </c>
      <c r="B26" s="9">
        <v>24</v>
      </c>
      <c r="C26" s="9">
        <v>1846</v>
      </c>
      <c r="D26" s="9">
        <v>0</v>
      </c>
      <c r="E26" s="9">
        <v>47359.037835323245</v>
      </c>
      <c r="F26" s="9">
        <v>0</v>
      </c>
      <c r="G26" s="9">
        <v>0</v>
      </c>
      <c r="H26" s="9">
        <v>0</v>
      </c>
    </row>
    <row r="27" spans="1:8">
      <c r="A27" s="9">
        <v>1</v>
      </c>
      <c r="B27" s="9">
        <v>25</v>
      </c>
      <c r="C27" s="9">
        <v>2120</v>
      </c>
      <c r="D27" s="9">
        <v>0</v>
      </c>
      <c r="E27" s="9">
        <v>444982.61103572469</v>
      </c>
      <c r="F27" s="9">
        <v>0</v>
      </c>
      <c r="G27" s="9">
        <v>0</v>
      </c>
      <c r="H27" s="9">
        <v>0</v>
      </c>
    </row>
    <row r="28" spans="1:8">
      <c r="A28" s="9">
        <v>1</v>
      </c>
      <c r="B28" s="9">
        <v>26</v>
      </c>
      <c r="C28" s="9">
        <v>2434</v>
      </c>
      <c r="D28" s="9">
        <v>0</v>
      </c>
      <c r="E28" s="9">
        <v>403129.18489757879</v>
      </c>
      <c r="F28" s="9">
        <v>0</v>
      </c>
      <c r="G28" s="9">
        <v>0</v>
      </c>
      <c r="H28" s="9">
        <v>0</v>
      </c>
    </row>
    <row r="29" spans="1:8">
      <c r="A29" s="9">
        <v>1</v>
      </c>
      <c r="B29" s="9">
        <v>27</v>
      </c>
      <c r="C29" s="9">
        <v>2795</v>
      </c>
      <c r="D29" s="9">
        <v>0</v>
      </c>
      <c r="E29" s="9">
        <v>174730.97587693422</v>
      </c>
      <c r="F29" s="9">
        <v>0</v>
      </c>
      <c r="G29" s="9">
        <v>0</v>
      </c>
      <c r="H29" s="9">
        <v>0</v>
      </c>
    </row>
    <row r="30" spans="1:8">
      <c r="A30" s="9">
        <v>1</v>
      </c>
      <c r="B30" s="9">
        <v>28</v>
      </c>
      <c r="C30" s="9">
        <v>3210</v>
      </c>
      <c r="D30" s="9">
        <v>0</v>
      </c>
      <c r="E30" s="9">
        <v>135570.64879644845</v>
      </c>
      <c r="F30" s="9">
        <v>0</v>
      </c>
      <c r="G30" s="9">
        <v>0</v>
      </c>
      <c r="H30" s="9">
        <v>0</v>
      </c>
    </row>
    <row r="31" spans="1:8">
      <c r="A31" s="9">
        <v>1</v>
      </c>
      <c r="B31" s="9">
        <v>29</v>
      </c>
      <c r="C31" s="9">
        <v>3685</v>
      </c>
      <c r="D31" s="9">
        <v>0</v>
      </c>
      <c r="E31" s="9">
        <v>242098.43036050806</v>
      </c>
      <c r="F31" s="9">
        <v>0</v>
      </c>
      <c r="G31" s="9">
        <v>0</v>
      </c>
      <c r="H31" s="9">
        <v>0</v>
      </c>
    </row>
    <row r="32" spans="1:8">
      <c r="A32" s="9">
        <v>1</v>
      </c>
      <c r="B32" s="9">
        <v>30</v>
      </c>
      <c r="C32" s="9">
        <v>4232</v>
      </c>
      <c r="D32" s="9">
        <v>0</v>
      </c>
      <c r="E32" s="9">
        <v>1342394.5685490458</v>
      </c>
      <c r="F32" s="9">
        <v>0</v>
      </c>
      <c r="G32" s="9">
        <v>0</v>
      </c>
      <c r="H32" s="9">
        <v>0</v>
      </c>
    </row>
    <row r="33" spans="1:8">
      <c r="A33" s="9">
        <v>1</v>
      </c>
      <c r="B33" s="9">
        <v>31</v>
      </c>
      <c r="C33" s="9">
        <v>4859</v>
      </c>
      <c r="D33" s="9">
        <v>0</v>
      </c>
      <c r="E33" s="9">
        <v>195335.82629233855</v>
      </c>
      <c r="F33" s="9">
        <v>0</v>
      </c>
      <c r="G33" s="9">
        <v>0</v>
      </c>
      <c r="H33" s="9">
        <v>0</v>
      </c>
    </row>
    <row r="34" spans="1:8">
      <c r="A34" s="9">
        <v>1</v>
      </c>
      <c r="B34" s="9">
        <v>32</v>
      </c>
      <c r="C34" s="9">
        <v>5579</v>
      </c>
      <c r="D34" s="9">
        <v>0</v>
      </c>
      <c r="E34" s="9">
        <v>517678.83269826212</v>
      </c>
      <c r="F34" s="9">
        <v>0</v>
      </c>
      <c r="G34" s="9">
        <v>0</v>
      </c>
      <c r="H34" s="9">
        <v>0</v>
      </c>
    </row>
    <row r="35" spans="1:8">
      <c r="A35" s="9">
        <v>1</v>
      </c>
      <c r="B35" s="9">
        <v>33</v>
      </c>
      <c r="C35" s="9">
        <v>6406</v>
      </c>
      <c r="D35" s="9">
        <v>0</v>
      </c>
      <c r="E35" s="9">
        <v>273620.91662727465</v>
      </c>
      <c r="F35" s="9">
        <v>2476.2456400314159</v>
      </c>
      <c r="G35" s="9">
        <v>0</v>
      </c>
      <c r="H35" s="9">
        <v>0</v>
      </c>
    </row>
    <row r="36" spans="1:8">
      <c r="A36" s="9">
        <v>1</v>
      </c>
      <c r="B36" s="9">
        <v>34</v>
      </c>
      <c r="C36" s="9">
        <v>7356</v>
      </c>
      <c r="D36" s="9">
        <v>0</v>
      </c>
      <c r="E36" s="9">
        <v>128171.98686618001</v>
      </c>
      <c r="F36" s="9">
        <v>509222.0813781257</v>
      </c>
      <c r="G36" s="9">
        <v>0</v>
      </c>
      <c r="H36" s="9">
        <v>0</v>
      </c>
    </row>
    <row r="37" spans="1:8">
      <c r="A37" s="9">
        <v>1</v>
      </c>
      <c r="B37" s="9">
        <v>35</v>
      </c>
      <c r="C37" s="9">
        <v>8447</v>
      </c>
      <c r="D37" s="9">
        <v>0</v>
      </c>
      <c r="E37" s="9">
        <v>110647.58734151926</v>
      </c>
      <c r="F37" s="9">
        <v>287715.05543260294</v>
      </c>
      <c r="G37" s="9">
        <v>0</v>
      </c>
      <c r="H37" s="9">
        <v>0</v>
      </c>
    </row>
    <row r="38" spans="1:8">
      <c r="A38" s="9">
        <v>1</v>
      </c>
      <c r="B38" s="9">
        <v>36</v>
      </c>
      <c r="C38" s="9">
        <v>9699</v>
      </c>
      <c r="D38" s="9">
        <v>0</v>
      </c>
      <c r="E38" s="9">
        <v>621230.46697812807</v>
      </c>
      <c r="F38" s="9">
        <v>564802.00368139055</v>
      </c>
      <c r="G38" s="9">
        <v>0</v>
      </c>
      <c r="H38" s="9">
        <v>0</v>
      </c>
    </row>
    <row r="39" spans="1:8">
      <c r="A39" s="9">
        <v>1</v>
      </c>
      <c r="B39" s="9">
        <v>37</v>
      </c>
      <c r="C39" s="9">
        <v>11136</v>
      </c>
      <c r="D39" s="9">
        <v>0</v>
      </c>
      <c r="E39" s="9">
        <v>153512.71283943841</v>
      </c>
      <c r="F39" s="9">
        <v>528644.97563135496</v>
      </c>
      <c r="G39" s="9">
        <v>0</v>
      </c>
      <c r="H39" s="9">
        <v>0</v>
      </c>
    </row>
    <row r="40" spans="1:8">
      <c r="A40" s="9">
        <v>1</v>
      </c>
      <c r="B40" s="9">
        <v>38</v>
      </c>
      <c r="C40" s="9">
        <v>12787</v>
      </c>
      <c r="D40" s="9">
        <v>0</v>
      </c>
      <c r="E40" s="9">
        <v>56167.610982637518</v>
      </c>
      <c r="F40" s="9">
        <v>342968.69728960562</v>
      </c>
      <c r="G40" s="9">
        <v>4353.8867031687705</v>
      </c>
      <c r="H40" s="9">
        <v>0</v>
      </c>
    </row>
    <row r="41" spans="1:8">
      <c r="A41" s="9">
        <v>1</v>
      </c>
      <c r="B41" s="9">
        <v>39</v>
      </c>
      <c r="C41" s="9">
        <v>14683</v>
      </c>
      <c r="D41" s="9">
        <v>0</v>
      </c>
      <c r="E41" s="9">
        <v>0</v>
      </c>
      <c r="F41" s="9">
        <v>205506.84483571298</v>
      </c>
      <c r="G41" s="9">
        <v>530939.62538845185</v>
      </c>
      <c r="H41" s="9">
        <v>0</v>
      </c>
    </row>
    <row r="42" spans="1:8">
      <c r="A42" s="9">
        <v>1</v>
      </c>
      <c r="B42" s="9">
        <v>40</v>
      </c>
      <c r="C42" s="9">
        <v>16860</v>
      </c>
      <c r="D42" s="9">
        <v>0</v>
      </c>
      <c r="E42" s="9">
        <v>0</v>
      </c>
      <c r="F42" s="9">
        <v>23387.37922423019</v>
      </c>
      <c r="G42" s="9">
        <v>441586.92670972151</v>
      </c>
      <c r="H42" s="9">
        <v>0</v>
      </c>
    </row>
    <row r="43" spans="1:8">
      <c r="A43" s="9">
        <v>1</v>
      </c>
      <c r="B43" s="9">
        <v>41</v>
      </c>
      <c r="C43" s="9">
        <v>19359</v>
      </c>
      <c r="D43" s="9">
        <v>0</v>
      </c>
      <c r="E43" s="9">
        <v>0</v>
      </c>
      <c r="F43" s="9">
        <v>182054.49418322885</v>
      </c>
      <c r="G43" s="9">
        <v>506610.2490374443</v>
      </c>
      <c r="H43" s="9">
        <v>0</v>
      </c>
    </row>
    <row r="44" spans="1:8">
      <c r="A44" s="9">
        <v>1</v>
      </c>
      <c r="B44" s="9">
        <v>42</v>
      </c>
      <c r="C44" s="9">
        <v>22229</v>
      </c>
      <c r="D44" s="9">
        <v>0</v>
      </c>
      <c r="E44" s="9">
        <v>0</v>
      </c>
      <c r="F44" s="9">
        <v>95357.381442526472</v>
      </c>
      <c r="G44" s="9">
        <v>427547.08966043859</v>
      </c>
      <c r="H44" s="9">
        <v>5372.2581513878959</v>
      </c>
    </row>
    <row r="45" spans="1:8">
      <c r="A45" s="9">
        <v>1</v>
      </c>
      <c r="B45" s="9">
        <v>43</v>
      </c>
      <c r="C45" s="9">
        <v>25524</v>
      </c>
      <c r="D45" s="9">
        <v>0</v>
      </c>
      <c r="E45" s="9">
        <v>0</v>
      </c>
      <c r="F45" s="9">
        <v>109312.02419674651</v>
      </c>
      <c r="G45" s="9">
        <v>334983.4673776796</v>
      </c>
      <c r="H45" s="9">
        <v>0</v>
      </c>
    </row>
    <row r="46" spans="1:8">
      <c r="A46" s="9">
        <v>1</v>
      </c>
      <c r="B46" s="9">
        <v>44</v>
      </c>
      <c r="C46" s="9">
        <v>29308</v>
      </c>
      <c r="D46" s="9">
        <v>0</v>
      </c>
      <c r="E46" s="9">
        <v>0</v>
      </c>
      <c r="F46" s="9">
        <v>7303.0658672754698</v>
      </c>
      <c r="G46" s="9">
        <v>335941.74295969569</v>
      </c>
      <c r="H46" s="9">
        <v>0</v>
      </c>
    </row>
    <row r="47" spans="1:8">
      <c r="A47" s="9">
        <v>1</v>
      </c>
      <c r="B47" s="9">
        <v>45</v>
      </c>
      <c r="C47" s="9">
        <v>33653</v>
      </c>
      <c r="D47" s="9">
        <v>0</v>
      </c>
      <c r="E47" s="9">
        <v>0</v>
      </c>
      <c r="F47" s="9">
        <v>0</v>
      </c>
      <c r="G47" s="9">
        <v>178448.46822953265</v>
      </c>
      <c r="H47" s="9">
        <v>0</v>
      </c>
    </row>
    <row r="48" spans="1:8">
      <c r="A48" s="9">
        <v>1</v>
      </c>
      <c r="B48" s="9">
        <v>46</v>
      </c>
      <c r="C48" s="9">
        <v>38642</v>
      </c>
      <c r="D48" s="9">
        <v>0</v>
      </c>
      <c r="E48" s="9">
        <v>0</v>
      </c>
      <c r="F48" s="9">
        <v>0</v>
      </c>
      <c r="G48" s="9">
        <v>203880.6507514531</v>
      </c>
      <c r="H48" s="9">
        <v>0</v>
      </c>
    </row>
    <row r="49" spans="1:8">
      <c r="A49" s="9">
        <v>1</v>
      </c>
      <c r="B49" s="9">
        <v>47</v>
      </c>
      <c r="C49" s="9">
        <v>44370</v>
      </c>
      <c r="D49" s="9">
        <v>0</v>
      </c>
      <c r="E49" s="9">
        <v>0</v>
      </c>
      <c r="F49" s="9">
        <v>0</v>
      </c>
      <c r="G49" s="9">
        <v>161046.59764543138</v>
      </c>
      <c r="H49" s="9">
        <v>0</v>
      </c>
    </row>
    <row r="50" spans="1:8">
      <c r="A50" s="9">
        <v>1</v>
      </c>
      <c r="B50" s="9">
        <v>48</v>
      </c>
      <c r="C50" s="9">
        <v>50948</v>
      </c>
      <c r="D50" s="9">
        <v>0</v>
      </c>
      <c r="E50" s="9">
        <v>0</v>
      </c>
      <c r="F50" s="9">
        <v>0</v>
      </c>
      <c r="G50" s="9">
        <v>44388.465354489192</v>
      </c>
      <c r="H50" s="9">
        <v>0</v>
      </c>
    </row>
    <row r="51" spans="1:8">
      <c r="A51" s="9">
        <v>1</v>
      </c>
      <c r="B51" s="9">
        <v>49</v>
      </c>
      <c r="C51" s="9">
        <v>58501</v>
      </c>
      <c r="D51" s="9">
        <v>0</v>
      </c>
      <c r="E51" s="9">
        <v>0</v>
      </c>
      <c r="F51" s="9">
        <v>0</v>
      </c>
      <c r="G51" s="9">
        <v>53443.252314974896</v>
      </c>
      <c r="H51" s="9">
        <v>4460.4057867642814</v>
      </c>
    </row>
    <row r="52" spans="1:8">
      <c r="A52" s="9">
        <v>1</v>
      </c>
      <c r="B52" s="9">
        <v>50</v>
      </c>
      <c r="C52" s="9">
        <v>67173</v>
      </c>
      <c r="D52" s="9">
        <v>0</v>
      </c>
      <c r="E52" s="9">
        <v>0</v>
      </c>
      <c r="F52" s="9">
        <v>0</v>
      </c>
      <c r="G52" s="9">
        <v>51773.687155489897</v>
      </c>
      <c r="H52" s="9">
        <v>0</v>
      </c>
    </row>
    <row r="53" spans="1:8">
      <c r="A53" s="9">
        <v>1</v>
      </c>
      <c r="B53" s="9">
        <v>51</v>
      </c>
      <c r="C53" s="9">
        <v>77131</v>
      </c>
      <c r="D53" s="9">
        <v>0</v>
      </c>
      <c r="E53" s="9">
        <v>0</v>
      </c>
      <c r="F53" s="9">
        <v>0</v>
      </c>
      <c r="G53" s="9">
        <v>37102.500177737857</v>
      </c>
      <c r="H53" s="9">
        <v>0</v>
      </c>
    </row>
    <row r="54" spans="1:8">
      <c r="A54" s="9">
        <v>1</v>
      </c>
      <c r="B54" s="9">
        <v>52</v>
      </c>
      <c r="C54" s="9">
        <v>88565</v>
      </c>
      <c r="D54" s="9">
        <v>0</v>
      </c>
      <c r="E54" s="9">
        <v>0</v>
      </c>
      <c r="F54" s="9">
        <v>0</v>
      </c>
      <c r="G54" s="9">
        <v>4443.4238018772903</v>
      </c>
      <c r="H54" s="9">
        <v>0</v>
      </c>
    </row>
    <row r="55" spans="1:8">
      <c r="A55" s="9">
        <v>1</v>
      </c>
      <c r="B55" s="9">
        <v>53</v>
      </c>
      <c r="C55" s="9">
        <v>101695</v>
      </c>
      <c r="D55" s="9">
        <v>0</v>
      </c>
      <c r="E55" s="9">
        <v>0</v>
      </c>
      <c r="F55" s="9">
        <v>0</v>
      </c>
      <c r="G55" s="9">
        <v>13219.785013505498</v>
      </c>
      <c r="H55" s="9">
        <v>0</v>
      </c>
    </row>
    <row r="56" spans="1:8">
      <c r="A56" s="9">
        <v>1</v>
      </c>
      <c r="B56" s="9">
        <v>54</v>
      </c>
      <c r="C56" s="9">
        <v>116771</v>
      </c>
      <c r="D56" s="9">
        <v>0</v>
      </c>
      <c r="E56" s="9">
        <v>0</v>
      </c>
      <c r="F56" s="9">
        <v>0</v>
      </c>
      <c r="G56" s="9">
        <v>8339.0319970237051</v>
      </c>
      <c r="H56" s="9">
        <v>0</v>
      </c>
    </row>
    <row r="57" spans="1:8">
      <c r="A57" s="9">
        <v>1</v>
      </c>
      <c r="B57" s="9">
        <v>55</v>
      </c>
      <c r="C57" s="9">
        <v>134081</v>
      </c>
      <c r="D57" s="9">
        <v>0</v>
      </c>
      <c r="E57" s="9">
        <v>0</v>
      </c>
      <c r="F57" s="9">
        <v>0</v>
      </c>
      <c r="G57" s="9">
        <v>11416.745417274944</v>
      </c>
      <c r="H57" s="9">
        <v>0</v>
      </c>
    </row>
    <row r="58" spans="1:8">
      <c r="A58" s="9">
        <v>1</v>
      </c>
      <c r="B58" s="9">
        <v>56</v>
      </c>
      <c r="C58" s="9">
        <v>153958</v>
      </c>
      <c r="D58" s="9">
        <v>0</v>
      </c>
      <c r="E58" s="9">
        <v>0</v>
      </c>
      <c r="F58" s="9">
        <v>0</v>
      </c>
      <c r="G58" s="9">
        <v>27454.534572429082</v>
      </c>
      <c r="H58" s="9">
        <v>0</v>
      </c>
    </row>
    <row r="59" spans="1:8">
      <c r="A59" s="9">
        <v>1</v>
      </c>
      <c r="B59" s="9">
        <v>57</v>
      </c>
      <c r="C59" s="9">
        <v>176781</v>
      </c>
      <c r="D59" s="9">
        <v>0</v>
      </c>
      <c r="E59" s="9">
        <v>0</v>
      </c>
      <c r="F59" s="9">
        <v>0</v>
      </c>
      <c r="G59" s="9">
        <v>0</v>
      </c>
      <c r="H59" s="9">
        <v>0</v>
      </c>
    </row>
    <row r="60" spans="1:8">
      <c r="A60" s="9">
        <v>1</v>
      </c>
      <c r="B60" s="9">
        <v>58</v>
      </c>
      <c r="C60" s="9">
        <v>202988</v>
      </c>
      <c r="D60" s="9">
        <v>0</v>
      </c>
      <c r="E60" s="9">
        <v>0</v>
      </c>
      <c r="F60" s="9">
        <v>0</v>
      </c>
      <c r="G60" s="9">
        <v>0</v>
      </c>
      <c r="H60" s="9">
        <v>0</v>
      </c>
    </row>
    <row r="61" spans="1:8">
      <c r="A61" s="9">
        <v>1</v>
      </c>
      <c r="B61" s="9">
        <v>59</v>
      </c>
      <c r="C61" s="9">
        <v>233080</v>
      </c>
      <c r="D61" s="9">
        <v>0</v>
      </c>
      <c r="E61" s="9">
        <v>0</v>
      </c>
      <c r="F61" s="9">
        <v>0</v>
      </c>
      <c r="G61" s="9">
        <v>2888.0537586037058</v>
      </c>
      <c r="H61" s="9">
        <v>0</v>
      </c>
    </row>
    <row r="62" spans="1:8">
      <c r="A62" s="9">
        <v>2</v>
      </c>
      <c r="B62" s="9">
        <v>0</v>
      </c>
      <c r="C62" s="9">
        <v>67</v>
      </c>
      <c r="D62" s="9">
        <v>0</v>
      </c>
      <c r="E62" s="9">
        <v>29270.24943566159</v>
      </c>
      <c r="F62" s="9">
        <v>0</v>
      </c>
      <c r="G62" s="9">
        <v>0</v>
      </c>
      <c r="H62" s="9">
        <v>0</v>
      </c>
    </row>
    <row r="63" spans="1:8">
      <c r="A63" s="9">
        <v>2</v>
      </c>
      <c r="B63" s="9">
        <v>1</v>
      </c>
      <c r="C63" s="9">
        <v>77</v>
      </c>
      <c r="D63" s="9">
        <v>0</v>
      </c>
      <c r="E63" s="9">
        <v>0</v>
      </c>
      <c r="F63" s="9">
        <v>0</v>
      </c>
      <c r="G63" s="9">
        <v>0</v>
      </c>
      <c r="H63" s="9">
        <v>0</v>
      </c>
    </row>
    <row r="64" spans="1:8">
      <c r="A64" s="9">
        <v>2</v>
      </c>
      <c r="B64" s="9">
        <v>2</v>
      </c>
      <c r="C64" s="9">
        <v>88</v>
      </c>
      <c r="D64" s="9">
        <v>0</v>
      </c>
      <c r="E64" s="9">
        <v>0</v>
      </c>
      <c r="F64" s="9">
        <v>0</v>
      </c>
      <c r="G64" s="9">
        <v>0</v>
      </c>
      <c r="H64" s="9">
        <v>0</v>
      </c>
    </row>
    <row r="65" spans="1:8">
      <c r="A65" s="9">
        <v>2</v>
      </c>
      <c r="B65" s="9">
        <v>3</v>
      </c>
      <c r="C65" s="9">
        <v>101</v>
      </c>
      <c r="D65" s="9">
        <v>0</v>
      </c>
      <c r="E65" s="9">
        <v>2447.4224667593598</v>
      </c>
      <c r="F65" s="9">
        <v>0</v>
      </c>
      <c r="G65" s="9">
        <v>0</v>
      </c>
      <c r="H65" s="9">
        <v>0</v>
      </c>
    </row>
    <row r="66" spans="1:8">
      <c r="A66" s="9">
        <v>2</v>
      </c>
      <c r="B66" s="9">
        <v>4</v>
      </c>
      <c r="C66" s="9">
        <v>117</v>
      </c>
      <c r="D66" s="9">
        <v>0</v>
      </c>
      <c r="E66" s="9">
        <v>0</v>
      </c>
      <c r="F66" s="9">
        <v>0</v>
      </c>
      <c r="G66" s="9">
        <v>0</v>
      </c>
      <c r="H66" s="9">
        <v>0</v>
      </c>
    </row>
    <row r="67" spans="1:8">
      <c r="A67" s="9">
        <v>2</v>
      </c>
      <c r="B67" s="9">
        <v>5</v>
      </c>
      <c r="C67" s="9">
        <v>134</v>
      </c>
      <c r="D67" s="9">
        <v>0</v>
      </c>
      <c r="E67" s="9">
        <v>0</v>
      </c>
      <c r="F67" s="9">
        <v>0</v>
      </c>
      <c r="G67" s="9">
        <v>0</v>
      </c>
      <c r="H67" s="9">
        <v>0</v>
      </c>
    </row>
    <row r="68" spans="1:8">
      <c r="A68" s="9">
        <v>2</v>
      </c>
      <c r="B68" s="9">
        <v>6</v>
      </c>
      <c r="C68" s="9">
        <v>154</v>
      </c>
      <c r="D68" s="9">
        <v>0</v>
      </c>
      <c r="E68" s="9">
        <v>0</v>
      </c>
      <c r="F68" s="9">
        <v>0</v>
      </c>
      <c r="G68" s="9">
        <v>0</v>
      </c>
      <c r="H68" s="9">
        <v>0</v>
      </c>
    </row>
    <row r="69" spans="1:8">
      <c r="A69" s="9">
        <v>2</v>
      </c>
      <c r="B69" s="9">
        <v>7</v>
      </c>
      <c r="C69" s="9">
        <v>177</v>
      </c>
      <c r="D69" s="9">
        <v>0</v>
      </c>
      <c r="E69" s="9">
        <v>698.52751000512103</v>
      </c>
      <c r="F69" s="9">
        <v>0</v>
      </c>
      <c r="G69" s="9">
        <v>0</v>
      </c>
      <c r="H69" s="9">
        <v>0</v>
      </c>
    </row>
    <row r="70" spans="1:8">
      <c r="A70" s="9">
        <v>2</v>
      </c>
      <c r="B70" s="9">
        <v>8</v>
      </c>
      <c r="C70" s="9">
        <v>203</v>
      </c>
      <c r="D70" s="9">
        <v>0</v>
      </c>
      <c r="E70" s="9">
        <v>5737.6052075939033</v>
      </c>
      <c r="F70" s="9">
        <v>0</v>
      </c>
      <c r="G70" s="9">
        <v>0</v>
      </c>
      <c r="H70" s="9">
        <v>0</v>
      </c>
    </row>
    <row r="71" spans="1:8">
      <c r="A71" s="9">
        <v>2</v>
      </c>
      <c r="B71" s="9">
        <v>9</v>
      </c>
      <c r="C71" s="9">
        <v>233</v>
      </c>
      <c r="D71" s="9">
        <v>0</v>
      </c>
      <c r="E71" s="9">
        <v>0</v>
      </c>
      <c r="F71" s="9">
        <v>0</v>
      </c>
      <c r="G71" s="9">
        <v>0</v>
      </c>
      <c r="H71" s="9">
        <v>0</v>
      </c>
    </row>
    <row r="72" spans="1:8">
      <c r="A72" s="9">
        <v>2</v>
      </c>
      <c r="B72" s="9">
        <v>10</v>
      </c>
      <c r="C72" s="9">
        <v>268</v>
      </c>
      <c r="D72" s="9">
        <v>0</v>
      </c>
      <c r="E72" s="9">
        <v>0</v>
      </c>
      <c r="F72" s="9">
        <v>0</v>
      </c>
      <c r="G72" s="9">
        <v>0</v>
      </c>
      <c r="H72" s="9">
        <v>0</v>
      </c>
    </row>
    <row r="73" spans="1:8">
      <c r="A73" s="9">
        <v>2</v>
      </c>
      <c r="B73" s="9">
        <v>11</v>
      </c>
      <c r="C73" s="9">
        <v>308</v>
      </c>
      <c r="D73" s="9">
        <v>0</v>
      </c>
      <c r="E73" s="9">
        <v>16830.857847355772</v>
      </c>
      <c r="F73" s="9">
        <v>0</v>
      </c>
      <c r="G73" s="9">
        <v>0</v>
      </c>
      <c r="H73" s="9">
        <v>0</v>
      </c>
    </row>
    <row r="74" spans="1:8">
      <c r="A74" s="9">
        <v>2</v>
      </c>
      <c r="B74" s="9">
        <v>12</v>
      </c>
      <c r="C74" s="9">
        <v>353</v>
      </c>
      <c r="D74" s="9">
        <v>0</v>
      </c>
      <c r="E74" s="9">
        <v>1523.939303710875</v>
      </c>
      <c r="F74" s="9">
        <v>0</v>
      </c>
      <c r="G74" s="9">
        <v>0</v>
      </c>
      <c r="H74" s="9">
        <v>0</v>
      </c>
    </row>
    <row r="75" spans="1:8">
      <c r="A75" s="9">
        <v>2</v>
      </c>
      <c r="B75" s="9">
        <v>13</v>
      </c>
      <c r="C75" s="9">
        <v>406</v>
      </c>
      <c r="D75" s="9">
        <v>0</v>
      </c>
      <c r="E75" s="9">
        <v>1822.6407078422972</v>
      </c>
      <c r="F75" s="9">
        <v>0</v>
      </c>
      <c r="G75" s="9">
        <v>0</v>
      </c>
      <c r="H75" s="9">
        <v>0</v>
      </c>
    </row>
    <row r="76" spans="1:8">
      <c r="A76" s="9">
        <v>2</v>
      </c>
      <c r="B76" s="9">
        <v>14</v>
      </c>
      <c r="C76" s="9">
        <v>466</v>
      </c>
      <c r="D76" s="9">
        <v>0</v>
      </c>
      <c r="E76" s="9">
        <v>0</v>
      </c>
      <c r="F76" s="9">
        <v>0</v>
      </c>
      <c r="G76" s="9">
        <v>0</v>
      </c>
      <c r="H76" s="9">
        <v>0</v>
      </c>
    </row>
    <row r="77" spans="1:8">
      <c r="A77" s="9">
        <v>2</v>
      </c>
      <c r="B77" s="9">
        <v>15</v>
      </c>
      <c r="C77" s="9">
        <v>536</v>
      </c>
      <c r="D77" s="9">
        <v>0</v>
      </c>
      <c r="E77" s="9">
        <v>141759.29630269212</v>
      </c>
      <c r="F77" s="9">
        <v>0</v>
      </c>
      <c r="G77" s="9">
        <v>0</v>
      </c>
      <c r="H77" s="9">
        <v>0</v>
      </c>
    </row>
    <row r="78" spans="1:8">
      <c r="A78" s="9">
        <v>2</v>
      </c>
      <c r="B78" s="9">
        <v>16</v>
      </c>
      <c r="C78" s="9">
        <v>615</v>
      </c>
      <c r="D78" s="9">
        <v>0</v>
      </c>
      <c r="E78" s="9">
        <v>3238.8038862420426</v>
      </c>
      <c r="F78" s="9">
        <v>0</v>
      </c>
      <c r="G78" s="9">
        <v>0</v>
      </c>
      <c r="H78" s="9">
        <v>0</v>
      </c>
    </row>
    <row r="79" spans="1:8">
      <c r="A79" s="9">
        <v>2</v>
      </c>
      <c r="B79" s="9">
        <v>17</v>
      </c>
      <c r="C79" s="9">
        <v>707</v>
      </c>
      <c r="D79" s="9">
        <v>0</v>
      </c>
      <c r="E79" s="9">
        <v>14251.29363305581</v>
      </c>
      <c r="F79" s="9">
        <v>0</v>
      </c>
      <c r="G79" s="9">
        <v>0</v>
      </c>
      <c r="H79" s="9">
        <v>0</v>
      </c>
    </row>
    <row r="80" spans="1:8">
      <c r="A80" s="9">
        <v>2</v>
      </c>
      <c r="B80" s="9">
        <v>18</v>
      </c>
      <c r="C80" s="9">
        <v>812</v>
      </c>
      <c r="D80" s="9">
        <v>0</v>
      </c>
      <c r="E80" s="9">
        <v>104384.56153194346</v>
      </c>
      <c r="F80" s="9">
        <v>0</v>
      </c>
      <c r="G80" s="9">
        <v>0</v>
      </c>
      <c r="H80" s="9">
        <v>0</v>
      </c>
    </row>
    <row r="81" spans="1:8">
      <c r="A81" s="9">
        <v>2</v>
      </c>
      <c r="B81" s="9">
        <v>19</v>
      </c>
      <c r="C81" s="9">
        <v>932</v>
      </c>
      <c r="D81" s="9">
        <v>0</v>
      </c>
      <c r="E81" s="9">
        <v>6521.2983204894808</v>
      </c>
      <c r="F81" s="9">
        <v>0</v>
      </c>
      <c r="G81" s="9">
        <v>0</v>
      </c>
      <c r="H81" s="9">
        <v>0</v>
      </c>
    </row>
    <row r="82" spans="1:8">
      <c r="A82" s="9">
        <v>2</v>
      </c>
      <c r="B82" s="9">
        <v>20</v>
      </c>
      <c r="C82" s="9">
        <v>1071</v>
      </c>
      <c r="D82" s="9">
        <v>0</v>
      </c>
      <c r="E82" s="9">
        <v>104803.31304692946</v>
      </c>
      <c r="F82" s="9">
        <v>0</v>
      </c>
      <c r="G82" s="9">
        <v>0</v>
      </c>
      <c r="H82" s="9">
        <v>0</v>
      </c>
    </row>
    <row r="83" spans="1:8">
      <c r="A83" s="9">
        <v>2</v>
      </c>
      <c r="B83" s="9">
        <v>21</v>
      </c>
      <c r="C83" s="9">
        <v>1230</v>
      </c>
      <c r="D83" s="9">
        <v>0</v>
      </c>
      <c r="E83" s="9">
        <v>59721.65551770298</v>
      </c>
      <c r="F83" s="9">
        <v>0</v>
      </c>
      <c r="G83" s="9">
        <v>0</v>
      </c>
      <c r="H83" s="9">
        <v>0</v>
      </c>
    </row>
    <row r="84" spans="1:8">
      <c r="A84" s="9">
        <v>2</v>
      </c>
      <c r="B84" s="9">
        <v>22</v>
      </c>
      <c r="C84" s="9">
        <v>1413</v>
      </c>
      <c r="D84" s="9">
        <v>0</v>
      </c>
      <c r="E84" s="9">
        <v>28593.60675821748</v>
      </c>
      <c r="F84" s="9">
        <v>0</v>
      </c>
      <c r="G84" s="9">
        <v>0</v>
      </c>
      <c r="H84" s="9">
        <v>1672.6521700366056</v>
      </c>
    </row>
    <row r="85" spans="1:8">
      <c r="A85" s="9">
        <v>2</v>
      </c>
      <c r="B85" s="9">
        <v>23</v>
      </c>
      <c r="C85" s="9">
        <v>1624</v>
      </c>
      <c r="D85" s="9">
        <v>0</v>
      </c>
      <c r="E85" s="9">
        <v>304296.3593961494</v>
      </c>
      <c r="F85" s="9">
        <v>0</v>
      </c>
      <c r="G85" s="9">
        <v>0</v>
      </c>
      <c r="H85" s="9">
        <v>0</v>
      </c>
    </row>
    <row r="86" spans="1:8">
      <c r="A86" s="9">
        <v>2</v>
      </c>
      <c r="B86" s="9">
        <v>24</v>
      </c>
      <c r="C86" s="9">
        <v>1865</v>
      </c>
      <c r="D86" s="9">
        <v>0</v>
      </c>
      <c r="E86" s="9">
        <v>38980.889679262029</v>
      </c>
      <c r="F86" s="9">
        <v>0</v>
      </c>
      <c r="G86" s="9">
        <v>0</v>
      </c>
      <c r="H86" s="9">
        <v>0</v>
      </c>
    </row>
    <row r="87" spans="1:8">
      <c r="A87" s="9">
        <v>2</v>
      </c>
      <c r="B87" s="9">
        <v>25</v>
      </c>
      <c r="C87" s="9">
        <v>2142</v>
      </c>
      <c r="D87" s="9">
        <v>0</v>
      </c>
      <c r="E87" s="9">
        <v>444982.61103572458</v>
      </c>
      <c r="F87" s="9">
        <v>0</v>
      </c>
      <c r="G87" s="9">
        <v>0</v>
      </c>
      <c r="H87" s="9">
        <v>0</v>
      </c>
    </row>
    <row r="88" spans="1:8">
      <c r="A88" s="9">
        <v>2</v>
      </c>
      <c r="B88" s="9">
        <v>26</v>
      </c>
      <c r="C88" s="9">
        <v>2461</v>
      </c>
      <c r="D88" s="9">
        <v>0</v>
      </c>
      <c r="E88" s="9">
        <v>405803.01453551243</v>
      </c>
      <c r="F88" s="9">
        <v>0</v>
      </c>
      <c r="G88" s="9">
        <v>0</v>
      </c>
      <c r="H88" s="9">
        <v>0</v>
      </c>
    </row>
    <row r="89" spans="1:8">
      <c r="A89" s="9">
        <v>2</v>
      </c>
      <c r="B89" s="9">
        <v>27</v>
      </c>
      <c r="C89" s="9">
        <v>2827</v>
      </c>
      <c r="D89" s="9">
        <v>0</v>
      </c>
      <c r="E89" s="9">
        <v>204915.79688359628</v>
      </c>
      <c r="F89" s="9">
        <v>0</v>
      </c>
      <c r="G89" s="9">
        <v>0</v>
      </c>
      <c r="H89" s="9">
        <v>0</v>
      </c>
    </row>
    <row r="90" spans="1:8">
      <c r="A90" s="9">
        <v>2</v>
      </c>
      <c r="B90" s="9">
        <v>28</v>
      </c>
      <c r="C90" s="9">
        <v>3247</v>
      </c>
      <c r="D90" s="9">
        <v>0</v>
      </c>
      <c r="E90" s="9">
        <v>190241.24792572809</v>
      </c>
      <c r="F90" s="9">
        <v>0</v>
      </c>
      <c r="G90" s="9">
        <v>0</v>
      </c>
      <c r="H90" s="9">
        <v>0</v>
      </c>
    </row>
    <row r="91" spans="1:8">
      <c r="A91" s="9">
        <v>2</v>
      </c>
      <c r="B91" s="9">
        <v>29</v>
      </c>
      <c r="C91" s="9">
        <v>3730</v>
      </c>
      <c r="D91" s="9">
        <v>0</v>
      </c>
      <c r="E91" s="9">
        <v>236959.03441878149</v>
      </c>
      <c r="F91" s="9">
        <v>0</v>
      </c>
      <c r="G91" s="9">
        <v>0</v>
      </c>
      <c r="H91" s="9">
        <v>0</v>
      </c>
    </row>
    <row r="92" spans="1:8">
      <c r="A92" s="9">
        <v>2</v>
      </c>
      <c r="B92" s="9">
        <v>30</v>
      </c>
      <c r="C92" s="9">
        <v>4285</v>
      </c>
      <c r="D92" s="9">
        <v>0</v>
      </c>
      <c r="E92" s="9">
        <v>1272152.9315701376</v>
      </c>
      <c r="F92" s="9">
        <v>0</v>
      </c>
      <c r="G92" s="9">
        <v>0</v>
      </c>
      <c r="H92" s="9">
        <v>0</v>
      </c>
    </row>
    <row r="93" spans="1:8">
      <c r="A93" s="9">
        <v>2</v>
      </c>
      <c r="B93" s="9">
        <v>31</v>
      </c>
      <c r="C93" s="9">
        <v>4922</v>
      </c>
      <c r="D93" s="9">
        <v>0</v>
      </c>
      <c r="E93" s="9">
        <v>187283.4958723067</v>
      </c>
      <c r="F93" s="9">
        <v>0</v>
      </c>
      <c r="G93" s="9">
        <v>0</v>
      </c>
      <c r="H93" s="9">
        <v>0</v>
      </c>
    </row>
    <row r="94" spans="1:8">
      <c r="A94" s="9">
        <v>2</v>
      </c>
      <c r="B94" s="9">
        <v>32</v>
      </c>
      <c r="C94" s="9">
        <v>5655</v>
      </c>
      <c r="D94" s="9">
        <v>0</v>
      </c>
      <c r="E94" s="9">
        <v>520152.81244438404</v>
      </c>
      <c r="F94" s="9">
        <v>0</v>
      </c>
      <c r="G94" s="9">
        <v>0</v>
      </c>
      <c r="H94" s="9">
        <v>0</v>
      </c>
    </row>
    <row r="95" spans="1:8">
      <c r="A95" s="9">
        <v>2</v>
      </c>
      <c r="B95" s="9">
        <v>33</v>
      </c>
      <c r="C95" s="9">
        <v>6495</v>
      </c>
      <c r="D95" s="9">
        <v>0</v>
      </c>
      <c r="E95" s="9">
        <v>302953.79761353187</v>
      </c>
      <c r="F95" s="9">
        <v>0</v>
      </c>
      <c r="G95" s="9">
        <v>0</v>
      </c>
      <c r="H95" s="9">
        <v>0</v>
      </c>
    </row>
    <row r="96" spans="1:8">
      <c r="A96" s="9">
        <v>2</v>
      </c>
      <c r="B96" s="9">
        <v>34</v>
      </c>
      <c r="C96" s="9">
        <v>7461</v>
      </c>
      <c r="D96" s="9">
        <v>0</v>
      </c>
      <c r="E96" s="9">
        <v>101237.17410603771</v>
      </c>
      <c r="F96" s="9">
        <v>3453.5945258922193</v>
      </c>
      <c r="G96" s="9">
        <v>0</v>
      </c>
      <c r="H96" s="9">
        <v>0</v>
      </c>
    </row>
    <row r="97" spans="1:8">
      <c r="A97" s="9">
        <v>2</v>
      </c>
      <c r="B97" s="9">
        <v>35</v>
      </c>
      <c r="C97" s="9">
        <v>8571</v>
      </c>
      <c r="D97" s="9">
        <v>0</v>
      </c>
      <c r="E97" s="9">
        <v>101679.65293607395</v>
      </c>
      <c r="F97" s="9">
        <v>0</v>
      </c>
      <c r="G97" s="9">
        <v>0</v>
      </c>
      <c r="H97" s="9">
        <v>0</v>
      </c>
    </row>
    <row r="98" spans="1:8">
      <c r="A98" s="9">
        <v>2</v>
      </c>
      <c r="B98" s="9">
        <v>36</v>
      </c>
      <c r="C98" s="9">
        <v>9846</v>
      </c>
      <c r="D98" s="9">
        <v>0</v>
      </c>
      <c r="E98" s="9">
        <v>621230.46697812818</v>
      </c>
      <c r="F98" s="9">
        <v>342131.48252250667</v>
      </c>
      <c r="G98" s="9">
        <v>0</v>
      </c>
      <c r="H98" s="9">
        <v>0</v>
      </c>
    </row>
    <row r="99" spans="1:8">
      <c r="A99" s="9">
        <v>2</v>
      </c>
      <c r="B99" s="9">
        <v>37</v>
      </c>
      <c r="C99" s="9">
        <v>11310</v>
      </c>
      <c r="D99" s="9">
        <v>0</v>
      </c>
      <c r="E99" s="9">
        <v>153512.71283943843</v>
      </c>
      <c r="F99" s="9">
        <v>427944.13439532334</v>
      </c>
      <c r="G99" s="9">
        <v>0</v>
      </c>
      <c r="H99" s="9">
        <v>0</v>
      </c>
    </row>
    <row r="100" spans="1:8">
      <c r="A100" s="9">
        <v>2</v>
      </c>
      <c r="B100" s="9">
        <v>38</v>
      </c>
      <c r="C100" s="9">
        <v>12992</v>
      </c>
      <c r="D100" s="9">
        <v>0</v>
      </c>
      <c r="E100" s="9">
        <v>56167.610982637518</v>
      </c>
      <c r="F100" s="9">
        <v>608166.88440531236</v>
      </c>
      <c r="G100" s="9">
        <v>0</v>
      </c>
      <c r="H100" s="9">
        <v>0</v>
      </c>
    </row>
    <row r="101" spans="1:8">
      <c r="A101" s="9">
        <v>2</v>
      </c>
      <c r="B101" s="9">
        <v>39</v>
      </c>
      <c r="C101" s="9">
        <v>14924</v>
      </c>
      <c r="D101" s="9">
        <v>0</v>
      </c>
      <c r="E101" s="9">
        <v>0</v>
      </c>
      <c r="F101" s="9">
        <v>649884.51468868065</v>
      </c>
      <c r="G101" s="9">
        <v>0</v>
      </c>
      <c r="H101" s="9">
        <v>0</v>
      </c>
    </row>
    <row r="102" spans="1:8">
      <c r="A102" s="9">
        <v>2</v>
      </c>
      <c r="B102" s="9">
        <v>40</v>
      </c>
      <c r="C102" s="9">
        <v>17144</v>
      </c>
      <c r="D102" s="9">
        <v>0</v>
      </c>
      <c r="E102" s="9">
        <v>0</v>
      </c>
      <c r="F102" s="9">
        <v>204248.44851539523</v>
      </c>
      <c r="G102" s="9">
        <v>0</v>
      </c>
      <c r="H102" s="9">
        <v>0</v>
      </c>
    </row>
    <row r="103" spans="1:8">
      <c r="A103" s="9">
        <v>2</v>
      </c>
      <c r="B103" s="9">
        <v>41</v>
      </c>
      <c r="C103" s="9">
        <v>19693</v>
      </c>
      <c r="D103" s="9">
        <v>0</v>
      </c>
      <c r="E103" s="9">
        <v>0</v>
      </c>
      <c r="F103" s="9">
        <v>202766.27687042131</v>
      </c>
      <c r="G103" s="9">
        <v>349497.17212384439</v>
      </c>
      <c r="H103" s="9">
        <v>0</v>
      </c>
    </row>
    <row r="104" spans="1:8">
      <c r="A104" s="9">
        <v>2</v>
      </c>
      <c r="B104" s="9">
        <v>42</v>
      </c>
      <c r="C104" s="9">
        <v>22622</v>
      </c>
      <c r="D104" s="9">
        <v>0</v>
      </c>
      <c r="E104" s="9">
        <v>0</v>
      </c>
      <c r="F104" s="9">
        <v>36914.350314351017</v>
      </c>
      <c r="G104" s="9">
        <v>625777.16343285912</v>
      </c>
      <c r="H104" s="9">
        <v>5372.2581513878959</v>
      </c>
    </row>
    <row r="105" spans="1:8">
      <c r="A105" s="9">
        <v>2</v>
      </c>
      <c r="B105" s="9">
        <v>43</v>
      </c>
      <c r="C105" s="9">
        <v>25986</v>
      </c>
      <c r="D105" s="9">
        <v>0</v>
      </c>
      <c r="E105" s="9">
        <v>0</v>
      </c>
      <c r="F105" s="9">
        <v>252601.98626639912</v>
      </c>
      <c r="G105" s="9">
        <v>592565.14547485719</v>
      </c>
      <c r="H105" s="9">
        <v>0</v>
      </c>
    </row>
    <row r="106" spans="1:8">
      <c r="A106" s="9">
        <v>2</v>
      </c>
      <c r="B106" s="9">
        <v>44</v>
      </c>
      <c r="C106" s="9">
        <v>29851</v>
      </c>
      <c r="D106" s="9">
        <v>0</v>
      </c>
      <c r="E106" s="9">
        <v>0</v>
      </c>
      <c r="F106" s="9">
        <v>123852.78645946196</v>
      </c>
      <c r="G106" s="9">
        <v>493761.61922474456</v>
      </c>
      <c r="H106" s="9">
        <v>0</v>
      </c>
    </row>
    <row r="107" spans="1:8">
      <c r="A107" s="9">
        <v>2</v>
      </c>
      <c r="B107" s="9">
        <v>45</v>
      </c>
      <c r="C107" s="9">
        <v>34290</v>
      </c>
      <c r="D107" s="9">
        <v>0</v>
      </c>
      <c r="E107" s="9">
        <v>0</v>
      </c>
      <c r="F107" s="9">
        <v>6785.7898390870132</v>
      </c>
      <c r="G107" s="9">
        <v>305499.63149855775</v>
      </c>
      <c r="H107" s="9">
        <v>0</v>
      </c>
    </row>
    <row r="108" spans="1:8">
      <c r="A108" s="9">
        <v>2</v>
      </c>
      <c r="B108" s="9">
        <v>46</v>
      </c>
      <c r="C108" s="9">
        <v>39390</v>
      </c>
      <c r="D108" s="9">
        <v>0</v>
      </c>
      <c r="E108" s="9">
        <v>0</v>
      </c>
      <c r="F108" s="9">
        <v>0</v>
      </c>
      <c r="G108" s="9">
        <v>347363.82623273012</v>
      </c>
      <c r="H108" s="9">
        <v>0</v>
      </c>
    </row>
    <row r="109" spans="1:8">
      <c r="A109" s="9">
        <v>2</v>
      </c>
      <c r="B109" s="9">
        <v>47</v>
      </c>
      <c r="C109" s="9">
        <v>45248</v>
      </c>
      <c r="D109" s="9">
        <v>0</v>
      </c>
      <c r="E109" s="9">
        <v>0</v>
      </c>
      <c r="F109" s="9">
        <v>0</v>
      </c>
      <c r="G109" s="9">
        <v>151352.24209176755</v>
      </c>
      <c r="H109" s="9">
        <v>0</v>
      </c>
    </row>
    <row r="110" spans="1:8">
      <c r="A110" s="9">
        <v>2</v>
      </c>
      <c r="B110" s="9">
        <v>48</v>
      </c>
      <c r="C110" s="9">
        <v>51977</v>
      </c>
      <c r="D110" s="9">
        <v>0</v>
      </c>
      <c r="E110" s="9">
        <v>0</v>
      </c>
      <c r="F110" s="9">
        <v>0</v>
      </c>
      <c r="G110" s="9">
        <v>270310.29143156746</v>
      </c>
      <c r="H110" s="9">
        <v>4460.4057867642814</v>
      </c>
    </row>
    <row r="111" spans="1:8">
      <c r="A111" s="9">
        <v>2</v>
      </c>
      <c r="B111" s="9">
        <v>49</v>
      </c>
      <c r="C111" s="9">
        <v>59707</v>
      </c>
      <c r="D111" s="9">
        <v>0</v>
      </c>
      <c r="E111" s="9">
        <v>0</v>
      </c>
      <c r="F111" s="9">
        <v>0</v>
      </c>
      <c r="G111" s="9">
        <v>46153.857987191121</v>
      </c>
      <c r="H111" s="9">
        <v>0</v>
      </c>
    </row>
    <row r="112" spans="1:8">
      <c r="A112" s="9">
        <v>2</v>
      </c>
      <c r="B112" s="9">
        <v>50</v>
      </c>
      <c r="C112" s="9">
        <v>68587</v>
      </c>
      <c r="D112" s="9">
        <v>0</v>
      </c>
      <c r="E112" s="9">
        <v>0</v>
      </c>
      <c r="F112" s="9">
        <v>0</v>
      </c>
      <c r="G112" s="9">
        <v>59919.400406777757</v>
      </c>
      <c r="H112" s="9">
        <v>0</v>
      </c>
    </row>
    <row r="113" spans="1:8">
      <c r="A113" s="9">
        <v>2</v>
      </c>
      <c r="B113" s="9">
        <v>51</v>
      </c>
      <c r="C113" s="9">
        <v>78787</v>
      </c>
      <c r="D113" s="9">
        <v>0</v>
      </c>
      <c r="E113" s="9">
        <v>0</v>
      </c>
      <c r="F113" s="9">
        <v>0</v>
      </c>
      <c r="G113" s="9">
        <v>57492.083126729864</v>
      </c>
      <c r="H113" s="9">
        <v>0</v>
      </c>
    </row>
    <row r="114" spans="1:8">
      <c r="A114" s="9">
        <v>2</v>
      </c>
      <c r="B114" s="9">
        <v>52</v>
      </c>
      <c r="C114" s="9">
        <v>90504</v>
      </c>
      <c r="D114" s="9">
        <v>0</v>
      </c>
      <c r="E114" s="9">
        <v>0</v>
      </c>
      <c r="F114" s="9">
        <v>0</v>
      </c>
      <c r="G114" s="9">
        <v>16797.600235959475</v>
      </c>
      <c r="H114" s="9">
        <v>0</v>
      </c>
    </row>
    <row r="115" spans="1:8">
      <c r="A115" s="9">
        <v>2</v>
      </c>
      <c r="B115" s="9">
        <v>53</v>
      </c>
      <c r="C115" s="9">
        <v>103964</v>
      </c>
      <c r="D115" s="9">
        <v>0</v>
      </c>
      <c r="E115" s="9">
        <v>0</v>
      </c>
      <c r="F115" s="9">
        <v>0</v>
      </c>
      <c r="G115" s="9">
        <v>13219.785013505498</v>
      </c>
      <c r="H115" s="9">
        <v>0</v>
      </c>
    </row>
    <row r="116" spans="1:8">
      <c r="A116" s="9">
        <v>2</v>
      </c>
      <c r="B116" s="9">
        <v>54</v>
      </c>
      <c r="C116" s="9">
        <v>119425</v>
      </c>
      <c r="D116" s="9">
        <v>0</v>
      </c>
      <c r="E116" s="9">
        <v>0</v>
      </c>
      <c r="F116" s="9">
        <v>0</v>
      </c>
      <c r="G116" s="9">
        <v>8339.0319970237051</v>
      </c>
      <c r="H116" s="9">
        <v>0</v>
      </c>
    </row>
    <row r="117" spans="1:8">
      <c r="A117" s="9">
        <v>2</v>
      </c>
      <c r="B117" s="9">
        <v>55</v>
      </c>
      <c r="C117" s="9">
        <v>137186</v>
      </c>
      <c r="D117" s="9">
        <v>0</v>
      </c>
      <c r="E117" s="9">
        <v>0</v>
      </c>
      <c r="F117" s="9">
        <v>0</v>
      </c>
      <c r="G117" s="9">
        <v>11416.745417274944</v>
      </c>
      <c r="H117" s="9">
        <v>0</v>
      </c>
    </row>
    <row r="118" spans="1:8">
      <c r="A118" s="9">
        <v>2</v>
      </c>
      <c r="B118" s="9">
        <v>56</v>
      </c>
      <c r="C118" s="9">
        <v>157588</v>
      </c>
      <c r="D118" s="9">
        <v>0</v>
      </c>
      <c r="E118" s="9">
        <v>0</v>
      </c>
      <c r="F118" s="9">
        <v>0</v>
      </c>
      <c r="G118" s="9">
        <v>27454.534572429082</v>
      </c>
      <c r="H118" s="9">
        <v>0</v>
      </c>
    </row>
    <row r="119" spans="1:8">
      <c r="A119" s="9">
        <v>2</v>
      </c>
      <c r="B119" s="9">
        <v>57</v>
      </c>
      <c r="C119" s="9">
        <v>181024</v>
      </c>
      <c r="D119" s="9">
        <v>0</v>
      </c>
      <c r="E119" s="9">
        <v>0</v>
      </c>
      <c r="F119" s="9">
        <v>0</v>
      </c>
      <c r="G119" s="9">
        <v>0</v>
      </c>
      <c r="H119" s="9">
        <v>0</v>
      </c>
    </row>
    <row r="120" spans="1:8">
      <c r="A120" s="9">
        <v>2</v>
      </c>
      <c r="B120" s="9">
        <v>58</v>
      </c>
      <c r="C120" s="9">
        <v>207946</v>
      </c>
      <c r="D120" s="9">
        <v>0</v>
      </c>
      <c r="E120" s="9">
        <v>0</v>
      </c>
      <c r="F120" s="9">
        <v>0</v>
      </c>
      <c r="G120" s="9">
        <v>0</v>
      </c>
      <c r="H120" s="9">
        <v>0</v>
      </c>
    </row>
    <row r="121" spans="1:8">
      <c r="A121" s="9">
        <v>2</v>
      </c>
      <c r="B121" s="9">
        <v>59</v>
      </c>
      <c r="C121" s="9">
        <v>238871</v>
      </c>
      <c r="D121" s="9">
        <v>0</v>
      </c>
      <c r="E121" s="9">
        <v>0</v>
      </c>
      <c r="F121" s="9">
        <v>0</v>
      </c>
      <c r="G121" s="9">
        <v>2888.0537586037058</v>
      </c>
      <c r="H121" s="9">
        <v>0</v>
      </c>
    </row>
    <row r="122" spans="1:8">
      <c r="A122" s="9">
        <v>3</v>
      </c>
      <c r="B122" s="9">
        <v>0</v>
      </c>
      <c r="C122" s="9">
        <v>15</v>
      </c>
      <c r="D122" s="9">
        <v>29270.249435661586</v>
      </c>
      <c r="E122" s="9">
        <v>0</v>
      </c>
      <c r="F122" s="9">
        <v>0</v>
      </c>
      <c r="G122" s="9">
        <v>0</v>
      </c>
      <c r="H122" s="9">
        <v>0</v>
      </c>
    </row>
    <row r="123" spans="1:8">
      <c r="A123" s="9">
        <v>3</v>
      </c>
      <c r="B123" s="9">
        <v>1</v>
      </c>
      <c r="C123" s="9">
        <v>18</v>
      </c>
      <c r="D123" s="9">
        <v>0</v>
      </c>
      <c r="E123" s="9">
        <v>0</v>
      </c>
      <c r="F123" s="9">
        <v>0</v>
      </c>
      <c r="G123" s="9">
        <v>0</v>
      </c>
      <c r="H123" s="9">
        <v>0</v>
      </c>
    </row>
    <row r="124" spans="1:8">
      <c r="A124" s="9">
        <v>3</v>
      </c>
      <c r="B124" s="9">
        <v>2</v>
      </c>
      <c r="C124" s="9">
        <v>21</v>
      </c>
      <c r="D124" s="9">
        <v>0</v>
      </c>
      <c r="E124" s="9">
        <v>0</v>
      </c>
      <c r="F124" s="9">
        <v>0</v>
      </c>
      <c r="G124" s="9">
        <v>0</v>
      </c>
      <c r="H124" s="9">
        <v>0</v>
      </c>
    </row>
    <row r="125" spans="1:8">
      <c r="A125" s="9">
        <v>3</v>
      </c>
      <c r="B125" s="9">
        <v>3</v>
      </c>
      <c r="C125" s="9">
        <v>25</v>
      </c>
      <c r="D125" s="9">
        <v>2447.4224667593598</v>
      </c>
      <c r="E125" s="9">
        <v>0</v>
      </c>
      <c r="F125" s="9">
        <v>0</v>
      </c>
      <c r="G125" s="9">
        <v>0</v>
      </c>
      <c r="H125" s="9">
        <v>0</v>
      </c>
    </row>
    <row r="126" spans="1:8">
      <c r="A126" s="9">
        <v>3</v>
      </c>
      <c r="B126" s="9">
        <v>4</v>
      </c>
      <c r="C126" s="9">
        <v>29</v>
      </c>
      <c r="D126" s="9">
        <v>0</v>
      </c>
      <c r="E126" s="9">
        <v>0</v>
      </c>
      <c r="F126" s="9">
        <v>0</v>
      </c>
      <c r="G126" s="9">
        <v>0</v>
      </c>
      <c r="H126" s="9">
        <v>0</v>
      </c>
    </row>
    <row r="127" spans="1:8">
      <c r="A127" s="9">
        <v>3</v>
      </c>
      <c r="B127" s="9">
        <v>5</v>
      </c>
      <c r="C127" s="9">
        <v>34</v>
      </c>
      <c r="D127" s="9">
        <v>0</v>
      </c>
      <c r="E127" s="9">
        <v>0</v>
      </c>
      <c r="F127" s="9">
        <v>0</v>
      </c>
      <c r="G127" s="9">
        <v>0</v>
      </c>
      <c r="H127" s="9">
        <v>0</v>
      </c>
    </row>
    <row r="128" spans="1:8">
      <c r="A128" s="9">
        <v>3</v>
      </c>
      <c r="B128" s="9">
        <v>6</v>
      </c>
      <c r="C128" s="9">
        <v>41</v>
      </c>
      <c r="D128" s="9">
        <v>3522.2781275968209</v>
      </c>
      <c r="E128" s="9">
        <v>0</v>
      </c>
      <c r="F128" s="9">
        <v>0</v>
      </c>
      <c r="G128" s="9">
        <v>0</v>
      </c>
      <c r="H128" s="9">
        <v>0</v>
      </c>
    </row>
    <row r="129" spans="1:8">
      <c r="A129" s="9">
        <v>3</v>
      </c>
      <c r="B129" s="9">
        <v>7</v>
      </c>
      <c r="C129" s="9">
        <v>48</v>
      </c>
      <c r="D129" s="9">
        <v>2913.8545900022032</v>
      </c>
      <c r="E129" s="9">
        <v>0</v>
      </c>
      <c r="F129" s="9">
        <v>0</v>
      </c>
      <c r="G129" s="9">
        <v>0</v>
      </c>
      <c r="H129" s="9">
        <v>0</v>
      </c>
    </row>
    <row r="130" spans="1:8">
      <c r="A130" s="9">
        <v>3</v>
      </c>
      <c r="B130" s="9">
        <v>8</v>
      </c>
      <c r="C130" s="9">
        <v>57</v>
      </c>
      <c r="D130" s="9">
        <v>0</v>
      </c>
      <c r="E130" s="9">
        <v>0</v>
      </c>
      <c r="F130" s="9">
        <v>0</v>
      </c>
      <c r="G130" s="9">
        <v>0</v>
      </c>
      <c r="H130" s="9">
        <v>0</v>
      </c>
    </row>
    <row r="131" spans="1:8">
      <c r="A131" s="9">
        <v>3</v>
      </c>
      <c r="B131" s="9">
        <v>9</v>
      </c>
      <c r="C131" s="9">
        <v>67</v>
      </c>
      <c r="D131" s="9">
        <v>17995.685143186594</v>
      </c>
      <c r="E131" s="9">
        <v>0</v>
      </c>
      <c r="F131" s="9">
        <v>0</v>
      </c>
      <c r="G131" s="9">
        <v>0</v>
      </c>
      <c r="H131" s="9">
        <v>0</v>
      </c>
    </row>
    <row r="132" spans="1:8">
      <c r="A132" s="9">
        <v>3</v>
      </c>
      <c r="B132" s="9">
        <v>10</v>
      </c>
      <c r="C132" s="9">
        <v>79</v>
      </c>
      <c r="D132" s="9">
        <v>359.11200788005362</v>
      </c>
      <c r="E132" s="9">
        <v>0</v>
      </c>
      <c r="F132" s="9">
        <v>0</v>
      </c>
      <c r="G132" s="9">
        <v>0</v>
      </c>
      <c r="H132" s="9">
        <v>0</v>
      </c>
    </row>
    <row r="133" spans="1:8">
      <c r="A133" s="9">
        <v>3</v>
      </c>
      <c r="B133" s="9">
        <v>11</v>
      </c>
      <c r="C133" s="9">
        <v>93</v>
      </c>
      <c r="D133" s="9">
        <v>1822.6407078422972</v>
      </c>
      <c r="E133" s="9">
        <v>0</v>
      </c>
      <c r="F133" s="9">
        <v>0</v>
      </c>
      <c r="G133" s="9">
        <v>0</v>
      </c>
      <c r="H133" s="9">
        <v>0</v>
      </c>
    </row>
    <row r="134" spans="1:8">
      <c r="A134" s="9">
        <v>3</v>
      </c>
      <c r="B134" s="9">
        <v>12</v>
      </c>
      <c r="C134" s="9">
        <v>110</v>
      </c>
      <c r="D134" s="9">
        <v>1167.2332668453953</v>
      </c>
      <c r="E134" s="9">
        <v>0</v>
      </c>
      <c r="F134" s="9">
        <v>0</v>
      </c>
      <c r="G134" s="9">
        <v>0</v>
      </c>
      <c r="H134" s="9">
        <v>0</v>
      </c>
    </row>
    <row r="135" spans="1:8">
      <c r="A135" s="9">
        <v>3</v>
      </c>
      <c r="B135" s="9">
        <v>13</v>
      </c>
      <c r="C135" s="9">
        <v>130</v>
      </c>
      <c r="D135" s="9">
        <v>143267.8412886594</v>
      </c>
      <c r="E135" s="9">
        <v>0</v>
      </c>
      <c r="F135" s="9">
        <v>0</v>
      </c>
      <c r="G135" s="9">
        <v>0</v>
      </c>
      <c r="H135" s="9">
        <v>0</v>
      </c>
    </row>
    <row r="136" spans="1:8">
      <c r="A136" s="9">
        <v>3</v>
      </c>
      <c r="B136" s="9">
        <v>14</v>
      </c>
      <c r="C136" s="9">
        <v>154</v>
      </c>
      <c r="D136" s="9">
        <v>14814.319266485174</v>
      </c>
      <c r="E136" s="9">
        <v>0</v>
      </c>
      <c r="F136" s="9">
        <v>0</v>
      </c>
      <c r="G136" s="9">
        <v>0</v>
      </c>
      <c r="H136" s="9">
        <v>0</v>
      </c>
    </row>
    <row r="137" spans="1:8">
      <c r="A137" s="9">
        <v>3</v>
      </c>
      <c r="B137" s="9">
        <v>15</v>
      </c>
      <c r="C137" s="9">
        <v>182</v>
      </c>
      <c r="D137" s="9">
        <v>104800.38242065215</v>
      </c>
      <c r="E137" s="9">
        <v>0</v>
      </c>
      <c r="F137" s="9">
        <v>0</v>
      </c>
      <c r="G137" s="9">
        <v>0</v>
      </c>
      <c r="H137" s="9">
        <v>0</v>
      </c>
    </row>
    <row r="138" spans="1:8">
      <c r="A138" s="9">
        <v>3</v>
      </c>
      <c r="B138" s="9">
        <v>16</v>
      </c>
      <c r="C138" s="9">
        <v>215</v>
      </c>
      <c r="D138" s="9">
        <v>104318.47833659561</v>
      </c>
      <c r="E138" s="9">
        <v>0</v>
      </c>
      <c r="F138" s="9">
        <v>0</v>
      </c>
      <c r="G138" s="9">
        <v>0</v>
      </c>
      <c r="H138" s="9">
        <v>0</v>
      </c>
    </row>
    <row r="139" spans="1:8">
      <c r="A139" s="9">
        <v>3</v>
      </c>
      <c r="B139" s="9">
        <v>17</v>
      </c>
      <c r="C139" s="9">
        <v>254</v>
      </c>
      <c r="D139" s="9">
        <v>24171.289663736861</v>
      </c>
      <c r="E139" s="9">
        <v>0</v>
      </c>
      <c r="F139" s="9">
        <v>0</v>
      </c>
      <c r="G139" s="9">
        <v>0</v>
      </c>
      <c r="H139" s="9">
        <v>0</v>
      </c>
    </row>
    <row r="140" spans="1:8">
      <c r="A140" s="9">
        <v>3</v>
      </c>
      <c r="B140" s="9">
        <v>18</v>
      </c>
      <c r="C140" s="9">
        <v>300</v>
      </c>
      <c r="D140" s="9">
        <v>70734.284754298234</v>
      </c>
      <c r="E140" s="9">
        <v>0</v>
      </c>
      <c r="F140" s="9">
        <v>0</v>
      </c>
      <c r="G140" s="9">
        <v>0</v>
      </c>
      <c r="H140" s="9">
        <v>0</v>
      </c>
    </row>
    <row r="141" spans="1:8">
      <c r="A141" s="9">
        <v>3</v>
      </c>
      <c r="B141" s="9">
        <v>19</v>
      </c>
      <c r="C141" s="9">
        <v>355</v>
      </c>
      <c r="D141" s="9">
        <v>304296.3593961494</v>
      </c>
      <c r="E141" s="9">
        <v>0</v>
      </c>
      <c r="F141" s="9">
        <v>0</v>
      </c>
      <c r="G141" s="9">
        <v>0</v>
      </c>
      <c r="H141" s="9">
        <v>0</v>
      </c>
    </row>
    <row r="142" spans="1:8">
      <c r="A142" s="9">
        <v>3</v>
      </c>
      <c r="B142" s="9">
        <v>20</v>
      </c>
      <c r="C142" s="9">
        <v>419</v>
      </c>
      <c r="D142" s="9">
        <v>447290.81779623509</v>
      </c>
      <c r="E142" s="9">
        <v>0</v>
      </c>
      <c r="F142" s="9">
        <v>0</v>
      </c>
      <c r="G142" s="9">
        <v>0</v>
      </c>
      <c r="H142" s="9">
        <v>0</v>
      </c>
    </row>
    <row r="143" spans="1:8">
      <c r="A143" s="9">
        <v>3</v>
      </c>
      <c r="B143" s="9">
        <v>21</v>
      </c>
      <c r="C143" s="9">
        <v>495</v>
      </c>
      <c r="D143" s="9">
        <v>48170.379925083958</v>
      </c>
      <c r="E143" s="9">
        <v>0</v>
      </c>
      <c r="F143" s="9">
        <v>0</v>
      </c>
      <c r="G143" s="9">
        <v>0</v>
      </c>
      <c r="H143" s="9">
        <v>0</v>
      </c>
    </row>
    <row r="144" spans="1:8">
      <c r="A144" s="9">
        <v>3</v>
      </c>
      <c r="B144" s="9">
        <v>22</v>
      </c>
      <c r="C144" s="9">
        <v>585</v>
      </c>
      <c r="D144" s="9">
        <v>408214.71485964872</v>
      </c>
      <c r="E144" s="9">
        <v>0</v>
      </c>
      <c r="F144" s="9">
        <v>0</v>
      </c>
      <c r="G144" s="9">
        <v>0</v>
      </c>
      <c r="H144" s="9">
        <v>0</v>
      </c>
    </row>
    <row r="145" spans="1:8">
      <c r="A145" s="9">
        <v>3</v>
      </c>
      <c r="B145" s="9">
        <v>23</v>
      </c>
      <c r="C145" s="9">
        <v>691</v>
      </c>
      <c r="D145" s="9">
        <v>35076.571937292727</v>
      </c>
      <c r="E145" s="9">
        <v>0</v>
      </c>
      <c r="F145" s="9">
        <v>0</v>
      </c>
      <c r="G145" s="9">
        <v>0</v>
      </c>
      <c r="H145" s="9">
        <v>0</v>
      </c>
    </row>
    <row r="146" spans="1:8">
      <c r="A146" s="9">
        <v>3</v>
      </c>
      <c r="B146" s="9">
        <v>24</v>
      </c>
      <c r="C146" s="9">
        <v>817</v>
      </c>
      <c r="D146" s="9">
        <v>99519.54236851052</v>
      </c>
      <c r="E146" s="9">
        <v>0</v>
      </c>
      <c r="F146" s="9">
        <v>0</v>
      </c>
      <c r="G146" s="9">
        <v>0</v>
      </c>
      <c r="H146" s="9">
        <v>0</v>
      </c>
    </row>
    <row r="147" spans="1:8">
      <c r="A147" s="9">
        <v>3</v>
      </c>
      <c r="B147" s="9">
        <v>25</v>
      </c>
      <c r="C147" s="9">
        <v>965</v>
      </c>
      <c r="D147" s="9">
        <v>943032.06663970707</v>
      </c>
      <c r="E147" s="9">
        <v>0</v>
      </c>
      <c r="F147" s="9">
        <v>0</v>
      </c>
      <c r="G147" s="9">
        <v>0</v>
      </c>
      <c r="H147" s="9">
        <v>0</v>
      </c>
    </row>
    <row r="148" spans="1:8">
      <c r="A148" s="9">
        <v>3</v>
      </c>
      <c r="B148" s="9">
        <v>26</v>
      </c>
      <c r="C148" s="9">
        <v>1140</v>
      </c>
      <c r="D148" s="9">
        <v>119542.74733307099</v>
      </c>
      <c r="E148" s="9">
        <v>0</v>
      </c>
      <c r="F148" s="9">
        <v>0</v>
      </c>
      <c r="G148" s="9">
        <v>0</v>
      </c>
      <c r="H148" s="9">
        <v>0</v>
      </c>
    </row>
    <row r="149" spans="1:8">
      <c r="A149" s="9">
        <v>3</v>
      </c>
      <c r="B149" s="9">
        <v>27</v>
      </c>
      <c r="C149" s="9">
        <v>1347</v>
      </c>
      <c r="D149" s="9">
        <v>0</v>
      </c>
      <c r="E149" s="9">
        <v>0</v>
      </c>
      <c r="F149" s="9">
        <v>0</v>
      </c>
      <c r="G149" s="9">
        <v>0</v>
      </c>
      <c r="H149" s="9">
        <v>1672.6521700366056</v>
      </c>
    </row>
    <row r="150" spans="1:8">
      <c r="A150" s="9">
        <v>3</v>
      </c>
      <c r="B150" s="9">
        <v>28</v>
      </c>
      <c r="C150" s="9">
        <v>1592</v>
      </c>
      <c r="D150" s="9">
        <v>0</v>
      </c>
      <c r="E150" s="9">
        <v>0</v>
      </c>
      <c r="F150" s="9">
        <v>0</v>
      </c>
      <c r="G150" s="9">
        <v>0</v>
      </c>
      <c r="H150" s="9">
        <v>0</v>
      </c>
    </row>
    <row r="151" spans="1:8">
      <c r="A151" s="9">
        <v>3</v>
      </c>
      <c r="B151" s="9">
        <v>29</v>
      </c>
      <c r="C151" s="9">
        <v>1881</v>
      </c>
      <c r="D151" s="9">
        <v>0</v>
      </c>
      <c r="E151" s="9">
        <v>0</v>
      </c>
      <c r="F151" s="9">
        <v>0</v>
      </c>
      <c r="G151" s="9">
        <v>0</v>
      </c>
      <c r="H151" s="9">
        <v>0</v>
      </c>
    </row>
    <row r="152" spans="1:8">
      <c r="A152" s="9">
        <v>3</v>
      </c>
      <c r="B152" s="9">
        <v>30</v>
      </c>
      <c r="C152" s="9">
        <v>2223</v>
      </c>
      <c r="D152" s="9">
        <v>0</v>
      </c>
      <c r="E152" s="9">
        <v>175242.74821300944</v>
      </c>
      <c r="F152" s="9">
        <v>0</v>
      </c>
      <c r="G152" s="9">
        <v>0</v>
      </c>
      <c r="H152" s="9">
        <v>0</v>
      </c>
    </row>
    <row r="153" spans="1:8">
      <c r="A153" s="9">
        <v>3</v>
      </c>
      <c r="B153" s="9">
        <v>31</v>
      </c>
      <c r="C153" s="9">
        <v>2626</v>
      </c>
      <c r="D153" s="9">
        <v>0</v>
      </c>
      <c r="E153" s="9">
        <v>194964.58438102444</v>
      </c>
      <c r="F153" s="9">
        <v>0</v>
      </c>
      <c r="G153" s="9">
        <v>0</v>
      </c>
      <c r="H153" s="9">
        <v>0</v>
      </c>
    </row>
    <row r="154" spans="1:8">
      <c r="A154" s="9">
        <v>3</v>
      </c>
      <c r="B154" s="9">
        <v>32</v>
      </c>
      <c r="C154" s="9">
        <v>3103</v>
      </c>
      <c r="D154" s="9">
        <v>0</v>
      </c>
      <c r="E154" s="9">
        <v>167669.47078953288</v>
      </c>
      <c r="F154" s="9">
        <v>0</v>
      </c>
      <c r="G154" s="9">
        <v>0</v>
      </c>
      <c r="H154" s="9">
        <v>0</v>
      </c>
    </row>
    <row r="155" spans="1:8">
      <c r="A155" s="9">
        <v>3</v>
      </c>
      <c r="B155" s="9">
        <v>33</v>
      </c>
      <c r="C155" s="9">
        <v>3667</v>
      </c>
      <c r="D155" s="9">
        <v>0</v>
      </c>
      <c r="E155" s="9">
        <v>442778.83672976861</v>
      </c>
      <c r="F155" s="9">
        <v>0</v>
      </c>
      <c r="G155" s="9">
        <v>0</v>
      </c>
      <c r="H155" s="9">
        <v>0</v>
      </c>
    </row>
    <row r="156" spans="1:8">
      <c r="A156" s="9">
        <v>3</v>
      </c>
      <c r="B156" s="9">
        <v>34</v>
      </c>
      <c r="C156" s="9">
        <v>4333</v>
      </c>
      <c r="D156" s="9">
        <v>0</v>
      </c>
      <c r="E156" s="9">
        <v>428133.48109359777</v>
      </c>
      <c r="F156" s="9">
        <v>0</v>
      </c>
      <c r="G156" s="9">
        <v>0</v>
      </c>
      <c r="H156" s="9">
        <v>0</v>
      </c>
    </row>
    <row r="157" spans="1:8">
      <c r="A157" s="9">
        <v>3</v>
      </c>
      <c r="B157" s="9">
        <v>35</v>
      </c>
      <c r="C157" s="9">
        <v>5119</v>
      </c>
      <c r="D157" s="9">
        <v>0</v>
      </c>
      <c r="E157" s="9">
        <v>719474.90306835552</v>
      </c>
      <c r="F157" s="9">
        <v>0</v>
      </c>
      <c r="G157" s="9">
        <v>0</v>
      </c>
      <c r="H157" s="9">
        <v>0</v>
      </c>
    </row>
    <row r="158" spans="1:8">
      <c r="A158" s="9">
        <v>3</v>
      </c>
      <c r="B158" s="9">
        <v>36</v>
      </c>
      <c r="C158" s="9">
        <v>6049</v>
      </c>
      <c r="D158" s="9">
        <v>0</v>
      </c>
      <c r="E158" s="9">
        <v>942824.02772807237</v>
      </c>
      <c r="F158" s="9">
        <v>0</v>
      </c>
      <c r="G158" s="9">
        <v>0</v>
      </c>
      <c r="H158" s="9">
        <v>0</v>
      </c>
    </row>
    <row r="159" spans="1:8">
      <c r="A159" s="9">
        <v>3</v>
      </c>
      <c r="B159" s="9">
        <v>37</v>
      </c>
      <c r="C159" s="9">
        <v>7147</v>
      </c>
      <c r="D159" s="9">
        <v>0</v>
      </c>
      <c r="E159" s="9">
        <v>713629.03690559708</v>
      </c>
      <c r="F159" s="9">
        <v>0</v>
      </c>
      <c r="G159" s="9">
        <v>0</v>
      </c>
      <c r="H159" s="9">
        <v>0</v>
      </c>
    </row>
    <row r="160" spans="1:8">
      <c r="A160" s="9">
        <v>3</v>
      </c>
      <c r="B160" s="9">
        <v>38</v>
      </c>
      <c r="C160" s="9">
        <v>8445</v>
      </c>
      <c r="D160" s="9">
        <v>0</v>
      </c>
      <c r="E160" s="9">
        <v>174719.85862571574</v>
      </c>
      <c r="F160" s="9">
        <v>0</v>
      </c>
      <c r="G160" s="9">
        <v>0</v>
      </c>
      <c r="H160" s="9">
        <v>0</v>
      </c>
    </row>
    <row r="161" spans="1:8">
      <c r="A161" s="9">
        <v>3</v>
      </c>
      <c r="B161" s="9">
        <v>39</v>
      </c>
      <c r="C161" s="9">
        <v>9979</v>
      </c>
      <c r="D161" s="9">
        <v>0</v>
      </c>
      <c r="E161" s="9">
        <v>247392.72676225338</v>
      </c>
      <c r="F161" s="9">
        <v>0</v>
      </c>
      <c r="G161" s="9">
        <v>0</v>
      </c>
      <c r="H161" s="9">
        <v>0</v>
      </c>
    </row>
    <row r="162" spans="1:8">
      <c r="A162" s="9">
        <v>3</v>
      </c>
      <c r="B162" s="9">
        <v>40</v>
      </c>
      <c r="C162" s="9">
        <v>11791</v>
      </c>
      <c r="D162" s="9">
        <v>0</v>
      </c>
      <c r="E162" s="9">
        <v>49210.269371132687</v>
      </c>
      <c r="F162" s="9">
        <v>612431.79761554988</v>
      </c>
      <c r="G162" s="9">
        <v>0</v>
      </c>
      <c r="H162" s="9">
        <v>0</v>
      </c>
    </row>
    <row r="163" spans="1:8">
      <c r="A163" s="9">
        <v>3</v>
      </c>
      <c r="B163" s="9">
        <v>41</v>
      </c>
      <c r="C163" s="9">
        <v>13932</v>
      </c>
      <c r="D163" s="9">
        <v>0</v>
      </c>
      <c r="E163" s="9">
        <v>170513.33309242336</v>
      </c>
      <c r="F163" s="9">
        <v>669097.99654840829</v>
      </c>
      <c r="G163" s="9">
        <v>0</v>
      </c>
      <c r="H163" s="9">
        <v>0</v>
      </c>
    </row>
    <row r="164" spans="1:8">
      <c r="A164" s="9">
        <v>3</v>
      </c>
      <c r="B164" s="9">
        <v>42</v>
      </c>
      <c r="C164" s="9">
        <v>16462</v>
      </c>
      <c r="D164" s="9">
        <v>0</v>
      </c>
      <c r="E164" s="9">
        <v>0</v>
      </c>
      <c r="F164" s="9">
        <v>633932.19620607502</v>
      </c>
      <c r="G164" s="9">
        <v>0</v>
      </c>
      <c r="H164" s="9">
        <v>0</v>
      </c>
    </row>
    <row r="165" spans="1:8">
      <c r="A165" s="9">
        <v>3</v>
      </c>
      <c r="B165" s="9">
        <v>43</v>
      </c>
      <c r="C165" s="9">
        <v>19451</v>
      </c>
      <c r="D165" s="9">
        <v>0</v>
      </c>
      <c r="E165" s="9">
        <v>0</v>
      </c>
      <c r="F165" s="9">
        <v>0</v>
      </c>
      <c r="G165" s="9">
        <v>0</v>
      </c>
      <c r="H165" s="9">
        <v>0</v>
      </c>
    </row>
    <row r="166" spans="1:8">
      <c r="A166" s="9">
        <v>3</v>
      </c>
      <c r="B166" s="9">
        <v>44</v>
      </c>
      <c r="C166" s="9">
        <v>22983</v>
      </c>
      <c r="D166" s="9">
        <v>0</v>
      </c>
      <c r="E166" s="9">
        <v>0</v>
      </c>
      <c r="F166" s="9">
        <v>97930.15355678022</v>
      </c>
      <c r="G166" s="9">
        <v>0</v>
      </c>
      <c r="H166" s="9">
        <v>5372.2581513878959</v>
      </c>
    </row>
    <row r="167" spans="1:8">
      <c r="A167" s="9">
        <v>3</v>
      </c>
      <c r="B167" s="9">
        <v>45</v>
      </c>
      <c r="C167" s="9">
        <v>27157</v>
      </c>
      <c r="D167" s="9">
        <v>0</v>
      </c>
      <c r="E167" s="9">
        <v>0</v>
      </c>
      <c r="F167" s="9">
        <v>124995.43125550776</v>
      </c>
      <c r="G167" s="9">
        <v>201453.88601253845</v>
      </c>
      <c r="H167" s="9">
        <v>0</v>
      </c>
    </row>
    <row r="168" spans="1:8">
      <c r="A168" s="9">
        <v>3</v>
      </c>
      <c r="B168" s="9">
        <v>46</v>
      </c>
      <c r="C168" s="9">
        <v>32088</v>
      </c>
      <c r="D168" s="9">
        <v>0</v>
      </c>
      <c r="E168" s="9">
        <v>0</v>
      </c>
      <c r="F168" s="9">
        <v>192187.90001194316</v>
      </c>
      <c r="G168" s="9">
        <v>661603.965656252</v>
      </c>
      <c r="H168" s="9">
        <v>0</v>
      </c>
    </row>
    <row r="169" spans="1:8">
      <c r="A169" s="9">
        <v>3</v>
      </c>
      <c r="B169" s="9">
        <v>47</v>
      </c>
      <c r="C169" s="9">
        <v>37915</v>
      </c>
      <c r="D169" s="9">
        <v>0</v>
      </c>
      <c r="E169" s="9">
        <v>0</v>
      </c>
      <c r="F169" s="9">
        <v>0</v>
      </c>
      <c r="G169" s="9">
        <v>461552.90586655022</v>
      </c>
      <c r="H169" s="9">
        <v>0</v>
      </c>
    </row>
    <row r="170" spans="1:8">
      <c r="A170" s="9">
        <v>3</v>
      </c>
      <c r="B170" s="9">
        <v>48</v>
      </c>
      <c r="C170" s="9">
        <v>44800</v>
      </c>
      <c r="D170" s="9">
        <v>0</v>
      </c>
      <c r="E170" s="9">
        <v>0</v>
      </c>
      <c r="F170" s="9">
        <v>0</v>
      </c>
      <c r="G170" s="9">
        <v>239842.22004214261</v>
      </c>
      <c r="H170" s="9">
        <v>0</v>
      </c>
    </row>
    <row r="171" spans="1:8">
      <c r="A171" s="9">
        <v>3</v>
      </c>
      <c r="B171" s="9">
        <v>49</v>
      </c>
      <c r="C171" s="9">
        <v>52935</v>
      </c>
      <c r="D171" s="9">
        <v>0</v>
      </c>
      <c r="E171" s="9">
        <v>0</v>
      </c>
      <c r="F171" s="9">
        <v>0</v>
      </c>
      <c r="G171" s="9">
        <v>105277.89820602183</v>
      </c>
      <c r="H171" s="9">
        <v>4460.4057867642814</v>
      </c>
    </row>
    <row r="172" spans="1:8">
      <c r="A172" s="9">
        <v>3</v>
      </c>
      <c r="B172" s="9">
        <v>50</v>
      </c>
      <c r="C172" s="9">
        <v>62547</v>
      </c>
      <c r="D172" s="9">
        <v>0</v>
      </c>
      <c r="E172" s="9">
        <v>0</v>
      </c>
      <c r="F172" s="9">
        <v>0</v>
      </c>
      <c r="G172" s="9">
        <v>267336.01925356104</v>
      </c>
      <c r="H172" s="9">
        <v>0</v>
      </c>
    </row>
    <row r="173" spans="1:8">
      <c r="A173" s="9">
        <v>3</v>
      </c>
      <c r="B173" s="9">
        <v>51</v>
      </c>
      <c r="C173" s="9">
        <v>73905</v>
      </c>
      <c r="D173" s="9">
        <v>0</v>
      </c>
      <c r="E173" s="9">
        <v>0</v>
      </c>
      <c r="F173" s="9">
        <v>0</v>
      </c>
      <c r="G173" s="9">
        <v>85711.913823668656</v>
      </c>
      <c r="H173" s="9">
        <v>0</v>
      </c>
    </row>
    <row r="174" spans="1:8">
      <c r="A174" s="9">
        <v>3</v>
      </c>
      <c r="B174" s="9">
        <v>52</v>
      </c>
      <c r="C174" s="9">
        <v>87326</v>
      </c>
      <c r="D174" s="9">
        <v>0</v>
      </c>
      <c r="E174" s="9">
        <v>0</v>
      </c>
      <c r="F174" s="9">
        <v>0</v>
      </c>
      <c r="G174" s="9">
        <v>76970.812861345243</v>
      </c>
      <c r="H174" s="9">
        <v>0</v>
      </c>
    </row>
    <row r="175" spans="1:8">
      <c r="A175" s="9">
        <v>3</v>
      </c>
      <c r="B175" s="9">
        <v>53</v>
      </c>
      <c r="C175" s="9">
        <v>103183</v>
      </c>
      <c r="D175" s="9">
        <v>0</v>
      </c>
      <c r="E175" s="9">
        <v>0</v>
      </c>
      <c r="F175" s="9">
        <v>0</v>
      </c>
      <c r="G175" s="9">
        <v>55768.317355321458</v>
      </c>
      <c r="H175" s="9">
        <v>0</v>
      </c>
    </row>
    <row r="176" spans="1:8">
      <c r="A176" s="9">
        <v>3</v>
      </c>
      <c r="B176" s="9">
        <v>54</v>
      </c>
      <c r="C176" s="9">
        <v>121920</v>
      </c>
      <c r="D176" s="9">
        <v>0</v>
      </c>
      <c r="E176" s="9">
        <v>0</v>
      </c>
      <c r="F176" s="9">
        <v>0</v>
      </c>
      <c r="G176" s="9">
        <v>13219.785013505498</v>
      </c>
      <c r="H176" s="9">
        <v>0</v>
      </c>
    </row>
    <row r="177" spans="1:8">
      <c r="A177" s="9">
        <v>3</v>
      </c>
      <c r="B177" s="9">
        <v>55</v>
      </c>
      <c r="C177" s="9">
        <v>144060</v>
      </c>
      <c r="D177" s="9">
        <v>0</v>
      </c>
      <c r="E177" s="9">
        <v>0</v>
      </c>
      <c r="F177" s="9">
        <v>0</v>
      </c>
      <c r="G177" s="9">
        <v>8339.0319970237051</v>
      </c>
      <c r="H177" s="9">
        <v>0</v>
      </c>
    </row>
    <row r="178" spans="1:8">
      <c r="A178" s="9">
        <v>3</v>
      </c>
      <c r="B178" s="9">
        <v>56</v>
      </c>
      <c r="C178" s="9">
        <v>170220</v>
      </c>
      <c r="D178" s="9">
        <v>0</v>
      </c>
      <c r="E178" s="9">
        <v>0</v>
      </c>
      <c r="F178" s="9">
        <v>0</v>
      </c>
      <c r="G178" s="9">
        <v>17749.406635556355</v>
      </c>
      <c r="H178" s="9">
        <v>0</v>
      </c>
    </row>
    <row r="179" spans="1:8">
      <c r="A179" s="9">
        <v>3</v>
      </c>
      <c r="B179" s="9">
        <v>57</v>
      </c>
      <c r="C179" s="9">
        <v>201130</v>
      </c>
      <c r="D179" s="9">
        <v>0</v>
      </c>
      <c r="E179" s="9">
        <v>0</v>
      </c>
      <c r="F179" s="9">
        <v>0</v>
      </c>
      <c r="G179" s="9">
        <v>21121.873354147672</v>
      </c>
      <c r="H179" s="9">
        <v>0</v>
      </c>
    </row>
    <row r="180" spans="1:8">
      <c r="A180" s="9">
        <v>3</v>
      </c>
      <c r="B180" s="9">
        <v>58</v>
      </c>
      <c r="C180" s="9">
        <v>237653</v>
      </c>
      <c r="D180" s="9">
        <v>0</v>
      </c>
      <c r="E180" s="9">
        <v>0</v>
      </c>
      <c r="F180" s="9">
        <v>0</v>
      </c>
      <c r="G180" s="9">
        <v>0</v>
      </c>
      <c r="H180" s="9">
        <v>0</v>
      </c>
    </row>
    <row r="181" spans="1:8">
      <c r="A181" s="9">
        <v>3</v>
      </c>
      <c r="B181" s="9">
        <v>59</v>
      </c>
      <c r="C181" s="9">
        <v>280809</v>
      </c>
      <c r="D181" s="9">
        <v>0</v>
      </c>
      <c r="E181" s="9">
        <v>0</v>
      </c>
      <c r="F181" s="9">
        <v>0</v>
      </c>
      <c r="G181" s="9">
        <v>2888.0537586037058</v>
      </c>
      <c r="H181" s="9">
        <v>0</v>
      </c>
    </row>
    <row r="182" spans="1:8">
      <c r="A182" s="9">
        <v>4</v>
      </c>
      <c r="B182" s="9">
        <v>0</v>
      </c>
      <c r="C182" s="9">
        <v>15</v>
      </c>
      <c r="D182" s="9">
        <v>29270.249435661586</v>
      </c>
      <c r="E182" s="9">
        <v>0</v>
      </c>
      <c r="F182" s="9">
        <v>0</v>
      </c>
      <c r="G182" s="9">
        <v>0</v>
      </c>
      <c r="H182" s="9">
        <v>0</v>
      </c>
    </row>
    <row r="183" spans="1:8">
      <c r="A183" s="9">
        <v>4</v>
      </c>
      <c r="B183" s="9">
        <v>1</v>
      </c>
      <c r="C183" s="9">
        <v>18</v>
      </c>
      <c r="D183" s="9">
        <v>0</v>
      </c>
      <c r="E183" s="9">
        <v>0</v>
      </c>
      <c r="F183" s="9">
        <v>0</v>
      </c>
      <c r="G183" s="9">
        <v>0</v>
      </c>
      <c r="H183" s="9">
        <v>0</v>
      </c>
    </row>
    <row r="184" spans="1:8">
      <c r="A184" s="9">
        <v>4</v>
      </c>
      <c r="B184" s="9">
        <v>2</v>
      </c>
      <c r="C184" s="9">
        <v>21</v>
      </c>
      <c r="D184" s="9">
        <v>0</v>
      </c>
      <c r="E184" s="9">
        <v>0</v>
      </c>
      <c r="F184" s="9">
        <v>0</v>
      </c>
      <c r="G184" s="9">
        <v>0</v>
      </c>
      <c r="H184" s="9">
        <v>0</v>
      </c>
    </row>
    <row r="185" spans="1:8">
      <c r="A185" s="9">
        <v>4</v>
      </c>
      <c r="B185" s="9">
        <v>3</v>
      </c>
      <c r="C185" s="9">
        <v>25</v>
      </c>
      <c r="D185" s="9">
        <v>2447.4224667593598</v>
      </c>
      <c r="E185" s="9">
        <v>0</v>
      </c>
      <c r="F185" s="9">
        <v>0</v>
      </c>
      <c r="G185" s="9">
        <v>0</v>
      </c>
      <c r="H185" s="9">
        <v>0</v>
      </c>
    </row>
    <row r="186" spans="1:8">
      <c r="A186" s="9">
        <v>4</v>
      </c>
      <c r="B186" s="9">
        <v>4</v>
      </c>
      <c r="C186" s="9">
        <v>30</v>
      </c>
      <c r="D186" s="9">
        <v>0</v>
      </c>
      <c r="E186" s="9">
        <v>0</v>
      </c>
      <c r="F186" s="9">
        <v>0</v>
      </c>
      <c r="G186" s="9">
        <v>0</v>
      </c>
      <c r="H186" s="9">
        <v>0</v>
      </c>
    </row>
    <row r="187" spans="1:8">
      <c r="A187" s="9">
        <v>4</v>
      </c>
      <c r="B187" s="9">
        <v>5</v>
      </c>
      <c r="C187" s="9">
        <v>36</v>
      </c>
      <c r="D187" s="9">
        <v>0</v>
      </c>
      <c r="E187" s="9">
        <v>0</v>
      </c>
      <c r="F187" s="9">
        <v>0</v>
      </c>
      <c r="G187" s="9">
        <v>0</v>
      </c>
      <c r="H187" s="9">
        <v>0</v>
      </c>
    </row>
    <row r="188" spans="1:8">
      <c r="A188" s="9">
        <v>4</v>
      </c>
      <c r="B188" s="9">
        <v>6</v>
      </c>
      <c r="C188" s="9">
        <v>42</v>
      </c>
      <c r="D188" s="9">
        <v>6436.1327175990255</v>
      </c>
      <c r="E188" s="9">
        <v>0</v>
      </c>
      <c r="F188" s="9">
        <v>0</v>
      </c>
      <c r="G188" s="9">
        <v>0</v>
      </c>
      <c r="H188" s="9">
        <v>0</v>
      </c>
    </row>
    <row r="189" spans="1:8">
      <c r="A189" s="9">
        <v>4</v>
      </c>
      <c r="B189" s="9">
        <v>7</v>
      </c>
      <c r="C189" s="9">
        <v>50</v>
      </c>
      <c r="D189" s="9">
        <v>0</v>
      </c>
      <c r="E189" s="9">
        <v>0</v>
      </c>
      <c r="F189" s="9">
        <v>0</v>
      </c>
      <c r="G189" s="9">
        <v>0</v>
      </c>
      <c r="H189" s="9">
        <v>0</v>
      </c>
    </row>
    <row r="190" spans="1:8">
      <c r="A190" s="9">
        <v>4</v>
      </c>
      <c r="B190" s="9">
        <v>8</v>
      </c>
      <c r="C190" s="9">
        <v>60</v>
      </c>
      <c r="D190" s="9">
        <v>0</v>
      </c>
      <c r="E190" s="9">
        <v>0</v>
      </c>
      <c r="F190" s="9">
        <v>0</v>
      </c>
      <c r="G190" s="9">
        <v>0</v>
      </c>
      <c r="H190" s="9">
        <v>0</v>
      </c>
    </row>
    <row r="191" spans="1:8">
      <c r="A191" s="9">
        <v>4</v>
      </c>
      <c r="B191" s="9">
        <v>9</v>
      </c>
      <c r="C191" s="9">
        <v>71</v>
      </c>
      <c r="D191" s="9">
        <v>17995.685143186591</v>
      </c>
      <c r="E191" s="9">
        <v>0</v>
      </c>
      <c r="F191" s="9">
        <v>0</v>
      </c>
      <c r="G191" s="9">
        <v>0</v>
      </c>
      <c r="H191" s="9">
        <v>0</v>
      </c>
    </row>
    <row r="192" spans="1:8">
      <c r="A192" s="9">
        <v>4</v>
      </c>
      <c r="B192" s="9">
        <v>10</v>
      </c>
      <c r="C192" s="9">
        <v>85</v>
      </c>
      <c r="D192" s="9">
        <v>359.11200788005362</v>
      </c>
      <c r="E192" s="9">
        <v>0</v>
      </c>
      <c r="F192" s="9">
        <v>0</v>
      </c>
      <c r="G192" s="9">
        <v>0</v>
      </c>
      <c r="H192" s="9">
        <v>0</v>
      </c>
    </row>
    <row r="193" spans="1:8">
      <c r="A193" s="9">
        <v>4</v>
      </c>
      <c r="B193" s="9">
        <v>11</v>
      </c>
      <c r="C193" s="9">
        <v>101</v>
      </c>
      <c r="D193" s="9">
        <v>1822.6407078422972</v>
      </c>
      <c r="E193" s="9">
        <v>0</v>
      </c>
      <c r="F193" s="9">
        <v>0</v>
      </c>
      <c r="G193" s="9">
        <v>0</v>
      </c>
      <c r="H193" s="9">
        <v>0</v>
      </c>
    </row>
    <row r="194" spans="1:8">
      <c r="A194" s="9">
        <v>4</v>
      </c>
      <c r="B194" s="9">
        <v>12</v>
      </c>
      <c r="C194" s="9">
        <v>120</v>
      </c>
      <c r="D194" s="9">
        <v>141759.29630269209</v>
      </c>
      <c r="E194" s="9">
        <v>0</v>
      </c>
      <c r="F194" s="9">
        <v>0</v>
      </c>
      <c r="G194" s="9">
        <v>0</v>
      </c>
      <c r="H194" s="9">
        <v>0</v>
      </c>
    </row>
    <row r="195" spans="1:8">
      <c r="A195" s="9">
        <v>4</v>
      </c>
      <c r="B195" s="9">
        <v>13</v>
      </c>
      <c r="C195" s="9">
        <v>143</v>
      </c>
      <c r="D195" s="9">
        <v>11033.365472429747</v>
      </c>
      <c r="E195" s="9">
        <v>0</v>
      </c>
      <c r="F195" s="9">
        <v>0</v>
      </c>
      <c r="G195" s="9">
        <v>0</v>
      </c>
      <c r="H195" s="9">
        <v>0</v>
      </c>
    </row>
    <row r="196" spans="1:8">
      <c r="A196" s="9">
        <v>4</v>
      </c>
      <c r="B196" s="9">
        <v>14</v>
      </c>
      <c r="C196" s="9">
        <v>170</v>
      </c>
      <c r="D196" s="9">
        <v>109119.34990819637</v>
      </c>
      <c r="E196" s="9">
        <v>0</v>
      </c>
      <c r="F196" s="9">
        <v>0</v>
      </c>
      <c r="G196" s="9">
        <v>0</v>
      </c>
      <c r="H196" s="9">
        <v>0</v>
      </c>
    </row>
    <row r="197" spans="1:8">
      <c r="A197" s="9">
        <v>4</v>
      </c>
      <c r="B197" s="9">
        <v>15</v>
      </c>
      <c r="C197" s="9">
        <v>202</v>
      </c>
      <c r="D197" s="9">
        <v>8243.2419911046709</v>
      </c>
      <c r="E197" s="9">
        <v>0</v>
      </c>
      <c r="F197" s="9">
        <v>0</v>
      </c>
      <c r="G197" s="9">
        <v>0</v>
      </c>
      <c r="H197" s="9">
        <v>0</v>
      </c>
    </row>
    <row r="198" spans="1:8">
      <c r="A198" s="9">
        <v>4</v>
      </c>
      <c r="B198" s="9">
        <v>16</v>
      </c>
      <c r="C198" s="9">
        <v>240</v>
      </c>
      <c r="D198" s="9">
        <v>111359.20935254113</v>
      </c>
      <c r="E198" s="9">
        <v>0</v>
      </c>
      <c r="F198" s="9">
        <v>0</v>
      </c>
      <c r="G198" s="9">
        <v>0</v>
      </c>
      <c r="H198" s="9">
        <v>0</v>
      </c>
    </row>
    <row r="199" spans="1:8">
      <c r="A199" s="9">
        <v>4</v>
      </c>
      <c r="B199" s="9">
        <v>17</v>
      </c>
      <c r="C199" s="9">
        <v>285</v>
      </c>
      <c r="D199" s="9">
        <v>72167.873127230487</v>
      </c>
      <c r="E199" s="9">
        <v>0</v>
      </c>
      <c r="F199" s="9">
        <v>0</v>
      </c>
      <c r="G199" s="9">
        <v>0</v>
      </c>
      <c r="H199" s="9">
        <v>0</v>
      </c>
    </row>
    <row r="200" spans="1:8">
      <c r="A200" s="9">
        <v>4</v>
      </c>
      <c r="B200" s="9">
        <v>18</v>
      </c>
      <c r="C200" s="9">
        <v>339</v>
      </c>
      <c r="D200" s="9">
        <v>292647.10238051665</v>
      </c>
      <c r="E200" s="9">
        <v>0</v>
      </c>
      <c r="F200" s="9">
        <v>0</v>
      </c>
      <c r="G200" s="9">
        <v>0</v>
      </c>
      <c r="H200" s="9">
        <v>0</v>
      </c>
    </row>
    <row r="201" spans="1:8">
      <c r="A201" s="9">
        <v>4</v>
      </c>
      <c r="B201" s="9">
        <v>19</v>
      </c>
      <c r="C201" s="9">
        <v>404</v>
      </c>
      <c r="D201" s="9">
        <v>60221.639537973184</v>
      </c>
      <c r="E201" s="9">
        <v>0</v>
      </c>
      <c r="F201" s="9">
        <v>0</v>
      </c>
      <c r="G201" s="9">
        <v>0</v>
      </c>
      <c r="H201" s="9">
        <v>0</v>
      </c>
    </row>
    <row r="202" spans="1:8">
      <c r="A202" s="9">
        <v>4</v>
      </c>
      <c r="B202" s="9">
        <v>20</v>
      </c>
      <c r="C202" s="9">
        <v>480</v>
      </c>
      <c r="D202" s="9">
        <v>452499.0497903091</v>
      </c>
      <c r="E202" s="9">
        <v>0</v>
      </c>
      <c r="F202" s="9">
        <v>0</v>
      </c>
      <c r="G202" s="9">
        <v>0</v>
      </c>
      <c r="H202" s="9">
        <v>0</v>
      </c>
    </row>
    <row r="203" spans="1:8">
      <c r="A203" s="9">
        <v>4</v>
      </c>
      <c r="B203" s="9">
        <v>21</v>
      </c>
      <c r="C203" s="9">
        <v>571</v>
      </c>
      <c r="D203" s="9">
        <v>412195.9731113966</v>
      </c>
      <c r="E203" s="9">
        <v>45181.00730081198</v>
      </c>
      <c r="F203" s="9">
        <v>0</v>
      </c>
      <c r="G203" s="9">
        <v>0</v>
      </c>
      <c r="H203" s="9">
        <v>0</v>
      </c>
    </row>
    <row r="204" spans="1:8">
      <c r="A204" s="9">
        <v>4</v>
      </c>
      <c r="B204" s="9">
        <v>22</v>
      </c>
      <c r="C204" s="9">
        <v>679</v>
      </c>
      <c r="D204" s="9">
        <v>35076.571937292727</v>
      </c>
      <c r="E204" s="9">
        <v>4599.6207680465004</v>
      </c>
      <c r="F204" s="9">
        <v>0</v>
      </c>
      <c r="G204" s="9">
        <v>0</v>
      </c>
      <c r="H204" s="9">
        <v>0</v>
      </c>
    </row>
    <row r="205" spans="1:8">
      <c r="A205" s="9">
        <v>4</v>
      </c>
      <c r="B205" s="9">
        <v>23</v>
      </c>
      <c r="C205" s="9">
        <v>808</v>
      </c>
      <c r="D205" s="9">
        <v>99519.542368510505</v>
      </c>
      <c r="E205" s="9">
        <v>15351.63835582408</v>
      </c>
      <c r="F205" s="9">
        <v>0</v>
      </c>
      <c r="G205" s="9">
        <v>0</v>
      </c>
      <c r="H205" s="9">
        <v>0</v>
      </c>
    </row>
    <row r="206" spans="1:8">
      <c r="A206" s="9">
        <v>4</v>
      </c>
      <c r="B206" s="9">
        <v>24</v>
      </c>
      <c r="C206" s="9">
        <v>961</v>
      </c>
      <c r="D206" s="9">
        <v>943032.06663970719</v>
      </c>
      <c r="E206" s="9">
        <v>100547.52721266184</v>
      </c>
      <c r="F206" s="9">
        <v>0</v>
      </c>
      <c r="G206" s="9">
        <v>0</v>
      </c>
      <c r="H206" s="9">
        <v>0</v>
      </c>
    </row>
    <row r="207" spans="1:8">
      <c r="A207" s="9">
        <v>4</v>
      </c>
      <c r="B207" s="9">
        <v>25</v>
      </c>
      <c r="C207" s="9">
        <v>1143</v>
      </c>
      <c r="D207" s="9">
        <v>119542.74733307099</v>
      </c>
      <c r="E207" s="9">
        <v>61766.64527915779</v>
      </c>
      <c r="F207" s="9">
        <v>0</v>
      </c>
      <c r="G207" s="9">
        <v>0</v>
      </c>
      <c r="H207" s="9">
        <v>0</v>
      </c>
    </row>
    <row r="208" spans="1:8">
      <c r="A208" s="9">
        <v>4</v>
      </c>
      <c r="B208" s="9">
        <v>26</v>
      </c>
      <c r="C208" s="9">
        <v>1360</v>
      </c>
      <c r="D208" s="9">
        <v>0</v>
      </c>
      <c r="E208" s="9">
        <v>40624.232506993656</v>
      </c>
      <c r="F208" s="9">
        <v>0</v>
      </c>
      <c r="G208" s="9">
        <v>0</v>
      </c>
      <c r="H208" s="9">
        <v>1672.6521700366056</v>
      </c>
    </row>
    <row r="209" spans="1:8">
      <c r="A209" s="9">
        <v>4</v>
      </c>
      <c r="B209" s="9">
        <v>27</v>
      </c>
      <c r="C209" s="9">
        <v>1617</v>
      </c>
      <c r="D209" s="9">
        <v>0</v>
      </c>
      <c r="E209" s="9">
        <v>109903.9087455352</v>
      </c>
      <c r="F209" s="9">
        <v>0</v>
      </c>
      <c r="G209" s="9">
        <v>0</v>
      </c>
      <c r="H209" s="9">
        <v>0</v>
      </c>
    </row>
    <row r="210" spans="1:8">
      <c r="A210" s="9">
        <v>4</v>
      </c>
      <c r="B210" s="9">
        <v>28</v>
      </c>
      <c r="C210" s="9">
        <v>1924</v>
      </c>
      <c r="D210" s="9">
        <v>0</v>
      </c>
      <c r="E210" s="9">
        <v>53546.787899745228</v>
      </c>
      <c r="F210" s="9">
        <v>0</v>
      </c>
      <c r="G210" s="9">
        <v>0</v>
      </c>
      <c r="H210" s="9">
        <v>0</v>
      </c>
    </row>
    <row r="211" spans="1:8">
      <c r="A211" s="9">
        <v>4</v>
      </c>
      <c r="B211" s="9">
        <v>29</v>
      </c>
      <c r="C211" s="9">
        <v>2288</v>
      </c>
      <c r="D211" s="9">
        <v>0</v>
      </c>
      <c r="E211" s="9">
        <v>202937.8251939147</v>
      </c>
      <c r="F211" s="9">
        <v>0</v>
      </c>
      <c r="G211" s="9">
        <v>0</v>
      </c>
      <c r="H211" s="9">
        <v>0</v>
      </c>
    </row>
    <row r="212" spans="1:8">
      <c r="A212" s="9">
        <v>4</v>
      </c>
      <c r="B212" s="9">
        <v>30</v>
      </c>
      <c r="C212" s="9">
        <v>2722</v>
      </c>
      <c r="D212" s="9">
        <v>0</v>
      </c>
      <c r="E212" s="9">
        <v>299109.53823585314</v>
      </c>
      <c r="F212" s="9">
        <v>0</v>
      </c>
      <c r="G212" s="9">
        <v>0</v>
      </c>
      <c r="H212" s="9">
        <v>0</v>
      </c>
    </row>
    <row r="213" spans="1:8">
      <c r="A213" s="9">
        <v>4</v>
      </c>
      <c r="B213" s="9">
        <v>31</v>
      </c>
      <c r="C213" s="9">
        <v>3237</v>
      </c>
      <c r="D213" s="9">
        <v>0</v>
      </c>
      <c r="E213" s="9">
        <v>176347.73604339481</v>
      </c>
      <c r="F213" s="9">
        <v>0</v>
      </c>
      <c r="G213" s="9">
        <v>0</v>
      </c>
      <c r="H213" s="9">
        <v>0</v>
      </c>
    </row>
    <row r="214" spans="1:8">
      <c r="A214" s="9">
        <v>4</v>
      </c>
      <c r="B214" s="9">
        <v>32</v>
      </c>
      <c r="C214" s="9">
        <v>3850</v>
      </c>
      <c r="D214" s="9">
        <v>0</v>
      </c>
      <c r="E214" s="9">
        <v>303017.75431913324</v>
      </c>
      <c r="F214" s="9">
        <v>0</v>
      </c>
      <c r="G214" s="9">
        <v>0</v>
      </c>
      <c r="H214" s="9">
        <v>0</v>
      </c>
    </row>
    <row r="215" spans="1:8">
      <c r="A215" s="9">
        <v>4</v>
      </c>
      <c r="B215" s="9">
        <v>33</v>
      </c>
      <c r="C215" s="9">
        <v>4580</v>
      </c>
      <c r="D215" s="9">
        <v>0</v>
      </c>
      <c r="E215" s="9">
        <v>369645.0674947552</v>
      </c>
      <c r="F215" s="9">
        <v>0</v>
      </c>
      <c r="G215" s="9">
        <v>0</v>
      </c>
      <c r="H215" s="9">
        <v>0</v>
      </c>
    </row>
    <row r="216" spans="1:8">
      <c r="A216" s="9">
        <v>4</v>
      </c>
      <c r="B216" s="9">
        <v>34</v>
      </c>
      <c r="C216" s="9">
        <v>5448</v>
      </c>
      <c r="D216" s="9">
        <v>0</v>
      </c>
      <c r="E216" s="9">
        <v>440227.77836800925</v>
      </c>
      <c r="F216" s="9">
        <v>0</v>
      </c>
      <c r="G216" s="9">
        <v>0</v>
      </c>
      <c r="H216" s="9">
        <v>0</v>
      </c>
    </row>
    <row r="217" spans="1:8">
      <c r="A217" s="9">
        <v>4</v>
      </c>
      <c r="B217" s="9">
        <v>35</v>
      </c>
      <c r="C217" s="9">
        <v>6480</v>
      </c>
      <c r="D217" s="9">
        <v>0</v>
      </c>
      <c r="E217" s="9">
        <v>986325.28332174022</v>
      </c>
      <c r="F217" s="9">
        <v>0</v>
      </c>
      <c r="G217" s="9">
        <v>0</v>
      </c>
      <c r="H217" s="9">
        <v>0</v>
      </c>
    </row>
    <row r="218" spans="1:8">
      <c r="A218" s="9">
        <v>4</v>
      </c>
      <c r="B218" s="9">
        <v>36</v>
      </c>
      <c r="C218" s="9">
        <v>7707</v>
      </c>
      <c r="D218" s="9">
        <v>0</v>
      </c>
      <c r="E218" s="9">
        <v>599963.56373612536</v>
      </c>
      <c r="F218" s="9">
        <v>0</v>
      </c>
      <c r="G218" s="9">
        <v>0</v>
      </c>
      <c r="H218" s="9">
        <v>0</v>
      </c>
    </row>
    <row r="219" spans="1:8">
      <c r="A219" s="9">
        <v>4</v>
      </c>
      <c r="B219" s="9">
        <v>37</v>
      </c>
      <c r="C219" s="9">
        <v>9168</v>
      </c>
      <c r="D219" s="9">
        <v>0</v>
      </c>
      <c r="E219" s="9">
        <v>200623.49216512771</v>
      </c>
      <c r="F219" s="9">
        <v>269826.41533745534</v>
      </c>
      <c r="G219" s="9">
        <v>0</v>
      </c>
      <c r="H219" s="9">
        <v>0</v>
      </c>
    </row>
    <row r="220" spans="1:8">
      <c r="A220" s="9">
        <v>4</v>
      </c>
      <c r="B220" s="9">
        <v>38</v>
      </c>
      <c r="C220" s="9">
        <v>10905</v>
      </c>
      <c r="D220" s="9">
        <v>0</v>
      </c>
      <c r="E220" s="9">
        <v>6063.0653314145356</v>
      </c>
      <c r="F220" s="9">
        <v>503899.31801654742</v>
      </c>
      <c r="G220" s="9">
        <v>0</v>
      </c>
      <c r="H220" s="9">
        <v>0</v>
      </c>
    </row>
    <row r="221" spans="1:8">
      <c r="A221" s="9">
        <v>4</v>
      </c>
      <c r="B221" s="9">
        <v>39</v>
      </c>
      <c r="C221" s="9">
        <v>12971</v>
      </c>
      <c r="D221" s="9">
        <v>0</v>
      </c>
      <c r="E221" s="9">
        <v>232793.04363149111</v>
      </c>
      <c r="F221" s="9">
        <v>507804.06080995582</v>
      </c>
      <c r="G221" s="9">
        <v>0</v>
      </c>
      <c r="H221" s="9">
        <v>0</v>
      </c>
    </row>
    <row r="222" spans="1:8">
      <c r="A222" s="9">
        <v>4</v>
      </c>
      <c r="B222" s="9">
        <v>40</v>
      </c>
      <c r="C222" s="9">
        <v>15428</v>
      </c>
      <c r="D222" s="9">
        <v>0</v>
      </c>
      <c r="E222" s="9">
        <v>148562.47117840857</v>
      </c>
      <c r="F222" s="9">
        <v>497064.60848894482</v>
      </c>
      <c r="G222" s="9">
        <v>0</v>
      </c>
      <c r="H222" s="9">
        <v>0</v>
      </c>
    </row>
    <row r="223" spans="1:8">
      <c r="A223" s="9">
        <v>4</v>
      </c>
      <c r="B223" s="9">
        <v>41</v>
      </c>
      <c r="C223" s="9">
        <v>18351</v>
      </c>
      <c r="D223" s="9">
        <v>0</v>
      </c>
      <c r="E223" s="9">
        <v>29415.289672338928</v>
      </c>
      <c r="F223" s="9">
        <v>227494.67540663545</v>
      </c>
      <c r="G223" s="9">
        <v>269046.5507180987</v>
      </c>
      <c r="H223" s="9">
        <v>0</v>
      </c>
    </row>
    <row r="224" spans="1:8">
      <c r="A224" s="9">
        <v>4</v>
      </c>
      <c r="B224" s="9">
        <v>42</v>
      </c>
      <c r="C224" s="9">
        <v>21828</v>
      </c>
      <c r="D224" s="9">
        <v>0</v>
      </c>
      <c r="E224" s="9">
        <v>0</v>
      </c>
      <c r="F224" s="9">
        <v>109128.91419954592</v>
      </c>
      <c r="G224" s="9">
        <v>258196.89059654085</v>
      </c>
      <c r="H224" s="9">
        <v>5372.2581513878959</v>
      </c>
    </row>
    <row r="225" spans="1:8">
      <c r="A225" s="9">
        <v>4</v>
      </c>
      <c r="B225" s="9">
        <v>43</v>
      </c>
      <c r="C225" s="9">
        <v>25964</v>
      </c>
      <c r="D225" s="9">
        <v>0</v>
      </c>
      <c r="E225" s="9">
        <v>0</v>
      </c>
      <c r="F225" s="9">
        <v>21006.437887309821</v>
      </c>
      <c r="G225" s="9">
        <v>369014.23801429471</v>
      </c>
      <c r="H225" s="9">
        <v>0</v>
      </c>
    </row>
    <row r="226" spans="1:8">
      <c r="A226" s="9">
        <v>4</v>
      </c>
      <c r="B226" s="9">
        <v>44</v>
      </c>
      <c r="C226" s="9">
        <v>30883</v>
      </c>
      <c r="D226" s="9">
        <v>0</v>
      </c>
      <c r="E226" s="9">
        <v>0</v>
      </c>
      <c r="F226" s="9">
        <v>150847.72413300892</v>
      </c>
      <c r="G226" s="9">
        <v>213783.55719851144</v>
      </c>
      <c r="H226" s="9">
        <v>0</v>
      </c>
    </row>
    <row r="227" spans="1:8">
      <c r="A227" s="9">
        <v>4</v>
      </c>
      <c r="B227" s="9">
        <v>45</v>
      </c>
      <c r="C227" s="9">
        <v>36734</v>
      </c>
      <c r="D227" s="9">
        <v>0</v>
      </c>
      <c r="E227" s="9">
        <v>0</v>
      </c>
      <c r="F227" s="9">
        <v>43503.320914861768</v>
      </c>
      <c r="G227" s="9">
        <v>290174.56411205803</v>
      </c>
      <c r="H227" s="9">
        <v>0</v>
      </c>
    </row>
    <row r="228" spans="1:8">
      <c r="A228" s="9">
        <v>4</v>
      </c>
      <c r="B228" s="9">
        <v>46</v>
      </c>
      <c r="C228" s="9">
        <v>43693</v>
      </c>
      <c r="D228" s="9">
        <v>0</v>
      </c>
      <c r="E228" s="9">
        <v>0</v>
      </c>
      <c r="F228" s="9">
        <v>0</v>
      </c>
      <c r="G228" s="9">
        <v>295574.76896559581</v>
      </c>
      <c r="H228" s="9">
        <v>0</v>
      </c>
    </row>
    <row r="229" spans="1:8">
      <c r="A229" s="9">
        <v>4</v>
      </c>
      <c r="B229" s="9">
        <v>47</v>
      </c>
      <c r="C229" s="9">
        <v>51971</v>
      </c>
      <c r="D229" s="9">
        <v>0</v>
      </c>
      <c r="E229" s="9">
        <v>0</v>
      </c>
      <c r="F229" s="9">
        <v>0</v>
      </c>
      <c r="G229" s="9">
        <v>77605.627870167664</v>
      </c>
      <c r="H229" s="9">
        <v>4460.4057867642814</v>
      </c>
    </row>
    <row r="230" spans="1:8">
      <c r="A230" s="9">
        <v>4</v>
      </c>
      <c r="B230" s="9">
        <v>48</v>
      </c>
      <c r="C230" s="9">
        <v>61818</v>
      </c>
      <c r="D230" s="9">
        <v>0</v>
      </c>
      <c r="E230" s="9">
        <v>0</v>
      </c>
      <c r="F230" s="9">
        <v>0</v>
      </c>
      <c r="G230" s="9">
        <v>158602.51806106226</v>
      </c>
      <c r="H230" s="9">
        <v>0</v>
      </c>
    </row>
    <row r="231" spans="1:8">
      <c r="A231" s="9">
        <v>4</v>
      </c>
      <c r="B231" s="9">
        <v>49</v>
      </c>
      <c r="C231" s="9">
        <v>73530</v>
      </c>
      <c r="D231" s="9">
        <v>0</v>
      </c>
      <c r="E231" s="9">
        <v>0</v>
      </c>
      <c r="F231" s="9">
        <v>0</v>
      </c>
      <c r="G231" s="9">
        <v>53659.906110667689</v>
      </c>
      <c r="H231" s="9">
        <v>0</v>
      </c>
    </row>
    <row r="232" spans="1:8">
      <c r="A232" s="9">
        <v>4</v>
      </c>
      <c r="B232" s="9">
        <v>50</v>
      </c>
      <c r="C232" s="9">
        <v>87461</v>
      </c>
      <c r="D232" s="9">
        <v>0</v>
      </c>
      <c r="E232" s="9">
        <v>0</v>
      </c>
      <c r="F232" s="9">
        <v>0</v>
      </c>
      <c r="G232" s="9">
        <v>73373.265052613162</v>
      </c>
      <c r="H232" s="9">
        <v>0</v>
      </c>
    </row>
    <row r="233" spans="1:8">
      <c r="A233" s="9">
        <v>4</v>
      </c>
      <c r="B233" s="9">
        <v>51</v>
      </c>
      <c r="C233" s="9">
        <v>104031</v>
      </c>
      <c r="D233" s="9">
        <v>0</v>
      </c>
      <c r="E233" s="9">
        <v>0</v>
      </c>
      <c r="F233" s="9">
        <v>0</v>
      </c>
      <c r="G233" s="9">
        <v>44540.391700206972</v>
      </c>
      <c r="H233" s="9">
        <v>0</v>
      </c>
    </row>
    <row r="234" spans="1:8">
      <c r="A234" s="9">
        <v>4</v>
      </c>
      <c r="B234" s="9">
        <v>52</v>
      </c>
      <c r="C234" s="9">
        <v>123741</v>
      </c>
      <c r="D234" s="9">
        <v>0</v>
      </c>
      <c r="E234" s="9">
        <v>0</v>
      </c>
      <c r="F234" s="9">
        <v>0</v>
      </c>
      <c r="G234" s="9">
        <v>43451.753134062208</v>
      </c>
      <c r="H234" s="9">
        <v>0</v>
      </c>
    </row>
    <row r="235" spans="1:8">
      <c r="A235" s="9">
        <v>4</v>
      </c>
      <c r="B235" s="9">
        <v>53</v>
      </c>
      <c r="C235" s="9">
        <v>147185</v>
      </c>
      <c r="D235" s="9">
        <v>0</v>
      </c>
      <c r="E235" s="9">
        <v>0</v>
      </c>
      <c r="F235" s="9">
        <v>0</v>
      </c>
      <c r="G235" s="9">
        <v>8493.9075435215218</v>
      </c>
      <c r="H235" s="9">
        <v>0</v>
      </c>
    </row>
    <row r="236" spans="1:8">
      <c r="A236" s="9">
        <v>4</v>
      </c>
      <c r="B236" s="9">
        <v>54</v>
      </c>
      <c r="C236" s="9">
        <v>175071</v>
      </c>
      <c r="D236" s="9">
        <v>0</v>
      </c>
      <c r="E236" s="9">
        <v>0</v>
      </c>
      <c r="F236" s="9">
        <v>0</v>
      </c>
      <c r="G236" s="9">
        <v>13219.785013505498</v>
      </c>
      <c r="H236" s="9">
        <v>0</v>
      </c>
    </row>
    <row r="237" spans="1:8">
      <c r="A237" s="9">
        <v>4</v>
      </c>
      <c r="B237" s="9">
        <v>55</v>
      </c>
      <c r="C237" s="9">
        <v>208240</v>
      </c>
      <c r="D237" s="9">
        <v>0</v>
      </c>
      <c r="E237" s="9">
        <v>0</v>
      </c>
      <c r="F237" s="9">
        <v>0</v>
      </c>
      <c r="G237" s="9">
        <v>8339.0319970237051</v>
      </c>
      <c r="H237" s="9">
        <v>0</v>
      </c>
    </row>
    <row r="238" spans="1:8">
      <c r="A238" s="9">
        <v>4</v>
      </c>
      <c r="B238" s="9">
        <v>56</v>
      </c>
      <c r="C238" s="9">
        <v>247694</v>
      </c>
      <c r="D238" s="9">
        <v>0</v>
      </c>
      <c r="E238" s="9">
        <v>0</v>
      </c>
      <c r="F238" s="9">
        <v>0</v>
      </c>
      <c r="G238" s="9">
        <v>38871.279989704024</v>
      </c>
      <c r="H238" s="9">
        <v>0</v>
      </c>
    </row>
    <row r="239" spans="1:8">
      <c r="A239" s="9">
        <v>4</v>
      </c>
      <c r="B239" s="9">
        <v>57</v>
      </c>
      <c r="C239" s="9">
        <v>294622</v>
      </c>
      <c r="D239" s="9">
        <v>0</v>
      </c>
      <c r="E239" s="9">
        <v>0</v>
      </c>
      <c r="F239" s="9">
        <v>0</v>
      </c>
      <c r="G239" s="9">
        <v>0</v>
      </c>
      <c r="H239" s="9">
        <v>0</v>
      </c>
    </row>
    <row r="240" spans="1:8">
      <c r="A240" s="9">
        <v>4</v>
      </c>
      <c r="B240" s="9">
        <v>58</v>
      </c>
      <c r="C240" s="9">
        <v>350441</v>
      </c>
      <c r="D240" s="9">
        <v>0</v>
      </c>
      <c r="E240" s="9">
        <v>0</v>
      </c>
      <c r="F240" s="9">
        <v>0</v>
      </c>
      <c r="G240" s="9">
        <v>0</v>
      </c>
      <c r="H240" s="9">
        <v>0</v>
      </c>
    </row>
    <row r="241" spans="1:8">
      <c r="A241" s="9">
        <v>4</v>
      </c>
      <c r="B241" s="9">
        <v>59</v>
      </c>
      <c r="C241" s="9">
        <v>416836</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9206</v>
      </c>
      <c r="B1" t="s">
        <v>9207</v>
      </c>
      <c r="C1" t="s">
        <v>9208</v>
      </c>
      <c r="D1" t="s">
        <v>9209</v>
      </c>
      <c r="E1" t="s">
        <v>9210</v>
      </c>
      <c r="F1" t="s">
        <v>9211</v>
      </c>
      <c r="G1" t="s">
        <v>9212</v>
      </c>
      <c r="H1" t="s">
        <v>9213</v>
      </c>
      <c r="I1" t="s">
        <v>9214</v>
      </c>
      <c r="J1" t="s">
        <v>9215</v>
      </c>
    </row>
    <row r="2" spans="1:10">
      <c r="A2" s="9">
        <v>2</v>
      </c>
      <c r="B2" s="9">
        <v>1</v>
      </c>
      <c r="C2" s="9">
        <v>0</v>
      </c>
      <c r="D2" s="9">
        <v>0</v>
      </c>
      <c r="E2" s="9">
        <v>0</v>
      </c>
      <c r="F2" s="9">
        <v>0</v>
      </c>
      <c r="G2" s="9">
        <v>0</v>
      </c>
      <c r="H2" s="9">
        <v>0.28879103116710891</v>
      </c>
      <c r="I2" s="9">
        <v>0.49320144394110987</v>
      </c>
      <c r="J2" s="9">
        <v>4.1728639815746801E-2</v>
      </c>
    </row>
    <row r="3" spans="1:10">
      <c r="A3" s="9">
        <v>2</v>
      </c>
      <c r="B3" s="9">
        <v>2</v>
      </c>
      <c r="C3" s="9">
        <v>0</v>
      </c>
      <c r="D3" s="9">
        <v>0</v>
      </c>
      <c r="E3" s="9">
        <v>0</v>
      </c>
      <c r="F3" s="9">
        <v>0</v>
      </c>
      <c r="G3" s="9">
        <v>0</v>
      </c>
      <c r="H3" s="9">
        <v>0.34736236389358521</v>
      </c>
      <c r="I3" s="9">
        <v>0.49320144394110987</v>
      </c>
      <c r="J3" s="9">
        <v>8.5808990679736574E-2</v>
      </c>
    </row>
    <row r="4" spans="1:10">
      <c r="A4" s="9">
        <v>2</v>
      </c>
      <c r="B4" s="9">
        <v>3</v>
      </c>
      <c r="C4" s="9">
        <v>0</v>
      </c>
      <c r="D4" s="9">
        <v>0</v>
      </c>
      <c r="E4" s="9">
        <v>0</v>
      </c>
      <c r="F4" s="9">
        <v>0</v>
      </c>
      <c r="G4" s="9">
        <v>0.28879103116710891</v>
      </c>
      <c r="H4" s="9">
        <v>0.37607674870466368</v>
      </c>
      <c r="I4" s="9">
        <v>0.49320144394110987</v>
      </c>
      <c r="J4" s="9">
        <v>0.12301182322330845</v>
      </c>
    </row>
    <row r="5" spans="1:10">
      <c r="A5" s="9">
        <v>2</v>
      </c>
      <c r="B5" s="9">
        <v>4</v>
      </c>
      <c r="C5" s="9">
        <v>0</v>
      </c>
      <c r="D5" s="9">
        <v>0</v>
      </c>
      <c r="E5" s="9">
        <v>0</v>
      </c>
      <c r="F5" s="9">
        <v>0</v>
      </c>
      <c r="G5" s="9">
        <v>0.34271480811977417</v>
      </c>
      <c r="H5" s="9">
        <v>0.4072572967522905</v>
      </c>
      <c r="I5" s="9">
        <v>0.49671727972626178</v>
      </c>
      <c r="J5" s="9">
        <v>0.14703223343004307</v>
      </c>
    </row>
    <row r="6" spans="1:10">
      <c r="A6" s="9">
        <v>2</v>
      </c>
      <c r="B6" s="9">
        <v>5</v>
      </c>
      <c r="C6" s="9">
        <v>0</v>
      </c>
      <c r="D6" s="9">
        <v>0</v>
      </c>
      <c r="E6" s="9">
        <v>0</v>
      </c>
      <c r="F6" s="9">
        <v>0</v>
      </c>
      <c r="G6" s="9">
        <v>0.31489289587852487</v>
      </c>
      <c r="H6" s="9">
        <v>0.38646261487954381</v>
      </c>
      <c r="I6" s="9">
        <v>0.49320144394110987</v>
      </c>
      <c r="J6" s="9">
        <v>0.15004003390351686</v>
      </c>
    </row>
    <row r="7" spans="1:10">
      <c r="A7" s="9">
        <v>2</v>
      </c>
      <c r="B7" s="9">
        <v>6</v>
      </c>
      <c r="C7" s="9">
        <v>0</v>
      </c>
      <c r="D7" s="9">
        <v>0</v>
      </c>
      <c r="E7" s="9">
        <v>0</v>
      </c>
      <c r="F7" s="9">
        <v>0</v>
      </c>
      <c r="G7" s="9">
        <v>0.34040277982124101</v>
      </c>
      <c r="H7" s="9">
        <v>0.41904919413038244</v>
      </c>
      <c r="I7" s="9">
        <v>0.49320144394110987</v>
      </c>
      <c r="J7" s="9">
        <v>0.15943396243367539</v>
      </c>
    </row>
    <row r="8" spans="1:10">
      <c r="A8" s="9">
        <v>2</v>
      </c>
      <c r="B8" s="9">
        <v>7</v>
      </c>
      <c r="C8" s="9">
        <v>0</v>
      </c>
      <c r="D8" s="9">
        <v>0</v>
      </c>
      <c r="E8" s="9">
        <v>0</v>
      </c>
      <c r="F8" s="9">
        <v>0.19120396186301591</v>
      </c>
      <c r="G8" s="9">
        <v>0.34437749897545289</v>
      </c>
      <c r="H8" s="9">
        <v>0.40946051143513862</v>
      </c>
      <c r="I8" s="9">
        <v>0.49320144394110987</v>
      </c>
      <c r="J8" s="9">
        <v>0.17768864030216219</v>
      </c>
    </row>
    <row r="9" spans="1:10">
      <c r="A9" s="9">
        <v>2</v>
      </c>
      <c r="B9" s="9">
        <v>8</v>
      </c>
      <c r="C9" s="9">
        <v>0</v>
      </c>
      <c r="D9" s="9">
        <v>0</v>
      </c>
      <c r="E9" s="9">
        <v>0</v>
      </c>
      <c r="F9" s="9">
        <v>0.25685454143320552</v>
      </c>
      <c r="G9" s="9">
        <v>0.35603443871033691</v>
      </c>
      <c r="H9" s="9">
        <v>0.43204055059523827</v>
      </c>
      <c r="I9" s="9">
        <v>0.49671727972626178</v>
      </c>
      <c r="J9" s="9">
        <v>0.20772456943961545</v>
      </c>
    </row>
    <row r="10" spans="1:10">
      <c r="A10" s="9">
        <v>2</v>
      </c>
      <c r="B10" s="9">
        <v>9</v>
      </c>
      <c r="C10" s="9">
        <v>0</v>
      </c>
      <c r="D10" s="9">
        <v>0</v>
      </c>
      <c r="E10" s="9">
        <v>0</v>
      </c>
      <c r="F10" s="9">
        <v>0.261677557458315</v>
      </c>
      <c r="G10" s="9">
        <v>0.35603443871033691</v>
      </c>
      <c r="H10" s="9">
        <v>0.44301364465445525</v>
      </c>
      <c r="I10" s="9">
        <v>0.49320144394110987</v>
      </c>
      <c r="J10" s="9">
        <v>0.21408691301202123</v>
      </c>
    </row>
    <row r="11" spans="1:10">
      <c r="A11" s="9">
        <v>2</v>
      </c>
      <c r="B11" s="9">
        <v>10</v>
      </c>
      <c r="C11" s="9">
        <v>0</v>
      </c>
      <c r="D11" s="9">
        <v>0</v>
      </c>
      <c r="E11" s="9">
        <v>0</v>
      </c>
      <c r="F11" s="9">
        <v>0.25583333380162165</v>
      </c>
      <c r="G11" s="9">
        <v>0.34271480811977417</v>
      </c>
      <c r="H11" s="9">
        <v>0.40681632414759461</v>
      </c>
      <c r="I11" s="9">
        <v>0.49320144394110987</v>
      </c>
      <c r="J11" s="9">
        <v>0.21202402301945769</v>
      </c>
    </row>
    <row r="12" spans="1:10">
      <c r="A12" s="9">
        <v>3</v>
      </c>
      <c r="B12" s="9">
        <v>1</v>
      </c>
      <c r="C12" s="9">
        <v>-0.78062959306789526</v>
      </c>
      <c r="D12" s="9">
        <v>-0.78062959306789514</v>
      </c>
      <c r="E12" s="9">
        <v>-0.78062959306789514</v>
      </c>
      <c r="F12" s="9">
        <v>-0.78062959306789514</v>
      </c>
      <c r="G12" s="9">
        <v>-0.23220357573763306</v>
      </c>
      <c r="H12" s="9">
        <v>-0.23220357573763295</v>
      </c>
      <c r="I12" s="9">
        <v>0.55636427809629696</v>
      </c>
      <c r="J12" s="9">
        <v>-0.53804646716106364</v>
      </c>
    </row>
    <row r="13" spans="1:10">
      <c r="A13" s="9">
        <v>3</v>
      </c>
      <c r="B13" s="9">
        <v>2</v>
      </c>
      <c r="C13" s="9">
        <v>-0.78062959306789526</v>
      </c>
      <c r="D13" s="9">
        <v>-0.78062959306789514</v>
      </c>
      <c r="E13" s="9">
        <v>-0.78062959306789514</v>
      </c>
      <c r="F13" s="9">
        <v>-0.30031791409889064</v>
      </c>
      <c r="G13" s="9">
        <v>-0.23220357573763295</v>
      </c>
      <c r="H13" s="9">
        <v>8.5874192865539767E-2</v>
      </c>
      <c r="I13" s="9">
        <v>0.59346811906679298</v>
      </c>
      <c r="J13" s="9">
        <v>-0.41710631428891226</v>
      </c>
    </row>
    <row r="14" spans="1:10">
      <c r="A14" s="9">
        <v>3</v>
      </c>
      <c r="B14" s="9">
        <v>3</v>
      </c>
      <c r="C14" s="9">
        <v>-0.78062959306789526</v>
      </c>
      <c r="D14" s="9">
        <v>-0.78062959306789514</v>
      </c>
      <c r="E14" s="9">
        <v>-0.78062959306789514</v>
      </c>
      <c r="F14" s="9">
        <v>-0.23419956717797874</v>
      </c>
      <c r="G14" s="9">
        <v>-0.23220357573763284</v>
      </c>
      <c r="H14" s="9">
        <v>0.12042383669058343</v>
      </c>
      <c r="I14" s="9">
        <v>0.60087734401830506</v>
      </c>
      <c r="J14" s="9">
        <v>-0.33322047100445407</v>
      </c>
    </row>
    <row r="15" spans="1:10">
      <c r="A15" s="9">
        <v>3</v>
      </c>
      <c r="B15" s="9">
        <v>4</v>
      </c>
      <c r="C15" s="9">
        <v>-0.78062959306789526</v>
      </c>
      <c r="D15" s="9">
        <v>-0.78062959306789514</v>
      </c>
      <c r="E15" s="9">
        <v>-0.78062959306789514</v>
      </c>
      <c r="F15" s="9">
        <v>-0.23419956717797874</v>
      </c>
      <c r="G15" s="9">
        <v>-0.23220357573763295</v>
      </c>
      <c r="H15" s="9">
        <v>0.46096252685652028</v>
      </c>
      <c r="I15" s="9">
        <v>0.60273594815745835</v>
      </c>
      <c r="J15" s="9">
        <v>-0.30064175639569052</v>
      </c>
    </row>
    <row r="16" spans="1:10">
      <c r="A16" s="9">
        <v>3</v>
      </c>
      <c r="B16" s="9">
        <v>5</v>
      </c>
      <c r="C16" s="9">
        <v>-0.78062959306789526</v>
      </c>
      <c r="D16" s="9">
        <v>-0.78062959306789514</v>
      </c>
      <c r="E16" s="9">
        <v>-0.78062959306789514</v>
      </c>
      <c r="F16" s="9">
        <v>-0.23220357573763295</v>
      </c>
      <c r="G16" s="9">
        <v>7.6190906296300431E-2</v>
      </c>
      <c r="H16" s="9">
        <v>0.38392343075101087</v>
      </c>
      <c r="I16" s="9">
        <v>0.61425260700334539</v>
      </c>
      <c r="J16" s="9">
        <v>-0.23619747715493894</v>
      </c>
    </row>
    <row r="17" spans="1:10">
      <c r="A17" s="9">
        <v>3</v>
      </c>
      <c r="B17" s="9">
        <v>6</v>
      </c>
      <c r="C17" s="9">
        <v>-0.78062959306789526</v>
      </c>
      <c r="D17" s="9">
        <v>-0.78062959306789514</v>
      </c>
      <c r="E17" s="9">
        <v>-0.78062959306789503</v>
      </c>
      <c r="F17" s="9">
        <v>-0.23220357573763295</v>
      </c>
      <c r="G17" s="9">
        <v>4.1331382625893198E-2</v>
      </c>
      <c r="H17" s="9">
        <v>0.50741083157588096</v>
      </c>
      <c r="I17" s="9">
        <v>0.60087734401830506</v>
      </c>
      <c r="J17" s="9">
        <v>-0.21021254769512304</v>
      </c>
    </row>
    <row r="18" spans="1:10">
      <c r="A18" s="9">
        <v>3</v>
      </c>
      <c r="B18" s="9">
        <v>7</v>
      </c>
      <c r="C18" s="9">
        <v>-0.78062959306789526</v>
      </c>
      <c r="D18" s="9">
        <v>-0.78062959306789514</v>
      </c>
      <c r="E18" s="9">
        <v>-0.30031791409889064</v>
      </c>
      <c r="F18" s="9">
        <v>-0.23220357573763295</v>
      </c>
      <c r="G18" s="9">
        <v>6.7248838845956005E-2</v>
      </c>
      <c r="H18" s="9">
        <v>0.46543604907245939</v>
      </c>
      <c r="I18" s="9">
        <v>0.61817391735560401</v>
      </c>
      <c r="J18" s="9">
        <v>-0.17418238953952778</v>
      </c>
    </row>
    <row r="19" spans="1:10">
      <c r="A19" s="9">
        <v>3</v>
      </c>
      <c r="B19" s="9">
        <v>8</v>
      </c>
      <c r="C19" s="9">
        <v>-0.78062959306789526</v>
      </c>
      <c r="D19" s="9">
        <v>-0.78062959306789514</v>
      </c>
      <c r="E19" s="9">
        <v>-0.27780622935986765</v>
      </c>
      <c r="F19" s="9">
        <v>-0.23220357573763284</v>
      </c>
      <c r="G19" s="9">
        <v>0.12042383669058343</v>
      </c>
      <c r="H19" s="9">
        <v>0.52544573648303294</v>
      </c>
      <c r="I19" s="9">
        <v>0.62515504768458685</v>
      </c>
      <c r="J19" s="9">
        <v>-8.5330815268437735E-2</v>
      </c>
    </row>
    <row r="20" spans="1:10">
      <c r="A20" s="9">
        <v>3</v>
      </c>
      <c r="B20" s="9">
        <v>9</v>
      </c>
      <c r="C20" s="9">
        <v>-0.78062959306789526</v>
      </c>
      <c r="D20" s="9">
        <v>-0.78062959306789514</v>
      </c>
      <c r="E20" s="9">
        <v>-0.27222914800258802</v>
      </c>
      <c r="F20" s="9">
        <v>-0.23220357573763295</v>
      </c>
      <c r="G20" s="9">
        <v>0.32480967505143754</v>
      </c>
      <c r="H20" s="9">
        <v>0.53171206347940725</v>
      </c>
      <c r="I20" s="9">
        <v>0.63856694046100615</v>
      </c>
      <c r="J20" s="9">
        <v>-7.6710869815109273E-2</v>
      </c>
    </row>
    <row r="21" spans="1:10">
      <c r="A21" s="9">
        <v>3</v>
      </c>
      <c r="B21" s="9">
        <v>10</v>
      </c>
      <c r="C21" s="9">
        <v>-0.78062959306789526</v>
      </c>
      <c r="D21" s="9">
        <v>-0.78062959306789503</v>
      </c>
      <c r="E21" s="9">
        <v>-0.23220357573763306</v>
      </c>
      <c r="F21" s="9">
        <v>3.9491961946614085E-2</v>
      </c>
      <c r="G21" s="9">
        <v>0.3715487302755438</v>
      </c>
      <c r="H21" s="9">
        <v>0.52544573648303294</v>
      </c>
      <c r="I21" s="9">
        <v>0.61817391735560401</v>
      </c>
      <c r="J21" s="9">
        <v>1.185943522192961E-2</v>
      </c>
    </row>
    <row r="22" spans="1:10">
      <c r="A22" s="9">
        <v>4</v>
      </c>
      <c r="B22" s="9">
        <v>1</v>
      </c>
      <c r="C22" s="9">
        <v>-0.78062959306789526</v>
      </c>
      <c r="D22" s="9">
        <v>-0.78062959306789514</v>
      </c>
      <c r="E22" s="9">
        <v>-0.78062959306789514</v>
      </c>
      <c r="F22" s="9">
        <v>-0.78062959306789514</v>
      </c>
      <c r="G22" s="9">
        <v>-0.37868370089412173</v>
      </c>
      <c r="H22" s="9">
        <v>-0.15596457101154027</v>
      </c>
      <c r="I22" s="9">
        <v>0.29560125813793969</v>
      </c>
      <c r="J22" s="9">
        <v>-0.60355622536354248</v>
      </c>
    </row>
    <row r="23" spans="1:10">
      <c r="A23" s="9">
        <v>4</v>
      </c>
      <c r="B23" s="9">
        <v>2</v>
      </c>
      <c r="C23" s="9">
        <v>-0.78062959306789526</v>
      </c>
      <c r="D23" s="9">
        <v>-0.78062959306789514</v>
      </c>
      <c r="E23" s="9">
        <v>-0.78062959306789514</v>
      </c>
      <c r="F23" s="9">
        <v>-0.62775423410174236</v>
      </c>
      <c r="G23" s="9">
        <v>-0.22263142681258652</v>
      </c>
      <c r="H23" s="9">
        <v>-6.3123525970445127E-2</v>
      </c>
      <c r="I23" s="9">
        <v>0.40680503438826054</v>
      </c>
      <c r="J23" s="9">
        <v>-0.49208140674023215</v>
      </c>
    </row>
    <row r="24" spans="1:10">
      <c r="A24" s="9">
        <v>4</v>
      </c>
      <c r="B24" s="9">
        <v>3</v>
      </c>
      <c r="C24" s="9">
        <v>-0.78062959306789526</v>
      </c>
      <c r="D24" s="9">
        <v>-0.78062959306789514</v>
      </c>
      <c r="E24" s="9">
        <v>-0.78062959306789514</v>
      </c>
      <c r="F24" s="9">
        <v>-0.34905794093655185</v>
      </c>
      <c r="G24" s="9">
        <v>-0.1555008143897969</v>
      </c>
      <c r="H24" s="9">
        <v>2.9838418857256022E-2</v>
      </c>
      <c r="I24" s="9">
        <v>0.68934702069109988</v>
      </c>
      <c r="J24" s="9">
        <v>-0.41347679748467314</v>
      </c>
    </row>
    <row r="25" spans="1:10">
      <c r="A25" s="9">
        <v>4</v>
      </c>
      <c r="B25" s="9">
        <v>4</v>
      </c>
      <c r="C25" s="9">
        <v>-0.78062959306789526</v>
      </c>
      <c r="D25" s="9">
        <v>-0.78062959306789514</v>
      </c>
      <c r="E25" s="9">
        <v>-0.78062959306789514</v>
      </c>
      <c r="F25" s="9">
        <v>-0.29849941596199137</v>
      </c>
      <c r="G25" s="9">
        <v>-0.15543977591146807</v>
      </c>
      <c r="H25" s="9">
        <v>2.9838418857256022E-2</v>
      </c>
      <c r="I25" s="9">
        <v>0.52390241791138559</v>
      </c>
      <c r="J25" s="9">
        <v>-0.36947703104436891</v>
      </c>
    </row>
    <row r="26" spans="1:10">
      <c r="A26" s="9">
        <v>4</v>
      </c>
      <c r="B26" s="9">
        <v>5</v>
      </c>
      <c r="C26" s="9">
        <v>-0.78062959306789526</v>
      </c>
      <c r="D26" s="9">
        <v>-0.78062959306789514</v>
      </c>
      <c r="E26" s="9">
        <v>-0.78062959306789514</v>
      </c>
      <c r="F26" s="9">
        <v>-0.20128249780273488</v>
      </c>
      <c r="G26" s="9">
        <v>-7.8321769301379129E-2</v>
      </c>
      <c r="H26" s="9">
        <v>6.4620006810991226E-2</v>
      </c>
      <c r="I26" s="9">
        <v>0.79100996753599184</v>
      </c>
      <c r="J26" s="9">
        <v>-0.30983255226395745</v>
      </c>
    </row>
    <row r="27" spans="1:10">
      <c r="A27" s="9">
        <v>4</v>
      </c>
      <c r="B27" s="9">
        <v>6</v>
      </c>
      <c r="C27" s="9">
        <v>-0.78062959306789526</v>
      </c>
      <c r="D27" s="9">
        <v>-0.78062959306789514</v>
      </c>
      <c r="E27" s="9">
        <v>-0.78062959306789503</v>
      </c>
      <c r="F27" s="9">
        <v>-0.22843404344019602</v>
      </c>
      <c r="G27" s="9">
        <v>-3.2017631954546544E-2</v>
      </c>
      <c r="H27" s="9">
        <v>0.18999239884384234</v>
      </c>
      <c r="I27" s="9">
        <v>0.67802892993630426</v>
      </c>
      <c r="J27" s="9">
        <v>-0.3106635707886784</v>
      </c>
    </row>
    <row r="28" spans="1:10">
      <c r="A28" s="9">
        <v>4</v>
      </c>
      <c r="B28" s="9">
        <v>7</v>
      </c>
      <c r="C28" s="9">
        <v>-0.78062959306789526</v>
      </c>
      <c r="D28" s="9">
        <v>-0.78062959306789514</v>
      </c>
      <c r="E28" s="9">
        <v>-0.51031478436440969</v>
      </c>
      <c r="F28" s="9">
        <v>-0.15596457101154027</v>
      </c>
      <c r="G28" s="9">
        <v>-3.2017631954546544E-2</v>
      </c>
      <c r="H28" s="9">
        <v>0.18999239884384234</v>
      </c>
      <c r="I28" s="9">
        <v>0.67232200608374315</v>
      </c>
      <c r="J28" s="9">
        <v>-0.24315359287265553</v>
      </c>
    </row>
    <row r="29" spans="1:10">
      <c r="A29" s="9">
        <v>4</v>
      </c>
      <c r="B29" s="9">
        <v>8</v>
      </c>
      <c r="C29" s="9">
        <v>-0.78062959306789526</v>
      </c>
      <c r="D29" s="9">
        <v>-0.78062959306789514</v>
      </c>
      <c r="E29" s="9">
        <v>-0.34905794093655185</v>
      </c>
      <c r="F29" s="9">
        <v>-0.15543977591146807</v>
      </c>
      <c r="G29" s="9">
        <v>1.457980952043747E-2</v>
      </c>
      <c r="H29" s="9">
        <v>0.29560125813793969</v>
      </c>
      <c r="I29" s="9">
        <v>0.760284226858148</v>
      </c>
      <c r="J29" s="9">
        <v>-0.17092625730017516</v>
      </c>
    </row>
    <row r="30" spans="1:10">
      <c r="A30" s="9">
        <v>4</v>
      </c>
      <c r="B30" s="9">
        <v>9</v>
      </c>
      <c r="C30" s="9">
        <v>-0.78062959306789526</v>
      </c>
      <c r="D30" s="9">
        <v>-0.78062959306789514</v>
      </c>
      <c r="E30" s="9">
        <v>-0.34905794093655185</v>
      </c>
      <c r="F30" s="9">
        <v>-0.1555008143897969</v>
      </c>
      <c r="G30" s="9">
        <v>2.0075377888916668E-2</v>
      </c>
      <c r="H30" s="9">
        <v>0.27671964939769422</v>
      </c>
      <c r="I30" s="9">
        <v>0.66752189487484515</v>
      </c>
      <c r="J30" s="9">
        <v>-0.17497914305274448</v>
      </c>
    </row>
    <row r="31" spans="1:10">
      <c r="A31" s="9">
        <v>4</v>
      </c>
      <c r="B31" s="9">
        <v>10</v>
      </c>
      <c r="C31" s="9">
        <v>-0.78062959306789526</v>
      </c>
      <c r="D31" s="9">
        <v>-0.78062959306789503</v>
      </c>
      <c r="E31" s="9">
        <v>-0.22263142681258652</v>
      </c>
      <c r="F31" s="9">
        <v>-6.3123525970445127E-2</v>
      </c>
      <c r="G31" s="9">
        <v>0.16744931926117146</v>
      </c>
      <c r="H31" s="9">
        <v>0.44456761983265269</v>
      </c>
      <c r="I31" s="9">
        <v>0.82019188002697319</v>
      </c>
      <c r="J31" s="9">
        <v>-6.0945190331556792E-2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dimension ref="A1:M41"/>
  <sheetViews>
    <sheetView zoomScale="85" zoomScaleNormal="85" workbookViewId="0">
      <selection activeCell="O26" sqref="O26"/>
    </sheetView>
  </sheetViews>
  <sheetFormatPr baseColWidth="10" defaultColWidth="8.44140625" defaultRowHeight="14.4"/>
  <sheetData>
    <row r="1" spans="1:8">
      <c r="A1" t="s">
        <v>247</v>
      </c>
      <c r="B1" t="s">
        <v>1152</v>
      </c>
      <c r="C1" t="s">
        <v>1153</v>
      </c>
      <c r="D1" t="s">
        <v>1154</v>
      </c>
      <c r="E1" t="s">
        <v>1155</v>
      </c>
      <c r="F1" t="s">
        <v>1156</v>
      </c>
      <c r="G1" t="s">
        <v>1157</v>
      </c>
      <c r="H1" t="s">
        <v>1151</v>
      </c>
    </row>
    <row r="2" spans="1:8">
      <c r="A2" s="585">
        <f>Perc_change_elec_spend!C2</f>
        <v>0</v>
      </c>
      <c r="B2" s="585">
        <f>Perc_change_elec_spend!D2-Perc_change_elec_spend!C2</f>
        <v>0</v>
      </c>
      <c r="C2" s="585">
        <f>Perc_change_elec_spend!E2-Perc_change_elec_spend!D2</f>
        <v>0</v>
      </c>
      <c r="D2" s="585">
        <f>Perc_change_elec_spend!G2-Perc_change_elec_spend!E2</f>
        <v>0</v>
      </c>
      <c r="E2" s="585">
        <f>Perc_change_elec_spend!H2-Perc_change_elec_spend!G2</f>
        <v>0.28879103116710891</v>
      </c>
      <c r="F2" s="585">
        <f>Perc_change_elec_spend!I2-Perc_change_elec_spend!H2</f>
        <v>0.20441041277400096</v>
      </c>
      <c r="G2" s="585">
        <f>Perc_change_elec_spend!F2</f>
        <v>0</v>
      </c>
      <c r="H2" s="453">
        <f>Perc_change_elec_spend!J2</f>
        <v>4.1728639815746801E-2</v>
      </c>
    </row>
    <row r="3" spans="1:8">
      <c r="A3" s="585">
        <f>Perc_change_elec_spend!C3</f>
        <v>0</v>
      </c>
      <c r="B3" s="585">
        <f>Perc_change_elec_spend!D3-Perc_change_elec_spend!C3</f>
        <v>0</v>
      </c>
      <c r="C3" s="585">
        <f>Perc_change_elec_spend!E3-Perc_change_elec_spend!D3</f>
        <v>0</v>
      </c>
      <c r="D3" s="585">
        <f>Perc_change_elec_spend!G3-Perc_change_elec_spend!E3</f>
        <v>0</v>
      </c>
      <c r="E3" s="585">
        <f>Perc_change_elec_spend!H3-Perc_change_elec_spend!G3</f>
        <v>0.34736236389358521</v>
      </c>
      <c r="F3" s="585">
        <f>Perc_change_elec_spend!I3-Perc_change_elec_spend!H3</f>
        <v>0.14583908004752466</v>
      </c>
      <c r="G3" s="585">
        <f>Perc_change_elec_spend!F3</f>
        <v>0</v>
      </c>
      <c r="H3" s="453">
        <f>Perc_change_elec_spend!J3</f>
        <v>8.5808990679736574E-2</v>
      </c>
    </row>
    <row r="4" spans="1:8">
      <c r="A4" s="585">
        <f>Perc_change_elec_spend!C4</f>
        <v>0</v>
      </c>
      <c r="B4" s="585">
        <f>Perc_change_elec_spend!D4-Perc_change_elec_spend!C4</f>
        <v>0</v>
      </c>
      <c r="C4" s="585">
        <f>Perc_change_elec_spend!E4-Perc_change_elec_spend!D4</f>
        <v>0</v>
      </c>
      <c r="D4" s="585">
        <f>Perc_change_elec_spend!G4-Perc_change_elec_spend!E4</f>
        <v>0.28879103116710891</v>
      </c>
      <c r="E4" s="585">
        <f>Perc_change_elec_spend!H4-Perc_change_elec_spend!G4</f>
        <v>8.7285717537554763E-2</v>
      </c>
      <c r="F4" s="585">
        <f>Perc_change_elec_spend!I4-Perc_change_elec_spend!H4</f>
        <v>0.1171246952364462</v>
      </c>
      <c r="G4" s="585">
        <f>Perc_change_elec_spend!F4</f>
        <v>0</v>
      </c>
      <c r="H4" s="453">
        <f>Perc_change_elec_spend!J4</f>
        <v>0.12301182322330845</v>
      </c>
    </row>
    <row r="5" spans="1:8">
      <c r="A5" s="585">
        <f>Perc_change_elec_spend!C5</f>
        <v>0</v>
      </c>
      <c r="B5" s="585">
        <f>Perc_change_elec_spend!D5-Perc_change_elec_spend!C5</f>
        <v>0</v>
      </c>
      <c r="C5" s="585">
        <f>Perc_change_elec_spend!E5-Perc_change_elec_spend!D5</f>
        <v>0</v>
      </c>
      <c r="D5" s="585">
        <f>Perc_change_elec_spend!G5-Perc_change_elec_spend!E5</f>
        <v>0.34271480811977417</v>
      </c>
      <c r="E5" s="585">
        <f>Perc_change_elec_spend!H5-Perc_change_elec_spend!G5</f>
        <v>6.4542488632516326E-2</v>
      </c>
      <c r="F5" s="585">
        <f>Perc_change_elec_spend!I5-Perc_change_elec_spend!H5</f>
        <v>8.9459982973971286E-2</v>
      </c>
      <c r="G5" s="585">
        <f>Perc_change_elec_spend!F5</f>
        <v>0</v>
      </c>
      <c r="H5" s="453">
        <f>Perc_change_elec_spend!J5</f>
        <v>0.14703223343004307</v>
      </c>
    </row>
    <row r="6" spans="1:8">
      <c r="A6" s="585">
        <f>Perc_change_elec_spend!C6</f>
        <v>0</v>
      </c>
      <c r="B6" s="585">
        <f>Perc_change_elec_spend!D6-Perc_change_elec_spend!C6</f>
        <v>0</v>
      </c>
      <c r="C6" s="585">
        <f>Perc_change_elec_spend!E6-Perc_change_elec_spend!D6</f>
        <v>0</v>
      </c>
      <c r="D6" s="585">
        <f>Perc_change_elec_spend!G6-Perc_change_elec_spend!E6</f>
        <v>0.31489289587852487</v>
      </c>
      <c r="E6" s="585">
        <f>Perc_change_elec_spend!H6-Perc_change_elec_spend!G6</f>
        <v>7.1569719001018939E-2</v>
      </c>
      <c r="F6" s="585">
        <f>Perc_change_elec_spend!I6-Perc_change_elec_spend!H6</f>
        <v>0.10673882906156607</v>
      </c>
      <c r="G6" s="585">
        <f>Perc_change_elec_spend!F6</f>
        <v>0</v>
      </c>
      <c r="H6" s="453">
        <f>Perc_change_elec_spend!J6</f>
        <v>0.15004003390351686</v>
      </c>
    </row>
    <row r="7" spans="1:8">
      <c r="A7" s="585">
        <f>Perc_change_elec_spend!C7</f>
        <v>0</v>
      </c>
      <c r="B7" s="585">
        <f>Perc_change_elec_spend!D7-Perc_change_elec_spend!C7</f>
        <v>0</v>
      </c>
      <c r="C7" s="585">
        <f>Perc_change_elec_spend!E7-Perc_change_elec_spend!D7</f>
        <v>0</v>
      </c>
      <c r="D7" s="585">
        <f>Perc_change_elec_spend!G7-Perc_change_elec_spend!E7</f>
        <v>0.34040277982124101</v>
      </c>
      <c r="E7" s="585">
        <f>Perc_change_elec_spend!H7-Perc_change_elec_spend!G7</f>
        <v>7.8646414309141432E-2</v>
      </c>
      <c r="F7" s="585">
        <f>Perc_change_elec_spend!I7-Perc_change_elec_spend!H7</f>
        <v>7.4152249810727433E-2</v>
      </c>
      <c r="G7" s="585">
        <f>Perc_change_elec_spend!F7</f>
        <v>0</v>
      </c>
      <c r="H7" s="453">
        <f>Perc_change_elec_spend!J7</f>
        <v>0.15943396243367539</v>
      </c>
    </row>
    <row r="8" spans="1:8">
      <c r="A8" s="585">
        <f>Perc_change_elec_spend!C8</f>
        <v>0</v>
      </c>
      <c r="B8" s="585">
        <f>Perc_change_elec_spend!D8-Perc_change_elec_spend!C8</f>
        <v>0</v>
      </c>
      <c r="C8" s="585">
        <f>Perc_change_elec_spend!E8-Perc_change_elec_spend!D8</f>
        <v>0</v>
      </c>
      <c r="D8" s="585">
        <f>Perc_change_elec_spend!G8-Perc_change_elec_spend!E8</f>
        <v>0.34437749897545289</v>
      </c>
      <c r="E8" s="585">
        <f>Perc_change_elec_spend!H8-Perc_change_elec_spend!G8</f>
        <v>6.508301245968573E-2</v>
      </c>
      <c r="F8" s="585">
        <f>Perc_change_elec_spend!I8-Perc_change_elec_spend!H8</f>
        <v>8.3740932505971255E-2</v>
      </c>
      <c r="G8" s="585">
        <f>Perc_change_elec_spend!F8</f>
        <v>0.19120396186301591</v>
      </c>
      <c r="H8" s="453">
        <f>Perc_change_elec_spend!J8</f>
        <v>0.17768864030216219</v>
      </c>
    </row>
    <row r="9" spans="1:8">
      <c r="A9" s="585">
        <f>Perc_change_elec_spend!C9</f>
        <v>0</v>
      </c>
      <c r="B9" s="585">
        <f>Perc_change_elec_spend!D9-Perc_change_elec_spend!C9</f>
        <v>0</v>
      </c>
      <c r="C9" s="585">
        <f>Perc_change_elec_spend!E9-Perc_change_elec_spend!D9</f>
        <v>0</v>
      </c>
      <c r="D9" s="585">
        <f>Perc_change_elec_spend!G9-Perc_change_elec_spend!E9</f>
        <v>0.35603443871033691</v>
      </c>
      <c r="E9" s="585">
        <f>Perc_change_elec_spend!H9-Perc_change_elec_spend!G9</f>
        <v>7.6006111884901362E-2</v>
      </c>
      <c r="F9" s="585">
        <f>Perc_change_elec_spend!I9-Perc_change_elec_spend!H9</f>
        <v>6.4676729131023514E-2</v>
      </c>
      <c r="G9" s="585">
        <f>Perc_change_elec_spend!F9</f>
        <v>0.25685454143320552</v>
      </c>
      <c r="H9" s="453">
        <f>Perc_change_elec_spend!J9</f>
        <v>0.20772456943961545</v>
      </c>
    </row>
    <row r="10" spans="1:8">
      <c r="A10" s="585">
        <f>Perc_change_elec_spend!C10</f>
        <v>0</v>
      </c>
      <c r="B10" s="585">
        <f>Perc_change_elec_spend!D10-Perc_change_elec_spend!C10</f>
        <v>0</v>
      </c>
      <c r="C10" s="585">
        <f>Perc_change_elec_spend!E10-Perc_change_elec_spend!D10</f>
        <v>0</v>
      </c>
      <c r="D10" s="585">
        <f>Perc_change_elec_spend!G10-Perc_change_elec_spend!E10</f>
        <v>0.35603443871033691</v>
      </c>
      <c r="E10" s="585">
        <f>Perc_change_elec_spend!H10-Perc_change_elec_spend!G10</f>
        <v>8.6979205944118343E-2</v>
      </c>
      <c r="F10" s="585">
        <f>Perc_change_elec_spend!I10-Perc_change_elec_spend!H10</f>
        <v>5.0187799286654622E-2</v>
      </c>
      <c r="G10" s="585">
        <f>Perc_change_elec_spend!F10</f>
        <v>0.261677557458315</v>
      </c>
      <c r="H10" s="453">
        <f>Perc_change_elec_spend!J10</f>
        <v>0.21408691301202123</v>
      </c>
    </row>
    <row r="11" spans="1:8">
      <c r="A11" s="585">
        <f>Perc_change_elec_spend!C11</f>
        <v>0</v>
      </c>
      <c r="B11" s="585">
        <f>Perc_change_elec_spend!D11-Perc_change_elec_spend!C11</f>
        <v>0</v>
      </c>
      <c r="C11" s="585">
        <f>Perc_change_elec_spend!E11-Perc_change_elec_spend!D11</f>
        <v>0</v>
      </c>
      <c r="D11" s="585">
        <f>Perc_change_elec_spend!G11-Perc_change_elec_spend!E11</f>
        <v>0.34271480811977417</v>
      </c>
      <c r="E11" s="585">
        <f>Perc_change_elec_spend!H11-Perc_change_elec_spend!G11</f>
        <v>6.4101516027820438E-2</v>
      </c>
      <c r="F11" s="585">
        <f>Perc_change_elec_spend!I11-Perc_change_elec_spend!H11</f>
        <v>8.6385119793515264E-2</v>
      </c>
      <c r="G11" s="585">
        <f>Perc_change_elec_spend!F11</f>
        <v>0.25583333380162165</v>
      </c>
      <c r="H11" s="453">
        <f>Perc_change_elec_spend!J11</f>
        <v>0.21202402301945769</v>
      </c>
    </row>
    <row r="12" spans="1:8">
      <c r="A12" s="585">
        <f>Perc_change_elec_spend!C12</f>
        <v>-0.78062959306789526</v>
      </c>
      <c r="B12" s="585">
        <f>Perc_change_elec_spend!D12-Perc_change_elec_spend!C12</f>
        <v>0</v>
      </c>
      <c r="C12" s="585">
        <f>Perc_change_elec_spend!E12-Perc_change_elec_spend!D12</f>
        <v>0</v>
      </c>
      <c r="D12" s="585">
        <f>Perc_change_elec_spend!G12-Perc_change_elec_spend!E12</f>
        <v>0.54842601733026208</v>
      </c>
      <c r="E12" s="585">
        <f>Perc_change_elec_spend!H12-Perc_change_elec_spend!G12</f>
        <v>0</v>
      </c>
      <c r="F12" s="585">
        <f>Perc_change_elec_spend!I12-Perc_change_elec_spend!H12</f>
        <v>0.78856785383392991</v>
      </c>
      <c r="G12" s="585">
        <f>Perc_change_elec_spend!F12</f>
        <v>-0.78062959306789514</v>
      </c>
      <c r="H12" s="453">
        <f>Perc_change_elec_spend!J12</f>
        <v>-0.53804646716106364</v>
      </c>
    </row>
    <row r="13" spans="1:8">
      <c r="A13" s="585">
        <f>Perc_change_elec_spend!C13</f>
        <v>-0.78062959306789526</v>
      </c>
      <c r="B13" s="585">
        <f>Perc_change_elec_spend!D13-Perc_change_elec_spend!C13</f>
        <v>0</v>
      </c>
      <c r="C13" s="585">
        <f>Perc_change_elec_spend!E13-Perc_change_elec_spend!D13</f>
        <v>0</v>
      </c>
      <c r="D13" s="585">
        <f>Perc_change_elec_spend!G13-Perc_change_elec_spend!E13</f>
        <v>0.54842601733026219</v>
      </c>
      <c r="E13" s="585">
        <f>Perc_change_elec_spend!H13-Perc_change_elec_spend!G13</f>
        <v>0.31807776860317272</v>
      </c>
      <c r="F13" s="585">
        <f>Perc_change_elec_spend!I13-Perc_change_elec_spend!H13</f>
        <v>0.50759392620125321</v>
      </c>
      <c r="G13" s="585">
        <f>Perc_change_elec_spend!F13</f>
        <v>-0.30031791409889064</v>
      </c>
      <c r="H13" s="453">
        <f>Perc_change_elec_spend!J13</f>
        <v>-0.41710631428891226</v>
      </c>
    </row>
    <row r="14" spans="1:8">
      <c r="A14" s="585">
        <f>Perc_change_elec_spend!C14</f>
        <v>-0.78062959306789526</v>
      </c>
      <c r="B14" s="585">
        <f>Perc_change_elec_spend!D14-Perc_change_elec_spend!C14</f>
        <v>0</v>
      </c>
      <c r="C14" s="585">
        <f>Perc_change_elec_spend!E14-Perc_change_elec_spend!D14</f>
        <v>0</v>
      </c>
      <c r="D14" s="585">
        <f>Perc_change_elec_spend!G14-Perc_change_elec_spend!E14</f>
        <v>0.54842601733026231</v>
      </c>
      <c r="E14" s="585">
        <f>Perc_change_elec_spend!H14-Perc_change_elec_spend!G14</f>
        <v>0.35262741242821627</v>
      </c>
      <c r="F14" s="585">
        <f>Perc_change_elec_spend!I14-Perc_change_elec_spend!H14</f>
        <v>0.48045350732772163</v>
      </c>
      <c r="G14" s="585">
        <f>Perc_change_elec_spend!F14</f>
        <v>-0.23419956717797874</v>
      </c>
      <c r="H14" s="453">
        <f>Perc_change_elec_spend!J14</f>
        <v>-0.33322047100445407</v>
      </c>
    </row>
    <row r="15" spans="1:8">
      <c r="A15" s="585">
        <f>Perc_change_elec_spend!C15</f>
        <v>-0.78062959306789526</v>
      </c>
      <c r="B15" s="585">
        <f>Perc_change_elec_spend!D15-Perc_change_elec_spend!C15</f>
        <v>0</v>
      </c>
      <c r="C15" s="585">
        <f>Perc_change_elec_spend!E15-Perc_change_elec_spend!D15</f>
        <v>0</v>
      </c>
      <c r="D15" s="585">
        <f>Perc_change_elec_spend!G15-Perc_change_elec_spend!E15</f>
        <v>0.54842601733026219</v>
      </c>
      <c r="E15" s="585">
        <f>Perc_change_elec_spend!H15-Perc_change_elec_spend!G15</f>
        <v>0.69316610259415323</v>
      </c>
      <c r="F15" s="585">
        <f>Perc_change_elec_spend!I15-Perc_change_elec_spend!H15</f>
        <v>0.14177342130093806</v>
      </c>
      <c r="G15" s="585">
        <f>Perc_change_elec_spend!F15</f>
        <v>-0.23419956717797874</v>
      </c>
      <c r="H15" s="453">
        <f>Perc_change_elec_spend!J15</f>
        <v>-0.30064175639569052</v>
      </c>
    </row>
    <row r="16" spans="1:8">
      <c r="A16" s="585">
        <f>Perc_change_elec_spend!C16</f>
        <v>-0.78062959306789526</v>
      </c>
      <c r="B16" s="585">
        <f>Perc_change_elec_spend!D16-Perc_change_elec_spend!C16</f>
        <v>0</v>
      </c>
      <c r="C16" s="585">
        <f>Perc_change_elec_spend!E16-Perc_change_elec_spend!D16</f>
        <v>0</v>
      </c>
      <c r="D16" s="585">
        <f>Perc_change_elec_spend!G16-Perc_change_elec_spend!E16</f>
        <v>0.85682049936419558</v>
      </c>
      <c r="E16" s="585">
        <f>Perc_change_elec_spend!H16-Perc_change_elec_spend!G16</f>
        <v>0.30773252445471044</v>
      </c>
      <c r="F16" s="585">
        <f>Perc_change_elec_spend!I16-Perc_change_elec_spend!H16</f>
        <v>0.23032917625233451</v>
      </c>
      <c r="G16" s="585">
        <f>Perc_change_elec_spend!F16</f>
        <v>-0.23220357573763295</v>
      </c>
      <c r="H16" s="453">
        <f>Perc_change_elec_spend!J16</f>
        <v>-0.23619747715493894</v>
      </c>
    </row>
    <row r="17" spans="1:11">
      <c r="A17" s="585">
        <f>Perc_change_elec_spend!C17</f>
        <v>-0.78062959306789526</v>
      </c>
      <c r="B17" s="585">
        <f>Perc_change_elec_spend!D17-Perc_change_elec_spend!C17</f>
        <v>0</v>
      </c>
      <c r="C17" s="585">
        <f>Perc_change_elec_spend!E17-Perc_change_elec_spend!D17</f>
        <v>0</v>
      </c>
      <c r="D17" s="585">
        <f>Perc_change_elec_spend!G17-Perc_change_elec_spend!E17</f>
        <v>0.82196097569378823</v>
      </c>
      <c r="E17" s="585">
        <f>Perc_change_elec_spend!H17-Perc_change_elec_spend!G17</f>
        <v>0.46607944894998776</v>
      </c>
      <c r="F17" s="585">
        <f>Perc_change_elec_spend!I17-Perc_change_elec_spend!H17</f>
        <v>9.3466512442424099E-2</v>
      </c>
      <c r="G17" s="585">
        <f>Perc_change_elec_spend!F17</f>
        <v>-0.23220357573763295</v>
      </c>
      <c r="H17" s="453">
        <f>Perc_change_elec_spend!J17</f>
        <v>-0.21021254769512304</v>
      </c>
    </row>
    <row r="18" spans="1:11">
      <c r="A18" s="585">
        <f>Perc_change_elec_spend!C18</f>
        <v>-0.78062959306789526</v>
      </c>
      <c r="B18" s="585">
        <f>Perc_change_elec_spend!D18-Perc_change_elec_spend!C18</f>
        <v>0</v>
      </c>
      <c r="C18" s="585">
        <f>Perc_change_elec_spend!E18-Perc_change_elec_spend!D18</f>
        <v>0.48031167896900451</v>
      </c>
      <c r="D18" s="585">
        <f>Perc_change_elec_spend!G18-Perc_change_elec_spend!E18</f>
        <v>0.36756675294484664</v>
      </c>
      <c r="E18" s="585">
        <f>Perc_change_elec_spend!H18-Perc_change_elec_spend!G18</f>
        <v>0.39818721022650339</v>
      </c>
      <c r="F18" s="585">
        <f>Perc_change_elec_spend!I18-Perc_change_elec_spend!H18</f>
        <v>0.15273786828314462</v>
      </c>
      <c r="G18" s="585">
        <f>Perc_change_elec_spend!F18</f>
        <v>-0.23220357573763295</v>
      </c>
      <c r="H18" s="453">
        <f>Perc_change_elec_spend!J18</f>
        <v>-0.17418238953952778</v>
      </c>
    </row>
    <row r="19" spans="1:11">
      <c r="A19" s="585">
        <f>Perc_change_elec_spend!C19</f>
        <v>-0.78062959306789526</v>
      </c>
      <c r="B19" s="585">
        <f>Perc_change_elec_spend!D19-Perc_change_elec_spend!C19</f>
        <v>0</v>
      </c>
      <c r="C19" s="585">
        <f>Perc_change_elec_spend!E19-Perc_change_elec_spend!D19</f>
        <v>0.50282336370802749</v>
      </c>
      <c r="D19" s="585">
        <f>Perc_change_elec_spend!G19-Perc_change_elec_spend!E19</f>
        <v>0.39823006605045108</v>
      </c>
      <c r="E19" s="585">
        <f>Perc_change_elec_spend!H19-Perc_change_elec_spend!G19</f>
        <v>0.40502189979244951</v>
      </c>
      <c r="F19" s="585">
        <f>Perc_change_elec_spend!I19-Perc_change_elec_spend!H19</f>
        <v>9.9709311201553907E-2</v>
      </c>
      <c r="G19" s="585">
        <f>Perc_change_elec_spend!F19</f>
        <v>-0.23220357573763284</v>
      </c>
      <c r="H19" s="453">
        <f>Perc_change_elec_spend!J19</f>
        <v>-8.5330815268437735E-2</v>
      </c>
    </row>
    <row r="20" spans="1:11">
      <c r="A20" s="585">
        <f>Perc_change_elec_spend!C20</f>
        <v>-0.78062959306789526</v>
      </c>
      <c r="B20" s="585">
        <f>Perc_change_elec_spend!D20-Perc_change_elec_spend!C20</f>
        <v>0</v>
      </c>
      <c r="C20" s="585">
        <f>Perc_change_elec_spend!E20-Perc_change_elec_spend!D20</f>
        <v>0.50840044506530713</v>
      </c>
      <c r="D20" s="585">
        <f>Perc_change_elec_spend!G20-Perc_change_elec_spend!E20</f>
        <v>0.59703882305402556</v>
      </c>
      <c r="E20" s="585">
        <f>Perc_change_elec_spend!H20-Perc_change_elec_spend!G20</f>
        <v>0.20690238842796971</v>
      </c>
      <c r="F20" s="585">
        <f>Perc_change_elec_spend!I20-Perc_change_elec_spend!H20</f>
        <v>0.1068548769815989</v>
      </c>
      <c r="G20" s="585">
        <f>Perc_change_elec_spend!F20</f>
        <v>-0.23220357573763295</v>
      </c>
      <c r="H20" s="453">
        <f>Perc_change_elec_spend!J20</f>
        <v>-7.6710869815109273E-2</v>
      </c>
    </row>
    <row r="21" spans="1:11">
      <c r="A21" s="585">
        <f>Perc_change_elec_spend!C21</f>
        <v>-0.78062959306789526</v>
      </c>
      <c r="B21" s="585">
        <f>Perc_change_elec_spend!D21-Perc_change_elec_spend!C21</f>
        <v>0</v>
      </c>
      <c r="C21" s="585">
        <f>Perc_change_elec_spend!E21-Perc_change_elec_spend!D21</f>
        <v>0.54842601733026197</v>
      </c>
      <c r="D21" s="585">
        <f>Perc_change_elec_spend!G21-Perc_change_elec_spend!E21</f>
        <v>0.60375230601317686</v>
      </c>
      <c r="E21" s="585">
        <f>Perc_change_elec_spend!H21-Perc_change_elec_spend!G21</f>
        <v>0.15389700620748914</v>
      </c>
      <c r="F21" s="585">
        <f>Perc_change_elec_spend!I21-Perc_change_elec_spend!H21</f>
        <v>9.2728180872571064E-2</v>
      </c>
      <c r="G21" s="585">
        <f>Perc_change_elec_spend!F21</f>
        <v>3.9491961946614085E-2</v>
      </c>
      <c r="H21" s="453">
        <f>Perc_change_elec_spend!J21</f>
        <v>1.185943522192961E-2</v>
      </c>
    </row>
    <row r="22" spans="1:11">
      <c r="A22" s="585">
        <f>Perc_change_elec_spend!C22</f>
        <v>-0.78062959306789526</v>
      </c>
      <c r="B22" s="585">
        <f>Perc_change_elec_spend!D22-Perc_change_elec_spend!C22</f>
        <v>0</v>
      </c>
      <c r="C22" s="585">
        <f>Perc_change_elec_spend!E22-Perc_change_elec_spend!D22</f>
        <v>0</v>
      </c>
      <c r="D22" s="585">
        <f>Perc_change_elec_spend!G22-Perc_change_elec_spend!E22</f>
        <v>0.40194589217377341</v>
      </c>
      <c r="E22" s="585">
        <f>Perc_change_elec_spend!H22-Perc_change_elec_spend!G22</f>
        <v>0.22271912988258147</v>
      </c>
      <c r="F22" s="585">
        <f>Perc_change_elec_spend!I22-Perc_change_elec_spend!H22</f>
        <v>0.45156582914947996</v>
      </c>
      <c r="G22" s="585">
        <f>Perc_change_elec_spend!F22</f>
        <v>-0.78062959306789514</v>
      </c>
      <c r="H22" s="453">
        <f>Perc_change_elec_spend!J22</f>
        <v>-0.60355622536354248</v>
      </c>
      <c r="J22" s="780"/>
      <c r="K22" t="s">
        <v>1158</v>
      </c>
    </row>
    <row r="23" spans="1:11">
      <c r="A23" s="585">
        <f>Perc_change_elec_spend!C23</f>
        <v>-0.78062959306789526</v>
      </c>
      <c r="B23" s="585">
        <f>Perc_change_elec_spend!D23-Perc_change_elec_spend!C23</f>
        <v>0</v>
      </c>
      <c r="C23" s="585">
        <f>Perc_change_elec_spend!E23-Perc_change_elec_spend!D23</f>
        <v>0</v>
      </c>
      <c r="D23" s="585">
        <f>Perc_change_elec_spend!G23-Perc_change_elec_spend!E23</f>
        <v>0.55799816625530863</v>
      </c>
      <c r="E23" s="585">
        <f>Perc_change_elec_spend!H23-Perc_change_elec_spend!G23</f>
        <v>0.15950790084214139</v>
      </c>
      <c r="F23" s="585">
        <f>Perc_change_elec_spend!I23-Perc_change_elec_spend!H23</f>
        <v>0.46992856035870567</v>
      </c>
      <c r="G23" s="585">
        <f>Perc_change_elec_spend!F23</f>
        <v>-0.62775423410174236</v>
      </c>
      <c r="H23" s="453">
        <f>Perc_change_elec_spend!J23</f>
        <v>-0.49208140674023215</v>
      </c>
      <c r="J23" s="781"/>
      <c r="K23" t="s">
        <v>1159</v>
      </c>
    </row>
    <row r="24" spans="1:11">
      <c r="A24" s="585">
        <f>Perc_change_elec_spend!C24</f>
        <v>-0.78062959306789526</v>
      </c>
      <c r="B24" s="585">
        <f>Perc_change_elec_spend!D24-Perc_change_elec_spend!C24</f>
        <v>0</v>
      </c>
      <c r="C24" s="585">
        <f>Perc_change_elec_spend!E24-Perc_change_elec_spend!D24</f>
        <v>0</v>
      </c>
      <c r="D24" s="585">
        <f>Perc_change_elec_spend!G24-Perc_change_elec_spend!E24</f>
        <v>0.62512877867809824</v>
      </c>
      <c r="E24" s="585">
        <f>Perc_change_elec_spend!H24-Perc_change_elec_spend!G24</f>
        <v>0.18533923324705293</v>
      </c>
      <c r="F24" s="585">
        <f>Perc_change_elec_spend!I24-Perc_change_elec_spend!H24</f>
        <v>0.65950860183384385</v>
      </c>
      <c r="G24" s="585">
        <f>Perc_change_elec_spend!F24</f>
        <v>-0.34905794093655185</v>
      </c>
      <c r="H24" s="453">
        <f>Perc_change_elec_spend!J24</f>
        <v>-0.41347679748467314</v>
      </c>
      <c r="J24" s="782"/>
      <c r="K24" t="s">
        <v>1160</v>
      </c>
    </row>
    <row r="25" spans="1:11">
      <c r="A25" s="585">
        <f>Perc_change_elec_spend!C25</f>
        <v>-0.78062959306789526</v>
      </c>
      <c r="B25" s="585">
        <f>Perc_change_elec_spend!D25-Perc_change_elec_spend!C25</f>
        <v>0</v>
      </c>
      <c r="C25" s="585">
        <f>Perc_change_elec_spend!E25-Perc_change_elec_spend!D25</f>
        <v>0</v>
      </c>
      <c r="D25" s="585">
        <f>Perc_change_elec_spend!G25-Perc_change_elec_spend!E25</f>
        <v>0.62518981715642707</v>
      </c>
      <c r="E25" s="585">
        <f>Perc_change_elec_spend!H25-Perc_change_elec_spend!G25</f>
        <v>0.18527819476872409</v>
      </c>
      <c r="F25" s="585">
        <f>Perc_change_elec_spend!I25-Perc_change_elec_spend!H25</f>
        <v>0.49406399905412957</v>
      </c>
      <c r="G25" s="585">
        <f>Perc_change_elec_spend!F25</f>
        <v>-0.29849941596199137</v>
      </c>
      <c r="H25" s="453">
        <f>Perc_change_elec_spend!J25</f>
        <v>-0.36947703104436891</v>
      </c>
      <c r="K25" t="s">
        <v>1161</v>
      </c>
    </row>
    <row r="26" spans="1:11">
      <c r="A26" s="585">
        <f>Perc_change_elec_spend!C26</f>
        <v>-0.78062959306789526</v>
      </c>
      <c r="B26" s="585">
        <f>Perc_change_elec_spend!D26-Perc_change_elec_spend!C26</f>
        <v>0</v>
      </c>
      <c r="C26" s="585">
        <f>Perc_change_elec_spend!E26-Perc_change_elec_spend!D26</f>
        <v>0</v>
      </c>
      <c r="D26" s="585">
        <f>Perc_change_elec_spend!G26-Perc_change_elec_spend!E26</f>
        <v>0.70230782376651602</v>
      </c>
      <c r="E26" s="585">
        <f>Perc_change_elec_spend!H26-Perc_change_elec_spend!G26</f>
        <v>0.14294177611237036</v>
      </c>
      <c r="F26" s="585">
        <f>Perc_change_elec_spend!I26-Perc_change_elec_spend!H26</f>
        <v>0.72638996072500062</v>
      </c>
      <c r="G26" s="585">
        <f>Perc_change_elec_spend!F26</f>
        <v>-0.20128249780273488</v>
      </c>
      <c r="H26" s="453">
        <f>Perc_change_elec_spend!J26</f>
        <v>-0.30983255226395745</v>
      </c>
      <c r="K26" t="s">
        <v>245</v>
      </c>
    </row>
    <row r="27" spans="1:11">
      <c r="A27" s="585">
        <f>Perc_change_elec_spend!C27</f>
        <v>-0.78062959306789526</v>
      </c>
      <c r="B27" s="585">
        <f>Perc_change_elec_spend!D27-Perc_change_elec_spend!C27</f>
        <v>0</v>
      </c>
      <c r="C27" s="585">
        <f>Perc_change_elec_spend!E27-Perc_change_elec_spend!D27</f>
        <v>0</v>
      </c>
      <c r="D27" s="585">
        <f>Perc_change_elec_spend!G27-Perc_change_elec_spend!E27</f>
        <v>0.74861196111334849</v>
      </c>
      <c r="E27" s="585">
        <f>Perc_change_elec_spend!H27-Perc_change_elec_spend!G27</f>
        <v>0.22201003079838888</v>
      </c>
      <c r="F27" s="585">
        <f>Perc_change_elec_spend!I27-Perc_change_elec_spend!H27</f>
        <v>0.48803653109246192</v>
      </c>
      <c r="G27" s="585">
        <f>Perc_change_elec_spend!F27</f>
        <v>-0.22843404344019602</v>
      </c>
      <c r="H27" s="453">
        <f>Perc_change_elec_spend!J27</f>
        <v>-0.3106635707886784</v>
      </c>
    </row>
    <row r="28" spans="1:11">
      <c r="A28" s="585">
        <f>Perc_change_elec_spend!C28</f>
        <v>-0.78062959306789526</v>
      </c>
      <c r="B28" s="585">
        <f>Perc_change_elec_spend!D28-Perc_change_elec_spend!C28</f>
        <v>0</v>
      </c>
      <c r="C28" s="585">
        <f>Perc_change_elec_spend!E28-Perc_change_elec_spend!D28</f>
        <v>0.27031480870348545</v>
      </c>
      <c r="D28" s="585">
        <f>Perc_change_elec_spend!G28-Perc_change_elec_spend!E28</f>
        <v>0.47829715240986315</v>
      </c>
      <c r="E28" s="585">
        <f>Perc_change_elec_spend!H28-Perc_change_elec_spend!G28</f>
        <v>0.22201003079838888</v>
      </c>
      <c r="F28" s="585">
        <f>Perc_change_elec_spend!I28-Perc_change_elec_spend!H28</f>
        <v>0.48232960723990081</v>
      </c>
      <c r="G28" s="585">
        <f>Perc_change_elec_spend!F28</f>
        <v>-0.15596457101154027</v>
      </c>
      <c r="H28" s="453">
        <f>Perc_change_elec_spend!J28</f>
        <v>-0.24315359287265553</v>
      </c>
    </row>
    <row r="29" spans="1:11">
      <c r="A29" s="585">
        <f>Perc_change_elec_spend!C29</f>
        <v>-0.78062959306789526</v>
      </c>
      <c r="B29" s="585">
        <f>Perc_change_elec_spend!D29-Perc_change_elec_spend!C29</f>
        <v>0</v>
      </c>
      <c r="C29" s="585">
        <f>Perc_change_elec_spend!E29-Perc_change_elec_spend!D29</f>
        <v>0.4315716521313433</v>
      </c>
      <c r="D29" s="585">
        <f>Perc_change_elec_spend!G29-Perc_change_elec_spend!E29</f>
        <v>0.36363775045698932</v>
      </c>
      <c r="E29" s="585">
        <f>Perc_change_elec_spend!H29-Perc_change_elec_spend!G29</f>
        <v>0.28102144861750222</v>
      </c>
      <c r="F29" s="585">
        <f>Perc_change_elec_spend!I29-Perc_change_elec_spend!H29</f>
        <v>0.46468296872020831</v>
      </c>
      <c r="G29" s="585">
        <f>Perc_change_elec_spend!F29</f>
        <v>-0.15543977591146807</v>
      </c>
      <c r="H29" s="453">
        <f>Perc_change_elec_spend!J29</f>
        <v>-0.17092625730017516</v>
      </c>
    </row>
    <row r="30" spans="1:11">
      <c r="A30" s="585">
        <f>Perc_change_elec_spend!C30</f>
        <v>-0.78062959306789526</v>
      </c>
      <c r="B30" s="585">
        <f>Perc_change_elec_spend!D30-Perc_change_elec_spend!C30</f>
        <v>0</v>
      </c>
      <c r="C30" s="585">
        <f>Perc_change_elec_spend!E30-Perc_change_elec_spend!D30</f>
        <v>0.4315716521313433</v>
      </c>
      <c r="D30" s="585">
        <f>Perc_change_elec_spend!G30-Perc_change_elec_spend!E30</f>
        <v>0.36913331882546851</v>
      </c>
      <c r="E30" s="585">
        <f>Perc_change_elec_spend!H30-Perc_change_elec_spend!G30</f>
        <v>0.25664427150877756</v>
      </c>
      <c r="F30" s="585">
        <f>Perc_change_elec_spend!I30-Perc_change_elec_spend!H30</f>
        <v>0.39080224547715092</v>
      </c>
      <c r="G30" s="585">
        <f>Perc_change_elec_spend!F30</f>
        <v>-0.1555008143897969</v>
      </c>
      <c r="H30" s="453">
        <f>Perc_change_elec_spend!J30</f>
        <v>-0.17497914305274448</v>
      </c>
    </row>
    <row r="31" spans="1:11">
      <c r="A31" s="585">
        <f>Perc_change_elec_spend!C31</f>
        <v>-0.78062959306789526</v>
      </c>
      <c r="B31" s="585">
        <f>Perc_change_elec_spend!D31-Perc_change_elec_spend!C31</f>
        <v>0</v>
      </c>
      <c r="C31" s="585">
        <f>Perc_change_elec_spend!E31-Perc_change_elec_spend!D31</f>
        <v>0.55799816625530851</v>
      </c>
      <c r="D31" s="585">
        <f>Perc_change_elec_spend!G31-Perc_change_elec_spend!E31</f>
        <v>0.39008074607375798</v>
      </c>
      <c r="E31" s="585">
        <f>Perc_change_elec_spend!H31-Perc_change_elec_spend!G31</f>
        <v>0.27711830057148124</v>
      </c>
      <c r="F31" s="585">
        <f>Perc_change_elec_spend!I31-Perc_change_elec_spend!H31</f>
        <v>0.37562426019432049</v>
      </c>
      <c r="G31" s="585">
        <f>Perc_change_elec_spend!F31</f>
        <v>-6.3123525970445127E-2</v>
      </c>
      <c r="H31" s="453">
        <f>Perc_change_elec_spend!J31</f>
        <v>-6.0945190331556792E-2</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spans="1:6">
      <c r="A1" t="s">
        <v>9216</v>
      </c>
      <c r="B1" t="s">
        <v>9217</v>
      </c>
      <c r="C1" t="s">
        <v>9218</v>
      </c>
      <c r="D1" t="s">
        <v>9219</v>
      </c>
      <c r="E1" t="s">
        <v>9220</v>
      </c>
      <c r="F1" t="s">
        <v>9221</v>
      </c>
    </row>
    <row r="2" spans="1:6">
      <c r="A2" s="9">
        <v>0</v>
      </c>
      <c r="B2" s="9">
        <v>1</v>
      </c>
      <c r="C2" s="9">
        <v>106.17567667465754</v>
      </c>
      <c r="D2" s="9">
        <v>130.90281613979838</v>
      </c>
      <c r="E2" s="9">
        <v>106.84444542363102</v>
      </c>
      <c r="F2" s="9">
        <v>95.876836744376405</v>
      </c>
    </row>
    <row r="3" spans="1:6">
      <c r="A3" s="9">
        <v>1</v>
      </c>
      <c r="B3" s="9">
        <v>1</v>
      </c>
      <c r="C3" s="9">
        <v>95.331674702064817</v>
      </c>
      <c r="D3" s="9">
        <v>103.82060018516586</v>
      </c>
      <c r="E3" s="9">
        <v>58.137900063076003</v>
      </c>
      <c r="F3" s="9">
        <v>53.074577825166848</v>
      </c>
    </row>
    <row r="4" spans="1:6">
      <c r="A4" s="9">
        <v>0</v>
      </c>
      <c r="B4" s="9">
        <v>2</v>
      </c>
      <c r="C4" s="9">
        <v>139.96514618888216</v>
      </c>
      <c r="D4" s="9">
        <v>152.17844849834631</v>
      </c>
      <c r="E4" s="9">
        <v>151.99423274918973</v>
      </c>
      <c r="F4" s="9">
        <v>153.5060242766738</v>
      </c>
    </row>
    <row r="5" spans="1:6">
      <c r="A5" s="9">
        <v>1</v>
      </c>
      <c r="B5" s="9">
        <v>2</v>
      </c>
      <c r="C5" s="9">
        <v>134.59570085223481</v>
      </c>
      <c r="D5" s="9">
        <v>144.53382284386552</v>
      </c>
      <c r="E5" s="9">
        <v>111.98297476250943</v>
      </c>
      <c r="F5" s="9">
        <v>105.73648536902257</v>
      </c>
    </row>
    <row r="6" spans="1:6">
      <c r="A6" s="9"/>
      <c r="B6" s="9">
        <v>3</v>
      </c>
      <c r="C6" s="9">
        <v>144.44999999999999</v>
      </c>
      <c r="D6" s="9">
        <v>144.44999999999999</v>
      </c>
      <c r="E6" s="9">
        <v>144.44999999999999</v>
      </c>
      <c r="F6" s="9">
        <v>144.44999999999999</v>
      </c>
    </row>
    <row r="7" spans="1:6">
      <c r="A7" s="9"/>
      <c r="B7" s="9">
        <v>4</v>
      </c>
      <c r="C7" s="9">
        <v>102.38937822853339</v>
      </c>
      <c r="D7" s="9">
        <v>120.96452310656534</v>
      </c>
      <c r="E7" s="9">
        <v>88.979891749343423</v>
      </c>
      <c r="F7" s="9">
        <v>80.287128238805053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spans="1:6">
      <c r="A1" t="s">
        <v>9222</v>
      </c>
      <c r="B1" t="s">
        <v>9223</v>
      </c>
      <c r="C1" t="s">
        <v>9224</v>
      </c>
      <c r="D1" t="s">
        <v>9225</v>
      </c>
      <c r="E1" t="s">
        <v>9226</v>
      </c>
      <c r="F1" t="s">
        <v>9227</v>
      </c>
    </row>
    <row r="2" spans="1:6">
      <c r="A2" s="9">
        <v>0.5</v>
      </c>
      <c r="B2" s="9">
        <v>0</v>
      </c>
      <c r="C2" s="9">
        <v>0</v>
      </c>
      <c r="D2" s="9">
        <v>0</v>
      </c>
      <c r="E2" s="9">
        <v>0.19147671417191287</v>
      </c>
      <c r="F2" s="9">
        <v>0.19147671417191336</v>
      </c>
    </row>
    <row r="3" spans="1:6">
      <c r="A3" s="9">
        <v>1</v>
      </c>
      <c r="B3" s="9">
        <v>0</v>
      </c>
      <c r="C3" s="9">
        <v>1.2429564729111302</v>
      </c>
      <c r="D3" s="9">
        <v>1.2429564729111282</v>
      </c>
      <c r="E3" s="9">
        <v>1.3942027703833588</v>
      </c>
      <c r="F3" s="9">
        <v>1.3547451695053636</v>
      </c>
    </row>
    <row r="4" spans="1:6">
      <c r="A4" s="9">
        <v>2</v>
      </c>
      <c r="B4" s="9">
        <v>0</v>
      </c>
      <c r="C4" s="9">
        <v>2.3156255945475337</v>
      </c>
      <c r="D4" s="9">
        <v>3.1141915047557545</v>
      </c>
      <c r="E4" s="9">
        <v>2.8483847773881106</v>
      </c>
      <c r="F4" s="9">
        <v>2.5827923485293445</v>
      </c>
    </row>
    <row r="5" spans="1:6">
      <c r="A5" s="9">
        <v>3</v>
      </c>
      <c r="B5" s="9">
        <v>0</v>
      </c>
      <c r="C5" s="9">
        <v>3.8473495879599469</v>
      </c>
      <c r="D5" s="9">
        <v>4.8116859426482179</v>
      </c>
      <c r="E5" s="9">
        <v>6.2239485612910181</v>
      </c>
      <c r="F5" s="9">
        <v>5.5644745271152214</v>
      </c>
    </row>
    <row r="6" spans="1:6">
      <c r="A6" s="9"/>
      <c r="B6" s="9">
        <v>1</v>
      </c>
      <c r="C6" s="9">
        <v>2.0427602652429289</v>
      </c>
      <c r="D6" s="9">
        <v>2.0427602652429289</v>
      </c>
      <c r="E6" s="9">
        <v>2.0427602652429289</v>
      </c>
      <c r="F6" s="9">
        <v>2.0427602652429289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196"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9"/>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0.32771427172971396</v>
      </c>
      <c r="J6" s="242">
        <f>100*INDEX(stats!$D:$D,MATCH(Elec_Coverage!P6,stats!$A:$A,0))</f>
        <v>22.79890447158488</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3.5702730454334262</v>
      </c>
      <c r="J7" s="242">
        <f>100*INDEX(stats!$D:$D,MATCH(Elec_Coverage!P7,stats!$A:$A,0))</f>
        <v>36.221518854826456</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7.2306353242367631</v>
      </c>
      <c r="J8" s="242">
        <f>100*INDEX(stats!$D:$D,MATCH(Elec_Coverage!P8,stats!$A:$A,0))</f>
        <v>51.384242347822941</v>
      </c>
      <c r="K8" s="292"/>
      <c r="L8" s="292"/>
      <c r="N8" s="292">
        <v>3</v>
      </c>
      <c r="O8" s="549" t="str">
        <f t="shared" si="1"/>
        <v>1_vat_elec_pc_coverage__yd_3</v>
      </c>
      <c r="P8" s="549" t="str">
        <f t="shared" si="2"/>
        <v>1_subsidy_elec_direct_pc_coverage__yd_3</v>
      </c>
      <c r="R8" s="292"/>
      <c r="S8" s="292"/>
      <c r="T8" s="292"/>
      <c r="U8" s="292"/>
      <c r="V8" s="292"/>
    </row>
    <row r="9" spans="1:22">
      <c r="A9" s="187">
        <f>labels!I5</f>
        <v>4</v>
      </c>
      <c r="H9" s="296">
        <f t="shared" si="0"/>
        <v>4</v>
      </c>
      <c r="I9" s="242">
        <f>100*INDEX(stats!$D:$D,MATCH(Elec_Coverage!O9,stats!$A:$A,0))</f>
        <v>9.9519593725719648</v>
      </c>
      <c r="J9" s="242">
        <f>100*INDEX(stats!$D:$D,MATCH(Elec_Coverage!P9,stats!$A:$A,0))</f>
        <v>58.767733159099855</v>
      </c>
      <c r="K9" s="292"/>
      <c r="L9" s="292"/>
      <c r="N9" s="292">
        <v>4</v>
      </c>
      <c r="O9" s="549" t="str">
        <f t="shared" si="1"/>
        <v>1_vat_elec_pc_coverage__yd_4</v>
      </c>
      <c r="P9" s="549" t="str">
        <f t="shared" si="2"/>
        <v>1_subsidy_elec_direct_pc_coverage__yd_4</v>
      </c>
      <c r="R9" s="292"/>
      <c r="S9" s="292"/>
      <c r="T9" s="292"/>
      <c r="U9" s="292"/>
      <c r="V9" s="292"/>
    </row>
    <row r="10" spans="1:22">
      <c r="A10" s="187">
        <f>labels!I6</f>
        <v>5</v>
      </c>
      <c r="H10" s="296">
        <f t="shared" si="0"/>
        <v>5</v>
      </c>
      <c r="I10" s="242">
        <f>100*INDEX(stats!$D:$D,MATCH(Elec_Coverage!O10,stats!$A:$A,0))</f>
        <v>14.861129912153858</v>
      </c>
      <c r="J10" s="242">
        <f>100*INDEX(stats!$D:$D,MATCH(Elec_Coverage!P10,stats!$A:$A,0))</f>
        <v>70.155094507401145</v>
      </c>
      <c r="K10" s="292"/>
      <c r="L10" s="292"/>
      <c r="N10" s="292">
        <v>5</v>
      </c>
      <c r="O10" s="549" t="str">
        <f t="shared" si="1"/>
        <v>1_vat_elec_pc_coverage__yd_5</v>
      </c>
      <c r="P10" s="549" t="str">
        <f t="shared" si="2"/>
        <v>1_subsidy_elec_direct_pc_coverage__yd_5</v>
      </c>
      <c r="R10" s="292"/>
      <c r="S10" s="292"/>
      <c r="T10" s="292"/>
      <c r="U10" s="292"/>
      <c r="V10" s="292"/>
    </row>
    <row r="11" spans="1:22">
      <c r="A11" s="187">
        <f>labels!I7</f>
        <v>6</v>
      </c>
      <c r="H11" s="296">
        <f t="shared" si="0"/>
        <v>6</v>
      </c>
      <c r="I11" s="242">
        <f>100*INDEX(stats!$D:$D,MATCH(Elec_Coverage!O11,stats!$A:$A,0))</f>
        <v>20.788776500275095</v>
      </c>
      <c r="J11" s="242">
        <f>100*INDEX(stats!$D:$D,MATCH(Elec_Coverage!P11,stats!$A:$A,0))</f>
        <v>77.88232297548457</v>
      </c>
      <c r="K11" s="292"/>
      <c r="L11" s="292"/>
      <c r="N11" s="292">
        <v>6</v>
      </c>
      <c r="O11" s="549" t="str">
        <f t="shared" si="1"/>
        <v>1_vat_elec_pc_coverage__yd_6</v>
      </c>
      <c r="P11" s="549" t="str">
        <f t="shared" si="2"/>
        <v>1_subsidy_elec_direct_pc_coverage__yd_6</v>
      </c>
      <c r="R11" s="292"/>
      <c r="S11" s="292"/>
      <c r="T11" s="292"/>
      <c r="U11" s="292"/>
      <c r="V11" s="292"/>
    </row>
    <row r="12" spans="1:22">
      <c r="A12" s="187">
        <f>labels!I8</f>
        <v>7</v>
      </c>
      <c r="H12" s="296">
        <f t="shared" si="0"/>
        <v>7</v>
      </c>
      <c r="I12" s="242">
        <f>100*INDEX(stats!$D:$D,MATCH(Elec_Coverage!O12,stats!$A:$A,0))</f>
        <v>23.96827228007518</v>
      </c>
      <c r="J12" s="242">
        <f>100*INDEX(stats!$D:$D,MATCH(Elec_Coverage!P12,stats!$A:$A,0))</f>
        <v>82.989974021478019</v>
      </c>
      <c r="K12" s="292"/>
      <c r="L12" s="292"/>
      <c r="N12" s="292">
        <v>7</v>
      </c>
      <c r="O12" s="549" t="str">
        <f t="shared" si="1"/>
        <v>1_vat_elec_pc_coverage__yd_7</v>
      </c>
      <c r="P12" s="549" t="str">
        <f t="shared" si="2"/>
        <v>1_subsidy_elec_direct_pc_coverage__yd_7</v>
      </c>
      <c r="R12" s="292"/>
      <c r="S12" s="292"/>
      <c r="T12" s="292"/>
      <c r="U12" s="292"/>
      <c r="V12" s="292"/>
    </row>
    <row r="13" spans="1:22">
      <c r="A13" s="187">
        <f>labels!I9</f>
        <v>8</v>
      </c>
      <c r="H13" s="296">
        <f t="shared" si="0"/>
        <v>8</v>
      </c>
      <c r="I13" s="242">
        <f>100*INDEX(stats!$D:$D,MATCH(Elec_Coverage!O13,stats!$A:$A,0))</f>
        <v>33.330459516827119</v>
      </c>
      <c r="J13" s="242">
        <f>100*INDEX(stats!$D:$D,MATCH(Elec_Coverage!P13,stats!$A:$A,0))</f>
        <v>86.056597718558663</v>
      </c>
      <c r="K13" s="292"/>
      <c r="L13" s="292"/>
      <c r="N13" s="292">
        <v>8</v>
      </c>
      <c r="O13" s="549" t="str">
        <f t="shared" si="1"/>
        <v>1_vat_elec_pc_coverage__yd_8</v>
      </c>
      <c r="P13" s="549" t="str">
        <f t="shared" si="2"/>
        <v>1_subsidy_elec_direct_pc_coverage__yd_8</v>
      </c>
      <c r="R13" s="292"/>
      <c r="S13" s="292"/>
      <c r="T13" s="292"/>
      <c r="U13" s="292"/>
      <c r="V13" s="292"/>
    </row>
    <row r="14" spans="1:22">
      <c r="A14" s="187">
        <f>labels!I10</f>
        <v>9</v>
      </c>
      <c r="H14" s="296">
        <f t="shared" si="0"/>
        <v>9</v>
      </c>
      <c r="I14" s="242">
        <f>100*INDEX(stats!$D:$D,MATCH(Elec_Coverage!O14,stats!$A:$A,0))</f>
        <v>33.442034068246883</v>
      </c>
      <c r="J14" s="242">
        <f>100*INDEX(stats!$D:$D,MATCH(Elec_Coverage!P14,stats!$A:$A,0))</f>
        <v>92.674888568826077</v>
      </c>
      <c r="K14" s="292"/>
      <c r="L14" s="292"/>
      <c r="N14" s="292">
        <v>9</v>
      </c>
      <c r="O14" s="549" t="str">
        <f t="shared" si="1"/>
        <v>1_vat_elec_pc_coverage__yd_9</v>
      </c>
      <c r="P14" s="549" t="str">
        <f t="shared" si="2"/>
        <v>1_subsidy_elec_direct_pc_coverage__yd_9</v>
      </c>
      <c r="R14" s="292"/>
      <c r="S14" s="292"/>
      <c r="T14" s="292"/>
      <c r="U14" s="292"/>
      <c r="V14" s="292"/>
    </row>
    <row r="15" spans="1:22">
      <c r="A15" s="187" t="str">
        <f>labels!I11</f>
        <v>Top decile</v>
      </c>
      <c r="H15" s="654" t="str">
        <f t="shared" si="0"/>
        <v>Top decile</v>
      </c>
      <c r="I15" s="244">
        <f>100*INDEX(stats!$D:$D,MATCH(Elec_Coverage!O15,stats!$A:$A,0))</f>
        <v>46.513069774550367</v>
      </c>
      <c r="J15" s="244">
        <f>100*INDEX(stats!$D:$D,MATCH(Elec_Coverage!P15,stats!$A:$A,0))</f>
        <v>89.136097941259777</v>
      </c>
      <c r="K15" s="292"/>
      <c r="L15" s="292"/>
      <c r="N15" s="292">
        <v>10</v>
      </c>
      <c r="O15" s="549" t="str">
        <f t="shared" si="1"/>
        <v>1_vat_elec_pc_coverage__yd_10</v>
      </c>
      <c r="P15" s="549"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20.395849894177719</v>
      </c>
      <c r="J6" s="303">
        <f>100*INDEX(stats!$D:$D,MATCH(Fuels_Coverage!P6,stats!$A:$A,0))</f>
        <v>20.395849894177719</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26.779221942882401</v>
      </c>
      <c r="J7" s="304">
        <f>100*INDEX(stats!$D:$D,MATCH(Fuels_Coverage!P7,stats!$A:$A,0))</f>
        <v>26.779221942882401</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39.31237077659361</v>
      </c>
      <c r="J8" s="304">
        <f>100*INDEX(stats!$D:$D,MATCH(Fuels_Coverage!P8,stats!$A:$A,0))</f>
        <v>39.31237077659361</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44.813880503804967</v>
      </c>
      <c r="J9" s="304">
        <f>100*INDEX(stats!$D:$D,MATCH(Fuels_Coverage!P9,stats!$A:$A,0))</f>
        <v>44.813880503804967</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59.460152943344482</v>
      </c>
      <c r="J10" s="304">
        <f>100*INDEX(stats!$D:$D,MATCH(Fuels_Coverage!P10,stats!$A:$A,0))</f>
        <v>59.460152943344482</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65.043613533336924</v>
      </c>
      <c r="J11" s="304">
        <f>100*INDEX(stats!$D:$D,MATCH(Fuels_Coverage!P11,stats!$A:$A,0))</f>
        <v>65.043613533336924</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76.098794358277956</v>
      </c>
      <c r="J12" s="304">
        <f>100*INDEX(stats!$D:$D,MATCH(Fuels_Coverage!P12,stats!$A:$A,0))</f>
        <v>76.098794358277956</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79.783936076155157</v>
      </c>
      <c r="J13" s="304">
        <f>100*INDEX(stats!$D:$D,MATCH(Fuels_Coverage!P13,stats!$A:$A,0))</f>
        <v>79.783936076155157</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85.330058353750459</v>
      </c>
      <c r="J14" s="304">
        <f>100*INDEX(stats!$D:$D,MATCH(Fuels_Coverage!P14,stats!$A:$A,0))</f>
        <v>85.330058353750459</v>
      </c>
      <c r="N14" s="187">
        <v>9</v>
      </c>
      <c r="O14" s="85" t="str">
        <f t="shared" si="1"/>
        <v>1_vat_fuel_pc_coverage__yd_9</v>
      </c>
      <c r="P14" s="85" t="str">
        <f t="shared" si="1"/>
        <v>1_subsidy_fuel_direct_pc_coverage__yd_9</v>
      </c>
    </row>
    <row r="15" spans="1:16">
      <c r="A15" s="187" t="str">
        <f>labels!I11</f>
        <v>Top decile</v>
      </c>
      <c r="H15" s="654" t="str">
        <f t="shared" si="0"/>
        <v>Top decile</v>
      </c>
      <c r="I15" s="655">
        <f>100*INDEX(stats!$D:$D,MATCH(Fuels_Coverage!O15,stats!$A:$A,0))</f>
        <v>92.302613479436715</v>
      </c>
      <c r="J15" s="655">
        <f>100*INDEX(stats!$D:$D,MATCH(Fuels_Coverage!P15,stats!$A:$A,0))</f>
        <v>92.302613479436715</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37.90734368391854</v>
      </c>
      <c r="W2" s="253">
        <f>100*INDEX(stats!$D:$D,MATCH(_xlfn.CONCAT($W$34,"_",$U$2),stats!$A:$A,0))</f>
        <v>37.90734368391854</v>
      </c>
      <c r="X2" s="253">
        <f>100*INDEX(stats!$D:$D,MATCH(_xlfn.CONCAT($W$34,"_",$U$2),stats!$A:$A,0))</f>
        <v>37.90734368391854</v>
      </c>
      <c r="Y2" s="253">
        <f>100*INDEX(stats!$D:$D,MATCH(_xlfn.CONCAT($W$34,"_",$U$2),stats!$A:$A,0))</f>
        <v>37.90734368391854</v>
      </c>
      <c r="Z2" s="253">
        <f>100*INDEX(stats!$D:$D,MATCH(_xlfn.CONCAT($W$34,"_",$U$2),stats!$A:$A,0))</f>
        <v>37.90734368391854</v>
      </c>
      <c r="AA2" s="253">
        <f>100*INDEX(stats!$D:$D,MATCH(_xlfn.CONCAT($W$34,"_",$U$2),stats!$A:$A,0))</f>
        <v>37.90734368391854</v>
      </c>
      <c r="AB2" s="253">
        <f>100*INDEX(stats!$D:$D,MATCH(_xlfn.CONCAT($W$34,"_",$U$2),stats!$A:$A,0))</f>
        <v>37.90734368391854</v>
      </c>
      <c r="AC2" s="253">
        <f>100*INDEX(stats!$D:$D,MATCH(_xlfn.CONCAT($W$34,"_",$U$2),stats!$A:$A,0))</f>
        <v>37.90734368391854</v>
      </c>
      <c r="AD2" s="253">
        <f>100*INDEX(stats!$D:$D,MATCH(_xlfn.CONCAT($W$34,"_",$U$2),stats!$A:$A,0))</f>
        <v>37.90734368391854</v>
      </c>
      <c r="AE2" s="253"/>
      <c r="AF2" s="253"/>
      <c r="AG2" s="254"/>
      <c r="AH2" s="253"/>
      <c r="AI2" s="253"/>
    </row>
    <row r="3" spans="1:35">
      <c r="U3" s="258" t="s">
        <v>711</v>
      </c>
      <c r="V3" s="253">
        <f>100*INDEX(stats!$D:$D,MATCH(_xlfn.CONCAT($W$34,"_",$U$3),stats!$A:$A,0))</f>
        <v>35.887770000000003</v>
      </c>
      <c r="W3" s="253">
        <f>100*INDEX(stats!$D:$D,MATCH(_xlfn.CONCAT($W$34,"_",$U$3),stats!$A:$A,0))</f>
        <v>35.887770000000003</v>
      </c>
      <c r="X3" s="253">
        <f>100*INDEX(stats!$D:$D,MATCH(_xlfn.CONCAT($W$34,"_",$U$3),stats!$A:$A,0))</f>
        <v>35.887770000000003</v>
      </c>
      <c r="Y3" s="253">
        <f>100*INDEX(stats!$D:$D,MATCH(_xlfn.CONCAT($W$34,"_",$U$3),stats!$A:$A,0))</f>
        <v>35.887770000000003</v>
      </c>
      <c r="Z3" s="253">
        <f>100*INDEX(stats!$D:$D,MATCH(_xlfn.CONCAT($W$34,"_",$U$3),stats!$A:$A,0))</f>
        <v>35.887770000000003</v>
      </c>
      <c r="AA3" s="253">
        <f>100*INDEX(stats!$D:$D,MATCH(_xlfn.CONCAT($W$34,"_",$U$3),stats!$A:$A,0))</f>
        <v>35.887770000000003</v>
      </c>
      <c r="AB3" s="253">
        <f>100*INDEX(stats!$D:$D,MATCH(_xlfn.CONCAT($W$34,"_",$U$3),stats!$A:$A,0))</f>
        <v>35.887770000000003</v>
      </c>
      <c r="AC3" s="253">
        <f>100*INDEX(stats!$D:$D,MATCH(_xlfn.CONCAT($W$34,"_",$U$3),stats!$A:$A,0))</f>
        <v>35.887770000000003</v>
      </c>
      <c r="AD3" s="253">
        <f>100*INDEX(stats!$D:$D,MATCH(_xlfn.CONCAT($W$34,"_",$U$3),stats!$A:$A,0))</f>
        <v>35.887770000000003</v>
      </c>
      <c r="AE3" s="253"/>
      <c r="AF3" s="253"/>
      <c r="AG3" s="254"/>
      <c r="AH3" s="253"/>
      <c r="AI3" s="253"/>
    </row>
    <row r="4" spans="1:35">
      <c r="H4" s="241"/>
      <c r="I4" s="241"/>
      <c r="J4" s="241"/>
      <c r="K4" s="241"/>
      <c r="L4" s="241"/>
      <c r="M4" s="241"/>
      <c r="N4" s="241"/>
      <c r="O4" s="241"/>
      <c r="P4" s="241"/>
      <c r="Q4" s="250"/>
      <c r="R4" s="251"/>
      <c r="AC4" s="260"/>
    </row>
    <row r="5" spans="1:35">
      <c r="H5" s="240"/>
      <c r="I5" s="940" t="s">
        <v>418</v>
      </c>
      <c r="J5" s="940"/>
      <c r="K5" s="940"/>
      <c r="L5" s="262"/>
      <c r="M5" s="940" t="s">
        <v>432</v>
      </c>
      <c r="N5" s="940"/>
      <c r="O5" s="940"/>
      <c r="P5" s="262"/>
      <c r="Q5" s="940" t="s">
        <v>712</v>
      </c>
      <c r="R5" s="940"/>
      <c r="S5" s="940"/>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37.931424152534845</v>
      </c>
      <c r="J7" s="305">
        <f t="shared" si="0"/>
        <v>37.648608272698652</v>
      </c>
      <c r="K7" s="305">
        <f t="shared" si="0"/>
        <v>37.670759452956545</v>
      </c>
      <c r="L7" s="306"/>
      <c r="M7" s="305">
        <f>+Y7</f>
        <v>38.087544878366799</v>
      </c>
      <c r="N7" s="305">
        <f>+Z7</f>
        <v>37.581313365078508</v>
      </c>
      <c r="O7" s="305">
        <f>+AC7</f>
        <v>37.453241773539986</v>
      </c>
      <c r="P7" s="305"/>
      <c r="Q7" s="307">
        <f>+AB7</f>
        <v>38.111625346983104</v>
      </c>
      <c r="R7" s="308">
        <f>+AC7</f>
        <v>37.453241773539986</v>
      </c>
      <c r="S7" s="307">
        <f>+AD7</f>
        <v>37.521843858039347</v>
      </c>
      <c r="T7" s="271"/>
      <c r="U7" s="258" t="s">
        <v>733</v>
      </c>
      <c r="V7" s="256">
        <f>100*INDEX(stats!$D:$D,MATCH(_xlfn.CONCAT($W$34,"_",V$6,$U7),stats!$A:$A,0))</f>
        <v>37.931424152534845</v>
      </c>
      <c r="W7" s="256">
        <f>100*INDEX(stats!$D:$D,MATCH(_xlfn.CONCAT($W$34,"_",W$6,$U7),stats!$A:$A,0))</f>
        <v>37.648608272698652</v>
      </c>
      <c r="X7" s="256">
        <f>100*INDEX(stats!$D:$D,MATCH(_xlfn.CONCAT($W$34,"_",X$6,$U7),stats!$A:$A,0))</f>
        <v>37.670759452956545</v>
      </c>
      <c r="Y7" s="256">
        <f>100*INDEX(stats!$D:$D,MATCH(_xlfn.CONCAT($W$34,"_",Y$6,$U7),stats!$A:$A,0))</f>
        <v>38.087544878366799</v>
      </c>
      <c r="Z7" s="256">
        <f>100*INDEX(stats!$D:$D,MATCH(_xlfn.CONCAT($W$34,"_",Z$6,$U7),stats!$A:$A,0))</f>
        <v>37.581313365078508</v>
      </c>
      <c r="AA7" s="256">
        <f>100*INDEX(stats!$D:$D,MATCH(_xlfn.CONCAT($W$34,"_",AA$6,$U7),stats!$A:$A,0))</f>
        <v>37.667818503058712</v>
      </c>
      <c r="AB7" s="256">
        <f>100*INDEX(stats!$D:$D,MATCH(_xlfn.CONCAT($W$34,"_",AB$6,$U7),stats!$A:$A,0))</f>
        <v>38.111625346983104</v>
      </c>
      <c r="AC7" s="256">
        <f>100*INDEX(stats!$D:$D,MATCH(_xlfn.CONCAT($W$34,"_",AC$6,$U7),stats!$A:$A,0))</f>
        <v>37.453241773539986</v>
      </c>
      <c r="AD7" s="256">
        <f>100*INDEX(stats!$D:$D,MATCH(_xlfn.CONCAT($W$34,"_",$AD6,$U7),stats!$A:$A,0))</f>
        <v>37.521843858039347</v>
      </c>
    </row>
    <row r="8" spans="1:35">
      <c r="A8" s="264"/>
      <c r="H8" s="269" t="s">
        <v>734</v>
      </c>
      <c r="I8" s="305">
        <f t="shared" si="0"/>
        <v>35.839840000000002</v>
      </c>
      <c r="J8" s="305">
        <f t="shared" si="0"/>
        <v>35.913589999999999</v>
      </c>
      <c r="K8" s="305">
        <f t="shared" si="0"/>
        <v>35.865829999999995</v>
      </c>
      <c r="L8" s="306"/>
      <c r="M8" s="305">
        <f t="shared" ref="M8:N12" si="1">+Y8</f>
        <v>35.808099999999996</v>
      </c>
      <c r="N8" s="305">
        <f t="shared" si="1"/>
        <v>36.014859999999999</v>
      </c>
      <c r="O8" s="305">
        <f>+AC8</f>
        <v>36.039919999999995</v>
      </c>
      <c r="P8" s="305"/>
      <c r="Q8" s="272">
        <f t="shared" ref="Q8:S12" si="2">+AB8</f>
        <v>35.759790000000002</v>
      </c>
      <c r="R8" s="308">
        <f t="shared" si="2"/>
        <v>36.039919999999995</v>
      </c>
      <c r="S8" s="272">
        <f t="shared" si="2"/>
        <v>35.911159999999995</v>
      </c>
      <c r="T8" s="270"/>
      <c r="U8" s="258" t="s">
        <v>735</v>
      </c>
      <c r="V8" s="256">
        <f>100*INDEX(stats!$D:$D,MATCH(_xlfn.CONCAT($W$34,"_",V$6,$U8),stats!$A:$A,0))</f>
        <v>35.839840000000002</v>
      </c>
      <c r="W8" s="256">
        <f>100*INDEX(stats!$D:$D,MATCH(_xlfn.CONCAT($W$34,"_",W$6,$U8),stats!$A:$A,0))</f>
        <v>35.913589999999999</v>
      </c>
      <c r="X8" s="256">
        <f>100*INDEX(stats!$D:$D,MATCH(_xlfn.CONCAT($W$34,"_",X$6,$U8),stats!$A:$A,0))</f>
        <v>35.865829999999995</v>
      </c>
      <c r="Y8" s="256">
        <f>100*INDEX(stats!$D:$D,MATCH(_xlfn.CONCAT($W$34,"_",Y$6,$U8),stats!$A:$A,0))</f>
        <v>35.808099999999996</v>
      </c>
      <c r="Z8" s="256">
        <f>100*INDEX(stats!$D:$D,MATCH(_xlfn.CONCAT($W$34,"_",Z$6,$U8),stats!$A:$A,0))</f>
        <v>36.014859999999999</v>
      </c>
      <c r="AA8" s="256">
        <f>100*INDEX(stats!$D:$D,MATCH(_xlfn.CONCAT($W$34,"_",AA$6,$U8),stats!$A:$A,0))</f>
        <v>35.933039999999998</v>
      </c>
      <c r="AB8" s="256">
        <f>100*INDEX(stats!$D:$D,MATCH(_xlfn.CONCAT($W$34,"_",AB$6,$U8),stats!$A:$A,0))</f>
        <v>35.759790000000002</v>
      </c>
      <c r="AC8" s="256">
        <f>100*INDEX(stats!$D:$D,MATCH(_xlfn.CONCAT($W$34,"_",AC$6,$U8),stats!$A:$A,0))</f>
        <v>36.039919999999995</v>
      </c>
      <c r="AD8" s="256">
        <f>100*INDEX(stats!$D:$D,MATCH(_xlfn.CONCAT($W$34,"_",$AD$6,$U8),stats!$A:$A,0))</f>
        <v>35.911159999999995</v>
      </c>
    </row>
    <row r="9" spans="1:35">
      <c r="A9" s="187" t="s">
        <v>736</v>
      </c>
      <c r="B9" s="187" cm="1">
        <f t="array" aca="1" ref="B9" ca="1">INDIRECT(A9)</f>
        <v>0</v>
      </c>
      <c r="H9" s="269" t="s">
        <v>456</v>
      </c>
      <c r="I9" s="272">
        <f t="shared" si="0"/>
        <v>-2.4080468616304529E-2</v>
      </c>
      <c r="J9" s="272">
        <f t="shared" si="0"/>
        <v>0.25873541121988808</v>
      </c>
      <c r="K9" s="305">
        <f t="shared" si="0"/>
        <v>0.23658423096199499</v>
      </c>
      <c r="L9" s="272"/>
      <c r="M9" s="272">
        <f t="shared" si="1"/>
        <v>-0.18020119444825866</v>
      </c>
      <c r="N9" s="272">
        <f t="shared" si="1"/>
        <v>0.32603031884003286</v>
      </c>
      <c r="O9" s="305">
        <f>+AC9</f>
        <v>0.45410191037855441</v>
      </c>
      <c r="P9" s="272"/>
      <c r="Q9" s="272">
        <f t="shared" si="2"/>
        <v>-0.20428166306456319</v>
      </c>
      <c r="R9" s="308">
        <f t="shared" si="2"/>
        <v>0.45410191037855441</v>
      </c>
      <c r="S9" s="272">
        <f t="shared" si="2"/>
        <v>0.38549982587919374</v>
      </c>
      <c r="T9" s="270"/>
      <c r="U9" s="269"/>
      <c r="V9" s="253">
        <f t="shared" ref="V9:X10" si="3">+V2-V7</f>
        <v>-2.4080468616304529E-2</v>
      </c>
      <c r="W9" s="273">
        <f t="shared" si="3"/>
        <v>0.25873541121988808</v>
      </c>
      <c r="X9" s="273">
        <f t="shared" si="3"/>
        <v>0.23658423096199499</v>
      </c>
      <c r="Y9" s="273">
        <f t="shared" ref="Y9:AC10" si="4">+Y2-Y7</f>
        <v>-0.18020119444825866</v>
      </c>
      <c r="Z9" s="273">
        <f t="shared" si="4"/>
        <v>0.32603031884003286</v>
      </c>
      <c r="AA9" s="273">
        <f>+AA2-AA7</f>
        <v>0.23952518085982888</v>
      </c>
      <c r="AB9" s="253">
        <f t="shared" si="4"/>
        <v>-0.20428166306456319</v>
      </c>
      <c r="AC9" s="273">
        <f t="shared" si="4"/>
        <v>0.45410191037855441</v>
      </c>
      <c r="AD9" s="253">
        <f>AD2-AD7</f>
        <v>0.38549982587919374</v>
      </c>
      <c r="AE9" s="253"/>
      <c r="AF9" s="273"/>
      <c r="AG9" s="241"/>
      <c r="AH9" s="273"/>
      <c r="AI9" s="273"/>
    </row>
    <row r="10" spans="1:35">
      <c r="A10" s="187" t="s">
        <v>737</v>
      </c>
      <c r="B10" s="187" cm="1">
        <f t="array" aca="1" ref="B10" ca="1">INDIRECT(A10)</f>
        <v>0</v>
      </c>
      <c r="H10" s="269" t="s">
        <v>458</v>
      </c>
      <c r="I10" s="272">
        <f t="shared" si="0"/>
        <v>4.7930000000000916E-2</v>
      </c>
      <c r="J10" s="272">
        <f t="shared" si="0"/>
        <v>-2.5819999999995957E-2</v>
      </c>
      <c r="K10" s="305">
        <f t="shared" si="0"/>
        <v>2.1940000000007842E-2</v>
      </c>
      <c r="L10" s="272"/>
      <c r="M10" s="272">
        <f t="shared" si="1"/>
        <v>7.9670000000007235E-2</v>
      </c>
      <c r="N10" s="272">
        <f t="shared" si="1"/>
        <v>-0.12708999999999548</v>
      </c>
      <c r="O10" s="305">
        <f>+AC10</f>
        <v>-0.15214999999999179</v>
      </c>
      <c r="P10" s="272"/>
      <c r="Q10" s="272">
        <f t="shared" si="2"/>
        <v>0.12798000000000087</v>
      </c>
      <c r="R10" s="308">
        <f t="shared" si="2"/>
        <v>-0.15214999999999179</v>
      </c>
      <c r="S10" s="272">
        <f t="shared" si="2"/>
        <v>-2.3389999999992028E-2</v>
      </c>
      <c r="T10" s="270"/>
      <c r="U10" s="269"/>
      <c r="V10" s="253">
        <f t="shared" si="3"/>
        <v>4.7930000000000916E-2</v>
      </c>
      <c r="W10" s="253">
        <f t="shared" si="3"/>
        <v>-2.5819999999995957E-2</v>
      </c>
      <c r="X10" s="253">
        <f t="shared" si="3"/>
        <v>2.1940000000007842E-2</v>
      </c>
      <c r="Y10" s="274">
        <f t="shared" si="4"/>
        <v>7.9670000000007235E-2</v>
      </c>
      <c r="Z10" s="253">
        <f t="shared" si="4"/>
        <v>-0.12708999999999548</v>
      </c>
      <c r="AA10" s="253">
        <f>+AA3-AA8</f>
        <v>-4.5269999999995036E-2</v>
      </c>
      <c r="AB10" s="253">
        <f t="shared" si="4"/>
        <v>0.12798000000000087</v>
      </c>
      <c r="AC10" s="253">
        <f t="shared" si="4"/>
        <v>-0.15214999999999179</v>
      </c>
      <c r="AD10" s="253">
        <f>AD3-AD8</f>
        <v>-2.3389999999992028E-2</v>
      </c>
      <c r="AE10" s="253"/>
      <c r="AF10" s="253"/>
      <c r="AG10" s="241"/>
      <c r="AH10" s="274"/>
      <c r="AI10" s="253"/>
    </row>
    <row r="11" spans="1:35">
      <c r="A11" s="187" t="s">
        <v>738</v>
      </c>
      <c r="B11" s="187" cm="1">
        <f t="array" aca="1" ref="B11" ca="1">INDIRECT(A11)</f>
        <v>0</v>
      </c>
      <c r="H11" s="269" t="s">
        <v>459</v>
      </c>
      <c r="I11" s="309">
        <f>+V11</f>
        <v>18.293091095901588</v>
      </c>
      <c r="J11" s="657">
        <f>-W11</f>
        <v>-39.968203190711066</v>
      </c>
      <c r="K11" s="657">
        <f>-X11</f>
        <v>-21.675112094809478</v>
      </c>
      <c r="L11" s="275"/>
      <c r="M11" s="309">
        <f t="shared" si="1"/>
        <v>37.870976055314905</v>
      </c>
      <c r="N11" s="657">
        <f>-Z11</f>
        <v>-86.465446749821453</v>
      </c>
      <c r="O11" s="657">
        <f>-AC11</f>
        <v>-126.43364994053252</v>
      </c>
      <c r="P11" s="305"/>
      <c r="Q11" s="272">
        <f t="shared" si="2"/>
        <v>56.164067151216493</v>
      </c>
      <c r="R11" s="658">
        <f>-AC11</f>
        <v>-126.43364994053252</v>
      </c>
      <c r="S11" s="657">
        <f>-AD11</f>
        <v>-70.269582789316019</v>
      </c>
      <c r="T11" s="270"/>
      <c r="U11" s="258" t="s">
        <v>739</v>
      </c>
      <c r="V11" s="276">
        <f>INDEX(stats!$D:$D,MATCH(_xlfn.CONCAT($W$34,"_",V5,$U11),stats!$A:$A,0))/1000000000</f>
        <v>18.293091095901588</v>
      </c>
      <c r="W11" s="276">
        <f>INDEX(stats!$D:$D,MATCH(_xlfn.CONCAT($W$34,"_",W5,$U11),stats!$A:$A,0))/1000000000</f>
        <v>39.968203190711066</v>
      </c>
      <c r="X11" s="276">
        <f>INDEX(stats!$D:$D,MATCH(_xlfn.CONCAT($W$34,"_",X5,$U11),stats!$A:$A,0))/1000000000</f>
        <v>21.675112094809478</v>
      </c>
      <c r="Y11" s="276">
        <f>INDEX(stats!$D:$D,MATCH(_xlfn.CONCAT($W$34,"_",Y5,$U11),stats!$A:$A,0))/1000000000</f>
        <v>37.870976055314905</v>
      </c>
      <c r="Z11" s="276">
        <f>INDEX(stats!$D:$D,MATCH(_xlfn.CONCAT($W$34,"_",Z5,$U11),stats!$A:$A,0))/1000000000</f>
        <v>86.465446749821453</v>
      </c>
      <c r="AA11" s="276">
        <f>INDEX(stats!$D:$D,MATCH(_xlfn.CONCAT($W$34,"_",AA5,$U11),stats!$A:$A,0))/1000000000</f>
        <v>48.594470694506548</v>
      </c>
      <c r="AB11" s="276">
        <f>INDEX(stats!$D:$D,MATCH(_xlfn.CONCAT($W$34,"_",AB5,$U11),stats!$A:$A,0))/1000000000</f>
        <v>56.164067151216493</v>
      </c>
      <c r="AC11" s="276">
        <f>INDEX(stats!$D:$D,MATCH(_xlfn.CONCAT($W$34,"_",AC5,$U11),stats!$A:$A,0))/1000000000</f>
        <v>126.43364994053252</v>
      </c>
      <c r="AD11" s="277">
        <f>INDEX(stats!$D:$D,MATCH(_xlfn.CONCAT($W$34,"_",AD5,U11),stats!$A:$A,0))/1000000000</f>
        <v>70.269582789316019</v>
      </c>
      <c r="AE11" s="276"/>
      <c r="AF11" s="276"/>
      <c r="AG11" s="278"/>
      <c r="AH11" s="276"/>
      <c r="AI11" s="276"/>
    </row>
    <row r="12" spans="1:35">
      <c r="A12" s="187" t="s">
        <v>740</v>
      </c>
      <c r="B12" s="187" cm="1">
        <f t="array" aca="1" ref="B12" ca="1">INDIRECT(A12)</f>
        <v>0</v>
      </c>
      <c r="H12" s="279" t="s">
        <v>460</v>
      </c>
      <c r="I12" s="310">
        <f>+V12</f>
        <v>0.11096809885290621</v>
      </c>
      <c r="J12" s="659">
        <f>-W12</f>
        <v>-0.24245194534856573</v>
      </c>
      <c r="K12" s="659">
        <f>-X12</f>
        <v>-0.13148384649565956</v>
      </c>
      <c r="L12" s="281"/>
      <c r="M12" s="311">
        <f t="shared" si="1"/>
        <v>0.22972991237679652</v>
      </c>
      <c r="N12" s="659">
        <f>-Z12</f>
        <v>-0.52450983773018778</v>
      </c>
      <c r="O12" s="659">
        <f>-AC12</f>
        <v>-0.76696178307875351</v>
      </c>
      <c r="P12" s="311"/>
      <c r="Q12" s="310">
        <f t="shared" si="2"/>
        <v>0.34069801122970272</v>
      </c>
      <c r="R12" s="660">
        <f>-AC12</f>
        <v>-0.76696178307875351</v>
      </c>
      <c r="S12" s="661">
        <f>-AD12</f>
        <v>-0.42626377184905073</v>
      </c>
      <c r="T12" s="270"/>
      <c r="U12" s="282">
        <f>GDP_2022</f>
        <v>16485</v>
      </c>
      <c r="V12" s="283">
        <f t="shared" ref="V12:AD12" si="5">100*(V11/$U12)</f>
        <v>0.11096809885290621</v>
      </c>
      <c r="W12" s="283">
        <f t="shared" si="5"/>
        <v>0.24245194534856573</v>
      </c>
      <c r="X12" s="283">
        <f t="shared" si="5"/>
        <v>0.13148384649565956</v>
      </c>
      <c r="Y12" s="283">
        <f t="shared" si="5"/>
        <v>0.22972991237679652</v>
      </c>
      <c r="Z12" s="283">
        <f t="shared" si="5"/>
        <v>0.52450983773018778</v>
      </c>
      <c r="AA12" s="283">
        <f t="shared" si="5"/>
        <v>0.29477992535339126</v>
      </c>
      <c r="AB12" s="283">
        <f t="shared" si="5"/>
        <v>0.34069801122970272</v>
      </c>
      <c r="AC12" s="283">
        <f t="shared" si="5"/>
        <v>0.76696178307875351</v>
      </c>
      <c r="AD12" s="283">
        <f t="shared" si="5"/>
        <v>0.42626377184905073</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40" t="s">
        <v>418</v>
      </c>
      <c r="J18" s="940"/>
      <c r="K18" s="262"/>
      <c r="L18" s="262"/>
      <c r="M18" s="940" t="s">
        <v>432</v>
      </c>
      <c r="N18" s="940"/>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37.648608272698652</v>
      </c>
      <c r="J20" s="270">
        <f t="shared" si="6"/>
        <v>38.061673760561646</v>
      </c>
      <c r="K20" s="270"/>
      <c r="L20" s="263"/>
      <c r="M20" s="270">
        <f t="shared" ref="M20:N23" si="7">+Y20</f>
        <v>37.766606922998498</v>
      </c>
      <c r="N20" s="270">
        <f t="shared" si="7"/>
        <v>37.696199875109819</v>
      </c>
      <c r="O20" s="270"/>
      <c r="P20" s="270"/>
      <c r="S20" s="258"/>
      <c r="T20" s="258"/>
      <c r="U20" s="258" t="s">
        <v>733</v>
      </c>
      <c r="V20" s="256">
        <f>100*INDEX(stats!$D:$D,MATCH(_xlfn.CONCAT($W$34,"_",V$19,$U20),stats!$A:$A,0))</f>
        <v>37.648608272698652</v>
      </c>
      <c r="W20" s="256">
        <f>100*INDEX(stats!$D:$D,MATCH(_xlfn.CONCAT($W$34,"_",W$19,$U20),stats!$A:$A,0))</f>
        <v>38.061673760561646</v>
      </c>
      <c r="Y20" s="256">
        <f>100*INDEX(stats!$D:$D,MATCH(_xlfn.CONCAT($W$34,"_",Y$19,$U20),stats!$A:$A,0))</f>
        <v>37.766606922998498</v>
      </c>
      <c r="Z20" s="256">
        <f>100*INDEX(stats!$D:$D,MATCH(_xlfn.CONCAT($W$34,"_",Z$19,$U20),stats!$A:$A,0))</f>
        <v>37.696199875109819</v>
      </c>
      <c r="AC20" s="260"/>
      <c r="AD20" s="258"/>
      <c r="AE20" s="253"/>
      <c r="AF20" s="253"/>
      <c r="AG20" s="254"/>
      <c r="AH20" s="253"/>
      <c r="AI20" s="253"/>
    </row>
    <row r="21" spans="8:35">
      <c r="H21" s="269" t="s">
        <v>734</v>
      </c>
      <c r="I21" s="270">
        <f t="shared" si="6"/>
        <v>35.91713</v>
      </c>
      <c r="J21" s="270">
        <f t="shared" si="6"/>
        <v>35.884169999999997</v>
      </c>
      <c r="K21" s="270"/>
      <c r="L21" s="263"/>
      <c r="M21" s="270">
        <f t="shared" si="7"/>
        <v>36.006009999999996</v>
      </c>
      <c r="N21" s="270">
        <f t="shared" si="7"/>
        <v>35.897079999999995</v>
      </c>
      <c r="O21" s="270"/>
      <c r="P21" s="270"/>
      <c r="S21" s="258"/>
      <c r="T21" s="258"/>
      <c r="U21" s="258" t="s">
        <v>735</v>
      </c>
      <c r="V21" s="256">
        <f>100*INDEX(stats!$D:$D,MATCH(_xlfn.CONCAT($W$34,"_",V$19,$U21),stats!$A:$A,0))</f>
        <v>35.91713</v>
      </c>
      <c r="W21" s="256">
        <f>100*INDEX(stats!$D:$D,MATCH(_xlfn.CONCAT($W$34,"_",W$19,$U21),stats!$A:$A,0))</f>
        <v>35.884169999999997</v>
      </c>
      <c r="Y21" s="256">
        <f>100*INDEX(stats!$D:$D,MATCH(_xlfn.CONCAT($W$34,"_",Y$19,$U21),stats!$A:$A,0))</f>
        <v>36.006009999999996</v>
      </c>
      <c r="Z21" s="256">
        <f>100*INDEX(stats!$D:$D,MATCH(_xlfn.CONCAT($W$34,"_",Z$19,$U21),stats!$A:$A,0))</f>
        <v>35.897079999999995</v>
      </c>
      <c r="AC21" s="260"/>
    </row>
    <row r="22" spans="8:35">
      <c r="H22" s="269" t="s">
        <v>456</v>
      </c>
      <c r="I22" s="271">
        <f t="shared" si="6"/>
        <v>0.25873541121988808</v>
      </c>
      <c r="J22" s="271">
        <f t="shared" si="6"/>
        <v>-0.15433007664310594</v>
      </c>
      <c r="K22" s="271"/>
      <c r="L22" s="272"/>
      <c r="M22" s="271">
        <f t="shared" si="7"/>
        <v>0.14073676092004206</v>
      </c>
      <c r="N22" s="271">
        <f t="shared" si="7"/>
        <v>0.21114380880872119</v>
      </c>
      <c r="O22" s="271"/>
      <c r="P22" s="271"/>
      <c r="S22" s="258"/>
      <c r="T22" s="258"/>
      <c r="U22" s="269"/>
      <c r="V22" s="253">
        <f>+V2-V20</f>
        <v>0.25873541121988808</v>
      </c>
      <c r="W22" s="253">
        <f>+W2-W20</f>
        <v>-0.15433007664310594</v>
      </c>
      <c r="Y22" s="253">
        <f>+Y2-Y20</f>
        <v>0.14073676092004206</v>
      </c>
      <c r="Z22" s="253">
        <f>+Z2-Z20</f>
        <v>0.21114380880872119</v>
      </c>
      <c r="AA22" s="253"/>
      <c r="AC22" s="260"/>
      <c r="AI22" s="257"/>
    </row>
    <row r="23" spans="8:35" ht="15.6">
      <c r="H23" s="269" t="s">
        <v>458</v>
      </c>
      <c r="I23" s="271">
        <f t="shared" si="6"/>
        <v>-2.9359999999996944E-2</v>
      </c>
      <c r="J23" s="271">
        <f t="shared" si="6"/>
        <v>3.6000000000058208E-3</v>
      </c>
      <c r="K23" s="271"/>
      <c r="L23" s="272"/>
      <c r="M23" s="271">
        <f t="shared" si="7"/>
        <v>-0.11823999999999302</v>
      </c>
      <c r="N23" s="271">
        <f t="shared" si="7"/>
        <v>-9.3099999999921579E-3</v>
      </c>
      <c r="O23" s="271"/>
      <c r="P23" s="271"/>
      <c r="S23" s="286"/>
      <c r="T23" s="286"/>
      <c r="U23" s="269"/>
      <c r="V23" s="253">
        <f>+V3-V21</f>
        <v>-2.9359999999996944E-2</v>
      </c>
      <c r="W23" s="253">
        <f>+W3-W21</f>
        <v>3.6000000000058208E-3</v>
      </c>
      <c r="Y23" s="274">
        <f>+Y3-Y21</f>
        <v>-0.11823999999999302</v>
      </c>
      <c r="Z23" s="253">
        <f>+Z3-Z21</f>
        <v>-9.3099999999921579E-3</v>
      </c>
      <c r="AA23" s="253"/>
      <c r="AC23" s="260"/>
    </row>
    <row r="24" spans="8:35">
      <c r="H24" s="269" t="s">
        <v>459</v>
      </c>
      <c r="I24" s="662">
        <f>-V24</f>
        <v>-53.305170712698121</v>
      </c>
      <c r="J24" s="662">
        <f>-W24</f>
        <v>13.33696752198705</v>
      </c>
      <c r="K24" s="662"/>
      <c r="L24" s="663"/>
      <c r="M24" s="662">
        <f>-Y24</f>
        <v>-57.620650274411702</v>
      </c>
      <c r="N24" s="662">
        <f>-Z24</f>
        <v>-28.844796475409748</v>
      </c>
      <c r="O24" s="270"/>
      <c r="P24" s="270"/>
      <c r="U24" s="258" t="s">
        <v>739</v>
      </c>
      <c r="V24" s="276">
        <f>INDEX(stats!$D:$D,MATCH(_xlfn.CONCAT($W$34,"_",V18,$U24),stats!$A:$A,0))/1000000000</f>
        <v>53.305170712698121</v>
      </c>
      <c r="W24" s="276">
        <f>INDEX(stats!$D:$D,MATCH(_xlfn.CONCAT($W$34,"_",W18,$U24),stats!$A:$A,0))/1000000000</f>
        <v>-13.33696752198705</v>
      </c>
      <c r="X24" s="276"/>
      <c r="Y24" s="276">
        <f>INDEX(stats!$D:$D,MATCH(_xlfn.CONCAT($W$34,"_",Y18,$U24),stats!$A:$A,0))/1000000000</f>
        <v>57.620650274411702</v>
      </c>
      <c r="Z24" s="276">
        <f>INDEX(stats!$D:$D,MATCH(_xlfn.CONCAT($W$34,"_",Z18,$U24),stats!$A:$A,0))/1000000000</f>
        <v>28.844796475409748</v>
      </c>
      <c r="AA24" s="276"/>
      <c r="AD24" s="258"/>
    </row>
    <row r="25" spans="8:35">
      <c r="H25" s="279" t="s">
        <v>460</v>
      </c>
      <c r="I25" s="280">
        <f>-V25</f>
        <v>-0.3233556003196732</v>
      </c>
      <c r="J25" s="280">
        <f>-W25</f>
        <v>8.0903654971107367E-2</v>
      </c>
      <c r="K25" s="280"/>
      <c r="L25" s="281"/>
      <c r="M25" s="280">
        <f>-Y25</f>
        <v>-0.3495338202876051</v>
      </c>
      <c r="N25" s="280">
        <f>-Z25</f>
        <v>-0.17497601744258265</v>
      </c>
      <c r="O25" s="270"/>
      <c r="P25" s="270"/>
      <c r="U25" s="282">
        <f>GDP_2022</f>
        <v>16485</v>
      </c>
      <c r="V25" s="283">
        <f>100*(V24/$U25)</f>
        <v>0.3233556003196732</v>
      </c>
      <c r="W25" s="283">
        <f>100*(W24/$U25)</f>
        <v>-8.0903654971107367E-2</v>
      </c>
      <c r="X25" s="283"/>
      <c r="Y25" s="283">
        <f>100*(Y24/$U25)</f>
        <v>0.3495338202876051</v>
      </c>
      <c r="Z25" s="283">
        <f>100*(Z24/$U25)</f>
        <v>0.17497601744258265</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E00-000000000000}">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P8" sqref="P8"/>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-5.7055920463734491E-3</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-3.1707836216790838E-2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-5.7366121054596486E-2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-7.8662868995322391E-2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-0.10807960223683788</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-0.12752061076129789</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-0.15634339210710435</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-0.21504795287568768</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-0.20546938074060744</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-0.26730581383302143</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F00-000000000000}">
      <formula1>policies</formula1>
    </dataValidation>
    <dataValidation type="list" allowBlank="1" showInputMessage="1" showErrorMessage="1" sqref="I2" xr:uid="{00000000-0002-0000-1F00-000001000000}">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T26" sqref="T26"/>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spans="1:22">
      <c r="A8" s="187">
        <f>labels!I5</f>
        <v>4</v>
      </c>
      <c r="C8" s="187"/>
      <c r="D8" s="187"/>
      <c r="E8" s="187"/>
      <c r="J8" s="296" t="str">
        <f t="shared" ref="J8:J17" si="0">A5</f>
        <v>Bottom decile</v>
      </c>
      <c r="K8" s="297">
        <f>_xlfn.IFNA(100*INDEX(stats!$D:$D,MATCH(S8,stats!$A:$A,0)),"")</f>
        <v>1.5506183758106002</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spans="1:22">
      <c r="A9" s="187">
        <f>labels!I6</f>
        <v>5</v>
      </c>
      <c r="C9" s="187"/>
      <c r="D9" s="187"/>
      <c r="E9" s="187"/>
      <c r="J9" s="296">
        <f t="shared" si="0"/>
        <v>2</v>
      </c>
      <c r="K9" s="297">
        <f>_xlfn.IFNA(100*INDEX(stats!$D:$D,MATCH(S9,stats!$A:$A,0)),"")</f>
        <v>2.1038367511890526</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spans="1:22">
      <c r="A10" s="187">
        <f>labels!I7</f>
        <v>6</v>
      </c>
      <c r="C10" s="187"/>
      <c r="D10" s="187"/>
      <c r="E10" s="187"/>
      <c r="J10" s="296">
        <f t="shared" si="0"/>
        <v>3</v>
      </c>
      <c r="K10" s="297">
        <f>_xlfn.IFNA(100*INDEX(stats!$D:$D,MATCH(S10,stats!$A:$A,0)),"")</f>
        <v>2.8400069486355601</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spans="1:22">
      <c r="A11" s="187">
        <f>labels!I8</f>
        <v>7</v>
      </c>
      <c r="C11" s="187"/>
      <c r="D11" s="187"/>
      <c r="E11" s="187"/>
      <c r="J11" s="296">
        <f t="shared" si="0"/>
        <v>4</v>
      </c>
      <c r="K11" s="297">
        <f>_xlfn.IFNA(100*INDEX(stats!$D:$D,MATCH(S11,stats!$A:$A,0)),"")</f>
        <v>3.3820142609214203</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spans="1:22">
      <c r="A12" s="187">
        <f>labels!I9</f>
        <v>8</v>
      </c>
      <c r="C12" s="187"/>
      <c r="D12" s="187"/>
      <c r="E12" s="187"/>
      <c r="J12" s="296">
        <f t="shared" si="0"/>
        <v>5</v>
      </c>
      <c r="K12" s="297">
        <f>_xlfn.IFNA(100*INDEX(stats!$D:$D,MATCH(S12,stats!$A:$A,0)),"")</f>
        <v>4.460516032196769</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spans="1:22">
      <c r="A13" s="187">
        <f>labels!I10</f>
        <v>9</v>
      </c>
      <c r="C13" s="187"/>
      <c r="D13" s="187"/>
      <c r="E13" s="187"/>
      <c r="J13" s="296">
        <f t="shared" si="0"/>
        <v>6</v>
      </c>
      <c r="K13" s="297">
        <f>_xlfn.IFNA(100*INDEX(stats!$D:$D,MATCH(S13,stats!$A:$A,0)),"")</f>
        <v>6.1378757080028636</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spans="1:22">
      <c r="A14" s="187" t="str">
        <f>labels!I11</f>
        <v>Top decile</v>
      </c>
      <c r="C14" s="187"/>
      <c r="D14" s="187"/>
      <c r="E14" s="187"/>
      <c r="J14" s="296">
        <f t="shared" si="0"/>
        <v>7</v>
      </c>
      <c r="K14" s="297">
        <f>_xlfn.IFNA(100*INDEX(stats!$D:$D,MATCH(S14,stats!$A:$A,0)),"")</f>
        <v>7.3629038132204503</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spans="1:22">
      <c r="A15" s="187" t="str">
        <f>labels!J2</f>
        <v>Deciles of Per Capita Disposable Income</v>
      </c>
      <c r="C15" s="187"/>
      <c r="D15" s="187"/>
      <c r="E15" s="187"/>
      <c r="J15" s="296">
        <f t="shared" si="0"/>
        <v>8</v>
      </c>
      <c r="K15" s="297">
        <f>_xlfn.IFNA(100*INDEX(stats!$D:$D,MATCH(S15,stats!$A:$A,0)),"")</f>
        <v>11.365010597378363</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spans="1:22">
      <c r="A16" s="187"/>
      <c r="B16" s="187"/>
      <c r="C16" s="187"/>
      <c r="D16" s="241"/>
      <c r="E16" s="248"/>
      <c r="J16" s="296">
        <f t="shared" si="0"/>
        <v>9</v>
      </c>
      <c r="K16" s="297">
        <f>_xlfn.IFNA(100*INDEX(stats!$D:$D,MATCH(S16,stats!$A:$A,0)),"")</f>
        <v>13.747177290683798</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spans="1:22">
      <c r="A17" s="187" t="s">
        <v>395</v>
      </c>
      <c r="B17" s="187"/>
      <c r="C17" s="187"/>
      <c r="D17" s="187"/>
      <c r="E17" s="187"/>
      <c r="I17" s="241"/>
      <c r="J17" s="296" t="str">
        <f t="shared" si="0"/>
        <v>Top decile</v>
      </c>
      <c r="K17" s="297">
        <f>_xlfn.IFNA(100*INDEX(stats!$D:$D,MATCH(S17,stats!$A:$A,0)),"")</f>
        <v>47.050040221961126</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spans="1:22">
      <c r="A18" s="187" t="str">
        <f>_xlfn.CONCAT("labels!D",MATCH(I3,policies,0)+1)</f>
        <v>labels!D5</v>
      </c>
      <c r="B18" s="187" t="str" cm="1">
        <f t="array" aca="1" ref="B18" ca="1">+INDIRECT(A18)</f>
        <v>Percentage of total tax</v>
      </c>
      <c r="C18" s="187"/>
      <c r="D18" s="187"/>
      <c r="E18" s="187"/>
      <c r="I18" s="241"/>
      <c r="Q18" s="715"/>
      <c r="R18" s="715"/>
      <c r="S18" s="715"/>
      <c r="T18" s="715"/>
      <c r="U18" s="715"/>
      <c r="V18" s="715"/>
    </row>
    <row r="19" spans="1:22">
      <c r="A19" s="187" t="s">
        <v>677</v>
      </c>
      <c r="B19" s="187"/>
      <c r="C19" s="187"/>
      <c r="D19" s="187"/>
      <c r="E19" s="187"/>
      <c r="Q19" s="715"/>
      <c r="R19" s="715"/>
      <c r="S19" s="715"/>
      <c r="T19" s="715"/>
      <c r="U19" s="715"/>
      <c r="V19" s="715"/>
    </row>
    <row r="20" spans="1:22">
      <c r="A20" s="187" t="s">
        <v>678</v>
      </c>
      <c r="B20" s="187" t="str" cm="1">
        <f t="array" aca="1" ref="B20" ca="1">+INDIRECT(A20)</f>
        <v>Tranche1</v>
      </c>
      <c r="C20" s="187"/>
      <c r="D20" s="187"/>
      <c r="E20" s="187"/>
      <c r="Q20" s="715"/>
      <c r="R20" s="715"/>
      <c r="S20" s="715"/>
      <c r="T20" s="715"/>
      <c r="U20" s="715"/>
      <c r="V20" s="715"/>
    </row>
    <row r="21" spans="1:22">
      <c r="A21" s="187" t="s">
        <v>679</v>
      </c>
      <c r="B21" s="187" t="str" cm="1">
        <f t="array" aca="1" ref="B21" ca="1">+INDIRECT(A21)</f>
        <v>Tranche2</v>
      </c>
      <c r="C21" s="187"/>
      <c r="D21" s="187"/>
      <c r="E21" s="187"/>
      <c r="Q21" s="715"/>
      <c r="R21" s="715"/>
      <c r="S21" s="715"/>
      <c r="T21" s="715"/>
      <c r="U21" s="715"/>
      <c r="V21" s="715"/>
    </row>
    <row r="22" spans="1:22">
      <c r="A22" s="187" t="s">
        <v>680</v>
      </c>
      <c r="B22" s="187" t="str" cm="1">
        <f t="array" aca="1" ref="B22" ca="1">+INDIRECT(A22)</f>
        <v>Tranche3</v>
      </c>
      <c r="C22" s="187"/>
      <c r="D22" s="187"/>
      <c r="E22" s="187"/>
      <c r="Q22" s="715"/>
      <c r="R22" s="715"/>
      <c r="S22" s="715"/>
      <c r="T22" s="715" t="s">
        <v>410</v>
      </c>
      <c r="U22" s="715">
        <v>140723254441.61591</v>
      </c>
      <c r="V22" s="715">
        <f>+U22/1000000000</f>
        <v>140.72325444161589</v>
      </c>
    </row>
    <row r="23" spans="1:22">
      <c r="A23" s="187"/>
      <c r="B23" s="187"/>
      <c r="C23" s="187"/>
      <c r="D23" s="187"/>
      <c r="E23" s="187"/>
      <c r="Q23" s="715"/>
      <c r="R23" s="715"/>
      <c r="S23" s="715"/>
      <c r="T23" s="715">
        <v>2</v>
      </c>
      <c r="U23" s="715">
        <v>271379317840.30051</v>
      </c>
      <c r="V23" s="715">
        <f t="shared" ref="V23:V31" si="2">+U23/1000000000</f>
        <v>271.37931784030053</v>
      </c>
    </row>
    <row r="24" spans="1:22">
      <c r="A24" s="246" t="s">
        <v>681</v>
      </c>
      <c r="B24" s="187" t="s">
        <v>352</v>
      </c>
      <c r="C24" s="187"/>
      <c r="D24" s="187"/>
      <c r="E24" s="187"/>
      <c r="Q24" s="715"/>
      <c r="R24" s="715"/>
      <c r="S24" s="715"/>
      <c r="T24" s="715">
        <v>3</v>
      </c>
      <c r="U24" s="715">
        <v>397377541853.53601</v>
      </c>
      <c r="V24" s="715">
        <f t="shared" si="2"/>
        <v>397.377541853536</v>
      </c>
    </row>
    <row r="25" spans="1:22">
      <c r="A25" s="247" t="s">
        <v>682</v>
      </c>
      <c r="B25" s="248" t="s">
        <v>683</v>
      </c>
      <c r="C25" s="187"/>
      <c r="D25" s="187"/>
      <c r="E25" s="187"/>
      <c r="Q25" s="715"/>
      <c r="R25" s="715"/>
      <c r="S25" s="715"/>
      <c r="T25" s="715">
        <v>4</v>
      </c>
      <c r="U25" s="715">
        <v>577525439294.14539</v>
      </c>
      <c r="V25" s="715">
        <f t="shared" si="2"/>
        <v>577.52543929414537</v>
      </c>
    </row>
    <row r="26" spans="1:22">
      <c r="A26" s="246" t="s">
        <v>684</v>
      </c>
      <c r="B26" s="187" t="s">
        <v>685</v>
      </c>
      <c r="C26" s="187"/>
      <c r="D26" s="187"/>
      <c r="E26" s="187"/>
      <c r="Q26" s="715"/>
      <c r="R26" s="715"/>
      <c r="S26" s="715"/>
      <c r="T26" s="715">
        <v>5</v>
      </c>
      <c r="U26" s="715">
        <v>701871393348.09155</v>
      </c>
      <c r="V26" s="715">
        <f t="shared" si="2"/>
        <v>701.8713933480916</v>
      </c>
    </row>
    <row r="27" spans="1:22">
      <c r="A27" s="187"/>
      <c r="B27" s="187"/>
      <c r="C27" s="187"/>
      <c r="D27" s="187"/>
      <c r="E27" s="187"/>
      <c r="Q27" s="715"/>
      <c r="R27" s="715"/>
      <c r="S27" s="715"/>
      <c r="T27" s="715">
        <v>6</v>
      </c>
      <c r="U27" s="715">
        <v>1019301136839.8069</v>
      </c>
      <c r="V27" s="715">
        <f t="shared" si="2"/>
        <v>1019.3011368398069</v>
      </c>
    </row>
    <row r="28" spans="1:22">
      <c r="A28" s="187" t="s">
        <v>686</v>
      </c>
      <c r="B28" s="187" t="s">
        <v>687</v>
      </c>
      <c r="C28" s="187"/>
      <c r="D28" s="187"/>
      <c r="E28" s="187"/>
      <c r="Q28" s="715"/>
      <c r="R28" s="715"/>
      <c r="S28" s="715"/>
      <c r="T28" s="715">
        <v>7</v>
      </c>
      <c r="U28" s="715">
        <v>1406891013539.417</v>
      </c>
      <c r="V28" s="715">
        <f t="shared" si="2"/>
        <v>1406.8910135394169</v>
      </c>
    </row>
    <row r="29" spans="1:22">
      <c r="A29" s="1" t="str">
        <f>I2</f>
        <v>Baseline</v>
      </c>
      <c r="B29" s="1">
        <f>VLOOKUP(A29,labels!$F$2:$G$8,2,FALSE)</f>
        <v>1</v>
      </c>
      <c r="Q29" s="715"/>
      <c r="R29" s="715"/>
      <c r="S29" s="715"/>
      <c r="T29" s="715">
        <v>8</v>
      </c>
      <c r="U29" s="715">
        <v>1814037904761.6951</v>
      </c>
      <c r="V29" s="715">
        <f t="shared" si="2"/>
        <v>1814.037904761695</v>
      </c>
    </row>
    <row r="30" spans="1:22">
      <c r="Q30" s="715"/>
      <c r="R30" s="715"/>
      <c r="S30" s="715"/>
      <c r="T30" s="715">
        <v>9</v>
      </c>
      <c r="U30" s="715">
        <v>2523354020171.498</v>
      </c>
      <c r="V30" s="715">
        <f t="shared" si="2"/>
        <v>2523.3540201714982</v>
      </c>
    </row>
    <row r="31" spans="1:22">
      <c r="Q31" s="715"/>
      <c r="R31" s="715"/>
      <c r="S31" s="715"/>
      <c r="T31" s="715" t="s">
        <v>457</v>
      </c>
      <c r="U31" s="715">
        <v>5147334843096.5234</v>
      </c>
      <c r="V31" s="715">
        <f t="shared" si="2"/>
        <v>5147.3348430965234</v>
      </c>
    </row>
    <row r="32" spans="1:22">
      <c r="Q32" s="715"/>
      <c r="R32" s="715"/>
      <c r="S32" s="715"/>
      <c r="T32" s="715"/>
      <c r="U32" s="715"/>
      <c r="V32" s="715"/>
    </row>
    <row r="33" spans="17:22">
      <c r="Q33" s="715"/>
      <c r="R33" s="715"/>
      <c r="S33" s="715"/>
      <c r="T33" s="715"/>
      <c r="U33" s="715"/>
      <c r="V33" s="715"/>
    </row>
    <row r="34" spans="17:22">
      <c r="Q34" s="715"/>
      <c r="R34" s="715"/>
      <c r="S34" s="715"/>
      <c r="T34" s="715"/>
      <c r="U34" s="715"/>
      <c r="V34" s="715"/>
    </row>
  </sheetData>
  <conditionalFormatting sqref="J7:N7">
    <cfRule type="cellIs" dxfId="0" priority="1" operator="notEqual">
      <formula>""</formula>
    </cfRule>
  </conditionalFormatting>
  <dataValidations count="2">
    <dataValidation type="list" allowBlank="1" showInputMessage="1" showErrorMessage="1" sqref="I2" xr:uid="{00000000-0002-0000-2000-000000000000}">
      <formula1>scenarios</formula1>
    </dataValidation>
    <dataValidation type="list" allowBlank="1" showInputMessage="1" showErrorMessage="1" sqref="I3" xr:uid="{00000000-0002-0000-2000-000001000000}">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42" t="s">
        <v>425</v>
      </c>
      <c r="J5" s="941" t="s">
        <v>440</v>
      </c>
      <c r="K5" s="941"/>
      <c r="L5" s="941"/>
      <c r="N5" s="720"/>
      <c r="O5" s="720" t="s">
        <v>706</v>
      </c>
      <c r="P5" s="720"/>
      <c r="Q5" s="720"/>
      <c r="R5" s="720"/>
      <c r="S5" s="720"/>
      <c r="T5" s="720"/>
      <c r="U5" s="720"/>
    </row>
    <row r="6" spans="1:23">
      <c r="A6" s="187" t="s">
        <v>400</v>
      </c>
      <c r="H6" s="241"/>
      <c r="I6" s="943"/>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spans="1:23">
      <c r="A7" s="187" t="str">
        <f>labels!I2</f>
        <v>Bottom decile</v>
      </c>
      <c r="H7" s="302" t="str">
        <f t="shared" ref="H7:H16" si="0">+A7</f>
        <v>Bottom decile</v>
      </c>
      <c r="I7" s="314">
        <f>100*INDEX(stats!$D:$D,MATCH(RI_Con!O7,stats!$A:$A,0))</f>
        <v>-1.7410264180008617</v>
      </c>
      <c r="J7" s="314">
        <f>100*INDEX(stats!$D:$D,MATCH(RI_Con!P7,stats!$A:$A,0))</f>
        <v>1.0484863203082539</v>
      </c>
      <c r="K7" s="314">
        <f>100*INDEX(stats!$D:$D,MATCH(RI_Con!Q7,stats!$A:$A,0))</f>
        <v>0</v>
      </c>
      <c r="L7" s="314">
        <f>100*INDEX(stats!$D:$D,MATCH(RI_Con!R7,stats!$A:$A,0))</f>
        <v>0.95904778890062969</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spans="1:23">
      <c r="A8" s="187">
        <f>labels!I3</f>
        <v>2</v>
      </c>
      <c r="H8" s="296">
        <f t="shared" si="0"/>
        <v>2</v>
      </c>
      <c r="I8" s="252">
        <f>100*INDEX(stats!$D:$D,MATCH(RI_Con!O8,stats!$A:$A,0))</f>
        <v>-0.88810675859502952</v>
      </c>
      <c r="J8" s="252">
        <f>100*INDEX(stats!$D:$D,MATCH(RI_Con!P8,stats!$A:$A,0))</f>
        <v>0.82141607691162444</v>
      </c>
      <c r="K8" s="252">
        <f>100*INDEX(stats!$D:$D,MATCH(RI_Con!Q8,stats!$A:$A,0))</f>
        <v>0</v>
      </c>
      <c r="L8" s="252">
        <f>100*INDEX(stats!$D:$D,MATCH(RI_Con!R8,stats!$A:$A,0))</f>
        <v>0.74085712051659602</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spans="1:23">
      <c r="A9" s="187">
        <f>labels!I4</f>
        <v>3</v>
      </c>
      <c r="H9" s="296">
        <f t="shared" si="0"/>
        <v>3</v>
      </c>
      <c r="I9" s="252">
        <f>100*INDEX(stats!$D:$D,MATCH(RI_Con!O9,stats!$A:$A,0))</f>
        <v>-0.79337594114735432</v>
      </c>
      <c r="J9" s="252">
        <f>100*INDEX(stats!$D:$D,MATCH(RI_Con!P9,stats!$A:$A,0))</f>
        <v>0.86538562563522903</v>
      </c>
      <c r="K9" s="252">
        <f>100*INDEX(stats!$D:$D,MATCH(RI_Con!Q9,stats!$A:$A,0))</f>
        <v>0</v>
      </c>
      <c r="L9" s="252">
        <f>100*INDEX(stats!$D:$D,MATCH(RI_Con!R9,stats!$A:$A,0))</f>
        <v>0.77502615775392569</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spans="1:23">
      <c r="A10" s="187">
        <f>labels!I5</f>
        <v>4</v>
      </c>
      <c r="H10" s="296">
        <f t="shared" si="0"/>
        <v>4</v>
      </c>
      <c r="I10" s="252">
        <f>100*INDEX(stats!$D:$D,MATCH(RI_Con!O10,stats!$A:$A,0))</f>
        <v>-0.79042594579034064</v>
      </c>
      <c r="J10" s="252">
        <f>100*INDEX(stats!$D:$D,MATCH(RI_Con!P10,stats!$A:$A,0))</f>
        <v>0.81873548979874167</v>
      </c>
      <c r="K10" s="252">
        <f>100*INDEX(stats!$D:$D,MATCH(RI_Con!Q10,stats!$A:$A,0))</f>
        <v>0</v>
      </c>
      <c r="L10" s="252">
        <f>100*INDEX(stats!$D:$D,MATCH(RI_Con!R10,stats!$A:$A,0))</f>
        <v>0.73370908335783491</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spans="1:23">
      <c r="A11" s="187">
        <f>labels!I6</f>
        <v>5</v>
      </c>
      <c r="H11" s="296">
        <f t="shared" si="0"/>
        <v>5</v>
      </c>
      <c r="I11" s="252">
        <f>100*INDEX(stats!$D:$D,MATCH(RI_Con!O11,stats!$A:$A,0))</f>
        <v>-0.72726369310887506</v>
      </c>
      <c r="J11" s="252">
        <f>100*INDEX(stats!$D:$D,MATCH(RI_Con!P11,stats!$A:$A,0))</f>
        <v>0.79337836059926392</v>
      </c>
      <c r="K11" s="252">
        <f>100*INDEX(stats!$D:$D,MATCH(RI_Con!Q11,stats!$A:$A,0))</f>
        <v>0</v>
      </c>
      <c r="L11" s="252">
        <f>100*INDEX(stats!$D:$D,MATCH(RI_Con!R11,stats!$A:$A,0))</f>
        <v>0.68321571755654664</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spans="1:23">
      <c r="A12" s="187">
        <f>labels!I7</f>
        <v>6</v>
      </c>
      <c r="H12" s="296">
        <f t="shared" si="0"/>
        <v>6</v>
      </c>
      <c r="I12" s="252">
        <f>100*INDEX(stats!$D:$D,MATCH(RI_Con!O12,stats!$A:$A,0))</f>
        <v>-0.61341085060782874</v>
      </c>
      <c r="J12" s="252">
        <f>100*INDEX(stats!$D:$D,MATCH(RI_Con!P12,stats!$A:$A,0))</f>
        <v>0.71578702891573331</v>
      </c>
      <c r="K12" s="252">
        <f>100*INDEX(stats!$D:$D,MATCH(RI_Con!Q12,stats!$A:$A,0))</f>
        <v>0</v>
      </c>
      <c r="L12" s="252">
        <f>100*INDEX(stats!$D:$D,MATCH(RI_Con!R12,stats!$A:$A,0))</f>
        <v>0.59397473486591668</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spans="1:23">
      <c r="A13" s="187">
        <f>labels!I8</f>
        <v>7</v>
      </c>
      <c r="H13" s="296">
        <f t="shared" si="0"/>
        <v>7</v>
      </c>
      <c r="I13" s="252">
        <f>100*INDEX(stats!$D:$D,MATCH(RI_Con!O13,stats!$A:$A,0))</f>
        <v>-0.6522931243445218</v>
      </c>
      <c r="J13" s="252">
        <f>100*INDEX(stats!$D:$D,MATCH(RI_Con!P13,stats!$A:$A,0))</f>
        <v>0.73387779542417619</v>
      </c>
      <c r="K13" s="252">
        <f>100*INDEX(stats!$D:$D,MATCH(RI_Con!Q13,stats!$A:$A,0))</f>
        <v>0</v>
      </c>
      <c r="L13" s="252">
        <f>100*INDEX(stats!$D:$D,MATCH(RI_Con!R13,stats!$A:$A,0))</f>
        <v>0.60905649244053905</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spans="1:23">
      <c r="A14" s="187">
        <f>labels!I9</f>
        <v>8</v>
      </c>
      <c r="H14" s="296">
        <f t="shared" si="0"/>
        <v>8</v>
      </c>
      <c r="I14" s="252">
        <f>100*INDEX(stats!$D:$D,MATCH(RI_Con!O14,stats!$A:$A,0))</f>
        <v>-0.64519948417488582</v>
      </c>
      <c r="J14" s="252">
        <f>100*INDEX(stats!$D:$D,MATCH(RI_Con!P14,stats!$A:$A,0))</f>
        <v>0.70039955256673025</v>
      </c>
      <c r="K14" s="252">
        <f>100*INDEX(stats!$D:$D,MATCH(RI_Con!Q14,stats!$A:$A,0))</f>
        <v>0</v>
      </c>
      <c r="L14" s="252">
        <f>100*INDEX(stats!$D:$D,MATCH(RI_Con!R14,stats!$A:$A,0))</f>
        <v>0.57969879905771504</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spans="1:23">
      <c r="A15" s="187">
        <f>labels!I10</f>
        <v>9</v>
      </c>
      <c r="H15" s="296">
        <f t="shared" si="0"/>
        <v>9</v>
      </c>
      <c r="I15" s="252">
        <f>100*INDEX(stats!$D:$D,MATCH(RI_Con!O15,stats!$A:$A,0))</f>
        <v>-0.61440455542056871</v>
      </c>
      <c r="J15" s="252">
        <f>100*INDEX(stats!$D:$D,MATCH(RI_Con!P15,stats!$A:$A,0))</f>
        <v>0.70891155906388192</v>
      </c>
      <c r="K15" s="252">
        <f>100*INDEX(stats!$D:$D,MATCH(RI_Con!Q15,stats!$A:$A,0))</f>
        <v>0</v>
      </c>
      <c r="L15" s="252">
        <f>100*INDEX(stats!$D:$D,MATCH(RI_Con!R15,stats!$A:$A,0))</f>
        <v>0.6033975298354125</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spans="1:23">
      <c r="A16" s="187" t="str">
        <f>labels!I11</f>
        <v>Top decile</v>
      </c>
      <c r="H16" s="654" t="str">
        <f t="shared" si="0"/>
        <v>Top decile</v>
      </c>
      <c r="I16" s="656">
        <f>100*INDEX(stats!$D:$D,MATCH(RI_Con!O16,stats!$A:$A,0))</f>
        <v>-0.57468968427295219</v>
      </c>
      <c r="J16" s="656">
        <f>100*INDEX(stats!$D:$D,MATCH(RI_Con!P16,stats!$A:$A,0))</f>
        <v>0.6433202910884972</v>
      </c>
      <c r="K16" s="656">
        <f>100*INDEX(stats!$D:$D,MATCH(RI_Con!Q16,stats!$A:$A,0))</f>
        <v>0</v>
      </c>
      <c r="L16" s="656">
        <f>100*INDEX(stats!$D:$D,MATCH(RI_Con!R16,stats!$A:$A,0))</f>
        <v>0.55120023964384712</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+[6]labels!A3</f>
        <v>Tranche1</v>
      </c>
    </row>
    <row r="24" spans="1:5">
      <c r="A24" s="187" t="s">
        <v>679</v>
      </c>
      <c r="B24" s="187" t="str">
        <f>+[6]labels!A4</f>
        <v>Tranche2</v>
      </c>
    </row>
    <row r="25" spans="1:5">
      <c r="A25" s="187" t="s">
        <v>680</v>
      </c>
      <c r="B25" s="187" t="str">
        <f>+[6]labels!A5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1.0484863203082539</v>
      </c>
    </row>
  </sheetData>
  <mergeCells count="2">
    <mergeCell ref="J5:L5"/>
    <mergeCell ref="I5:I6"/>
  </mergeCells>
  <phoneticPr fontId="50" type="noConversion"/>
  <dataValidations count="1">
    <dataValidation type="list" allowBlank="1" showInputMessage="1" showErrorMessage="1" sqref="G2" xr:uid="{00000000-0002-0000-21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9"/>
      <c r="L1" s="369"/>
      <c r="M1" s="369"/>
      <c r="N1" s="369"/>
      <c r="O1" s="369"/>
      <c r="P1" s="369"/>
      <c r="Q1" s="369"/>
    </row>
    <row r="2" spans="1:17">
      <c r="B2" s="337" t="s">
        <v>755</v>
      </c>
      <c r="C2" s="362" t="s">
        <v>423</v>
      </c>
      <c r="J2" s="293"/>
      <c r="K2" s="369"/>
      <c r="L2" s="369"/>
      <c r="M2" s="369"/>
      <c r="N2" s="369"/>
      <c r="O2" s="369"/>
      <c r="P2" s="369"/>
      <c r="Q2" s="369"/>
    </row>
    <row r="3" spans="1:17">
      <c r="J3" s="293"/>
      <c r="K3" s="369"/>
      <c r="L3" s="369"/>
      <c r="M3" s="369"/>
      <c r="N3" s="369"/>
      <c r="O3" s="369"/>
      <c r="P3" s="369"/>
      <c r="Q3" s="369"/>
    </row>
    <row r="4" spans="1:17">
      <c r="J4" s="293"/>
      <c r="K4" s="369"/>
      <c r="L4" s="369"/>
      <c r="M4" s="369"/>
      <c r="N4" s="369"/>
      <c r="O4" s="369"/>
      <c r="P4" s="369"/>
      <c r="Q4" s="369"/>
    </row>
    <row r="5" spans="1:17">
      <c r="J5" s="293"/>
      <c r="K5" s="369"/>
      <c r="L5" s="369"/>
      <c r="M5" s="369"/>
      <c r="N5" s="369"/>
      <c r="O5" s="369"/>
      <c r="P5" s="369"/>
      <c r="Q5" s="369"/>
    </row>
    <row r="6" spans="1:17">
      <c r="Q6" s="369"/>
    </row>
    <row r="7" spans="1:17" ht="28.8">
      <c r="A7" s="299">
        <f>VLOOKUP(C2,[2]labels!$F$2:$G$8,2,FALSE)</f>
        <v>2</v>
      </c>
      <c r="B7" s="570"/>
      <c r="C7" s="588" t="s">
        <v>14</v>
      </c>
      <c r="D7" s="589" t="s">
        <v>15</v>
      </c>
      <c r="E7" s="590" t="s">
        <v>756</v>
      </c>
      <c r="Q7" s="369"/>
    </row>
    <row r="8" spans="1:17">
      <c r="A8" s="299">
        <v>6</v>
      </c>
      <c r="B8" s="190" t="s">
        <v>605</v>
      </c>
      <c r="C8" s="528">
        <f>[2]Parameters!C6</f>
        <v>476.32255555555554</v>
      </c>
      <c r="D8" s="528" cm="1">
        <f t="array" aca="1" ref="D8" ca="1">INDIRECT(_xlfn.CONCAT("Parameters!",VLOOKUP($C$2,[2]labels!$F$2:$H$8,3,FALSE),A8))</f>
        <v>476.32255555555554</v>
      </c>
      <c r="E8" s="528">
        <f>[2]Parameters!D6</f>
        <v>641.59355555555555</v>
      </c>
    </row>
    <row r="9" spans="1:17">
      <c r="A9" s="299">
        <v>7</v>
      </c>
      <c r="B9" s="191" t="s">
        <v>606</v>
      </c>
      <c r="C9" s="528">
        <f>[2]Parameters!C7</f>
        <v>409.99941999999999</v>
      </c>
      <c r="D9" s="528" cm="1">
        <f t="array" aca="1" ref="D9" ca="1">INDIRECT(_xlfn.CONCAT("Parameters!",VLOOKUP($C$2,[2]labels!$F$2:$H$8,3,FALSE),A9))</f>
        <v>409.99941999999999</v>
      </c>
      <c r="E9" s="528">
        <f>[2]Parameters!D7</f>
        <v>771.7300251821863</v>
      </c>
      <c r="Q9" s="369"/>
    </row>
    <row r="10" spans="1:17">
      <c r="A10" s="299">
        <v>8</v>
      </c>
      <c r="B10" s="190" t="s">
        <v>607</v>
      </c>
      <c r="C10" s="528">
        <f>[2]Parameters!C8</f>
        <v>654.99999999999784</v>
      </c>
      <c r="D10" s="528" cm="1">
        <f t="array" aca="1" ref="D10" ca="1">INDIRECT(_xlfn.CONCAT("Parameters!",VLOOKUP($C$2,[2]labels!$F$2:$H$8,3,FALSE),A10))</f>
        <v>754.9995600000002</v>
      </c>
      <c r="E10" s="528">
        <f>[2]Parameters!D8</f>
        <v>922.80154137931049</v>
      </c>
      <c r="Q10" s="369"/>
    </row>
    <row r="11" spans="1:17" ht="28.8">
      <c r="A11" s="299">
        <v>9</v>
      </c>
      <c r="B11" s="11" t="s">
        <v>608</v>
      </c>
      <c r="C11" s="528">
        <f>[2]Parameters!C9</f>
        <v>664.9997800000001</v>
      </c>
      <c r="D11" s="528" cm="1">
        <f t="array" aca="1" ref="D11" ca="1">INDIRECT(_xlfn.CONCAT("Parameters!",VLOOKUP($C$2,[2]labels!$F$2:$H$8,3,FALSE),A11))</f>
        <v>664.9997800000001</v>
      </c>
      <c r="E11" s="528">
        <f>[2]Parameters!D9</f>
        <v>872.64418834668618</v>
      </c>
    </row>
    <row r="12" spans="1:17">
      <c r="A12" s="299">
        <v>10</v>
      </c>
      <c r="B12" s="11" t="s">
        <v>609</v>
      </c>
      <c r="C12" s="528">
        <f>[2]Parameters!C10</f>
        <v>496.99964</v>
      </c>
      <c r="D12" s="528" cm="1">
        <f t="array" aca="1" ref="D12" ca="1">INDIRECT(_xlfn.CONCAT("Parameters!",VLOOKUP($C$2,[2]labels!$F$2:$H$8,3,FALSE),A12))</f>
        <v>496.99964</v>
      </c>
      <c r="E12" s="528">
        <f>[2]Parameters!D10</f>
        <v>720.61888834668605</v>
      </c>
    </row>
    <row r="13" spans="1:17" ht="29.4" thickBot="1">
      <c r="A13" s="299">
        <v>11</v>
      </c>
      <c r="B13" s="468" t="s">
        <v>610</v>
      </c>
      <c r="C13" s="529">
        <f>[2]Parameters!C11</f>
        <v>889.99999999999727</v>
      </c>
      <c r="D13" s="529" cm="1">
        <f t="array" aca="1" ref="D13" ca="1">INDIRECT(_xlfn.CONCAT("Parameters!",VLOOKUP($C$2,[2]labels!$F$2:$H$8,3,FALSE),A13))</f>
        <v>990.00009999999997</v>
      </c>
      <c r="E13" s="529">
        <f>[2]Parameters!D11</f>
        <v>990.00039042128606</v>
      </c>
    </row>
    <row r="14" spans="1:17" ht="15" thickTop="1">
      <c r="A14" s="299"/>
    </row>
    <row r="15" spans="1:17">
      <c r="A15" s="299"/>
    </row>
  </sheetData>
  <dataValidations count="1">
    <dataValidation type="list" allowBlank="1" showInputMessage="1" showErrorMessage="1" sqref="C2" xr:uid="{00000000-0002-0000-2200-000000000000}">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P6" sqref="P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47" t="s">
        <v>262</v>
      </c>
      <c r="D3" s="947"/>
      <c r="E3" s="316"/>
      <c r="F3" s="947" t="s">
        <v>758</v>
      </c>
      <c r="G3" s="947"/>
      <c r="J3" s="950" t="s">
        <v>759</v>
      </c>
      <c r="K3" s="948" t="s">
        <v>14</v>
      </c>
      <c r="L3" s="948"/>
      <c r="M3" s="949" t="s">
        <v>437</v>
      </c>
      <c r="N3" s="949"/>
    </row>
    <row r="4" spans="2:19" ht="25.2">
      <c r="B4" s="318"/>
      <c r="C4" s="317" t="s">
        <v>760</v>
      </c>
      <c r="D4" s="317" t="s">
        <v>761</v>
      </c>
      <c r="E4" s="319"/>
      <c r="F4" s="317" t="s">
        <v>760</v>
      </c>
      <c r="G4" s="317" t="s">
        <v>761</v>
      </c>
      <c r="J4" s="951"/>
      <c r="K4" s="320" t="s">
        <v>760</v>
      </c>
      <c r="L4" s="320" t="s">
        <v>761</v>
      </c>
      <c r="M4" s="320" t="s">
        <v>760</v>
      </c>
      <c r="N4" s="320" t="s">
        <v>761</v>
      </c>
    </row>
    <row r="5" spans="2:19" ht="25.2">
      <c r="B5" s="316" t="s">
        <v>418</v>
      </c>
      <c r="C5" s="321">
        <f>K5-M5</f>
        <v>35.290913405068842</v>
      </c>
      <c r="D5" s="321">
        <f>(L5-N5)*100</f>
        <v>0.21407894088607124</v>
      </c>
      <c r="E5" s="322"/>
      <c r="F5" s="322">
        <v>99.7</v>
      </c>
      <c r="G5" s="322">
        <v>0.6</v>
      </c>
      <c r="J5" s="323" t="s">
        <v>418</v>
      </c>
      <c r="K5" s="324">
        <f>INDEX(stats!$D:$D,MATCH(_xlfn.CONCAT(K$10,"_all_elec_pc_benefits__yd_0"),stats!$A:$A,0))/1000000000</f>
        <v>21.675112094809478</v>
      </c>
      <c r="L5" s="325">
        <f>K5/$L$13</f>
        <v>1.3148384649565956E-3</v>
      </c>
      <c r="M5" s="324">
        <f>INDEX(stats!$D:$D,MATCH(_xlfn.CONCAT(M$10,"_all_elec_pc_benefits__yd_0"),stats!$A:$A,0))/1000000000</f>
        <v>-13.615801310259362</v>
      </c>
      <c r="N5" s="325">
        <f>M5/$L$13</f>
        <v>-8.2595094390411664E-4</v>
      </c>
    </row>
    <row r="6" spans="2:19" ht="25.2">
      <c r="B6" s="326" t="s">
        <v>432</v>
      </c>
      <c r="C6" s="327">
        <f>K6-M6</f>
        <v>0</v>
      </c>
      <c r="D6" s="327">
        <f>(L6-N6)*100</f>
        <v>0</v>
      </c>
      <c r="E6" s="328"/>
      <c r="F6" s="328">
        <v>158.5</v>
      </c>
      <c r="G6" s="328">
        <v>0.9</v>
      </c>
      <c r="J6" s="329" t="s">
        <v>432</v>
      </c>
      <c r="K6" s="330">
        <f>INDEX(stats!$D:$D,MATCH(_xlfn.CONCAT(K$10,"_all_fuel_pc_benefits__yd_0"),stats!$A:$A,0))/1000000000</f>
        <v>48.594470694506548</v>
      </c>
      <c r="L6" s="331">
        <f t="shared" ref="L6:N7" si="0">K6/$L$13</f>
        <v>2.9477992535339127E-3</v>
      </c>
      <c r="M6" s="330">
        <f>INDEX(stats!$D:$D,MATCH(_xlfn.CONCAT(M$10,"_all_fuel_pc_benefits__yd_0"),stats!$A:$A,0))/1000000000</f>
        <v>48.594470694506548</v>
      </c>
      <c r="N6" s="331">
        <f t="shared" si="0"/>
        <v>2.9477992535339127E-3</v>
      </c>
    </row>
    <row r="7" spans="2:19" ht="25.2">
      <c r="B7" s="332" t="s">
        <v>210</v>
      </c>
      <c r="C7" s="333">
        <f>K7-M7</f>
        <v>35.290913405068835</v>
      </c>
      <c r="D7" s="333">
        <f>(L7-N7)*100</f>
        <v>0.21407894088607116</v>
      </c>
      <c r="E7" s="328"/>
      <c r="F7" s="319">
        <v>258.2</v>
      </c>
      <c r="G7" s="319">
        <v>1.5</v>
      </c>
      <c r="J7" s="334" t="s">
        <v>210</v>
      </c>
      <c r="K7" s="335">
        <f>INDEX(stats!$D:$D,MATCH(_xlfn.CONCAT(K$10,"_all_policies_pc_benefits__yd_0"),stats!$A:$A,0))/1000000000</f>
        <v>70.269582789316019</v>
      </c>
      <c r="L7" s="336">
        <f t="shared" si="0"/>
        <v>4.2626377184905072E-3</v>
      </c>
      <c r="M7" s="335">
        <f>INDEX(stats!$D:$D,MATCH(_xlfn.CONCAT(M$10,"_all_policies_pc_benefits__yd_0"),stats!$A:$A,0))/1000000000</f>
        <v>34.978669384247183</v>
      </c>
      <c r="N7" s="336">
        <f t="shared" si="0"/>
        <v>2.1218483096297957E-3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3</v>
      </c>
      <c r="N10" s="299">
        <f>M10</f>
        <v>3</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0">
      <c r="K19" s="944" t="s">
        <v>763</v>
      </c>
      <c r="L19" s="945"/>
      <c r="M19" s="946"/>
      <c r="N19" s="944" t="s">
        <v>14</v>
      </c>
      <c r="O19" s="945"/>
      <c r="P19" s="946"/>
      <c r="Q19" s="945" t="str">
        <f>M3</f>
        <v>Reform 2</v>
      </c>
      <c r="R19" s="945"/>
      <c r="S19" s="945"/>
    </row>
    <row r="20" spans="10:20">
      <c r="J20" s="85"/>
      <c r="K20" s="349" t="s">
        <v>425</v>
      </c>
      <c r="L20" s="339" t="s">
        <v>440</v>
      </c>
      <c r="M20" s="345" t="s">
        <v>210</v>
      </c>
      <c r="N20" s="349" t="s">
        <v>425</v>
      </c>
      <c r="O20" s="339" t="s">
        <v>440</v>
      </c>
      <c r="P20" s="345" t="s">
        <v>210</v>
      </c>
      <c r="Q20" s="339" t="s">
        <v>425</v>
      </c>
      <c r="R20" s="339" t="s">
        <v>440</v>
      </c>
      <c r="S20" s="339" t="s">
        <v>210</v>
      </c>
    </row>
    <row r="21" spans="10:20">
      <c r="J21" s="340" t="s">
        <v>418</v>
      </c>
      <c r="K21" s="355">
        <f t="shared" ref="K21:M23" si="1">Q21-N21</f>
        <v>16.199842245023916</v>
      </c>
      <c r="L21" s="356">
        <f t="shared" si="1"/>
        <v>19.091071160044923</v>
      </c>
      <c r="M21" s="530">
        <f t="shared" si="1"/>
        <v>35.290913405068842</v>
      </c>
      <c r="N21" s="350">
        <f>INDEX(stats!$D:$D,MATCH(_xlfn.CONCAT(N$24,N25),stats!$A:$A,0))/1000000000</f>
        <v>18.293091095901588</v>
      </c>
      <c r="O21" s="342">
        <f>-INDEX(stats!$D:$D,MATCH(_xlfn.CONCAT(O$24,O25),stats!$A:$A,0))/1000000000</f>
        <v>-39.968203190711066</v>
      </c>
      <c r="P21" s="346">
        <f>-INDEX(stats!$D:$D,MATCH(_xlfn.CONCAT(P$24,P25),stats!$A:$A,0))/1000000000</f>
        <v>-21.675112094809478</v>
      </c>
      <c r="Q21" s="350">
        <f>INDEX(stats!$D:$D,MATCH(_xlfn.CONCAT(Q$24,Q25),stats!$A:$A,0))/1000000000</f>
        <v>34.492933340925504</v>
      </c>
      <c r="R21" s="342">
        <f>-INDEX(stats!$D:$D,MATCH(_xlfn.CONCAT(R$24,R25),stats!$A:$A,0))/1000000000</f>
        <v>-20.877132030666143</v>
      </c>
      <c r="S21" s="346">
        <f>-INDEX(stats!$D:$D,MATCH(_xlfn.CONCAT(S$24,S25),stats!$A:$A,0))/1000000000</f>
        <v>13.615801310259362</v>
      </c>
    </row>
    <row r="22" spans="10:20">
      <c r="J22" s="85" t="s">
        <v>432</v>
      </c>
      <c r="K22" s="357">
        <f t="shared" si="1"/>
        <v>0</v>
      </c>
      <c r="L22" s="358">
        <f t="shared" si="1"/>
        <v>0</v>
      </c>
      <c r="M22" s="531">
        <f t="shared" si="1"/>
        <v>0</v>
      </c>
      <c r="N22" s="351">
        <f>INDEX(stats!$D:$D,MATCH(_xlfn.CONCAT(N$24,N26),stats!$A:$A,0))/1000000000</f>
        <v>37.870976055314905</v>
      </c>
      <c r="O22" s="343">
        <f>-INDEX(stats!$D:$D,MATCH(_xlfn.CONCAT(O$24,O26),stats!$A:$A,0))/1000000000</f>
        <v>-86.465446749821453</v>
      </c>
      <c r="P22" s="347">
        <f>-INDEX(stats!$D:$D,MATCH(_xlfn.CONCAT(P$24,P26),stats!$A:$A,0))/1000000000</f>
        <v>-48.594470694506548</v>
      </c>
      <c r="Q22" s="351">
        <f>INDEX(stats!$D:$D,MATCH(_xlfn.CONCAT(Q$24,Q26),stats!$A:$A,0))/1000000000</f>
        <v>37.870976055314905</v>
      </c>
      <c r="R22" s="343">
        <f>-INDEX(stats!$D:$D,MATCH(_xlfn.CONCAT(R$24,R26),stats!$A:$A,0))/1000000000</f>
        <v>-86.465446749821453</v>
      </c>
      <c r="S22" s="347">
        <f>-INDEX(stats!$D:$D,MATCH(_xlfn.CONCAT(S$24,S26),stats!$A:$A,0))/1000000000</f>
        <v>-48.594470694506548</v>
      </c>
    </row>
    <row r="23" spans="10:20">
      <c r="J23" s="341" t="s">
        <v>210</v>
      </c>
      <c r="K23" s="359">
        <f t="shared" si="1"/>
        <v>16.199842245023909</v>
      </c>
      <c r="L23" s="360">
        <f t="shared" si="1"/>
        <v>19.091071160044919</v>
      </c>
      <c r="M23" s="532">
        <f t="shared" si="1"/>
        <v>35.290913405068835</v>
      </c>
      <c r="N23" s="352">
        <f>INDEX(stats!$D:$D,MATCH(_xlfn.CONCAT(N$24,N27),stats!$A:$A,0))/1000000000</f>
        <v>56.164067151216493</v>
      </c>
      <c r="O23" s="344">
        <f>-INDEX(stats!$D:$D,MATCH(_xlfn.CONCAT(O$24,O27),stats!$A:$A,0))/1000000000</f>
        <v>-126.43364994053252</v>
      </c>
      <c r="P23" s="348">
        <f>-INDEX(stats!$D:$D,MATCH(_xlfn.CONCAT(P$24,P27),stats!$A:$A,0))/1000000000</f>
        <v>-70.269582789316019</v>
      </c>
      <c r="Q23" s="344">
        <f>INDEX(stats!$D:$D,MATCH(_xlfn.CONCAT(Q$24,Q27),stats!$A:$A,0))/1000000000</f>
        <v>72.363909396240402</v>
      </c>
      <c r="R23" s="344">
        <f>-INDEX(stats!$D:$D,MATCH(_xlfn.CONCAT(R$24,R27),stats!$A:$A,0))/1000000000</f>
        <v>-107.3425787804876</v>
      </c>
      <c r="S23" s="348">
        <f>-INDEX(stats!$D:$D,MATCH(_xlfn.CONCAT(S$24,S27),stats!$A:$A,0))/1000000000</f>
        <v>-34.978669384247183</v>
      </c>
    </row>
    <row r="24" spans="10:20">
      <c r="M24" s="299"/>
      <c r="N24" s="299">
        <v>1</v>
      </c>
      <c r="O24" s="299">
        <v>1</v>
      </c>
      <c r="P24" s="299">
        <v>1</v>
      </c>
      <c r="Q24" s="299">
        <f>M10</f>
        <v>3</v>
      </c>
      <c r="R24" s="299">
        <f>Q24</f>
        <v>3</v>
      </c>
      <c r="S24" s="299">
        <f>R24</f>
        <v>3</v>
      </c>
      <c r="T24" s="299"/>
    </row>
    <row r="25" spans="10:20">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spans="10:20">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spans="10:20">
      <c r="M27" s="299"/>
      <c r="N27" s="299" t="s">
        <v>764</v>
      </c>
      <c r="O27" s="299" t="s">
        <v>765</v>
      </c>
      <c r="P27" s="299" t="s">
        <v>670</v>
      </c>
      <c r="Q27" s="299" t="s">
        <v>764</v>
      </c>
      <c r="R27" s="299" t="s">
        <v>765</v>
      </c>
      <c r="S27" s="299" t="s">
        <v>670</v>
      </c>
      <c r="T27" s="299"/>
    </row>
    <row r="28" spans="10:20">
      <c r="M28" s="299"/>
      <c r="N28" s="354" t="s">
        <v>673</v>
      </c>
      <c r="O28" s="354" t="s">
        <v>674</v>
      </c>
      <c r="P28" s="354" t="s">
        <v>766</v>
      </c>
      <c r="Q28" s="354" t="s">
        <v>673</v>
      </c>
      <c r="R28" s="354" t="s">
        <v>674</v>
      </c>
      <c r="S28" s="354" t="s">
        <v>766</v>
      </c>
      <c r="T28" s="299"/>
    </row>
    <row r="29" spans="10:20">
      <c r="M29" s="299"/>
      <c r="N29" s="299"/>
      <c r="O29" s="299"/>
      <c r="P29" s="299"/>
      <c r="Q29" s="299"/>
      <c r="R29" s="299"/>
      <c r="S29" s="299"/>
      <c r="T29" s="299"/>
    </row>
    <row r="30" spans="10:20">
      <c r="M30" s="299"/>
      <c r="N30" s="299"/>
      <c r="O30" s="299"/>
      <c r="P30" s="299"/>
      <c r="Q30" s="299"/>
      <c r="R30" s="299"/>
      <c r="S30" s="299"/>
      <c r="T30" s="299"/>
    </row>
    <row r="31" spans="10:20">
      <c r="M31" s="299"/>
      <c r="N31" s="299"/>
      <c r="O31" s="299"/>
      <c r="P31" s="299"/>
      <c r="Q31" s="299"/>
      <c r="R31" s="299"/>
      <c r="S31" s="299"/>
      <c r="T31" s="299"/>
    </row>
    <row r="32" spans="10:20">
      <c r="L32" s="353"/>
      <c r="M32" s="353"/>
      <c r="N32" s="353"/>
    </row>
    <row r="33" spans="12:14">
      <c r="L33" s="353"/>
      <c r="M33" s="353"/>
      <c r="N33" s="353"/>
    </row>
    <row r="34" spans="12:1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2300-000000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9"/>
    <col min="15" max="29" width="11.5546875" style="293"/>
    <col min="30" max="16384" width="11.5546875" style="1"/>
  </cols>
  <sheetData>
    <row r="2" spans="1:23">
      <c r="H2" s="337" t="s">
        <v>755</v>
      </c>
      <c r="I2" s="362" t="s">
        <v>423</v>
      </c>
    </row>
    <row r="3" spans="1:23">
      <c r="H3" s="337" t="s">
        <v>767</v>
      </c>
      <c r="I3" s="362" t="s">
        <v>210</v>
      </c>
    </row>
    <row r="4" spans="1:23">
      <c r="H4" s="337" t="s">
        <v>769</v>
      </c>
      <c r="I4" s="362"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52" t="s">
        <v>425</v>
      </c>
      <c r="K6" s="953"/>
      <c r="L6" s="954" t="s">
        <v>440</v>
      </c>
      <c r="M6" s="954"/>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6" t="s">
        <v>14</v>
      </c>
      <c r="K7" s="673" t="s">
        <v>15</v>
      </c>
      <c r="L7" s="364" t="s">
        <v>14</v>
      </c>
      <c r="M7" s="672" t="s">
        <v>15</v>
      </c>
      <c r="Q7" s="299"/>
      <c r="R7" s="299">
        <v>1</v>
      </c>
      <c r="S7" s="299">
        <f>VLOOKUP(I2,labels!$F$2:$G$8,2,FALSE)</f>
        <v>2</v>
      </c>
      <c r="T7" s="299">
        <v>1</v>
      </c>
      <c r="U7" s="299">
        <f>S7</f>
        <v>2</v>
      </c>
      <c r="V7" s="299"/>
      <c r="W7" s="299"/>
    </row>
    <row r="8" spans="1:23">
      <c r="I8" s="200" t="str">
        <f t="shared" ref="I8:I17" si="0">A10</f>
        <v>Bottom decile</v>
      </c>
      <c r="J8" s="522">
        <f>$C$23*_xlfn.IFNA(IF($I$3="Total",INDEX(stats!$D:$D,MATCH(R8,stats!$A:$A,0))/1000000000,100*INDEX(stats!$D:$D,MATCH(R8,stats!$A:$A,0))),"")</f>
        <v>1.9569378854521563E-2</v>
      </c>
      <c r="K8" s="523">
        <f>$C$23*_xlfn.IFNA(IF($I$3="Total",INDEX(stats!$D:$D,MATCH(S8,stats!$A:$A,0))/1000000000,100*INDEX(stats!$D:$D,MATCH(S8,stats!$A:$A,0))),"")</f>
        <v>0.11751950453187164</v>
      </c>
      <c r="L8" s="524">
        <f>_xlfn.IFNA(IF($I$3="Total",INDEX(stats!$D:$D,MATCH(T8,stats!$A:$A,0))/1000000000,100*INDEX(stats!$D:$D,MATCH(T8,stats!$A:$A,0))),"")</f>
        <v>0.41140657377832979</v>
      </c>
      <c r="M8" s="524">
        <f>_xlfn.IFNA(IF($I$3="Total",INDEX(stats!$D:$D,MATCH(U8,stats!$A:$A,0))/1000000000,100*INDEX(stats!$D:$D,MATCH(U8,stats!$A:$A,0))),"")</f>
        <v>0.21707223081464225</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2">
        <f>$C$23*_xlfn.IFNA(IF($I$3="Total",INDEX(stats!$D:$D,MATCH(R9,stats!$A:$A,0))/1000000000,100*INDEX(stats!$D:$D,MATCH(R9,stats!$A:$A,0))),"")</f>
        <v>0.14199795066905585</v>
      </c>
      <c r="K9" s="523">
        <f>$C$23*_xlfn.IFNA(IF($I$3="Total",INDEX(stats!$D:$D,MATCH(S9,stats!$A:$A,0))/1000000000,100*INDEX(stats!$D:$D,MATCH(S9,stats!$A:$A,0))),"")</f>
        <v>0.3410315128761342</v>
      </c>
      <c r="L9" s="524">
        <f>_xlfn.IFNA(IF($I$3="Total",INDEX(stats!$D:$D,MATCH(T9,stats!$A:$A,0))/1000000000,100*INDEX(stats!$D:$D,MATCH(T9,stats!$A:$A,0))),"")</f>
        <v>0.77868263187872777</v>
      </c>
      <c r="M9" s="524">
        <f>_xlfn.IFNA(IF($I$3="Total",INDEX(stats!$D:$D,MATCH(U9,stats!$A:$A,0))/1000000000,100*INDEX(stats!$D:$D,MATCH(U9,stats!$A:$A,0))),"")</f>
        <v>0.22481084092104228</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1" t="str">
        <f>labels!I2</f>
        <v>Bottom decile</v>
      </c>
      <c r="I10" s="294">
        <f t="shared" si="0"/>
        <v>3</v>
      </c>
      <c r="J10" s="522">
        <f>$C$23*_xlfn.IFNA(IF($I$3="Total",INDEX(stats!$D:$D,MATCH(R10,stats!$A:$A,0))/1000000000,100*INDEX(stats!$D:$D,MATCH(R10,stats!$A:$A,0))),"")</f>
        <v>0.29807553688199007</v>
      </c>
      <c r="K10" s="523">
        <f>$C$23*_xlfn.IFNA(IF($I$3="Total",INDEX(stats!$D:$D,MATCH(S10,stats!$A:$A,0))/1000000000,100*INDEX(stats!$D:$D,MATCH(S10,stats!$A:$A,0))),"")</f>
        <v>0.72734332542047619</v>
      </c>
      <c r="L10" s="524">
        <f>_xlfn.IFNA(IF($I$3="Total",INDEX(stats!$D:$D,MATCH(T10,stats!$A:$A,0))/1000000000,100*INDEX(stats!$D:$D,MATCH(T10,stats!$A:$A,0))),"")</f>
        <v>1.6732146078283585</v>
      </c>
      <c r="M10" s="524">
        <f>_xlfn.IFNA(IF($I$3="Total",INDEX(stats!$D:$D,MATCH(U10,stats!$A:$A,0))/1000000000,100*INDEX(stats!$D:$D,MATCH(U10,stats!$A:$A,0))),"")</f>
        <v>0.51613588573444835</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1">
        <f>labels!I3</f>
        <v>2</v>
      </c>
      <c r="I11" s="294">
        <f t="shared" si="0"/>
        <v>4</v>
      </c>
      <c r="J11" s="522">
        <f>$C$23*_xlfn.IFNA(IF($I$3="Total",INDEX(stats!$D:$D,MATCH(R11,stats!$A:$A,0))/1000000000,100*INDEX(stats!$D:$D,MATCH(R11,stats!$A:$A,0))),"")</f>
        <v>0.49251909754946938</v>
      </c>
      <c r="K11" s="523">
        <f>$C$23*_xlfn.IFNA(IF($I$3="Total",INDEX(stats!$D:$D,MATCH(S11,stats!$A:$A,0))/1000000000,100*INDEX(stats!$D:$D,MATCH(S11,stats!$A:$A,0))),"")</f>
        <v>1.1453666255202177</v>
      </c>
      <c r="L11" s="524">
        <f>_xlfn.IFNA(IF($I$3="Total",INDEX(stats!$D:$D,MATCH(T11,stats!$A:$A,0))/1000000000,100*INDEX(stats!$D:$D,MATCH(T11,stats!$A:$A,0))),"")</f>
        <v>2.220149583083467</v>
      </c>
      <c r="M11" s="524">
        <f>_xlfn.IFNA(IF($I$3="Total",INDEX(stats!$D:$D,MATCH(U11,stats!$A:$A,0))/1000000000,100*INDEX(stats!$D:$D,MATCH(U11,stats!$A:$A,0))),"")</f>
        <v>0.34469547967886438</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1">
        <f>labels!I4</f>
        <v>3</v>
      </c>
      <c r="I12" s="294">
        <f t="shared" si="0"/>
        <v>5</v>
      </c>
      <c r="J12" s="522">
        <f>$C$23*_xlfn.IFNA(IF($I$3="Total",INDEX(stats!$D:$D,MATCH(R12,stats!$A:$A,0))/1000000000,100*INDEX(stats!$D:$D,MATCH(R12,stats!$A:$A,0))),"")</f>
        <v>0.781271042017328</v>
      </c>
      <c r="K12" s="523">
        <f>$C$23*_xlfn.IFNA(IF($I$3="Total",INDEX(stats!$D:$D,MATCH(S12,stats!$A:$A,0))/1000000000,100*INDEX(stats!$D:$D,MATCH(S12,stats!$A:$A,0))),"")</f>
        <v>1.7450671772018658</v>
      </c>
      <c r="L12" s="524">
        <f>_xlfn.IFNA(IF($I$3="Total",INDEX(stats!$D:$D,MATCH(T12,stats!$A:$A,0))/1000000000,100*INDEX(stats!$D:$D,MATCH(T12,stats!$A:$A,0))),"")</f>
        <v>3.0727754798881373</v>
      </c>
      <c r="M12" s="524">
        <f>_xlfn.IFNA(IF($I$3="Total",INDEX(stats!$D:$D,MATCH(U12,stats!$A:$A,0))/1000000000,100*INDEX(stats!$D:$D,MATCH(U12,stats!$A:$A,0))),"")</f>
        <v>0.41398489081715178</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1">
        <f>labels!I5</f>
        <v>4</v>
      </c>
      <c r="I13" s="294">
        <f t="shared" si="0"/>
        <v>6</v>
      </c>
      <c r="J13" s="522">
        <f>$C$23*_xlfn.IFNA(IF($I$3="Total",INDEX(stats!$D:$D,MATCH(R13,stats!$A:$A,0))/1000000000,100*INDEX(stats!$D:$D,MATCH(R13,stats!$A:$A,0))),"")</f>
        <v>1.0754903988788083</v>
      </c>
      <c r="K13" s="523">
        <f>$C$23*_xlfn.IFNA(IF($I$3="Total",INDEX(stats!$D:$D,MATCH(S13,stats!$A:$A,0))/1000000000,100*INDEX(stats!$D:$D,MATCH(S13,stats!$A:$A,0))),"")</f>
        <v>2.1009694272321608</v>
      </c>
      <c r="L13" s="524">
        <f>_xlfn.IFNA(IF($I$3="Total",INDEX(stats!$D:$D,MATCH(T13,stats!$A:$A,0))/1000000000,100*INDEX(stats!$D:$D,MATCH(T13,stats!$A:$A,0))),"")</f>
        <v>3.5128094035792077</v>
      </c>
      <c r="M13" s="524">
        <f>_xlfn.IFNA(IF($I$3="Total",INDEX(stats!$D:$D,MATCH(U13,stats!$A:$A,0))/1000000000,100*INDEX(stats!$D:$D,MATCH(U13,stats!$A:$A,0))),"")</f>
        <v>0.21455893070353446</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1">
        <f>labels!I6</f>
        <v>5</v>
      </c>
      <c r="I14" s="294">
        <f t="shared" si="0"/>
        <v>7</v>
      </c>
      <c r="J14" s="522">
        <f>$C$23*_xlfn.IFNA(IF($I$3="Total",INDEX(stats!$D:$D,MATCH(R14,stats!$A:$A,0))/1000000000,100*INDEX(stats!$D:$D,MATCH(R14,stats!$A:$A,0))),"")</f>
        <v>1.5331195869947793</v>
      </c>
      <c r="K14" s="523">
        <f>$C$23*_xlfn.IFNA(IF($I$3="Total",INDEX(stats!$D:$D,MATCH(S14,stats!$A:$A,0))/1000000000,100*INDEX(stats!$D:$D,MATCH(S14,stats!$A:$A,0))),"")</f>
        <v>3.0304477625201516</v>
      </c>
      <c r="L14" s="524">
        <f>_xlfn.IFNA(IF($I$3="Total",INDEX(stats!$D:$D,MATCH(T14,stats!$A:$A,0))/1000000000,100*INDEX(stats!$D:$D,MATCH(T14,stats!$A:$A,0))),"")</f>
        <v>4.6041562518016326</v>
      </c>
      <c r="M14" s="524">
        <f>_xlfn.IFNA(IF($I$3="Total",INDEX(stats!$D:$D,MATCH(U14,stats!$A:$A,0))/1000000000,100*INDEX(stats!$D:$D,MATCH(U14,stats!$A:$A,0))),"")</f>
        <v>-6.2329185075920494E-2</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1">
        <f>labels!I7</f>
        <v>6</v>
      </c>
      <c r="I15" s="294">
        <f t="shared" si="0"/>
        <v>8</v>
      </c>
      <c r="J15" s="522">
        <f>$C$23*_xlfn.IFNA(IF($I$3="Total",INDEX(stats!$D:$D,MATCH(R15,stats!$A:$A,0))/1000000000,100*INDEX(stats!$D:$D,MATCH(R15,stats!$A:$A,0))),"")</f>
        <v>2.5442957891845701</v>
      </c>
      <c r="K15" s="523">
        <f>$C$23*_xlfn.IFNA(IF($I$3="Total",INDEX(stats!$D:$D,MATCH(S15,stats!$A:$A,0))/1000000000,100*INDEX(stats!$D:$D,MATCH(S15,stats!$A:$A,0))),"")</f>
        <v>4.5484123877187859</v>
      </c>
      <c r="L15" s="524">
        <f>_xlfn.IFNA(IF($I$3="Total",INDEX(stats!$D:$D,MATCH(T15,stats!$A:$A,0))/1000000000,100*INDEX(stats!$D:$D,MATCH(T15,stats!$A:$A,0))),"")</f>
        <v>5.4257821018025938</v>
      </c>
      <c r="M15" s="524">
        <f>_xlfn.IFNA(IF($I$3="Total",INDEX(stats!$D:$D,MATCH(U15,stats!$A:$A,0))/1000000000,100*INDEX(stats!$D:$D,MATCH(U15,stats!$A:$A,0))),"")</f>
        <v>-1.3413255048366495</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1">
        <f>labels!I8</f>
        <v>7</v>
      </c>
      <c r="I16" s="294">
        <f t="shared" si="0"/>
        <v>9</v>
      </c>
      <c r="J16" s="522">
        <f>$C$23*_xlfn.IFNA(IF($I$3="Total",INDEX(stats!$D:$D,MATCH(R16,stats!$A:$A,0))/1000000000,100*INDEX(stats!$D:$D,MATCH(R16,stats!$A:$A,0))),"")</f>
        <v>3.0871244189169929</v>
      </c>
      <c r="K16" s="523">
        <f>$C$23*_xlfn.IFNA(IF($I$3="Total",INDEX(stats!$D:$D,MATCH(S16,stats!$A:$A,0))/1000000000,100*INDEX(stats!$D:$D,MATCH(S16,stats!$A:$A,0))),"")</f>
        <v>5.8357581907479288</v>
      </c>
      <c r="L16" s="524">
        <f>_xlfn.IFNA(IF($I$3="Total",INDEX(stats!$D:$D,MATCH(T16,stats!$A:$A,0))/1000000000,100*INDEX(stats!$D:$D,MATCH(T16,stats!$A:$A,0))),"")</f>
        <v>7.7137381171286643</v>
      </c>
      <c r="M16" s="524">
        <f>_xlfn.IFNA(IF($I$3="Total",INDEX(stats!$D:$D,MATCH(U16,stats!$A:$A,0))/1000000000,100*INDEX(stats!$D:$D,MATCH(U16,stats!$A:$A,0))),"")</f>
        <v>-1.1187822134348759</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1">
        <f>labels!I9</f>
        <v>8</v>
      </c>
      <c r="I17" s="363" t="str">
        <f t="shared" si="0"/>
        <v>Top decile</v>
      </c>
      <c r="J17" s="525">
        <f>$C$23*_xlfn.IFNA(IF($I$3="Total",INDEX(stats!$D:$D,MATCH(R17,stats!$A:$A,0))/1000000000,100*INDEX(stats!$D:$D,MATCH(R17,stats!$A:$A,0))),"")</f>
        <v>8.3196278959540706</v>
      </c>
      <c r="K17" s="526">
        <f>$C$23*_xlfn.IFNA(IF($I$3="Total",INDEX(stats!$D:$D,MATCH(S17,stats!$A:$A,0))/1000000000,100*INDEX(stats!$D:$D,MATCH(S17,stats!$A:$A,0))),"")</f>
        <v>13.03699108183749</v>
      </c>
      <c r="L17" s="527">
        <f>_xlfn.IFNA(IF($I$3="Total",INDEX(stats!$D:$D,MATCH(T17,stats!$A:$A,0))/1000000000,100*INDEX(stats!$D:$D,MATCH(T17,stats!$A:$A,0))),"")</f>
        <v>10.555488439941948</v>
      </c>
      <c r="M17" s="527">
        <f>_xlfn.IFNA(IF($I$3="Total",INDEX(stats!$D:$D,MATCH(U17,stats!$A:$A,0))/1000000000,100*INDEX(stats!$D:$D,MATCH(U17,stats!$A:$A,0))),"")</f>
        <v>-5.5491092394174713</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1">
        <f>labels!I10</f>
        <v>9</v>
      </c>
      <c r="Q18" s="299"/>
      <c r="R18" s="299"/>
      <c r="S18" s="299"/>
      <c r="T18" s="299"/>
      <c r="U18" s="299"/>
      <c r="V18" s="299"/>
      <c r="W18" s="299"/>
    </row>
    <row r="19" spans="1:25">
      <c r="A19" s="361" t="str">
        <f>labels!I11</f>
        <v>Top decile</v>
      </c>
      <c r="Q19" s="299"/>
      <c r="R19" s="299"/>
      <c r="S19" s="299"/>
      <c r="T19" s="299"/>
      <c r="U19" s="299"/>
      <c r="V19" s="299"/>
      <c r="W19" s="299"/>
    </row>
    <row r="20" spans="1:25">
      <c r="A20" s="361"/>
    </row>
    <row r="21" spans="1:25">
      <c r="A21" s="361" t="str">
        <f>labels!J2</f>
        <v>Deciles of Per Capita Disposable Income</v>
      </c>
    </row>
    <row r="23" spans="1:25">
      <c r="A23" s="1" t="s">
        <v>771</v>
      </c>
      <c r="C23" s="1">
        <f>IF(I3&lt;&gt;A25,1,-1)</f>
        <v>1</v>
      </c>
    </row>
    <row r="24" spans="1:25">
      <c r="E24" s="1" t="s">
        <v>673</v>
      </c>
      <c r="F24" s="1" t="s">
        <v>793</v>
      </c>
    </row>
    <row r="25" spans="1: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spans="1:25">
      <c r="A29" s="361" t="str">
        <f>VLOOKUP($I$3,$A$25:$D$27,3,FALSE)</f>
        <v>labels!D15</v>
      </c>
      <c r="B29" s="368" t="str" cm="1">
        <f t="array" aca="1" ref="B29" ca="1">INDIRECT(A29)</f>
        <v>Total VAT collected from households (billion CFA)</v>
      </c>
      <c r="C29" s="1" t="str">
        <f ca="1">_xlfn.CONCAT(INDIRECT(A29)," (-)")</f>
        <v>Total VAT collected from households (billion CFA) (-)</v>
      </c>
    </row>
    <row r="30" spans="1:25">
      <c r="A30" s="361" t="str">
        <f>VLOOKUP($I$3,$A$25:$D$27,4,FALSE)</f>
        <v>labels!D16</v>
      </c>
      <c r="B30" s="368"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9" t="s">
        <v>431</v>
      </c>
      <c r="C35" s="369"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400-000000000000}">
      <formula1>$A$25:$A$27</formula1>
    </dataValidation>
    <dataValidation type="list" allowBlank="1" showInputMessage="1" showErrorMessage="1" sqref="I4" xr:uid="{00000000-0002-0000-2400-000001000000}">
      <formula1>$A$33:$A$35</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2" t="s">
        <v>423</v>
      </c>
    </row>
    <row r="5" spans="1:20">
      <c r="Q5" s="293" t="s">
        <v>772</v>
      </c>
      <c r="R5" s="293" t="s">
        <v>772</v>
      </c>
      <c r="S5" s="293" t="s">
        <v>772</v>
      </c>
      <c r="T5" s="293" t="s">
        <v>772</v>
      </c>
    </row>
    <row r="6" spans="1:20">
      <c r="H6" s="294"/>
      <c r="I6" s="952" t="s">
        <v>425</v>
      </c>
      <c r="J6" s="953"/>
      <c r="K6" s="954" t="s">
        <v>440</v>
      </c>
      <c r="L6" s="954"/>
      <c r="Q6" s="293" t="s">
        <v>427</v>
      </c>
      <c r="R6" s="293" t="s">
        <v>429</v>
      </c>
      <c r="S6" s="293" t="s">
        <v>442</v>
      </c>
      <c r="T6" s="293" t="s">
        <v>444</v>
      </c>
    </row>
    <row r="7" spans="1:20">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2">
        <f>-100*INDEX(stats!$D:$D,MATCH(Q8,stats!$A:$A,0))</f>
        <v>3.7295844347840466E-2</v>
      </c>
      <c r="J8" s="523">
        <f>-100*INDEX(stats!$D:$D,MATCH(R8,stats!$A:$A,0))</f>
        <v>0.19069361277657132</v>
      </c>
      <c r="K8" s="524">
        <f>100*INDEX(stats!$D:$D,MATCH(S8,stats!$A:$A,0))</f>
        <v>6.9593680631091837E-2</v>
      </c>
      <c r="L8" s="524">
        <f>100*INDEX(stats!$D:$D,MATCH(T8,stats!$A:$A,0))</f>
        <v>0.49846575094665652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2">
        <f>-100*INDEX(stats!$D:$D,MATCH(Q9,stats!$A:$A,0))</f>
        <v>7.7775376120339329E-2</v>
      </c>
      <c r="J9" s="523">
        <f>-100*INDEX(stats!$D:$D,MATCH(R9,stats!$A:$A,0))</f>
        <v>0.18549119362916858</v>
      </c>
      <c r="K9" s="524">
        <f>100*INDEX(stats!$D:$D,MATCH(S9,stats!$A:$A,0))</f>
        <v>5.3250953756023192E-2</v>
      </c>
      <c r="L9" s="524">
        <f>100*INDEX(stats!$D:$D,MATCH(T9,stats!$A:$A,0))</f>
        <v>0.50466568931661426</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1" t="str">
        <f>labels!I2</f>
        <v>Bottom decile</v>
      </c>
      <c r="H10" s="294">
        <f t="shared" si="0"/>
        <v>3</v>
      </c>
      <c r="I10" s="522">
        <f>-100*INDEX(stats!$D:$D,MATCH(Q10,stats!$A:$A,0))</f>
        <v>0.13931765827868489</v>
      </c>
      <c r="J10" s="523">
        <f>-100*INDEX(stats!$D:$D,MATCH(R10,stats!$A:$A,0))</f>
        <v>0.20413786020354036</v>
      </c>
      <c r="K10" s="524">
        <f>100*INDEX(stats!$D:$D,MATCH(S10,stats!$A:$A,0))</f>
        <v>9.7631324220646701E-2</v>
      </c>
      <c r="L10" s="524">
        <f>100*INDEX(stats!$D:$D,MATCH(T10,stats!$A:$A,0))</f>
        <v>0.56384268335132004</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1">
        <f>labels!I3</f>
        <v>2</v>
      </c>
      <c r="H11" s="294">
        <f t="shared" si="0"/>
        <v>4</v>
      </c>
      <c r="I11" s="522">
        <f>-100*INDEX(stats!$D:$D,MATCH(Q11,stats!$A:$A,0))</f>
        <v>0.18238241795561222</v>
      </c>
      <c r="J11" s="523">
        <f>-100*INDEX(stats!$D:$D,MATCH(R11,stats!$A:$A,0))</f>
        <v>0.20542955362420415</v>
      </c>
      <c r="K11" s="524">
        <f>100*INDEX(stats!$D:$D,MATCH(S11,stats!$A:$A,0))</f>
        <v>5.4562782738303395E-2</v>
      </c>
      <c r="L11" s="524">
        <f>100*INDEX(stats!$D:$D,MATCH(T11,stats!$A:$A,0))</f>
        <v>0.59448444093902941</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1">
        <f>labels!I4</f>
        <v>3</v>
      </c>
      <c r="H12" s="294">
        <f t="shared" si="0"/>
        <v>5</v>
      </c>
      <c r="I12" s="522">
        <f>-100*INDEX(stats!$D:$D,MATCH(Q12,stats!$A:$A,0))</f>
        <v>0.24126582105437958</v>
      </c>
      <c r="J12" s="523">
        <f>-100*INDEX(stats!$D:$D,MATCH(R12,stats!$A:$A,0))</f>
        <v>0.23472349986218294</v>
      </c>
      <c r="K12" s="524">
        <f>100*INDEX(stats!$D:$D,MATCH(S12,stats!$A:$A,0))</f>
        <v>5.8171660521494285E-2</v>
      </c>
      <c r="L12" s="524">
        <f>100*INDEX(stats!$D:$D,MATCH(T12,stats!$A:$A,0))</f>
        <v>0.66020289563293122</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1">
        <f>labels!I5</f>
        <v>4</v>
      </c>
      <c r="H13" s="294">
        <f t="shared" si="0"/>
        <v>6</v>
      </c>
      <c r="I13" s="522">
        <f>-100*INDEX(stats!$D:$D,MATCH(Q13,stats!$A:$A,0))</f>
        <v>0.25028470071494652</v>
      </c>
      <c r="J13" s="523">
        <f>-100*INDEX(stats!$D:$D,MATCH(R13,stats!$A:$A,0))</f>
        <v>0.27590515288832718</v>
      </c>
      <c r="K13" s="524">
        <f>100*INDEX(stats!$D:$D,MATCH(S13,stats!$A:$A,0))</f>
        <v>2.7833667109541632E-2</v>
      </c>
      <c r="L13" s="524">
        <f>100*INDEX(stats!$D:$D,MATCH(T13,stats!$A:$A,0))</f>
        <v>0.73109296839660054</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1">
        <f>labels!I6</f>
        <v>5</v>
      </c>
      <c r="H14" s="294">
        <f t="shared" si="0"/>
        <v>7</v>
      </c>
      <c r="I14" s="522">
        <f>-100*INDEX(stats!$D:$D,MATCH(Q14,stats!$A:$A,0))</f>
        <v>0.30905231625523255</v>
      </c>
      <c r="J14" s="523">
        <f>-100*INDEX(stats!$D:$D,MATCH(R14,stats!$A:$A,0))</f>
        <v>0.28306456608640251</v>
      </c>
      <c r="K14" s="524">
        <f>100*INDEX(stats!$D:$D,MATCH(S14,stats!$A:$A,0))</f>
        <v>-4.8219756426936778E-3</v>
      </c>
      <c r="L14" s="524">
        <f>100*INDEX(stats!$D:$D,MATCH(T14,stats!$A:$A,0))</f>
        <v>0.75388083717505427</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1">
        <f>labels!I7</f>
        <v>6</v>
      </c>
      <c r="H15" s="294">
        <f t="shared" si="0"/>
        <v>8</v>
      </c>
      <c r="I15" s="522">
        <f>-100*INDEX(stats!$D:$D,MATCH(Q15,stats!$A:$A,0))</f>
        <v>0.38561854287430836</v>
      </c>
      <c r="J15" s="523">
        <f>-100*INDEX(stats!$D:$D,MATCH(R15,stats!$A:$A,0))</f>
        <v>0.36887169210191234</v>
      </c>
      <c r="K15" s="524">
        <f>100*INDEX(stats!$D:$D,MATCH(S15,stats!$A:$A,0))</f>
        <v>-0.11270061628433589</v>
      </c>
      <c r="L15" s="524">
        <f>100*INDEX(stats!$D:$D,MATCH(T15,stats!$A:$A,0))</f>
        <v>0.89334533416070139</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1">
        <f>labels!I8</f>
        <v>7</v>
      </c>
      <c r="H16" s="294">
        <f t="shared" si="0"/>
        <v>9</v>
      </c>
      <c r="I16" s="522">
        <f>-100*INDEX(stats!$D:$D,MATCH(Q16,stats!$A:$A,0))</f>
        <v>0.39002045190304274</v>
      </c>
      <c r="J16" s="523">
        <f>-100*INDEX(stats!$D:$D,MATCH(R16,stats!$A:$A,0))</f>
        <v>0.34763184146317544</v>
      </c>
      <c r="K16" s="524">
        <f>100*INDEX(stats!$D:$D,MATCH(S16,stats!$A:$A,0))</f>
        <v>-7.4993819371287573E-2</v>
      </c>
      <c r="L16" s="524">
        <f>100*INDEX(stats!$D:$D,MATCH(T16,stats!$A:$A,0))</f>
        <v>0.8685859971691563</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1">
        <f>labels!I9</f>
        <v>8</v>
      </c>
      <c r="H17" s="363" t="str">
        <f t="shared" si="0"/>
        <v>Top decile</v>
      </c>
      <c r="I17" s="525">
        <f>-100*INDEX(stats!$D:$D,MATCH(Q17,stats!$A:$A,0))</f>
        <v>0.44362484894839227</v>
      </c>
      <c r="J17" s="526">
        <f>-100*INDEX(stats!$D:$D,MATCH(R17,stats!$A:$A,0))</f>
        <v>0.52437157862461559</v>
      </c>
      <c r="K17" s="527">
        <f>100*INDEX(stats!$D:$D,MATCH(S17,stats!$A:$A,0))</f>
        <v>-0.17116852091702786</v>
      </c>
      <c r="L17" s="527">
        <f>100*INDEX(stats!$D:$D,MATCH(T17,stats!$A:$A,0))</f>
        <v>1.082901250177869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1">
        <f>labels!I10</f>
        <v>9</v>
      </c>
    </row>
    <row r="19" spans="1:20">
      <c r="A19" s="361" t="str">
        <f>labels!I11</f>
        <v>Top decile</v>
      </c>
    </row>
    <row r="20" spans="1:20">
      <c r="A20" s="361"/>
    </row>
    <row r="21" spans="1:20">
      <c r="A21" s="361" t="str">
        <f>labels!J2</f>
        <v>Deciles of Per Capita Disposable Income</v>
      </c>
    </row>
    <row r="24" spans="1:20">
      <c r="J24" s="1" t="str">
        <f>R10</f>
        <v>2_vat_fuel_pc_netcash__yd_3</v>
      </c>
    </row>
    <row r="25" spans="1:20">
      <c r="A25" s="1" t="s">
        <v>440</v>
      </c>
      <c r="B25" s="1" t="s">
        <v>772</v>
      </c>
      <c r="C25" s="361" t="s">
        <v>704</v>
      </c>
      <c r="D25" s="361" t="s">
        <v>704</v>
      </c>
    </row>
    <row r="26" spans="1:20">
      <c r="A26" s="1" t="s">
        <v>425</v>
      </c>
      <c r="B26" s="1" t="s">
        <v>774</v>
      </c>
      <c r="C26" s="361" t="s">
        <v>775</v>
      </c>
      <c r="D26" s="361" t="s">
        <v>776</v>
      </c>
      <c r="H26" s="255"/>
    </row>
    <row r="27" spans="1:20">
      <c r="A27" s="1" t="s">
        <v>780</v>
      </c>
      <c r="B27" s="1" t="s">
        <v>777</v>
      </c>
      <c r="C27" s="361" t="s">
        <v>778</v>
      </c>
      <c r="D27" s="361" t="s">
        <v>779</v>
      </c>
    </row>
    <row r="29" spans="1:20">
      <c r="A29" s="361" t="str">
        <f>C25</f>
        <v>labels!C4</v>
      </c>
      <c r="B29" s="368" t="str">
        <f ca="1">_xlfn.CONCAT(INDIRECT(A29)," (-)")</f>
        <v>Percentage of Disposable Income (-)</v>
      </c>
    </row>
    <row r="30" spans="1:20">
      <c r="A30" s="361" t="str">
        <f>D25</f>
        <v>labels!C4</v>
      </c>
      <c r="B30" s="368" t="str" cm="1">
        <f t="array" aca="1" ref="B30" ca="1">INDIRECT(A30)</f>
        <v>Percentage of Disposable Income</v>
      </c>
    </row>
    <row r="32" spans="1:20">
      <c r="B32" s="1" t="s">
        <v>425</v>
      </c>
      <c r="C32" s="1" t="s">
        <v>440</v>
      </c>
    </row>
    <row r="33" spans="1:22">
      <c r="A33" s="1" t="s">
        <v>418</v>
      </c>
      <c r="B33" s="1" t="s">
        <v>427</v>
      </c>
      <c r="C33" s="1" t="s">
        <v>442</v>
      </c>
      <c r="H33" s="294"/>
      <c r="I33" s="674"/>
      <c r="J33" s="674"/>
      <c r="K33" s="674"/>
      <c r="L33" s="372"/>
    </row>
    <row r="34" spans="1:22"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spans="1:22">
      <c r="A35" s="1" t="s">
        <v>770</v>
      </c>
      <c r="B35" s="369" t="s">
        <v>431</v>
      </c>
      <c r="C35" s="369" t="s">
        <v>445</v>
      </c>
      <c r="H35" s="200" t="str">
        <f>A10</f>
        <v>Bottom decile</v>
      </c>
      <c r="I35" s="522">
        <f>elec_cost_deciles!B2*100</f>
        <v>0.76071281536266677</v>
      </c>
      <c r="J35" s="524">
        <f>100*INDEX(stats!$D:$D,MATCH(R35,stats!$A:$A,0))</f>
        <v>0.23904339456471427</v>
      </c>
      <c r="K35" s="523">
        <f>100*INDEX(stats!$D:$D,MATCH(S35,stats!$A:$A,0))</f>
        <v>0.17733934788788427</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2">
        <f>elec_cost_deciles!B3*100</f>
        <v>1.1403041768935227</v>
      </c>
      <c r="J36" s="524">
        <f>100*INDEX(stats!$D:$D,MATCH(R36,stats!$A:$A,0))</f>
        <v>0.2975293791751199</v>
      </c>
      <c r="K36" s="523">
        <f>100*INDEX(stats!$D:$D,MATCH(S36,stats!$A:$A,0))</f>
        <v>0.17101902389100102</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2">
        <f>elec_cost_deciles!B4*100</f>
        <v>1.503155567008539</v>
      </c>
      <c r="J37" s="524">
        <f>100*INDEX(stats!$D:$D,MATCH(R37,stats!$A:$A,0))</f>
        <v>0.44271257112325979</v>
      </c>
      <c r="K37" s="523">
        <f>100*INDEX(stats!$D:$D,MATCH(S37,stats!$A:$A,0))</f>
        <v>0.22109042369507814</v>
      </c>
      <c r="L37" s="524"/>
      <c r="Q37" s="299">
        <v>3</v>
      </c>
      <c r="R37" s="299" t="str">
        <f t="shared" si="4"/>
        <v>1_subsidy_elec_direct_pc_netcash__yd_3</v>
      </c>
      <c r="S37" s="299" t="str">
        <f t="shared" si="4"/>
        <v>2_subsidy_elec_direct_pc_netcash__yd_3</v>
      </c>
      <c r="T37" s="299"/>
      <c r="U37" s="299"/>
      <c r="V37" s="299"/>
    </row>
    <row r="38" spans="1:22">
      <c r="H38" s="294">
        <f t="shared" si="3"/>
        <v>4</v>
      </c>
      <c r="I38" s="522">
        <f>elec_cost_deciles!B5*100</f>
        <v>1.8836051790643342</v>
      </c>
      <c r="J38" s="524">
        <f>100*INDEX(stats!$D:$D,MATCH(R38,stats!$A:$A,0))</f>
        <v>0.48109214868514005</v>
      </c>
      <c r="K38" s="523">
        <f>100*INDEX(stats!$D:$D,MATCH(S38,stats!$A:$A,0))</f>
        <v>0.18239180926186802</v>
      </c>
      <c r="L38" s="524"/>
      <c r="Q38" s="299">
        <v>4</v>
      </c>
      <c r="R38" s="299" t="str">
        <f t="shared" si="4"/>
        <v>1_subsidy_elec_direct_pc_netcash__yd_4</v>
      </c>
      <c r="S38" s="299" t="str">
        <f t="shared" si="4"/>
        <v>2_subsidy_elec_direct_pc_netcash__yd_4</v>
      </c>
      <c r="T38" s="299"/>
      <c r="U38" s="299"/>
      <c r="V38" s="299"/>
    </row>
    <row r="39" spans="1:22">
      <c r="H39" s="294">
        <f t="shared" si="3"/>
        <v>5</v>
      </c>
      <c r="I39" s="522">
        <f>elec_cost_deciles!B6*100</f>
        <v>1.9466362127531236</v>
      </c>
      <c r="J39" s="524">
        <f>100*INDEX(stats!$D:$D,MATCH(R39,stats!$A:$A,0))</f>
        <v>0.55614379017167437</v>
      </c>
      <c r="K39" s="523">
        <f>100*INDEX(stats!$D:$D,MATCH(S39,stats!$A:$A,0))</f>
        <v>0.19007846366432879</v>
      </c>
      <c r="L39" s="524"/>
      <c r="Q39" s="299">
        <v>5</v>
      </c>
      <c r="R39" s="299" t="str">
        <f t="shared" si="4"/>
        <v>1_subsidy_elec_direct_pc_netcash__yd_5</v>
      </c>
      <c r="S39" s="299" t="str">
        <f t="shared" si="4"/>
        <v>2_subsidy_elec_direct_pc_netcash__yd_5</v>
      </c>
      <c r="T39" s="299"/>
      <c r="U39" s="299"/>
      <c r="V39" s="299"/>
    </row>
    <row r="40" spans="1:22">
      <c r="H40" s="294">
        <f t="shared" si="3"/>
        <v>6</v>
      </c>
      <c r="I40" s="522">
        <f>elec_cost_deciles!B7*100</f>
        <v>2.5793590814124472</v>
      </c>
      <c r="J40" s="524">
        <f>100*INDEX(stats!$D:$D,MATCH(R40,stats!$A:$A,0))</f>
        <v>0.55459116795183594</v>
      </c>
      <c r="K40" s="523">
        <f>100*INDEX(stats!$D:$D,MATCH(S40,stats!$A:$A,0))</f>
        <v>0.16131370596151992</v>
      </c>
      <c r="L40" s="524"/>
      <c r="Q40" s="299">
        <v>6</v>
      </c>
      <c r="R40" s="299" t="str">
        <f t="shared" si="4"/>
        <v>1_subsidy_elec_direct_pc_netcash__yd_6</v>
      </c>
      <c r="S40" s="299" t="str">
        <f t="shared" si="4"/>
        <v>2_subsidy_elec_direct_pc_netcash__yd_6</v>
      </c>
      <c r="T40" s="299"/>
      <c r="U40" s="299"/>
      <c r="V40" s="299"/>
    </row>
    <row r="41" spans="1:22">
      <c r="H41" s="294">
        <f t="shared" si="3"/>
        <v>7</v>
      </c>
      <c r="I41" s="522">
        <f>elec_cost_deciles!B8*100</f>
        <v>2.9892093995178186</v>
      </c>
      <c r="J41" s="524">
        <f>100*INDEX(stats!$D:$D,MATCH(R41,stats!$A:$A,0))</f>
        <v>0.60579233403493615</v>
      </c>
      <c r="K41" s="523">
        <f>100*INDEX(stats!$D:$D,MATCH(S41,stats!$A:$A,0))</f>
        <v>0.13013170663581439</v>
      </c>
      <c r="L41" s="524"/>
      <c r="Q41" s="299">
        <v>7</v>
      </c>
      <c r="R41" s="299" t="str">
        <f t="shared" si="4"/>
        <v>1_subsidy_elec_direct_pc_netcash__yd_7</v>
      </c>
      <c r="S41" s="299" t="str">
        <f t="shared" si="4"/>
        <v>2_subsidy_elec_direct_pc_netcash__yd_7</v>
      </c>
      <c r="T41" s="299"/>
      <c r="U41" s="299"/>
      <c r="V41" s="299"/>
    </row>
    <row r="42" spans="1:22">
      <c r="H42" s="294">
        <f t="shared" si="3"/>
        <v>8</v>
      </c>
      <c r="I42" s="522">
        <f>elec_cost_deciles!B9*100</f>
        <v>3.2825041813009035</v>
      </c>
      <c r="J42" s="524">
        <f>100*INDEX(stats!$D:$D,MATCH(R42,stats!$A:$A,0))</f>
        <v>0.60178775927721717</v>
      </c>
      <c r="K42" s="523">
        <f>100*INDEX(stats!$D:$D,MATCH(S42,stats!$A:$A,0))</f>
        <v>2.6090725341260352E-2</v>
      </c>
      <c r="L42" s="524"/>
      <c r="Q42" s="299">
        <v>8</v>
      </c>
      <c r="R42" s="299" t="str">
        <f t="shared" si="4"/>
        <v>1_subsidy_elec_direct_pc_netcash__yd_8</v>
      </c>
      <c r="S42" s="299" t="str">
        <f t="shared" si="4"/>
        <v>2_subsidy_elec_direct_pc_netcash__yd_8</v>
      </c>
      <c r="T42" s="299"/>
      <c r="U42" s="299"/>
      <c r="V42" s="299"/>
    </row>
    <row r="43" spans="1:22">
      <c r="H43" s="294">
        <f t="shared" si="3"/>
        <v>9</v>
      </c>
      <c r="I43" s="522">
        <f>elec_cost_deciles!B10*100</f>
        <v>3.5818481066294852</v>
      </c>
      <c r="J43" s="524">
        <f>100*INDEX(stats!$D:$D,MATCH(R43,stats!$A:$A,0))</f>
        <v>0.65570514681089875</v>
      </c>
      <c r="K43" s="523">
        <f>100*INDEX(stats!$D:$D,MATCH(S43,stats!$A:$A,0))</f>
        <v>6.5258749849090206E-2</v>
      </c>
      <c r="L43" s="524"/>
      <c r="Q43" s="299">
        <v>9</v>
      </c>
      <c r="R43" s="299" t="str">
        <f t="shared" si="4"/>
        <v>1_subsidy_elec_direct_pc_netcash__yd_9</v>
      </c>
      <c r="S43" s="299" t="str">
        <f t="shared" si="4"/>
        <v>2_subsidy_elec_direct_pc_netcash__yd_9</v>
      </c>
      <c r="T43" s="299"/>
      <c r="U43" s="299"/>
      <c r="V43" s="299"/>
    </row>
    <row r="44" spans="1:22">
      <c r="H44" s="363" t="str">
        <f t="shared" si="3"/>
        <v>Top decile</v>
      </c>
      <c r="I44" s="525">
        <f>elec_cost_deciles!B11*100</f>
        <v>3.74231993059436</v>
      </c>
      <c r="J44" s="527">
        <f>100*INDEX(stats!$D:$D,MATCH(R44,stats!$A:$A,0))</f>
        <v>0.552751470949157</v>
      </c>
      <c r="K44" s="526">
        <f>100*INDEX(stats!$D:$D,MATCH(S44,stats!$A:$A,0))</f>
        <v>-3.1737986148900187E-2</v>
      </c>
      <c r="L44" s="522"/>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500-000000000000}">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spans="2:17">
      <c r="B4" s="550" t="s">
        <v>790</v>
      </c>
      <c r="C4" s="1">
        <v>392.76400000000001</v>
      </c>
      <c r="D4" s="1">
        <v>536.19759999999997</v>
      </c>
      <c r="E4" s="1">
        <v>505.97300000000001</v>
      </c>
      <c r="F4" s="557">
        <f>L4</f>
        <v>1435.4820681768185</v>
      </c>
      <c r="H4" s="1" t="s">
        <v>791</v>
      </c>
      <c r="I4" s="551">
        <f>100*O4/L4</f>
        <v>21.358134751631244</v>
      </c>
      <c r="J4" s="551">
        <f>100*N4/L4</f>
        <v>23.787171837243616</v>
      </c>
      <c r="K4" s="551">
        <f>100*M4/L4</f>
        <v>54.801541782451935</v>
      </c>
      <c r="L4" s="554">
        <f>calibdata!A2</f>
        <v>1435.4820681768185</v>
      </c>
      <c r="M4" s="554">
        <f>calibdata!B2</f>
        <v>786.66630537152434</v>
      </c>
      <c r="N4" s="554">
        <f>calibdata!C2</f>
        <v>341.46058625003838</v>
      </c>
      <c r="O4" s="554">
        <f>calibdata!D2</f>
        <v>306.592194456708</v>
      </c>
      <c r="P4" t="s">
        <v>792</v>
      </c>
      <c r="Q4" t="s">
        <v>793</v>
      </c>
    </row>
    <row r="5" spans="2:17">
      <c r="B5" s="550" t="s">
        <v>794</v>
      </c>
      <c r="C5" s="1">
        <v>704.04219999999998</v>
      </c>
      <c r="D5" s="1">
        <v>627.08109999999999</v>
      </c>
      <c r="E5" s="1">
        <v>492.66770000000002</v>
      </c>
      <c r="F5" s="557">
        <f>L6</f>
        <v>2021.7625935792164</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spans="2:17">
      <c r="B6" s="550" t="s">
        <v>796</v>
      </c>
      <c r="C6" s="1">
        <v>953.04459999999995</v>
      </c>
      <c r="D6" s="1">
        <v>597.66539999999998</v>
      </c>
      <c r="E6" s="1">
        <v>452.67039999999997</v>
      </c>
      <c r="F6" s="1">
        <f>+SUM(C6:E6)</f>
        <v>2003.3804</v>
      </c>
      <c r="H6" s="553" t="s">
        <v>797</v>
      </c>
      <c r="I6" s="551">
        <f>100*O6/L6</f>
        <v>22.577811891939575</v>
      </c>
      <c r="J6" s="551">
        <f>100*N6/L6</f>
        <v>28.995053522460342</v>
      </c>
      <c r="K6" s="551">
        <f>100*M6/L6</f>
        <v>48.373982956926675</v>
      </c>
      <c r="L6" s="554">
        <f>calibdata!A9</f>
        <v>2021.7625935792164</v>
      </c>
      <c r="M6" s="554">
        <f>calibdata!B9</f>
        <v>978.00709244752886</v>
      </c>
      <c r="N6" s="554">
        <f>calibdata!C9</f>
        <v>586.2111461053762</v>
      </c>
      <c r="O6" s="554">
        <f>calibdata!D9</f>
        <v>456.4697552799143</v>
      </c>
      <c r="P6" s="429">
        <v>1190856</v>
      </c>
      <c r="Q6" s="429">
        <v>1201346</v>
      </c>
    </row>
    <row r="7" spans="2:1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spans="2:17">
      <c r="B8" s="550" t="s">
        <v>800</v>
      </c>
      <c r="C8" s="1">
        <f>+K7*F8</f>
        <v>84108.952450964105</v>
      </c>
      <c r="D8" s="1">
        <f>+J7*F8</f>
        <v>56425.626579828393</v>
      </c>
      <c r="E8" s="1">
        <f>+I7*F8</f>
        <v>62466.132576648306</v>
      </c>
      <c r="F8" s="1">
        <f>4662*0.435437209302326</f>
        <v>2030.0082697674438</v>
      </c>
    </row>
    <row r="13" spans="2:17">
      <c r="B13" s="429"/>
      <c r="C13" s="555">
        <v>392.76400000000001</v>
      </c>
      <c r="D13" s="555">
        <v>536.19759999999997</v>
      </c>
      <c r="E13" s="555">
        <v>505.97300000000001</v>
      </c>
      <c r="F13" s="555">
        <v>1435.5170000000001</v>
      </c>
      <c r="G13" s="429"/>
      <c r="H13" s="429"/>
    </row>
    <row r="14" spans="2:17">
      <c r="B14" s="429"/>
      <c r="C14" s="555">
        <v>704.04219999999998</v>
      </c>
      <c r="D14" s="555">
        <v>627.08109999999999</v>
      </c>
      <c r="E14" s="555">
        <v>492.66770000000002</v>
      </c>
      <c r="F14" s="555">
        <v>1824.5309999999999</v>
      </c>
      <c r="G14" s="429"/>
      <c r="H14" s="429"/>
    </row>
    <row r="15" spans="2:17">
      <c r="B15" s="429"/>
      <c r="C15" s="555">
        <v>953.04459999999995</v>
      </c>
      <c r="D15" s="555">
        <v>597.66539999999998</v>
      </c>
      <c r="E15" s="555">
        <v>452.67039999999997</v>
      </c>
      <c r="F15" s="555">
        <v>2003.3804</v>
      </c>
      <c r="G15" s="429"/>
      <c r="H15" s="429"/>
    </row>
    <row r="16" spans="2:17">
      <c r="B16" s="429"/>
      <c r="C16" s="555">
        <v>729.04100000000005</v>
      </c>
      <c r="D16" s="555">
        <v>489.08699999999999</v>
      </c>
      <c r="E16" s="555">
        <v>541.44500000000005</v>
      </c>
      <c r="F16" s="555">
        <v>1759.5740000000001</v>
      </c>
      <c r="G16" s="429"/>
      <c r="H16" s="429"/>
    </row>
    <row r="17" spans="2:8">
      <c r="B17" s="429"/>
      <c r="C17" s="555">
        <v>84108.952450964105</v>
      </c>
      <c r="D17" s="555">
        <v>56425.626579828393</v>
      </c>
      <c r="E17" s="555">
        <v>62466.132576648306</v>
      </c>
      <c r="F17" s="555">
        <v>2030.0082697674438</v>
      </c>
      <c r="G17" s="429"/>
      <c r="H17" s="429"/>
    </row>
    <row r="18" spans="2:8">
      <c r="B18" s="429"/>
      <c r="C18" s="429"/>
      <c r="D18" s="429"/>
      <c r="E18" s="429"/>
      <c r="F18" s="429"/>
      <c r="G18" s="429"/>
      <c r="H18" s="429"/>
    </row>
    <row r="19" spans="2:8">
      <c r="B19" s="429"/>
      <c r="C19" s="429"/>
      <c r="D19" s="429"/>
      <c r="E19" s="429"/>
      <c r="F19" s="429"/>
      <c r="G19" s="429"/>
      <c r="H19" s="429"/>
    </row>
    <row r="20" spans="2:8">
      <c r="B20" s="429"/>
      <c r="C20" s="429"/>
      <c r="D20" s="429"/>
      <c r="E20" s="429"/>
      <c r="F20" s="429"/>
      <c r="G20" s="429"/>
      <c r="H20" s="429"/>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1" zoomScale="110" zoomScaleNormal="110" workbookViewId="0">
      <selection activeCell="Q44" sqref="Q44"/>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9"/>
    <col min="31" max="16384" width="11.5546875" style="1"/>
  </cols>
  <sheetData>
    <row r="2" spans="1:23">
      <c r="H2" s="337" t="s">
        <v>755</v>
      </c>
      <c r="I2" s="362" t="s">
        <v>447</v>
      </c>
    </row>
    <row r="3" spans="1:23">
      <c r="H3" s="337" t="s">
        <v>767</v>
      </c>
      <c r="I3" s="362" t="s">
        <v>809</v>
      </c>
    </row>
    <row r="4" spans="1:23">
      <c r="H4" s="337" t="s">
        <v>802</v>
      </c>
      <c r="I4" s="362" t="s">
        <v>770</v>
      </c>
    </row>
    <row r="6" spans="1:23">
      <c r="H6" s="294"/>
      <c r="I6" s="955" t="s">
        <v>803</v>
      </c>
      <c r="J6" s="955"/>
      <c r="K6" s="200"/>
      <c r="L6" s="955" t="s">
        <v>15</v>
      </c>
      <c r="M6" s="955"/>
      <c r="N6" s="956" t="str">
        <f>VLOOKUP($I$3,$A$9:$D$10,4,FALSE)</f>
        <v>Change due to the reform (Gini points)</v>
      </c>
    </row>
    <row r="7" spans="1:23" ht="43.2">
      <c r="H7" s="294"/>
      <c r="I7" s="370" t="str">
        <f>VLOOKUP($I$3,$A$9:$D$10,2,FALSE)</f>
        <v>Gini points</v>
      </c>
      <c r="J7" s="370" t="str">
        <f>VLOOKUP($I$3,$A$9:$D$10,3,FALSE)</f>
        <v>Change w.r.t. DI (Gini points)</v>
      </c>
      <c r="K7" s="370"/>
      <c r="L7" s="370" t="str">
        <f>I7</f>
        <v>Gini points</v>
      </c>
      <c r="M7" s="370" t="str">
        <f>J7</f>
        <v>Change w.r.t. DI (Gini points)</v>
      </c>
      <c r="N7" s="856"/>
    </row>
    <row r="8" spans="1:23">
      <c r="H8" s="363"/>
      <c r="I8" s="371" t="s">
        <v>804</v>
      </c>
      <c r="J8" s="371" t="s">
        <v>805</v>
      </c>
      <c r="K8" s="370"/>
      <c r="L8" s="371" t="s">
        <v>806</v>
      </c>
      <c r="M8" s="371" t="s">
        <v>807</v>
      </c>
      <c r="N8" s="363" t="s">
        <v>808</v>
      </c>
      <c r="S8" s="293" t="str">
        <f>INDEX($E$9:$E$10,MATCH($I$3,A9:A10,0))</f>
        <v>gini__yd_0</v>
      </c>
      <c r="T8" s="293">
        <v>1</v>
      </c>
      <c r="W8" s="293">
        <f>VLOOKUP(I2,labels!$F$2:$G$8,2,FALSE)</f>
        <v>4</v>
      </c>
    </row>
    <row r="9" spans="1:23" ht="14.4" customHeight="1">
      <c r="A9" s="1" t="s">
        <v>809</v>
      </c>
      <c r="B9" s="370" t="s">
        <v>810</v>
      </c>
      <c r="C9" s="294" t="s">
        <v>811</v>
      </c>
      <c r="D9" s="372" t="s">
        <v>812</v>
      </c>
      <c r="E9" s="1" t="s">
        <v>735</v>
      </c>
      <c r="F9" s="1" t="s">
        <v>813</v>
      </c>
      <c r="H9" s="373" t="s">
        <v>814</v>
      </c>
      <c r="I9" s="367">
        <f>100*INDEX(stats!$D:$D,MATCH(T9,stats!$A:$A,0))</f>
        <v>35.887770000000003</v>
      </c>
      <c r="J9" s="367"/>
      <c r="K9" s="294"/>
      <c r="L9" s="367">
        <f>100*INDEX(stats!$D:$D,MATCH(W9,stats!$A:$A,0))</f>
        <v>35.887770000000003</v>
      </c>
      <c r="M9" s="367"/>
      <c r="N9" s="367"/>
      <c r="S9" s="293" t="s">
        <v>815</v>
      </c>
      <c r="T9" s="293" t="str">
        <f>_xlfn.CONCAT(T$8,"_",$S9,"_",$S$8)</f>
        <v>1_yd_pc_gini__yd_0</v>
      </c>
      <c r="W9" s="293" t="str">
        <f>_xlfn.CONCAT(W$8,"_",$S9,"_",$S$8)</f>
        <v>4_yd_pc_gini__yd_0</v>
      </c>
    </row>
    <row r="10" spans="1:23">
      <c r="A10" s="1" t="s">
        <v>801</v>
      </c>
      <c r="B10" s="1" t="s">
        <v>816</v>
      </c>
      <c r="C10" s="1" t="s">
        <v>817</v>
      </c>
      <c r="D10" s="372" t="s">
        <v>818</v>
      </c>
      <c r="E10" s="1" t="s">
        <v>733</v>
      </c>
      <c r="F10" s="1" t="s">
        <v>819</v>
      </c>
      <c r="H10" s="373" t="s">
        <v>820</v>
      </c>
      <c r="I10" s="367">
        <f>100*INDEX(stats!$D:$D,MATCH(T10,stats!$A:$A,0))</f>
        <v>35.759790000000002</v>
      </c>
      <c r="J10" s="367">
        <f>I10-$I$9</f>
        <v>-0.12798000000000087</v>
      </c>
      <c r="K10" s="294"/>
      <c r="L10" s="367">
        <f>100*INDEX(stats!$D:$D,MATCH(W10,stats!$A:$A,0))</f>
        <v>35.735240000000005</v>
      </c>
      <c r="M10" s="367">
        <f>L10-$I$9</f>
        <v>-0.15252999999999872</v>
      </c>
      <c r="N10" s="367">
        <f>M10-J10</f>
        <v>-2.4549999999997851E-2</v>
      </c>
      <c r="R10" s="293">
        <v>2</v>
      </c>
      <c r="S10" s="293" t="str">
        <f>_xlfn.CONCAT("inc_",VLOOKUP($I$4,$A$14:$D$16,$R10,FALSE))</f>
        <v>inc_all_tax</v>
      </c>
      <c r="T10" s="293" t="str">
        <f>_xlfn.CONCAT(T$8,"_",$S10,"_",$S$8)</f>
        <v>1_inc_all_tax_gini__yd_0</v>
      </c>
      <c r="W10" s="293" t="str">
        <f>_xlfn.CONCAT(W$8,"_",$S10,"_",$S$8)</f>
        <v>4_inc_all_tax_gini__yd_0</v>
      </c>
    </row>
    <row r="11" spans="1:23">
      <c r="H11" s="373" t="s">
        <v>821</v>
      </c>
      <c r="I11" s="367">
        <f>100*INDEX(stats!$D:$D,MATCH(T11,stats!$A:$A,0))</f>
        <v>36.039919999999995</v>
      </c>
      <c r="J11" s="367">
        <f>I11-$I$9</f>
        <v>0.15214999999999179</v>
      </c>
      <c r="K11" s="294"/>
      <c r="L11" s="367">
        <f>100*INDEX(stats!$D:$D,MATCH(W11,stats!$A:$A,0))</f>
        <v>35.924050000000001</v>
      </c>
      <c r="M11" s="367">
        <f>L11-$I$9</f>
        <v>3.627999999999787E-2</v>
      </c>
      <c r="N11" s="367">
        <f>M11-J11</f>
        <v>-0.11586999999999392</v>
      </c>
      <c r="R11" s="293">
        <v>3</v>
      </c>
      <c r="S11" s="293" t="str">
        <f>_xlfn.CONCAT("inc_",VLOOKUP($I$4,$A$14:$D$16,$R11,FALSE))</f>
        <v>inc_all_subs</v>
      </c>
      <c r="T11" s="293" t="str">
        <f>_xlfn.CONCAT(T$8,"_",$S11,"_",$S$8)</f>
        <v>1_inc_all_subs_gini__yd_0</v>
      </c>
      <c r="W11" s="293" t="str">
        <f>_xlfn.CONCAT(W$8,"_",$S11,"_",$S$8)</f>
        <v>4_inc_all_subs_gini__yd_0</v>
      </c>
    </row>
    <row r="12" spans="1:23">
      <c r="H12" s="375" t="s">
        <v>822</v>
      </c>
      <c r="I12" s="376">
        <f>100*INDEX(stats!$D:$D,MATCH(T12,stats!$A:$A,0))</f>
        <v>35.911159999999995</v>
      </c>
      <c r="J12" s="376">
        <f>I12-$I$9</f>
        <v>2.3389999999992028E-2</v>
      </c>
      <c r="K12" s="377"/>
      <c r="L12" s="376">
        <f>100*INDEX(stats!$D:$D,MATCH(W12,stats!$A:$A,0))</f>
        <v>35.772660000000002</v>
      </c>
      <c r="M12" s="376">
        <f>L12-$I$9</f>
        <v>-0.11511000000000138</v>
      </c>
      <c r="N12" s="376">
        <f>M12-J12</f>
        <v>-0.13849999999999341</v>
      </c>
      <c r="R12" s="293">
        <v>4</v>
      </c>
      <c r="S12" s="293" t="str">
        <f>_xlfn.CONCAT("inc_",VLOOKUP($I$4,$A$14:$D$16,$R12,FALSE))</f>
        <v>inc_all_policies</v>
      </c>
      <c r="T12" s="293" t="str">
        <f>_xlfn.CONCAT(T$8,"_",$S12,"_",$S$8)</f>
        <v>1_inc_all_policies_gini__yd_0</v>
      </c>
      <c r="W12" s="293"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4" t="s">
        <v>823</v>
      </c>
    </row>
    <row r="16" spans="1:23">
      <c r="A16" s="1" t="s">
        <v>770</v>
      </c>
      <c r="B16" s="1" t="s">
        <v>431</v>
      </c>
      <c r="C16" s="369" t="s">
        <v>445</v>
      </c>
      <c r="D16" s="1" t="s">
        <v>451</v>
      </c>
    </row>
    <row r="17" spans="3:23">
      <c r="C17" s="369"/>
    </row>
    <row r="18" spans="3:23">
      <c r="H18" s="294"/>
      <c r="I18" s="955" t="s">
        <v>803</v>
      </c>
      <c r="J18" s="955"/>
      <c r="K18" s="200"/>
      <c r="L18" s="955" t="s">
        <v>15</v>
      </c>
      <c r="M18" s="955"/>
      <c r="N18" s="956" t="str">
        <f>VLOOKUP($I$3,$A$9:$D$10,4,FALSE)</f>
        <v>Change due to the reform (Gini points)</v>
      </c>
    </row>
    <row r="19" spans="3:23" ht="43.2">
      <c r="H19" s="294"/>
      <c r="I19" s="370" t="str">
        <f>VLOOKUP($I$3,$A$9:$D$10,2,FALSE)</f>
        <v>Gini points</v>
      </c>
      <c r="J19" s="370" t="str">
        <f>VLOOKUP($I$3,$A$9:$D$10,3,FALSE)</f>
        <v>Change w.r.t. DI (Gini points)</v>
      </c>
      <c r="K19" s="370"/>
      <c r="L19" s="370" t="str">
        <f>I19</f>
        <v>Gini points</v>
      </c>
      <c r="M19" s="370" t="str">
        <f>J19</f>
        <v>Change w.r.t. DI (Gini points)</v>
      </c>
      <c r="N19" s="856"/>
    </row>
    <row r="20" spans="3:23">
      <c r="H20" s="363"/>
      <c r="I20" s="371" t="s">
        <v>804</v>
      </c>
      <c r="J20" s="371" t="s">
        <v>805</v>
      </c>
      <c r="K20" s="370"/>
      <c r="L20" s="371" t="s">
        <v>806</v>
      </c>
      <c r="M20" s="371" t="s">
        <v>807</v>
      </c>
      <c r="N20" s="363" t="s">
        <v>808</v>
      </c>
      <c r="S20" s="293" t="str">
        <f>INDEX($E$9:$E$10,MATCH($I$3,A9:A10,0))</f>
        <v>gini__yd_0</v>
      </c>
      <c r="T20" s="293">
        <v>1</v>
      </c>
      <c r="W20" s="293">
        <f>VLOOKUP(I2,labels!$F$2:$G$8,2,FALSE)</f>
        <v>4</v>
      </c>
    </row>
    <row r="21" spans="3:23">
      <c r="H21" s="373" t="s">
        <v>814</v>
      </c>
      <c r="I21" s="367">
        <f>100*INDEX(stats!$D:$D,MATCH(T21,stats!$A:$A,0))</f>
        <v>35.887770000000003</v>
      </c>
      <c r="J21" s="367"/>
      <c r="K21" s="294"/>
      <c r="L21" s="367">
        <f>100*INDEX(stats!$D:$D,MATCH(W21,stats!$A:$A,0))</f>
        <v>35.887770000000003</v>
      </c>
      <c r="M21" s="367"/>
      <c r="N21" s="367"/>
      <c r="S21" s="293" t="s">
        <v>815</v>
      </c>
      <c r="T21" s="293" t="str">
        <f>_xlfn.CONCAT(T$20,"_",$S21,"_",$S$20)</f>
        <v>1_yd_pc_gini__yd_0</v>
      </c>
      <c r="W21" s="293" t="str">
        <f>_xlfn.CONCAT(W$20,"_",$S21,"_",$S$20)</f>
        <v>4_yd_pc_gini__yd_0</v>
      </c>
    </row>
    <row r="22" spans="3:23">
      <c r="H22" s="373" t="s">
        <v>412</v>
      </c>
      <c r="I22" s="367">
        <f>100*INDEX(stats!$D:$D,MATCH(T22,stats!$A:$A,0))</f>
        <v>35.913589999999999</v>
      </c>
      <c r="J22" s="367">
        <f>I22-$I$9</f>
        <v>2.5819999999995957E-2</v>
      </c>
      <c r="K22" s="294"/>
      <c r="L22" s="367">
        <f>100*INDEX(stats!$D:$D,MATCH(W22,stats!$A:$A,0))</f>
        <v>35.796379999999999</v>
      </c>
      <c r="M22" s="367">
        <f>L22-$I$9</f>
        <v>-9.1390000000004079E-2</v>
      </c>
      <c r="N22" s="367">
        <f>M22-J22</f>
        <v>-0.11721000000000004</v>
      </c>
      <c r="R22" s="293">
        <v>2</v>
      </c>
      <c r="S22" s="293" t="s">
        <v>824</v>
      </c>
      <c r="T22" s="293" t="str">
        <f>_xlfn.CONCAT(T$20,"_",$S22,"_",$S$20)</f>
        <v>1_inc_subsidy_elec_gini__yd_0</v>
      </c>
      <c r="W22" s="293" t="str">
        <f>_xlfn.CONCAT(W$20,"_",$S22,"_",$S$20)</f>
        <v>4_inc_subsidy_elec_gini__yd_0</v>
      </c>
    </row>
    <row r="23" spans="3:23">
      <c r="H23" s="373" t="s">
        <v>415</v>
      </c>
      <c r="I23" s="367">
        <f>100*INDEX(stats!$D:$D,MATCH(T23,stats!$A:$A,0))</f>
        <v>36.014859999999999</v>
      </c>
      <c r="J23" s="367">
        <f>I23-$I$9</f>
        <v>0.12708999999999548</v>
      </c>
      <c r="K23" s="294"/>
      <c r="L23" s="367">
        <f>100*INDEX(stats!$D:$D,MATCH(W23,stats!$A:$A,0))</f>
        <v>36.014859999999999</v>
      </c>
      <c r="M23" s="367">
        <f>L23-$I$9</f>
        <v>0.12708999999999548</v>
      </c>
      <c r="N23" s="367">
        <f>M23-J23</f>
        <v>0</v>
      </c>
      <c r="R23" s="293">
        <v>3</v>
      </c>
      <c r="S23" s="293" t="s">
        <v>825</v>
      </c>
      <c r="T23" s="293" t="str">
        <f>_xlfn.CONCAT(T$20,"_",$S23,"_",$S$20)</f>
        <v>1_inc_subsidy_fuel_gini__yd_0</v>
      </c>
      <c r="W23" s="293" t="str">
        <f>_xlfn.CONCAT(W$20,"_",$S23,"_",$S$20)</f>
        <v>4_inc_subsidy_fuel_gini__yd_0</v>
      </c>
    </row>
    <row r="24" spans="3:23">
      <c r="H24" s="375" t="s">
        <v>826</v>
      </c>
      <c r="I24" s="376">
        <f>100*INDEX(stats!$D:$D,MATCH(T24,stats!$A:$A,0))</f>
        <v>36.039919999999995</v>
      </c>
      <c r="J24" s="376">
        <f>I24-$I$9</f>
        <v>0.15214999999999179</v>
      </c>
      <c r="K24" s="377"/>
      <c r="L24" s="376">
        <f>100*INDEX(stats!$D:$D,MATCH(W24,stats!$A:$A,0))</f>
        <v>35.924050000000001</v>
      </c>
      <c r="M24" s="376">
        <f>L24-$I$9</f>
        <v>3.627999999999787E-2</v>
      </c>
      <c r="N24" s="376">
        <f>M24-J24</f>
        <v>-0.11586999999999392</v>
      </c>
      <c r="R24" s="293">
        <v>4</v>
      </c>
      <c r="S24" s="293" t="s">
        <v>827</v>
      </c>
      <c r="T24" s="293" t="str">
        <f>_xlfn.CONCAT(T$20,"_",$S24,"_",$S$20)</f>
        <v>1_inc_all_subs_gini__yd_0</v>
      </c>
      <c r="W24" s="293" t="str">
        <f>_xlfn.CONCAT(W$20,"_",$S24,"_",$S$20)</f>
        <v>4_inc_all_subs_gini__yd_0</v>
      </c>
    </row>
    <row r="25" spans="3:23">
      <c r="I25" s="187"/>
      <c r="L25" s="187"/>
    </row>
    <row r="27" spans="3:23">
      <c r="H27" s="294"/>
      <c r="I27" s="955" t="s">
        <v>803</v>
      </c>
      <c r="J27" s="955"/>
      <c r="K27" s="200"/>
      <c r="L27" s="955" t="s">
        <v>15</v>
      </c>
      <c r="M27" s="955"/>
      <c r="N27" s="956" t="str">
        <f>VLOOKUP($I$3,$A$9:$D$10,4,FALSE)</f>
        <v>Change due to the reform (Gini points)</v>
      </c>
    </row>
    <row r="28" spans="3:23" ht="43.2">
      <c r="H28" s="294"/>
      <c r="I28" s="370" t="str">
        <f>VLOOKUP($I$3,$A$9:$D$10,2,FALSE)</f>
        <v>Gini points</v>
      </c>
      <c r="J28" s="370" t="str">
        <f>VLOOKUP($I$3,$A$9:$D$10,3,FALSE)</f>
        <v>Change w.r.t. DI (Gini points)</v>
      </c>
      <c r="K28" s="370"/>
      <c r="L28" s="370" t="str">
        <f>I28</f>
        <v>Gini points</v>
      </c>
      <c r="M28" s="370" t="str">
        <f>J28</f>
        <v>Change w.r.t. DI (Gini points)</v>
      </c>
      <c r="N28" s="856"/>
    </row>
    <row r="29" spans="3:23">
      <c r="H29" s="363"/>
      <c r="I29" s="371" t="s">
        <v>804</v>
      </c>
      <c r="J29" s="371" t="s">
        <v>805</v>
      </c>
      <c r="K29" s="370"/>
      <c r="L29" s="371" t="s">
        <v>806</v>
      </c>
      <c r="M29" s="371" t="s">
        <v>807</v>
      </c>
      <c r="N29" s="363" t="s">
        <v>808</v>
      </c>
      <c r="S29" s="293" t="str">
        <f>INDEX($E$9:$E$10,MATCH($I$3,A$9:A$10,0))</f>
        <v>gini__yd_0</v>
      </c>
      <c r="T29" s="293">
        <v>1</v>
      </c>
      <c r="W29" s="293">
        <f>VLOOKUP(I2,labels!$F$2:$G$8,2,FALSE)</f>
        <v>4</v>
      </c>
    </row>
    <row r="30" spans="3:23">
      <c r="H30" s="373" t="s">
        <v>814</v>
      </c>
      <c r="I30" s="367">
        <f>100*INDEX(stats!$D:$D,MATCH(T30,stats!$A:$A,0))</f>
        <v>35.887770000000003</v>
      </c>
      <c r="J30" s="367"/>
      <c r="K30" s="294"/>
      <c r="L30" s="367">
        <f>100*INDEX(stats!$D:$D,MATCH(W30,stats!$A:$A,0))</f>
        <v>35.887770000000003</v>
      </c>
      <c r="M30" s="367"/>
      <c r="N30" s="367"/>
      <c r="S30" s="293" t="s">
        <v>815</v>
      </c>
      <c r="T30" s="293" t="str">
        <f>_xlfn.CONCAT(T$8,"_",$S30,"_",$S$8)</f>
        <v>1_yd_pc_gini__yd_0</v>
      </c>
      <c r="W30" s="293" t="str">
        <f>_xlfn.CONCAT(W$29,"_",$S30,"_",$S$29)</f>
        <v>4_yd_pc_gini__yd_0</v>
      </c>
    </row>
    <row r="31" spans="3:23">
      <c r="H31" s="373" t="s">
        <v>406</v>
      </c>
      <c r="I31" s="367">
        <f>100*INDEX(stats!$D:$D,MATCH(T31,stats!$A:$A,0))</f>
        <v>35.839840000000002</v>
      </c>
      <c r="J31" s="367">
        <f>I31-$I$9</f>
        <v>-4.7930000000000916E-2</v>
      </c>
      <c r="K31" s="294"/>
      <c r="L31" s="367">
        <f>100*INDEX(stats!$D:$D,MATCH(W31,stats!$A:$A,0))</f>
        <v>35.815530000000003</v>
      </c>
      <c r="M31" s="367">
        <f>L31-$I$9</f>
        <v>-7.2240000000000748E-2</v>
      </c>
      <c r="N31" s="367">
        <f>M31-J31</f>
        <v>-2.4309999999999832E-2</v>
      </c>
      <c r="R31" s="293">
        <v>2</v>
      </c>
      <c r="S31" s="293" t="s">
        <v>828</v>
      </c>
      <c r="T31" s="293" t="str">
        <f>_xlfn.CONCAT(T$29,"_",$S31,"_",$S$29)</f>
        <v>1_inc_vat_elec_gini__yd_0</v>
      </c>
      <c r="W31" s="293" t="str">
        <f>_xlfn.CONCAT(W$29,"_",$S31,"_",$S$29)</f>
        <v>4_inc_vat_elec_gini__yd_0</v>
      </c>
    </row>
    <row r="32" spans="3:23">
      <c r="H32" s="373" t="s">
        <v>414</v>
      </c>
      <c r="I32" s="367">
        <f>100*INDEX(stats!$D:$D,MATCH(T32,stats!$A:$A,0))</f>
        <v>35.808099999999996</v>
      </c>
      <c r="J32" s="367">
        <f>I32-$I$9</f>
        <v>-7.9670000000007235E-2</v>
      </c>
      <c r="K32" s="294"/>
      <c r="L32" s="367">
        <f>100*INDEX(stats!$D:$D,MATCH(W32,stats!$A:$A,0))</f>
        <v>35.808099999999996</v>
      </c>
      <c r="M32" s="367">
        <f>L32-$I$9</f>
        <v>-7.9670000000007235E-2</v>
      </c>
      <c r="N32" s="367">
        <f>M32-J32</f>
        <v>0</v>
      </c>
      <c r="R32" s="293">
        <v>3</v>
      </c>
      <c r="S32" s="293" t="s">
        <v>829</v>
      </c>
      <c r="T32" s="293" t="str">
        <f>_xlfn.CONCAT(T$29,"_",$S32,"_",$S$29)</f>
        <v>1_inc_vat_fuel_gini__yd_0</v>
      </c>
      <c r="W32" s="293" t="str">
        <f>_xlfn.CONCAT(W$29,"_",$S32,"_",$S$29)</f>
        <v>4_inc_vat_fuel_gini__yd_0</v>
      </c>
    </row>
    <row r="33" spans="8:23">
      <c r="H33" s="375" t="s">
        <v>830</v>
      </c>
      <c r="I33" s="376">
        <f>100*INDEX(stats!$D:$D,MATCH(T33,stats!$A:$A,0))</f>
        <v>35.759790000000002</v>
      </c>
      <c r="J33" s="376">
        <f>I33-$I$9</f>
        <v>-0.12798000000000087</v>
      </c>
      <c r="K33" s="377"/>
      <c r="L33" s="376">
        <f>100*INDEX(stats!$D:$D,MATCH(W33,stats!$A:$A,0))</f>
        <v>35.735240000000005</v>
      </c>
      <c r="M33" s="376">
        <f>L33-$I$9</f>
        <v>-0.15252999999999872</v>
      </c>
      <c r="N33" s="376">
        <f>M33-J33</f>
        <v>-2.4549999999997851E-2</v>
      </c>
      <c r="R33" s="293">
        <v>4</v>
      </c>
      <c r="S33" s="293" t="s">
        <v>831</v>
      </c>
      <c r="T33" s="293" t="str">
        <f>_xlfn.CONCAT(T$29,"_",$S33,"_",$S$29)</f>
        <v>1_inc_all_tax_gini__yd_0</v>
      </c>
      <c r="W33" s="293" t="str">
        <f>_xlfn.CONCAT(W$29,"_",$S33,"_",$S$29)</f>
        <v>4_inc_all_tax_gini__yd_0</v>
      </c>
    </row>
    <row r="36" spans="8:23">
      <c r="I36" s="1" t="s">
        <v>14</v>
      </c>
      <c r="L36" s="1" t="s">
        <v>15</v>
      </c>
      <c r="N36" s="1" t="s">
        <v>832</v>
      </c>
    </row>
    <row r="37" spans="8:23">
      <c r="H37" s="294"/>
      <c r="I37" s="955" t="s">
        <v>803</v>
      </c>
      <c r="J37" s="955"/>
      <c r="K37" s="200"/>
      <c r="L37" s="955" t="s">
        <v>15</v>
      </c>
      <c r="M37" s="955"/>
      <c r="N37" s="956" t="str">
        <f>VLOOKUP($I$3,$A$9:$D$10,4,FALSE)</f>
        <v>Change due to the reform (Gini points)</v>
      </c>
      <c r="O37" s="293" t="s">
        <v>833</v>
      </c>
    </row>
    <row r="38" spans="8:23" ht="60">
      <c r="H38" s="370" t="str">
        <f>+P38</f>
        <v>Effect of subsidies and VAT on Inequality (gini points)</v>
      </c>
      <c r="I38" s="370" t="str">
        <f>VLOOKUP($I$3,$A$9:$D$10,2,FALSE)</f>
        <v>Gini points</v>
      </c>
      <c r="J38" s="370" t="str">
        <f>VLOOKUP($I$3,$A$9:$D$10,3,FALSE)</f>
        <v>Change w.r.t. DI (Gini points)</v>
      </c>
      <c r="K38" s="370"/>
      <c r="L38" s="370" t="str">
        <f>I38</f>
        <v>Gini points</v>
      </c>
      <c r="M38" s="370" t="str">
        <f>J38</f>
        <v>Change w.r.t. DI (Gini points)</v>
      </c>
      <c r="N38" s="856"/>
      <c r="O38" s="370" t="str">
        <f>VLOOKUP($I$3,$A$9:$F$10,6,FALSE)</f>
        <v>Inequality (gini points)</v>
      </c>
      <c r="P38" s="723" t="str">
        <f>+_xlfn.CONCAT(O37," on ",O38)</f>
        <v>Effect of subsidies and VAT on Inequality (gini points)</v>
      </c>
    </row>
    <row r="39" spans="8:23">
      <c r="H39" s="363"/>
      <c r="I39" s="371" t="s">
        <v>804</v>
      </c>
      <c r="J39" s="371" t="s">
        <v>805</v>
      </c>
      <c r="K39" s="370"/>
      <c r="L39" s="371" t="s">
        <v>806</v>
      </c>
      <c r="M39" s="371" t="s">
        <v>807</v>
      </c>
      <c r="N39" s="363" t="s">
        <v>808</v>
      </c>
      <c r="P39" s="648"/>
      <c r="S39" s="293" t="str">
        <f>INDEX($E$9:$E$10,MATCH($I$3,A$9:A$10,0))</f>
        <v>gini__yd_0</v>
      </c>
      <c r="T39" s="293">
        <v>1</v>
      </c>
      <c r="W39" s="293">
        <f>VLOOKUP(I2,labels!$F$2:$G$8,2,FALSE)</f>
        <v>4</v>
      </c>
    </row>
    <row r="40" spans="8:23">
      <c r="H40" s="373" t="s">
        <v>814</v>
      </c>
      <c r="I40" s="367">
        <f>100*INDEX(stats!$D:$D,MATCH(T40,stats!$A:$A,0))</f>
        <v>35.887770000000003</v>
      </c>
      <c r="J40" s="367"/>
      <c r="K40" s="294"/>
      <c r="L40" s="367">
        <f>100*INDEX(stats!$D:$D,MATCH(W40,stats!$A:$A,0))</f>
        <v>35.887770000000003</v>
      </c>
      <c r="M40" s="367"/>
      <c r="N40" s="367"/>
      <c r="S40" s="293" t="s">
        <v>815</v>
      </c>
      <c r="T40" s="293" t="str">
        <f>_xlfn.CONCAT(T$8,"_",$S40,"_",$S$8)</f>
        <v>1_yd_pc_gini__yd_0</v>
      </c>
      <c r="W40" s="293" t="str">
        <f t="shared" ref="W40:W48" si="0">_xlfn.CONCAT(W$29,"_",$S40,"_",$S$29)</f>
        <v>4_yd_pc_gini__yd_0</v>
      </c>
    </row>
    <row r="41" spans="8:23">
      <c r="H41" s="646" t="s">
        <v>1096</v>
      </c>
      <c r="I41" s="367">
        <f>100*INDEX(stats!$D:$D,MATCH(T41,stats!$A:$A,0))</f>
        <v>35.865829999999995</v>
      </c>
      <c r="J41" s="367">
        <f t="shared" ref="J41:J48" si="1">I41-$I$40</f>
        <v>-2.1940000000007842E-2</v>
      </c>
      <c r="K41" s="294"/>
      <c r="L41" s="367">
        <f>100*INDEX(stats!$D:$D,MATCH(W41,stats!$A:$A,0))</f>
        <v>35.726439999999997</v>
      </c>
      <c r="M41" s="367">
        <f t="shared" ref="M41:M48" si="2">L41-$I$40</f>
        <v>-0.16133000000000663</v>
      </c>
      <c r="N41" s="367">
        <f t="shared" ref="N41:N48" si="3">M41-J41</f>
        <v>-0.13938999999999879</v>
      </c>
      <c r="S41" s="293" t="s">
        <v>834</v>
      </c>
      <c r="T41" s="293" t="str">
        <f t="shared" ref="T41:T48" si="4">_xlfn.CONCAT(T$29,"_",$S41,"_",$S$29)</f>
        <v>1_inc_all_elec_gini__yd_0</v>
      </c>
      <c r="W41" s="293" t="str">
        <f t="shared" si="0"/>
        <v>4_inc_all_elec_gini__yd_0</v>
      </c>
    </row>
    <row r="42" spans="8:23">
      <c r="H42" s="646" t="s">
        <v>432</v>
      </c>
      <c r="I42" s="367">
        <f>100*INDEX(stats!$D:$D,MATCH(T42,stats!$A:$A,0))</f>
        <v>35.933039999999998</v>
      </c>
      <c r="J42" s="367">
        <f t="shared" si="1"/>
        <v>4.5269999999995036E-2</v>
      </c>
      <c r="K42" s="294"/>
      <c r="L42" s="367">
        <f>100*INDEX(stats!$D:$D,MATCH(W42,stats!$A:$A,0))</f>
        <v>35.933039999999998</v>
      </c>
      <c r="M42" s="367">
        <f t="shared" si="2"/>
        <v>4.5269999999995036E-2</v>
      </c>
      <c r="N42" s="367">
        <f t="shared" si="3"/>
        <v>0</v>
      </c>
      <c r="S42" s="293" t="s">
        <v>835</v>
      </c>
      <c r="T42" s="293" t="str">
        <f t="shared" si="4"/>
        <v>1_inc_all_fuel_gini__yd_0</v>
      </c>
      <c r="W42" s="293" t="str">
        <f t="shared" si="0"/>
        <v>4_inc_all_fuel_gini__yd_0</v>
      </c>
    </row>
    <row r="43" spans="8:23">
      <c r="H43" s="647" t="s">
        <v>836</v>
      </c>
      <c r="I43" s="376">
        <f>100*INDEX(stats!$D:$D,MATCH(T43,stats!$A:$A,0))</f>
        <v>35.911159999999995</v>
      </c>
      <c r="J43" s="376">
        <f t="shared" si="1"/>
        <v>2.3389999999992028E-2</v>
      </c>
      <c r="K43" s="377"/>
      <c r="L43" s="376">
        <f>100*INDEX(stats!$D:$D,MATCH(W43,stats!$A:$A,0))</f>
        <v>35.772660000000002</v>
      </c>
      <c r="M43" s="376">
        <f t="shared" si="2"/>
        <v>-0.11511000000000138</v>
      </c>
      <c r="N43" s="376">
        <f t="shared" si="3"/>
        <v>-0.13849999999999341</v>
      </c>
      <c r="S43" s="293" t="s">
        <v>837</v>
      </c>
      <c r="T43" s="293" t="str">
        <f t="shared" si="4"/>
        <v>1_inc_all_policies_gini__yd_0</v>
      </c>
      <c r="W43" s="293" t="str">
        <f t="shared" si="0"/>
        <v>4_inc_all_policies_gini__yd_0</v>
      </c>
    </row>
    <row r="44" spans="8:23">
      <c r="H44" s="1" t="s">
        <v>1090</v>
      </c>
      <c r="I44" s="367">
        <f>100*INDEX(stats!$D:$D,MATCH(T44,stats!$A:$A,0))</f>
        <v>35.887770000000003</v>
      </c>
      <c r="J44" s="367">
        <f t="shared" si="1"/>
        <v>0</v>
      </c>
      <c r="K44" s="294"/>
      <c r="L44" s="367">
        <f>100*INDEX(stats!$D:$D,MATCH(W44,stats!$A:$A,0))</f>
        <v>35.887770000000003</v>
      </c>
      <c r="M44" s="367">
        <f t="shared" si="2"/>
        <v>0</v>
      </c>
      <c r="N44" s="367">
        <f t="shared" si="3"/>
        <v>0</v>
      </c>
      <c r="S44" s="293" t="s">
        <v>1079</v>
      </c>
      <c r="T44" s="293" t="str">
        <f t="shared" si="4"/>
        <v>1_inc_am_new_pnbsf_gini__yd_0</v>
      </c>
      <c r="W44" s="293" t="str">
        <f t="shared" si="0"/>
        <v>4_inc_am_new_pnbsf_gini__yd_0</v>
      </c>
    </row>
    <row r="45" spans="8:23">
      <c r="H45" s="1" t="s">
        <v>1091</v>
      </c>
      <c r="I45" s="367">
        <f>100*INDEX(stats!$D:$D,MATCH(T45,stats!$A:$A,0))</f>
        <v>35.887770000000003</v>
      </c>
      <c r="J45" s="367">
        <f t="shared" si="1"/>
        <v>0</v>
      </c>
      <c r="K45" s="294"/>
      <c r="L45" s="367">
        <f>100*INDEX(stats!$D:$D,MATCH(W45,stats!$A:$A,0))</f>
        <v>35.887770000000003</v>
      </c>
      <c r="M45" s="367">
        <f t="shared" si="2"/>
        <v>0</v>
      </c>
      <c r="N45" s="367">
        <f t="shared" si="3"/>
        <v>0</v>
      </c>
      <c r="S45" s="293" t="s">
        <v>1081</v>
      </c>
      <c r="T45" s="293" t="str">
        <f t="shared" si="4"/>
        <v>1_inc_subs_public_transport_gini__yd_0</v>
      </c>
      <c r="W45" s="293" t="str">
        <f t="shared" si="0"/>
        <v>4_inc_subs_public_transport_gini__yd_0</v>
      </c>
    </row>
    <row r="46" spans="8:23">
      <c r="H46" s="570" t="s">
        <v>1092</v>
      </c>
      <c r="I46" s="367">
        <f>100*INDEX(stats!$D:$D,MATCH(T46,stats!$A:$A,0))</f>
        <v>35.887770000000003</v>
      </c>
      <c r="J46" s="367">
        <f t="shared" si="1"/>
        <v>0</v>
      </c>
      <c r="K46" s="294"/>
      <c r="L46" s="367">
        <f>100*INDEX(stats!$D:$D,MATCH(W46,stats!$A:$A,0))</f>
        <v>35.887770000000003</v>
      </c>
      <c r="M46" s="367">
        <f t="shared" si="2"/>
        <v>0</v>
      </c>
      <c r="N46" s="367">
        <f t="shared" si="3"/>
        <v>0</v>
      </c>
      <c r="S46" s="293" t="s">
        <v>1080</v>
      </c>
      <c r="T46" s="293" t="str">
        <f t="shared" si="4"/>
        <v>1_inc_am_delayed_pnbsf_gini__yd_0</v>
      </c>
      <c r="W46" s="293" t="str">
        <f t="shared" si="0"/>
        <v>4_inc_am_delayed_pnbsf_gini__yd_0</v>
      </c>
    </row>
    <row r="47" spans="8:23">
      <c r="H47" s="747" t="s">
        <v>1094</v>
      </c>
      <c r="I47" s="376">
        <f>100*INDEX(stats!$D:$D,MATCH(T47,stats!$A:$A,0))</f>
        <v>35.887770000000003</v>
      </c>
      <c r="J47" s="376">
        <f t="shared" si="1"/>
        <v>0</v>
      </c>
      <c r="K47" s="377"/>
      <c r="L47" s="376">
        <f>100*INDEX(stats!$D:$D,MATCH(W47,stats!$A:$A,0))</f>
        <v>35.887770000000003</v>
      </c>
      <c r="M47" s="376">
        <f t="shared" si="2"/>
        <v>0</v>
      </c>
      <c r="N47" s="376">
        <f t="shared" si="3"/>
        <v>0</v>
      </c>
      <c r="S47" s="293" t="s">
        <v>1095</v>
      </c>
      <c r="T47" s="293" t="str">
        <f t="shared" si="4"/>
        <v>1_inc_all_miti_noST_gini__yd_0</v>
      </c>
      <c r="W47" s="293" t="str">
        <f t="shared" si="0"/>
        <v>4_inc_all_miti_noST_gini__yd_0</v>
      </c>
    </row>
    <row r="48" spans="8:23">
      <c r="H48" s="747" t="s">
        <v>1093</v>
      </c>
      <c r="I48" s="376">
        <f>100*INDEX(stats!$D:$D,MATCH(T48,stats!$A:$A,0))</f>
        <v>35.911159999999995</v>
      </c>
      <c r="J48" s="376">
        <f t="shared" si="1"/>
        <v>2.3389999999992028E-2</v>
      </c>
      <c r="K48" s="377"/>
      <c r="L48" s="376">
        <f>100*INDEX(stats!$D:$D,MATCH(W48,stats!$A:$A,0))</f>
        <v>35.772660000000002</v>
      </c>
      <c r="M48" s="376">
        <f t="shared" si="2"/>
        <v>-0.11511000000000138</v>
      </c>
      <c r="N48" s="376">
        <f t="shared" si="3"/>
        <v>-0.13849999999999341</v>
      </c>
      <c r="S48" s="293" t="s">
        <v>1082</v>
      </c>
      <c r="T48" s="293" t="str">
        <f t="shared" si="4"/>
        <v>1_inc_all_policies_miti_gini__yd_0</v>
      </c>
      <c r="W48" s="293" t="str">
        <f t="shared" si="0"/>
        <v>4_inc_all_policies_miti_gini__yd_0</v>
      </c>
    </row>
    <row r="50" spans="9:17">
      <c r="I50" s="353"/>
      <c r="J50" s="353"/>
      <c r="K50" s="367"/>
    </row>
    <row r="51" spans="9:17">
      <c r="I51" s="353"/>
      <c r="J51" s="353"/>
      <c r="K51" s="367"/>
      <c r="Q51" s="1"/>
    </row>
    <row r="52" spans="9:17">
      <c r="I52" s="353"/>
      <c r="J52" s="353"/>
      <c r="K52" s="376"/>
      <c r="Q52" s="1"/>
    </row>
    <row r="53" spans="9:17">
      <c r="Q53" s="1"/>
    </row>
    <row r="54" spans="9:17">
      <c r="Q54" s="1"/>
    </row>
    <row r="66" spans="8:14">
      <c r="I66" s="1" t="s">
        <v>803</v>
      </c>
      <c r="L66" s="1" t="s">
        <v>15</v>
      </c>
      <c r="N66" s="1" t="s">
        <v>818</v>
      </c>
    </row>
    <row r="67" spans="8:14">
      <c r="H67" s="1" t="s">
        <v>838</v>
      </c>
      <c r="I67" s="1" t="s">
        <v>816</v>
      </c>
      <c r="J67" s="1" t="s">
        <v>817</v>
      </c>
      <c r="L67" s="1" t="s">
        <v>816</v>
      </c>
      <c r="M67" s="1" t="s">
        <v>817</v>
      </c>
    </row>
    <row r="68" spans="8:14">
      <c r="I68" s="1" t="s">
        <v>804</v>
      </c>
      <c r="J68" s="1" t="s">
        <v>805</v>
      </c>
      <c r="L68" s="1" t="s">
        <v>806</v>
      </c>
      <c r="M68" s="1" t="s">
        <v>807</v>
      </c>
      <c r="N68" s="1" t="s">
        <v>808</v>
      </c>
    </row>
    <row r="69" spans="8:14">
      <c r="H69" s="1" t="s">
        <v>814</v>
      </c>
      <c r="I69" s="1">
        <v>38.494498958556925</v>
      </c>
      <c r="L69" s="1">
        <v>38.494498958556925</v>
      </c>
    </row>
    <row r="70" spans="8:14">
      <c r="H70" s="1" t="s">
        <v>418</v>
      </c>
      <c r="I70" s="353">
        <v>37.867939232945957</v>
      </c>
      <c r="J70" s="353">
        <v>-0.62655972561096718</v>
      </c>
      <c r="K70" s="353"/>
      <c r="L70" s="353">
        <v>37.867939232945957</v>
      </c>
      <c r="M70" s="353">
        <v>-0.62655972561096718</v>
      </c>
      <c r="N70" s="353">
        <f>+M70-J70</f>
        <v>0</v>
      </c>
    </row>
    <row r="71" spans="8:14">
      <c r="H71" s="1" t="s">
        <v>432</v>
      </c>
      <c r="I71" s="353">
        <v>38.086871196846353</v>
      </c>
      <c r="J71" s="353">
        <v>-0.40762776171057169</v>
      </c>
      <c r="K71" s="353"/>
      <c r="L71" s="353">
        <v>38.131595932864158</v>
      </c>
      <c r="M71" s="353">
        <v>-0.36290302569276633</v>
      </c>
      <c r="N71" s="353">
        <f>+M71-J71</f>
        <v>4.4724736017805355E-2</v>
      </c>
    </row>
    <row r="72" spans="8:14">
      <c r="H72" s="1" t="s">
        <v>836</v>
      </c>
      <c r="I72" s="353">
        <v>37.457179486518228</v>
      </c>
      <c r="J72" s="353">
        <v>-1.0373194720386962</v>
      </c>
      <c r="K72" s="353"/>
      <c r="L72" s="353">
        <v>37.468855524439</v>
      </c>
      <c r="M72" s="353">
        <v>-1.0256434341179244</v>
      </c>
      <c r="N72" s="353">
        <f>+M72-J72</f>
        <v>1.1676037920771876E-2</v>
      </c>
    </row>
    <row r="84" spans="8:8">
      <c r="H84" s="1" t="s">
        <v>858</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2700-000000000000}">
      <formula1>$A$9:$A$10</formula1>
    </dataValidation>
    <dataValidation type="list" allowBlank="1" showInputMessage="1" showErrorMessage="1" sqref="I4" xr:uid="{00000000-0002-0000-2700-000001000000}">
      <formula1>$A$14:$A$16</formula1>
    </dataValidation>
    <dataValidation type="list" allowBlank="1" showInputMessage="1" showErrorMessage="1" sqref="I2" xr:uid="{00000000-0002-0000-2700-000002000000}">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78" zoomScale="70" zoomScaleNormal="70" workbookViewId="0">
      <selection activeCell="J97" sqref="J97"/>
    </sheetView>
  </sheetViews>
  <sheetFormatPr baseColWidth="10" defaultColWidth="10.33203125" defaultRowHeight="15.6"/>
  <cols>
    <col min="1" max="3" width="0" style="591" hidden="1" customWidth="1"/>
    <col min="4" max="4" width="29.109375" style="591" hidden="1" customWidth="1"/>
    <col min="5" max="5" width="0" style="591" hidden="1" customWidth="1"/>
    <col min="6" max="6" width="10.33203125" style="591"/>
    <col min="7" max="7" width="9" style="591" customWidth="1"/>
    <col min="8" max="8" width="10.33203125" style="592"/>
    <col min="9" max="10" width="10.6640625" style="591" bestFit="1" customWidth="1"/>
    <col min="11" max="17" width="10.33203125" style="591"/>
    <col min="18" max="18" width="13.109375" style="591" customWidth="1"/>
    <col min="19" max="19" width="12.44140625" style="591" customWidth="1"/>
    <col min="20" max="20" width="10.33203125" style="591"/>
    <col min="21" max="21" width="12" style="591" customWidth="1"/>
    <col min="22" max="24" width="10.33203125" style="591"/>
    <col min="25" max="25" width="20.109375" style="591" customWidth="1"/>
    <col min="26" max="26" width="9.6640625" style="591" customWidth="1"/>
    <col min="27" max="27" width="11.44140625" style="591" customWidth="1"/>
    <col min="28" max="28" width="10.33203125" style="591"/>
    <col min="29" max="29" width="11.44140625" style="591" customWidth="1"/>
    <col min="30" max="31" width="10.33203125" style="591"/>
    <col min="32" max="32" width="23.33203125" style="591" customWidth="1"/>
    <col min="33" max="33" width="20.44140625" style="591" customWidth="1"/>
    <col min="34" max="16384" width="10.33203125" style="591"/>
  </cols>
  <sheetData>
    <row r="1" spans="1:39">
      <c r="F1" s="961" t="s">
        <v>839</v>
      </c>
      <c r="G1" s="961"/>
      <c r="H1" s="961"/>
      <c r="I1" s="961"/>
      <c r="J1" s="961"/>
      <c r="K1" s="961"/>
      <c r="O1" s="961" t="s">
        <v>840</v>
      </c>
      <c r="P1" s="961"/>
      <c r="Q1" s="961"/>
      <c r="R1" s="961"/>
      <c r="S1" s="961"/>
      <c r="T1" s="961"/>
      <c r="U1" s="961"/>
      <c r="X1" s="961" t="s">
        <v>841</v>
      </c>
      <c r="Y1" s="961"/>
      <c r="Z1" s="961"/>
      <c r="AA1" s="961"/>
      <c r="AB1" s="961"/>
      <c r="AC1" s="961"/>
      <c r="AD1" s="961"/>
      <c r="AF1" s="86"/>
      <c r="AG1" s="961" t="s">
        <v>841</v>
      </c>
      <c r="AH1" s="961"/>
      <c r="AI1" s="961"/>
      <c r="AJ1" s="961"/>
      <c r="AK1" s="961"/>
      <c r="AL1" s="961"/>
      <c r="AM1" s="961"/>
    </row>
    <row r="2" spans="1:39">
      <c r="Y2" s="591" t="s">
        <v>842</v>
      </c>
      <c r="Z2" s="593" t="s">
        <v>843</v>
      </c>
      <c r="AF2" s="88"/>
    </row>
    <row r="3" spans="1:39">
      <c r="G3" s="594"/>
      <c r="H3" s="965" t="s">
        <v>315</v>
      </c>
      <c r="I3" s="965"/>
      <c r="J3" s="595" t="s">
        <v>561</v>
      </c>
      <c r="O3" s="1"/>
      <c r="P3" s="570"/>
      <c r="Q3" s="853" t="s">
        <v>844</v>
      </c>
      <c r="R3" s="853"/>
      <c r="S3" s="853"/>
      <c r="T3" s="570"/>
      <c r="Y3" s="591" t="str">
        <f>+Parameters!B11</f>
        <v>Premium Gasoline  (Super Carburant)</v>
      </c>
      <c r="Z3" s="596">
        <f>100*Parameters!E11</f>
        <v>2.9335471873669536E-5</v>
      </c>
      <c r="AF3" s="88"/>
      <c r="AH3" s="591" t="s">
        <v>845</v>
      </c>
    </row>
    <row r="4" spans="1:39" ht="13.95" customHeight="1">
      <c r="E4" s="597"/>
      <c r="G4" s="962" t="s">
        <v>846</v>
      </c>
      <c r="H4" s="594" t="s">
        <v>847</v>
      </c>
      <c r="I4" s="597">
        <f>Parameters!C24</f>
        <v>91.17</v>
      </c>
      <c r="J4" s="596"/>
      <c r="O4" s="1"/>
      <c r="P4" s="1"/>
      <c r="Q4" s="1" t="s">
        <v>333</v>
      </c>
      <c r="R4" s="1" t="s">
        <v>352</v>
      </c>
      <c r="S4" s="1" t="s">
        <v>356</v>
      </c>
      <c r="T4" s="1" t="s">
        <v>360</v>
      </c>
      <c r="Y4" s="591" t="str">
        <f>+Parameters!B9</f>
        <v>Regular Gasoline (Essence Ordinaire)</v>
      </c>
      <c r="Z4" s="596">
        <f>100*Parameters!E9</f>
        <v>23.794853746758996</v>
      </c>
      <c r="AA4" s="4"/>
      <c r="AF4" s="90"/>
    </row>
    <row r="5" spans="1:39">
      <c r="D5" s="598" t="s">
        <v>848</v>
      </c>
      <c r="E5" s="597">
        <v>15319.1</v>
      </c>
      <c r="G5" s="962"/>
      <c r="H5" s="594" t="s">
        <v>849</v>
      </c>
      <c r="I5" s="597">
        <f>Parameters!C25</f>
        <v>136.49</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63" t="s">
        <v>850</v>
      </c>
      <c r="AH5" s="591" t="s">
        <v>851</v>
      </c>
      <c r="AI5" s="599">
        <v>16.400396583391</v>
      </c>
    </row>
    <row r="6" spans="1:39" ht="19.2" customHeight="1">
      <c r="A6" s="591" t="s">
        <v>852</v>
      </c>
      <c r="D6" s="598" t="s">
        <v>853</v>
      </c>
      <c r="E6" s="597">
        <v>16922</v>
      </c>
      <c r="G6" s="962"/>
      <c r="H6" s="594" t="s">
        <v>854</v>
      </c>
      <c r="I6" s="597">
        <f>Parameters!C26</f>
        <v>149.06</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18.183972810502336</v>
      </c>
      <c r="AF6" s="86"/>
      <c r="AG6" s="963"/>
      <c r="AH6" s="591" t="s">
        <v>856</v>
      </c>
      <c r="AI6" s="599">
        <v>23.158566810061998</v>
      </c>
    </row>
    <row r="7" spans="1:39">
      <c r="A7" s="591" t="s">
        <v>857</v>
      </c>
      <c r="B7" s="591" cm="1">
        <f t="array" aca="1" ref="B7" ca="1">+INDIRECT(A7)</f>
        <v>2</v>
      </c>
      <c r="C7" s="591" t="s">
        <v>858</v>
      </c>
      <c r="D7" s="591" t="s">
        <v>859</v>
      </c>
      <c r="E7" s="601">
        <f>750/E5*100</f>
        <v>4.8958489728508852</v>
      </c>
      <c r="G7" s="962" t="s">
        <v>860</v>
      </c>
      <c r="H7" s="594" t="str">
        <f>_xlfn.CONCAT("0 - ",[1]Parameters!D36)</f>
        <v>0 - 150</v>
      </c>
      <c r="I7" s="597">
        <f>+Parameters!C29</f>
        <v>91.17</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63" t="s">
        <v>846</v>
      </c>
      <c r="AH7" s="591" t="s">
        <v>851</v>
      </c>
      <c r="AI7" s="599">
        <v>17.940740740740999</v>
      </c>
    </row>
    <row r="8" spans="1:39">
      <c r="A8" s="591" t="s">
        <v>862</v>
      </c>
      <c r="B8" s="591" cm="1">
        <f t="array" aca="1" ref="B8" ca="1">INDIRECT(A8)</f>
        <v>3</v>
      </c>
      <c r="E8" s="601">
        <f>750/E6*100</f>
        <v>4.4321002245597452</v>
      </c>
      <c r="G8" s="962"/>
      <c r="H8" s="594" t="str">
        <f>_xlfn.CONCAT([1]Parameters!D36, " - ", [1]Parameters!D37)</f>
        <v>150 - 250</v>
      </c>
      <c r="I8" s="597">
        <f>+Parameters!C30</f>
        <v>136.49</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63"/>
      <c r="AH8" s="591" t="s">
        <v>856</v>
      </c>
      <c r="AI8" s="599">
        <v>24.70140074663</v>
      </c>
    </row>
    <row r="9" spans="1:39">
      <c r="C9" s="591" t="s">
        <v>858</v>
      </c>
      <c r="G9" s="962"/>
      <c r="H9" s="594" t="str">
        <f>_xlfn.CONCAT([1]Parameters!D37, " + ")</f>
        <v xml:space="preserve">250 + </v>
      </c>
      <c r="I9" s="597">
        <f>+Parameters!C31</f>
        <v>159.36000000000001</v>
      </c>
      <c r="J9" s="596">
        <v>18</v>
      </c>
      <c r="O9" s="1"/>
      <c r="P9" s="1"/>
      <c r="Q9" s="1"/>
      <c r="R9" s="1"/>
      <c r="S9" s="1"/>
      <c r="AG9" s="963"/>
      <c r="AH9" s="591" t="s">
        <v>863</v>
      </c>
      <c r="AI9" s="599">
        <v>25.715459572383999</v>
      </c>
    </row>
    <row r="10" spans="1:39">
      <c r="O10" s="1"/>
      <c r="P10" s="1"/>
      <c r="Q10" s="1"/>
      <c r="R10" s="1"/>
      <c r="S10" s="1"/>
    </row>
    <row r="11" spans="1:39">
      <c r="O11" s="1"/>
      <c r="P11" s="1"/>
      <c r="Q11" s="1"/>
      <c r="R11" s="1"/>
      <c r="S11" s="1"/>
    </row>
    <row r="12" spans="1:39">
      <c r="O12" s="1"/>
      <c r="P12" s="1"/>
      <c r="Q12" s="1"/>
      <c r="R12" s="1"/>
      <c r="S12" s="1"/>
    </row>
    <row r="13" spans="1:39">
      <c r="C13" s="591" t="s">
        <v>858</v>
      </c>
      <c r="O13" s="1"/>
      <c r="P13" s="1"/>
      <c r="Q13" s="1"/>
      <c r="R13" s="1"/>
      <c r="S13" s="1"/>
    </row>
    <row r="14" spans="1:39">
      <c r="A14" s="591" t="s">
        <v>684</v>
      </c>
    </row>
    <row r="15" spans="1:39">
      <c r="A15" s="591" t="s">
        <v>864</v>
      </c>
      <c r="B15" s="591" cm="1">
        <f t="array" aca="1" ref="B15" ca="1">INDIRECT(A15)</f>
        <v>0</v>
      </c>
    </row>
    <row r="16" spans="1:39">
      <c r="A16" s="591" t="s">
        <v>865</v>
      </c>
      <c r="B16" s="591" cm="1">
        <f t="array" aca="1" ref="B16" ca="1">INDIRECT(A16)</f>
        <v>0</v>
      </c>
      <c r="C16" s="591" t="s">
        <v>858</v>
      </c>
    </row>
    <row r="17" spans="1:37">
      <c r="A17" s="591" t="s">
        <v>866</v>
      </c>
      <c r="B17" s="591" cm="1">
        <f t="array" aca="1" ref="B17" ca="1">INDIRECT(A17)</f>
        <v>0</v>
      </c>
      <c r="C17" s="591" t="s">
        <v>858</v>
      </c>
    </row>
    <row r="18" spans="1:37">
      <c r="A18" s="591" t="s">
        <v>867</v>
      </c>
      <c r="B18" s="591" cm="1">
        <f t="array" aca="1" ref="B18" ca="1">INDIRECT(A18)</f>
        <v>0</v>
      </c>
      <c r="C18" s="591" t="s">
        <v>858</v>
      </c>
    </row>
    <row r="19" spans="1:37">
      <c r="A19" s="591" t="s">
        <v>868</v>
      </c>
      <c r="B19" s="591" cm="1">
        <f t="array" aca="1" ref="B19" ca="1">INDIRECT('F1'!A19)</f>
        <v>0</v>
      </c>
      <c r="C19" s="591" t="s">
        <v>858</v>
      </c>
    </row>
    <row r="20" spans="1:37">
      <c r="A20" s="591" t="s">
        <v>869</v>
      </c>
      <c r="B20" s="591" cm="1">
        <f t="array" aca="1" ref="B20" ca="1">INDIRECT(A20)</f>
        <v>0</v>
      </c>
      <c r="C20" s="591" t="s">
        <v>858</v>
      </c>
    </row>
    <row r="21" spans="1:37">
      <c r="A21" s="591" t="s">
        <v>870</v>
      </c>
      <c r="B21" s="591" cm="1">
        <f t="array" aca="1" ref="B21" ca="1">INDIRECT(A21)</f>
        <v>0</v>
      </c>
      <c r="C21" s="591" t="s">
        <v>858</v>
      </c>
    </row>
    <row r="22" spans="1:37">
      <c r="A22" s="591" t="s">
        <v>871</v>
      </c>
      <c r="B22" s="591" cm="1">
        <f t="array" aca="1" ref="B22" ca="1">INDIRECT(A22)</f>
        <v>0</v>
      </c>
      <c r="C22" s="591" t="s">
        <v>858</v>
      </c>
    </row>
    <row r="23" spans="1:37">
      <c r="A23" s="591" t="s">
        <v>872</v>
      </c>
      <c r="B23" s="591" cm="1">
        <f t="array" aca="1" ref="B23" ca="1">INDIRECT(A23)</f>
        <v>0</v>
      </c>
      <c r="C23" s="591" t="s">
        <v>858</v>
      </c>
    </row>
    <row r="24" spans="1:37">
      <c r="A24" s="591" t="s">
        <v>873</v>
      </c>
      <c r="B24" s="591" cm="1">
        <f t="array" aca="1" ref="B24" ca="1">INDIRECT(A24)</f>
        <v>0</v>
      </c>
      <c r="C24" s="591" t="s">
        <v>858</v>
      </c>
    </row>
    <row r="25" spans="1:37">
      <c r="A25" s="591" t="s">
        <v>874</v>
      </c>
      <c r="B25" s="591" cm="1">
        <f t="array" aca="1" ref="B25" ca="1">INDIRECT(A25)</f>
        <v>0</v>
      </c>
    </row>
    <row r="26" spans="1:37">
      <c r="A26" s="591" t="s">
        <v>875</v>
      </c>
      <c r="B26" s="591" cm="1">
        <f t="array" aca="1" ref="B26" ca="1">INDIRECT(A26)</f>
        <v>0</v>
      </c>
    </row>
    <row r="30" spans="1:37">
      <c r="E30" s="961" t="s">
        <v>876</v>
      </c>
      <c r="F30" s="961"/>
      <c r="G30" s="961"/>
      <c r="H30" s="961"/>
      <c r="I30" s="961"/>
      <c r="J30" s="961"/>
      <c r="K30" s="961"/>
      <c r="O30" s="961" t="s">
        <v>877</v>
      </c>
      <c r="P30" s="961"/>
      <c r="Q30" s="961"/>
      <c r="R30" s="961"/>
      <c r="S30" s="961"/>
      <c r="T30" s="961"/>
      <c r="U30" s="961"/>
      <c r="X30" s="961" t="s">
        <v>878</v>
      </c>
      <c r="Y30" s="961"/>
      <c r="Z30" s="961"/>
      <c r="AA30" s="961"/>
      <c r="AB30" s="961"/>
      <c r="AC30" s="961"/>
      <c r="AD30" s="961"/>
      <c r="AK30" s="591" t="s">
        <v>879</v>
      </c>
    </row>
    <row r="31" spans="1:37">
      <c r="E31" s="602" t="s">
        <v>880</v>
      </c>
      <c r="G31" s="602"/>
      <c r="O31" s="603" t="s">
        <v>880</v>
      </c>
    </row>
    <row r="32" spans="1:37">
      <c r="G32" s="1"/>
      <c r="H32" s="1"/>
      <c r="I32" s="570" t="s">
        <v>14</v>
      </c>
      <c r="J32" s="570" t="s">
        <v>15</v>
      </c>
      <c r="O32" s="593"/>
      <c r="P32" s="593" t="s">
        <v>14</v>
      </c>
      <c r="Q32" s="593" t="s">
        <v>15</v>
      </c>
      <c r="R32" s="593"/>
      <c r="S32" s="593"/>
      <c r="T32" s="604" t="s">
        <v>14</v>
      </c>
      <c r="U32" s="604" t="s">
        <v>15</v>
      </c>
    </row>
    <row r="33" spans="7:28">
      <c r="G33" s="890" t="s">
        <v>846</v>
      </c>
      <c r="H33" s="594" t="s">
        <v>847</v>
      </c>
      <c r="I33" s="214">
        <f>100*(Parameters!$C$56-Parameters!C24)/Parameters!$C$56</f>
        <v>34.645161290322584</v>
      </c>
      <c r="J33" s="214">
        <f>100*(Parameters!$C$56-Parameters!E24)/Parameters!$C$56</f>
        <v>34.645161290322584</v>
      </c>
      <c r="O33" s="605" t="str">
        <f>+Parameters!B6</f>
        <v>LPG (Butane)</v>
      </c>
      <c r="P33" s="606">
        <f>100*Parameters!E6</f>
        <v>25.759454497153101</v>
      </c>
      <c r="Q33" s="606">
        <f>100*Parameters!H6</f>
        <v>25.759454497153101</v>
      </c>
      <c r="R33" s="964" t="s">
        <v>881</v>
      </c>
      <c r="S33" s="605" t="s">
        <v>882</v>
      </c>
      <c r="T33" s="607">
        <v>41.957356893675062</v>
      </c>
      <c r="U33" s="596">
        <v>41.965525611708706</v>
      </c>
    </row>
    <row r="34" spans="7:28">
      <c r="G34" s="890"/>
      <c r="H34" s="594" t="s">
        <v>849</v>
      </c>
      <c r="I34" s="214">
        <f>100*(Parameters!$C$56-Parameters!C25)/Parameters!$C$56</f>
        <v>2.1577060931899577</v>
      </c>
      <c r="J34" s="214">
        <f>100*(Parameters!$C$56-Parameters!E25)/Parameters!$C$56</f>
        <v>2.1577060931899577</v>
      </c>
      <c r="O34" s="605" t="str">
        <f>+Parameters!B7</f>
        <v>Kerosene (Pétrole Lampant)</v>
      </c>
      <c r="P34" s="606">
        <f>100*Parameters!E7</f>
        <v>46.872687776634152</v>
      </c>
      <c r="Q34" s="606">
        <f>100*Parameters!H7</f>
        <v>46.872687776634152</v>
      </c>
      <c r="R34" s="964"/>
      <c r="S34" s="605" t="s">
        <v>883</v>
      </c>
      <c r="T34" s="607">
        <v>53.276345251792613</v>
      </c>
      <c r="U34" s="596">
        <v>53.276279154821658</v>
      </c>
      <c r="Y34" s="593"/>
      <c r="Z34" s="593" t="s">
        <v>842</v>
      </c>
      <c r="AA34" s="591" t="s">
        <v>884</v>
      </c>
    </row>
    <row r="35" spans="7:28">
      <c r="G35" s="890"/>
      <c r="H35" s="594" t="s">
        <v>854</v>
      </c>
      <c r="I35" s="214">
        <f>100*(Parameters!$C$56-Parameters!C26)/Parameters!$C$56</f>
        <v>-6.8530465949820805</v>
      </c>
      <c r="J35" s="214">
        <f>100*(Parameters!$C$56-Parameters!E26)/Parameters!$C$56</f>
        <v>-6.8530465949820805</v>
      </c>
      <c r="O35" s="605" t="str">
        <f>+Parameters!B8</f>
        <v>Diesel (Gasoil)</v>
      </c>
      <c r="P35" s="606">
        <f>100*Parameters!E8</f>
        <v>18.183972810502336</v>
      </c>
      <c r="Q35" s="606">
        <f>100*Parameters!H8</f>
        <v>18.183972810502336</v>
      </c>
      <c r="R35" s="964"/>
      <c r="S35" s="608" t="s">
        <v>885</v>
      </c>
      <c r="T35" s="596">
        <v>31.990288677038293</v>
      </c>
      <c r="U35" s="596">
        <v>27.201449500370583</v>
      </c>
      <c r="V35" s="591" t="s">
        <v>886</v>
      </c>
      <c r="W35" s="591" t="s">
        <v>858</v>
      </c>
      <c r="Y35" s="4"/>
      <c r="Z35" s="593" t="s">
        <v>887</v>
      </c>
      <c r="AA35" s="596">
        <f>0.03*100</f>
        <v>3</v>
      </c>
    </row>
    <row r="36" spans="7:28">
      <c r="G36" s="890" t="s">
        <v>860</v>
      </c>
      <c r="H36" s="594" t="s">
        <v>847</v>
      </c>
      <c r="I36" s="214">
        <f>100*(Parameters!$C$56-Parameters!C29)/Parameters!$C$56</f>
        <v>34.645161290322584</v>
      </c>
      <c r="J36" s="214">
        <f>100*(Parameters!$C$56-Parameters!E29)/Parameters!$C$56</f>
        <v>34.645161290322584</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spans="7:28">
      <c r="G37" s="890"/>
      <c r="H37" s="594" t="s">
        <v>849</v>
      </c>
      <c r="I37" s="214">
        <f>100*(Parameters!$C$56-Parameters!C30)/Parameters!$C$56</f>
        <v>2.1577060931899577</v>
      </c>
      <c r="J37" s="214">
        <f>100*(Parameters!$C$56-Parameters!E30)/Parameters!$C$56</f>
        <v>2.1577060931899577</v>
      </c>
      <c r="O37" s="605" t="str">
        <f>+Parameters!B10</f>
        <v>Boat Gasoline (Essence Pirogue)</v>
      </c>
      <c r="P37" s="606">
        <f>100*Parameters!E10</f>
        <v>31.031555231605861</v>
      </c>
      <c r="Q37" s="606">
        <f>100*Parameters!H10</f>
        <v>31.031555231605861</v>
      </c>
      <c r="R37" s="605"/>
      <c r="S37" s="608"/>
      <c r="Y37" s="4"/>
      <c r="Z37" s="4" t="s">
        <v>37</v>
      </c>
      <c r="AA37" s="596">
        <v>0.5</v>
      </c>
    </row>
    <row r="38" spans="7:28">
      <c r="G38" s="918"/>
      <c r="H38" s="594" t="s">
        <v>854</v>
      </c>
      <c r="I38" s="214">
        <f>100*(Parameters!$C$56-Parameters!C31)/Parameters!$C$56</f>
        <v>-14.236559139784957</v>
      </c>
      <c r="J38" s="214">
        <f>100*(Parameters!$C$56-Parameters!E31)/Parameters!$C$56</f>
        <v>-14.236559139784957</v>
      </c>
      <c r="O38" s="605" t="str">
        <f>+Parameters!B11</f>
        <v>Premium Gasoline  (Super Carburant)</v>
      </c>
      <c r="P38" s="606">
        <f>100*Parameters!E11</f>
        <v>2.9335471873669536E-5</v>
      </c>
      <c r="Q38" s="606">
        <f>100*Parameters!H11</f>
        <v>2.9335471873669536E-5</v>
      </c>
      <c r="R38" s="605"/>
      <c r="S38" s="608"/>
      <c r="Y38" s="4"/>
      <c r="Z38" s="4" t="s">
        <v>36</v>
      </c>
      <c r="AA38" s="596">
        <f>0.05*100</f>
        <v>5</v>
      </c>
    </row>
    <row r="39" spans="7:28" ht="16.2" thickBot="1">
      <c r="G39" s="611" t="s">
        <v>890</v>
      </c>
      <c r="H39" s="612"/>
      <c r="I39" s="613">
        <f>100*Parameters!C49</f>
        <v>-7.4030307748696096</v>
      </c>
      <c r="J39" s="613">
        <f>100*Parameters!D49</f>
        <v>-7.4030307748696096</v>
      </c>
      <c r="Z39" s="4" t="s">
        <v>891</v>
      </c>
      <c r="AA39" s="596">
        <f>0.15*100</f>
        <v>15</v>
      </c>
    </row>
    <row r="40" spans="7:28" ht="16.2" thickTop="1">
      <c r="Z40" s="4" t="s">
        <v>33</v>
      </c>
      <c r="AA40" s="596">
        <f>0.17*100</f>
        <v>17</v>
      </c>
    </row>
    <row r="41" spans="7:28">
      <c r="Z41" s="594"/>
      <c r="AA41" s="594"/>
      <c r="AB41" s="594"/>
    </row>
    <row r="54" spans="5:30">
      <c r="O54" s="86"/>
    </row>
    <row r="55" spans="5:30">
      <c r="O55" s="88"/>
    </row>
    <row r="56" spans="5:30">
      <c r="O56" s="88"/>
    </row>
    <row r="57" spans="5:30">
      <c r="O57" s="90"/>
    </row>
    <row r="58" spans="5:30">
      <c r="O58" s="86"/>
    </row>
    <row r="59" spans="5:30">
      <c r="O59" s="86"/>
      <c r="AB59" s="221"/>
      <c r="AC59" s="222"/>
    </row>
    <row r="60" spans="5:30">
      <c r="E60" s="961"/>
      <c r="F60" s="961"/>
      <c r="G60" s="961"/>
      <c r="H60" s="961"/>
      <c r="I60" s="961"/>
      <c r="J60" s="961"/>
      <c r="K60" s="961"/>
      <c r="O60" s="961" t="s">
        <v>892</v>
      </c>
      <c r="P60" s="961"/>
      <c r="Q60" s="961"/>
      <c r="R60" s="961"/>
      <c r="S60" s="961"/>
      <c r="T60" s="961"/>
      <c r="U60" s="961"/>
      <c r="X60" s="961" t="s">
        <v>893</v>
      </c>
      <c r="Y60" s="961"/>
      <c r="Z60" s="961"/>
      <c r="AA60" s="961"/>
      <c r="AB60" s="961"/>
      <c r="AC60" s="961"/>
      <c r="AD60" s="961"/>
    </row>
    <row r="61" spans="5:30" ht="16.2" thickBot="1">
      <c r="E61" s="602" t="s">
        <v>894</v>
      </c>
      <c r="O61" s="958" t="s">
        <v>895</v>
      </c>
      <c r="P61" s="958"/>
      <c r="Q61" s="958"/>
      <c r="R61" s="614"/>
      <c r="Y61" s="615"/>
      <c r="Z61" s="615"/>
      <c r="AA61" s="615"/>
      <c r="AB61" s="615"/>
      <c r="AC61" s="615"/>
    </row>
    <row r="62" spans="5:30" ht="36.6" thickBot="1">
      <c r="P62" s="616" t="s">
        <v>896</v>
      </c>
      <c r="Q62" s="616" t="s">
        <v>897</v>
      </c>
      <c r="R62" s="616" t="s">
        <v>898</v>
      </c>
      <c r="S62" s="616" t="s">
        <v>425</v>
      </c>
      <c r="T62" s="616" t="s">
        <v>899</v>
      </c>
      <c r="U62" s="616" t="s">
        <v>900</v>
      </c>
      <c r="Y62" s="615"/>
      <c r="Z62" s="617" t="s">
        <v>14</v>
      </c>
      <c r="AA62" s="617"/>
      <c r="AB62" s="959" t="s">
        <v>15</v>
      </c>
      <c r="AC62" s="959"/>
    </row>
    <row r="63" spans="5:30" ht="43.2" customHeight="1" thickBot="1">
      <c r="G63" s="570" t="s">
        <v>901</v>
      </c>
      <c r="H63" s="570" t="s">
        <v>7</v>
      </c>
      <c r="I63" s="589" t="s">
        <v>10</v>
      </c>
      <c r="J63" s="618"/>
      <c r="K63" s="618"/>
      <c r="O63" s="616" t="s">
        <v>10</v>
      </c>
      <c r="P63" s="619">
        <v>91.17</v>
      </c>
      <c r="Q63" s="614">
        <v>300</v>
      </c>
      <c r="R63" s="614">
        <f t="shared" ref="R63:R68" si="0">Q63*$P63</f>
        <v>27351</v>
      </c>
      <c r="S63" s="614">
        <v>0</v>
      </c>
      <c r="T63" s="960">
        <f>SUM(R63:R65)</f>
        <v>61101</v>
      </c>
      <c r="U63" s="960">
        <f>SUM(R63:R65,S65)</f>
        <v>63126</v>
      </c>
      <c r="Y63" s="620"/>
      <c r="Z63" s="621" t="s">
        <v>16</v>
      </c>
      <c r="AA63" s="621" t="s">
        <v>17</v>
      </c>
      <c r="AB63" s="621" t="s">
        <v>16</v>
      </c>
      <c r="AC63" s="621" t="s">
        <v>17</v>
      </c>
      <c r="AD63" s="622"/>
    </row>
    <row r="64" spans="5:30" ht="16.2" thickTop="1">
      <c r="G64" s="1">
        <v>0</v>
      </c>
      <c r="H64" s="1">
        <v>42.44318181818182</v>
      </c>
      <c r="I64" s="1">
        <v>42.44318181818182</v>
      </c>
      <c r="J64" s="1"/>
      <c r="K64" s="1"/>
      <c r="O64" s="616"/>
      <c r="P64" s="619">
        <v>112.5</v>
      </c>
      <c r="Q64" s="614">
        <v>200</v>
      </c>
      <c r="R64" s="614">
        <f t="shared" si="0"/>
        <v>22500</v>
      </c>
      <c r="S64" s="614">
        <v>0</v>
      </c>
      <c r="T64" s="960"/>
      <c r="U64" s="960"/>
      <c r="Y64" s="957" t="s">
        <v>18</v>
      </c>
      <c r="Z64" s="957"/>
      <c r="AA64" s="957"/>
      <c r="AB64" s="957"/>
      <c r="AC64" s="957"/>
    </row>
    <row r="65" spans="7:31">
      <c r="G65" s="1">
        <v>100</v>
      </c>
      <c r="H65" s="1">
        <v>42.44318181818182</v>
      </c>
      <c r="I65" s="1">
        <v>42.44318181818182</v>
      </c>
      <c r="J65" s="1"/>
      <c r="K65" s="1"/>
      <c r="O65" s="616"/>
      <c r="P65" s="619">
        <v>112.5</v>
      </c>
      <c r="Q65" s="614">
        <v>100</v>
      </c>
      <c r="R65" s="614">
        <f t="shared" si="0"/>
        <v>11250</v>
      </c>
      <c r="S65" s="614">
        <f>R65*0.18</f>
        <v>2025</v>
      </c>
      <c r="T65" s="960"/>
      <c r="U65" s="960"/>
      <c r="Y65" s="623" t="s">
        <v>10</v>
      </c>
      <c r="Z65" s="614"/>
      <c r="AA65" s="614"/>
      <c r="AB65" s="624"/>
      <c r="AC65" s="624"/>
      <c r="AE65" s="625"/>
    </row>
    <row r="66" spans="7:31">
      <c r="G66" s="1">
        <v>150</v>
      </c>
      <c r="H66" s="1">
        <v>42.44318181818182</v>
      </c>
      <c r="I66" s="1">
        <v>42.44318181818182</v>
      </c>
      <c r="J66" s="1"/>
      <c r="K66" s="1"/>
      <c r="O66" s="616" t="s">
        <v>7</v>
      </c>
      <c r="P66" s="619">
        <v>91.17</v>
      </c>
      <c r="Q66" s="614">
        <v>150</v>
      </c>
      <c r="R66" s="614">
        <f t="shared" si="0"/>
        <v>13675.5</v>
      </c>
      <c r="S66" s="614">
        <v>0</v>
      </c>
      <c r="T66" s="960">
        <f>SUM(R66:R68)</f>
        <v>68542.5</v>
      </c>
      <c r="U66" s="960">
        <f>SUM(R66:R68,S68)</f>
        <v>76393.56</v>
      </c>
      <c r="Y66" s="626" t="s">
        <v>19</v>
      </c>
      <c r="Z66" s="627">
        <v>91.17</v>
      </c>
      <c r="AA66" s="614">
        <v>300</v>
      </c>
      <c r="AB66" s="627">
        <v>91.17</v>
      </c>
      <c r="AC66" s="614">
        <v>300</v>
      </c>
    </row>
    <row r="67" spans="7:31">
      <c r="G67" s="1">
        <v>150</v>
      </c>
      <c r="H67" s="1">
        <v>28.977272727272734</v>
      </c>
      <c r="I67" s="1">
        <v>42.44318181818182</v>
      </c>
      <c r="J67" s="1"/>
      <c r="K67" s="1"/>
      <c r="O67" s="616"/>
      <c r="P67" s="619">
        <v>112.5</v>
      </c>
      <c r="Q67" s="614">
        <v>100</v>
      </c>
      <c r="R67" s="614">
        <f t="shared" si="0"/>
        <v>11250</v>
      </c>
      <c r="S67" s="614">
        <v>0</v>
      </c>
      <c r="T67" s="960"/>
      <c r="U67" s="960"/>
      <c r="Y67" s="626" t="s">
        <v>21</v>
      </c>
      <c r="Z67" s="628">
        <v>112.5</v>
      </c>
      <c r="AA67" s="614">
        <v>500</v>
      </c>
      <c r="AB67" s="628">
        <v>131.19999999999999</v>
      </c>
      <c r="AC67" s="614">
        <v>500</v>
      </c>
    </row>
    <row r="68" spans="7:31">
      <c r="G68" s="1">
        <v>200</v>
      </c>
      <c r="H68" s="1">
        <v>28.977272727272734</v>
      </c>
      <c r="I68" s="1">
        <v>42.44318181818182</v>
      </c>
      <c r="J68" s="1"/>
      <c r="K68" s="1"/>
      <c r="O68" s="616"/>
      <c r="P68" s="619">
        <v>124.62</v>
      </c>
      <c r="Q68" s="614">
        <v>350</v>
      </c>
      <c r="R68" s="614">
        <f t="shared" si="0"/>
        <v>43617</v>
      </c>
      <c r="S68" s="614">
        <f>R68*0.18</f>
        <v>7851.0599999999995</v>
      </c>
      <c r="T68" s="960"/>
      <c r="U68" s="960"/>
      <c r="Y68" s="629" t="s">
        <v>23</v>
      </c>
      <c r="Z68" s="630">
        <v>112.5</v>
      </c>
      <c r="AA68" s="631"/>
      <c r="AB68" s="630">
        <v>131.19999999999999</v>
      </c>
      <c r="AC68" s="631"/>
    </row>
    <row r="69" spans="7:31">
      <c r="G69" s="1">
        <v>250</v>
      </c>
      <c r="H69" s="1">
        <v>28.977272727272734</v>
      </c>
      <c r="I69" s="1">
        <v>42.44318181818182</v>
      </c>
      <c r="J69" s="1"/>
      <c r="K69" s="1"/>
      <c r="O69" s="616"/>
      <c r="P69" s="616"/>
      <c r="Q69" s="616"/>
      <c r="Y69" s="623" t="s">
        <v>7</v>
      </c>
      <c r="Z69" s="614"/>
      <c r="AA69" s="614"/>
      <c r="AB69" s="624"/>
      <c r="AC69" s="624"/>
    </row>
    <row r="70" spans="7:31">
      <c r="G70" s="1">
        <v>250</v>
      </c>
      <c r="H70" s="1">
        <v>21.325757575757574</v>
      </c>
      <c r="I70" s="1">
        <v>42.44318181818182</v>
      </c>
      <c r="J70" s="1"/>
      <c r="K70" s="1"/>
      <c r="Q70" s="1"/>
      <c r="R70" s="1"/>
      <c r="Y70" s="626" t="s">
        <v>19</v>
      </c>
      <c r="Z70" s="627">
        <v>91.17</v>
      </c>
      <c r="AA70" s="614">
        <v>150</v>
      </c>
      <c r="AB70" s="627">
        <v>91.17</v>
      </c>
      <c r="AC70" s="614">
        <v>150</v>
      </c>
    </row>
    <row r="71" spans="7:31">
      <c r="G71" s="1">
        <v>300</v>
      </c>
      <c r="H71" s="1">
        <v>21.325757575757574</v>
      </c>
      <c r="I71" s="1">
        <v>42.44318181818182</v>
      </c>
      <c r="J71" s="1"/>
      <c r="K71" s="1"/>
      <c r="N71" s="616"/>
      <c r="Q71" s="1"/>
      <c r="R71" s="1"/>
      <c r="Y71" s="626" t="s">
        <v>21</v>
      </c>
      <c r="Z71" s="628">
        <v>112.5</v>
      </c>
      <c r="AA71" s="614">
        <v>250</v>
      </c>
      <c r="AB71" s="628">
        <v>131.19999999999999</v>
      </c>
      <c r="AC71" s="614">
        <v>250</v>
      </c>
    </row>
    <row r="72" spans="7:31" ht="16.2" thickBot="1">
      <c r="G72" s="1">
        <v>300</v>
      </c>
      <c r="H72" s="1">
        <v>21.325757575757574</v>
      </c>
      <c r="I72" s="1">
        <v>28.977272727272734</v>
      </c>
      <c r="J72" s="1"/>
      <c r="K72" s="1"/>
      <c r="N72" s="1"/>
      <c r="Q72" s="1"/>
      <c r="R72" s="1"/>
      <c r="Y72" s="632" t="s">
        <v>23</v>
      </c>
      <c r="Z72" s="633">
        <v>124.62</v>
      </c>
      <c r="AA72" s="634"/>
      <c r="AB72" s="630">
        <v>145.30000000000001</v>
      </c>
      <c r="AC72" s="634"/>
      <c r="AD72" s="622"/>
    </row>
    <row r="73" spans="7:31" ht="16.2" thickTop="1">
      <c r="G73" s="1">
        <v>350</v>
      </c>
      <c r="H73" s="1">
        <v>21.325757575757574</v>
      </c>
      <c r="I73" s="1">
        <v>28.977272727272734</v>
      </c>
      <c r="J73" s="1"/>
      <c r="K73" s="1"/>
      <c r="Y73" s="957" t="s">
        <v>613</v>
      </c>
      <c r="Z73" s="957"/>
      <c r="AA73" s="957"/>
      <c r="AB73" s="957"/>
      <c r="AC73" s="957"/>
    </row>
    <row r="74" spans="7:31">
      <c r="G74" s="1">
        <v>400</v>
      </c>
      <c r="H74" s="1">
        <v>21.325757575757574</v>
      </c>
      <c r="I74" s="1">
        <v>28.977272727272734</v>
      </c>
      <c r="J74" s="1"/>
      <c r="K74" s="1"/>
      <c r="Y74" s="623" t="s">
        <v>27</v>
      </c>
      <c r="Z74" s="614"/>
      <c r="AA74" s="614"/>
      <c r="AB74" s="624"/>
      <c r="AC74" s="624"/>
    </row>
    <row r="75" spans="7:31">
      <c r="G75" s="1">
        <v>450</v>
      </c>
      <c r="H75" s="1">
        <v>21.325757575757574</v>
      </c>
      <c r="I75" s="1">
        <v>28.977272727272734</v>
      </c>
      <c r="J75" s="1"/>
      <c r="K75" s="1"/>
      <c r="Y75" s="626" t="s">
        <v>19</v>
      </c>
      <c r="Z75" s="635">
        <v>96.72</v>
      </c>
      <c r="AA75" s="636">
        <v>100</v>
      </c>
      <c r="AB75" s="635">
        <v>96.72</v>
      </c>
      <c r="AC75" s="636">
        <v>100</v>
      </c>
    </row>
    <row r="76" spans="7:31">
      <c r="G76" s="1">
        <v>500</v>
      </c>
      <c r="H76" s="1">
        <v>21.325757575757574</v>
      </c>
      <c r="I76" s="1">
        <v>28.977272727272734</v>
      </c>
      <c r="J76" s="1"/>
      <c r="K76" s="1"/>
      <c r="N76" s="591" t="s">
        <v>845</v>
      </c>
      <c r="Y76" s="626" t="s">
        <v>21</v>
      </c>
      <c r="Z76" s="637">
        <v>113.38</v>
      </c>
      <c r="AA76" s="636">
        <v>600</v>
      </c>
      <c r="AB76" s="628">
        <v>132.19999999999999</v>
      </c>
      <c r="AC76" s="636">
        <v>600</v>
      </c>
    </row>
    <row r="77" spans="7:31">
      <c r="G77" s="1">
        <v>500</v>
      </c>
      <c r="H77" s="1">
        <v>21.325757575757574</v>
      </c>
      <c r="I77" s="1">
        <v>28.977272727272734</v>
      </c>
      <c r="J77" s="1"/>
      <c r="K77" s="1"/>
      <c r="Y77" s="629" t="s">
        <v>23</v>
      </c>
      <c r="Z77" s="638">
        <v>113.38</v>
      </c>
      <c r="AA77" s="631"/>
      <c r="AB77" s="630">
        <v>132.19999999999999</v>
      </c>
      <c r="AC77" s="631"/>
    </row>
    <row r="78" spans="7:31">
      <c r="G78" s="591">
        <v>550</v>
      </c>
      <c r="H78" s="1">
        <v>21.325757575757574</v>
      </c>
      <c r="I78" s="1">
        <v>28.977272727272734</v>
      </c>
      <c r="K78" s="214"/>
      <c r="M78" s="591" t="s">
        <v>851</v>
      </c>
      <c r="N78" s="591">
        <v>1.1640039658339127</v>
      </c>
      <c r="Y78" s="623" t="s">
        <v>28</v>
      </c>
      <c r="Z78" s="614"/>
      <c r="AA78" s="614"/>
      <c r="AB78" s="614"/>
      <c r="AC78" s="614"/>
    </row>
    <row r="79" spans="7:31">
      <c r="G79" s="591">
        <v>600</v>
      </c>
      <c r="H79" s="1">
        <v>21.325757575757574</v>
      </c>
      <c r="I79" s="1">
        <v>28.977272727272734</v>
      </c>
      <c r="K79" s="214"/>
      <c r="M79" s="591" t="s">
        <v>856</v>
      </c>
      <c r="N79" s="591">
        <v>1.2315856681006248</v>
      </c>
      <c r="Y79" s="626" t="s">
        <v>19</v>
      </c>
      <c r="Z79" s="639">
        <v>96.72</v>
      </c>
      <c r="AA79" s="636">
        <v>50</v>
      </c>
      <c r="AB79" s="639">
        <v>96.72</v>
      </c>
      <c r="AC79" s="636">
        <v>50</v>
      </c>
    </row>
    <row r="80" spans="7:31">
      <c r="K80" s="214"/>
      <c r="M80" s="591" t="s">
        <v>851</v>
      </c>
      <c r="N80" s="591">
        <v>1.1794074074074075</v>
      </c>
      <c r="Y80" s="626" t="s">
        <v>21</v>
      </c>
      <c r="Z80" s="640">
        <v>113.38</v>
      </c>
      <c r="AA80" s="636">
        <v>300</v>
      </c>
      <c r="AB80" s="628">
        <v>132.19999999999999</v>
      </c>
      <c r="AC80" s="636">
        <v>300</v>
      </c>
    </row>
    <row r="81" spans="11:30" ht="16.2" thickBot="1">
      <c r="K81" s="214"/>
      <c r="M81" s="591" t="s">
        <v>856</v>
      </c>
      <c r="N81" s="591">
        <v>1.2470140074662976</v>
      </c>
      <c r="Y81" s="632" t="s">
        <v>23</v>
      </c>
      <c r="Z81" s="641">
        <v>123.92</v>
      </c>
      <c r="AA81" s="634"/>
      <c r="AB81" s="630">
        <v>144.5</v>
      </c>
      <c r="AC81" s="634"/>
      <c r="AD81" s="625"/>
    </row>
    <row r="82" spans="11:30" ht="16.2" thickTop="1">
      <c r="K82" s="214"/>
      <c r="M82" s="591" t="s">
        <v>863</v>
      </c>
      <c r="N82" s="591">
        <v>1.2571545957238424</v>
      </c>
      <c r="Y82" s="957" t="s">
        <v>614</v>
      </c>
      <c r="Z82" s="957"/>
      <c r="AA82" s="957"/>
      <c r="AB82" s="957"/>
      <c r="AC82" s="957"/>
    </row>
    <row r="83" spans="11:30" ht="16.2" thickBot="1">
      <c r="K83" s="214"/>
      <c r="Y83" s="642"/>
      <c r="Z83" s="643">
        <v>114</v>
      </c>
      <c r="AA83" s="644"/>
      <c r="AB83" s="643">
        <v>114</v>
      </c>
      <c r="AC83" s="642"/>
    </row>
    <row r="84" spans="11:30">
      <c r="K84" s="214"/>
      <c r="Y84" s="645"/>
      <c r="Z84" s="645"/>
      <c r="AA84" s="645"/>
    </row>
    <row r="87" spans="11:30">
      <c r="M87" s="591" t="s">
        <v>926</v>
      </c>
      <c r="N87" s="591" t="s">
        <v>927</v>
      </c>
      <c r="O87" s="591" t="s">
        <v>928</v>
      </c>
      <c r="P87" s="591" t="s">
        <v>11</v>
      </c>
      <c r="Q87" s="591" t="s">
        <v>925</v>
      </c>
    </row>
    <row r="88" spans="11:30">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spans="11:30" ht="16.2" customHeight="1">
      <c r="L89" s="591">
        <f>tab_elec_tranches!A2</f>
        <v>1</v>
      </c>
      <c r="M89" s="591">
        <f>tab_elec_tranches!B2</f>
        <v>0.7667091442828875</v>
      </c>
      <c r="N89" s="591">
        <f>tab_elec_tranches!C2</f>
        <v>20.159896653722903</v>
      </c>
      <c r="O89" s="591">
        <f>tab_elec_tranches!D2</f>
        <v>2.3112935461322905</v>
      </c>
      <c r="P89" s="591">
        <f>tab_elec_tranches!E2</f>
        <v>0.32771427172971412</v>
      </c>
      <c r="Q89" s="591">
        <f>tab_elec_tranches!F2</f>
        <v>0</v>
      </c>
      <c r="V89" s="616"/>
      <c r="W89" s="616"/>
      <c r="X89" s="616"/>
      <c r="Y89" s="616"/>
      <c r="Z89" s="616"/>
      <c r="AA89" s="616"/>
    </row>
    <row r="90" spans="11:30">
      <c r="L90" s="591">
        <f>tab_elec_tranches!A3</f>
        <v>2</v>
      </c>
      <c r="M90" s="591">
        <f>tab_elec_tranches!B3</f>
        <v>8.6411515316118459E-2</v>
      </c>
      <c r="N90" s="591">
        <f>tab_elec_tranches!C3</f>
        <v>27.418677529404228</v>
      </c>
      <c r="O90" s="591">
        <f>tab_elec_tranches!D3</f>
        <v>5.2325682799888007</v>
      </c>
      <c r="P90" s="591">
        <f>tab_elec_tranches!E3</f>
        <v>3.5702730454334262</v>
      </c>
      <c r="Q90" s="591">
        <f>tab_elec_tranches!F3</f>
        <v>0</v>
      </c>
    </row>
    <row r="91" spans="11:30">
      <c r="L91" s="591">
        <f>tab_elec_tranches!A4</f>
        <v>3</v>
      </c>
      <c r="M91" s="591">
        <f>tab_elec_tranches!B4</f>
        <v>8.2722498478128584E-2</v>
      </c>
      <c r="N91" s="591">
        <f>tab_elec_tranches!C4</f>
        <v>33.418942902631116</v>
      </c>
      <c r="O91" s="591">
        <f>tab_elec_tranches!D4</f>
        <v>10.96762261408341</v>
      </c>
      <c r="P91" s="591">
        <f>tab_elec_tranches!E4</f>
        <v>7.2306353242367667</v>
      </c>
      <c r="Q91" s="591">
        <f>tab_elec_tranches!F4</f>
        <v>0</v>
      </c>
      <c r="W91" s="616"/>
    </row>
    <row r="92" spans="11:30">
      <c r="L92" s="591">
        <f>tab_elec_tranches!A5</f>
        <v>4</v>
      </c>
      <c r="M92" s="591">
        <f>tab_elec_tranches!B5</f>
        <v>0.10128108483241217</v>
      </c>
      <c r="N92" s="591">
        <f>tab_elec_tranches!C5</f>
        <v>34.704989717861743</v>
      </c>
      <c r="O92" s="591">
        <f>tab_elec_tranches!D5</f>
        <v>14.110784068666163</v>
      </c>
      <c r="P92" s="591">
        <f>tab_elec_tranches!E5</f>
        <v>9.9519593725719648</v>
      </c>
      <c r="Q92" s="591">
        <f>tab_elec_tranches!F5</f>
        <v>0</v>
      </c>
      <c r="Y92" s="602"/>
      <c r="Z92" s="602"/>
      <c r="AA92" s="602"/>
    </row>
    <row r="93" spans="11:30">
      <c r="L93" s="591">
        <f>tab_elec_tranches!A6</f>
        <v>5</v>
      </c>
      <c r="M93" s="591">
        <f>tab_elec_tranches!B6</f>
        <v>0.22813828293069496</v>
      </c>
      <c r="N93" s="591">
        <f>tab_elec_tranches!C6</f>
        <v>38.435856040425826</v>
      </c>
      <c r="O93" s="591">
        <f>tab_elec_tranches!D6</f>
        <v>18.077070076751614</v>
      </c>
      <c r="P93" s="591">
        <f>tab_elec_tranches!E6</f>
        <v>14.861129912153856</v>
      </c>
      <c r="Q93" s="591">
        <f>tab_elec_tranches!F6</f>
        <v>0</v>
      </c>
      <c r="Y93" s="600"/>
    </row>
    <row r="94" spans="11:30">
      <c r="L94" s="591">
        <f>tab_elec_tranches!A7</f>
        <v>6</v>
      </c>
      <c r="M94" s="591">
        <f>tab_elec_tranches!B7</f>
        <v>6.7179343001454131E-2</v>
      </c>
      <c r="N94" s="591">
        <f>tab_elec_tranches!C7</f>
        <v>41.635589744846655</v>
      </c>
      <c r="O94" s="591">
        <f>tab_elec_tranches!D7</f>
        <v>16.02108998949409</v>
      </c>
      <c r="P94" s="591">
        <f>tab_elec_tranches!E7</f>
        <v>20.78877650027513</v>
      </c>
      <c r="Q94" s="591">
        <f>tab_elec_tranches!F7</f>
        <v>0</v>
      </c>
    </row>
    <row r="95" spans="11:30">
      <c r="L95" s="591">
        <f>tab_elec_tranches!A8</f>
        <v>7</v>
      </c>
      <c r="M95" s="591">
        <f>tab_elec_tranches!B8</f>
        <v>0</v>
      </c>
      <c r="N95" s="591">
        <f>tab_elec_tranches!C8</f>
        <v>39.626277931476451</v>
      </c>
      <c r="O95" s="591">
        <f>tab_elec_tranches!D8</f>
        <v>21.129665016233574</v>
      </c>
      <c r="P95" s="591">
        <f>tab_elec_tranches!E8</f>
        <v>23.96827228007519</v>
      </c>
      <c r="Q95" s="591">
        <f>tab_elec_tranches!F8</f>
        <v>0</v>
      </c>
    </row>
    <row r="96" spans="11:30">
      <c r="L96" s="591">
        <f>tab_elec_tranches!A9</f>
        <v>8</v>
      </c>
      <c r="M96" s="591">
        <f>tab_elec_tranches!B9</f>
        <v>0</v>
      </c>
      <c r="N96" s="591">
        <f>tab_elec_tranches!C9</f>
        <v>31.638576463129116</v>
      </c>
      <c r="O96" s="591">
        <f>tab_elec_tranches!D9</f>
        <v>22.403453544544348</v>
      </c>
      <c r="P96" s="591">
        <f>tab_elec_tranches!E9</f>
        <v>33.330459516827098</v>
      </c>
      <c r="Q96" s="591">
        <f>tab_elec_tranches!F9</f>
        <v>0</v>
      </c>
    </row>
    <row r="97" spans="6:25">
      <c r="L97" s="591">
        <f>tab_elec_tranches!A10</f>
        <v>9</v>
      </c>
      <c r="M97" s="591">
        <f>tab_elec_tranches!B10</f>
        <v>0</v>
      </c>
      <c r="N97" s="591">
        <f>tab_elec_tranches!C10</f>
        <v>32.976657955572882</v>
      </c>
      <c r="O97" s="591">
        <f>tab_elec_tranches!D10</f>
        <v>27.089832791501177</v>
      </c>
      <c r="P97" s="591">
        <f>tab_elec_tranches!E10</f>
        <v>33.346353856088058</v>
      </c>
      <c r="Q97" s="591">
        <f>tab_elec_tranches!F10</f>
        <v>9.5680212158807398E-2</v>
      </c>
      <c r="Y97" s="600"/>
    </row>
    <row r="98" spans="6:25">
      <c r="L98" s="591">
        <f>tab_elec_tranches!A11</f>
        <v>10</v>
      </c>
      <c r="M98" s="591">
        <f>tab_elec_tranches!B11</f>
        <v>0</v>
      </c>
      <c r="N98" s="591">
        <f>tab_elec_tranches!C11</f>
        <v>24.034928322096935</v>
      </c>
      <c r="O98" s="591">
        <f>tab_elec_tranches!D11</f>
        <v>26.191508142624979</v>
      </c>
      <c r="P98" s="591">
        <f>tab_elec_tranches!E11</f>
        <v>45.950634840839619</v>
      </c>
      <c r="Q98" s="591">
        <f>tab_elec_tranches!F11</f>
        <v>0.56243493371077413</v>
      </c>
    </row>
    <row r="100" spans="6:25">
      <c r="T100" s="679"/>
      <c r="U100" s="679"/>
    </row>
    <row r="101" spans="6:25">
      <c r="F101" s="1"/>
    </row>
    <row r="102" spans="6:25">
      <c r="F102" s="1"/>
    </row>
    <row r="103" spans="6:25">
      <c r="F103" s="1"/>
    </row>
    <row r="104" spans="6:25">
      <c r="F104" s="1"/>
      <c r="G104" s="618"/>
      <c r="H104" s="618"/>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1"/>
    </row>
    <row r="112" spans="6:25">
      <c r="F112" s="1"/>
      <c r="G112" s="1"/>
      <c r="H112" s="1"/>
    </row>
    <row r="113" spans="6:8">
      <c r="F113" s="1"/>
      <c r="G113" s="1"/>
      <c r="H113" s="591"/>
    </row>
    <row r="114" spans="6:8">
      <c r="F114" s="1"/>
      <c r="G114" s="1"/>
      <c r="H114" s="591"/>
    </row>
    <row r="115" spans="6:8">
      <c r="G115" s="1"/>
      <c r="H115" s="591"/>
    </row>
    <row r="116" spans="6:8">
      <c r="F116" s="1"/>
      <c r="G116" s="1"/>
      <c r="H116" s="591"/>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8000000}">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1181</v>
      </c>
      <c r="B1" s="255" t="s">
        <v>9207</v>
      </c>
      <c r="C1" s="255" t="s">
        <v>9102</v>
      </c>
      <c r="D1" s="255" t="s">
        <v>9114</v>
      </c>
      <c r="E1" s="255" t="s">
        <v>9115</v>
      </c>
      <c r="F1" s="255" t="s">
        <v>9116</v>
      </c>
      <c r="G1" s="255" t="s">
        <v>9168</v>
      </c>
      <c r="H1" s="255" t="s">
        <v>9169</v>
      </c>
      <c r="I1" s="255" t="s">
        <v>9206</v>
      </c>
    </row>
    <row r="2" spans="1:9">
      <c r="A2" s="255" t="s">
        <v>1182</v>
      </c>
      <c r="B2" s="9">
        <v>1</v>
      </c>
      <c r="C2" s="255" t="s">
        <v>9106</v>
      </c>
      <c r="D2" s="9">
        <v>355132.40732890851</v>
      </c>
      <c r="E2" s="9">
        <v>1741199.3575726699</v>
      </c>
      <c r="F2" s="255" t="s">
        <v>9117</v>
      </c>
      <c r="G2" s="9"/>
      <c r="H2" s="255" t="s">
        <v>9171</v>
      </c>
      <c r="I2" s="9">
        <v>1</v>
      </c>
    </row>
    <row r="3" spans="1:9">
      <c r="A3" s="255" t="s">
        <v>1183</v>
      </c>
      <c r="B3" s="9">
        <v>1</v>
      </c>
      <c r="C3" s="255" t="s">
        <v>9107</v>
      </c>
      <c r="D3" s="9">
        <v>860852677.05172181</v>
      </c>
      <c r="E3" s="9">
        <v>1741199.3575726699</v>
      </c>
      <c r="F3" s="255" t="s">
        <v>9117</v>
      </c>
      <c r="G3" s="9"/>
      <c r="H3" s="255" t="s">
        <v>9171</v>
      </c>
      <c r="I3" s="9">
        <v>1</v>
      </c>
    </row>
    <row r="4" spans="1:9">
      <c r="A4" s="255" t="s">
        <v>1184</v>
      </c>
      <c r="B4" s="9">
        <v>1</v>
      </c>
      <c r="C4" s="255" t="s">
        <v>9108</v>
      </c>
      <c r="D4" s="9">
        <v>0.2039584989417772</v>
      </c>
      <c r="E4" s="9">
        <v>1741199.3575726699</v>
      </c>
      <c r="F4" s="255" t="s">
        <v>9117</v>
      </c>
      <c r="G4" s="9"/>
      <c r="H4" s="255" t="s">
        <v>9171</v>
      </c>
      <c r="I4" s="9">
        <v>1</v>
      </c>
    </row>
    <row r="5" spans="1:9">
      <c r="A5" s="255" t="s">
        <v>1185</v>
      </c>
      <c r="B5" s="9">
        <v>1</v>
      </c>
      <c r="C5" s="255" t="s">
        <v>9215</v>
      </c>
      <c r="D5" s="9">
        <v>494.40213339602826</v>
      </c>
      <c r="E5" s="9">
        <v>1741199.3575726699</v>
      </c>
      <c r="F5" s="255" t="s">
        <v>9117</v>
      </c>
      <c r="G5" s="9"/>
      <c r="H5" s="255" t="s">
        <v>9171</v>
      </c>
      <c r="I5" s="9">
        <v>1</v>
      </c>
    </row>
    <row r="6" spans="1:9">
      <c r="A6" s="255" t="s">
        <v>1186</v>
      </c>
      <c r="B6" s="9">
        <v>1</v>
      </c>
      <c r="C6" s="255" t="s">
        <v>9106</v>
      </c>
      <c r="D6" s="9">
        <v>0</v>
      </c>
      <c r="E6" s="9">
        <v>1741199.3575726699</v>
      </c>
      <c r="F6" s="255" t="s">
        <v>9118</v>
      </c>
      <c r="G6" s="9"/>
      <c r="H6" s="255" t="s">
        <v>9171</v>
      </c>
      <c r="I6" s="9">
        <v>1</v>
      </c>
    </row>
    <row r="7" spans="1:9">
      <c r="A7" s="255" t="s">
        <v>1187</v>
      </c>
      <c r="B7" s="9">
        <v>1</v>
      </c>
      <c r="C7" s="255" t="s">
        <v>9107</v>
      </c>
      <c r="D7" s="9">
        <v>0</v>
      </c>
      <c r="E7" s="9">
        <v>1741199.3575726699</v>
      </c>
      <c r="F7" s="255" t="s">
        <v>9118</v>
      </c>
      <c r="G7" s="9"/>
      <c r="H7" s="255" t="s">
        <v>9171</v>
      </c>
      <c r="I7" s="9">
        <v>1</v>
      </c>
    </row>
    <row r="8" spans="1:9">
      <c r="A8" s="255" t="s">
        <v>1188</v>
      </c>
      <c r="B8" s="9">
        <v>1</v>
      </c>
      <c r="C8" s="255" t="s">
        <v>9108</v>
      </c>
      <c r="D8" s="9">
        <v>0</v>
      </c>
      <c r="E8" s="9">
        <v>1741199.3575726699</v>
      </c>
      <c r="F8" s="255" t="s">
        <v>9118</v>
      </c>
      <c r="G8" s="9"/>
      <c r="H8" s="255" t="s">
        <v>9171</v>
      </c>
      <c r="I8" s="9">
        <v>1</v>
      </c>
    </row>
    <row r="9" spans="1:9">
      <c r="A9" s="255" t="s">
        <v>1189</v>
      </c>
      <c r="B9" s="9">
        <v>1</v>
      </c>
      <c r="C9" s="255" t="s">
        <v>9215</v>
      </c>
      <c r="D9" s="9">
        <v>0</v>
      </c>
      <c r="E9" s="9">
        <v>1741199.3575726699</v>
      </c>
      <c r="F9" s="255" t="s">
        <v>9118</v>
      </c>
      <c r="G9" s="9"/>
      <c r="H9" s="255" t="s">
        <v>9171</v>
      </c>
      <c r="I9" s="9">
        <v>1</v>
      </c>
    </row>
    <row r="10" spans="1:9">
      <c r="A10" s="255" t="s">
        <v>1190</v>
      </c>
      <c r="B10" s="9">
        <v>1</v>
      </c>
      <c r="C10" s="255" t="s">
        <v>9106</v>
      </c>
      <c r="D10" s="9">
        <v>0</v>
      </c>
      <c r="E10" s="9">
        <v>1741199.3575726699</v>
      </c>
      <c r="F10" s="255" t="s">
        <v>9119</v>
      </c>
      <c r="G10" s="9"/>
      <c r="H10" s="255" t="s">
        <v>9171</v>
      </c>
      <c r="I10" s="9">
        <v>1</v>
      </c>
    </row>
    <row r="11" spans="1:9">
      <c r="A11" s="255" t="s">
        <v>1191</v>
      </c>
      <c r="B11" s="9">
        <v>1</v>
      </c>
      <c r="C11" s="255" t="s">
        <v>9107</v>
      </c>
      <c r="D11" s="9">
        <v>0</v>
      </c>
      <c r="E11" s="9">
        <v>1741199.3575726699</v>
      </c>
      <c r="F11" s="255" t="s">
        <v>9119</v>
      </c>
      <c r="G11" s="9"/>
      <c r="H11" s="255" t="s">
        <v>9171</v>
      </c>
      <c r="I11" s="9">
        <v>1</v>
      </c>
    </row>
    <row r="12" spans="1:9">
      <c r="A12" s="255" t="s">
        <v>1192</v>
      </c>
      <c r="B12" s="9">
        <v>1</v>
      </c>
      <c r="C12" s="255" t="s">
        <v>9108</v>
      </c>
      <c r="D12" s="9">
        <v>0</v>
      </c>
      <c r="E12" s="9">
        <v>1741199.3575726699</v>
      </c>
      <c r="F12" s="255" t="s">
        <v>9119</v>
      </c>
      <c r="G12" s="9"/>
      <c r="H12" s="255" t="s">
        <v>9171</v>
      </c>
      <c r="I12" s="9">
        <v>1</v>
      </c>
    </row>
    <row r="13" spans="1:9">
      <c r="A13" s="255" t="s">
        <v>1193</v>
      </c>
      <c r="B13" s="9">
        <v>1</v>
      </c>
      <c r="C13" s="255" t="s">
        <v>9215</v>
      </c>
      <c r="D13" s="9">
        <v>0</v>
      </c>
      <c r="E13" s="9">
        <v>1741199.3575726699</v>
      </c>
      <c r="F13" s="255" t="s">
        <v>9119</v>
      </c>
      <c r="G13" s="9"/>
      <c r="H13" s="255" t="s">
        <v>9171</v>
      </c>
      <c r="I13" s="9">
        <v>1</v>
      </c>
    </row>
    <row r="14" spans="1:9">
      <c r="A14" s="255" t="s">
        <v>1194</v>
      </c>
      <c r="B14" s="9">
        <v>1</v>
      </c>
      <c r="C14" s="255" t="s">
        <v>9106</v>
      </c>
      <c r="D14" s="9">
        <v>0</v>
      </c>
      <c r="E14" s="9">
        <v>1741199.3575726699</v>
      </c>
      <c r="F14" s="255" t="s">
        <v>9120</v>
      </c>
      <c r="G14" s="9"/>
      <c r="H14" s="255" t="s">
        <v>9171</v>
      </c>
      <c r="I14" s="9">
        <v>1</v>
      </c>
    </row>
    <row r="15" spans="1:9">
      <c r="A15" s="255" t="s">
        <v>1195</v>
      </c>
      <c r="B15" s="9">
        <v>1</v>
      </c>
      <c r="C15" s="255" t="s">
        <v>9107</v>
      </c>
      <c r="D15" s="9">
        <v>0</v>
      </c>
      <c r="E15" s="9">
        <v>1741199.3575726699</v>
      </c>
      <c r="F15" s="255" t="s">
        <v>9120</v>
      </c>
      <c r="G15" s="9"/>
      <c r="H15" s="255" t="s">
        <v>9171</v>
      </c>
      <c r="I15" s="9">
        <v>1</v>
      </c>
    </row>
    <row r="16" spans="1:9">
      <c r="A16" s="255" t="s">
        <v>1196</v>
      </c>
      <c r="B16" s="9">
        <v>1</v>
      </c>
      <c r="C16" s="255" t="s">
        <v>9108</v>
      </c>
      <c r="D16" s="9">
        <v>0</v>
      </c>
      <c r="E16" s="9">
        <v>1741199.3575726699</v>
      </c>
      <c r="F16" s="255" t="s">
        <v>9120</v>
      </c>
      <c r="G16" s="9"/>
      <c r="H16" s="255" t="s">
        <v>9171</v>
      </c>
      <c r="I16" s="9">
        <v>1</v>
      </c>
    </row>
    <row r="17" spans="1:9">
      <c r="A17" s="255" t="s">
        <v>1197</v>
      </c>
      <c r="B17" s="9">
        <v>1</v>
      </c>
      <c r="C17" s="255" t="s">
        <v>9215</v>
      </c>
      <c r="D17" s="9">
        <v>0</v>
      </c>
      <c r="E17" s="9">
        <v>1741199.3575726699</v>
      </c>
      <c r="F17" s="255" t="s">
        <v>9120</v>
      </c>
      <c r="G17" s="9"/>
      <c r="H17" s="255" t="s">
        <v>9171</v>
      </c>
      <c r="I17" s="9">
        <v>1</v>
      </c>
    </row>
    <row r="18" spans="1:9">
      <c r="A18" s="255" t="s">
        <v>1198</v>
      </c>
      <c r="B18" s="9">
        <v>1</v>
      </c>
      <c r="C18" s="255" t="s">
        <v>9106</v>
      </c>
      <c r="D18" s="9">
        <v>0</v>
      </c>
      <c r="E18" s="9">
        <v>1741199.3575726699</v>
      </c>
      <c r="F18" s="255" t="s">
        <v>9121</v>
      </c>
      <c r="G18" s="9"/>
      <c r="H18" s="255" t="s">
        <v>9171</v>
      </c>
      <c r="I18" s="9">
        <v>1</v>
      </c>
    </row>
    <row r="19" spans="1:9">
      <c r="A19" s="255" t="s">
        <v>1199</v>
      </c>
      <c r="B19" s="9">
        <v>1</v>
      </c>
      <c r="C19" s="255" t="s">
        <v>9107</v>
      </c>
      <c r="D19" s="9">
        <v>0</v>
      </c>
      <c r="E19" s="9">
        <v>1741199.3575726699</v>
      </c>
      <c r="F19" s="255" t="s">
        <v>9121</v>
      </c>
      <c r="G19" s="9"/>
      <c r="H19" s="255" t="s">
        <v>9171</v>
      </c>
      <c r="I19" s="9">
        <v>1</v>
      </c>
    </row>
    <row r="20" spans="1:9">
      <c r="A20" s="255" t="s">
        <v>1200</v>
      </c>
      <c r="B20" s="9">
        <v>1</v>
      </c>
      <c r="C20" s="255" t="s">
        <v>9108</v>
      </c>
      <c r="D20" s="9">
        <v>0</v>
      </c>
      <c r="E20" s="9">
        <v>1741199.3575726699</v>
      </c>
      <c r="F20" s="255" t="s">
        <v>9121</v>
      </c>
      <c r="G20" s="9"/>
      <c r="H20" s="255" t="s">
        <v>9171</v>
      </c>
      <c r="I20" s="9">
        <v>1</v>
      </c>
    </row>
    <row r="21" spans="1:9">
      <c r="A21" s="255" t="s">
        <v>1201</v>
      </c>
      <c r="B21" s="9">
        <v>1</v>
      </c>
      <c r="C21" s="255" t="s">
        <v>9215</v>
      </c>
      <c r="D21" s="9">
        <v>0</v>
      </c>
      <c r="E21" s="9">
        <v>1741199.3575726699</v>
      </c>
      <c r="F21" s="255" t="s">
        <v>9121</v>
      </c>
      <c r="G21" s="9"/>
      <c r="H21" s="255" t="s">
        <v>9171</v>
      </c>
      <c r="I21" s="9">
        <v>1</v>
      </c>
    </row>
    <row r="22" spans="1:9">
      <c r="A22" s="255" t="s">
        <v>1202</v>
      </c>
      <c r="B22" s="9">
        <v>1</v>
      </c>
      <c r="C22" s="255" t="s">
        <v>9106</v>
      </c>
      <c r="D22" s="9">
        <v>0</v>
      </c>
      <c r="E22" s="9">
        <v>1741199.3575726699</v>
      </c>
      <c r="F22" s="255" t="s">
        <v>9122</v>
      </c>
      <c r="G22" s="9"/>
      <c r="H22" s="255" t="s">
        <v>9171</v>
      </c>
      <c r="I22" s="9">
        <v>1</v>
      </c>
    </row>
    <row r="23" spans="1:9">
      <c r="A23" s="255" t="s">
        <v>1203</v>
      </c>
      <c r="B23" s="9">
        <v>1</v>
      </c>
      <c r="C23" s="255" t="s">
        <v>9107</v>
      </c>
      <c r="D23" s="9">
        <v>0</v>
      </c>
      <c r="E23" s="9">
        <v>1741199.3575726699</v>
      </c>
      <c r="F23" s="255" t="s">
        <v>9122</v>
      </c>
      <c r="G23" s="9"/>
      <c r="H23" s="255" t="s">
        <v>9171</v>
      </c>
      <c r="I23" s="9">
        <v>1</v>
      </c>
    </row>
    <row r="24" spans="1:9">
      <c r="A24" s="255" t="s">
        <v>1204</v>
      </c>
      <c r="B24" s="9">
        <v>1</v>
      </c>
      <c r="C24" s="255" t="s">
        <v>9108</v>
      </c>
      <c r="D24" s="9">
        <v>0</v>
      </c>
      <c r="E24" s="9">
        <v>1741199.3575726699</v>
      </c>
      <c r="F24" s="255" t="s">
        <v>9122</v>
      </c>
      <c r="G24" s="9"/>
      <c r="H24" s="255" t="s">
        <v>9171</v>
      </c>
      <c r="I24" s="9">
        <v>1</v>
      </c>
    </row>
    <row r="25" spans="1:9">
      <c r="A25" s="255" t="s">
        <v>1205</v>
      </c>
      <c r="B25" s="9">
        <v>1</v>
      </c>
      <c r="C25" s="255" t="s">
        <v>9215</v>
      </c>
      <c r="D25" s="9">
        <v>0</v>
      </c>
      <c r="E25" s="9">
        <v>1741199.3575726699</v>
      </c>
      <c r="F25" s="255" t="s">
        <v>9122</v>
      </c>
      <c r="G25" s="9"/>
      <c r="H25" s="255" t="s">
        <v>9171</v>
      </c>
      <c r="I25" s="9">
        <v>1</v>
      </c>
    </row>
    <row r="26" spans="1:9">
      <c r="A26" s="255" t="s">
        <v>1206</v>
      </c>
      <c r="B26" s="9">
        <v>1</v>
      </c>
      <c r="C26" s="255" t="s">
        <v>9106</v>
      </c>
      <c r="D26" s="9">
        <v>0</v>
      </c>
      <c r="E26" s="9">
        <v>1741199.3575726699</v>
      </c>
      <c r="F26" s="255" t="s">
        <v>9123</v>
      </c>
      <c r="G26" s="9"/>
      <c r="H26" s="255" t="s">
        <v>9171</v>
      </c>
      <c r="I26" s="9">
        <v>1</v>
      </c>
    </row>
    <row r="27" spans="1:9">
      <c r="A27" s="255" t="s">
        <v>1207</v>
      </c>
      <c r="B27" s="9">
        <v>1</v>
      </c>
      <c r="C27" s="255" t="s">
        <v>9107</v>
      </c>
      <c r="D27" s="9">
        <v>0</v>
      </c>
      <c r="E27" s="9">
        <v>1741199.3575726699</v>
      </c>
      <c r="F27" s="255" t="s">
        <v>9123</v>
      </c>
      <c r="G27" s="9"/>
      <c r="H27" s="255" t="s">
        <v>9171</v>
      </c>
      <c r="I27" s="9">
        <v>1</v>
      </c>
    </row>
    <row r="28" spans="1:9">
      <c r="A28" s="255" t="s">
        <v>1208</v>
      </c>
      <c r="B28" s="9">
        <v>1</v>
      </c>
      <c r="C28" s="255" t="s">
        <v>9108</v>
      </c>
      <c r="D28" s="9">
        <v>0</v>
      </c>
      <c r="E28" s="9">
        <v>1741199.3575726699</v>
      </c>
      <c r="F28" s="255" t="s">
        <v>9123</v>
      </c>
      <c r="G28" s="9"/>
      <c r="H28" s="255" t="s">
        <v>9171</v>
      </c>
      <c r="I28" s="9">
        <v>1</v>
      </c>
    </row>
    <row r="29" spans="1:9">
      <c r="A29" s="255" t="s">
        <v>1209</v>
      </c>
      <c r="B29" s="9">
        <v>1</v>
      </c>
      <c r="C29" s="255" t="s">
        <v>9215</v>
      </c>
      <c r="D29" s="9">
        <v>0</v>
      </c>
      <c r="E29" s="9">
        <v>1741199.3575726699</v>
      </c>
      <c r="F29" s="255" t="s">
        <v>9123</v>
      </c>
      <c r="G29" s="9"/>
      <c r="H29" s="255" t="s">
        <v>9171</v>
      </c>
      <c r="I29" s="9">
        <v>1</v>
      </c>
    </row>
    <row r="30" spans="1:9">
      <c r="A30" s="255" t="s">
        <v>1210</v>
      </c>
      <c r="B30" s="9">
        <v>1</v>
      </c>
      <c r="C30" s="255" t="s">
        <v>9106</v>
      </c>
      <c r="D30" s="9">
        <v>0</v>
      </c>
      <c r="E30" s="9">
        <v>1741199.3575726699</v>
      </c>
      <c r="F30" s="255" t="s">
        <v>9124</v>
      </c>
      <c r="G30" s="9"/>
      <c r="H30" s="255" t="s">
        <v>9171</v>
      </c>
      <c r="I30" s="9">
        <v>1</v>
      </c>
    </row>
    <row r="31" spans="1:9">
      <c r="A31" s="255" t="s">
        <v>1211</v>
      </c>
      <c r="B31" s="9">
        <v>1</v>
      </c>
      <c r="C31" s="255" t="s">
        <v>9107</v>
      </c>
      <c r="D31" s="9">
        <v>0</v>
      </c>
      <c r="E31" s="9">
        <v>1741199.3575726699</v>
      </c>
      <c r="F31" s="255" t="s">
        <v>9124</v>
      </c>
      <c r="G31" s="9"/>
      <c r="H31" s="255" t="s">
        <v>9171</v>
      </c>
      <c r="I31" s="9">
        <v>1</v>
      </c>
    </row>
    <row r="32" spans="1:9">
      <c r="A32" s="255" t="s">
        <v>1212</v>
      </c>
      <c r="B32" s="9">
        <v>1</v>
      </c>
      <c r="C32" s="255" t="s">
        <v>9108</v>
      </c>
      <c r="D32" s="9">
        <v>0</v>
      </c>
      <c r="E32" s="9">
        <v>1741199.3575726699</v>
      </c>
      <c r="F32" s="255" t="s">
        <v>9124</v>
      </c>
      <c r="G32" s="9"/>
      <c r="H32" s="255" t="s">
        <v>9171</v>
      </c>
      <c r="I32" s="9">
        <v>1</v>
      </c>
    </row>
    <row r="33" spans="1:9">
      <c r="A33" s="255" t="s">
        <v>1213</v>
      </c>
      <c r="B33" s="9">
        <v>1</v>
      </c>
      <c r="C33" s="255" t="s">
        <v>9215</v>
      </c>
      <c r="D33" s="9">
        <v>0</v>
      </c>
      <c r="E33" s="9">
        <v>1741199.3575726699</v>
      </c>
      <c r="F33" s="255" t="s">
        <v>9124</v>
      </c>
      <c r="G33" s="9"/>
      <c r="H33" s="255" t="s">
        <v>9171</v>
      </c>
      <c r="I33" s="9">
        <v>1</v>
      </c>
    </row>
    <row r="34" spans="1:9">
      <c r="A34" s="255" t="s">
        <v>1214</v>
      </c>
      <c r="B34" s="9">
        <v>1</v>
      </c>
      <c r="C34" s="255" t="s">
        <v>9106</v>
      </c>
      <c r="D34" s="9">
        <v>1735359.1494535247</v>
      </c>
      <c r="E34" s="9">
        <v>1741199.3575726699</v>
      </c>
      <c r="F34" s="255" t="s">
        <v>9125</v>
      </c>
      <c r="G34" s="9"/>
      <c r="H34" s="255" t="s">
        <v>9171</v>
      </c>
      <c r="I34" s="9">
        <v>1</v>
      </c>
    </row>
    <row r="35" spans="1:9">
      <c r="A35" s="255" t="s">
        <v>1215</v>
      </c>
      <c r="B35" s="9">
        <v>1</v>
      </c>
      <c r="C35" s="255" t="s">
        <v>9107</v>
      </c>
      <c r="D35" s="9">
        <v>1347359984.5695467</v>
      </c>
      <c r="E35" s="9">
        <v>1741199.3575726699</v>
      </c>
      <c r="F35" s="255" t="s">
        <v>9125</v>
      </c>
      <c r="G35" s="9"/>
      <c r="H35" s="255" t="s">
        <v>9171</v>
      </c>
      <c r="I35" s="9">
        <v>1</v>
      </c>
    </row>
    <row r="36" spans="1:9">
      <c r="A36" s="255" t="s">
        <v>1216</v>
      </c>
      <c r="B36" s="9">
        <v>1</v>
      </c>
      <c r="C36" s="255" t="s">
        <v>9108</v>
      </c>
      <c r="D36" s="9">
        <v>0.99664587050658759</v>
      </c>
      <c r="E36" s="9">
        <v>1741199.3575726699</v>
      </c>
      <c r="F36" s="255" t="s">
        <v>9125</v>
      </c>
      <c r="G36" s="9"/>
      <c r="H36" s="255" t="s">
        <v>9171</v>
      </c>
      <c r="I36" s="9">
        <v>1</v>
      </c>
    </row>
    <row r="37" spans="1:9">
      <c r="A37" s="255" t="s">
        <v>1217</v>
      </c>
      <c r="B37" s="9">
        <v>1</v>
      </c>
      <c r="C37" s="255" t="s">
        <v>9215</v>
      </c>
      <c r="D37" s="9">
        <v>773.81144135490752</v>
      </c>
      <c r="E37" s="9">
        <v>1741199.3575726699</v>
      </c>
      <c r="F37" s="255" t="s">
        <v>9125</v>
      </c>
      <c r="G37" s="9"/>
      <c r="H37" s="255" t="s">
        <v>9171</v>
      </c>
      <c r="I37" s="9">
        <v>1</v>
      </c>
    </row>
    <row r="38" spans="1:9">
      <c r="A38" s="255" t="s">
        <v>1218</v>
      </c>
      <c r="B38" s="9">
        <v>1</v>
      </c>
      <c r="C38" s="255" t="s">
        <v>9106</v>
      </c>
      <c r="D38" s="9">
        <v>1735359.1494535247</v>
      </c>
      <c r="E38" s="9">
        <v>1741199.3575726699</v>
      </c>
      <c r="F38" s="255" t="s">
        <v>9126</v>
      </c>
      <c r="G38" s="9"/>
      <c r="H38" s="255" t="s">
        <v>9171</v>
      </c>
      <c r="I38" s="9">
        <v>1</v>
      </c>
    </row>
    <row r="39" spans="1:9">
      <c r="A39" s="255" t="s">
        <v>1219</v>
      </c>
      <c r="B39" s="9">
        <v>1</v>
      </c>
      <c r="C39" s="255" t="s">
        <v>9107</v>
      </c>
      <c r="D39" s="9">
        <v>1347359984.5695467</v>
      </c>
      <c r="E39" s="9">
        <v>1741199.3575726699</v>
      </c>
      <c r="F39" s="255" t="s">
        <v>9126</v>
      </c>
      <c r="G39" s="9"/>
      <c r="H39" s="255" t="s">
        <v>9171</v>
      </c>
      <c r="I39" s="9">
        <v>1</v>
      </c>
    </row>
    <row r="40" spans="1:9">
      <c r="A40" s="255" t="s">
        <v>1220</v>
      </c>
      <c r="B40" s="9">
        <v>1</v>
      </c>
      <c r="C40" s="255" t="s">
        <v>9108</v>
      </c>
      <c r="D40" s="9">
        <v>0.99664587050658759</v>
      </c>
      <c r="E40" s="9">
        <v>1741199.3575726699</v>
      </c>
      <c r="F40" s="255" t="s">
        <v>9126</v>
      </c>
      <c r="G40" s="9"/>
      <c r="H40" s="255" t="s">
        <v>9171</v>
      </c>
      <c r="I40" s="9">
        <v>1</v>
      </c>
    </row>
    <row r="41" spans="1:9">
      <c r="A41" s="255" t="s">
        <v>1221</v>
      </c>
      <c r="B41" s="9">
        <v>1</v>
      </c>
      <c r="C41" s="255" t="s">
        <v>9215</v>
      </c>
      <c r="D41" s="9">
        <v>773.81144135490752</v>
      </c>
      <c r="E41" s="9">
        <v>1741199.3575726699</v>
      </c>
      <c r="F41" s="255" t="s">
        <v>9126</v>
      </c>
      <c r="G41" s="9"/>
      <c r="H41" s="255" t="s">
        <v>9171</v>
      </c>
      <c r="I41" s="9">
        <v>1</v>
      </c>
    </row>
    <row r="42" spans="1:9">
      <c r="A42" s="255" t="s">
        <v>1222</v>
      </c>
      <c r="B42" s="9">
        <v>1</v>
      </c>
      <c r="C42" s="255" t="s">
        <v>9106</v>
      </c>
      <c r="D42" s="9">
        <v>1735359.1494535247</v>
      </c>
      <c r="E42" s="9">
        <v>1741199.3575726699</v>
      </c>
      <c r="F42" s="255" t="s">
        <v>9127</v>
      </c>
      <c r="G42" s="9"/>
      <c r="H42" s="255" t="s">
        <v>9171</v>
      </c>
      <c r="I42" s="9">
        <v>1</v>
      </c>
    </row>
    <row r="43" spans="1:9">
      <c r="A43" s="255" t="s">
        <v>1223</v>
      </c>
      <c r="B43" s="9">
        <v>1</v>
      </c>
      <c r="C43" s="255" t="s">
        <v>9107</v>
      </c>
      <c r="D43" s="9">
        <v>1347359984.5695467</v>
      </c>
      <c r="E43" s="9">
        <v>1741199.3575726699</v>
      </c>
      <c r="F43" s="255" t="s">
        <v>9127</v>
      </c>
      <c r="G43" s="9"/>
      <c r="H43" s="255" t="s">
        <v>9171</v>
      </c>
      <c r="I43" s="9">
        <v>1</v>
      </c>
    </row>
    <row r="44" spans="1:9">
      <c r="A44" s="255" t="s">
        <v>1224</v>
      </c>
      <c r="B44" s="9">
        <v>1</v>
      </c>
      <c r="C44" s="255" t="s">
        <v>9108</v>
      </c>
      <c r="D44" s="9">
        <v>0.99664587050658759</v>
      </c>
      <c r="E44" s="9">
        <v>1741199.3575726699</v>
      </c>
      <c r="F44" s="255" t="s">
        <v>9127</v>
      </c>
      <c r="G44" s="9"/>
      <c r="H44" s="255" t="s">
        <v>9171</v>
      </c>
      <c r="I44" s="9">
        <v>1</v>
      </c>
    </row>
    <row r="45" spans="1:9">
      <c r="A45" s="255" t="s">
        <v>1225</v>
      </c>
      <c r="B45" s="9">
        <v>1</v>
      </c>
      <c r="C45" s="255" t="s">
        <v>9215</v>
      </c>
      <c r="D45" s="9">
        <v>773.81144135490752</v>
      </c>
      <c r="E45" s="9">
        <v>1741199.3575726699</v>
      </c>
      <c r="F45" s="255" t="s">
        <v>9127</v>
      </c>
      <c r="G45" s="9"/>
      <c r="H45" s="255" t="s">
        <v>9171</v>
      </c>
      <c r="I45" s="9">
        <v>1</v>
      </c>
    </row>
    <row r="46" spans="1:9">
      <c r="A46" s="255" t="s">
        <v>1226</v>
      </c>
      <c r="B46" s="9">
        <v>1</v>
      </c>
      <c r="C46" s="255" t="s">
        <v>9106</v>
      </c>
      <c r="D46" s="9">
        <v>1741199.3575726699</v>
      </c>
      <c r="E46" s="9">
        <v>1741199.3575726699</v>
      </c>
      <c r="F46" s="255" t="s">
        <v>9128</v>
      </c>
      <c r="G46" s="9"/>
      <c r="H46" s="255" t="s">
        <v>9171</v>
      </c>
      <c r="I46" s="9">
        <v>1</v>
      </c>
    </row>
    <row r="47" spans="1:9">
      <c r="A47" s="255" t="s">
        <v>1227</v>
      </c>
      <c r="B47" s="9">
        <v>1</v>
      </c>
      <c r="C47" s="255" t="s">
        <v>9107</v>
      </c>
      <c r="D47" s="9">
        <v>681904426.40656197</v>
      </c>
      <c r="E47" s="9">
        <v>1741199.3575726699</v>
      </c>
      <c r="F47" s="255" t="s">
        <v>9128</v>
      </c>
      <c r="G47" s="9"/>
      <c r="H47" s="255" t="s">
        <v>9171</v>
      </c>
      <c r="I47" s="9">
        <v>1</v>
      </c>
    </row>
    <row r="48" spans="1:9">
      <c r="A48" s="255" t="s">
        <v>1228</v>
      </c>
      <c r="B48" s="9">
        <v>1</v>
      </c>
      <c r="C48" s="255" t="s">
        <v>9108</v>
      </c>
      <c r="D48" s="9">
        <v>1</v>
      </c>
      <c r="E48" s="9">
        <v>1741199.3575726699</v>
      </c>
      <c r="F48" s="255" t="s">
        <v>9128</v>
      </c>
      <c r="G48" s="9"/>
      <c r="H48" s="255" t="s">
        <v>9171</v>
      </c>
      <c r="I48" s="9">
        <v>1</v>
      </c>
    </row>
    <row r="49" spans="1:9">
      <c r="A49" s="255" t="s">
        <v>1229</v>
      </c>
      <c r="B49" s="9">
        <v>1</v>
      </c>
      <c r="C49" s="255" t="s">
        <v>9215</v>
      </c>
      <c r="D49" s="9">
        <v>391.62915116002296</v>
      </c>
      <c r="E49" s="9">
        <v>1741199.3575726699</v>
      </c>
      <c r="F49" s="255" t="s">
        <v>9128</v>
      </c>
      <c r="G49" s="9"/>
      <c r="H49" s="255" t="s">
        <v>9171</v>
      </c>
      <c r="I49" s="9">
        <v>1</v>
      </c>
    </row>
    <row r="50" spans="1:9">
      <c r="A50" s="255" t="s">
        <v>1230</v>
      </c>
      <c r="B50" s="9">
        <v>1</v>
      </c>
      <c r="C50" s="255" t="s">
        <v>9106</v>
      </c>
      <c r="D50" s="9">
        <v>359203.01260779542</v>
      </c>
      <c r="E50" s="9">
        <v>1741199.3575726699</v>
      </c>
      <c r="F50" s="255" t="s">
        <v>9129</v>
      </c>
      <c r="G50" s="9"/>
      <c r="H50" s="255" t="s">
        <v>9171</v>
      </c>
      <c r="I50" s="9">
        <v>1</v>
      </c>
    </row>
    <row r="51" spans="1:9">
      <c r="A51" s="255" t="s">
        <v>1231</v>
      </c>
      <c r="B51" s="9">
        <v>1</v>
      </c>
      <c r="C51" s="255" t="s">
        <v>9107</v>
      </c>
      <c r="D51" s="9">
        <v>606803692.66706693</v>
      </c>
      <c r="E51" s="9">
        <v>1741199.3575726699</v>
      </c>
      <c r="F51" s="255" t="s">
        <v>9129</v>
      </c>
      <c r="G51" s="9"/>
      <c r="H51" s="255" t="s">
        <v>9171</v>
      </c>
      <c r="I51" s="9">
        <v>1</v>
      </c>
    </row>
    <row r="52" spans="1:9">
      <c r="A52" s="255" t="s">
        <v>1232</v>
      </c>
      <c r="B52" s="9">
        <v>1</v>
      </c>
      <c r="C52" s="255" t="s">
        <v>9108</v>
      </c>
      <c r="D52" s="9">
        <v>0.20629631583860947</v>
      </c>
      <c r="E52" s="9">
        <v>1741199.3575726699</v>
      </c>
      <c r="F52" s="255" t="s">
        <v>9129</v>
      </c>
      <c r="G52" s="9"/>
      <c r="H52" s="255" t="s">
        <v>9171</v>
      </c>
      <c r="I52" s="9">
        <v>1</v>
      </c>
    </row>
    <row r="53" spans="1:9">
      <c r="A53" s="255" t="s">
        <v>1233</v>
      </c>
      <c r="B53" s="9">
        <v>1</v>
      </c>
      <c r="C53" s="255" t="s">
        <v>9215</v>
      </c>
      <c r="D53" s="9">
        <v>348.49753994452738</v>
      </c>
      <c r="E53" s="9">
        <v>1741199.3575726699</v>
      </c>
      <c r="F53" s="255" t="s">
        <v>9129</v>
      </c>
      <c r="G53" s="9"/>
      <c r="H53" s="255" t="s">
        <v>9171</v>
      </c>
      <c r="I53" s="9">
        <v>1</v>
      </c>
    </row>
    <row r="54" spans="1:9">
      <c r="A54" s="255" t="s">
        <v>1234</v>
      </c>
      <c r="B54" s="9">
        <v>1</v>
      </c>
      <c r="C54" s="255" t="s">
        <v>9106</v>
      </c>
      <c r="D54" s="9">
        <v>1738973.6813823828</v>
      </c>
      <c r="E54" s="9">
        <v>1741199.3575726699</v>
      </c>
      <c r="F54" s="255" t="s">
        <v>9130</v>
      </c>
      <c r="G54" s="9"/>
      <c r="H54" s="255" t="s">
        <v>9171</v>
      </c>
      <c r="I54" s="9">
        <v>1</v>
      </c>
    </row>
    <row r="55" spans="1:9">
      <c r="A55" s="255" t="s">
        <v>1235</v>
      </c>
      <c r="B55" s="9">
        <v>1</v>
      </c>
      <c r="C55" s="255" t="s">
        <v>9107</v>
      </c>
      <c r="D55" s="9">
        <v>1954163677.2366135</v>
      </c>
      <c r="E55" s="9">
        <v>1741199.3575726699</v>
      </c>
      <c r="F55" s="255" t="s">
        <v>9130</v>
      </c>
      <c r="G55" s="9"/>
      <c r="H55" s="255" t="s">
        <v>9171</v>
      </c>
      <c r="I55" s="9">
        <v>1</v>
      </c>
    </row>
    <row r="56" spans="1:9">
      <c r="A56" s="255" t="s">
        <v>1236</v>
      </c>
      <c r="B56" s="9">
        <v>1</v>
      </c>
      <c r="C56" s="255" t="s">
        <v>9108</v>
      </c>
      <c r="D56" s="9">
        <v>0.9987217568277823</v>
      </c>
      <c r="E56" s="9">
        <v>1741199.3575726699</v>
      </c>
      <c r="F56" s="255" t="s">
        <v>9130</v>
      </c>
      <c r="G56" s="9"/>
      <c r="H56" s="255" t="s">
        <v>9171</v>
      </c>
      <c r="I56" s="9">
        <v>1</v>
      </c>
    </row>
    <row r="57" spans="1:9">
      <c r="A57" s="255" t="s">
        <v>1237</v>
      </c>
      <c r="B57" s="9">
        <v>1</v>
      </c>
      <c r="C57" s="255" t="s">
        <v>9215</v>
      </c>
      <c r="D57" s="9">
        <v>1122.3089812994349</v>
      </c>
      <c r="E57" s="9">
        <v>1741199.3575726699</v>
      </c>
      <c r="F57" s="255" t="s">
        <v>9130</v>
      </c>
      <c r="G57" s="9"/>
      <c r="H57" s="255" t="s">
        <v>9171</v>
      </c>
      <c r="I57" s="9">
        <v>1</v>
      </c>
    </row>
    <row r="58" spans="1:9">
      <c r="A58" s="255" t="s">
        <v>1238</v>
      </c>
      <c r="B58" s="9">
        <v>1</v>
      </c>
      <c r="C58" s="255" t="s">
        <v>9106</v>
      </c>
      <c r="D58" s="9">
        <v>1738973.6813823828</v>
      </c>
      <c r="E58" s="9">
        <v>1741199.3575726699</v>
      </c>
      <c r="F58" s="255" t="s">
        <v>9131</v>
      </c>
      <c r="G58" s="9"/>
      <c r="H58" s="255" t="s">
        <v>9171</v>
      </c>
      <c r="I58" s="9">
        <v>1</v>
      </c>
    </row>
    <row r="59" spans="1:9">
      <c r="A59" s="255" t="s">
        <v>1239</v>
      </c>
      <c r="B59" s="9">
        <v>1</v>
      </c>
      <c r="C59" s="255" t="s">
        <v>9107</v>
      </c>
      <c r="D59" s="9">
        <v>1954163677.2366135</v>
      </c>
      <c r="E59" s="9">
        <v>1741199.3575726699</v>
      </c>
      <c r="F59" s="255" t="s">
        <v>9131</v>
      </c>
      <c r="G59" s="9"/>
      <c r="H59" s="255" t="s">
        <v>9171</v>
      </c>
      <c r="I59" s="9">
        <v>1</v>
      </c>
    </row>
    <row r="60" spans="1:9">
      <c r="A60" s="255" t="s">
        <v>1240</v>
      </c>
      <c r="B60" s="9">
        <v>1</v>
      </c>
      <c r="C60" s="255" t="s">
        <v>9108</v>
      </c>
      <c r="D60" s="9">
        <v>0.9987217568277823</v>
      </c>
      <c r="E60" s="9">
        <v>1741199.3575726699</v>
      </c>
      <c r="F60" s="255" t="s">
        <v>9131</v>
      </c>
      <c r="G60" s="9"/>
      <c r="H60" s="255" t="s">
        <v>9171</v>
      </c>
      <c r="I60" s="9">
        <v>1</v>
      </c>
    </row>
    <row r="61" spans="1:9">
      <c r="A61" s="255" t="s">
        <v>1241</v>
      </c>
      <c r="B61" s="9">
        <v>1</v>
      </c>
      <c r="C61" s="255" t="s">
        <v>9215</v>
      </c>
      <c r="D61" s="9">
        <v>1122.3089812994349</v>
      </c>
      <c r="E61" s="9">
        <v>1741199.3575726699</v>
      </c>
      <c r="F61" s="255" t="s">
        <v>9131</v>
      </c>
      <c r="G61" s="9"/>
      <c r="H61" s="255" t="s">
        <v>9171</v>
      </c>
      <c r="I61" s="9">
        <v>1</v>
      </c>
    </row>
    <row r="62" spans="1:9">
      <c r="A62" s="255" t="s">
        <v>1242</v>
      </c>
      <c r="B62" s="9">
        <v>1</v>
      </c>
      <c r="C62" s="255" t="s">
        <v>9106</v>
      </c>
      <c r="D62" s="9">
        <v>383507.67139007797</v>
      </c>
      <c r="E62" s="9">
        <v>1741199.3575726699</v>
      </c>
      <c r="F62" s="255" t="s">
        <v>9132</v>
      </c>
      <c r="G62" s="9"/>
      <c r="H62" s="255" t="s">
        <v>9171</v>
      </c>
      <c r="I62" s="9">
        <v>1</v>
      </c>
    </row>
    <row r="63" spans="1:9">
      <c r="A63" s="255" t="s">
        <v>1243</v>
      </c>
      <c r="B63" s="9">
        <v>1</v>
      </c>
      <c r="C63" s="255" t="s">
        <v>9107</v>
      </c>
      <c r="D63" s="9">
        <v>391837194.92380822</v>
      </c>
      <c r="E63" s="9">
        <v>1741199.3575726699</v>
      </c>
      <c r="F63" s="255" t="s">
        <v>9132</v>
      </c>
      <c r="G63" s="9"/>
      <c r="H63" s="255" t="s">
        <v>9171</v>
      </c>
      <c r="I63" s="9">
        <v>1</v>
      </c>
    </row>
    <row r="64" spans="1:9">
      <c r="A64" s="255" t="s">
        <v>1244</v>
      </c>
      <c r="B64" s="9">
        <v>1</v>
      </c>
      <c r="C64" s="255" t="s">
        <v>9108</v>
      </c>
      <c r="D64" s="9">
        <v>0.22025488909248697</v>
      </c>
      <c r="E64" s="9">
        <v>1741199.3575726699</v>
      </c>
      <c r="F64" s="255" t="s">
        <v>9132</v>
      </c>
      <c r="G64" s="9"/>
      <c r="H64" s="255" t="s">
        <v>9171</v>
      </c>
      <c r="I64" s="9">
        <v>1</v>
      </c>
    </row>
    <row r="65" spans="1:9">
      <c r="A65" s="255" t="s">
        <v>1245</v>
      </c>
      <c r="B65" s="9">
        <v>1</v>
      </c>
      <c r="C65" s="255" t="s">
        <v>9215</v>
      </c>
      <c r="D65" s="9">
        <v>225.03867418722885</v>
      </c>
      <c r="E65" s="9">
        <v>1741199.3575726699</v>
      </c>
      <c r="F65" s="255" t="s">
        <v>9132</v>
      </c>
      <c r="G65" s="9"/>
      <c r="H65" s="255" t="s">
        <v>9171</v>
      </c>
      <c r="I65" s="9">
        <v>1</v>
      </c>
    </row>
    <row r="66" spans="1:9">
      <c r="A66" s="255" t="s">
        <v>1246</v>
      </c>
      <c r="B66" s="9">
        <v>1</v>
      </c>
      <c r="C66" s="255" t="s">
        <v>9106</v>
      </c>
      <c r="D66" s="9">
        <v>383507.67139007797</v>
      </c>
      <c r="E66" s="9">
        <v>1741199.3575726699</v>
      </c>
      <c r="F66" s="255" t="s">
        <v>9133</v>
      </c>
      <c r="G66" s="9"/>
      <c r="H66" s="255" t="s">
        <v>9171</v>
      </c>
      <c r="I66" s="9">
        <v>1</v>
      </c>
    </row>
    <row r="67" spans="1:9">
      <c r="A67" s="255" t="s">
        <v>1247</v>
      </c>
      <c r="B67" s="9">
        <v>1</v>
      </c>
      <c r="C67" s="255" t="s">
        <v>9107</v>
      </c>
      <c r="D67" s="9">
        <v>391837194.92380822</v>
      </c>
      <c r="E67" s="9">
        <v>1741199.3575726699</v>
      </c>
      <c r="F67" s="255" t="s">
        <v>9133</v>
      </c>
      <c r="G67" s="9"/>
      <c r="H67" s="255" t="s">
        <v>9171</v>
      </c>
      <c r="I67" s="9">
        <v>1</v>
      </c>
    </row>
    <row r="68" spans="1:9">
      <c r="A68" s="255" t="s">
        <v>1248</v>
      </c>
      <c r="B68" s="9">
        <v>1</v>
      </c>
      <c r="C68" s="255" t="s">
        <v>9108</v>
      </c>
      <c r="D68" s="9">
        <v>0.22025488909248697</v>
      </c>
      <c r="E68" s="9">
        <v>1741199.3575726699</v>
      </c>
      <c r="F68" s="255" t="s">
        <v>9133</v>
      </c>
      <c r="G68" s="9"/>
      <c r="H68" s="255" t="s">
        <v>9171</v>
      </c>
      <c r="I68" s="9">
        <v>1</v>
      </c>
    </row>
    <row r="69" spans="1:9">
      <c r="A69" s="255" t="s">
        <v>1249</v>
      </c>
      <c r="B69" s="9">
        <v>1</v>
      </c>
      <c r="C69" s="255" t="s">
        <v>9215</v>
      </c>
      <c r="D69" s="9">
        <v>225.03867418722885</v>
      </c>
      <c r="E69" s="9">
        <v>1741199.3575726699</v>
      </c>
      <c r="F69" s="255" t="s">
        <v>9133</v>
      </c>
      <c r="G69" s="9"/>
      <c r="H69" s="255" t="s">
        <v>9171</v>
      </c>
      <c r="I69" s="9">
        <v>1</v>
      </c>
    </row>
    <row r="70" spans="1:9">
      <c r="A70" s="255" t="s">
        <v>1250</v>
      </c>
      <c r="B70" s="9">
        <v>1</v>
      </c>
      <c r="C70" s="255" t="s">
        <v>9106</v>
      </c>
      <c r="D70" s="9">
        <v>1741199.3575726699</v>
      </c>
      <c r="E70" s="9">
        <v>1741199.3575726699</v>
      </c>
      <c r="F70" s="255" t="s">
        <v>9134</v>
      </c>
      <c r="G70" s="9"/>
      <c r="H70" s="255" t="s">
        <v>9171</v>
      </c>
      <c r="I70" s="9">
        <v>1</v>
      </c>
    </row>
    <row r="71" spans="1:9">
      <c r="A71" s="255" t="s">
        <v>1251</v>
      </c>
      <c r="B71" s="9">
        <v>1</v>
      </c>
      <c r="C71" s="255" t="s">
        <v>9107</v>
      </c>
      <c r="D71" s="9">
        <v>955522789.64573836</v>
      </c>
      <c r="E71" s="9">
        <v>1741199.3575726699</v>
      </c>
      <c r="F71" s="255" t="s">
        <v>9134</v>
      </c>
      <c r="G71" s="9"/>
      <c r="H71" s="255" t="s">
        <v>9171</v>
      </c>
      <c r="I71" s="9">
        <v>1</v>
      </c>
    </row>
    <row r="72" spans="1:9">
      <c r="A72" s="255" t="s">
        <v>1252</v>
      </c>
      <c r="B72" s="9">
        <v>1</v>
      </c>
      <c r="C72" s="255" t="s">
        <v>9108</v>
      </c>
      <c r="D72" s="9">
        <v>1</v>
      </c>
      <c r="E72" s="9">
        <v>1741199.3575726699</v>
      </c>
      <c r="F72" s="255" t="s">
        <v>9134</v>
      </c>
      <c r="G72" s="9"/>
      <c r="H72" s="255" t="s">
        <v>9171</v>
      </c>
      <c r="I72" s="9">
        <v>1</v>
      </c>
    </row>
    <row r="73" spans="1:9">
      <c r="A73" s="255" t="s">
        <v>1253</v>
      </c>
      <c r="B73" s="9">
        <v>1</v>
      </c>
      <c r="C73" s="255" t="s">
        <v>9215</v>
      </c>
      <c r="D73" s="9">
        <v>548.77276716767858</v>
      </c>
      <c r="E73" s="9">
        <v>1741199.3575726699</v>
      </c>
      <c r="F73" s="255" t="s">
        <v>9134</v>
      </c>
      <c r="G73" s="9"/>
      <c r="H73" s="255" t="s">
        <v>9171</v>
      </c>
      <c r="I73" s="9">
        <v>1</v>
      </c>
    </row>
    <row r="74" spans="1:9">
      <c r="A74" s="255" t="s">
        <v>1254</v>
      </c>
      <c r="B74" s="9">
        <v>1</v>
      </c>
      <c r="C74" s="255" t="s">
        <v>9106</v>
      </c>
      <c r="D74" s="9">
        <v>1741199.3575726699</v>
      </c>
      <c r="E74" s="9">
        <v>1741199.3575726699</v>
      </c>
      <c r="F74" s="255" t="s">
        <v>9135</v>
      </c>
      <c r="G74" s="9"/>
      <c r="H74" s="255" t="s">
        <v>9171</v>
      </c>
      <c r="I74" s="9">
        <v>1</v>
      </c>
    </row>
    <row r="75" spans="1:9">
      <c r="A75" s="255" t="s">
        <v>1255</v>
      </c>
      <c r="B75" s="9">
        <v>1</v>
      </c>
      <c r="C75" s="255" t="s">
        <v>9107</v>
      </c>
      <c r="D75" s="9">
        <v>1542757103.4582837</v>
      </c>
      <c r="E75" s="9">
        <v>1741199.3575726699</v>
      </c>
      <c r="F75" s="255" t="s">
        <v>9135</v>
      </c>
      <c r="G75" s="9"/>
      <c r="H75" s="255" t="s">
        <v>9171</v>
      </c>
      <c r="I75" s="9">
        <v>1</v>
      </c>
    </row>
    <row r="76" spans="1:9">
      <c r="A76" s="255" t="s">
        <v>1256</v>
      </c>
      <c r="B76" s="9">
        <v>1</v>
      </c>
      <c r="C76" s="255" t="s">
        <v>9108</v>
      </c>
      <c r="D76" s="9">
        <v>1</v>
      </c>
      <c r="E76" s="9">
        <v>1741199.3575726699</v>
      </c>
      <c r="F76" s="255" t="s">
        <v>9135</v>
      </c>
      <c r="G76" s="9"/>
      <c r="H76" s="255" t="s">
        <v>9171</v>
      </c>
      <c r="I76" s="9">
        <v>1</v>
      </c>
    </row>
    <row r="77" spans="1:9">
      <c r="A77" s="255" t="s">
        <v>1257</v>
      </c>
      <c r="B77" s="9">
        <v>1</v>
      </c>
      <c r="C77" s="255" t="s">
        <v>9215</v>
      </c>
      <c r="D77" s="9">
        <v>886.03128455605111</v>
      </c>
      <c r="E77" s="9">
        <v>1741199.3575726699</v>
      </c>
      <c r="F77" s="255" t="s">
        <v>9135</v>
      </c>
      <c r="G77" s="9"/>
      <c r="H77" s="255" t="s">
        <v>9171</v>
      </c>
      <c r="I77" s="9">
        <v>1</v>
      </c>
    </row>
    <row r="78" spans="1:9">
      <c r="A78" s="255" t="s">
        <v>1258</v>
      </c>
      <c r="B78" s="9">
        <v>1</v>
      </c>
      <c r="C78" s="255" t="s">
        <v>9106</v>
      </c>
      <c r="D78" s="9">
        <v>396974.37819284265</v>
      </c>
      <c r="E78" s="9">
        <v>1741199.3575726699</v>
      </c>
      <c r="F78" s="255" t="s">
        <v>9136</v>
      </c>
      <c r="G78" s="9"/>
      <c r="H78" s="255" t="s">
        <v>9171</v>
      </c>
      <c r="I78" s="9">
        <v>1</v>
      </c>
    </row>
    <row r="79" spans="1:9">
      <c r="A79" s="255" t="s">
        <v>1259</v>
      </c>
      <c r="B79" s="9">
        <v>1</v>
      </c>
      <c r="C79" s="255" t="s">
        <v>9107</v>
      </c>
      <c r="D79" s="9">
        <v>740969975.34606385</v>
      </c>
      <c r="E79" s="9">
        <v>1741199.3575726699</v>
      </c>
      <c r="F79" s="255" t="s">
        <v>9136</v>
      </c>
      <c r="G79" s="9"/>
      <c r="H79" s="255" t="s">
        <v>9171</v>
      </c>
      <c r="I79" s="9">
        <v>1</v>
      </c>
    </row>
    <row r="80" spans="1:9">
      <c r="A80" s="255" t="s">
        <v>1260</v>
      </c>
      <c r="B80" s="9">
        <v>1</v>
      </c>
      <c r="C80" s="255" t="s">
        <v>9108</v>
      </c>
      <c r="D80" s="9">
        <v>0.2279890447158488</v>
      </c>
      <c r="E80" s="9">
        <v>1741199.3575726699</v>
      </c>
      <c r="F80" s="255" t="s">
        <v>9136</v>
      </c>
      <c r="G80" s="9"/>
      <c r="H80" s="255" t="s">
        <v>9171</v>
      </c>
      <c r="I80" s="9">
        <v>1</v>
      </c>
    </row>
    <row r="81" spans="1:9">
      <c r="A81" s="255" t="s">
        <v>1261</v>
      </c>
      <c r="B81" s="9">
        <v>1</v>
      </c>
      <c r="C81" s="255" t="s">
        <v>9215</v>
      </c>
      <c r="D81" s="9">
        <v>425.55148675164787</v>
      </c>
      <c r="E81" s="9">
        <v>1741199.3575726699</v>
      </c>
      <c r="F81" s="255" t="s">
        <v>9136</v>
      </c>
      <c r="G81" s="9"/>
      <c r="H81" s="255" t="s">
        <v>9171</v>
      </c>
      <c r="I81" s="9">
        <v>1</v>
      </c>
    </row>
    <row r="82" spans="1:9">
      <c r="A82" s="255" t="s">
        <v>1262</v>
      </c>
      <c r="B82" s="9">
        <v>1</v>
      </c>
      <c r="C82" s="255" t="s">
        <v>9106</v>
      </c>
      <c r="D82" s="9">
        <v>0</v>
      </c>
      <c r="E82" s="9">
        <v>1741199.3575726699</v>
      </c>
      <c r="F82" s="255" t="s">
        <v>9137</v>
      </c>
      <c r="G82" s="9"/>
      <c r="H82" s="255" t="s">
        <v>9171</v>
      </c>
      <c r="I82" s="9">
        <v>1</v>
      </c>
    </row>
    <row r="83" spans="1:9">
      <c r="A83" s="255" t="s">
        <v>1263</v>
      </c>
      <c r="B83" s="9">
        <v>1</v>
      </c>
      <c r="C83" s="255" t="s">
        <v>9107</v>
      </c>
      <c r="D83" s="9">
        <v>-329563401.56773412</v>
      </c>
      <c r="E83" s="9">
        <v>1741199.3575726699</v>
      </c>
      <c r="F83" s="255" t="s">
        <v>9137</v>
      </c>
      <c r="G83" s="9"/>
      <c r="H83" s="255" t="s">
        <v>9171</v>
      </c>
      <c r="I83" s="9">
        <v>1</v>
      </c>
    </row>
    <row r="84" spans="1:9">
      <c r="A84" s="255" t="s">
        <v>1264</v>
      </c>
      <c r="B84" s="9">
        <v>1</v>
      </c>
      <c r="C84" s="255" t="s">
        <v>9108</v>
      </c>
      <c r="D84" s="9">
        <v>0</v>
      </c>
      <c r="E84" s="9">
        <v>1741199.3575726699</v>
      </c>
      <c r="F84" s="255" t="s">
        <v>9137</v>
      </c>
      <c r="G84" s="9"/>
      <c r="H84" s="255" t="s">
        <v>9171</v>
      </c>
      <c r="I84" s="9">
        <v>1</v>
      </c>
    </row>
    <row r="85" spans="1:9">
      <c r="A85" s="255" t="s">
        <v>1265</v>
      </c>
      <c r="B85" s="9">
        <v>1</v>
      </c>
      <c r="C85" s="255" t="s">
        <v>9215</v>
      </c>
      <c r="D85" s="9">
        <v>-189.27379000826426</v>
      </c>
      <c r="E85" s="9">
        <v>1741199.3575726699</v>
      </c>
      <c r="F85" s="255" t="s">
        <v>9137</v>
      </c>
      <c r="G85" s="9"/>
      <c r="H85" s="255" t="s">
        <v>9171</v>
      </c>
      <c r="I85" s="9">
        <v>1</v>
      </c>
    </row>
    <row r="86" spans="1:9">
      <c r="A86" s="255" t="s">
        <v>1266</v>
      </c>
      <c r="B86" s="9">
        <v>1</v>
      </c>
      <c r="C86" s="255" t="s">
        <v>9106</v>
      </c>
      <c r="D86" s="9">
        <v>389213.83018410968</v>
      </c>
      <c r="E86" s="9">
        <v>1741199.3575726699</v>
      </c>
      <c r="F86" s="255" t="s">
        <v>9138</v>
      </c>
      <c r="G86" s="9"/>
      <c r="H86" s="255" t="s">
        <v>9171</v>
      </c>
      <c r="I86" s="9">
        <v>1</v>
      </c>
    </row>
    <row r="87" spans="1:9">
      <c r="A87" s="255" t="s">
        <v>1267</v>
      </c>
      <c r="B87" s="9">
        <v>1</v>
      </c>
      <c r="C87" s="255" t="s">
        <v>9107</v>
      </c>
      <c r="D87" s="9">
        <v>411406573.77832979</v>
      </c>
      <c r="E87" s="9">
        <v>1741199.3575726699</v>
      </c>
      <c r="F87" s="255" t="s">
        <v>9138</v>
      </c>
      <c r="G87" s="9"/>
      <c r="H87" s="255" t="s">
        <v>9171</v>
      </c>
      <c r="I87" s="9">
        <v>1</v>
      </c>
    </row>
    <row r="88" spans="1:9">
      <c r="A88" s="255" t="s">
        <v>1268</v>
      </c>
      <c r="B88" s="9">
        <v>1</v>
      </c>
      <c r="C88" s="255" t="s">
        <v>9108</v>
      </c>
      <c r="D88" s="9">
        <v>0.22353203180978409</v>
      </c>
      <c r="E88" s="9">
        <v>1741199.3575726699</v>
      </c>
      <c r="F88" s="255" t="s">
        <v>9138</v>
      </c>
      <c r="G88" s="9"/>
      <c r="H88" s="255" t="s">
        <v>9171</v>
      </c>
      <c r="I88" s="9">
        <v>1</v>
      </c>
    </row>
    <row r="89" spans="1:9">
      <c r="A89" s="255" t="s">
        <v>1269</v>
      </c>
      <c r="B89" s="9">
        <v>1</v>
      </c>
      <c r="C89" s="255" t="s">
        <v>9215</v>
      </c>
      <c r="D89" s="9">
        <v>236.2776967433837</v>
      </c>
      <c r="E89" s="9">
        <v>1741199.3575726699</v>
      </c>
      <c r="F89" s="255" t="s">
        <v>9138</v>
      </c>
      <c r="G89" s="9"/>
      <c r="H89" s="255" t="s">
        <v>9171</v>
      </c>
      <c r="I89" s="9">
        <v>1</v>
      </c>
    </row>
    <row r="90" spans="1:9">
      <c r="A90" s="255" t="s">
        <v>1270</v>
      </c>
      <c r="B90" s="9">
        <v>1</v>
      </c>
      <c r="C90" s="255" t="s">
        <v>9106</v>
      </c>
      <c r="D90" s="9">
        <v>5706.1587940317331</v>
      </c>
      <c r="E90" s="9">
        <v>1741199.3575726699</v>
      </c>
      <c r="F90" s="255" t="s">
        <v>9139</v>
      </c>
      <c r="G90" s="9"/>
      <c r="H90" s="255" t="s">
        <v>9171</v>
      </c>
      <c r="I90" s="9">
        <v>1</v>
      </c>
    </row>
    <row r="91" spans="1:9">
      <c r="A91" s="255" t="s">
        <v>1271</v>
      </c>
      <c r="B91" s="9">
        <v>1</v>
      </c>
      <c r="C91" s="255" t="s">
        <v>9107</v>
      </c>
      <c r="D91" s="9">
        <v>19569378.854521561</v>
      </c>
      <c r="E91" s="9">
        <v>1741199.3575726699</v>
      </c>
      <c r="F91" s="255" t="s">
        <v>9139</v>
      </c>
      <c r="G91" s="9"/>
      <c r="H91" s="255" t="s">
        <v>9171</v>
      </c>
      <c r="I91" s="9">
        <v>1</v>
      </c>
    </row>
    <row r="92" spans="1:9">
      <c r="A92" s="255" t="s">
        <v>1272</v>
      </c>
      <c r="B92" s="9">
        <v>1</v>
      </c>
      <c r="C92" s="255" t="s">
        <v>9108</v>
      </c>
      <c r="D92" s="9">
        <v>3.2771427172971395E-3</v>
      </c>
      <c r="E92" s="9">
        <v>1741199.3575726699</v>
      </c>
      <c r="F92" s="255" t="s">
        <v>9139</v>
      </c>
      <c r="G92" s="9"/>
      <c r="H92" s="255" t="s">
        <v>9171</v>
      </c>
      <c r="I92" s="9">
        <v>1</v>
      </c>
    </row>
    <row r="93" spans="1:9">
      <c r="A93" s="255" t="s">
        <v>1273</v>
      </c>
      <c r="B93" s="9">
        <v>1</v>
      </c>
      <c r="C93" s="255" t="s">
        <v>9215</v>
      </c>
      <c r="D93" s="9">
        <v>11.239022556154845</v>
      </c>
      <c r="E93" s="9">
        <v>1741199.3575726699</v>
      </c>
      <c r="F93" s="255" t="s">
        <v>9139</v>
      </c>
      <c r="G93" s="9"/>
      <c r="H93" s="255" t="s">
        <v>9171</v>
      </c>
      <c r="I93" s="9">
        <v>1</v>
      </c>
    </row>
    <row r="94" spans="1:9">
      <c r="A94" s="255" t="s">
        <v>1274</v>
      </c>
      <c r="B94" s="9">
        <v>1</v>
      </c>
      <c r="C94" s="255" t="s">
        <v>9106</v>
      </c>
      <c r="D94" s="9">
        <v>355132.40732890851</v>
      </c>
      <c r="E94" s="9">
        <v>1741199.3575726699</v>
      </c>
      <c r="F94" s="255" t="s">
        <v>9140</v>
      </c>
      <c r="G94" s="9"/>
      <c r="H94" s="255" t="s">
        <v>9171</v>
      </c>
      <c r="I94" s="9">
        <v>1</v>
      </c>
    </row>
    <row r="95" spans="1:9">
      <c r="A95" s="255" t="s">
        <v>1275</v>
      </c>
      <c r="B95" s="9">
        <v>1</v>
      </c>
      <c r="C95" s="255" t="s">
        <v>9107</v>
      </c>
      <c r="D95" s="9">
        <v>587234313.8125453</v>
      </c>
      <c r="E95" s="9">
        <v>1741199.3575726699</v>
      </c>
      <c r="F95" s="255" t="s">
        <v>9140</v>
      </c>
      <c r="G95" s="9"/>
      <c r="H95" s="255" t="s">
        <v>9171</v>
      </c>
      <c r="I95" s="9">
        <v>1</v>
      </c>
    </row>
    <row r="96" spans="1:9">
      <c r="A96" s="255" t="s">
        <v>1276</v>
      </c>
      <c r="B96" s="9">
        <v>1</v>
      </c>
      <c r="C96" s="255" t="s">
        <v>9108</v>
      </c>
      <c r="D96" s="9">
        <v>0.2039584989417772</v>
      </c>
      <c r="E96" s="9">
        <v>1741199.3575726699</v>
      </c>
      <c r="F96" s="255" t="s">
        <v>9140</v>
      </c>
      <c r="G96" s="9"/>
      <c r="H96" s="255" t="s">
        <v>9171</v>
      </c>
      <c r="I96" s="9">
        <v>1</v>
      </c>
    </row>
    <row r="97" spans="1:9">
      <c r="A97" s="255" t="s">
        <v>1277</v>
      </c>
      <c r="B97" s="9">
        <v>1</v>
      </c>
      <c r="C97" s="255" t="s">
        <v>9215</v>
      </c>
      <c r="D97" s="9">
        <v>337.25851738837252</v>
      </c>
      <c r="E97" s="9">
        <v>1741199.3575726699</v>
      </c>
      <c r="F97" s="255" t="s">
        <v>9140</v>
      </c>
      <c r="G97" s="9"/>
      <c r="H97" s="255" t="s">
        <v>9171</v>
      </c>
      <c r="I97" s="9">
        <v>1</v>
      </c>
    </row>
    <row r="98" spans="1:9">
      <c r="A98" s="255" t="s">
        <v>1278</v>
      </c>
      <c r="B98" s="9">
        <v>1</v>
      </c>
      <c r="C98" s="255" t="s">
        <v>9106</v>
      </c>
      <c r="D98" s="9">
        <v>0</v>
      </c>
      <c r="E98" s="9">
        <v>1741199.3575726699</v>
      </c>
      <c r="F98" s="255" t="s">
        <v>9141</v>
      </c>
      <c r="G98" s="9"/>
      <c r="H98" s="255" t="s">
        <v>9171</v>
      </c>
      <c r="I98" s="9">
        <v>1</v>
      </c>
    </row>
    <row r="99" spans="1:9">
      <c r="A99" s="255" t="s">
        <v>1279</v>
      </c>
      <c r="B99" s="9">
        <v>1</v>
      </c>
      <c r="C99" s="255" t="s">
        <v>9107</v>
      </c>
      <c r="D99" s="9">
        <v>0</v>
      </c>
      <c r="E99" s="9">
        <v>1741199.3575726699</v>
      </c>
      <c r="F99" s="255" t="s">
        <v>9141</v>
      </c>
      <c r="G99" s="9"/>
      <c r="H99" s="255" t="s">
        <v>9171</v>
      </c>
      <c r="I99" s="9">
        <v>1</v>
      </c>
    </row>
    <row r="100" spans="1:9">
      <c r="A100" s="255" t="s">
        <v>1280</v>
      </c>
      <c r="B100" s="9">
        <v>1</v>
      </c>
      <c r="C100" s="255" t="s">
        <v>9108</v>
      </c>
      <c r="D100" s="9">
        <v>0</v>
      </c>
      <c r="E100" s="9">
        <v>1741199.3575726699</v>
      </c>
      <c r="F100" s="255" t="s">
        <v>9141</v>
      </c>
      <c r="G100" s="9"/>
      <c r="H100" s="255" t="s">
        <v>9171</v>
      </c>
      <c r="I100" s="9">
        <v>1</v>
      </c>
    </row>
    <row r="101" spans="1:9">
      <c r="A101" s="255" t="s">
        <v>1281</v>
      </c>
      <c r="B101" s="9">
        <v>1</v>
      </c>
      <c r="C101" s="255" t="s">
        <v>9215</v>
      </c>
      <c r="D101" s="9">
        <v>0</v>
      </c>
      <c r="E101" s="9">
        <v>1741199.3575726699</v>
      </c>
      <c r="F101" s="255" t="s">
        <v>9141</v>
      </c>
      <c r="G101" s="9"/>
      <c r="H101" s="255" t="s">
        <v>9171</v>
      </c>
      <c r="I101" s="9">
        <v>1</v>
      </c>
    </row>
    <row r="102" spans="1:9">
      <c r="A102" s="255" t="s">
        <v>1282</v>
      </c>
      <c r="B102" s="9">
        <v>2</v>
      </c>
      <c r="C102" s="255" t="s">
        <v>9106</v>
      </c>
      <c r="D102" s="9">
        <v>469587.10662733705</v>
      </c>
      <c r="E102" s="9">
        <v>1753550.2249801089</v>
      </c>
      <c r="F102" s="255" t="s">
        <v>9117</v>
      </c>
      <c r="G102" s="9"/>
      <c r="H102" s="255" t="s">
        <v>9171</v>
      </c>
      <c r="I102" s="9">
        <v>1</v>
      </c>
    </row>
    <row r="103" spans="1:9">
      <c r="A103" s="255" t="s">
        <v>1283</v>
      </c>
      <c r="B103" s="9">
        <v>2</v>
      </c>
      <c r="C103" s="255" t="s">
        <v>9107</v>
      </c>
      <c r="D103" s="9">
        <v>1135998864.2759311</v>
      </c>
      <c r="E103" s="9">
        <v>1753550.2249801089</v>
      </c>
      <c r="F103" s="255" t="s">
        <v>9117</v>
      </c>
      <c r="G103" s="9"/>
      <c r="H103" s="255" t="s">
        <v>9171</v>
      </c>
      <c r="I103" s="9">
        <v>1</v>
      </c>
    </row>
    <row r="104" spans="1:9">
      <c r="A104" s="255" t="s">
        <v>1284</v>
      </c>
      <c r="B104" s="9">
        <v>2</v>
      </c>
      <c r="C104" s="255" t="s">
        <v>9108</v>
      </c>
      <c r="D104" s="9">
        <v>0.26779221942882403</v>
      </c>
      <c r="E104" s="9">
        <v>1753550.2249801089</v>
      </c>
      <c r="F104" s="255" t="s">
        <v>9117</v>
      </c>
      <c r="G104" s="9"/>
      <c r="H104" s="255" t="s">
        <v>9171</v>
      </c>
      <c r="I104" s="9">
        <v>1</v>
      </c>
    </row>
    <row r="105" spans="1:9">
      <c r="A105" s="255" t="s">
        <v>1285</v>
      </c>
      <c r="B105" s="9">
        <v>2</v>
      </c>
      <c r="C105" s="255" t="s">
        <v>9215</v>
      </c>
      <c r="D105" s="9">
        <v>647.82795958343149</v>
      </c>
      <c r="E105" s="9">
        <v>1753550.2249801089</v>
      </c>
      <c r="F105" s="255" t="s">
        <v>9117</v>
      </c>
      <c r="G105" s="9"/>
      <c r="H105" s="255" t="s">
        <v>9171</v>
      </c>
      <c r="I105" s="9">
        <v>1</v>
      </c>
    </row>
    <row r="106" spans="1:9">
      <c r="A106" s="255" t="s">
        <v>1286</v>
      </c>
      <c r="B106" s="9">
        <v>2</v>
      </c>
      <c r="C106" s="255" t="s">
        <v>9106</v>
      </c>
      <c r="D106" s="9">
        <v>0</v>
      </c>
      <c r="E106" s="9">
        <v>1753550.2249801089</v>
      </c>
      <c r="F106" s="255" t="s">
        <v>9118</v>
      </c>
      <c r="G106" s="9"/>
      <c r="H106" s="255" t="s">
        <v>9171</v>
      </c>
      <c r="I106" s="9">
        <v>1</v>
      </c>
    </row>
    <row r="107" spans="1:9">
      <c r="A107" s="255" t="s">
        <v>1287</v>
      </c>
      <c r="B107" s="9">
        <v>2</v>
      </c>
      <c r="C107" s="255" t="s">
        <v>9107</v>
      </c>
      <c r="D107" s="9">
        <v>0</v>
      </c>
      <c r="E107" s="9">
        <v>1753550.2249801089</v>
      </c>
      <c r="F107" s="255" t="s">
        <v>9118</v>
      </c>
      <c r="G107" s="9"/>
      <c r="H107" s="255" t="s">
        <v>9171</v>
      </c>
      <c r="I107" s="9">
        <v>1</v>
      </c>
    </row>
    <row r="108" spans="1:9">
      <c r="A108" s="255" t="s">
        <v>1288</v>
      </c>
      <c r="B108" s="9">
        <v>2</v>
      </c>
      <c r="C108" s="255" t="s">
        <v>9108</v>
      </c>
      <c r="D108" s="9">
        <v>0</v>
      </c>
      <c r="E108" s="9">
        <v>1753550.2249801089</v>
      </c>
      <c r="F108" s="255" t="s">
        <v>9118</v>
      </c>
      <c r="G108" s="9"/>
      <c r="H108" s="255" t="s">
        <v>9171</v>
      </c>
      <c r="I108" s="9">
        <v>1</v>
      </c>
    </row>
    <row r="109" spans="1:9">
      <c r="A109" s="255" t="s">
        <v>1289</v>
      </c>
      <c r="B109" s="9">
        <v>2</v>
      </c>
      <c r="C109" s="255" t="s">
        <v>9215</v>
      </c>
      <c r="D109" s="9">
        <v>0</v>
      </c>
      <c r="E109" s="9">
        <v>1753550.2249801089</v>
      </c>
      <c r="F109" s="255" t="s">
        <v>9118</v>
      </c>
      <c r="G109" s="9"/>
      <c r="H109" s="255" t="s">
        <v>9171</v>
      </c>
      <c r="I109" s="9">
        <v>1</v>
      </c>
    </row>
    <row r="110" spans="1:9">
      <c r="A110" s="255" t="s">
        <v>1290</v>
      </c>
      <c r="B110" s="9">
        <v>2</v>
      </c>
      <c r="C110" s="255" t="s">
        <v>9106</v>
      </c>
      <c r="D110" s="9">
        <v>0</v>
      </c>
      <c r="E110" s="9">
        <v>1753550.2249801089</v>
      </c>
      <c r="F110" s="255" t="s">
        <v>9119</v>
      </c>
      <c r="G110" s="9"/>
      <c r="H110" s="255" t="s">
        <v>9171</v>
      </c>
      <c r="I110" s="9">
        <v>1</v>
      </c>
    </row>
    <row r="111" spans="1:9">
      <c r="A111" s="255" t="s">
        <v>1291</v>
      </c>
      <c r="B111" s="9">
        <v>2</v>
      </c>
      <c r="C111" s="255" t="s">
        <v>9107</v>
      </c>
      <c r="D111" s="9">
        <v>0</v>
      </c>
      <c r="E111" s="9">
        <v>1753550.2249801089</v>
      </c>
      <c r="F111" s="255" t="s">
        <v>9119</v>
      </c>
      <c r="G111" s="9"/>
      <c r="H111" s="255" t="s">
        <v>9171</v>
      </c>
      <c r="I111" s="9">
        <v>1</v>
      </c>
    </row>
    <row r="112" spans="1:9">
      <c r="A112" s="255" t="s">
        <v>1292</v>
      </c>
      <c r="B112" s="9">
        <v>2</v>
      </c>
      <c r="C112" s="255" t="s">
        <v>9108</v>
      </c>
      <c r="D112" s="9">
        <v>0</v>
      </c>
      <c r="E112" s="9">
        <v>1753550.2249801089</v>
      </c>
      <c r="F112" s="255" t="s">
        <v>9119</v>
      </c>
      <c r="G112" s="9"/>
      <c r="H112" s="255" t="s">
        <v>9171</v>
      </c>
      <c r="I112" s="9">
        <v>1</v>
      </c>
    </row>
    <row r="113" spans="1:9">
      <c r="A113" s="255" t="s">
        <v>1293</v>
      </c>
      <c r="B113" s="9">
        <v>2</v>
      </c>
      <c r="C113" s="255" t="s">
        <v>9215</v>
      </c>
      <c r="D113" s="9">
        <v>0</v>
      </c>
      <c r="E113" s="9">
        <v>1753550.2249801089</v>
      </c>
      <c r="F113" s="255" t="s">
        <v>9119</v>
      </c>
      <c r="G113" s="9"/>
      <c r="H113" s="255" t="s">
        <v>9171</v>
      </c>
      <c r="I113" s="9">
        <v>1</v>
      </c>
    </row>
    <row r="114" spans="1:9">
      <c r="A114" s="255" t="s">
        <v>1294</v>
      </c>
      <c r="B114" s="9">
        <v>2</v>
      </c>
      <c r="C114" s="255" t="s">
        <v>9106</v>
      </c>
      <c r="D114" s="9">
        <v>0</v>
      </c>
      <c r="E114" s="9">
        <v>1753550.2249801089</v>
      </c>
      <c r="F114" s="255" t="s">
        <v>9120</v>
      </c>
      <c r="G114" s="9"/>
      <c r="H114" s="255" t="s">
        <v>9171</v>
      </c>
      <c r="I114" s="9">
        <v>1</v>
      </c>
    </row>
    <row r="115" spans="1:9">
      <c r="A115" s="255" t="s">
        <v>1295</v>
      </c>
      <c r="B115" s="9">
        <v>2</v>
      </c>
      <c r="C115" s="255" t="s">
        <v>9107</v>
      </c>
      <c r="D115" s="9">
        <v>0</v>
      </c>
      <c r="E115" s="9">
        <v>1753550.2249801089</v>
      </c>
      <c r="F115" s="255" t="s">
        <v>9120</v>
      </c>
      <c r="G115" s="9"/>
      <c r="H115" s="255" t="s">
        <v>9171</v>
      </c>
      <c r="I115" s="9">
        <v>1</v>
      </c>
    </row>
    <row r="116" spans="1:9">
      <c r="A116" s="255" t="s">
        <v>1296</v>
      </c>
      <c r="B116" s="9">
        <v>2</v>
      </c>
      <c r="C116" s="255" t="s">
        <v>9108</v>
      </c>
      <c r="D116" s="9">
        <v>0</v>
      </c>
      <c r="E116" s="9">
        <v>1753550.2249801089</v>
      </c>
      <c r="F116" s="255" t="s">
        <v>9120</v>
      </c>
      <c r="G116" s="9"/>
      <c r="H116" s="255" t="s">
        <v>9171</v>
      </c>
      <c r="I116" s="9">
        <v>1</v>
      </c>
    </row>
    <row r="117" spans="1:9">
      <c r="A117" s="255" t="s">
        <v>1297</v>
      </c>
      <c r="B117" s="9">
        <v>2</v>
      </c>
      <c r="C117" s="255" t="s">
        <v>9215</v>
      </c>
      <c r="D117" s="9">
        <v>0</v>
      </c>
      <c r="E117" s="9">
        <v>1753550.2249801089</v>
      </c>
      <c r="F117" s="255" t="s">
        <v>9120</v>
      </c>
      <c r="G117" s="9"/>
      <c r="H117" s="255" t="s">
        <v>9171</v>
      </c>
      <c r="I117" s="9">
        <v>1</v>
      </c>
    </row>
    <row r="118" spans="1:9">
      <c r="A118" s="255" t="s">
        <v>1298</v>
      </c>
      <c r="B118" s="9">
        <v>2</v>
      </c>
      <c r="C118" s="255" t="s">
        <v>9106</v>
      </c>
      <c r="D118" s="9">
        <v>0</v>
      </c>
      <c r="E118" s="9">
        <v>1753550.2249801089</v>
      </c>
      <c r="F118" s="255" t="s">
        <v>9121</v>
      </c>
      <c r="G118" s="9"/>
      <c r="H118" s="255" t="s">
        <v>9171</v>
      </c>
      <c r="I118" s="9">
        <v>1</v>
      </c>
    </row>
    <row r="119" spans="1:9">
      <c r="A119" s="255" t="s">
        <v>1299</v>
      </c>
      <c r="B119" s="9">
        <v>2</v>
      </c>
      <c r="C119" s="255" t="s">
        <v>9107</v>
      </c>
      <c r="D119" s="9">
        <v>0</v>
      </c>
      <c r="E119" s="9">
        <v>1753550.2249801089</v>
      </c>
      <c r="F119" s="255" t="s">
        <v>9121</v>
      </c>
      <c r="G119" s="9"/>
      <c r="H119" s="255" t="s">
        <v>9171</v>
      </c>
      <c r="I119" s="9">
        <v>1</v>
      </c>
    </row>
    <row r="120" spans="1:9">
      <c r="A120" s="255" t="s">
        <v>1300</v>
      </c>
      <c r="B120" s="9">
        <v>2</v>
      </c>
      <c r="C120" s="255" t="s">
        <v>9108</v>
      </c>
      <c r="D120" s="9">
        <v>0</v>
      </c>
      <c r="E120" s="9">
        <v>1753550.2249801089</v>
      </c>
      <c r="F120" s="255" t="s">
        <v>9121</v>
      </c>
      <c r="G120" s="9"/>
      <c r="H120" s="255" t="s">
        <v>9171</v>
      </c>
      <c r="I120" s="9">
        <v>1</v>
      </c>
    </row>
    <row r="121" spans="1:9">
      <c r="A121" s="255" t="s">
        <v>1301</v>
      </c>
      <c r="B121" s="9">
        <v>2</v>
      </c>
      <c r="C121" s="255" t="s">
        <v>9215</v>
      </c>
      <c r="D121" s="9">
        <v>0</v>
      </c>
      <c r="E121" s="9">
        <v>1753550.2249801089</v>
      </c>
      <c r="F121" s="255" t="s">
        <v>9121</v>
      </c>
      <c r="G121" s="9"/>
      <c r="H121" s="255" t="s">
        <v>9171</v>
      </c>
      <c r="I121" s="9">
        <v>1</v>
      </c>
    </row>
    <row r="122" spans="1:9">
      <c r="A122" s="255" t="s">
        <v>1302</v>
      </c>
      <c r="B122" s="9">
        <v>2</v>
      </c>
      <c r="C122" s="255" t="s">
        <v>9106</v>
      </c>
      <c r="D122" s="9">
        <v>0</v>
      </c>
      <c r="E122" s="9">
        <v>1753550.2249801089</v>
      </c>
      <c r="F122" s="255" t="s">
        <v>9122</v>
      </c>
      <c r="G122" s="9"/>
      <c r="H122" s="255" t="s">
        <v>9171</v>
      </c>
      <c r="I122" s="9">
        <v>1</v>
      </c>
    </row>
    <row r="123" spans="1:9">
      <c r="A123" s="255" t="s">
        <v>1303</v>
      </c>
      <c r="B123" s="9">
        <v>2</v>
      </c>
      <c r="C123" s="255" t="s">
        <v>9107</v>
      </c>
      <c r="D123" s="9">
        <v>0</v>
      </c>
      <c r="E123" s="9">
        <v>1753550.2249801089</v>
      </c>
      <c r="F123" s="255" t="s">
        <v>9122</v>
      </c>
      <c r="G123" s="9"/>
      <c r="H123" s="255" t="s">
        <v>9171</v>
      </c>
      <c r="I123" s="9">
        <v>1</v>
      </c>
    </row>
    <row r="124" spans="1:9">
      <c r="A124" s="255" t="s">
        <v>1304</v>
      </c>
      <c r="B124" s="9">
        <v>2</v>
      </c>
      <c r="C124" s="255" t="s">
        <v>9108</v>
      </c>
      <c r="D124" s="9">
        <v>0</v>
      </c>
      <c r="E124" s="9">
        <v>1753550.2249801089</v>
      </c>
      <c r="F124" s="255" t="s">
        <v>9122</v>
      </c>
      <c r="G124" s="9"/>
      <c r="H124" s="255" t="s">
        <v>9171</v>
      </c>
      <c r="I124" s="9">
        <v>1</v>
      </c>
    </row>
    <row r="125" spans="1:9">
      <c r="A125" s="255" t="s">
        <v>1305</v>
      </c>
      <c r="B125" s="9">
        <v>2</v>
      </c>
      <c r="C125" s="255" t="s">
        <v>9215</v>
      </c>
      <c r="D125" s="9">
        <v>0</v>
      </c>
      <c r="E125" s="9">
        <v>1753550.2249801089</v>
      </c>
      <c r="F125" s="255" t="s">
        <v>9122</v>
      </c>
      <c r="G125" s="9"/>
      <c r="H125" s="255" t="s">
        <v>9171</v>
      </c>
      <c r="I125" s="9">
        <v>1</v>
      </c>
    </row>
    <row r="126" spans="1:9">
      <c r="A126" s="255" t="s">
        <v>1306</v>
      </c>
      <c r="B126" s="9">
        <v>2</v>
      </c>
      <c r="C126" s="255" t="s">
        <v>9106</v>
      </c>
      <c r="D126" s="9">
        <v>0</v>
      </c>
      <c r="E126" s="9">
        <v>1753550.2249801089</v>
      </c>
      <c r="F126" s="255" t="s">
        <v>9123</v>
      </c>
      <c r="G126" s="9"/>
      <c r="H126" s="255" t="s">
        <v>9171</v>
      </c>
      <c r="I126" s="9">
        <v>1</v>
      </c>
    </row>
    <row r="127" spans="1:9">
      <c r="A127" s="255" t="s">
        <v>1307</v>
      </c>
      <c r="B127" s="9">
        <v>2</v>
      </c>
      <c r="C127" s="255" t="s">
        <v>9107</v>
      </c>
      <c r="D127" s="9">
        <v>0</v>
      </c>
      <c r="E127" s="9">
        <v>1753550.2249801089</v>
      </c>
      <c r="F127" s="255" t="s">
        <v>9123</v>
      </c>
      <c r="G127" s="9"/>
      <c r="H127" s="255" t="s">
        <v>9171</v>
      </c>
      <c r="I127" s="9">
        <v>1</v>
      </c>
    </row>
    <row r="128" spans="1:9">
      <c r="A128" s="255" t="s">
        <v>1308</v>
      </c>
      <c r="B128" s="9">
        <v>2</v>
      </c>
      <c r="C128" s="255" t="s">
        <v>9108</v>
      </c>
      <c r="D128" s="9">
        <v>0</v>
      </c>
      <c r="E128" s="9">
        <v>1753550.2249801089</v>
      </c>
      <c r="F128" s="255" t="s">
        <v>9123</v>
      </c>
      <c r="G128" s="9"/>
      <c r="H128" s="255" t="s">
        <v>9171</v>
      </c>
      <c r="I128" s="9">
        <v>1</v>
      </c>
    </row>
    <row r="129" spans="1:9">
      <c r="A129" s="255" t="s">
        <v>1309</v>
      </c>
      <c r="B129" s="9">
        <v>2</v>
      </c>
      <c r="C129" s="255" t="s">
        <v>9215</v>
      </c>
      <c r="D129" s="9">
        <v>0</v>
      </c>
      <c r="E129" s="9">
        <v>1753550.2249801089</v>
      </c>
      <c r="F129" s="255" t="s">
        <v>9123</v>
      </c>
      <c r="G129" s="9"/>
      <c r="H129" s="255" t="s">
        <v>9171</v>
      </c>
      <c r="I129" s="9">
        <v>1</v>
      </c>
    </row>
    <row r="130" spans="1:9">
      <c r="A130" s="255" t="s">
        <v>1310</v>
      </c>
      <c r="B130" s="9">
        <v>2</v>
      </c>
      <c r="C130" s="255" t="s">
        <v>9106</v>
      </c>
      <c r="D130" s="9">
        <v>0</v>
      </c>
      <c r="E130" s="9">
        <v>1753550.2249801089</v>
      </c>
      <c r="F130" s="255" t="s">
        <v>9124</v>
      </c>
      <c r="G130" s="9"/>
      <c r="H130" s="255" t="s">
        <v>9171</v>
      </c>
      <c r="I130" s="9">
        <v>1</v>
      </c>
    </row>
    <row r="131" spans="1:9">
      <c r="A131" s="255" t="s">
        <v>1311</v>
      </c>
      <c r="B131" s="9">
        <v>2</v>
      </c>
      <c r="C131" s="255" t="s">
        <v>9107</v>
      </c>
      <c r="D131" s="9">
        <v>0</v>
      </c>
      <c r="E131" s="9">
        <v>1753550.2249801089</v>
      </c>
      <c r="F131" s="255" t="s">
        <v>9124</v>
      </c>
      <c r="G131" s="9"/>
      <c r="H131" s="255" t="s">
        <v>9171</v>
      </c>
      <c r="I131" s="9">
        <v>1</v>
      </c>
    </row>
    <row r="132" spans="1:9">
      <c r="A132" s="255" t="s">
        <v>1312</v>
      </c>
      <c r="B132" s="9">
        <v>2</v>
      </c>
      <c r="C132" s="255" t="s">
        <v>9108</v>
      </c>
      <c r="D132" s="9">
        <v>0</v>
      </c>
      <c r="E132" s="9">
        <v>1753550.2249801089</v>
      </c>
      <c r="F132" s="255" t="s">
        <v>9124</v>
      </c>
      <c r="G132" s="9"/>
      <c r="H132" s="255" t="s">
        <v>9171</v>
      </c>
      <c r="I132" s="9">
        <v>1</v>
      </c>
    </row>
    <row r="133" spans="1:9">
      <c r="A133" s="255" t="s">
        <v>1313</v>
      </c>
      <c r="B133" s="9">
        <v>2</v>
      </c>
      <c r="C133" s="255" t="s">
        <v>9215</v>
      </c>
      <c r="D133" s="9">
        <v>0</v>
      </c>
      <c r="E133" s="9">
        <v>1753550.2249801089</v>
      </c>
      <c r="F133" s="255" t="s">
        <v>9124</v>
      </c>
      <c r="G133" s="9"/>
      <c r="H133" s="255" t="s">
        <v>9171</v>
      </c>
      <c r="I133" s="9">
        <v>1</v>
      </c>
    </row>
    <row r="134" spans="1:9">
      <c r="A134" s="255" t="s">
        <v>1314</v>
      </c>
      <c r="B134" s="9">
        <v>2</v>
      </c>
      <c r="C134" s="255" t="s">
        <v>9106</v>
      </c>
      <c r="D134" s="9">
        <v>1730770.3218059833</v>
      </c>
      <c r="E134" s="9">
        <v>1753550.2249801089</v>
      </c>
      <c r="F134" s="255" t="s">
        <v>9125</v>
      </c>
      <c r="G134" s="9"/>
      <c r="H134" s="255" t="s">
        <v>9171</v>
      </c>
      <c r="I134" s="9">
        <v>1</v>
      </c>
    </row>
    <row r="135" spans="1:9">
      <c r="A135" s="255" t="s">
        <v>1315</v>
      </c>
      <c r="B135" s="9">
        <v>2</v>
      </c>
      <c r="C135" s="255" t="s">
        <v>9107</v>
      </c>
      <c r="D135" s="9">
        <v>2008040849.8917251</v>
      </c>
      <c r="E135" s="9">
        <v>1753550.2249801089</v>
      </c>
      <c r="F135" s="255" t="s">
        <v>9125</v>
      </c>
      <c r="G135" s="9"/>
      <c r="H135" s="255" t="s">
        <v>9171</v>
      </c>
      <c r="I135" s="9">
        <v>1</v>
      </c>
    </row>
    <row r="136" spans="1:9">
      <c r="A136" s="255" t="s">
        <v>1316</v>
      </c>
      <c r="B136" s="9">
        <v>2</v>
      </c>
      <c r="C136" s="255" t="s">
        <v>9108</v>
      </c>
      <c r="D136" s="9">
        <v>0.98700926677227963</v>
      </c>
      <c r="E136" s="9">
        <v>1753550.2249801089</v>
      </c>
      <c r="F136" s="255" t="s">
        <v>9125</v>
      </c>
      <c r="G136" s="9"/>
      <c r="H136" s="255" t="s">
        <v>9171</v>
      </c>
      <c r="I136" s="9">
        <v>1</v>
      </c>
    </row>
    <row r="137" spans="1:9">
      <c r="A137" s="255" t="s">
        <v>1317</v>
      </c>
      <c r="B137" s="9">
        <v>2</v>
      </c>
      <c r="C137" s="255" t="s">
        <v>9215</v>
      </c>
      <c r="D137" s="9">
        <v>1145.1287914576287</v>
      </c>
      <c r="E137" s="9">
        <v>1753550.2249801089</v>
      </c>
      <c r="F137" s="255" t="s">
        <v>9125</v>
      </c>
      <c r="G137" s="9"/>
      <c r="H137" s="255" t="s">
        <v>9171</v>
      </c>
      <c r="I137" s="9">
        <v>1</v>
      </c>
    </row>
    <row r="138" spans="1:9">
      <c r="A138" s="255" t="s">
        <v>1318</v>
      </c>
      <c r="B138" s="9">
        <v>2</v>
      </c>
      <c r="C138" s="255" t="s">
        <v>9106</v>
      </c>
      <c r="D138" s="9">
        <v>1730770.3218059833</v>
      </c>
      <c r="E138" s="9">
        <v>1753550.2249801089</v>
      </c>
      <c r="F138" s="255" t="s">
        <v>9126</v>
      </c>
      <c r="G138" s="9"/>
      <c r="H138" s="255" t="s">
        <v>9171</v>
      </c>
      <c r="I138" s="9">
        <v>1</v>
      </c>
    </row>
    <row r="139" spans="1:9">
      <c r="A139" s="255" t="s">
        <v>1319</v>
      </c>
      <c r="B139" s="9">
        <v>2</v>
      </c>
      <c r="C139" s="255" t="s">
        <v>9107</v>
      </c>
      <c r="D139" s="9">
        <v>2008040849.8917251</v>
      </c>
      <c r="E139" s="9">
        <v>1753550.2249801089</v>
      </c>
      <c r="F139" s="255" t="s">
        <v>9126</v>
      </c>
      <c r="G139" s="9"/>
      <c r="H139" s="255" t="s">
        <v>9171</v>
      </c>
      <c r="I139" s="9">
        <v>1</v>
      </c>
    </row>
    <row r="140" spans="1:9">
      <c r="A140" s="255" t="s">
        <v>1320</v>
      </c>
      <c r="B140" s="9">
        <v>2</v>
      </c>
      <c r="C140" s="255" t="s">
        <v>9108</v>
      </c>
      <c r="D140" s="9">
        <v>0.98700926677227963</v>
      </c>
      <c r="E140" s="9">
        <v>1753550.2249801089</v>
      </c>
      <c r="F140" s="255" t="s">
        <v>9126</v>
      </c>
      <c r="G140" s="9"/>
      <c r="H140" s="255" t="s">
        <v>9171</v>
      </c>
      <c r="I140" s="9">
        <v>1</v>
      </c>
    </row>
    <row r="141" spans="1:9">
      <c r="A141" s="255" t="s">
        <v>1321</v>
      </c>
      <c r="B141" s="9">
        <v>2</v>
      </c>
      <c r="C141" s="255" t="s">
        <v>9215</v>
      </c>
      <c r="D141" s="9">
        <v>1145.1287914576287</v>
      </c>
      <c r="E141" s="9">
        <v>1753550.2249801089</v>
      </c>
      <c r="F141" s="255" t="s">
        <v>9126</v>
      </c>
      <c r="G141" s="9"/>
      <c r="H141" s="255" t="s">
        <v>9171</v>
      </c>
      <c r="I141" s="9">
        <v>1</v>
      </c>
    </row>
    <row r="142" spans="1:9">
      <c r="A142" s="255" t="s">
        <v>1322</v>
      </c>
      <c r="B142" s="9">
        <v>2</v>
      </c>
      <c r="C142" s="255" t="s">
        <v>9106</v>
      </c>
      <c r="D142" s="9">
        <v>1730770.3218059833</v>
      </c>
      <c r="E142" s="9">
        <v>1753550.2249801089</v>
      </c>
      <c r="F142" s="255" t="s">
        <v>9127</v>
      </c>
      <c r="G142" s="9"/>
      <c r="H142" s="255" t="s">
        <v>9171</v>
      </c>
      <c r="I142" s="9">
        <v>1</v>
      </c>
    </row>
    <row r="143" spans="1:9">
      <c r="A143" s="255" t="s">
        <v>1323</v>
      </c>
      <c r="B143" s="9">
        <v>2</v>
      </c>
      <c r="C143" s="255" t="s">
        <v>9107</v>
      </c>
      <c r="D143" s="9">
        <v>2008040849.8917251</v>
      </c>
      <c r="E143" s="9">
        <v>1753550.2249801089</v>
      </c>
      <c r="F143" s="255" t="s">
        <v>9127</v>
      </c>
      <c r="G143" s="9"/>
      <c r="H143" s="255" t="s">
        <v>9171</v>
      </c>
      <c r="I143" s="9">
        <v>1</v>
      </c>
    </row>
    <row r="144" spans="1:9">
      <c r="A144" s="255" t="s">
        <v>1324</v>
      </c>
      <c r="B144" s="9">
        <v>2</v>
      </c>
      <c r="C144" s="255" t="s">
        <v>9108</v>
      </c>
      <c r="D144" s="9">
        <v>0.98700926677227963</v>
      </c>
      <c r="E144" s="9">
        <v>1753550.2249801089</v>
      </c>
      <c r="F144" s="255" t="s">
        <v>9127</v>
      </c>
      <c r="G144" s="9"/>
      <c r="H144" s="255" t="s">
        <v>9171</v>
      </c>
      <c r="I144" s="9">
        <v>1</v>
      </c>
    </row>
    <row r="145" spans="1:9">
      <c r="A145" s="255" t="s">
        <v>1325</v>
      </c>
      <c r="B145" s="9">
        <v>2</v>
      </c>
      <c r="C145" s="255" t="s">
        <v>9215</v>
      </c>
      <c r="D145" s="9">
        <v>1145.1287914576287</v>
      </c>
      <c r="E145" s="9">
        <v>1753550.2249801089</v>
      </c>
      <c r="F145" s="255" t="s">
        <v>9127</v>
      </c>
      <c r="G145" s="9"/>
      <c r="H145" s="255" t="s">
        <v>9171</v>
      </c>
      <c r="I145" s="9">
        <v>1</v>
      </c>
    </row>
    <row r="146" spans="1:9">
      <c r="A146" s="255" t="s">
        <v>1326</v>
      </c>
      <c r="B146" s="9">
        <v>2</v>
      </c>
      <c r="C146" s="255" t="s">
        <v>9106</v>
      </c>
      <c r="D146" s="9">
        <v>1753550.2249801089</v>
      </c>
      <c r="E146" s="9">
        <v>1753550.2249801089</v>
      </c>
      <c r="F146" s="255" t="s">
        <v>9128</v>
      </c>
      <c r="G146" s="9"/>
      <c r="H146" s="255" t="s">
        <v>9171</v>
      </c>
      <c r="I146" s="9">
        <v>1</v>
      </c>
    </row>
    <row r="147" spans="1:9">
      <c r="A147" s="255" t="s">
        <v>1327</v>
      </c>
      <c r="B147" s="9">
        <v>2</v>
      </c>
      <c r="C147" s="255" t="s">
        <v>9107</v>
      </c>
      <c r="D147" s="9">
        <v>1032100816.6918432</v>
      </c>
      <c r="E147" s="9">
        <v>1753550.2249801089</v>
      </c>
      <c r="F147" s="255" t="s">
        <v>9128</v>
      </c>
      <c r="G147" s="9"/>
      <c r="H147" s="255" t="s">
        <v>9171</v>
      </c>
      <c r="I147" s="9">
        <v>1</v>
      </c>
    </row>
    <row r="148" spans="1:9">
      <c r="A148" s="255" t="s">
        <v>1328</v>
      </c>
      <c r="B148" s="9">
        <v>2</v>
      </c>
      <c r="C148" s="255" t="s">
        <v>9108</v>
      </c>
      <c r="D148" s="9">
        <v>1</v>
      </c>
      <c r="E148" s="9">
        <v>1753550.2249801089</v>
      </c>
      <c r="F148" s="255" t="s">
        <v>9128</v>
      </c>
      <c r="G148" s="9"/>
      <c r="H148" s="255" t="s">
        <v>9171</v>
      </c>
      <c r="I148" s="9">
        <v>1</v>
      </c>
    </row>
    <row r="149" spans="1:9">
      <c r="A149" s="255" t="s">
        <v>1329</v>
      </c>
      <c r="B149" s="9">
        <v>2</v>
      </c>
      <c r="C149" s="255" t="s">
        <v>9215</v>
      </c>
      <c r="D149" s="9">
        <v>588.57784738019154</v>
      </c>
      <c r="E149" s="9">
        <v>1753550.2249801089</v>
      </c>
      <c r="F149" s="255" t="s">
        <v>9128</v>
      </c>
      <c r="G149" s="9"/>
      <c r="H149" s="255" t="s">
        <v>9171</v>
      </c>
      <c r="I149" s="9">
        <v>1</v>
      </c>
    </row>
    <row r="150" spans="1:9">
      <c r="A150" s="255" t="s">
        <v>1330</v>
      </c>
      <c r="B150" s="9">
        <v>2</v>
      </c>
      <c r="C150" s="255" t="s">
        <v>9106</v>
      </c>
      <c r="D150" s="9">
        <v>516854.86749841832</v>
      </c>
      <c r="E150" s="9">
        <v>1753550.2249801089</v>
      </c>
      <c r="F150" s="255" t="s">
        <v>9129</v>
      </c>
      <c r="G150" s="9"/>
      <c r="H150" s="255" t="s">
        <v>9171</v>
      </c>
      <c r="I150" s="9">
        <v>1</v>
      </c>
    </row>
    <row r="151" spans="1:9">
      <c r="A151" s="255" t="s">
        <v>1331</v>
      </c>
      <c r="B151" s="9">
        <v>2</v>
      </c>
      <c r="C151" s="255" t="s">
        <v>9107</v>
      </c>
      <c r="D151" s="9">
        <v>938741462.95477688</v>
      </c>
      <c r="E151" s="9">
        <v>1753550.2249801089</v>
      </c>
      <c r="F151" s="255" t="s">
        <v>9129</v>
      </c>
      <c r="G151" s="9"/>
      <c r="H151" s="255" t="s">
        <v>9171</v>
      </c>
      <c r="I151" s="9">
        <v>1</v>
      </c>
    </row>
    <row r="152" spans="1:9">
      <c r="A152" s="255" t="s">
        <v>1332</v>
      </c>
      <c r="B152" s="9">
        <v>2</v>
      </c>
      <c r="C152" s="255" t="s">
        <v>9108</v>
      </c>
      <c r="D152" s="9">
        <v>0.29474768394745077</v>
      </c>
      <c r="E152" s="9">
        <v>1753550.2249801089</v>
      </c>
      <c r="F152" s="255" t="s">
        <v>9129</v>
      </c>
      <c r="G152" s="9"/>
      <c r="H152" s="255" t="s">
        <v>9171</v>
      </c>
      <c r="I152" s="9">
        <v>1</v>
      </c>
    </row>
    <row r="153" spans="1:9">
      <c r="A153" s="255" t="s">
        <v>1333</v>
      </c>
      <c r="B153" s="9">
        <v>2</v>
      </c>
      <c r="C153" s="255" t="s">
        <v>9215</v>
      </c>
      <c r="D153" s="9">
        <v>535.3376536251908</v>
      </c>
      <c r="E153" s="9">
        <v>1753550.2249801089</v>
      </c>
      <c r="F153" s="255" t="s">
        <v>9129</v>
      </c>
      <c r="G153" s="9"/>
      <c r="H153" s="255" t="s">
        <v>9171</v>
      </c>
      <c r="I153" s="9">
        <v>1</v>
      </c>
    </row>
    <row r="154" spans="1:9">
      <c r="A154" s="255" t="s">
        <v>1334</v>
      </c>
      <c r="B154" s="9">
        <v>2</v>
      </c>
      <c r="C154" s="255" t="s">
        <v>9106</v>
      </c>
      <c r="D154" s="9">
        <v>1753093.4461414423</v>
      </c>
      <c r="E154" s="9">
        <v>1753550.2249801089</v>
      </c>
      <c r="F154" s="255" t="s">
        <v>9130</v>
      </c>
      <c r="G154" s="9"/>
      <c r="H154" s="255" t="s">
        <v>9171</v>
      </c>
      <c r="I154" s="9">
        <v>1</v>
      </c>
    </row>
    <row r="155" spans="1:9">
      <c r="A155" s="255" t="s">
        <v>1335</v>
      </c>
      <c r="B155" s="9">
        <v>2</v>
      </c>
      <c r="C155" s="255" t="s">
        <v>9107</v>
      </c>
      <c r="D155" s="9">
        <v>2946782312.8465023</v>
      </c>
      <c r="E155" s="9">
        <v>1753550.2249801089</v>
      </c>
      <c r="F155" s="255" t="s">
        <v>9130</v>
      </c>
      <c r="G155" s="9"/>
      <c r="H155" s="255" t="s">
        <v>9171</v>
      </c>
      <c r="I155" s="9">
        <v>1</v>
      </c>
    </row>
    <row r="156" spans="1:9">
      <c r="A156" s="255" t="s">
        <v>1336</v>
      </c>
      <c r="B156" s="9">
        <v>2</v>
      </c>
      <c r="C156" s="255" t="s">
        <v>9108</v>
      </c>
      <c r="D156" s="9">
        <v>0.99973951197281974</v>
      </c>
      <c r="E156" s="9">
        <v>1753550.2249801089</v>
      </c>
      <c r="F156" s="255" t="s">
        <v>9130</v>
      </c>
      <c r="G156" s="9"/>
      <c r="H156" s="255" t="s">
        <v>9171</v>
      </c>
      <c r="I156" s="9">
        <v>1</v>
      </c>
    </row>
    <row r="157" spans="1:9">
      <c r="A157" s="255" t="s">
        <v>1337</v>
      </c>
      <c r="B157" s="9">
        <v>2</v>
      </c>
      <c r="C157" s="255" t="s">
        <v>9215</v>
      </c>
      <c r="D157" s="9">
        <v>1680.4664450828197</v>
      </c>
      <c r="E157" s="9">
        <v>1753550.2249801089</v>
      </c>
      <c r="F157" s="255" t="s">
        <v>9130</v>
      </c>
      <c r="G157" s="9"/>
      <c r="H157" s="255" t="s">
        <v>9171</v>
      </c>
      <c r="I157" s="9">
        <v>1</v>
      </c>
    </row>
    <row r="158" spans="1:9">
      <c r="A158" s="255" t="s">
        <v>1338</v>
      </c>
      <c r="B158" s="9">
        <v>2</v>
      </c>
      <c r="C158" s="255" t="s">
        <v>9106</v>
      </c>
      <c r="D158" s="9">
        <v>1753093.4461414423</v>
      </c>
      <c r="E158" s="9">
        <v>1753550.2249801089</v>
      </c>
      <c r="F158" s="255" t="s">
        <v>9131</v>
      </c>
      <c r="G158" s="9"/>
      <c r="H158" s="255" t="s">
        <v>9171</v>
      </c>
      <c r="I158" s="9">
        <v>1</v>
      </c>
    </row>
    <row r="159" spans="1:9">
      <c r="A159" s="255" t="s">
        <v>1339</v>
      </c>
      <c r="B159" s="9">
        <v>2</v>
      </c>
      <c r="C159" s="255" t="s">
        <v>9107</v>
      </c>
      <c r="D159" s="9">
        <v>2946782312.8465023</v>
      </c>
      <c r="E159" s="9">
        <v>1753550.2249801089</v>
      </c>
      <c r="F159" s="255" t="s">
        <v>9131</v>
      </c>
      <c r="G159" s="9"/>
      <c r="H159" s="255" t="s">
        <v>9171</v>
      </c>
      <c r="I159" s="9">
        <v>1</v>
      </c>
    </row>
    <row r="160" spans="1:9">
      <c r="A160" s="255" t="s">
        <v>1340</v>
      </c>
      <c r="B160" s="9">
        <v>2</v>
      </c>
      <c r="C160" s="255" t="s">
        <v>9108</v>
      </c>
      <c r="D160" s="9">
        <v>0.99973951197281974</v>
      </c>
      <c r="E160" s="9">
        <v>1753550.2249801089</v>
      </c>
      <c r="F160" s="255" t="s">
        <v>9131</v>
      </c>
      <c r="G160" s="9"/>
      <c r="H160" s="255" t="s">
        <v>9171</v>
      </c>
      <c r="I160" s="9">
        <v>1</v>
      </c>
    </row>
    <row r="161" spans="1:9">
      <c r="A161" s="255" t="s">
        <v>1341</v>
      </c>
      <c r="B161" s="9">
        <v>2</v>
      </c>
      <c r="C161" s="255" t="s">
        <v>9215</v>
      </c>
      <c r="D161" s="9">
        <v>1680.4664450828197</v>
      </c>
      <c r="E161" s="9">
        <v>1753550.2249801089</v>
      </c>
      <c r="F161" s="255" t="s">
        <v>9131</v>
      </c>
      <c r="G161" s="9"/>
      <c r="H161" s="255" t="s">
        <v>9171</v>
      </c>
      <c r="I161" s="9">
        <v>1</v>
      </c>
    </row>
    <row r="162" spans="1:9">
      <c r="A162" s="255" t="s">
        <v>1342</v>
      </c>
      <c r="B162" s="9">
        <v>2</v>
      </c>
      <c r="C162" s="255" t="s">
        <v>9106</v>
      </c>
      <c r="D162" s="9">
        <v>551809.53572726459</v>
      </c>
      <c r="E162" s="9">
        <v>1753550.2249801089</v>
      </c>
      <c r="F162" s="255" t="s">
        <v>9132</v>
      </c>
      <c r="G162" s="9"/>
      <c r="H162" s="255" t="s">
        <v>9171</v>
      </c>
      <c r="I162" s="9">
        <v>1</v>
      </c>
    </row>
    <row r="163" spans="1:9">
      <c r="A163" s="255" t="s">
        <v>1343</v>
      </c>
      <c r="B163" s="9">
        <v>2</v>
      </c>
      <c r="C163" s="255" t="s">
        <v>9107</v>
      </c>
      <c r="D163" s="9">
        <v>636684681.20967197</v>
      </c>
      <c r="E163" s="9">
        <v>1753550.2249801089</v>
      </c>
      <c r="F163" s="255" t="s">
        <v>9132</v>
      </c>
      <c r="G163" s="9"/>
      <c r="H163" s="255" t="s">
        <v>9171</v>
      </c>
      <c r="I163" s="9">
        <v>1</v>
      </c>
    </row>
    <row r="164" spans="1:9">
      <c r="A164" s="255" t="s">
        <v>1344</v>
      </c>
      <c r="B164" s="9">
        <v>2</v>
      </c>
      <c r="C164" s="255" t="s">
        <v>9108</v>
      </c>
      <c r="D164" s="9">
        <v>0.31468134066905551</v>
      </c>
      <c r="E164" s="9">
        <v>1753550.2249801089</v>
      </c>
      <c r="F164" s="255" t="s">
        <v>9132</v>
      </c>
      <c r="G164" s="9"/>
      <c r="H164" s="255" t="s">
        <v>9171</v>
      </c>
      <c r="I164" s="9">
        <v>1</v>
      </c>
    </row>
    <row r="165" spans="1:9">
      <c r="A165" s="255" t="s">
        <v>1345</v>
      </c>
      <c r="B165" s="9">
        <v>2</v>
      </c>
      <c r="C165" s="255" t="s">
        <v>9215</v>
      </c>
      <c r="D165" s="9">
        <v>363.08323088772329</v>
      </c>
      <c r="E165" s="9">
        <v>1753550.2249801089</v>
      </c>
      <c r="F165" s="255" t="s">
        <v>9132</v>
      </c>
      <c r="G165" s="9"/>
      <c r="H165" s="255" t="s">
        <v>9171</v>
      </c>
      <c r="I165" s="9">
        <v>1</v>
      </c>
    </row>
    <row r="166" spans="1:9">
      <c r="A166" s="255" t="s">
        <v>1346</v>
      </c>
      <c r="B166" s="9">
        <v>2</v>
      </c>
      <c r="C166" s="255" t="s">
        <v>9106</v>
      </c>
      <c r="D166" s="9">
        <v>551809.53572726459</v>
      </c>
      <c r="E166" s="9">
        <v>1753550.2249801089</v>
      </c>
      <c r="F166" s="255" t="s">
        <v>9133</v>
      </c>
      <c r="G166" s="9"/>
      <c r="H166" s="255" t="s">
        <v>9171</v>
      </c>
      <c r="I166" s="9">
        <v>1</v>
      </c>
    </row>
    <row r="167" spans="1:9">
      <c r="A167" s="255" t="s">
        <v>1347</v>
      </c>
      <c r="B167" s="9">
        <v>2</v>
      </c>
      <c r="C167" s="255" t="s">
        <v>9107</v>
      </c>
      <c r="D167" s="9">
        <v>636684681.20967197</v>
      </c>
      <c r="E167" s="9">
        <v>1753550.2249801089</v>
      </c>
      <c r="F167" s="255" t="s">
        <v>9133</v>
      </c>
      <c r="G167" s="9"/>
      <c r="H167" s="255" t="s">
        <v>9171</v>
      </c>
      <c r="I167" s="9">
        <v>1</v>
      </c>
    </row>
    <row r="168" spans="1:9">
      <c r="A168" s="255" t="s">
        <v>1348</v>
      </c>
      <c r="B168" s="9">
        <v>2</v>
      </c>
      <c r="C168" s="255" t="s">
        <v>9108</v>
      </c>
      <c r="D168" s="9">
        <v>0.31468134066905551</v>
      </c>
      <c r="E168" s="9">
        <v>1753550.2249801089</v>
      </c>
      <c r="F168" s="255" t="s">
        <v>9133</v>
      </c>
      <c r="G168" s="9"/>
      <c r="H168" s="255" t="s">
        <v>9171</v>
      </c>
      <c r="I168" s="9">
        <v>1</v>
      </c>
    </row>
    <row r="169" spans="1:9">
      <c r="A169" s="255" t="s">
        <v>1349</v>
      </c>
      <c r="B169" s="9">
        <v>2</v>
      </c>
      <c r="C169" s="255" t="s">
        <v>9215</v>
      </c>
      <c r="D169" s="9">
        <v>363.08323088772329</v>
      </c>
      <c r="E169" s="9">
        <v>1753550.2249801089</v>
      </c>
      <c r="F169" s="255" t="s">
        <v>9133</v>
      </c>
      <c r="G169" s="9"/>
      <c r="H169" s="255" t="s">
        <v>9171</v>
      </c>
      <c r="I169" s="9">
        <v>1</v>
      </c>
    </row>
    <row r="170" spans="1:9">
      <c r="A170" s="255" t="s">
        <v>1350</v>
      </c>
      <c r="B170" s="9">
        <v>2</v>
      </c>
      <c r="C170" s="255" t="s">
        <v>9106</v>
      </c>
      <c r="D170" s="9">
        <v>1753550.2249801089</v>
      </c>
      <c r="E170" s="9">
        <v>1753550.2249801089</v>
      </c>
      <c r="F170" s="255" t="s">
        <v>9134</v>
      </c>
      <c r="G170" s="9"/>
      <c r="H170" s="255" t="s">
        <v>9171</v>
      </c>
      <c r="I170" s="9">
        <v>1</v>
      </c>
    </row>
    <row r="171" spans="1:9">
      <c r="A171" s="255" t="s">
        <v>1351</v>
      </c>
      <c r="B171" s="9">
        <v>2</v>
      </c>
      <c r="C171" s="255" t="s">
        <v>9107</v>
      </c>
      <c r="D171" s="9">
        <v>1371356168.6820533</v>
      </c>
      <c r="E171" s="9">
        <v>1753550.2249801089</v>
      </c>
      <c r="F171" s="255" t="s">
        <v>9134</v>
      </c>
      <c r="G171" s="9"/>
      <c r="H171" s="255" t="s">
        <v>9171</v>
      </c>
      <c r="I171" s="9">
        <v>1</v>
      </c>
    </row>
    <row r="172" spans="1:9">
      <c r="A172" s="255" t="s">
        <v>1352</v>
      </c>
      <c r="B172" s="9">
        <v>2</v>
      </c>
      <c r="C172" s="255" t="s">
        <v>9108</v>
      </c>
      <c r="D172" s="9">
        <v>1</v>
      </c>
      <c r="E172" s="9">
        <v>1753550.2249801089</v>
      </c>
      <c r="F172" s="255" t="s">
        <v>9134</v>
      </c>
      <c r="G172" s="9"/>
      <c r="H172" s="255" t="s">
        <v>9171</v>
      </c>
      <c r="I172" s="9">
        <v>1</v>
      </c>
    </row>
    <row r="173" spans="1:9">
      <c r="A173" s="255" t="s">
        <v>1353</v>
      </c>
      <c r="B173" s="9">
        <v>2</v>
      </c>
      <c r="C173" s="255" t="s">
        <v>9215</v>
      </c>
      <c r="D173" s="9">
        <v>782.04556056990555</v>
      </c>
      <c r="E173" s="9">
        <v>1753550.2249801089</v>
      </c>
      <c r="F173" s="255" t="s">
        <v>9134</v>
      </c>
      <c r="G173" s="9"/>
      <c r="H173" s="255" t="s">
        <v>9171</v>
      </c>
      <c r="I173" s="9">
        <v>1</v>
      </c>
    </row>
    <row r="174" spans="1:9">
      <c r="A174" s="255" t="s">
        <v>1354</v>
      </c>
      <c r="B174" s="9">
        <v>2</v>
      </c>
      <c r="C174" s="255" t="s">
        <v>9106</v>
      </c>
      <c r="D174" s="9">
        <v>1753550.2249801089</v>
      </c>
      <c r="E174" s="9">
        <v>1753550.2249801089</v>
      </c>
      <c r="F174" s="255" t="s">
        <v>9135</v>
      </c>
      <c r="G174" s="9"/>
      <c r="H174" s="255" t="s">
        <v>9171</v>
      </c>
      <c r="I174" s="9">
        <v>1</v>
      </c>
    </row>
    <row r="175" spans="1:9">
      <c r="A175" s="255" t="s">
        <v>1355</v>
      </c>
      <c r="B175" s="9">
        <v>2</v>
      </c>
      <c r="C175" s="255" t="s">
        <v>9107</v>
      </c>
      <c r="D175" s="9">
        <v>2168099680.9677744</v>
      </c>
      <c r="E175" s="9">
        <v>1753550.2249801089</v>
      </c>
      <c r="F175" s="255" t="s">
        <v>9135</v>
      </c>
      <c r="G175" s="9"/>
      <c r="H175" s="255" t="s">
        <v>9171</v>
      </c>
      <c r="I175" s="9">
        <v>1</v>
      </c>
    </row>
    <row r="176" spans="1:9">
      <c r="A176" s="255" t="s">
        <v>1356</v>
      </c>
      <c r="B176" s="9">
        <v>2</v>
      </c>
      <c r="C176" s="255" t="s">
        <v>9108</v>
      </c>
      <c r="D176" s="9">
        <v>1</v>
      </c>
      <c r="E176" s="9">
        <v>1753550.2249801089</v>
      </c>
      <c r="F176" s="255" t="s">
        <v>9135</v>
      </c>
      <c r="G176" s="9"/>
      <c r="H176" s="255" t="s">
        <v>9171</v>
      </c>
      <c r="I176" s="9">
        <v>1</v>
      </c>
    </row>
    <row r="177" spans="1:9">
      <c r="A177" s="255" t="s">
        <v>1357</v>
      </c>
      <c r="B177" s="9">
        <v>2</v>
      </c>
      <c r="C177" s="255" t="s">
        <v>9215</v>
      </c>
      <c r="D177" s="9">
        <v>1236.405806963623</v>
      </c>
      <c r="E177" s="9">
        <v>1753550.2249801089</v>
      </c>
      <c r="F177" s="255" t="s">
        <v>9135</v>
      </c>
      <c r="G177" s="9"/>
      <c r="H177" s="255" t="s">
        <v>9171</v>
      </c>
      <c r="I177" s="9">
        <v>1</v>
      </c>
    </row>
    <row r="178" spans="1:9">
      <c r="A178" s="255" t="s">
        <v>1358</v>
      </c>
      <c r="B178" s="9">
        <v>2</v>
      </c>
      <c r="C178" s="255" t="s">
        <v>9106</v>
      </c>
      <c r="D178" s="9">
        <v>635162.52537002193</v>
      </c>
      <c r="E178" s="9">
        <v>1753550.2249801089</v>
      </c>
      <c r="F178" s="255" t="s">
        <v>9136</v>
      </c>
      <c r="G178" s="9"/>
      <c r="H178" s="255" t="s">
        <v>9171</v>
      </c>
      <c r="I178" s="9">
        <v>1</v>
      </c>
    </row>
    <row r="179" spans="1:9">
      <c r="A179" s="255" t="s">
        <v>1359</v>
      </c>
      <c r="B179" s="9">
        <v>2</v>
      </c>
      <c r="C179" s="255" t="s">
        <v>9107</v>
      </c>
      <c r="D179" s="9">
        <v>1284937728.7735548</v>
      </c>
      <c r="E179" s="9">
        <v>1753550.2249801089</v>
      </c>
      <c r="F179" s="255" t="s">
        <v>9136</v>
      </c>
      <c r="G179" s="9"/>
      <c r="H179" s="255" t="s">
        <v>9171</v>
      </c>
      <c r="I179" s="9">
        <v>1</v>
      </c>
    </row>
    <row r="180" spans="1:9">
      <c r="A180" s="255" t="s">
        <v>1360</v>
      </c>
      <c r="B180" s="9">
        <v>2</v>
      </c>
      <c r="C180" s="255" t="s">
        <v>9108</v>
      </c>
      <c r="D180" s="9">
        <v>0.36221518854826457</v>
      </c>
      <c r="E180" s="9">
        <v>1753550.2249801089</v>
      </c>
      <c r="F180" s="255" t="s">
        <v>9136</v>
      </c>
      <c r="G180" s="9"/>
      <c r="H180" s="255" t="s">
        <v>9171</v>
      </c>
      <c r="I180" s="9">
        <v>1</v>
      </c>
    </row>
    <row r="181" spans="1:9">
      <c r="A181" s="255" t="s">
        <v>1361</v>
      </c>
      <c r="B181" s="9">
        <v>2</v>
      </c>
      <c r="C181" s="255" t="s">
        <v>9215</v>
      </c>
      <c r="D181" s="9">
        <v>732.76357327497146</v>
      </c>
      <c r="E181" s="9">
        <v>1753550.2249801089</v>
      </c>
      <c r="F181" s="255" t="s">
        <v>9136</v>
      </c>
      <c r="G181" s="9"/>
      <c r="H181" s="255" t="s">
        <v>9171</v>
      </c>
      <c r="I181" s="9">
        <v>1</v>
      </c>
    </row>
    <row r="182" spans="1:9">
      <c r="A182" s="255" t="s">
        <v>1362</v>
      </c>
      <c r="B182" s="9">
        <v>2</v>
      </c>
      <c r="C182" s="255" t="s">
        <v>9106</v>
      </c>
      <c r="D182" s="9">
        <v>0</v>
      </c>
      <c r="E182" s="9">
        <v>1753550.2249801089</v>
      </c>
      <c r="F182" s="255" t="s">
        <v>9137</v>
      </c>
      <c r="G182" s="9"/>
      <c r="H182" s="255" t="s">
        <v>9171</v>
      </c>
      <c r="I182" s="9">
        <v>1</v>
      </c>
    </row>
    <row r="183" spans="1:9">
      <c r="A183" s="255" t="s">
        <v>1363</v>
      </c>
      <c r="B183" s="9">
        <v>2</v>
      </c>
      <c r="C183" s="255" t="s">
        <v>9107</v>
      </c>
      <c r="D183" s="9">
        <v>-506255096.89482695</v>
      </c>
      <c r="E183" s="9">
        <v>1753550.2249801089</v>
      </c>
      <c r="F183" s="255" t="s">
        <v>9137</v>
      </c>
      <c r="G183" s="9"/>
      <c r="H183" s="255" t="s">
        <v>9171</v>
      </c>
      <c r="I183" s="9">
        <v>1</v>
      </c>
    </row>
    <row r="184" spans="1:9">
      <c r="A184" s="255" t="s">
        <v>1364</v>
      </c>
      <c r="B184" s="9">
        <v>2</v>
      </c>
      <c r="C184" s="255" t="s">
        <v>9108</v>
      </c>
      <c r="D184" s="9">
        <v>0</v>
      </c>
      <c r="E184" s="9">
        <v>1753550.2249801089</v>
      </c>
      <c r="F184" s="255" t="s">
        <v>9137</v>
      </c>
      <c r="G184" s="9"/>
      <c r="H184" s="255" t="s">
        <v>9171</v>
      </c>
      <c r="I184" s="9">
        <v>1</v>
      </c>
    </row>
    <row r="185" spans="1:9">
      <c r="A185" s="255" t="s">
        <v>1365</v>
      </c>
      <c r="B185" s="9">
        <v>2</v>
      </c>
      <c r="C185" s="255" t="s">
        <v>9215</v>
      </c>
      <c r="D185" s="9">
        <v>-288.70293515577492</v>
      </c>
      <c r="E185" s="9">
        <v>1753550.2249801089</v>
      </c>
      <c r="F185" s="255" t="s">
        <v>9137</v>
      </c>
      <c r="G185" s="9"/>
      <c r="H185" s="255" t="s">
        <v>9171</v>
      </c>
      <c r="I185" s="9">
        <v>1</v>
      </c>
    </row>
    <row r="186" spans="1:9">
      <c r="A186" s="255" t="s">
        <v>1366</v>
      </c>
      <c r="B186" s="9">
        <v>2</v>
      </c>
      <c r="C186" s="255" t="s">
        <v>9106</v>
      </c>
      <c r="D186" s="9">
        <v>602553.76216444443</v>
      </c>
      <c r="E186" s="9">
        <v>1753550.2249801089</v>
      </c>
      <c r="F186" s="255" t="s">
        <v>9138</v>
      </c>
      <c r="G186" s="9"/>
      <c r="H186" s="255" t="s">
        <v>9171</v>
      </c>
      <c r="I186" s="9">
        <v>1</v>
      </c>
    </row>
    <row r="187" spans="1:9">
      <c r="A187" s="255" t="s">
        <v>1367</v>
      </c>
      <c r="B187" s="9">
        <v>2</v>
      </c>
      <c r="C187" s="255" t="s">
        <v>9107</v>
      </c>
      <c r="D187" s="9">
        <v>778682631.87872779</v>
      </c>
      <c r="E187" s="9">
        <v>1753550.2249801089</v>
      </c>
      <c r="F187" s="255" t="s">
        <v>9138</v>
      </c>
      <c r="G187" s="9"/>
      <c r="H187" s="255" t="s">
        <v>9171</v>
      </c>
      <c r="I187" s="9">
        <v>1</v>
      </c>
    </row>
    <row r="188" spans="1:9">
      <c r="A188" s="255" t="s">
        <v>1368</v>
      </c>
      <c r="B188" s="9">
        <v>2</v>
      </c>
      <c r="C188" s="255" t="s">
        <v>9108</v>
      </c>
      <c r="D188" s="9">
        <v>0.34361933498156827</v>
      </c>
      <c r="E188" s="9">
        <v>1753550.2249801089</v>
      </c>
      <c r="F188" s="255" t="s">
        <v>9138</v>
      </c>
      <c r="G188" s="9"/>
      <c r="H188" s="255" t="s">
        <v>9171</v>
      </c>
      <c r="I188" s="9">
        <v>1</v>
      </c>
    </row>
    <row r="189" spans="1:9">
      <c r="A189" s="255" t="s">
        <v>1369</v>
      </c>
      <c r="B189" s="9">
        <v>2</v>
      </c>
      <c r="C189" s="255" t="s">
        <v>9215</v>
      </c>
      <c r="D189" s="9">
        <v>444.06063811919654</v>
      </c>
      <c r="E189" s="9">
        <v>1753550.2249801089</v>
      </c>
      <c r="F189" s="255" t="s">
        <v>9138</v>
      </c>
      <c r="G189" s="9"/>
      <c r="H189" s="255" t="s">
        <v>9171</v>
      </c>
      <c r="I189" s="9">
        <v>1</v>
      </c>
    </row>
    <row r="190" spans="1:9">
      <c r="A190" s="255" t="s">
        <v>1370</v>
      </c>
      <c r="B190" s="9">
        <v>2</v>
      </c>
      <c r="C190" s="255" t="s">
        <v>9106</v>
      </c>
      <c r="D190" s="9">
        <v>62606.531020602022</v>
      </c>
      <c r="E190" s="9">
        <v>1753550.2249801089</v>
      </c>
      <c r="F190" s="255" t="s">
        <v>9139</v>
      </c>
      <c r="G190" s="9"/>
      <c r="H190" s="255" t="s">
        <v>9171</v>
      </c>
      <c r="I190" s="9">
        <v>1</v>
      </c>
    </row>
    <row r="191" spans="1:9">
      <c r="A191" s="255" t="s">
        <v>1371</v>
      </c>
      <c r="B191" s="9">
        <v>2</v>
      </c>
      <c r="C191" s="255" t="s">
        <v>9107</v>
      </c>
      <c r="D191" s="9">
        <v>141997950.66905585</v>
      </c>
      <c r="E191" s="9">
        <v>1753550.2249801089</v>
      </c>
      <c r="F191" s="255" t="s">
        <v>9139</v>
      </c>
      <c r="G191" s="9"/>
      <c r="H191" s="255" t="s">
        <v>9171</v>
      </c>
      <c r="I191" s="9">
        <v>1</v>
      </c>
    </row>
    <row r="192" spans="1:9">
      <c r="A192" s="255" t="s">
        <v>1372</v>
      </c>
      <c r="B192" s="9">
        <v>2</v>
      </c>
      <c r="C192" s="255" t="s">
        <v>9108</v>
      </c>
      <c r="D192" s="9">
        <v>3.570273045433426E-2</v>
      </c>
      <c r="E192" s="9">
        <v>1753550.2249801089</v>
      </c>
      <c r="F192" s="255" t="s">
        <v>9139</v>
      </c>
      <c r="G192" s="9"/>
      <c r="H192" s="255" t="s">
        <v>9171</v>
      </c>
      <c r="I192" s="9">
        <v>1</v>
      </c>
    </row>
    <row r="193" spans="1:9">
      <c r="A193" s="255" t="s">
        <v>1373</v>
      </c>
      <c r="B193" s="9">
        <v>2</v>
      </c>
      <c r="C193" s="255" t="s">
        <v>9215</v>
      </c>
      <c r="D193" s="9">
        <v>80.977407231473265</v>
      </c>
      <c r="E193" s="9">
        <v>1753550.2249801089</v>
      </c>
      <c r="F193" s="255" t="s">
        <v>9139</v>
      </c>
      <c r="G193" s="9"/>
      <c r="H193" s="255" t="s">
        <v>9171</v>
      </c>
      <c r="I193" s="9">
        <v>1</v>
      </c>
    </row>
    <row r="194" spans="1:9">
      <c r="A194" s="255" t="s">
        <v>1374</v>
      </c>
      <c r="B194" s="9">
        <v>2</v>
      </c>
      <c r="C194" s="255" t="s">
        <v>9106</v>
      </c>
      <c r="D194" s="9">
        <v>469587.10662733705</v>
      </c>
      <c r="E194" s="9">
        <v>1753550.2249801089</v>
      </c>
      <c r="F194" s="255" t="s">
        <v>9140</v>
      </c>
      <c r="G194" s="9"/>
      <c r="H194" s="255" t="s">
        <v>9171</v>
      </c>
      <c r="I194" s="9">
        <v>1</v>
      </c>
    </row>
    <row r="195" spans="1:9">
      <c r="A195" s="255" t="s">
        <v>1375</v>
      </c>
      <c r="B195" s="9">
        <v>2</v>
      </c>
      <c r="C195" s="255" t="s">
        <v>9107</v>
      </c>
      <c r="D195" s="9">
        <v>796743512.28572106</v>
      </c>
      <c r="E195" s="9">
        <v>1753550.2249801089</v>
      </c>
      <c r="F195" s="255" t="s">
        <v>9140</v>
      </c>
      <c r="G195" s="9"/>
      <c r="H195" s="255" t="s">
        <v>9171</v>
      </c>
      <c r="I195" s="9">
        <v>1</v>
      </c>
    </row>
    <row r="196" spans="1:9">
      <c r="A196" s="255" t="s">
        <v>1376</v>
      </c>
      <c r="B196" s="9">
        <v>2</v>
      </c>
      <c r="C196" s="255" t="s">
        <v>9108</v>
      </c>
      <c r="D196" s="9">
        <v>0.26779221942882403</v>
      </c>
      <c r="E196" s="9">
        <v>1753550.2249801089</v>
      </c>
      <c r="F196" s="255" t="s">
        <v>9140</v>
      </c>
      <c r="G196" s="9"/>
      <c r="H196" s="255" t="s">
        <v>9171</v>
      </c>
      <c r="I196" s="9">
        <v>1</v>
      </c>
    </row>
    <row r="197" spans="1:9">
      <c r="A197" s="255" t="s">
        <v>1377</v>
      </c>
      <c r="B197" s="9">
        <v>2</v>
      </c>
      <c r="C197" s="255" t="s">
        <v>9215</v>
      </c>
      <c r="D197" s="9">
        <v>454.36024639371749</v>
      </c>
      <c r="E197" s="9">
        <v>1753550.2249801089</v>
      </c>
      <c r="F197" s="255" t="s">
        <v>9140</v>
      </c>
      <c r="G197" s="9"/>
      <c r="H197" s="255" t="s">
        <v>9171</v>
      </c>
      <c r="I197" s="9">
        <v>1</v>
      </c>
    </row>
    <row r="198" spans="1:9">
      <c r="A198" s="255" t="s">
        <v>1378</v>
      </c>
      <c r="B198" s="9">
        <v>2</v>
      </c>
      <c r="C198" s="255" t="s">
        <v>9106</v>
      </c>
      <c r="D198" s="9">
        <v>0</v>
      </c>
      <c r="E198" s="9">
        <v>1753550.2249801089</v>
      </c>
      <c r="F198" s="255" t="s">
        <v>9141</v>
      </c>
      <c r="G198" s="9"/>
      <c r="H198" s="255" t="s">
        <v>9171</v>
      </c>
      <c r="I198" s="9">
        <v>1</v>
      </c>
    </row>
    <row r="199" spans="1:9">
      <c r="A199" s="255" t="s">
        <v>1379</v>
      </c>
      <c r="B199" s="9">
        <v>2</v>
      </c>
      <c r="C199" s="255" t="s">
        <v>9107</v>
      </c>
      <c r="D199" s="9">
        <v>0</v>
      </c>
      <c r="E199" s="9">
        <v>1753550.2249801089</v>
      </c>
      <c r="F199" s="255" t="s">
        <v>9141</v>
      </c>
      <c r="G199" s="9"/>
      <c r="H199" s="255" t="s">
        <v>9171</v>
      </c>
      <c r="I199" s="9">
        <v>1</v>
      </c>
    </row>
    <row r="200" spans="1:9">
      <c r="A200" s="255" t="s">
        <v>1380</v>
      </c>
      <c r="B200" s="9">
        <v>2</v>
      </c>
      <c r="C200" s="255" t="s">
        <v>9108</v>
      </c>
      <c r="D200" s="9">
        <v>0</v>
      </c>
      <c r="E200" s="9">
        <v>1753550.2249801089</v>
      </c>
      <c r="F200" s="255" t="s">
        <v>9141</v>
      </c>
      <c r="G200" s="9"/>
      <c r="H200" s="255" t="s">
        <v>9171</v>
      </c>
      <c r="I200" s="9">
        <v>1</v>
      </c>
    </row>
    <row r="201" spans="1:9">
      <c r="A201" s="255" t="s">
        <v>1381</v>
      </c>
      <c r="B201" s="9">
        <v>2</v>
      </c>
      <c r="C201" s="255" t="s">
        <v>9215</v>
      </c>
      <c r="D201" s="9">
        <v>0</v>
      </c>
      <c r="E201" s="9">
        <v>1753550.2249801089</v>
      </c>
      <c r="F201" s="255" t="s">
        <v>9141</v>
      </c>
      <c r="G201" s="9"/>
      <c r="H201" s="255" t="s">
        <v>9171</v>
      </c>
      <c r="I201" s="9">
        <v>1</v>
      </c>
    </row>
    <row r="202" spans="1:9">
      <c r="A202" s="255" t="s">
        <v>1382</v>
      </c>
      <c r="B202" s="9">
        <v>3</v>
      </c>
      <c r="C202" s="255" t="s">
        <v>9106</v>
      </c>
      <c r="D202" s="9">
        <v>683529.99943361979</v>
      </c>
      <c r="E202" s="9">
        <v>1738714.7758603003</v>
      </c>
      <c r="F202" s="255" t="s">
        <v>9117</v>
      </c>
      <c r="G202" s="9"/>
      <c r="H202" s="255" t="s">
        <v>9171</v>
      </c>
      <c r="I202" s="9">
        <v>1</v>
      </c>
    </row>
    <row r="203" spans="1:9">
      <c r="A203" s="255" t="s">
        <v>1383</v>
      </c>
      <c r="B203" s="9">
        <v>3</v>
      </c>
      <c r="C203" s="255" t="s">
        <v>9107</v>
      </c>
      <c r="D203" s="9">
        <v>1599003115.1380095</v>
      </c>
      <c r="E203" s="9">
        <v>1738714.7758603003</v>
      </c>
      <c r="F203" s="255" t="s">
        <v>9117</v>
      </c>
      <c r="G203" s="9"/>
      <c r="H203" s="255" t="s">
        <v>9171</v>
      </c>
      <c r="I203" s="9">
        <v>1</v>
      </c>
    </row>
    <row r="204" spans="1:9">
      <c r="A204" s="255" t="s">
        <v>1384</v>
      </c>
      <c r="B204" s="9">
        <v>3</v>
      </c>
      <c r="C204" s="255" t="s">
        <v>9108</v>
      </c>
      <c r="D204" s="9">
        <v>0.39312370776593608</v>
      </c>
      <c r="E204" s="9">
        <v>1738714.7758603003</v>
      </c>
      <c r="F204" s="255" t="s">
        <v>9117</v>
      </c>
      <c r="G204" s="9"/>
      <c r="H204" s="255" t="s">
        <v>9171</v>
      </c>
      <c r="I204" s="9">
        <v>1</v>
      </c>
    </row>
    <row r="205" spans="1:9">
      <c r="A205" s="255" t="s">
        <v>1385</v>
      </c>
      <c r="B205" s="9">
        <v>3</v>
      </c>
      <c r="C205" s="255" t="s">
        <v>9215</v>
      </c>
      <c r="D205" s="9">
        <v>919.64659030796895</v>
      </c>
      <c r="E205" s="9">
        <v>1738714.7758603003</v>
      </c>
      <c r="F205" s="255" t="s">
        <v>9117</v>
      </c>
      <c r="G205" s="9"/>
      <c r="H205" s="255" t="s">
        <v>9171</v>
      </c>
      <c r="I205" s="9">
        <v>1</v>
      </c>
    </row>
    <row r="206" spans="1:9">
      <c r="A206" s="255" t="s">
        <v>1386</v>
      </c>
      <c r="B206" s="9">
        <v>3</v>
      </c>
      <c r="C206" s="255" t="s">
        <v>9106</v>
      </c>
      <c r="D206" s="9">
        <v>0</v>
      </c>
      <c r="E206" s="9">
        <v>1738714.7758603003</v>
      </c>
      <c r="F206" s="255" t="s">
        <v>9118</v>
      </c>
      <c r="G206" s="9"/>
      <c r="H206" s="255" t="s">
        <v>9171</v>
      </c>
      <c r="I206" s="9">
        <v>1</v>
      </c>
    </row>
    <row r="207" spans="1:9">
      <c r="A207" s="255" t="s">
        <v>1387</v>
      </c>
      <c r="B207" s="9">
        <v>3</v>
      </c>
      <c r="C207" s="255" t="s">
        <v>9107</v>
      </c>
      <c r="D207" s="9">
        <v>0</v>
      </c>
      <c r="E207" s="9">
        <v>1738714.7758603003</v>
      </c>
      <c r="F207" s="255" t="s">
        <v>9118</v>
      </c>
      <c r="G207" s="9"/>
      <c r="H207" s="255" t="s">
        <v>9171</v>
      </c>
      <c r="I207" s="9">
        <v>1</v>
      </c>
    </row>
    <row r="208" spans="1:9">
      <c r="A208" s="255" t="s">
        <v>1388</v>
      </c>
      <c r="B208" s="9">
        <v>3</v>
      </c>
      <c r="C208" s="255" t="s">
        <v>9108</v>
      </c>
      <c r="D208" s="9">
        <v>0</v>
      </c>
      <c r="E208" s="9">
        <v>1738714.7758603003</v>
      </c>
      <c r="F208" s="255" t="s">
        <v>9118</v>
      </c>
      <c r="G208" s="9"/>
      <c r="H208" s="255" t="s">
        <v>9171</v>
      </c>
      <c r="I208" s="9">
        <v>1</v>
      </c>
    </row>
    <row r="209" spans="1:9">
      <c r="A209" s="255" t="s">
        <v>1389</v>
      </c>
      <c r="B209" s="9">
        <v>3</v>
      </c>
      <c r="C209" s="255" t="s">
        <v>9215</v>
      </c>
      <c r="D209" s="9">
        <v>0</v>
      </c>
      <c r="E209" s="9">
        <v>1738714.7758603003</v>
      </c>
      <c r="F209" s="255" t="s">
        <v>9118</v>
      </c>
      <c r="G209" s="9"/>
      <c r="H209" s="255" t="s">
        <v>9171</v>
      </c>
      <c r="I209" s="9">
        <v>1</v>
      </c>
    </row>
    <row r="210" spans="1:9">
      <c r="A210" s="255" t="s">
        <v>1390</v>
      </c>
      <c r="B210" s="9">
        <v>3</v>
      </c>
      <c r="C210" s="255" t="s">
        <v>9106</v>
      </c>
      <c r="D210" s="9">
        <v>0</v>
      </c>
      <c r="E210" s="9">
        <v>1738714.7758603003</v>
      </c>
      <c r="F210" s="255" t="s">
        <v>9119</v>
      </c>
      <c r="G210" s="9"/>
      <c r="H210" s="255" t="s">
        <v>9171</v>
      </c>
      <c r="I210" s="9">
        <v>1</v>
      </c>
    </row>
    <row r="211" spans="1:9">
      <c r="A211" s="255" t="s">
        <v>1391</v>
      </c>
      <c r="B211" s="9">
        <v>3</v>
      </c>
      <c r="C211" s="255" t="s">
        <v>9107</v>
      </c>
      <c r="D211" s="9">
        <v>0</v>
      </c>
      <c r="E211" s="9">
        <v>1738714.7758603003</v>
      </c>
      <c r="F211" s="255" t="s">
        <v>9119</v>
      </c>
      <c r="G211" s="9"/>
      <c r="H211" s="255" t="s">
        <v>9171</v>
      </c>
      <c r="I211" s="9">
        <v>1</v>
      </c>
    </row>
    <row r="212" spans="1:9">
      <c r="A212" s="255" t="s">
        <v>1392</v>
      </c>
      <c r="B212" s="9">
        <v>3</v>
      </c>
      <c r="C212" s="255" t="s">
        <v>9108</v>
      </c>
      <c r="D212" s="9">
        <v>0</v>
      </c>
      <c r="E212" s="9">
        <v>1738714.7758603003</v>
      </c>
      <c r="F212" s="255" t="s">
        <v>9119</v>
      </c>
      <c r="G212" s="9"/>
      <c r="H212" s="255" t="s">
        <v>9171</v>
      </c>
      <c r="I212" s="9">
        <v>1</v>
      </c>
    </row>
    <row r="213" spans="1:9">
      <c r="A213" s="255" t="s">
        <v>1393</v>
      </c>
      <c r="B213" s="9">
        <v>3</v>
      </c>
      <c r="C213" s="255" t="s">
        <v>9215</v>
      </c>
      <c r="D213" s="9">
        <v>0</v>
      </c>
      <c r="E213" s="9">
        <v>1738714.7758603003</v>
      </c>
      <c r="F213" s="255" t="s">
        <v>9119</v>
      </c>
      <c r="G213" s="9"/>
      <c r="H213" s="255" t="s">
        <v>9171</v>
      </c>
      <c r="I213" s="9">
        <v>1</v>
      </c>
    </row>
    <row r="214" spans="1:9">
      <c r="A214" s="255" t="s">
        <v>1394</v>
      </c>
      <c r="B214" s="9">
        <v>3</v>
      </c>
      <c r="C214" s="255" t="s">
        <v>9106</v>
      </c>
      <c r="D214" s="9">
        <v>0</v>
      </c>
      <c r="E214" s="9">
        <v>1738714.7758603003</v>
      </c>
      <c r="F214" s="255" t="s">
        <v>9120</v>
      </c>
      <c r="G214" s="9"/>
      <c r="H214" s="255" t="s">
        <v>9171</v>
      </c>
      <c r="I214" s="9">
        <v>1</v>
      </c>
    </row>
    <row r="215" spans="1:9">
      <c r="A215" s="255" t="s">
        <v>1395</v>
      </c>
      <c r="B215" s="9">
        <v>3</v>
      </c>
      <c r="C215" s="255" t="s">
        <v>9107</v>
      </c>
      <c r="D215" s="9">
        <v>0</v>
      </c>
      <c r="E215" s="9">
        <v>1738714.7758603003</v>
      </c>
      <c r="F215" s="255" t="s">
        <v>9120</v>
      </c>
      <c r="G215" s="9"/>
      <c r="H215" s="255" t="s">
        <v>9171</v>
      </c>
      <c r="I215" s="9">
        <v>1</v>
      </c>
    </row>
    <row r="216" spans="1:9">
      <c r="A216" s="255" t="s">
        <v>1396</v>
      </c>
      <c r="B216" s="9">
        <v>3</v>
      </c>
      <c r="C216" s="255" t="s">
        <v>9108</v>
      </c>
      <c r="D216" s="9">
        <v>0</v>
      </c>
      <c r="E216" s="9">
        <v>1738714.7758603003</v>
      </c>
      <c r="F216" s="255" t="s">
        <v>9120</v>
      </c>
      <c r="G216" s="9"/>
      <c r="H216" s="255" t="s">
        <v>9171</v>
      </c>
      <c r="I216" s="9">
        <v>1</v>
      </c>
    </row>
    <row r="217" spans="1:9">
      <c r="A217" s="255" t="s">
        <v>1397</v>
      </c>
      <c r="B217" s="9">
        <v>3</v>
      </c>
      <c r="C217" s="255" t="s">
        <v>9215</v>
      </c>
      <c r="D217" s="9">
        <v>0</v>
      </c>
      <c r="E217" s="9">
        <v>1738714.7758603003</v>
      </c>
      <c r="F217" s="255" t="s">
        <v>9120</v>
      </c>
      <c r="G217" s="9"/>
      <c r="H217" s="255" t="s">
        <v>9171</v>
      </c>
      <c r="I217" s="9">
        <v>1</v>
      </c>
    </row>
    <row r="218" spans="1:9">
      <c r="A218" s="255" t="s">
        <v>1398</v>
      </c>
      <c r="B218" s="9">
        <v>3</v>
      </c>
      <c r="C218" s="255" t="s">
        <v>9106</v>
      </c>
      <c r="D218" s="9">
        <v>0</v>
      </c>
      <c r="E218" s="9">
        <v>1738714.7758603003</v>
      </c>
      <c r="F218" s="255" t="s">
        <v>9121</v>
      </c>
      <c r="G218" s="9"/>
      <c r="H218" s="255" t="s">
        <v>9171</v>
      </c>
      <c r="I218" s="9">
        <v>1</v>
      </c>
    </row>
    <row r="219" spans="1:9">
      <c r="A219" s="255" t="s">
        <v>1399</v>
      </c>
      <c r="B219" s="9">
        <v>3</v>
      </c>
      <c r="C219" s="255" t="s">
        <v>9107</v>
      </c>
      <c r="D219" s="9">
        <v>0</v>
      </c>
      <c r="E219" s="9">
        <v>1738714.7758603003</v>
      </c>
      <c r="F219" s="255" t="s">
        <v>9121</v>
      </c>
      <c r="G219" s="9"/>
      <c r="H219" s="255" t="s">
        <v>9171</v>
      </c>
      <c r="I219" s="9">
        <v>1</v>
      </c>
    </row>
    <row r="220" spans="1:9">
      <c r="A220" s="255" t="s">
        <v>1400</v>
      </c>
      <c r="B220" s="9">
        <v>3</v>
      </c>
      <c r="C220" s="255" t="s">
        <v>9108</v>
      </c>
      <c r="D220" s="9">
        <v>0</v>
      </c>
      <c r="E220" s="9">
        <v>1738714.7758603003</v>
      </c>
      <c r="F220" s="255" t="s">
        <v>9121</v>
      </c>
      <c r="G220" s="9"/>
      <c r="H220" s="255" t="s">
        <v>9171</v>
      </c>
      <c r="I220" s="9">
        <v>1</v>
      </c>
    </row>
    <row r="221" spans="1:9">
      <c r="A221" s="255" t="s">
        <v>1401</v>
      </c>
      <c r="B221" s="9">
        <v>3</v>
      </c>
      <c r="C221" s="255" t="s">
        <v>9215</v>
      </c>
      <c r="D221" s="9">
        <v>0</v>
      </c>
      <c r="E221" s="9">
        <v>1738714.7758603003</v>
      </c>
      <c r="F221" s="255" t="s">
        <v>9121</v>
      </c>
      <c r="G221" s="9"/>
      <c r="H221" s="255" t="s">
        <v>9171</v>
      </c>
      <c r="I221" s="9">
        <v>1</v>
      </c>
    </row>
    <row r="222" spans="1:9">
      <c r="A222" s="255" t="s">
        <v>1402</v>
      </c>
      <c r="B222" s="9">
        <v>3</v>
      </c>
      <c r="C222" s="255" t="s">
        <v>9106</v>
      </c>
      <c r="D222" s="9">
        <v>0</v>
      </c>
      <c r="E222" s="9">
        <v>1738714.7758603003</v>
      </c>
      <c r="F222" s="255" t="s">
        <v>9122</v>
      </c>
      <c r="G222" s="9"/>
      <c r="H222" s="255" t="s">
        <v>9171</v>
      </c>
      <c r="I222" s="9">
        <v>1</v>
      </c>
    </row>
    <row r="223" spans="1:9">
      <c r="A223" s="255" t="s">
        <v>1403</v>
      </c>
      <c r="B223" s="9">
        <v>3</v>
      </c>
      <c r="C223" s="255" t="s">
        <v>9107</v>
      </c>
      <c r="D223" s="9">
        <v>0</v>
      </c>
      <c r="E223" s="9">
        <v>1738714.7758603003</v>
      </c>
      <c r="F223" s="255" t="s">
        <v>9122</v>
      </c>
      <c r="G223" s="9"/>
      <c r="H223" s="255" t="s">
        <v>9171</v>
      </c>
      <c r="I223" s="9">
        <v>1</v>
      </c>
    </row>
    <row r="224" spans="1:9">
      <c r="A224" s="255" t="s">
        <v>1404</v>
      </c>
      <c r="B224" s="9">
        <v>3</v>
      </c>
      <c r="C224" s="255" t="s">
        <v>9108</v>
      </c>
      <c r="D224" s="9">
        <v>0</v>
      </c>
      <c r="E224" s="9">
        <v>1738714.7758603003</v>
      </c>
      <c r="F224" s="255" t="s">
        <v>9122</v>
      </c>
      <c r="G224" s="9"/>
      <c r="H224" s="255" t="s">
        <v>9171</v>
      </c>
      <c r="I224" s="9">
        <v>1</v>
      </c>
    </row>
    <row r="225" spans="1:9">
      <c r="A225" s="255" t="s">
        <v>1405</v>
      </c>
      <c r="B225" s="9">
        <v>3</v>
      </c>
      <c r="C225" s="255" t="s">
        <v>9215</v>
      </c>
      <c r="D225" s="9">
        <v>0</v>
      </c>
      <c r="E225" s="9">
        <v>1738714.7758603003</v>
      </c>
      <c r="F225" s="255" t="s">
        <v>9122</v>
      </c>
      <c r="G225" s="9"/>
      <c r="H225" s="255" t="s">
        <v>9171</v>
      </c>
      <c r="I225" s="9">
        <v>1</v>
      </c>
    </row>
    <row r="226" spans="1:9">
      <c r="A226" s="255" t="s">
        <v>1406</v>
      </c>
      <c r="B226" s="9">
        <v>3</v>
      </c>
      <c r="C226" s="255" t="s">
        <v>9106</v>
      </c>
      <c r="D226" s="9">
        <v>0</v>
      </c>
      <c r="E226" s="9">
        <v>1738714.7758603003</v>
      </c>
      <c r="F226" s="255" t="s">
        <v>9123</v>
      </c>
      <c r="G226" s="9"/>
      <c r="H226" s="255" t="s">
        <v>9171</v>
      </c>
      <c r="I226" s="9">
        <v>1</v>
      </c>
    </row>
    <row r="227" spans="1:9">
      <c r="A227" s="255" t="s">
        <v>1407</v>
      </c>
      <c r="B227" s="9">
        <v>3</v>
      </c>
      <c r="C227" s="255" t="s">
        <v>9107</v>
      </c>
      <c r="D227" s="9">
        <v>0</v>
      </c>
      <c r="E227" s="9">
        <v>1738714.7758603003</v>
      </c>
      <c r="F227" s="255" t="s">
        <v>9123</v>
      </c>
      <c r="G227" s="9"/>
      <c r="H227" s="255" t="s">
        <v>9171</v>
      </c>
      <c r="I227" s="9">
        <v>1</v>
      </c>
    </row>
    <row r="228" spans="1:9">
      <c r="A228" s="255" t="s">
        <v>1408</v>
      </c>
      <c r="B228" s="9">
        <v>3</v>
      </c>
      <c r="C228" s="255" t="s">
        <v>9108</v>
      </c>
      <c r="D228" s="9">
        <v>0</v>
      </c>
      <c r="E228" s="9">
        <v>1738714.7758603003</v>
      </c>
      <c r="F228" s="255" t="s">
        <v>9123</v>
      </c>
      <c r="G228" s="9"/>
      <c r="H228" s="255" t="s">
        <v>9171</v>
      </c>
      <c r="I228" s="9">
        <v>1</v>
      </c>
    </row>
    <row r="229" spans="1:9">
      <c r="A229" s="255" t="s">
        <v>1409</v>
      </c>
      <c r="B229" s="9">
        <v>3</v>
      </c>
      <c r="C229" s="255" t="s">
        <v>9215</v>
      </c>
      <c r="D229" s="9">
        <v>0</v>
      </c>
      <c r="E229" s="9">
        <v>1738714.7758603003</v>
      </c>
      <c r="F229" s="255" t="s">
        <v>9123</v>
      </c>
      <c r="G229" s="9"/>
      <c r="H229" s="255" t="s">
        <v>9171</v>
      </c>
      <c r="I229" s="9">
        <v>1</v>
      </c>
    </row>
    <row r="230" spans="1:9">
      <c r="A230" s="255" t="s">
        <v>1410</v>
      </c>
      <c r="B230" s="9">
        <v>3</v>
      </c>
      <c r="C230" s="255" t="s">
        <v>9106</v>
      </c>
      <c r="D230" s="9">
        <v>0</v>
      </c>
      <c r="E230" s="9">
        <v>1738714.7758603003</v>
      </c>
      <c r="F230" s="255" t="s">
        <v>9124</v>
      </c>
      <c r="G230" s="9"/>
      <c r="H230" s="255" t="s">
        <v>9171</v>
      </c>
      <c r="I230" s="9">
        <v>1</v>
      </c>
    </row>
    <row r="231" spans="1:9">
      <c r="A231" s="255" t="s">
        <v>1411</v>
      </c>
      <c r="B231" s="9">
        <v>3</v>
      </c>
      <c r="C231" s="255" t="s">
        <v>9107</v>
      </c>
      <c r="D231" s="9">
        <v>0</v>
      </c>
      <c r="E231" s="9">
        <v>1738714.7758603003</v>
      </c>
      <c r="F231" s="255" t="s">
        <v>9124</v>
      </c>
      <c r="G231" s="9"/>
      <c r="H231" s="255" t="s">
        <v>9171</v>
      </c>
      <c r="I231" s="9">
        <v>1</v>
      </c>
    </row>
    <row r="232" spans="1:9">
      <c r="A232" s="255" t="s">
        <v>1412</v>
      </c>
      <c r="B232" s="9">
        <v>3</v>
      </c>
      <c r="C232" s="255" t="s">
        <v>9108</v>
      </c>
      <c r="D232" s="9">
        <v>0</v>
      </c>
      <c r="E232" s="9">
        <v>1738714.7758603003</v>
      </c>
      <c r="F232" s="255" t="s">
        <v>9124</v>
      </c>
      <c r="G232" s="9"/>
      <c r="H232" s="255" t="s">
        <v>9171</v>
      </c>
      <c r="I232" s="9">
        <v>1</v>
      </c>
    </row>
    <row r="233" spans="1:9">
      <c r="A233" s="255" t="s">
        <v>1413</v>
      </c>
      <c r="B233" s="9">
        <v>3</v>
      </c>
      <c r="C233" s="255" t="s">
        <v>9215</v>
      </c>
      <c r="D233" s="9">
        <v>0</v>
      </c>
      <c r="E233" s="9">
        <v>1738714.7758603003</v>
      </c>
      <c r="F233" s="255" t="s">
        <v>9124</v>
      </c>
      <c r="G233" s="9"/>
      <c r="H233" s="255" t="s">
        <v>9171</v>
      </c>
      <c r="I233" s="9">
        <v>1</v>
      </c>
    </row>
    <row r="234" spans="1:9">
      <c r="A234" s="255" t="s">
        <v>1414</v>
      </c>
      <c r="B234" s="9">
        <v>3</v>
      </c>
      <c r="C234" s="255" t="s">
        <v>9106</v>
      </c>
      <c r="D234" s="9">
        <v>1716752.8082461692</v>
      </c>
      <c r="E234" s="9">
        <v>1738714.7758603003</v>
      </c>
      <c r="F234" s="255" t="s">
        <v>9125</v>
      </c>
      <c r="G234" s="9"/>
      <c r="H234" s="255" t="s">
        <v>9171</v>
      </c>
      <c r="I234" s="9">
        <v>1</v>
      </c>
    </row>
    <row r="235" spans="1:9">
      <c r="A235" s="255" t="s">
        <v>1415</v>
      </c>
      <c r="B235" s="9">
        <v>3</v>
      </c>
      <c r="C235" s="255" t="s">
        <v>9107</v>
      </c>
      <c r="D235" s="9">
        <v>3263824609.9588528</v>
      </c>
      <c r="E235" s="9">
        <v>1738714.7758603003</v>
      </c>
      <c r="F235" s="255" t="s">
        <v>9125</v>
      </c>
      <c r="G235" s="9"/>
      <c r="H235" s="255" t="s">
        <v>9171</v>
      </c>
      <c r="I235" s="9">
        <v>1</v>
      </c>
    </row>
    <row r="236" spans="1:9">
      <c r="A236" s="255" t="s">
        <v>1416</v>
      </c>
      <c r="B236" s="9">
        <v>3</v>
      </c>
      <c r="C236" s="255" t="s">
        <v>9108</v>
      </c>
      <c r="D236" s="9">
        <v>0.98736884972794658</v>
      </c>
      <c r="E236" s="9">
        <v>1738714.7758603003</v>
      </c>
      <c r="F236" s="255" t="s">
        <v>9125</v>
      </c>
      <c r="G236" s="9"/>
      <c r="H236" s="255" t="s">
        <v>9171</v>
      </c>
      <c r="I236" s="9">
        <v>1</v>
      </c>
    </row>
    <row r="237" spans="1:9">
      <c r="A237" s="255" t="s">
        <v>1417</v>
      </c>
      <c r="B237" s="9">
        <v>3</v>
      </c>
      <c r="C237" s="255" t="s">
        <v>9215</v>
      </c>
      <c r="D237" s="9">
        <v>1877.147796333612</v>
      </c>
      <c r="E237" s="9">
        <v>1738714.7758603003</v>
      </c>
      <c r="F237" s="255" t="s">
        <v>9125</v>
      </c>
      <c r="G237" s="9"/>
      <c r="H237" s="255" t="s">
        <v>9171</v>
      </c>
      <c r="I237" s="9">
        <v>1</v>
      </c>
    </row>
    <row r="238" spans="1:9">
      <c r="A238" s="255" t="s">
        <v>1418</v>
      </c>
      <c r="B238" s="9">
        <v>3</v>
      </c>
      <c r="C238" s="255" t="s">
        <v>9106</v>
      </c>
      <c r="D238" s="9">
        <v>1716752.8082461692</v>
      </c>
      <c r="E238" s="9">
        <v>1738714.7758603003</v>
      </c>
      <c r="F238" s="255" t="s">
        <v>9126</v>
      </c>
      <c r="G238" s="9"/>
      <c r="H238" s="255" t="s">
        <v>9171</v>
      </c>
      <c r="I238" s="9">
        <v>1</v>
      </c>
    </row>
    <row r="239" spans="1:9">
      <c r="A239" s="255" t="s">
        <v>1419</v>
      </c>
      <c r="B239" s="9">
        <v>3</v>
      </c>
      <c r="C239" s="255" t="s">
        <v>9107</v>
      </c>
      <c r="D239" s="9">
        <v>3263824609.9588528</v>
      </c>
      <c r="E239" s="9">
        <v>1738714.7758603003</v>
      </c>
      <c r="F239" s="255" t="s">
        <v>9126</v>
      </c>
      <c r="G239" s="9"/>
      <c r="H239" s="255" t="s">
        <v>9171</v>
      </c>
      <c r="I239" s="9">
        <v>1</v>
      </c>
    </row>
    <row r="240" spans="1:9">
      <c r="A240" s="255" t="s">
        <v>1420</v>
      </c>
      <c r="B240" s="9">
        <v>3</v>
      </c>
      <c r="C240" s="255" t="s">
        <v>9108</v>
      </c>
      <c r="D240" s="9">
        <v>0.98736884972794658</v>
      </c>
      <c r="E240" s="9">
        <v>1738714.7758603003</v>
      </c>
      <c r="F240" s="255" t="s">
        <v>9126</v>
      </c>
      <c r="G240" s="9"/>
      <c r="H240" s="255" t="s">
        <v>9171</v>
      </c>
      <c r="I240" s="9">
        <v>1</v>
      </c>
    </row>
    <row r="241" spans="1:9">
      <c r="A241" s="255" t="s">
        <v>1421</v>
      </c>
      <c r="B241" s="9">
        <v>3</v>
      </c>
      <c r="C241" s="255" t="s">
        <v>9215</v>
      </c>
      <c r="D241" s="9">
        <v>1877.147796333612</v>
      </c>
      <c r="E241" s="9">
        <v>1738714.7758603003</v>
      </c>
      <c r="F241" s="255" t="s">
        <v>9126</v>
      </c>
      <c r="G241" s="9"/>
      <c r="H241" s="255" t="s">
        <v>9171</v>
      </c>
      <c r="I241" s="9">
        <v>1</v>
      </c>
    </row>
    <row r="242" spans="1:9">
      <c r="A242" s="255" t="s">
        <v>1422</v>
      </c>
      <c r="B242" s="9">
        <v>3</v>
      </c>
      <c r="C242" s="255" t="s">
        <v>9106</v>
      </c>
      <c r="D242" s="9">
        <v>1716752.8082461692</v>
      </c>
      <c r="E242" s="9">
        <v>1738714.7758603003</v>
      </c>
      <c r="F242" s="255" t="s">
        <v>9127</v>
      </c>
      <c r="G242" s="9"/>
      <c r="H242" s="255" t="s">
        <v>9171</v>
      </c>
      <c r="I242" s="9">
        <v>1</v>
      </c>
    </row>
    <row r="243" spans="1:9">
      <c r="A243" s="255" t="s">
        <v>1423</v>
      </c>
      <c r="B243" s="9">
        <v>3</v>
      </c>
      <c r="C243" s="255" t="s">
        <v>9107</v>
      </c>
      <c r="D243" s="9">
        <v>3263824609.9588528</v>
      </c>
      <c r="E243" s="9">
        <v>1738714.7758603003</v>
      </c>
      <c r="F243" s="255" t="s">
        <v>9127</v>
      </c>
      <c r="G243" s="9"/>
      <c r="H243" s="255" t="s">
        <v>9171</v>
      </c>
      <c r="I243" s="9">
        <v>1</v>
      </c>
    </row>
    <row r="244" spans="1:9">
      <c r="A244" s="255" t="s">
        <v>1424</v>
      </c>
      <c r="B244" s="9">
        <v>3</v>
      </c>
      <c r="C244" s="255" t="s">
        <v>9108</v>
      </c>
      <c r="D244" s="9">
        <v>0.98736884972794658</v>
      </c>
      <c r="E244" s="9">
        <v>1738714.7758603003</v>
      </c>
      <c r="F244" s="255" t="s">
        <v>9127</v>
      </c>
      <c r="G244" s="9"/>
      <c r="H244" s="255" t="s">
        <v>9171</v>
      </c>
      <c r="I244" s="9">
        <v>1</v>
      </c>
    </row>
    <row r="245" spans="1:9">
      <c r="A245" s="255" t="s">
        <v>1425</v>
      </c>
      <c r="B245" s="9">
        <v>3</v>
      </c>
      <c r="C245" s="255" t="s">
        <v>9215</v>
      </c>
      <c r="D245" s="9">
        <v>1877.147796333612</v>
      </c>
      <c r="E245" s="9">
        <v>1738714.7758603003</v>
      </c>
      <c r="F245" s="255" t="s">
        <v>9127</v>
      </c>
      <c r="G245" s="9"/>
      <c r="H245" s="255" t="s">
        <v>9171</v>
      </c>
      <c r="I245" s="9">
        <v>1</v>
      </c>
    </row>
    <row r="246" spans="1:9">
      <c r="A246" s="255" t="s">
        <v>1426</v>
      </c>
      <c r="B246" s="9">
        <v>3</v>
      </c>
      <c r="C246" s="255" t="s">
        <v>9106</v>
      </c>
      <c r="D246" s="9">
        <v>1738714.7758603003</v>
      </c>
      <c r="E246" s="9">
        <v>1738714.7758603003</v>
      </c>
      <c r="F246" s="255" t="s">
        <v>9128</v>
      </c>
      <c r="G246" s="9"/>
      <c r="H246" s="255" t="s">
        <v>9171</v>
      </c>
      <c r="I246" s="9">
        <v>1</v>
      </c>
    </row>
    <row r="247" spans="1:9">
      <c r="A247" s="255" t="s">
        <v>1427</v>
      </c>
      <c r="B247" s="9">
        <v>3</v>
      </c>
      <c r="C247" s="255" t="s">
        <v>9107</v>
      </c>
      <c r="D247" s="9">
        <v>1365220775.3615272</v>
      </c>
      <c r="E247" s="9">
        <v>1738714.7758603003</v>
      </c>
      <c r="F247" s="255" t="s">
        <v>9128</v>
      </c>
      <c r="G247" s="9"/>
      <c r="H247" s="255" t="s">
        <v>9171</v>
      </c>
      <c r="I247" s="9">
        <v>1</v>
      </c>
    </row>
    <row r="248" spans="1:9">
      <c r="A248" s="255" t="s">
        <v>1428</v>
      </c>
      <c r="B248" s="9">
        <v>3</v>
      </c>
      <c r="C248" s="255" t="s">
        <v>9108</v>
      </c>
      <c r="D248" s="9">
        <v>1</v>
      </c>
      <c r="E248" s="9">
        <v>1738714.7758603003</v>
      </c>
      <c r="F248" s="255" t="s">
        <v>9128</v>
      </c>
      <c r="G248" s="9"/>
      <c r="H248" s="255" t="s">
        <v>9171</v>
      </c>
      <c r="I248" s="9">
        <v>1</v>
      </c>
    </row>
    <row r="249" spans="1:9">
      <c r="A249" s="255" t="s">
        <v>1429</v>
      </c>
      <c r="B249" s="9">
        <v>3</v>
      </c>
      <c r="C249" s="255" t="s">
        <v>9215</v>
      </c>
      <c r="D249" s="9">
        <v>785.18960919626875</v>
      </c>
      <c r="E249" s="9">
        <v>1738714.7758603003</v>
      </c>
      <c r="F249" s="255" t="s">
        <v>9128</v>
      </c>
      <c r="G249" s="9"/>
      <c r="H249" s="255" t="s">
        <v>9171</v>
      </c>
      <c r="I249" s="9">
        <v>1</v>
      </c>
    </row>
    <row r="250" spans="1:9">
      <c r="A250" s="255" t="s">
        <v>1430</v>
      </c>
      <c r="B250" s="9">
        <v>3</v>
      </c>
      <c r="C250" s="255" t="s">
        <v>9106</v>
      </c>
      <c r="D250" s="9">
        <v>712906.73999948858</v>
      </c>
      <c r="E250" s="9">
        <v>1738714.7758603003</v>
      </c>
      <c r="F250" s="255" t="s">
        <v>9129</v>
      </c>
      <c r="G250" s="9"/>
      <c r="H250" s="255" t="s">
        <v>9171</v>
      </c>
      <c r="I250" s="9">
        <v>1</v>
      </c>
    </row>
    <row r="251" spans="1:9">
      <c r="A251" s="255" t="s">
        <v>1431</v>
      </c>
      <c r="B251" s="9">
        <v>3</v>
      </c>
      <c r="C251" s="255" t="s">
        <v>9107</v>
      </c>
      <c r="D251" s="9">
        <v>1373613888.3690424</v>
      </c>
      <c r="E251" s="9">
        <v>1738714.7758603003</v>
      </c>
      <c r="F251" s="255" t="s">
        <v>9129</v>
      </c>
      <c r="G251" s="9"/>
      <c r="H251" s="255" t="s">
        <v>9171</v>
      </c>
      <c r="I251" s="9">
        <v>1</v>
      </c>
    </row>
    <row r="252" spans="1:9">
      <c r="A252" s="255" t="s">
        <v>1432</v>
      </c>
      <c r="B252" s="9">
        <v>3</v>
      </c>
      <c r="C252" s="255" t="s">
        <v>9108</v>
      </c>
      <c r="D252" s="9">
        <v>0.41001937172055652</v>
      </c>
      <c r="E252" s="9">
        <v>1738714.7758603003</v>
      </c>
      <c r="F252" s="255" t="s">
        <v>9129</v>
      </c>
      <c r="G252" s="9"/>
      <c r="H252" s="255" t="s">
        <v>9171</v>
      </c>
      <c r="I252" s="9">
        <v>1</v>
      </c>
    </row>
    <row r="253" spans="1:9">
      <c r="A253" s="255" t="s">
        <v>1433</v>
      </c>
      <c r="B253" s="9">
        <v>3</v>
      </c>
      <c r="C253" s="255" t="s">
        <v>9215</v>
      </c>
      <c r="D253" s="9">
        <v>790.01680289361479</v>
      </c>
      <c r="E253" s="9">
        <v>1738714.7758603003</v>
      </c>
      <c r="F253" s="255" t="s">
        <v>9129</v>
      </c>
      <c r="G253" s="9"/>
      <c r="H253" s="255" t="s">
        <v>9171</v>
      </c>
      <c r="I253" s="9">
        <v>1</v>
      </c>
    </row>
    <row r="254" spans="1:9">
      <c r="A254" s="255" t="s">
        <v>1434</v>
      </c>
      <c r="B254" s="9">
        <v>3</v>
      </c>
      <c r="C254" s="255" t="s">
        <v>9106</v>
      </c>
      <c r="D254" s="9">
        <v>1734664.292118656</v>
      </c>
      <c r="E254" s="9">
        <v>1738714.7758603003</v>
      </c>
      <c r="F254" s="255" t="s">
        <v>9130</v>
      </c>
      <c r="G254" s="9"/>
      <c r="H254" s="255" t="s">
        <v>9171</v>
      </c>
      <c r="I254" s="9">
        <v>1</v>
      </c>
    </row>
    <row r="255" spans="1:9">
      <c r="A255" s="255" t="s">
        <v>1435</v>
      </c>
      <c r="B255" s="9">
        <v>3</v>
      </c>
      <c r="C255" s="255" t="s">
        <v>9107</v>
      </c>
      <c r="D255" s="9">
        <v>4637438498.3278952</v>
      </c>
      <c r="E255" s="9">
        <v>1738714.7758603003</v>
      </c>
      <c r="F255" s="255" t="s">
        <v>9130</v>
      </c>
      <c r="G255" s="9"/>
      <c r="H255" s="255" t="s">
        <v>9171</v>
      </c>
      <c r="I255" s="9">
        <v>1</v>
      </c>
    </row>
    <row r="256" spans="1:9">
      <c r="A256" s="255" t="s">
        <v>1436</v>
      </c>
      <c r="B256" s="9">
        <v>3</v>
      </c>
      <c r="C256" s="255" t="s">
        <v>9108</v>
      </c>
      <c r="D256" s="9">
        <v>0.99767041506871634</v>
      </c>
      <c r="E256" s="9">
        <v>1738714.7758603003</v>
      </c>
      <c r="F256" s="255" t="s">
        <v>9130</v>
      </c>
      <c r="G256" s="9"/>
      <c r="H256" s="255" t="s">
        <v>9171</v>
      </c>
      <c r="I256" s="9">
        <v>1</v>
      </c>
    </row>
    <row r="257" spans="1:9">
      <c r="A257" s="255" t="s">
        <v>1437</v>
      </c>
      <c r="B257" s="9">
        <v>3</v>
      </c>
      <c r="C257" s="255" t="s">
        <v>9215</v>
      </c>
      <c r="D257" s="9">
        <v>2667.1645992272265</v>
      </c>
      <c r="E257" s="9">
        <v>1738714.7758603003</v>
      </c>
      <c r="F257" s="255" t="s">
        <v>9130</v>
      </c>
      <c r="G257" s="9"/>
      <c r="H257" s="255" t="s">
        <v>9171</v>
      </c>
      <c r="I257" s="9">
        <v>1</v>
      </c>
    </row>
    <row r="258" spans="1:9">
      <c r="A258" s="255" t="s">
        <v>1438</v>
      </c>
      <c r="B258" s="9">
        <v>3</v>
      </c>
      <c r="C258" s="255" t="s">
        <v>9106</v>
      </c>
      <c r="D258" s="9">
        <v>1734664.292118656</v>
      </c>
      <c r="E258" s="9">
        <v>1738714.7758603003</v>
      </c>
      <c r="F258" s="255" t="s">
        <v>9131</v>
      </c>
      <c r="G258" s="9"/>
      <c r="H258" s="255" t="s">
        <v>9171</v>
      </c>
      <c r="I258" s="9">
        <v>1</v>
      </c>
    </row>
    <row r="259" spans="1:9">
      <c r="A259" s="255" t="s">
        <v>1439</v>
      </c>
      <c r="B259" s="9">
        <v>3</v>
      </c>
      <c r="C259" s="255" t="s">
        <v>9107</v>
      </c>
      <c r="D259" s="9">
        <v>4637438498.3278952</v>
      </c>
      <c r="E259" s="9">
        <v>1738714.7758603003</v>
      </c>
      <c r="F259" s="255" t="s">
        <v>9131</v>
      </c>
      <c r="G259" s="9"/>
      <c r="H259" s="255" t="s">
        <v>9171</v>
      </c>
      <c r="I259" s="9">
        <v>1</v>
      </c>
    </row>
    <row r="260" spans="1:9">
      <c r="A260" s="255" t="s">
        <v>1440</v>
      </c>
      <c r="B260" s="9">
        <v>3</v>
      </c>
      <c r="C260" s="255" t="s">
        <v>9108</v>
      </c>
      <c r="D260" s="9">
        <v>0.99767041506871634</v>
      </c>
      <c r="E260" s="9">
        <v>1738714.7758603003</v>
      </c>
      <c r="F260" s="255" t="s">
        <v>9131</v>
      </c>
      <c r="G260" s="9"/>
      <c r="H260" s="255" t="s">
        <v>9171</v>
      </c>
      <c r="I260" s="9">
        <v>1</v>
      </c>
    </row>
    <row r="261" spans="1:9">
      <c r="A261" s="255" t="s">
        <v>1441</v>
      </c>
      <c r="B261" s="9">
        <v>3</v>
      </c>
      <c r="C261" s="255" t="s">
        <v>9215</v>
      </c>
      <c r="D261" s="9">
        <v>2667.1645992272265</v>
      </c>
      <c r="E261" s="9">
        <v>1738714.7758603003</v>
      </c>
      <c r="F261" s="255" t="s">
        <v>9131</v>
      </c>
      <c r="G261" s="9"/>
      <c r="H261" s="255" t="s">
        <v>9171</v>
      </c>
      <c r="I261" s="9">
        <v>1</v>
      </c>
    </row>
    <row r="262" spans="1:9">
      <c r="A262" s="255" t="s">
        <v>1442</v>
      </c>
      <c r="B262" s="9">
        <v>3</v>
      </c>
      <c r="C262" s="255" t="s">
        <v>9106</v>
      </c>
      <c r="D262" s="9">
        <v>769539.80628904863</v>
      </c>
      <c r="E262" s="9">
        <v>1738714.7758603003</v>
      </c>
      <c r="F262" s="255" t="s">
        <v>9132</v>
      </c>
      <c r="G262" s="9"/>
      <c r="H262" s="255" t="s">
        <v>9171</v>
      </c>
      <c r="I262" s="9">
        <v>1</v>
      </c>
    </row>
    <row r="263" spans="1:9">
      <c r="A263" s="255" t="s">
        <v>1443</v>
      </c>
      <c r="B263" s="9">
        <v>3</v>
      </c>
      <c r="C263" s="255" t="s">
        <v>9107</v>
      </c>
      <c r="D263" s="9">
        <v>1375139070.9463685</v>
      </c>
      <c r="E263" s="9">
        <v>1738714.7758603003</v>
      </c>
      <c r="F263" s="255" t="s">
        <v>9132</v>
      </c>
      <c r="G263" s="9"/>
      <c r="H263" s="255" t="s">
        <v>9171</v>
      </c>
      <c r="I263" s="9">
        <v>1</v>
      </c>
    </row>
    <row r="264" spans="1:9">
      <c r="A264" s="255" t="s">
        <v>1444</v>
      </c>
      <c r="B264" s="9">
        <v>3</v>
      </c>
      <c r="C264" s="255" t="s">
        <v>9108</v>
      </c>
      <c r="D264" s="9">
        <v>0.44259116962314149</v>
      </c>
      <c r="E264" s="9">
        <v>1738714.7758603003</v>
      </c>
      <c r="F264" s="255" t="s">
        <v>9132</v>
      </c>
      <c r="G264" s="9"/>
      <c r="H264" s="255" t="s">
        <v>9171</v>
      </c>
      <c r="I264" s="9">
        <v>1</v>
      </c>
    </row>
    <row r="265" spans="1:9">
      <c r="A265" s="255" t="s">
        <v>1445</v>
      </c>
      <c r="B265" s="9">
        <v>3</v>
      </c>
      <c r="C265" s="255" t="s">
        <v>9215</v>
      </c>
      <c r="D265" s="9">
        <v>790.89399252730345</v>
      </c>
      <c r="E265" s="9">
        <v>1738714.7758603003</v>
      </c>
      <c r="F265" s="255" t="s">
        <v>9132</v>
      </c>
      <c r="G265" s="9"/>
      <c r="H265" s="255" t="s">
        <v>9171</v>
      </c>
      <c r="I265" s="9">
        <v>1</v>
      </c>
    </row>
    <row r="266" spans="1:9">
      <c r="A266" s="255" t="s">
        <v>1446</v>
      </c>
      <c r="B266" s="9">
        <v>3</v>
      </c>
      <c r="C266" s="255" t="s">
        <v>9106</v>
      </c>
      <c r="D266" s="9">
        <v>769539.80628904863</v>
      </c>
      <c r="E266" s="9">
        <v>1738714.7758603003</v>
      </c>
      <c r="F266" s="255" t="s">
        <v>9133</v>
      </c>
      <c r="G266" s="9"/>
      <c r="H266" s="255" t="s">
        <v>9171</v>
      </c>
      <c r="I266" s="9">
        <v>1</v>
      </c>
    </row>
    <row r="267" spans="1:9">
      <c r="A267" s="255" t="s">
        <v>1447</v>
      </c>
      <c r="B267" s="9">
        <v>3</v>
      </c>
      <c r="C267" s="255" t="s">
        <v>9107</v>
      </c>
      <c r="D267" s="9">
        <v>1375139070.9463685</v>
      </c>
      <c r="E267" s="9">
        <v>1738714.7758603003</v>
      </c>
      <c r="F267" s="255" t="s">
        <v>9133</v>
      </c>
      <c r="G267" s="9"/>
      <c r="H267" s="255" t="s">
        <v>9171</v>
      </c>
      <c r="I267" s="9">
        <v>1</v>
      </c>
    </row>
    <row r="268" spans="1:9">
      <c r="A268" s="255" t="s">
        <v>1448</v>
      </c>
      <c r="B268" s="9">
        <v>3</v>
      </c>
      <c r="C268" s="255" t="s">
        <v>9108</v>
      </c>
      <c r="D268" s="9">
        <v>0.44259116962314149</v>
      </c>
      <c r="E268" s="9">
        <v>1738714.7758603003</v>
      </c>
      <c r="F268" s="255" t="s">
        <v>9133</v>
      </c>
      <c r="G268" s="9"/>
      <c r="H268" s="255" t="s">
        <v>9171</v>
      </c>
      <c r="I268" s="9">
        <v>1</v>
      </c>
    </row>
    <row r="269" spans="1:9">
      <c r="A269" s="255" t="s">
        <v>1449</v>
      </c>
      <c r="B269" s="9">
        <v>3</v>
      </c>
      <c r="C269" s="255" t="s">
        <v>9215</v>
      </c>
      <c r="D269" s="9">
        <v>790.89399252730345</v>
      </c>
      <c r="E269" s="9">
        <v>1738714.7758603003</v>
      </c>
      <c r="F269" s="255" t="s">
        <v>9133</v>
      </c>
      <c r="G269" s="9"/>
      <c r="H269" s="255" t="s">
        <v>9171</v>
      </c>
      <c r="I269" s="9">
        <v>1</v>
      </c>
    </row>
    <row r="270" spans="1:9">
      <c r="A270" s="255" t="s">
        <v>1450</v>
      </c>
      <c r="B270" s="9">
        <v>3</v>
      </c>
      <c r="C270" s="255" t="s">
        <v>9106</v>
      </c>
      <c r="D270" s="9">
        <v>1738714.7758603003</v>
      </c>
      <c r="E270" s="9">
        <v>1738714.7758603003</v>
      </c>
      <c r="F270" s="255" t="s">
        <v>9134</v>
      </c>
      <c r="G270" s="9"/>
      <c r="H270" s="255" t="s">
        <v>9171</v>
      </c>
      <c r="I270" s="9">
        <v>1</v>
      </c>
    </row>
    <row r="271" spans="1:9">
      <c r="A271" s="255" t="s">
        <v>1451</v>
      </c>
      <c r="B271" s="9">
        <v>3</v>
      </c>
      <c r="C271" s="255" t="s">
        <v>9107</v>
      </c>
      <c r="D271" s="9">
        <v>1888685539.0124846</v>
      </c>
      <c r="E271" s="9">
        <v>1738714.7758603003</v>
      </c>
      <c r="F271" s="255" t="s">
        <v>9134</v>
      </c>
      <c r="G271" s="9"/>
      <c r="H271" s="255" t="s">
        <v>9171</v>
      </c>
      <c r="I271" s="9">
        <v>1</v>
      </c>
    </row>
    <row r="272" spans="1:9">
      <c r="A272" s="255" t="s">
        <v>1452</v>
      </c>
      <c r="B272" s="9">
        <v>3</v>
      </c>
      <c r="C272" s="255" t="s">
        <v>9108</v>
      </c>
      <c r="D272" s="9">
        <v>1</v>
      </c>
      <c r="E272" s="9">
        <v>1738714.7758603003</v>
      </c>
      <c r="F272" s="255" t="s">
        <v>9134</v>
      </c>
      <c r="G272" s="9"/>
      <c r="H272" s="255" t="s">
        <v>9171</v>
      </c>
      <c r="I272" s="9">
        <v>1</v>
      </c>
    </row>
    <row r="273" spans="1:9">
      <c r="A273" s="255" t="s">
        <v>1453</v>
      </c>
      <c r="B273" s="9">
        <v>3</v>
      </c>
      <c r="C273" s="255" t="s">
        <v>9215</v>
      </c>
      <c r="D273" s="9">
        <v>1086.2538038063087</v>
      </c>
      <c r="E273" s="9">
        <v>1738714.7758603003</v>
      </c>
      <c r="F273" s="255" t="s">
        <v>9134</v>
      </c>
      <c r="G273" s="9"/>
      <c r="H273" s="255" t="s">
        <v>9171</v>
      </c>
      <c r="I273" s="9">
        <v>1</v>
      </c>
    </row>
    <row r="274" spans="1:9">
      <c r="A274" s="255" t="s">
        <v>1454</v>
      </c>
      <c r="B274" s="9">
        <v>3</v>
      </c>
      <c r="C274" s="255" t="s">
        <v>9106</v>
      </c>
      <c r="D274" s="9">
        <v>1738714.7758603003</v>
      </c>
      <c r="E274" s="9">
        <v>1738714.7758603003</v>
      </c>
      <c r="F274" s="255" t="s">
        <v>9135</v>
      </c>
      <c r="G274" s="9"/>
      <c r="H274" s="255" t="s">
        <v>9171</v>
      </c>
      <c r="I274" s="9">
        <v>1</v>
      </c>
    </row>
    <row r="275" spans="1:9">
      <c r="A275" s="255" t="s">
        <v>1455</v>
      </c>
      <c r="B275" s="9">
        <v>3</v>
      </c>
      <c r="C275" s="255" t="s">
        <v>9107</v>
      </c>
      <c r="D275" s="9">
        <v>2964223890.499537</v>
      </c>
      <c r="E275" s="9">
        <v>1738714.7758603003</v>
      </c>
      <c r="F275" s="255" t="s">
        <v>9135</v>
      </c>
      <c r="G275" s="9"/>
      <c r="H275" s="255" t="s">
        <v>9171</v>
      </c>
      <c r="I275" s="9">
        <v>1</v>
      </c>
    </row>
    <row r="276" spans="1:9">
      <c r="A276" s="255" t="s">
        <v>1456</v>
      </c>
      <c r="B276" s="9">
        <v>3</v>
      </c>
      <c r="C276" s="255" t="s">
        <v>9108</v>
      </c>
      <c r="D276" s="9">
        <v>1</v>
      </c>
      <c r="E276" s="9">
        <v>1738714.7758603003</v>
      </c>
      <c r="F276" s="255" t="s">
        <v>9135</v>
      </c>
      <c r="G276" s="9"/>
      <c r="H276" s="255" t="s">
        <v>9171</v>
      </c>
      <c r="I276" s="9">
        <v>1</v>
      </c>
    </row>
    <row r="277" spans="1:9">
      <c r="A277" s="255" t="s">
        <v>1457</v>
      </c>
      <c r="B277" s="9">
        <v>3</v>
      </c>
      <c r="C277" s="255" t="s">
        <v>9215</v>
      </c>
      <c r="D277" s="9">
        <v>1704.8361995042378</v>
      </c>
      <c r="E277" s="9">
        <v>1738714.7758603003</v>
      </c>
      <c r="F277" s="255" t="s">
        <v>9135</v>
      </c>
      <c r="G277" s="9"/>
      <c r="H277" s="255" t="s">
        <v>9171</v>
      </c>
      <c r="I277" s="9">
        <v>1</v>
      </c>
    </row>
    <row r="278" spans="1:9">
      <c r="A278" s="255" t="s">
        <v>1458</v>
      </c>
      <c r="B278" s="9">
        <v>3</v>
      </c>
      <c r="C278" s="255" t="s">
        <v>9106</v>
      </c>
      <c r="D278" s="9">
        <v>893425.41416546318</v>
      </c>
      <c r="E278" s="9">
        <v>1738714.7758603003</v>
      </c>
      <c r="F278" s="255" t="s">
        <v>9136</v>
      </c>
      <c r="G278" s="9"/>
      <c r="H278" s="255" t="s">
        <v>9171</v>
      </c>
      <c r="I278" s="9">
        <v>1</v>
      </c>
    </row>
    <row r="279" spans="1:9">
      <c r="A279" s="255" t="s">
        <v>1459</v>
      </c>
      <c r="B279" s="9">
        <v>3</v>
      </c>
      <c r="C279" s="255" t="s">
        <v>9107</v>
      </c>
      <c r="D279" s="9">
        <v>2320984876.3702383</v>
      </c>
      <c r="E279" s="9">
        <v>1738714.7758603003</v>
      </c>
      <c r="F279" s="255" t="s">
        <v>9136</v>
      </c>
      <c r="G279" s="9"/>
      <c r="H279" s="255" t="s">
        <v>9171</v>
      </c>
      <c r="I279" s="9">
        <v>1</v>
      </c>
    </row>
    <row r="280" spans="1:9">
      <c r="A280" s="255" t="s">
        <v>1460</v>
      </c>
      <c r="B280" s="9">
        <v>3</v>
      </c>
      <c r="C280" s="255" t="s">
        <v>9108</v>
      </c>
      <c r="D280" s="9">
        <v>0.51384242347822939</v>
      </c>
      <c r="E280" s="9">
        <v>1738714.7758603003</v>
      </c>
      <c r="F280" s="255" t="s">
        <v>9136</v>
      </c>
      <c r="G280" s="9"/>
      <c r="H280" s="255" t="s">
        <v>9171</v>
      </c>
      <c r="I280" s="9">
        <v>1</v>
      </c>
    </row>
    <row r="281" spans="1:9">
      <c r="A281" s="255" t="s">
        <v>1461</v>
      </c>
      <c r="B281" s="9">
        <v>3</v>
      </c>
      <c r="C281" s="255" t="s">
        <v>9215</v>
      </c>
      <c r="D281" s="9">
        <v>1334.8853466905382</v>
      </c>
      <c r="E281" s="9">
        <v>1738714.7758603003</v>
      </c>
      <c r="F281" s="255" t="s">
        <v>9136</v>
      </c>
      <c r="G281" s="9"/>
      <c r="H281" s="255" t="s">
        <v>9171</v>
      </c>
      <c r="I281" s="9">
        <v>1</v>
      </c>
    </row>
    <row r="282" spans="1:9">
      <c r="A282" s="255" t="s">
        <v>1462</v>
      </c>
      <c r="B282" s="9">
        <v>3</v>
      </c>
      <c r="C282" s="255" t="s">
        <v>9106</v>
      </c>
      <c r="D282" s="9">
        <v>0</v>
      </c>
      <c r="E282" s="9">
        <v>1738714.7758603003</v>
      </c>
      <c r="F282" s="255" t="s">
        <v>9137</v>
      </c>
      <c r="G282" s="9"/>
      <c r="H282" s="255" t="s">
        <v>9171</v>
      </c>
      <c r="I282" s="9">
        <v>1</v>
      </c>
    </row>
    <row r="283" spans="1:9">
      <c r="A283" s="255" t="s">
        <v>1463</v>
      </c>
      <c r="B283" s="9">
        <v>3</v>
      </c>
      <c r="C283" s="255" t="s">
        <v>9107</v>
      </c>
      <c r="D283" s="9">
        <v>-647770268.54187977</v>
      </c>
      <c r="E283" s="9">
        <v>1738714.7758603003</v>
      </c>
      <c r="F283" s="255" t="s">
        <v>9137</v>
      </c>
      <c r="G283" s="9"/>
      <c r="H283" s="255" t="s">
        <v>9171</v>
      </c>
      <c r="I283" s="9">
        <v>1</v>
      </c>
    </row>
    <row r="284" spans="1:9">
      <c r="A284" s="255" t="s">
        <v>1464</v>
      </c>
      <c r="B284" s="9">
        <v>3</v>
      </c>
      <c r="C284" s="255" t="s">
        <v>9108</v>
      </c>
      <c r="D284" s="9">
        <v>0</v>
      </c>
      <c r="E284" s="9">
        <v>1738714.7758603003</v>
      </c>
      <c r="F284" s="255" t="s">
        <v>9137</v>
      </c>
      <c r="G284" s="9"/>
      <c r="H284" s="255" t="s">
        <v>9171</v>
      </c>
      <c r="I284" s="9">
        <v>1</v>
      </c>
    </row>
    <row r="285" spans="1:9">
      <c r="A285" s="255" t="s">
        <v>1465</v>
      </c>
      <c r="B285" s="9">
        <v>3</v>
      </c>
      <c r="C285" s="255" t="s">
        <v>9215</v>
      </c>
      <c r="D285" s="9">
        <v>-372.55694696754904</v>
      </c>
      <c r="E285" s="9">
        <v>1738714.7758603003</v>
      </c>
      <c r="F285" s="255" t="s">
        <v>9137</v>
      </c>
      <c r="G285" s="9"/>
      <c r="H285" s="255" t="s">
        <v>9171</v>
      </c>
      <c r="I285" s="9">
        <v>1</v>
      </c>
    </row>
    <row r="286" spans="1:9">
      <c r="A286" s="255" t="s">
        <v>1466</v>
      </c>
      <c r="B286" s="9">
        <v>3</v>
      </c>
      <c r="C286" s="255" t="s">
        <v>9106</v>
      </c>
      <c r="D286" s="9">
        <v>852105.89118304243</v>
      </c>
      <c r="E286" s="9">
        <v>1738714.7758603003</v>
      </c>
      <c r="F286" s="255" t="s">
        <v>9138</v>
      </c>
      <c r="G286" s="9"/>
      <c r="H286" s="255" t="s">
        <v>9171</v>
      </c>
      <c r="I286" s="9">
        <v>1</v>
      </c>
    </row>
    <row r="287" spans="1:9">
      <c r="A287" s="255" t="s">
        <v>1467</v>
      </c>
      <c r="B287" s="9">
        <v>3</v>
      </c>
      <c r="C287" s="255" t="s">
        <v>9107</v>
      </c>
      <c r="D287" s="9">
        <v>1673214607.8283584</v>
      </c>
      <c r="E287" s="9">
        <v>1738714.7758603003</v>
      </c>
      <c r="F287" s="255" t="s">
        <v>9138</v>
      </c>
      <c r="G287" s="9"/>
      <c r="H287" s="255" t="s">
        <v>9171</v>
      </c>
      <c r="I287" s="9">
        <v>1</v>
      </c>
    </row>
    <row r="288" spans="1:9">
      <c r="A288" s="255" t="s">
        <v>1468</v>
      </c>
      <c r="B288" s="9">
        <v>3</v>
      </c>
      <c r="C288" s="255" t="s">
        <v>9108</v>
      </c>
      <c r="D288" s="9">
        <v>0.49007801797820932</v>
      </c>
      <c r="E288" s="9">
        <v>1738714.7758603003</v>
      </c>
      <c r="F288" s="255" t="s">
        <v>9138</v>
      </c>
      <c r="G288" s="9"/>
      <c r="H288" s="255" t="s">
        <v>9171</v>
      </c>
      <c r="I288" s="9">
        <v>1</v>
      </c>
    </row>
    <row r="289" spans="1:9">
      <c r="A289" s="255" t="s">
        <v>1469</v>
      </c>
      <c r="B289" s="9">
        <v>3</v>
      </c>
      <c r="C289" s="255" t="s">
        <v>9215</v>
      </c>
      <c r="D289" s="9">
        <v>962.32839972298905</v>
      </c>
      <c r="E289" s="9">
        <v>1738714.7758603003</v>
      </c>
      <c r="F289" s="255" t="s">
        <v>9138</v>
      </c>
      <c r="G289" s="9"/>
      <c r="H289" s="255" t="s">
        <v>9171</v>
      </c>
      <c r="I289" s="9">
        <v>1</v>
      </c>
    </row>
    <row r="290" spans="1:9">
      <c r="A290" s="255" t="s">
        <v>1470</v>
      </c>
      <c r="B290" s="9">
        <v>3</v>
      </c>
      <c r="C290" s="255" t="s">
        <v>9106</v>
      </c>
      <c r="D290" s="9">
        <v>125720.12477107893</v>
      </c>
      <c r="E290" s="9">
        <v>1738714.7758603003</v>
      </c>
      <c r="F290" s="255" t="s">
        <v>9139</v>
      </c>
      <c r="G290" s="9"/>
      <c r="H290" s="255" t="s">
        <v>9171</v>
      </c>
      <c r="I290" s="9">
        <v>1</v>
      </c>
    </row>
    <row r="291" spans="1:9">
      <c r="A291" s="255" t="s">
        <v>1471</v>
      </c>
      <c r="B291" s="9">
        <v>3</v>
      </c>
      <c r="C291" s="255" t="s">
        <v>9107</v>
      </c>
      <c r="D291" s="9">
        <v>298075536.88199008</v>
      </c>
      <c r="E291" s="9">
        <v>1738714.7758603003</v>
      </c>
      <c r="F291" s="255" t="s">
        <v>9139</v>
      </c>
      <c r="G291" s="9"/>
      <c r="H291" s="255" t="s">
        <v>9171</v>
      </c>
      <c r="I291" s="9">
        <v>1</v>
      </c>
    </row>
    <row r="292" spans="1:9">
      <c r="A292" s="255" t="s">
        <v>1472</v>
      </c>
      <c r="B292" s="9">
        <v>3</v>
      </c>
      <c r="C292" s="255" t="s">
        <v>9108</v>
      </c>
      <c r="D292" s="9">
        <v>7.230635324236763E-2</v>
      </c>
      <c r="E292" s="9">
        <v>1738714.7758603003</v>
      </c>
      <c r="F292" s="255" t="s">
        <v>9139</v>
      </c>
      <c r="G292" s="9"/>
      <c r="H292" s="255" t="s">
        <v>9171</v>
      </c>
      <c r="I292" s="9">
        <v>1</v>
      </c>
    </row>
    <row r="293" spans="1:9">
      <c r="A293" s="255" t="s">
        <v>1473</v>
      </c>
      <c r="B293" s="9">
        <v>3</v>
      </c>
      <c r="C293" s="255" t="s">
        <v>9215</v>
      </c>
      <c r="D293" s="9">
        <v>171.43440719568568</v>
      </c>
      <c r="E293" s="9">
        <v>1738714.7758603003</v>
      </c>
      <c r="F293" s="255" t="s">
        <v>9139</v>
      </c>
      <c r="G293" s="9"/>
      <c r="H293" s="255" t="s">
        <v>9171</v>
      </c>
      <c r="I293" s="9">
        <v>1</v>
      </c>
    </row>
    <row r="294" spans="1:9">
      <c r="A294" s="255" t="s">
        <v>1474</v>
      </c>
      <c r="B294" s="9">
        <v>3</v>
      </c>
      <c r="C294" s="255" t="s">
        <v>9106</v>
      </c>
      <c r="D294" s="9">
        <v>683529.99943361979</v>
      </c>
      <c r="E294" s="9">
        <v>1738714.7758603003</v>
      </c>
      <c r="F294" s="255" t="s">
        <v>9140</v>
      </c>
      <c r="G294" s="9"/>
      <c r="H294" s="255" t="s">
        <v>9171</v>
      </c>
      <c r="I294" s="9">
        <v>1</v>
      </c>
    </row>
    <row r="295" spans="1:9">
      <c r="A295" s="255" t="s">
        <v>1475</v>
      </c>
      <c r="B295" s="9">
        <v>3</v>
      </c>
      <c r="C295" s="255" t="s">
        <v>9107</v>
      </c>
      <c r="D295" s="9">
        <v>1075538351.4870524</v>
      </c>
      <c r="E295" s="9">
        <v>1738714.7758603003</v>
      </c>
      <c r="F295" s="255" t="s">
        <v>9140</v>
      </c>
      <c r="G295" s="9"/>
      <c r="H295" s="255" t="s">
        <v>9171</v>
      </c>
      <c r="I295" s="9">
        <v>1</v>
      </c>
    </row>
    <row r="296" spans="1:9">
      <c r="A296" s="255" t="s">
        <v>1476</v>
      </c>
      <c r="B296" s="9">
        <v>3</v>
      </c>
      <c r="C296" s="255" t="s">
        <v>9108</v>
      </c>
      <c r="D296" s="9">
        <v>0.39312370776593608</v>
      </c>
      <c r="E296" s="9">
        <v>1738714.7758603003</v>
      </c>
      <c r="F296" s="255" t="s">
        <v>9140</v>
      </c>
      <c r="G296" s="9"/>
      <c r="H296" s="255" t="s">
        <v>9171</v>
      </c>
      <c r="I296" s="9">
        <v>1</v>
      </c>
    </row>
    <row r="297" spans="1:9">
      <c r="A297" s="255" t="s">
        <v>1477</v>
      </c>
      <c r="B297" s="9">
        <v>3</v>
      </c>
      <c r="C297" s="255" t="s">
        <v>9215</v>
      </c>
      <c r="D297" s="9">
        <v>618.58239569792909</v>
      </c>
      <c r="E297" s="9">
        <v>1738714.7758603003</v>
      </c>
      <c r="F297" s="255" t="s">
        <v>9140</v>
      </c>
      <c r="G297" s="9"/>
      <c r="H297" s="255" t="s">
        <v>9171</v>
      </c>
      <c r="I297" s="9">
        <v>1</v>
      </c>
    </row>
    <row r="298" spans="1:9">
      <c r="A298" s="255" t="s">
        <v>1478</v>
      </c>
      <c r="B298" s="9">
        <v>3</v>
      </c>
      <c r="C298" s="255" t="s">
        <v>9106</v>
      </c>
      <c r="D298" s="9">
        <v>0</v>
      </c>
      <c r="E298" s="9">
        <v>1738714.7758603003</v>
      </c>
      <c r="F298" s="255" t="s">
        <v>9141</v>
      </c>
      <c r="G298" s="9"/>
      <c r="H298" s="255" t="s">
        <v>9171</v>
      </c>
      <c r="I298" s="9">
        <v>1</v>
      </c>
    </row>
    <row r="299" spans="1:9">
      <c r="A299" s="255" t="s">
        <v>1479</v>
      </c>
      <c r="B299" s="9">
        <v>3</v>
      </c>
      <c r="C299" s="255" t="s">
        <v>9107</v>
      </c>
      <c r="D299" s="9">
        <v>0</v>
      </c>
      <c r="E299" s="9">
        <v>1738714.7758603003</v>
      </c>
      <c r="F299" s="255" t="s">
        <v>9141</v>
      </c>
      <c r="G299" s="9"/>
      <c r="H299" s="255" t="s">
        <v>9171</v>
      </c>
      <c r="I299" s="9">
        <v>1</v>
      </c>
    </row>
    <row r="300" spans="1:9">
      <c r="A300" s="255" t="s">
        <v>1480</v>
      </c>
      <c r="B300" s="9">
        <v>3</v>
      </c>
      <c r="C300" s="255" t="s">
        <v>9108</v>
      </c>
      <c r="D300" s="9">
        <v>0</v>
      </c>
      <c r="E300" s="9">
        <v>1738714.7758603003</v>
      </c>
      <c r="F300" s="255" t="s">
        <v>9141</v>
      </c>
      <c r="G300" s="9"/>
      <c r="H300" s="255" t="s">
        <v>9171</v>
      </c>
      <c r="I300" s="9">
        <v>1</v>
      </c>
    </row>
    <row r="301" spans="1:9">
      <c r="A301" s="255" t="s">
        <v>1481</v>
      </c>
      <c r="B301" s="9">
        <v>3</v>
      </c>
      <c r="C301" s="255" t="s">
        <v>9215</v>
      </c>
      <c r="D301" s="9">
        <v>0</v>
      </c>
      <c r="E301" s="9">
        <v>1738714.7758603003</v>
      </c>
      <c r="F301" s="255" t="s">
        <v>9141</v>
      </c>
      <c r="G301" s="9"/>
      <c r="H301" s="255" t="s">
        <v>9171</v>
      </c>
      <c r="I301" s="9">
        <v>1</v>
      </c>
    </row>
    <row r="302" spans="1:9">
      <c r="A302" s="255" t="s">
        <v>1482</v>
      </c>
      <c r="B302" s="9">
        <v>4</v>
      </c>
      <c r="C302" s="255" t="s">
        <v>9106</v>
      </c>
      <c r="D302" s="9">
        <v>786644.64793996245</v>
      </c>
      <c r="E302" s="9">
        <v>1755359.364322783</v>
      </c>
      <c r="F302" s="255" t="s">
        <v>9117</v>
      </c>
      <c r="G302" s="9"/>
      <c r="H302" s="255" t="s">
        <v>9171</v>
      </c>
      <c r="I302" s="9">
        <v>1</v>
      </c>
    </row>
    <row r="303" spans="1:9">
      <c r="A303" s="255" t="s">
        <v>1483</v>
      </c>
      <c r="B303" s="9">
        <v>4</v>
      </c>
      <c r="C303" s="255" t="s">
        <v>9107</v>
      </c>
      <c r="D303" s="9">
        <v>2009804957.2910938</v>
      </c>
      <c r="E303" s="9">
        <v>1755359.364322783</v>
      </c>
      <c r="F303" s="255" t="s">
        <v>9117</v>
      </c>
      <c r="G303" s="9"/>
      <c r="H303" s="255" t="s">
        <v>9171</v>
      </c>
      <c r="I303" s="9">
        <v>1</v>
      </c>
    </row>
    <row r="304" spans="1:9">
      <c r="A304" s="255" t="s">
        <v>1484</v>
      </c>
      <c r="B304" s="9">
        <v>4</v>
      </c>
      <c r="C304" s="255" t="s">
        <v>9108</v>
      </c>
      <c r="D304" s="9">
        <v>0.4481388050380497</v>
      </c>
      <c r="E304" s="9">
        <v>1755359.364322783</v>
      </c>
      <c r="F304" s="255" t="s">
        <v>9117</v>
      </c>
      <c r="G304" s="9"/>
      <c r="H304" s="255" t="s">
        <v>9171</v>
      </c>
      <c r="I304" s="9">
        <v>1</v>
      </c>
    </row>
    <row r="305" spans="1:9">
      <c r="A305" s="255" t="s">
        <v>1485</v>
      </c>
      <c r="B305" s="9">
        <v>4</v>
      </c>
      <c r="C305" s="255" t="s">
        <v>9215</v>
      </c>
      <c r="D305" s="9">
        <v>1144.9535622960464</v>
      </c>
      <c r="E305" s="9">
        <v>1755359.364322783</v>
      </c>
      <c r="F305" s="255" t="s">
        <v>9117</v>
      </c>
      <c r="G305" s="9"/>
      <c r="H305" s="255" t="s">
        <v>9171</v>
      </c>
      <c r="I305" s="9">
        <v>1</v>
      </c>
    </row>
    <row r="306" spans="1:9">
      <c r="A306" s="255" t="s">
        <v>1486</v>
      </c>
      <c r="B306" s="9">
        <v>4</v>
      </c>
      <c r="C306" s="255" t="s">
        <v>9106</v>
      </c>
      <c r="D306" s="9">
        <v>0</v>
      </c>
      <c r="E306" s="9">
        <v>1755359.364322783</v>
      </c>
      <c r="F306" s="255" t="s">
        <v>9118</v>
      </c>
      <c r="G306" s="9"/>
      <c r="H306" s="255" t="s">
        <v>9171</v>
      </c>
      <c r="I306" s="9">
        <v>1</v>
      </c>
    </row>
    <row r="307" spans="1:9">
      <c r="A307" s="255" t="s">
        <v>1487</v>
      </c>
      <c r="B307" s="9">
        <v>4</v>
      </c>
      <c r="C307" s="255" t="s">
        <v>9107</v>
      </c>
      <c r="D307" s="9">
        <v>0</v>
      </c>
      <c r="E307" s="9">
        <v>1755359.364322783</v>
      </c>
      <c r="F307" s="255" t="s">
        <v>9118</v>
      </c>
      <c r="G307" s="9"/>
      <c r="H307" s="255" t="s">
        <v>9171</v>
      </c>
      <c r="I307" s="9">
        <v>1</v>
      </c>
    </row>
    <row r="308" spans="1:9">
      <c r="A308" s="255" t="s">
        <v>1488</v>
      </c>
      <c r="B308" s="9">
        <v>4</v>
      </c>
      <c r="C308" s="255" t="s">
        <v>9108</v>
      </c>
      <c r="D308" s="9">
        <v>0</v>
      </c>
      <c r="E308" s="9">
        <v>1755359.364322783</v>
      </c>
      <c r="F308" s="255" t="s">
        <v>9118</v>
      </c>
      <c r="G308" s="9"/>
      <c r="H308" s="255" t="s">
        <v>9171</v>
      </c>
      <c r="I308" s="9">
        <v>1</v>
      </c>
    </row>
    <row r="309" spans="1:9">
      <c r="A309" s="255" t="s">
        <v>1489</v>
      </c>
      <c r="B309" s="9">
        <v>4</v>
      </c>
      <c r="C309" s="255" t="s">
        <v>9215</v>
      </c>
      <c r="D309" s="9">
        <v>0</v>
      </c>
      <c r="E309" s="9">
        <v>1755359.364322783</v>
      </c>
      <c r="F309" s="255" t="s">
        <v>9118</v>
      </c>
      <c r="G309" s="9"/>
      <c r="H309" s="255" t="s">
        <v>9171</v>
      </c>
      <c r="I309" s="9">
        <v>1</v>
      </c>
    </row>
    <row r="310" spans="1:9">
      <c r="A310" s="255" t="s">
        <v>1490</v>
      </c>
      <c r="B310" s="9">
        <v>4</v>
      </c>
      <c r="C310" s="255" t="s">
        <v>9106</v>
      </c>
      <c r="D310" s="9">
        <v>0</v>
      </c>
      <c r="E310" s="9">
        <v>1755359.364322783</v>
      </c>
      <c r="F310" s="255" t="s">
        <v>9119</v>
      </c>
      <c r="G310" s="9"/>
      <c r="H310" s="255" t="s">
        <v>9171</v>
      </c>
      <c r="I310" s="9">
        <v>1</v>
      </c>
    </row>
    <row r="311" spans="1:9">
      <c r="A311" s="255" t="s">
        <v>1491</v>
      </c>
      <c r="B311" s="9">
        <v>4</v>
      </c>
      <c r="C311" s="255" t="s">
        <v>9107</v>
      </c>
      <c r="D311" s="9">
        <v>0</v>
      </c>
      <c r="E311" s="9">
        <v>1755359.364322783</v>
      </c>
      <c r="F311" s="255" t="s">
        <v>9119</v>
      </c>
      <c r="G311" s="9"/>
      <c r="H311" s="255" t="s">
        <v>9171</v>
      </c>
      <c r="I311" s="9">
        <v>1</v>
      </c>
    </row>
    <row r="312" spans="1:9">
      <c r="A312" s="255" t="s">
        <v>1492</v>
      </c>
      <c r="B312" s="9">
        <v>4</v>
      </c>
      <c r="C312" s="255" t="s">
        <v>9108</v>
      </c>
      <c r="D312" s="9">
        <v>0</v>
      </c>
      <c r="E312" s="9">
        <v>1755359.364322783</v>
      </c>
      <c r="F312" s="255" t="s">
        <v>9119</v>
      </c>
      <c r="G312" s="9"/>
      <c r="H312" s="255" t="s">
        <v>9171</v>
      </c>
      <c r="I312" s="9">
        <v>1</v>
      </c>
    </row>
    <row r="313" spans="1:9">
      <c r="A313" s="255" t="s">
        <v>1493</v>
      </c>
      <c r="B313" s="9">
        <v>4</v>
      </c>
      <c r="C313" s="255" t="s">
        <v>9215</v>
      </c>
      <c r="D313" s="9">
        <v>0</v>
      </c>
      <c r="E313" s="9">
        <v>1755359.364322783</v>
      </c>
      <c r="F313" s="255" t="s">
        <v>9119</v>
      </c>
      <c r="G313" s="9"/>
      <c r="H313" s="255" t="s">
        <v>9171</v>
      </c>
      <c r="I313" s="9">
        <v>1</v>
      </c>
    </row>
    <row r="314" spans="1:9">
      <c r="A314" s="255" t="s">
        <v>1494</v>
      </c>
      <c r="B314" s="9">
        <v>4</v>
      </c>
      <c r="C314" s="255" t="s">
        <v>9106</v>
      </c>
      <c r="D314" s="9">
        <v>0</v>
      </c>
      <c r="E314" s="9">
        <v>1755359.364322783</v>
      </c>
      <c r="F314" s="255" t="s">
        <v>9120</v>
      </c>
      <c r="G314" s="9"/>
      <c r="H314" s="255" t="s">
        <v>9171</v>
      </c>
      <c r="I314" s="9">
        <v>1</v>
      </c>
    </row>
    <row r="315" spans="1:9">
      <c r="A315" s="255" t="s">
        <v>1495</v>
      </c>
      <c r="B315" s="9">
        <v>4</v>
      </c>
      <c r="C315" s="255" t="s">
        <v>9107</v>
      </c>
      <c r="D315" s="9">
        <v>0</v>
      </c>
      <c r="E315" s="9">
        <v>1755359.364322783</v>
      </c>
      <c r="F315" s="255" t="s">
        <v>9120</v>
      </c>
      <c r="G315" s="9"/>
      <c r="H315" s="255" t="s">
        <v>9171</v>
      </c>
      <c r="I315" s="9">
        <v>1</v>
      </c>
    </row>
    <row r="316" spans="1:9">
      <c r="A316" s="255" t="s">
        <v>1496</v>
      </c>
      <c r="B316" s="9">
        <v>4</v>
      </c>
      <c r="C316" s="255" t="s">
        <v>9108</v>
      </c>
      <c r="D316" s="9">
        <v>0</v>
      </c>
      <c r="E316" s="9">
        <v>1755359.364322783</v>
      </c>
      <c r="F316" s="255" t="s">
        <v>9120</v>
      </c>
      <c r="G316" s="9"/>
      <c r="H316" s="255" t="s">
        <v>9171</v>
      </c>
      <c r="I316" s="9">
        <v>1</v>
      </c>
    </row>
    <row r="317" spans="1:9">
      <c r="A317" s="255" t="s">
        <v>1497</v>
      </c>
      <c r="B317" s="9">
        <v>4</v>
      </c>
      <c r="C317" s="255" t="s">
        <v>9215</v>
      </c>
      <c r="D317" s="9">
        <v>0</v>
      </c>
      <c r="E317" s="9">
        <v>1755359.364322783</v>
      </c>
      <c r="F317" s="255" t="s">
        <v>9120</v>
      </c>
      <c r="G317" s="9"/>
      <c r="H317" s="255" t="s">
        <v>9171</v>
      </c>
      <c r="I317" s="9">
        <v>1</v>
      </c>
    </row>
    <row r="318" spans="1:9">
      <c r="A318" s="255" t="s">
        <v>1498</v>
      </c>
      <c r="B318" s="9">
        <v>4</v>
      </c>
      <c r="C318" s="255" t="s">
        <v>9106</v>
      </c>
      <c r="D318" s="9">
        <v>0</v>
      </c>
      <c r="E318" s="9">
        <v>1755359.364322783</v>
      </c>
      <c r="F318" s="255" t="s">
        <v>9121</v>
      </c>
      <c r="G318" s="9"/>
      <c r="H318" s="255" t="s">
        <v>9171</v>
      </c>
      <c r="I318" s="9">
        <v>1</v>
      </c>
    </row>
    <row r="319" spans="1:9">
      <c r="A319" s="255" t="s">
        <v>1499</v>
      </c>
      <c r="B319" s="9">
        <v>4</v>
      </c>
      <c r="C319" s="255" t="s">
        <v>9107</v>
      </c>
      <c r="D319" s="9">
        <v>0</v>
      </c>
      <c r="E319" s="9">
        <v>1755359.364322783</v>
      </c>
      <c r="F319" s="255" t="s">
        <v>9121</v>
      </c>
      <c r="G319" s="9"/>
      <c r="H319" s="255" t="s">
        <v>9171</v>
      </c>
      <c r="I319" s="9">
        <v>1</v>
      </c>
    </row>
    <row r="320" spans="1:9">
      <c r="A320" s="255" t="s">
        <v>1500</v>
      </c>
      <c r="B320" s="9">
        <v>4</v>
      </c>
      <c r="C320" s="255" t="s">
        <v>9108</v>
      </c>
      <c r="D320" s="9">
        <v>0</v>
      </c>
      <c r="E320" s="9">
        <v>1755359.364322783</v>
      </c>
      <c r="F320" s="255" t="s">
        <v>9121</v>
      </c>
      <c r="G320" s="9"/>
      <c r="H320" s="255" t="s">
        <v>9171</v>
      </c>
      <c r="I320" s="9">
        <v>1</v>
      </c>
    </row>
    <row r="321" spans="1:9">
      <c r="A321" s="255" t="s">
        <v>1501</v>
      </c>
      <c r="B321" s="9">
        <v>4</v>
      </c>
      <c r="C321" s="255" t="s">
        <v>9215</v>
      </c>
      <c r="D321" s="9">
        <v>0</v>
      </c>
      <c r="E321" s="9">
        <v>1755359.364322783</v>
      </c>
      <c r="F321" s="255" t="s">
        <v>9121</v>
      </c>
      <c r="G321" s="9"/>
      <c r="H321" s="255" t="s">
        <v>9171</v>
      </c>
      <c r="I321" s="9">
        <v>1</v>
      </c>
    </row>
    <row r="322" spans="1:9">
      <c r="A322" s="255" t="s">
        <v>1502</v>
      </c>
      <c r="B322" s="9">
        <v>4</v>
      </c>
      <c r="C322" s="255" t="s">
        <v>9106</v>
      </c>
      <c r="D322" s="9">
        <v>0</v>
      </c>
      <c r="E322" s="9">
        <v>1755359.364322783</v>
      </c>
      <c r="F322" s="255" t="s">
        <v>9122</v>
      </c>
      <c r="G322" s="9"/>
      <c r="H322" s="255" t="s">
        <v>9171</v>
      </c>
      <c r="I322" s="9">
        <v>1</v>
      </c>
    </row>
    <row r="323" spans="1:9">
      <c r="A323" s="255" t="s">
        <v>1503</v>
      </c>
      <c r="B323" s="9">
        <v>4</v>
      </c>
      <c r="C323" s="255" t="s">
        <v>9107</v>
      </c>
      <c r="D323" s="9">
        <v>0</v>
      </c>
      <c r="E323" s="9">
        <v>1755359.364322783</v>
      </c>
      <c r="F323" s="255" t="s">
        <v>9122</v>
      </c>
      <c r="G323" s="9"/>
      <c r="H323" s="255" t="s">
        <v>9171</v>
      </c>
      <c r="I323" s="9">
        <v>1</v>
      </c>
    </row>
    <row r="324" spans="1:9">
      <c r="A324" s="255" t="s">
        <v>1504</v>
      </c>
      <c r="B324" s="9">
        <v>4</v>
      </c>
      <c r="C324" s="255" t="s">
        <v>9108</v>
      </c>
      <c r="D324" s="9">
        <v>0</v>
      </c>
      <c r="E324" s="9">
        <v>1755359.364322783</v>
      </c>
      <c r="F324" s="255" t="s">
        <v>9122</v>
      </c>
      <c r="G324" s="9"/>
      <c r="H324" s="255" t="s">
        <v>9171</v>
      </c>
      <c r="I324" s="9">
        <v>1</v>
      </c>
    </row>
    <row r="325" spans="1:9">
      <c r="A325" s="255" t="s">
        <v>1505</v>
      </c>
      <c r="B325" s="9">
        <v>4</v>
      </c>
      <c r="C325" s="255" t="s">
        <v>9215</v>
      </c>
      <c r="D325" s="9">
        <v>0</v>
      </c>
      <c r="E325" s="9">
        <v>1755359.364322783</v>
      </c>
      <c r="F325" s="255" t="s">
        <v>9122</v>
      </c>
      <c r="G325" s="9"/>
      <c r="H325" s="255" t="s">
        <v>9171</v>
      </c>
      <c r="I325" s="9">
        <v>1</v>
      </c>
    </row>
    <row r="326" spans="1:9">
      <c r="A326" s="255" t="s">
        <v>1506</v>
      </c>
      <c r="B326" s="9">
        <v>4</v>
      </c>
      <c r="C326" s="255" t="s">
        <v>9106</v>
      </c>
      <c r="D326" s="9">
        <v>0</v>
      </c>
      <c r="E326" s="9">
        <v>1755359.364322783</v>
      </c>
      <c r="F326" s="255" t="s">
        <v>9123</v>
      </c>
      <c r="G326" s="9"/>
      <c r="H326" s="255" t="s">
        <v>9171</v>
      </c>
      <c r="I326" s="9">
        <v>1</v>
      </c>
    </row>
    <row r="327" spans="1:9">
      <c r="A327" s="255" t="s">
        <v>1507</v>
      </c>
      <c r="B327" s="9">
        <v>4</v>
      </c>
      <c r="C327" s="255" t="s">
        <v>9107</v>
      </c>
      <c r="D327" s="9">
        <v>0</v>
      </c>
      <c r="E327" s="9">
        <v>1755359.364322783</v>
      </c>
      <c r="F327" s="255" t="s">
        <v>9123</v>
      </c>
      <c r="G327" s="9"/>
      <c r="H327" s="255" t="s">
        <v>9171</v>
      </c>
      <c r="I327" s="9">
        <v>1</v>
      </c>
    </row>
    <row r="328" spans="1:9">
      <c r="A328" s="255" t="s">
        <v>1508</v>
      </c>
      <c r="B328" s="9">
        <v>4</v>
      </c>
      <c r="C328" s="255" t="s">
        <v>9108</v>
      </c>
      <c r="D328" s="9">
        <v>0</v>
      </c>
      <c r="E328" s="9">
        <v>1755359.364322783</v>
      </c>
      <c r="F328" s="255" t="s">
        <v>9123</v>
      </c>
      <c r="G328" s="9"/>
      <c r="H328" s="255" t="s">
        <v>9171</v>
      </c>
      <c r="I328" s="9">
        <v>1</v>
      </c>
    </row>
    <row r="329" spans="1:9">
      <c r="A329" s="255" t="s">
        <v>1509</v>
      </c>
      <c r="B329" s="9">
        <v>4</v>
      </c>
      <c r="C329" s="255" t="s">
        <v>9215</v>
      </c>
      <c r="D329" s="9">
        <v>0</v>
      </c>
      <c r="E329" s="9">
        <v>1755359.364322783</v>
      </c>
      <c r="F329" s="255" t="s">
        <v>9123</v>
      </c>
      <c r="G329" s="9"/>
      <c r="H329" s="255" t="s">
        <v>9171</v>
      </c>
      <c r="I329" s="9">
        <v>1</v>
      </c>
    </row>
    <row r="330" spans="1:9">
      <c r="A330" s="255" t="s">
        <v>1510</v>
      </c>
      <c r="B330" s="9">
        <v>4</v>
      </c>
      <c r="C330" s="255" t="s">
        <v>9106</v>
      </c>
      <c r="D330" s="9">
        <v>0</v>
      </c>
      <c r="E330" s="9">
        <v>1755359.364322783</v>
      </c>
      <c r="F330" s="255" t="s">
        <v>9124</v>
      </c>
      <c r="G330" s="9"/>
      <c r="H330" s="255" t="s">
        <v>9171</v>
      </c>
      <c r="I330" s="9">
        <v>1</v>
      </c>
    </row>
    <row r="331" spans="1:9">
      <c r="A331" s="255" t="s">
        <v>1511</v>
      </c>
      <c r="B331" s="9">
        <v>4</v>
      </c>
      <c r="C331" s="255" t="s">
        <v>9107</v>
      </c>
      <c r="D331" s="9">
        <v>0</v>
      </c>
      <c r="E331" s="9">
        <v>1755359.364322783</v>
      </c>
      <c r="F331" s="255" t="s">
        <v>9124</v>
      </c>
      <c r="G331" s="9"/>
      <c r="H331" s="255" t="s">
        <v>9171</v>
      </c>
      <c r="I331" s="9">
        <v>1</v>
      </c>
    </row>
    <row r="332" spans="1:9">
      <c r="A332" s="255" t="s">
        <v>1512</v>
      </c>
      <c r="B332" s="9">
        <v>4</v>
      </c>
      <c r="C332" s="255" t="s">
        <v>9108</v>
      </c>
      <c r="D332" s="9">
        <v>0</v>
      </c>
      <c r="E332" s="9">
        <v>1755359.364322783</v>
      </c>
      <c r="F332" s="255" t="s">
        <v>9124</v>
      </c>
      <c r="G332" s="9"/>
      <c r="H332" s="255" t="s">
        <v>9171</v>
      </c>
      <c r="I332" s="9">
        <v>1</v>
      </c>
    </row>
    <row r="333" spans="1:9">
      <c r="A333" s="255" t="s">
        <v>1513</v>
      </c>
      <c r="B333" s="9">
        <v>4</v>
      </c>
      <c r="C333" s="255" t="s">
        <v>9215</v>
      </c>
      <c r="D333" s="9">
        <v>0</v>
      </c>
      <c r="E333" s="9">
        <v>1755359.364322783</v>
      </c>
      <c r="F333" s="255" t="s">
        <v>9124</v>
      </c>
      <c r="G333" s="9"/>
      <c r="H333" s="255" t="s">
        <v>9171</v>
      </c>
      <c r="I333" s="9">
        <v>1</v>
      </c>
    </row>
    <row r="334" spans="1:9">
      <c r="A334" s="255" t="s">
        <v>1514</v>
      </c>
      <c r="B334" s="9">
        <v>4</v>
      </c>
      <c r="C334" s="255" t="s">
        <v>9106</v>
      </c>
      <c r="D334" s="9">
        <v>1731863.21359833</v>
      </c>
      <c r="E334" s="9">
        <v>1755359.364322783</v>
      </c>
      <c r="F334" s="255" t="s">
        <v>9125</v>
      </c>
      <c r="G334" s="9"/>
      <c r="H334" s="255" t="s">
        <v>9171</v>
      </c>
      <c r="I334" s="9">
        <v>1</v>
      </c>
    </row>
    <row r="335" spans="1:9">
      <c r="A335" s="255" t="s">
        <v>1515</v>
      </c>
      <c r="B335" s="9">
        <v>4</v>
      </c>
      <c r="C335" s="255" t="s">
        <v>9107</v>
      </c>
      <c r="D335" s="9">
        <v>4161548971.3557081</v>
      </c>
      <c r="E335" s="9">
        <v>1755359.364322783</v>
      </c>
      <c r="F335" s="255" t="s">
        <v>9125</v>
      </c>
      <c r="G335" s="9"/>
      <c r="H335" s="255" t="s">
        <v>9171</v>
      </c>
      <c r="I335" s="9">
        <v>1</v>
      </c>
    </row>
    <row r="336" spans="1:9">
      <c r="A336" s="255" t="s">
        <v>1516</v>
      </c>
      <c r="B336" s="9">
        <v>4</v>
      </c>
      <c r="C336" s="255" t="s">
        <v>9108</v>
      </c>
      <c r="D336" s="9">
        <v>0.98661462079958895</v>
      </c>
      <c r="E336" s="9">
        <v>1755359.364322783</v>
      </c>
      <c r="F336" s="255" t="s">
        <v>9125</v>
      </c>
      <c r="G336" s="9"/>
      <c r="H336" s="255" t="s">
        <v>9171</v>
      </c>
      <c r="I336" s="9">
        <v>1</v>
      </c>
    </row>
    <row r="337" spans="1:9">
      <c r="A337" s="255" t="s">
        <v>1517</v>
      </c>
      <c r="B337" s="9">
        <v>4</v>
      </c>
      <c r="C337" s="255" t="s">
        <v>9215</v>
      </c>
      <c r="D337" s="9">
        <v>2370.7675225586827</v>
      </c>
      <c r="E337" s="9">
        <v>1755359.364322783</v>
      </c>
      <c r="F337" s="255" t="s">
        <v>9125</v>
      </c>
      <c r="G337" s="9"/>
      <c r="H337" s="255" t="s">
        <v>9171</v>
      </c>
      <c r="I337" s="9">
        <v>1</v>
      </c>
    </row>
    <row r="338" spans="1:9">
      <c r="A338" s="255" t="s">
        <v>1518</v>
      </c>
      <c r="B338" s="9">
        <v>4</v>
      </c>
      <c r="C338" s="255" t="s">
        <v>9106</v>
      </c>
      <c r="D338" s="9">
        <v>1731863.21359833</v>
      </c>
      <c r="E338" s="9">
        <v>1755359.364322783</v>
      </c>
      <c r="F338" s="255" t="s">
        <v>9126</v>
      </c>
      <c r="G338" s="9"/>
      <c r="H338" s="255" t="s">
        <v>9171</v>
      </c>
      <c r="I338" s="9">
        <v>1</v>
      </c>
    </row>
    <row r="339" spans="1:9">
      <c r="A339" s="255" t="s">
        <v>1519</v>
      </c>
      <c r="B339" s="9">
        <v>4</v>
      </c>
      <c r="C339" s="255" t="s">
        <v>9107</v>
      </c>
      <c r="D339" s="9">
        <v>4161548971.3557081</v>
      </c>
      <c r="E339" s="9">
        <v>1755359.364322783</v>
      </c>
      <c r="F339" s="255" t="s">
        <v>9126</v>
      </c>
      <c r="G339" s="9"/>
      <c r="H339" s="255" t="s">
        <v>9171</v>
      </c>
      <c r="I339" s="9">
        <v>1</v>
      </c>
    </row>
    <row r="340" spans="1:9">
      <c r="A340" s="255" t="s">
        <v>1520</v>
      </c>
      <c r="B340" s="9">
        <v>4</v>
      </c>
      <c r="C340" s="255" t="s">
        <v>9108</v>
      </c>
      <c r="D340" s="9">
        <v>0.98661462079958895</v>
      </c>
      <c r="E340" s="9">
        <v>1755359.364322783</v>
      </c>
      <c r="F340" s="255" t="s">
        <v>9126</v>
      </c>
      <c r="G340" s="9"/>
      <c r="H340" s="255" t="s">
        <v>9171</v>
      </c>
      <c r="I340" s="9">
        <v>1</v>
      </c>
    </row>
    <row r="341" spans="1:9">
      <c r="A341" s="255" t="s">
        <v>1521</v>
      </c>
      <c r="B341" s="9">
        <v>4</v>
      </c>
      <c r="C341" s="255" t="s">
        <v>9215</v>
      </c>
      <c r="D341" s="9">
        <v>2370.7675225586827</v>
      </c>
      <c r="E341" s="9">
        <v>1755359.364322783</v>
      </c>
      <c r="F341" s="255" t="s">
        <v>9126</v>
      </c>
      <c r="G341" s="9"/>
      <c r="H341" s="255" t="s">
        <v>9171</v>
      </c>
      <c r="I341" s="9">
        <v>1</v>
      </c>
    </row>
    <row r="342" spans="1:9">
      <c r="A342" s="255" t="s">
        <v>1522</v>
      </c>
      <c r="B342" s="9">
        <v>4</v>
      </c>
      <c r="C342" s="255" t="s">
        <v>9106</v>
      </c>
      <c r="D342" s="9">
        <v>1731863.21359833</v>
      </c>
      <c r="E342" s="9">
        <v>1755359.364322783</v>
      </c>
      <c r="F342" s="255" t="s">
        <v>9127</v>
      </c>
      <c r="G342" s="9"/>
      <c r="H342" s="255" t="s">
        <v>9171</v>
      </c>
      <c r="I342" s="9">
        <v>1</v>
      </c>
    </row>
    <row r="343" spans="1:9">
      <c r="A343" s="255" t="s">
        <v>1523</v>
      </c>
      <c r="B343" s="9">
        <v>4</v>
      </c>
      <c r="C343" s="255" t="s">
        <v>9107</v>
      </c>
      <c r="D343" s="9">
        <v>4161548971.3557081</v>
      </c>
      <c r="E343" s="9">
        <v>1755359.364322783</v>
      </c>
      <c r="F343" s="255" t="s">
        <v>9127</v>
      </c>
      <c r="G343" s="9"/>
      <c r="H343" s="255" t="s">
        <v>9171</v>
      </c>
      <c r="I343" s="9">
        <v>1</v>
      </c>
    </row>
    <row r="344" spans="1:9">
      <c r="A344" s="255" t="s">
        <v>1524</v>
      </c>
      <c r="B344" s="9">
        <v>4</v>
      </c>
      <c r="C344" s="255" t="s">
        <v>9108</v>
      </c>
      <c r="D344" s="9">
        <v>0.98661462079958895</v>
      </c>
      <c r="E344" s="9">
        <v>1755359.364322783</v>
      </c>
      <c r="F344" s="255" t="s">
        <v>9127</v>
      </c>
      <c r="G344" s="9"/>
      <c r="H344" s="255" t="s">
        <v>9171</v>
      </c>
      <c r="I344" s="9">
        <v>1</v>
      </c>
    </row>
    <row r="345" spans="1:9">
      <c r="A345" s="255" t="s">
        <v>1525</v>
      </c>
      <c r="B345" s="9">
        <v>4</v>
      </c>
      <c r="C345" s="255" t="s">
        <v>9215</v>
      </c>
      <c r="D345" s="9">
        <v>2370.7675225586827</v>
      </c>
      <c r="E345" s="9">
        <v>1755359.364322783</v>
      </c>
      <c r="F345" s="255" t="s">
        <v>9127</v>
      </c>
      <c r="G345" s="9"/>
      <c r="H345" s="255" t="s">
        <v>9171</v>
      </c>
      <c r="I345" s="9">
        <v>1</v>
      </c>
    </row>
    <row r="346" spans="1:9">
      <c r="A346" s="255" t="s">
        <v>1526</v>
      </c>
      <c r="B346" s="9">
        <v>4</v>
      </c>
      <c r="C346" s="255" t="s">
        <v>9106</v>
      </c>
      <c r="D346" s="9">
        <v>1755359.364322783</v>
      </c>
      <c r="E346" s="9">
        <v>1755359.364322783</v>
      </c>
      <c r="F346" s="255" t="s">
        <v>9128</v>
      </c>
      <c r="G346" s="9"/>
      <c r="H346" s="255" t="s">
        <v>9171</v>
      </c>
      <c r="I346" s="9">
        <v>1</v>
      </c>
    </row>
    <row r="347" spans="1:9">
      <c r="A347" s="255" t="s">
        <v>1527</v>
      </c>
      <c r="B347" s="9">
        <v>4</v>
      </c>
      <c r="C347" s="255" t="s">
        <v>9107</v>
      </c>
      <c r="D347" s="9">
        <v>1704915339.4715033</v>
      </c>
      <c r="E347" s="9">
        <v>1755359.364322783</v>
      </c>
      <c r="F347" s="255" t="s">
        <v>9128</v>
      </c>
      <c r="G347" s="9"/>
      <c r="H347" s="255" t="s">
        <v>9171</v>
      </c>
      <c r="I347" s="9">
        <v>1</v>
      </c>
    </row>
    <row r="348" spans="1:9">
      <c r="A348" s="255" t="s">
        <v>1528</v>
      </c>
      <c r="B348" s="9">
        <v>4</v>
      </c>
      <c r="C348" s="255" t="s">
        <v>9108</v>
      </c>
      <c r="D348" s="9">
        <v>1</v>
      </c>
      <c r="E348" s="9">
        <v>1755359.364322783</v>
      </c>
      <c r="F348" s="255" t="s">
        <v>9128</v>
      </c>
      <c r="G348" s="9"/>
      <c r="H348" s="255" t="s">
        <v>9171</v>
      </c>
      <c r="I348" s="9">
        <v>1</v>
      </c>
    </row>
    <row r="349" spans="1:9">
      <c r="A349" s="255" t="s">
        <v>1529</v>
      </c>
      <c r="B349" s="9">
        <v>4</v>
      </c>
      <c r="C349" s="255" t="s">
        <v>9215</v>
      </c>
      <c r="D349" s="9">
        <v>971.26285028778648</v>
      </c>
      <c r="E349" s="9">
        <v>1755359.364322783</v>
      </c>
      <c r="F349" s="255" t="s">
        <v>9128</v>
      </c>
      <c r="G349" s="9"/>
      <c r="H349" s="255" t="s">
        <v>9171</v>
      </c>
      <c r="I349" s="9">
        <v>1</v>
      </c>
    </row>
    <row r="350" spans="1:9">
      <c r="A350" s="255" t="s">
        <v>1530</v>
      </c>
      <c r="B350" s="9">
        <v>4</v>
      </c>
      <c r="C350" s="255" t="s">
        <v>9106</v>
      </c>
      <c r="D350" s="9">
        <v>834458.58386511041</v>
      </c>
      <c r="E350" s="9">
        <v>1755359.364322783</v>
      </c>
      <c r="F350" s="255" t="s">
        <v>9129</v>
      </c>
      <c r="G350" s="9"/>
      <c r="H350" s="255" t="s">
        <v>9171</v>
      </c>
      <c r="I350" s="9">
        <v>1</v>
      </c>
    </row>
    <row r="351" spans="1:9">
      <c r="A351" s="255" t="s">
        <v>1531</v>
      </c>
      <c r="B351" s="9">
        <v>4</v>
      </c>
      <c r="C351" s="255" t="s">
        <v>9107</v>
      </c>
      <c r="D351" s="9">
        <v>1773320908.490356</v>
      </c>
      <c r="E351" s="9">
        <v>1755359.364322783</v>
      </c>
      <c r="F351" s="255" t="s">
        <v>9129</v>
      </c>
      <c r="G351" s="9"/>
      <c r="H351" s="255" t="s">
        <v>9171</v>
      </c>
      <c r="I351" s="9">
        <v>1</v>
      </c>
    </row>
    <row r="352" spans="1:9">
      <c r="A352" s="255" t="s">
        <v>1532</v>
      </c>
      <c r="B352" s="9">
        <v>4</v>
      </c>
      <c r="C352" s="255" t="s">
        <v>9108</v>
      </c>
      <c r="D352" s="9">
        <v>0.47537763538638383</v>
      </c>
      <c r="E352" s="9">
        <v>1755359.364322783</v>
      </c>
      <c r="F352" s="255" t="s">
        <v>9129</v>
      </c>
      <c r="G352" s="9"/>
      <c r="H352" s="255" t="s">
        <v>9171</v>
      </c>
      <c r="I352" s="9">
        <v>1</v>
      </c>
    </row>
    <row r="353" spans="1:9">
      <c r="A353" s="255" t="s">
        <v>1533</v>
      </c>
      <c r="B353" s="9">
        <v>4</v>
      </c>
      <c r="C353" s="255" t="s">
        <v>9215</v>
      </c>
      <c r="D353" s="9">
        <v>1010.2324028530206</v>
      </c>
      <c r="E353" s="9">
        <v>1755359.364322783</v>
      </c>
      <c r="F353" s="255" t="s">
        <v>9129</v>
      </c>
      <c r="G353" s="9"/>
      <c r="H353" s="255" t="s">
        <v>9171</v>
      </c>
      <c r="I353" s="9">
        <v>1</v>
      </c>
    </row>
    <row r="354" spans="1:9">
      <c r="A354" s="255" t="s">
        <v>1534</v>
      </c>
      <c r="B354" s="9">
        <v>4</v>
      </c>
      <c r="C354" s="255" t="s">
        <v>9106</v>
      </c>
      <c r="D354" s="9">
        <v>1755359.364322783</v>
      </c>
      <c r="E354" s="9">
        <v>1755359.364322783</v>
      </c>
      <c r="F354" s="255" t="s">
        <v>9130</v>
      </c>
      <c r="G354" s="9"/>
      <c r="H354" s="255" t="s">
        <v>9171</v>
      </c>
      <c r="I354" s="9">
        <v>1</v>
      </c>
    </row>
    <row r="355" spans="1:9">
      <c r="A355" s="255" t="s">
        <v>1535</v>
      </c>
      <c r="B355" s="9">
        <v>4</v>
      </c>
      <c r="C355" s="255" t="s">
        <v>9107</v>
      </c>
      <c r="D355" s="9">
        <v>5934869879.8460636</v>
      </c>
      <c r="E355" s="9">
        <v>1755359.364322783</v>
      </c>
      <c r="F355" s="255" t="s">
        <v>9130</v>
      </c>
      <c r="G355" s="9"/>
      <c r="H355" s="255" t="s">
        <v>9171</v>
      </c>
      <c r="I355" s="9">
        <v>1</v>
      </c>
    </row>
    <row r="356" spans="1:9">
      <c r="A356" s="255" t="s">
        <v>1536</v>
      </c>
      <c r="B356" s="9">
        <v>4</v>
      </c>
      <c r="C356" s="255" t="s">
        <v>9108</v>
      </c>
      <c r="D356" s="9">
        <v>1</v>
      </c>
      <c r="E356" s="9">
        <v>1755359.364322783</v>
      </c>
      <c r="F356" s="255" t="s">
        <v>9130</v>
      </c>
      <c r="G356" s="9"/>
      <c r="H356" s="255" t="s">
        <v>9171</v>
      </c>
      <c r="I356" s="9">
        <v>1</v>
      </c>
    </row>
    <row r="357" spans="1:9">
      <c r="A357" s="255" t="s">
        <v>1537</v>
      </c>
      <c r="B357" s="9">
        <v>4</v>
      </c>
      <c r="C357" s="255" t="s">
        <v>9215</v>
      </c>
      <c r="D357" s="9">
        <v>3380.9999254117029</v>
      </c>
      <c r="E357" s="9">
        <v>1755359.364322783</v>
      </c>
      <c r="F357" s="255" t="s">
        <v>9130</v>
      </c>
      <c r="G357" s="9"/>
      <c r="H357" s="255" t="s">
        <v>9171</v>
      </c>
      <c r="I357" s="9">
        <v>1</v>
      </c>
    </row>
    <row r="358" spans="1:9">
      <c r="A358" s="255" t="s">
        <v>1538</v>
      </c>
      <c r="B358" s="9">
        <v>4</v>
      </c>
      <c r="C358" s="255" t="s">
        <v>9106</v>
      </c>
      <c r="D358" s="9">
        <v>1755359.364322783</v>
      </c>
      <c r="E358" s="9">
        <v>1755359.364322783</v>
      </c>
      <c r="F358" s="255" t="s">
        <v>9131</v>
      </c>
      <c r="G358" s="9"/>
      <c r="H358" s="255" t="s">
        <v>9171</v>
      </c>
      <c r="I358" s="9">
        <v>1</v>
      </c>
    </row>
    <row r="359" spans="1:9">
      <c r="A359" s="255" t="s">
        <v>1539</v>
      </c>
      <c r="B359" s="9">
        <v>4</v>
      </c>
      <c r="C359" s="255" t="s">
        <v>9107</v>
      </c>
      <c r="D359" s="9">
        <v>5934869879.8460636</v>
      </c>
      <c r="E359" s="9">
        <v>1755359.364322783</v>
      </c>
      <c r="F359" s="255" t="s">
        <v>9131</v>
      </c>
      <c r="G359" s="9"/>
      <c r="H359" s="255" t="s">
        <v>9171</v>
      </c>
      <c r="I359" s="9">
        <v>1</v>
      </c>
    </row>
    <row r="360" spans="1:9">
      <c r="A360" s="255" t="s">
        <v>1540</v>
      </c>
      <c r="B360" s="9">
        <v>4</v>
      </c>
      <c r="C360" s="255" t="s">
        <v>9108</v>
      </c>
      <c r="D360" s="9">
        <v>1</v>
      </c>
      <c r="E360" s="9">
        <v>1755359.364322783</v>
      </c>
      <c r="F360" s="255" t="s">
        <v>9131</v>
      </c>
      <c r="G360" s="9"/>
      <c r="H360" s="255" t="s">
        <v>9171</v>
      </c>
      <c r="I360" s="9">
        <v>1</v>
      </c>
    </row>
    <row r="361" spans="1:9">
      <c r="A361" s="255" t="s">
        <v>1541</v>
      </c>
      <c r="B361" s="9">
        <v>4</v>
      </c>
      <c r="C361" s="255" t="s">
        <v>9215</v>
      </c>
      <c r="D361" s="9">
        <v>3380.9999254117029</v>
      </c>
      <c r="E361" s="9">
        <v>1755359.364322783</v>
      </c>
      <c r="F361" s="255" t="s">
        <v>9131</v>
      </c>
      <c r="G361" s="9"/>
      <c r="H361" s="255" t="s">
        <v>9171</v>
      </c>
      <c r="I361" s="9">
        <v>1</v>
      </c>
    </row>
    <row r="362" spans="1:9">
      <c r="A362" s="255" t="s">
        <v>1542</v>
      </c>
      <c r="B362" s="9">
        <v>4</v>
      </c>
      <c r="C362" s="255" t="s">
        <v>9106</v>
      </c>
      <c r="D362" s="9">
        <v>855050.13979487785</v>
      </c>
      <c r="E362" s="9">
        <v>1755359.364322783</v>
      </c>
      <c r="F362" s="255" t="s">
        <v>9132</v>
      </c>
      <c r="G362" s="9"/>
      <c r="H362" s="255" t="s">
        <v>9171</v>
      </c>
      <c r="I362" s="9">
        <v>1</v>
      </c>
    </row>
    <row r="363" spans="1:9">
      <c r="A363" s="255" t="s">
        <v>1543</v>
      </c>
      <c r="B363" s="9">
        <v>4</v>
      </c>
      <c r="C363" s="255" t="s">
        <v>9107</v>
      </c>
      <c r="D363" s="9">
        <v>1727630485.5339973</v>
      </c>
      <c r="E363" s="9">
        <v>1755359.364322783</v>
      </c>
      <c r="F363" s="255" t="s">
        <v>9132</v>
      </c>
      <c r="G363" s="9"/>
      <c r="H363" s="255" t="s">
        <v>9171</v>
      </c>
      <c r="I363" s="9">
        <v>1</v>
      </c>
    </row>
    <row r="364" spans="1:9">
      <c r="A364" s="255" t="s">
        <v>1544</v>
      </c>
      <c r="B364" s="9">
        <v>4</v>
      </c>
      <c r="C364" s="255" t="s">
        <v>9108</v>
      </c>
      <c r="D364" s="9">
        <v>0.48710831364422968</v>
      </c>
      <c r="E364" s="9">
        <v>1755359.364322783</v>
      </c>
      <c r="F364" s="255" t="s">
        <v>9132</v>
      </c>
      <c r="G364" s="9"/>
      <c r="H364" s="255" t="s">
        <v>9171</v>
      </c>
      <c r="I364" s="9">
        <v>1</v>
      </c>
    </row>
    <row r="365" spans="1:9">
      <c r="A365" s="255" t="s">
        <v>1545</v>
      </c>
      <c r="B365" s="9">
        <v>4</v>
      </c>
      <c r="C365" s="255" t="s">
        <v>9215</v>
      </c>
      <c r="D365" s="9">
        <v>984.20330369247017</v>
      </c>
      <c r="E365" s="9">
        <v>1755359.364322783</v>
      </c>
      <c r="F365" s="255" t="s">
        <v>9132</v>
      </c>
      <c r="G365" s="9"/>
      <c r="H365" s="255" t="s">
        <v>9171</v>
      </c>
      <c r="I365" s="9">
        <v>1</v>
      </c>
    </row>
    <row r="366" spans="1:9">
      <c r="A366" s="255" t="s">
        <v>1546</v>
      </c>
      <c r="B366" s="9">
        <v>4</v>
      </c>
      <c r="C366" s="255" t="s">
        <v>9106</v>
      </c>
      <c r="D366" s="9">
        <v>855050.13979487785</v>
      </c>
      <c r="E366" s="9">
        <v>1755359.364322783</v>
      </c>
      <c r="F366" s="255" t="s">
        <v>9133</v>
      </c>
      <c r="G366" s="9"/>
      <c r="H366" s="255" t="s">
        <v>9171</v>
      </c>
      <c r="I366" s="9">
        <v>1</v>
      </c>
    </row>
    <row r="367" spans="1:9">
      <c r="A367" s="255" t="s">
        <v>1547</v>
      </c>
      <c r="B367" s="9">
        <v>4</v>
      </c>
      <c r="C367" s="255" t="s">
        <v>9107</v>
      </c>
      <c r="D367" s="9">
        <v>1727630485.5339973</v>
      </c>
      <c r="E367" s="9">
        <v>1755359.364322783</v>
      </c>
      <c r="F367" s="255" t="s">
        <v>9133</v>
      </c>
      <c r="G367" s="9"/>
      <c r="H367" s="255" t="s">
        <v>9171</v>
      </c>
      <c r="I367" s="9">
        <v>1</v>
      </c>
    </row>
    <row r="368" spans="1:9">
      <c r="A368" s="255" t="s">
        <v>1548</v>
      </c>
      <c r="B368" s="9">
        <v>4</v>
      </c>
      <c r="C368" s="255" t="s">
        <v>9108</v>
      </c>
      <c r="D368" s="9">
        <v>0.48710831364422968</v>
      </c>
      <c r="E368" s="9">
        <v>1755359.364322783</v>
      </c>
      <c r="F368" s="255" t="s">
        <v>9133</v>
      </c>
      <c r="G368" s="9"/>
      <c r="H368" s="255" t="s">
        <v>9171</v>
      </c>
      <c r="I368" s="9">
        <v>1</v>
      </c>
    </row>
    <row r="369" spans="1:9">
      <c r="A369" s="255" t="s">
        <v>1549</v>
      </c>
      <c r="B369" s="9">
        <v>4</v>
      </c>
      <c r="C369" s="255" t="s">
        <v>9215</v>
      </c>
      <c r="D369" s="9">
        <v>984.20330369247017</v>
      </c>
      <c r="E369" s="9">
        <v>1755359.364322783</v>
      </c>
      <c r="F369" s="255" t="s">
        <v>9133</v>
      </c>
      <c r="G369" s="9"/>
      <c r="H369" s="255" t="s">
        <v>9171</v>
      </c>
      <c r="I369" s="9">
        <v>1</v>
      </c>
    </row>
    <row r="370" spans="1:9">
      <c r="A370" s="255" t="s">
        <v>1550</v>
      </c>
      <c r="B370" s="9">
        <v>4</v>
      </c>
      <c r="C370" s="255" t="s">
        <v>9106</v>
      </c>
      <c r="D370" s="9">
        <v>1755359.364322783</v>
      </c>
      <c r="E370" s="9">
        <v>1755359.364322783</v>
      </c>
      <c r="F370" s="255" t="s">
        <v>9134</v>
      </c>
      <c r="G370" s="9"/>
      <c r="H370" s="255" t="s">
        <v>9171</v>
      </c>
      <c r="I370" s="9">
        <v>1</v>
      </c>
    </row>
    <row r="371" spans="1:9">
      <c r="A371" s="255" t="s">
        <v>1551</v>
      </c>
      <c r="B371" s="9">
        <v>4</v>
      </c>
      <c r="C371" s="255" t="s">
        <v>9107</v>
      </c>
      <c r="D371" s="9">
        <v>2433918485.8217106</v>
      </c>
      <c r="E371" s="9">
        <v>1755359.364322783</v>
      </c>
      <c r="F371" s="255" t="s">
        <v>9134</v>
      </c>
      <c r="G371" s="9"/>
      <c r="H371" s="255" t="s">
        <v>9171</v>
      </c>
      <c r="I371" s="9">
        <v>1</v>
      </c>
    </row>
    <row r="372" spans="1:9">
      <c r="A372" s="255" t="s">
        <v>1552</v>
      </c>
      <c r="B372" s="9">
        <v>4</v>
      </c>
      <c r="C372" s="255" t="s">
        <v>9108</v>
      </c>
      <c r="D372" s="9">
        <v>1</v>
      </c>
      <c r="E372" s="9">
        <v>1755359.364322783</v>
      </c>
      <c r="F372" s="255" t="s">
        <v>9134</v>
      </c>
      <c r="G372" s="9"/>
      <c r="H372" s="255" t="s">
        <v>9171</v>
      </c>
      <c r="I372" s="9">
        <v>1</v>
      </c>
    </row>
    <row r="373" spans="1:9">
      <c r="A373" s="255" t="s">
        <v>1553</v>
      </c>
      <c r="B373" s="9">
        <v>4</v>
      </c>
      <c r="C373" s="255" t="s">
        <v>9215</v>
      </c>
      <c r="D373" s="9">
        <v>1386.5642188662123</v>
      </c>
      <c r="E373" s="9">
        <v>1755359.364322783</v>
      </c>
      <c r="F373" s="255" t="s">
        <v>9134</v>
      </c>
      <c r="G373" s="9"/>
      <c r="H373" s="255" t="s">
        <v>9171</v>
      </c>
      <c r="I373" s="9">
        <v>1</v>
      </c>
    </row>
    <row r="374" spans="1:9">
      <c r="A374" s="255" t="s">
        <v>1554</v>
      </c>
      <c r="B374" s="9">
        <v>4</v>
      </c>
      <c r="C374" s="255" t="s">
        <v>9106</v>
      </c>
      <c r="D374" s="9">
        <v>1755359.364322783</v>
      </c>
      <c r="E374" s="9">
        <v>1755359.364322783</v>
      </c>
      <c r="F374" s="255" t="s">
        <v>9135</v>
      </c>
      <c r="G374" s="9"/>
      <c r="H374" s="255" t="s">
        <v>9171</v>
      </c>
      <c r="I374" s="9">
        <v>1</v>
      </c>
    </row>
    <row r="375" spans="1:9">
      <c r="A375" s="255" t="s">
        <v>1555</v>
      </c>
      <c r="B375" s="9">
        <v>4</v>
      </c>
      <c r="C375" s="255" t="s">
        <v>9107</v>
      </c>
      <c r="D375" s="9">
        <v>3714720296.7625971</v>
      </c>
      <c r="E375" s="9">
        <v>1755359.364322783</v>
      </c>
      <c r="F375" s="255" t="s">
        <v>9135</v>
      </c>
      <c r="G375" s="9"/>
      <c r="H375" s="255" t="s">
        <v>9171</v>
      </c>
      <c r="I375" s="9">
        <v>1</v>
      </c>
    </row>
    <row r="376" spans="1:9">
      <c r="A376" s="255" t="s">
        <v>1556</v>
      </c>
      <c r="B376" s="9">
        <v>4</v>
      </c>
      <c r="C376" s="255" t="s">
        <v>9108</v>
      </c>
      <c r="D376" s="9">
        <v>1</v>
      </c>
      <c r="E376" s="9">
        <v>1755359.364322783</v>
      </c>
      <c r="F376" s="255" t="s">
        <v>9135</v>
      </c>
      <c r="G376" s="9"/>
      <c r="H376" s="255" t="s">
        <v>9171</v>
      </c>
      <c r="I376" s="9">
        <v>1</v>
      </c>
    </row>
    <row r="377" spans="1:9">
      <c r="A377" s="255" t="s">
        <v>1557</v>
      </c>
      <c r="B377" s="9">
        <v>4</v>
      </c>
      <c r="C377" s="255" t="s">
        <v>9215</v>
      </c>
      <c r="D377" s="9">
        <v>2116.2164125838331</v>
      </c>
      <c r="E377" s="9">
        <v>1755359.364322783</v>
      </c>
      <c r="F377" s="255" t="s">
        <v>9135</v>
      </c>
      <c r="G377" s="9"/>
      <c r="H377" s="255" t="s">
        <v>9171</v>
      </c>
      <c r="I377" s="9">
        <v>1</v>
      </c>
    </row>
    <row r="378" spans="1:9">
      <c r="A378" s="255" t="s">
        <v>1558</v>
      </c>
      <c r="B378" s="9">
        <v>4</v>
      </c>
      <c r="C378" s="255" t="s">
        <v>9106</v>
      </c>
      <c r="D378" s="9">
        <v>1031584.9072084845</v>
      </c>
      <c r="E378" s="9">
        <v>1755359.364322783</v>
      </c>
      <c r="F378" s="255" t="s">
        <v>9136</v>
      </c>
      <c r="G378" s="9"/>
      <c r="H378" s="255" t="s">
        <v>9171</v>
      </c>
      <c r="I378" s="9">
        <v>1</v>
      </c>
    </row>
    <row r="379" spans="1:9">
      <c r="A379" s="255" t="s">
        <v>1559</v>
      </c>
      <c r="B379" s="9">
        <v>4</v>
      </c>
      <c r="C379" s="255" t="s">
        <v>9107</v>
      </c>
      <c r="D379" s="9">
        <v>3018585280.8127518</v>
      </c>
      <c r="E379" s="9">
        <v>1755359.364322783</v>
      </c>
      <c r="F379" s="255" t="s">
        <v>9136</v>
      </c>
      <c r="G379" s="9"/>
      <c r="H379" s="255" t="s">
        <v>9171</v>
      </c>
      <c r="I379" s="9">
        <v>1</v>
      </c>
    </row>
    <row r="380" spans="1:9">
      <c r="A380" s="255" t="s">
        <v>1560</v>
      </c>
      <c r="B380" s="9">
        <v>4</v>
      </c>
      <c r="C380" s="255" t="s">
        <v>9108</v>
      </c>
      <c r="D380" s="9">
        <v>0.58767733159099855</v>
      </c>
      <c r="E380" s="9">
        <v>1755359.364322783</v>
      </c>
      <c r="F380" s="255" t="s">
        <v>9136</v>
      </c>
      <c r="G380" s="9"/>
      <c r="H380" s="255" t="s">
        <v>9171</v>
      </c>
      <c r="I380" s="9">
        <v>1</v>
      </c>
    </row>
    <row r="381" spans="1:9">
      <c r="A381" s="255" t="s">
        <v>1561</v>
      </c>
      <c r="B381" s="9">
        <v>4</v>
      </c>
      <c r="C381" s="255" t="s">
        <v>9215</v>
      </c>
      <c r="D381" s="9">
        <v>1719.6394893061233</v>
      </c>
      <c r="E381" s="9">
        <v>1755359.364322783</v>
      </c>
      <c r="F381" s="255" t="s">
        <v>9136</v>
      </c>
      <c r="G381" s="9"/>
      <c r="H381" s="255" t="s">
        <v>9171</v>
      </c>
      <c r="I381" s="9">
        <v>1</v>
      </c>
    </row>
    <row r="382" spans="1:9">
      <c r="A382" s="255" t="s">
        <v>1562</v>
      </c>
      <c r="B382" s="9">
        <v>4</v>
      </c>
      <c r="C382" s="255" t="s">
        <v>9106</v>
      </c>
      <c r="D382" s="9">
        <v>0</v>
      </c>
      <c r="E382" s="9">
        <v>1755359.364322783</v>
      </c>
      <c r="F382" s="255" t="s">
        <v>9137</v>
      </c>
      <c r="G382" s="9"/>
      <c r="H382" s="255" t="s">
        <v>9171</v>
      </c>
      <c r="I382" s="9">
        <v>1</v>
      </c>
    </row>
    <row r="383" spans="1:9">
      <c r="A383" s="255" t="s">
        <v>1563</v>
      </c>
      <c r="B383" s="9">
        <v>4</v>
      </c>
      <c r="C383" s="255" t="s">
        <v>9107</v>
      </c>
      <c r="D383" s="9">
        <v>-798435697.72928488</v>
      </c>
      <c r="E383" s="9">
        <v>1755359.364322783</v>
      </c>
      <c r="F383" s="255" t="s">
        <v>9137</v>
      </c>
      <c r="G383" s="9"/>
      <c r="H383" s="255" t="s">
        <v>9171</v>
      </c>
      <c r="I383" s="9">
        <v>1</v>
      </c>
    </row>
    <row r="384" spans="1:9">
      <c r="A384" s="255" t="s">
        <v>1564</v>
      </c>
      <c r="B384" s="9">
        <v>4</v>
      </c>
      <c r="C384" s="255" t="s">
        <v>9108</v>
      </c>
      <c r="D384" s="9">
        <v>0</v>
      </c>
      <c r="E384" s="9">
        <v>1755359.364322783</v>
      </c>
      <c r="F384" s="255" t="s">
        <v>9137</v>
      </c>
      <c r="G384" s="9"/>
      <c r="H384" s="255" t="s">
        <v>9171</v>
      </c>
      <c r="I384" s="9">
        <v>1</v>
      </c>
    </row>
    <row r="385" spans="1:9">
      <c r="A385" s="255" t="s">
        <v>1565</v>
      </c>
      <c r="B385" s="9">
        <v>4</v>
      </c>
      <c r="C385" s="255" t="s">
        <v>9215</v>
      </c>
      <c r="D385" s="9">
        <v>-454.85597647825301</v>
      </c>
      <c r="E385" s="9">
        <v>1755359.364322783</v>
      </c>
      <c r="F385" s="255" t="s">
        <v>9137</v>
      </c>
      <c r="G385" s="9"/>
      <c r="H385" s="255" t="s">
        <v>9171</v>
      </c>
      <c r="I385" s="9">
        <v>1</v>
      </c>
    </row>
    <row r="386" spans="1:9">
      <c r="A386" s="255" t="s">
        <v>1566</v>
      </c>
      <c r="B386" s="9">
        <v>4</v>
      </c>
      <c r="C386" s="255" t="s">
        <v>9106</v>
      </c>
      <c r="D386" s="9">
        <v>969924.77968161611</v>
      </c>
      <c r="E386" s="9">
        <v>1755359.364322783</v>
      </c>
      <c r="F386" s="255" t="s">
        <v>9138</v>
      </c>
      <c r="G386" s="9"/>
      <c r="H386" s="255" t="s">
        <v>9171</v>
      </c>
      <c r="I386" s="9">
        <v>1</v>
      </c>
    </row>
    <row r="387" spans="1:9">
      <c r="A387" s="255" t="s">
        <v>1567</v>
      </c>
      <c r="B387" s="9">
        <v>4</v>
      </c>
      <c r="C387" s="255" t="s">
        <v>9107</v>
      </c>
      <c r="D387" s="9">
        <v>2220149583.083467</v>
      </c>
      <c r="E387" s="9">
        <v>1755359.364322783</v>
      </c>
      <c r="F387" s="255" t="s">
        <v>9138</v>
      </c>
      <c r="G387" s="9"/>
      <c r="H387" s="255" t="s">
        <v>9171</v>
      </c>
      <c r="I387" s="9">
        <v>1</v>
      </c>
    </row>
    <row r="388" spans="1:9">
      <c r="A388" s="255" t="s">
        <v>1568</v>
      </c>
      <c r="B388" s="9">
        <v>4</v>
      </c>
      <c r="C388" s="255" t="s">
        <v>9108</v>
      </c>
      <c r="D388" s="9">
        <v>0.55255054856292218</v>
      </c>
      <c r="E388" s="9">
        <v>1755359.364322783</v>
      </c>
      <c r="F388" s="255" t="s">
        <v>9138</v>
      </c>
      <c r="G388" s="9"/>
      <c r="H388" s="255" t="s">
        <v>9171</v>
      </c>
      <c r="I388" s="9">
        <v>1</v>
      </c>
    </row>
    <row r="389" spans="1:9">
      <c r="A389" s="255" t="s">
        <v>1569</v>
      </c>
      <c r="B389" s="9">
        <v>4</v>
      </c>
      <c r="C389" s="255" t="s">
        <v>9215</v>
      </c>
      <c r="D389" s="9">
        <v>1264.7835128278705</v>
      </c>
      <c r="E389" s="9">
        <v>1755359.364322783</v>
      </c>
      <c r="F389" s="255" t="s">
        <v>9138</v>
      </c>
      <c r="G389" s="9"/>
      <c r="H389" s="255" t="s">
        <v>9171</v>
      </c>
      <c r="I389" s="9">
        <v>1</v>
      </c>
    </row>
    <row r="390" spans="1:9">
      <c r="A390" s="255" t="s">
        <v>1570</v>
      </c>
      <c r="B390" s="9">
        <v>4</v>
      </c>
      <c r="C390" s="255" t="s">
        <v>9106</v>
      </c>
      <c r="D390" s="9">
        <v>174692.65078004086</v>
      </c>
      <c r="E390" s="9">
        <v>1755359.364322783</v>
      </c>
      <c r="F390" s="255" t="s">
        <v>9139</v>
      </c>
      <c r="G390" s="9"/>
      <c r="H390" s="255" t="s">
        <v>9171</v>
      </c>
      <c r="I390" s="9">
        <v>1</v>
      </c>
    </row>
    <row r="391" spans="1:9">
      <c r="A391" s="255" t="s">
        <v>1571</v>
      </c>
      <c r="B391" s="9">
        <v>4</v>
      </c>
      <c r="C391" s="255" t="s">
        <v>9107</v>
      </c>
      <c r="D391" s="9">
        <v>492519097.54946935</v>
      </c>
      <c r="E391" s="9">
        <v>1755359.364322783</v>
      </c>
      <c r="F391" s="255" t="s">
        <v>9139</v>
      </c>
      <c r="G391" s="9"/>
      <c r="H391" s="255" t="s">
        <v>9171</v>
      </c>
      <c r="I391" s="9">
        <v>1</v>
      </c>
    </row>
    <row r="392" spans="1:9">
      <c r="A392" s="255" t="s">
        <v>1572</v>
      </c>
      <c r="B392" s="9">
        <v>4</v>
      </c>
      <c r="C392" s="255" t="s">
        <v>9108</v>
      </c>
      <c r="D392" s="9">
        <v>9.9519593725719641E-2</v>
      </c>
      <c r="E392" s="9">
        <v>1755359.364322783</v>
      </c>
      <c r="F392" s="255" t="s">
        <v>9139</v>
      </c>
      <c r="G392" s="9"/>
      <c r="H392" s="255" t="s">
        <v>9171</v>
      </c>
      <c r="I392" s="9">
        <v>1</v>
      </c>
    </row>
    <row r="393" spans="1:9">
      <c r="A393" s="255" t="s">
        <v>1573</v>
      </c>
      <c r="B393" s="9">
        <v>4</v>
      </c>
      <c r="C393" s="255" t="s">
        <v>9215</v>
      </c>
      <c r="D393" s="9">
        <v>280.58020913540008</v>
      </c>
      <c r="E393" s="9">
        <v>1755359.364322783</v>
      </c>
      <c r="F393" s="255" t="s">
        <v>9139</v>
      </c>
      <c r="G393" s="9"/>
      <c r="H393" s="255" t="s">
        <v>9171</v>
      </c>
      <c r="I393" s="9">
        <v>1</v>
      </c>
    </row>
    <row r="394" spans="1:9">
      <c r="A394" s="255" t="s">
        <v>1574</v>
      </c>
      <c r="B394" s="9">
        <v>4</v>
      </c>
      <c r="C394" s="255" t="s">
        <v>9106</v>
      </c>
      <c r="D394" s="9">
        <v>786644.64793996245</v>
      </c>
      <c r="E394" s="9">
        <v>1755359.364322783</v>
      </c>
      <c r="F394" s="255" t="s">
        <v>9140</v>
      </c>
      <c r="G394" s="9"/>
      <c r="H394" s="255" t="s">
        <v>9171</v>
      </c>
      <c r="I394" s="9">
        <v>1</v>
      </c>
    </row>
    <row r="395" spans="1:9">
      <c r="A395" s="255" t="s">
        <v>1575</v>
      </c>
      <c r="B395" s="9">
        <v>4</v>
      </c>
      <c r="C395" s="255" t="s">
        <v>9107</v>
      </c>
      <c r="D395" s="9">
        <v>1280801810.9408865</v>
      </c>
      <c r="E395" s="9">
        <v>1755359.364322783</v>
      </c>
      <c r="F395" s="255" t="s">
        <v>9140</v>
      </c>
      <c r="G395" s="9"/>
      <c r="H395" s="255" t="s">
        <v>9171</v>
      </c>
      <c r="I395" s="9">
        <v>1</v>
      </c>
    </row>
    <row r="396" spans="1:9">
      <c r="A396" s="255" t="s">
        <v>1576</v>
      </c>
      <c r="B396" s="9">
        <v>4</v>
      </c>
      <c r="C396" s="255" t="s">
        <v>9108</v>
      </c>
      <c r="D396" s="9">
        <v>0.4481388050380497</v>
      </c>
      <c r="E396" s="9">
        <v>1755359.364322783</v>
      </c>
      <c r="F396" s="255" t="s">
        <v>9140</v>
      </c>
      <c r="G396" s="9"/>
      <c r="H396" s="255" t="s">
        <v>9171</v>
      </c>
      <c r="I396" s="9">
        <v>1</v>
      </c>
    </row>
    <row r="397" spans="1:9">
      <c r="A397" s="255" t="s">
        <v>1577</v>
      </c>
      <c r="B397" s="9">
        <v>4</v>
      </c>
      <c r="C397" s="255" t="s">
        <v>9215</v>
      </c>
      <c r="D397" s="9">
        <v>729.65219371762055</v>
      </c>
      <c r="E397" s="9">
        <v>1755359.364322783</v>
      </c>
      <c r="F397" s="255" t="s">
        <v>9140</v>
      </c>
      <c r="G397" s="9"/>
      <c r="H397" s="255" t="s">
        <v>9171</v>
      </c>
      <c r="I397" s="9">
        <v>1</v>
      </c>
    </row>
    <row r="398" spans="1:9">
      <c r="A398" s="255" t="s">
        <v>1578</v>
      </c>
      <c r="B398" s="9">
        <v>4</v>
      </c>
      <c r="C398" s="255" t="s">
        <v>9106</v>
      </c>
      <c r="D398" s="9">
        <v>0</v>
      </c>
      <c r="E398" s="9">
        <v>1755359.364322783</v>
      </c>
      <c r="F398" s="255" t="s">
        <v>9141</v>
      </c>
      <c r="G398" s="9"/>
      <c r="H398" s="255" t="s">
        <v>9171</v>
      </c>
      <c r="I398" s="9">
        <v>1</v>
      </c>
    </row>
    <row r="399" spans="1:9">
      <c r="A399" s="255" t="s">
        <v>1579</v>
      </c>
      <c r="B399" s="9">
        <v>4</v>
      </c>
      <c r="C399" s="255" t="s">
        <v>9107</v>
      </c>
      <c r="D399" s="9">
        <v>0</v>
      </c>
      <c r="E399" s="9">
        <v>1755359.364322783</v>
      </c>
      <c r="F399" s="255" t="s">
        <v>9141</v>
      </c>
      <c r="G399" s="9"/>
      <c r="H399" s="255" t="s">
        <v>9171</v>
      </c>
      <c r="I399" s="9">
        <v>1</v>
      </c>
    </row>
    <row r="400" spans="1:9">
      <c r="A400" s="255" t="s">
        <v>1580</v>
      </c>
      <c r="B400" s="9">
        <v>4</v>
      </c>
      <c r="C400" s="255" t="s">
        <v>9108</v>
      </c>
      <c r="D400" s="9">
        <v>0</v>
      </c>
      <c r="E400" s="9">
        <v>1755359.364322783</v>
      </c>
      <c r="F400" s="255" t="s">
        <v>9141</v>
      </c>
      <c r="G400" s="9"/>
      <c r="H400" s="255" t="s">
        <v>9171</v>
      </c>
      <c r="I400" s="9">
        <v>1</v>
      </c>
    </row>
    <row r="401" spans="1:9">
      <c r="A401" s="255" t="s">
        <v>1581</v>
      </c>
      <c r="B401" s="9">
        <v>4</v>
      </c>
      <c r="C401" s="255" t="s">
        <v>9215</v>
      </c>
      <c r="D401" s="9">
        <v>0</v>
      </c>
      <c r="E401" s="9">
        <v>1755359.364322783</v>
      </c>
      <c r="F401" s="255" t="s">
        <v>9141</v>
      </c>
      <c r="G401" s="9"/>
      <c r="H401" s="255" t="s">
        <v>9171</v>
      </c>
      <c r="I401" s="9">
        <v>1</v>
      </c>
    </row>
    <row r="402" spans="1:9">
      <c r="A402" s="255" t="s">
        <v>1582</v>
      </c>
      <c r="B402" s="9">
        <v>5</v>
      </c>
      <c r="C402" s="255" t="s">
        <v>9106</v>
      </c>
      <c r="D402" s="9">
        <v>1038096.255045319</v>
      </c>
      <c r="E402" s="9">
        <v>1745868.793903793</v>
      </c>
      <c r="F402" s="255" t="s">
        <v>9117</v>
      </c>
      <c r="G402" s="9"/>
      <c r="H402" s="255" t="s">
        <v>9171</v>
      </c>
      <c r="I402" s="9">
        <v>1</v>
      </c>
    </row>
    <row r="403" spans="1:9">
      <c r="A403" s="255" t="s">
        <v>1583</v>
      </c>
      <c r="B403" s="9">
        <v>5</v>
      </c>
      <c r="C403" s="255" t="s">
        <v>9107</v>
      </c>
      <c r="D403" s="9">
        <v>2734375376.671452</v>
      </c>
      <c r="E403" s="9">
        <v>1745868.793903793</v>
      </c>
      <c r="F403" s="255" t="s">
        <v>9117</v>
      </c>
      <c r="G403" s="9"/>
      <c r="H403" s="255" t="s">
        <v>9171</v>
      </c>
      <c r="I403" s="9">
        <v>1</v>
      </c>
    </row>
    <row r="404" spans="1:9">
      <c r="A404" s="255" t="s">
        <v>1584</v>
      </c>
      <c r="B404" s="9">
        <v>5</v>
      </c>
      <c r="C404" s="255" t="s">
        <v>9108</v>
      </c>
      <c r="D404" s="9">
        <v>0.5946015294334448</v>
      </c>
      <c r="E404" s="9">
        <v>1745868.793903793</v>
      </c>
      <c r="F404" s="255" t="s">
        <v>9117</v>
      </c>
      <c r="G404" s="9"/>
      <c r="H404" s="255" t="s">
        <v>9171</v>
      </c>
      <c r="I404" s="9">
        <v>1</v>
      </c>
    </row>
    <row r="405" spans="1:9">
      <c r="A405" s="255" t="s">
        <v>1585</v>
      </c>
      <c r="B405" s="9">
        <v>5</v>
      </c>
      <c r="C405" s="255" t="s">
        <v>9215</v>
      </c>
      <c r="D405" s="9">
        <v>1566.1975208098777</v>
      </c>
      <c r="E405" s="9">
        <v>1745868.793903793</v>
      </c>
      <c r="F405" s="255" t="s">
        <v>9117</v>
      </c>
      <c r="G405" s="9"/>
      <c r="H405" s="255" t="s">
        <v>9171</v>
      </c>
      <c r="I405" s="9">
        <v>1</v>
      </c>
    </row>
    <row r="406" spans="1:9">
      <c r="A406" s="255" t="s">
        <v>1586</v>
      </c>
      <c r="B406" s="9">
        <v>5</v>
      </c>
      <c r="C406" s="255" t="s">
        <v>9106</v>
      </c>
      <c r="D406" s="9">
        <v>0</v>
      </c>
      <c r="E406" s="9">
        <v>1745868.793903793</v>
      </c>
      <c r="F406" s="255" t="s">
        <v>9118</v>
      </c>
      <c r="G406" s="9"/>
      <c r="H406" s="255" t="s">
        <v>9171</v>
      </c>
      <c r="I406" s="9">
        <v>1</v>
      </c>
    </row>
    <row r="407" spans="1:9">
      <c r="A407" s="255" t="s">
        <v>1587</v>
      </c>
      <c r="B407" s="9">
        <v>5</v>
      </c>
      <c r="C407" s="255" t="s">
        <v>9107</v>
      </c>
      <c r="D407" s="9">
        <v>0</v>
      </c>
      <c r="E407" s="9">
        <v>1745868.793903793</v>
      </c>
      <c r="F407" s="255" t="s">
        <v>9118</v>
      </c>
      <c r="G407" s="9"/>
      <c r="H407" s="255" t="s">
        <v>9171</v>
      </c>
      <c r="I407" s="9">
        <v>1</v>
      </c>
    </row>
    <row r="408" spans="1:9">
      <c r="A408" s="255" t="s">
        <v>1588</v>
      </c>
      <c r="B408" s="9">
        <v>5</v>
      </c>
      <c r="C408" s="255" t="s">
        <v>9108</v>
      </c>
      <c r="D408" s="9">
        <v>0</v>
      </c>
      <c r="E408" s="9">
        <v>1745868.793903793</v>
      </c>
      <c r="F408" s="255" t="s">
        <v>9118</v>
      </c>
      <c r="G408" s="9"/>
      <c r="H408" s="255" t="s">
        <v>9171</v>
      </c>
      <c r="I408" s="9">
        <v>1</v>
      </c>
    </row>
    <row r="409" spans="1:9">
      <c r="A409" s="255" t="s">
        <v>1589</v>
      </c>
      <c r="B409" s="9">
        <v>5</v>
      </c>
      <c r="C409" s="255" t="s">
        <v>9215</v>
      </c>
      <c r="D409" s="9">
        <v>0</v>
      </c>
      <c r="E409" s="9">
        <v>1745868.793903793</v>
      </c>
      <c r="F409" s="255" t="s">
        <v>9118</v>
      </c>
      <c r="G409" s="9"/>
      <c r="H409" s="255" t="s">
        <v>9171</v>
      </c>
      <c r="I409" s="9">
        <v>1</v>
      </c>
    </row>
    <row r="410" spans="1:9">
      <c r="A410" s="255" t="s">
        <v>1590</v>
      </c>
      <c r="B410" s="9">
        <v>5</v>
      </c>
      <c r="C410" s="255" t="s">
        <v>9106</v>
      </c>
      <c r="D410" s="9">
        <v>0</v>
      </c>
      <c r="E410" s="9">
        <v>1745868.793903793</v>
      </c>
      <c r="F410" s="255" t="s">
        <v>9119</v>
      </c>
      <c r="G410" s="9"/>
      <c r="H410" s="255" t="s">
        <v>9171</v>
      </c>
      <c r="I410" s="9">
        <v>1</v>
      </c>
    </row>
    <row r="411" spans="1:9">
      <c r="A411" s="255" t="s">
        <v>1591</v>
      </c>
      <c r="B411" s="9">
        <v>5</v>
      </c>
      <c r="C411" s="255" t="s">
        <v>9107</v>
      </c>
      <c r="D411" s="9">
        <v>0</v>
      </c>
      <c r="E411" s="9">
        <v>1745868.793903793</v>
      </c>
      <c r="F411" s="255" t="s">
        <v>9119</v>
      </c>
      <c r="G411" s="9"/>
      <c r="H411" s="255" t="s">
        <v>9171</v>
      </c>
      <c r="I411" s="9">
        <v>1</v>
      </c>
    </row>
    <row r="412" spans="1:9">
      <c r="A412" s="255" t="s">
        <v>1592</v>
      </c>
      <c r="B412" s="9">
        <v>5</v>
      </c>
      <c r="C412" s="255" t="s">
        <v>9108</v>
      </c>
      <c r="D412" s="9">
        <v>0</v>
      </c>
      <c r="E412" s="9">
        <v>1745868.793903793</v>
      </c>
      <c r="F412" s="255" t="s">
        <v>9119</v>
      </c>
      <c r="G412" s="9"/>
      <c r="H412" s="255" t="s">
        <v>9171</v>
      </c>
      <c r="I412" s="9">
        <v>1</v>
      </c>
    </row>
    <row r="413" spans="1:9">
      <c r="A413" s="255" t="s">
        <v>1593</v>
      </c>
      <c r="B413" s="9">
        <v>5</v>
      </c>
      <c r="C413" s="255" t="s">
        <v>9215</v>
      </c>
      <c r="D413" s="9">
        <v>0</v>
      </c>
      <c r="E413" s="9">
        <v>1745868.793903793</v>
      </c>
      <c r="F413" s="255" t="s">
        <v>9119</v>
      </c>
      <c r="G413" s="9"/>
      <c r="H413" s="255" t="s">
        <v>9171</v>
      </c>
      <c r="I413" s="9">
        <v>1</v>
      </c>
    </row>
    <row r="414" spans="1:9">
      <c r="A414" s="255" t="s">
        <v>1594</v>
      </c>
      <c r="B414" s="9">
        <v>5</v>
      </c>
      <c r="C414" s="255" t="s">
        <v>9106</v>
      </c>
      <c r="D414" s="9">
        <v>0</v>
      </c>
      <c r="E414" s="9">
        <v>1745868.793903793</v>
      </c>
      <c r="F414" s="255" t="s">
        <v>9120</v>
      </c>
      <c r="G414" s="9"/>
      <c r="H414" s="255" t="s">
        <v>9171</v>
      </c>
      <c r="I414" s="9">
        <v>1</v>
      </c>
    </row>
    <row r="415" spans="1:9">
      <c r="A415" s="255" t="s">
        <v>1595</v>
      </c>
      <c r="B415" s="9">
        <v>5</v>
      </c>
      <c r="C415" s="255" t="s">
        <v>9107</v>
      </c>
      <c r="D415" s="9">
        <v>0</v>
      </c>
      <c r="E415" s="9">
        <v>1745868.793903793</v>
      </c>
      <c r="F415" s="255" t="s">
        <v>9120</v>
      </c>
      <c r="G415" s="9"/>
      <c r="H415" s="255" t="s">
        <v>9171</v>
      </c>
      <c r="I415" s="9">
        <v>1</v>
      </c>
    </row>
    <row r="416" spans="1:9">
      <c r="A416" s="255" t="s">
        <v>1596</v>
      </c>
      <c r="B416" s="9">
        <v>5</v>
      </c>
      <c r="C416" s="255" t="s">
        <v>9108</v>
      </c>
      <c r="D416" s="9">
        <v>0</v>
      </c>
      <c r="E416" s="9">
        <v>1745868.793903793</v>
      </c>
      <c r="F416" s="255" t="s">
        <v>9120</v>
      </c>
      <c r="G416" s="9"/>
      <c r="H416" s="255" t="s">
        <v>9171</v>
      </c>
      <c r="I416" s="9">
        <v>1</v>
      </c>
    </row>
    <row r="417" spans="1:9">
      <c r="A417" s="255" t="s">
        <v>1597</v>
      </c>
      <c r="B417" s="9">
        <v>5</v>
      </c>
      <c r="C417" s="255" t="s">
        <v>9215</v>
      </c>
      <c r="D417" s="9">
        <v>0</v>
      </c>
      <c r="E417" s="9">
        <v>1745868.793903793</v>
      </c>
      <c r="F417" s="255" t="s">
        <v>9120</v>
      </c>
      <c r="G417" s="9"/>
      <c r="H417" s="255" t="s">
        <v>9171</v>
      </c>
      <c r="I417" s="9">
        <v>1</v>
      </c>
    </row>
    <row r="418" spans="1:9">
      <c r="A418" s="255" t="s">
        <v>1598</v>
      </c>
      <c r="B418" s="9">
        <v>5</v>
      </c>
      <c r="C418" s="255" t="s">
        <v>9106</v>
      </c>
      <c r="D418" s="9">
        <v>0</v>
      </c>
      <c r="E418" s="9">
        <v>1745868.793903793</v>
      </c>
      <c r="F418" s="255" t="s">
        <v>9121</v>
      </c>
      <c r="G418" s="9"/>
      <c r="H418" s="255" t="s">
        <v>9171</v>
      </c>
      <c r="I418" s="9">
        <v>1</v>
      </c>
    </row>
    <row r="419" spans="1:9">
      <c r="A419" s="255" t="s">
        <v>1599</v>
      </c>
      <c r="B419" s="9">
        <v>5</v>
      </c>
      <c r="C419" s="255" t="s">
        <v>9107</v>
      </c>
      <c r="D419" s="9">
        <v>0</v>
      </c>
      <c r="E419" s="9">
        <v>1745868.793903793</v>
      </c>
      <c r="F419" s="255" t="s">
        <v>9121</v>
      </c>
      <c r="G419" s="9"/>
      <c r="H419" s="255" t="s">
        <v>9171</v>
      </c>
      <c r="I419" s="9">
        <v>1</v>
      </c>
    </row>
    <row r="420" spans="1:9">
      <c r="A420" s="255" t="s">
        <v>1600</v>
      </c>
      <c r="B420" s="9">
        <v>5</v>
      </c>
      <c r="C420" s="255" t="s">
        <v>9108</v>
      </c>
      <c r="D420" s="9">
        <v>0</v>
      </c>
      <c r="E420" s="9">
        <v>1745868.793903793</v>
      </c>
      <c r="F420" s="255" t="s">
        <v>9121</v>
      </c>
      <c r="G420" s="9"/>
      <c r="H420" s="255" t="s">
        <v>9171</v>
      </c>
      <c r="I420" s="9">
        <v>1</v>
      </c>
    </row>
    <row r="421" spans="1:9">
      <c r="A421" s="255" t="s">
        <v>1601</v>
      </c>
      <c r="B421" s="9">
        <v>5</v>
      </c>
      <c r="C421" s="255" t="s">
        <v>9215</v>
      </c>
      <c r="D421" s="9">
        <v>0</v>
      </c>
      <c r="E421" s="9">
        <v>1745868.793903793</v>
      </c>
      <c r="F421" s="255" t="s">
        <v>9121</v>
      </c>
      <c r="G421" s="9"/>
      <c r="H421" s="255" t="s">
        <v>9171</v>
      </c>
      <c r="I421" s="9">
        <v>1</v>
      </c>
    </row>
    <row r="422" spans="1:9">
      <c r="A422" s="255" t="s">
        <v>1602</v>
      </c>
      <c r="B422" s="9">
        <v>5</v>
      </c>
      <c r="C422" s="255" t="s">
        <v>9106</v>
      </c>
      <c r="D422" s="9">
        <v>0</v>
      </c>
      <c r="E422" s="9">
        <v>1745868.793903793</v>
      </c>
      <c r="F422" s="255" t="s">
        <v>9122</v>
      </c>
      <c r="G422" s="9"/>
      <c r="H422" s="255" t="s">
        <v>9171</v>
      </c>
      <c r="I422" s="9">
        <v>1</v>
      </c>
    </row>
    <row r="423" spans="1:9">
      <c r="A423" s="255" t="s">
        <v>1603</v>
      </c>
      <c r="B423" s="9">
        <v>5</v>
      </c>
      <c r="C423" s="255" t="s">
        <v>9107</v>
      </c>
      <c r="D423" s="9">
        <v>0</v>
      </c>
      <c r="E423" s="9">
        <v>1745868.793903793</v>
      </c>
      <c r="F423" s="255" t="s">
        <v>9122</v>
      </c>
      <c r="G423" s="9"/>
      <c r="H423" s="255" t="s">
        <v>9171</v>
      </c>
      <c r="I423" s="9">
        <v>1</v>
      </c>
    </row>
    <row r="424" spans="1:9">
      <c r="A424" s="255" t="s">
        <v>1604</v>
      </c>
      <c r="B424" s="9">
        <v>5</v>
      </c>
      <c r="C424" s="255" t="s">
        <v>9108</v>
      </c>
      <c r="D424" s="9">
        <v>0</v>
      </c>
      <c r="E424" s="9">
        <v>1745868.793903793</v>
      </c>
      <c r="F424" s="255" t="s">
        <v>9122</v>
      </c>
      <c r="G424" s="9"/>
      <c r="H424" s="255" t="s">
        <v>9171</v>
      </c>
      <c r="I424" s="9">
        <v>1</v>
      </c>
    </row>
    <row r="425" spans="1:9">
      <c r="A425" s="255" t="s">
        <v>1605</v>
      </c>
      <c r="B425" s="9">
        <v>5</v>
      </c>
      <c r="C425" s="255" t="s">
        <v>9215</v>
      </c>
      <c r="D425" s="9">
        <v>0</v>
      </c>
      <c r="E425" s="9">
        <v>1745868.793903793</v>
      </c>
      <c r="F425" s="255" t="s">
        <v>9122</v>
      </c>
      <c r="G425" s="9"/>
      <c r="H425" s="255" t="s">
        <v>9171</v>
      </c>
      <c r="I425" s="9">
        <v>1</v>
      </c>
    </row>
    <row r="426" spans="1:9">
      <c r="A426" s="255" t="s">
        <v>1606</v>
      </c>
      <c r="B426" s="9">
        <v>5</v>
      </c>
      <c r="C426" s="255" t="s">
        <v>9106</v>
      </c>
      <c r="D426" s="9">
        <v>0</v>
      </c>
      <c r="E426" s="9">
        <v>1745868.793903793</v>
      </c>
      <c r="F426" s="255" t="s">
        <v>9123</v>
      </c>
      <c r="G426" s="9"/>
      <c r="H426" s="255" t="s">
        <v>9171</v>
      </c>
      <c r="I426" s="9">
        <v>1</v>
      </c>
    </row>
    <row r="427" spans="1:9">
      <c r="A427" s="255" t="s">
        <v>1607</v>
      </c>
      <c r="B427" s="9">
        <v>5</v>
      </c>
      <c r="C427" s="255" t="s">
        <v>9107</v>
      </c>
      <c r="D427" s="9">
        <v>0</v>
      </c>
      <c r="E427" s="9">
        <v>1745868.793903793</v>
      </c>
      <c r="F427" s="255" t="s">
        <v>9123</v>
      </c>
      <c r="G427" s="9"/>
      <c r="H427" s="255" t="s">
        <v>9171</v>
      </c>
      <c r="I427" s="9">
        <v>1</v>
      </c>
    </row>
    <row r="428" spans="1:9">
      <c r="A428" s="255" t="s">
        <v>1608</v>
      </c>
      <c r="B428" s="9">
        <v>5</v>
      </c>
      <c r="C428" s="255" t="s">
        <v>9108</v>
      </c>
      <c r="D428" s="9">
        <v>0</v>
      </c>
      <c r="E428" s="9">
        <v>1745868.793903793</v>
      </c>
      <c r="F428" s="255" t="s">
        <v>9123</v>
      </c>
      <c r="G428" s="9"/>
      <c r="H428" s="255" t="s">
        <v>9171</v>
      </c>
      <c r="I428" s="9">
        <v>1</v>
      </c>
    </row>
    <row r="429" spans="1:9">
      <c r="A429" s="255" t="s">
        <v>1609</v>
      </c>
      <c r="B429" s="9">
        <v>5</v>
      </c>
      <c r="C429" s="255" t="s">
        <v>9215</v>
      </c>
      <c r="D429" s="9">
        <v>0</v>
      </c>
      <c r="E429" s="9">
        <v>1745868.793903793</v>
      </c>
      <c r="F429" s="255" t="s">
        <v>9123</v>
      </c>
      <c r="G429" s="9"/>
      <c r="H429" s="255" t="s">
        <v>9171</v>
      </c>
      <c r="I429" s="9">
        <v>1</v>
      </c>
    </row>
    <row r="430" spans="1:9">
      <c r="A430" s="255" t="s">
        <v>1610</v>
      </c>
      <c r="B430" s="9">
        <v>5</v>
      </c>
      <c r="C430" s="255" t="s">
        <v>9106</v>
      </c>
      <c r="D430" s="9">
        <v>0</v>
      </c>
      <c r="E430" s="9">
        <v>1745868.793903793</v>
      </c>
      <c r="F430" s="255" t="s">
        <v>9124</v>
      </c>
      <c r="G430" s="9"/>
      <c r="H430" s="255" t="s">
        <v>9171</v>
      </c>
      <c r="I430" s="9">
        <v>1</v>
      </c>
    </row>
    <row r="431" spans="1:9">
      <c r="A431" s="255" t="s">
        <v>1611</v>
      </c>
      <c r="B431" s="9">
        <v>5</v>
      </c>
      <c r="C431" s="255" t="s">
        <v>9107</v>
      </c>
      <c r="D431" s="9">
        <v>0</v>
      </c>
      <c r="E431" s="9">
        <v>1745868.793903793</v>
      </c>
      <c r="F431" s="255" t="s">
        <v>9124</v>
      </c>
      <c r="G431" s="9"/>
      <c r="H431" s="255" t="s">
        <v>9171</v>
      </c>
      <c r="I431" s="9">
        <v>1</v>
      </c>
    </row>
    <row r="432" spans="1:9">
      <c r="A432" s="255" t="s">
        <v>1612</v>
      </c>
      <c r="B432" s="9">
        <v>5</v>
      </c>
      <c r="C432" s="255" t="s">
        <v>9108</v>
      </c>
      <c r="D432" s="9">
        <v>0</v>
      </c>
      <c r="E432" s="9">
        <v>1745868.793903793</v>
      </c>
      <c r="F432" s="255" t="s">
        <v>9124</v>
      </c>
      <c r="G432" s="9"/>
      <c r="H432" s="255" t="s">
        <v>9171</v>
      </c>
      <c r="I432" s="9">
        <v>1</v>
      </c>
    </row>
    <row r="433" spans="1:9">
      <c r="A433" s="255" t="s">
        <v>1613</v>
      </c>
      <c r="B433" s="9">
        <v>5</v>
      </c>
      <c r="C433" s="255" t="s">
        <v>9215</v>
      </c>
      <c r="D433" s="9">
        <v>0</v>
      </c>
      <c r="E433" s="9">
        <v>1745868.793903793</v>
      </c>
      <c r="F433" s="255" t="s">
        <v>9124</v>
      </c>
      <c r="G433" s="9"/>
      <c r="H433" s="255" t="s">
        <v>9171</v>
      </c>
      <c r="I433" s="9">
        <v>1</v>
      </c>
    </row>
    <row r="434" spans="1:9">
      <c r="A434" s="255" t="s">
        <v>1614</v>
      </c>
      <c r="B434" s="9">
        <v>5</v>
      </c>
      <c r="C434" s="255" t="s">
        <v>9106</v>
      </c>
      <c r="D434" s="9">
        <v>1682981.4938832331</v>
      </c>
      <c r="E434" s="9">
        <v>1745868.793903793</v>
      </c>
      <c r="F434" s="255" t="s">
        <v>9125</v>
      </c>
      <c r="G434" s="9"/>
      <c r="H434" s="255" t="s">
        <v>9171</v>
      </c>
      <c r="I434" s="9">
        <v>1</v>
      </c>
    </row>
    <row r="435" spans="1:9">
      <c r="A435" s="255" t="s">
        <v>1615</v>
      </c>
      <c r="B435" s="9">
        <v>5</v>
      </c>
      <c r="C435" s="255" t="s">
        <v>9107</v>
      </c>
      <c r="D435" s="9">
        <v>5359023265.1878204</v>
      </c>
      <c r="E435" s="9">
        <v>1745868.793903793</v>
      </c>
      <c r="F435" s="255" t="s">
        <v>9125</v>
      </c>
      <c r="G435" s="9"/>
      <c r="H435" s="255" t="s">
        <v>9171</v>
      </c>
      <c r="I435" s="9">
        <v>1</v>
      </c>
    </row>
    <row r="436" spans="1:9">
      <c r="A436" s="255" t="s">
        <v>1616</v>
      </c>
      <c r="B436" s="9">
        <v>5</v>
      </c>
      <c r="C436" s="255" t="s">
        <v>9108</v>
      </c>
      <c r="D436" s="9">
        <v>0.96397936646777282</v>
      </c>
      <c r="E436" s="9">
        <v>1745868.793903793</v>
      </c>
      <c r="F436" s="255" t="s">
        <v>9125</v>
      </c>
      <c r="G436" s="9"/>
      <c r="H436" s="255" t="s">
        <v>9171</v>
      </c>
      <c r="I436" s="9">
        <v>1</v>
      </c>
    </row>
    <row r="437" spans="1:9">
      <c r="A437" s="255" t="s">
        <v>1617</v>
      </c>
      <c r="B437" s="9">
        <v>5</v>
      </c>
      <c r="C437" s="255" t="s">
        <v>9215</v>
      </c>
      <c r="D437" s="9">
        <v>3069.5452509950369</v>
      </c>
      <c r="E437" s="9">
        <v>1745868.793903793</v>
      </c>
      <c r="F437" s="255" t="s">
        <v>9125</v>
      </c>
      <c r="G437" s="9"/>
      <c r="H437" s="255" t="s">
        <v>9171</v>
      </c>
      <c r="I437" s="9">
        <v>1</v>
      </c>
    </row>
    <row r="438" spans="1:9">
      <c r="A438" s="255" t="s">
        <v>1618</v>
      </c>
      <c r="B438" s="9">
        <v>5</v>
      </c>
      <c r="C438" s="255" t="s">
        <v>9106</v>
      </c>
      <c r="D438" s="9">
        <v>1682981.4938832331</v>
      </c>
      <c r="E438" s="9">
        <v>1745868.793903793</v>
      </c>
      <c r="F438" s="255" t="s">
        <v>9126</v>
      </c>
      <c r="G438" s="9"/>
      <c r="H438" s="255" t="s">
        <v>9171</v>
      </c>
      <c r="I438" s="9">
        <v>1</v>
      </c>
    </row>
    <row r="439" spans="1:9">
      <c r="A439" s="255" t="s">
        <v>1619</v>
      </c>
      <c r="B439" s="9">
        <v>5</v>
      </c>
      <c r="C439" s="255" t="s">
        <v>9107</v>
      </c>
      <c r="D439" s="9">
        <v>5359023265.1878204</v>
      </c>
      <c r="E439" s="9">
        <v>1745868.793903793</v>
      </c>
      <c r="F439" s="255" t="s">
        <v>9126</v>
      </c>
      <c r="G439" s="9"/>
      <c r="H439" s="255" t="s">
        <v>9171</v>
      </c>
      <c r="I439" s="9">
        <v>1</v>
      </c>
    </row>
    <row r="440" spans="1:9">
      <c r="A440" s="255" t="s">
        <v>1620</v>
      </c>
      <c r="B440" s="9">
        <v>5</v>
      </c>
      <c r="C440" s="255" t="s">
        <v>9108</v>
      </c>
      <c r="D440" s="9">
        <v>0.96397936646777282</v>
      </c>
      <c r="E440" s="9">
        <v>1745868.793903793</v>
      </c>
      <c r="F440" s="255" t="s">
        <v>9126</v>
      </c>
      <c r="G440" s="9"/>
      <c r="H440" s="255" t="s">
        <v>9171</v>
      </c>
      <c r="I440" s="9">
        <v>1</v>
      </c>
    </row>
    <row r="441" spans="1:9">
      <c r="A441" s="255" t="s">
        <v>1621</v>
      </c>
      <c r="B441" s="9">
        <v>5</v>
      </c>
      <c r="C441" s="255" t="s">
        <v>9215</v>
      </c>
      <c r="D441" s="9">
        <v>3069.5452509950369</v>
      </c>
      <c r="E441" s="9">
        <v>1745868.793903793</v>
      </c>
      <c r="F441" s="255" t="s">
        <v>9126</v>
      </c>
      <c r="G441" s="9"/>
      <c r="H441" s="255" t="s">
        <v>9171</v>
      </c>
      <c r="I441" s="9">
        <v>1</v>
      </c>
    </row>
    <row r="442" spans="1:9">
      <c r="A442" s="255" t="s">
        <v>1622</v>
      </c>
      <c r="B442" s="9">
        <v>5</v>
      </c>
      <c r="C442" s="255" t="s">
        <v>9106</v>
      </c>
      <c r="D442" s="9">
        <v>1682981.4938832331</v>
      </c>
      <c r="E442" s="9">
        <v>1745868.793903793</v>
      </c>
      <c r="F442" s="255" t="s">
        <v>9127</v>
      </c>
      <c r="G442" s="9"/>
      <c r="H442" s="255" t="s">
        <v>9171</v>
      </c>
      <c r="I442" s="9">
        <v>1</v>
      </c>
    </row>
    <row r="443" spans="1:9">
      <c r="A443" s="255" t="s">
        <v>1623</v>
      </c>
      <c r="B443" s="9">
        <v>5</v>
      </c>
      <c r="C443" s="255" t="s">
        <v>9107</v>
      </c>
      <c r="D443" s="9">
        <v>5359023265.1878204</v>
      </c>
      <c r="E443" s="9">
        <v>1745868.793903793</v>
      </c>
      <c r="F443" s="255" t="s">
        <v>9127</v>
      </c>
      <c r="G443" s="9"/>
      <c r="H443" s="255" t="s">
        <v>9171</v>
      </c>
      <c r="I443" s="9">
        <v>1</v>
      </c>
    </row>
    <row r="444" spans="1:9">
      <c r="A444" s="255" t="s">
        <v>1624</v>
      </c>
      <c r="B444" s="9">
        <v>5</v>
      </c>
      <c r="C444" s="255" t="s">
        <v>9108</v>
      </c>
      <c r="D444" s="9">
        <v>0.96397936646777282</v>
      </c>
      <c r="E444" s="9">
        <v>1745868.793903793</v>
      </c>
      <c r="F444" s="255" t="s">
        <v>9127</v>
      </c>
      <c r="G444" s="9"/>
      <c r="H444" s="255" t="s">
        <v>9171</v>
      </c>
      <c r="I444" s="9">
        <v>1</v>
      </c>
    </row>
    <row r="445" spans="1:9">
      <c r="A445" s="255" t="s">
        <v>1625</v>
      </c>
      <c r="B445" s="9">
        <v>5</v>
      </c>
      <c r="C445" s="255" t="s">
        <v>9215</v>
      </c>
      <c r="D445" s="9">
        <v>3069.5452509950369</v>
      </c>
      <c r="E445" s="9">
        <v>1745868.793903793</v>
      </c>
      <c r="F445" s="255" t="s">
        <v>9127</v>
      </c>
      <c r="G445" s="9"/>
      <c r="H445" s="255" t="s">
        <v>9171</v>
      </c>
      <c r="I445" s="9">
        <v>1</v>
      </c>
    </row>
    <row r="446" spans="1:9">
      <c r="A446" s="255" t="s">
        <v>1626</v>
      </c>
      <c r="B446" s="9">
        <v>5</v>
      </c>
      <c r="C446" s="255" t="s">
        <v>9106</v>
      </c>
      <c r="D446" s="9">
        <v>1745868.793903793</v>
      </c>
      <c r="E446" s="9">
        <v>1745868.793903793</v>
      </c>
      <c r="F446" s="255" t="s">
        <v>9128</v>
      </c>
      <c r="G446" s="9"/>
      <c r="H446" s="255" t="s">
        <v>9171</v>
      </c>
      <c r="I446" s="9">
        <v>1</v>
      </c>
    </row>
    <row r="447" spans="1:9">
      <c r="A447" s="255" t="s">
        <v>1627</v>
      </c>
      <c r="B447" s="9">
        <v>5</v>
      </c>
      <c r="C447" s="255" t="s">
        <v>9107</v>
      </c>
      <c r="D447" s="9">
        <v>2022384409.1422796</v>
      </c>
      <c r="E447" s="9">
        <v>1745868.793903793</v>
      </c>
      <c r="F447" s="255" t="s">
        <v>9128</v>
      </c>
      <c r="G447" s="9"/>
      <c r="H447" s="255" t="s">
        <v>9171</v>
      </c>
      <c r="I447" s="9">
        <v>1</v>
      </c>
    </row>
    <row r="448" spans="1:9">
      <c r="A448" s="255" t="s">
        <v>1628</v>
      </c>
      <c r="B448" s="9">
        <v>5</v>
      </c>
      <c r="C448" s="255" t="s">
        <v>9108</v>
      </c>
      <c r="D448" s="9">
        <v>1</v>
      </c>
      <c r="E448" s="9">
        <v>1745868.793903793</v>
      </c>
      <c r="F448" s="255" t="s">
        <v>9128</v>
      </c>
      <c r="G448" s="9"/>
      <c r="H448" s="255" t="s">
        <v>9171</v>
      </c>
      <c r="I448" s="9">
        <v>1</v>
      </c>
    </row>
    <row r="449" spans="1:9">
      <c r="A449" s="255" t="s">
        <v>1629</v>
      </c>
      <c r="B449" s="9">
        <v>5</v>
      </c>
      <c r="C449" s="255" t="s">
        <v>9215</v>
      </c>
      <c r="D449" s="9">
        <v>1158.382815595319</v>
      </c>
      <c r="E449" s="9">
        <v>1745868.793903793</v>
      </c>
      <c r="F449" s="255" t="s">
        <v>9128</v>
      </c>
      <c r="G449" s="9"/>
      <c r="H449" s="255" t="s">
        <v>9171</v>
      </c>
      <c r="I449" s="9">
        <v>1</v>
      </c>
    </row>
    <row r="450" spans="1:9">
      <c r="A450" s="255" t="s">
        <v>1630</v>
      </c>
      <c r="B450" s="9">
        <v>5</v>
      </c>
      <c r="C450" s="255" t="s">
        <v>9106</v>
      </c>
      <c r="D450" s="9">
        <v>1090395.0588230996</v>
      </c>
      <c r="E450" s="9">
        <v>1745868.793903793</v>
      </c>
      <c r="F450" s="255" t="s">
        <v>9129</v>
      </c>
      <c r="G450" s="9"/>
      <c r="H450" s="255" t="s">
        <v>9171</v>
      </c>
      <c r="I450" s="9">
        <v>1</v>
      </c>
    </row>
    <row r="451" spans="1:9">
      <c r="A451" s="255" t="s">
        <v>1631</v>
      </c>
      <c r="B451" s="9">
        <v>5</v>
      </c>
      <c r="C451" s="255" t="s">
        <v>9107</v>
      </c>
      <c r="D451" s="9">
        <v>2470512000.5140491</v>
      </c>
      <c r="E451" s="9">
        <v>1745868.793903793</v>
      </c>
      <c r="F451" s="255" t="s">
        <v>9129</v>
      </c>
      <c r="G451" s="9"/>
      <c r="H451" s="255" t="s">
        <v>9171</v>
      </c>
      <c r="I451" s="9">
        <v>1</v>
      </c>
    </row>
    <row r="452" spans="1:9">
      <c r="A452" s="255" t="s">
        <v>1632</v>
      </c>
      <c r="B452" s="9">
        <v>5</v>
      </c>
      <c r="C452" s="255" t="s">
        <v>9108</v>
      </c>
      <c r="D452" s="9">
        <v>0.62455727637181557</v>
      </c>
      <c r="E452" s="9">
        <v>1745868.793903793</v>
      </c>
      <c r="F452" s="255" t="s">
        <v>9129</v>
      </c>
      <c r="G452" s="9"/>
      <c r="H452" s="255" t="s">
        <v>9171</v>
      </c>
      <c r="I452" s="9">
        <v>1</v>
      </c>
    </row>
    <row r="453" spans="1:9">
      <c r="A453" s="255" t="s">
        <v>1633</v>
      </c>
      <c r="B453" s="9">
        <v>5</v>
      </c>
      <c r="C453" s="255" t="s">
        <v>9215</v>
      </c>
      <c r="D453" s="9">
        <v>1415.061663935204</v>
      </c>
      <c r="E453" s="9">
        <v>1745868.793903793</v>
      </c>
      <c r="F453" s="255" t="s">
        <v>9129</v>
      </c>
      <c r="G453" s="9"/>
      <c r="H453" s="255" t="s">
        <v>9171</v>
      </c>
      <c r="I453" s="9">
        <v>1</v>
      </c>
    </row>
    <row r="454" spans="1:9">
      <c r="A454" s="255" t="s">
        <v>1634</v>
      </c>
      <c r="B454" s="9">
        <v>5</v>
      </c>
      <c r="C454" s="255" t="s">
        <v>9106</v>
      </c>
      <c r="D454" s="9">
        <v>1745868.793903793</v>
      </c>
      <c r="E454" s="9">
        <v>1745868.793903793</v>
      </c>
      <c r="F454" s="255" t="s">
        <v>9130</v>
      </c>
      <c r="G454" s="9"/>
      <c r="H454" s="255" t="s">
        <v>9171</v>
      </c>
      <c r="I454" s="9">
        <v>1</v>
      </c>
    </row>
    <row r="455" spans="1:9">
      <c r="A455" s="255" t="s">
        <v>1635</v>
      </c>
      <c r="B455" s="9">
        <v>5</v>
      </c>
      <c r="C455" s="255" t="s">
        <v>9107</v>
      </c>
      <c r="D455" s="9">
        <v>7829535265.701869</v>
      </c>
      <c r="E455" s="9">
        <v>1745868.793903793</v>
      </c>
      <c r="F455" s="255" t="s">
        <v>9130</v>
      </c>
      <c r="G455" s="9"/>
      <c r="H455" s="255" t="s">
        <v>9171</v>
      </c>
      <c r="I455" s="9">
        <v>1</v>
      </c>
    </row>
    <row r="456" spans="1:9">
      <c r="A456" s="255" t="s">
        <v>1636</v>
      </c>
      <c r="B456" s="9">
        <v>5</v>
      </c>
      <c r="C456" s="255" t="s">
        <v>9108</v>
      </c>
      <c r="D456" s="9">
        <v>1</v>
      </c>
      <c r="E456" s="9">
        <v>1745868.793903793</v>
      </c>
      <c r="F456" s="255" t="s">
        <v>9130</v>
      </c>
      <c r="G456" s="9"/>
      <c r="H456" s="255" t="s">
        <v>9171</v>
      </c>
      <c r="I456" s="9">
        <v>1</v>
      </c>
    </row>
    <row r="457" spans="1:9">
      <c r="A457" s="255" t="s">
        <v>1637</v>
      </c>
      <c r="B457" s="9">
        <v>5</v>
      </c>
      <c r="C457" s="255" t="s">
        <v>9215</v>
      </c>
      <c r="D457" s="9">
        <v>4484.6069149302402</v>
      </c>
      <c r="E457" s="9">
        <v>1745868.793903793</v>
      </c>
      <c r="F457" s="255" t="s">
        <v>9130</v>
      </c>
      <c r="G457" s="9"/>
      <c r="H457" s="255" t="s">
        <v>9171</v>
      </c>
      <c r="I457" s="9">
        <v>1</v>
      </c>
    </row>
    <row r="458" spans="1:9">
      <c r="A458" s="255" t="s">
        <v>1638</v>
      </c>
      <c r="B458" s="9">
        <v>5</v>
      </c>
      <c r="C458" s="255" t="s">
        <v>9106</v>
      </c>
      <c r="D458" s="9">
        <v>1745868.793903793</v>
      </c>
      <c r="E458" s="9">
        <v>1745868.793903793</v>
      </c>
      <c r="F458" s="255" t="s">
        <v>9131</v>
      </c>
      <c r="G458" s="9"/>
      <c r="H458" s="255" t="s">
        <v>9171</v>
      </c>
      <c r="I458" s="9">
        <v>1</v>
      </c>
    </row>
    <row r="459" spans="1:9">
      <c r="A459" s="255" t="s">
        <v>1639</v>
      </c>
      <c r="B459" s="9">
        <v>5</v>
      </c>
      <c r="C459" s="255" t="s">
        <v>9107</v>
      </c>
      <c r="D459" s="9">
        <v>7829535265.701869</v>
      </c>
      <c r="E459" s="9">
        <v>1745868.793903793</v>
      </c>
      <c r="F459" s="255" t="s">
        <v>9131</v>
      </c>
      <c r="G459" s="9"/>
      <c r="H459" s="255" t="s">
        <v>9171</v>
      </c>
      <c r="I459" s="9">
        <v>1</v>
      </c>
    </row>
    <row r="460" spans="1:9">
      <c r="A460" s="255" t="s">
        <v>1640</v>
      </c>
      <c r="B460" s="9">
        <v>5</v>
      </c>
      <c r="C460" s="255" t="s">
        <v>9108</v>
      </c>
      <c r="D460" s="9">
        <v>1</v>
      </c>
      <c r="E460" s="9">
        <v>1745868.793903793</v>
      </c>
      <c r="F460" s="255" t="s">
        <v>9131</v>
      </c>
      <c r="G460" s="9"/>
      <c r="H460" s="255" t="s">
        <v>9171</v>
      </c>
      <c r="I460" s="9">
        <v>1</v>
      </c>
    </row>
    <row r="461" spans="1:9">
      <c r="A461" s="255" t="s">
        <v>1641</v>
      </c>
      <c r="B461" s="9">
        <v>5</v>
      </c>
      <c r="C461" s="255" t="s">
        <v>9215</v>
      </c>
      <c r="D461" s="9">
        <v>4484.6069149302402</v>
      </c>
      <c r="E461" s="9">
        <v>1745868.793903793</v>
      </c>
      <c r="F461" s="255" t="s">
        <v>9131</v>
      </c>
      <c r="G461" s="9"/>
      <c r="H461" s="255" t="s">
        <v>9171</v>
      </c>
      <c r="I461" s="9">
        <v>1</v>
      </c>
    </row>
    <row r="462" spans="1:9">
      <c r="A462" s="255" t="s">
        <v>1642</v>
      </c>
      <c r="B462" s="9">
        <v>5</v>
      </c>
      <c r="C462" s="255" t="s">
        <v>9106</v>
      </c>
      <c r="D462" s="9">
        <v>1060508.2315427302</v>
      </c>
      <c r="E462" s="9">
        <v>1745868.793903793</v>
      </c>
      <c r="F462" s="255" t="s">
        <v>9132</v>
      </c>
      <c r="G462" s="9"/>
      <c r="H462" s="255" t="s">
        <v>9171</v>
      </c>
      <c r="I462" s="9">
        <v>1</v>
      </c>
    </row>
    <row r="463" spans="1:9">
      <c r="A463" s="255" t="s">
        <v>1643</v>
      </c>
      <c r="B463" s="9">
        <v>5</v>
      </c>
      <c r="C463" s="255" t="s">
        <v>9107</v>
      </c>
      <c r="D463" s="9">
        <v>2291504437.8708091</v>
      </c>
      <c r="E463" s="9">
        <v>1745868.793903793</v>
      </c>
      <c r="F463" s="255" t="s">
        <v>9132</v>
      </c>
      <c r="G463" s="9"/>
      <c r="H463" s="255" t="s">
        <v>9171</v>
      </c>
      <c r="I463" s="9">
        <v>1</v>
      </c>
    </row>
    <row r="464" spans="1:9">
      <c r="A464" s="255" t="s">
        <v>1644</v>
      </c>
      <c r="B464" s="9">
        <v>5</v>
      </c>
      <c r="C464" s="255" t="s">
        <v>9108</v>
      </c>
      <c r="D464" s="9">
        <v>0.60743867766340875</v>
      </c>
      <c r="E464" s="9">
        <v>1745868.793903793</v>
      </c>
      <c r="F464" s="255" t="s">
        <v>9132</v>
      </c>
      <c r="G464" s="9"/>
      <c r="H464" s="255" t="s">
        <v>9171</v>
      </c>
      <c r="I464" s="9">
        <v>1</v>
      </c>
    </row>
    <row r="465" spans="1:9">
      <c r="A465" s="255" t="s">
        <v>1645</v>
      </c>
      <c r="B465" s="9">
        <v>5</v>
      </c>
      <c r="C465" s="255" t="s">
        <v>9215</v>
      </c>
      <c r="D465" s="9">
        <v>1312.5295817602453</v>
      </c>
      <c r="E465" s="9">
        <v>1745868.793903793</v>
      </c>
      <c r="F465" s="255" t="s">
        <v>9132</v>
      </c>
      <c r="G465" s="9"/>
      <c r="H465" s="255" t="s">
        <v>9171</v>
      </c>
      <c r="I465" s="9">
        <v>1</v>
      </c>
    </row>
    <row r="466" spans="1:9">
      <c r="A466" s="255" t="s">
        <v>1646</v>
      </c>
      <c r="B466" s="9">
        <v>5</v>
      </c>
      <c r="C466" s="255" t="s">
        <v>9106</v>
      </c>
      <c r="D466" s="9">
        <v>1060508.2315427302</v>
      </c>
      <c r="E466" s="9">
        <v>1745868.793903793</v>
      </c>
      <c r="F466" s="255" t="s">
        <v>9133</v>
      </c>
      <c r="G466" s="9"/>
      <c r="H466" s="255" t="s">
        <v>9171</v>
      </c>
      <c r="I466" s="9">
        <v>1</v>
      </c>
    </row>
    <row r="467" spans="1:9">
      <c r="A467" s="255" t="s">
        <v>1647</v>
      </c>
      <c r="B467" s="9">
        <v>5</v>
      </c>
      <c r="C467" s="255" t="s">
        <v>9107</v>
      </c>
      <c r="D467" s="9">
        <v>2291504437.8708091</v>
      </c>
      <c r="E467" s="9">
        <v>1745868.793903793</v>
      </c>
      <c r="F467" s="255" t="s">
        <v>9133</v>
      </c>
      <c r="G467" s="9"/>
      <c r="H467" s="255" t="s">
        <v>9171</v>
      </c>
      <c r="I467" s="9">
        <v>1</v>
      </c>
    </row>
    <row r="468" spans="1:9">
      <c r="A468" s="255" t="s">
        <v>1648</v>
      </c>
      <c r="B468" s="9">
        <v>5</v>
      </c>
      <c r="C468" s="255" t="s">
        <v>9108</v>
      </c>
      <c r="D468" s="9">
        <v>0.60743867766340875</v>
      </c>
      <c r="E468" s="9">
        <v>1745868.793903793</v>
      </c>
      <c r="F468" s="255" t="s">
        <v>9133</v>
      </c>
      <c r="G468" s="9"/>
      <c r="H468" s="255" t="s">
        <v>9171</v>
      </c>
      <c r="I468" s="9">
        <v>1</v>
      </c>
    </row>
    <row r="469" spans="1:9">
      <c r="A469" s="255" t="s">
        <v>1649</v>
      </c>
      <c r="B469" s="9">
        <v>5</v>
      </c>
      <c r="C469" s="255" t="s">
        <v>9215</v>
      </c>
      <c r="D469" s="9">
        <v>1312.5295817602453</v>
      </c>
      <c r="E469" s="9">
        <v>1745868.793903793</v>
      </c>
      <c r="F469" s="255" t="s">
        <v>9133</v>
      </c>
      <c r="G469" s="9"/>
      <c r="H469" s="255" t="s">
        <v>9171</v>
      </c>
      <c r="I469" s="9">
        <v>1</v>
      </c>
    </row>
    <row r="470" spans="1:9">
      <c r="A470" s="255" t="s">
        <v>1650</v>
      </c>
      <c r="B470" s="9">
        <v>5</v>
      </c>
      <c r="C470" s="255" t="s">
        <v>9106</v>
      </c>
      <c r="D470" s="9">
        <v>1745868.793903793</v>
      </c>
      <c r="E470" s="9">
        <v>1745868.793903793</v>
      </c>
      <c r="F470" s="255" t="s">
        <v>9134</v>
      </c>
      <c r="G470" s="9"/>
      <c r="H470" s="255" t="s">
        <v>9171</v>
      </c>
      <c r="I470" s="9">
        <v>1</v>
      </c>
    </row>
    <row r="471" spans="1:9">
      <c r="A471" s="255" t="s">
        <v>1651</v>
      </c>
      <c r="B471" s="9">
        <v>5</v>
      </c>
      <c r="C471" s="255" t="s">
        <v>9107</v>
      </c>
      <c r="D471" s="9">
        <v>3067518827.3170109</v>
      </c>
      <c r="E471" s="9">
        <v>1745868.793903793</v>
      </c>
      <c r="F471" s="255" t="s">
        <v>9134</v>
      </c>
      <c r="G471" s="9"/>
      <c r="H471" s="255" t="s">
        <v>9171</v>
      </c>
      <c r="I471" s="9">
        <v>1</v>
      </c>
    </row>
    <row r="472" spans="1:9">
      <c r="A472" s="255" t="s">
        <v>1652</v>
      </c>
      <c r="B472" s="9">
        <v>5</v>
      </c>
      <c r="C472" s="255" t="s">
        <v>9108</v>
      </c>
      <c r="D472" s="9">
        <v>1</v>
      </c>
      <c r="E472" s="9">
        <v>1745868.793903793</v>
      </c>
      <c r="F472" s="255" t="s">
        <v>9134</v>
      </c>
      <c r="G472" s="9"/>
      <c r="H472" s="255" t="s">
        <v>9171</v>
      </c>
      <c r="I472" s="9">
        <v>1</v>
      </c>
    </row>
    <row r="473" spans="1:9">
      <c r="A473" s="255" t="s">
        <v>1653</v>
      </c>
      <c r="B473" s="9">
        <v>5</v>
      </c>
      <c r="C473" s="255" t="s">
        <v>9215</v>
      </c>
      <c r="D473" s="9">
        <v>1757.0156692347914</v>
      </c>
      <c r="E473" s="9">
        <v>1745868.793903793</v>
      </c>
      <c r="F473" s="255" t="s">
        <v>9134</v>
      </c>
      <c r="G473" s="9"/>
      <c r="H473" s="255" t="s">
        <v>9171</v>
      </c>
      <c r="I473" s="9">
        <v>1</v>
      </c>
    </row>
    <row r="474" spans="1:9">
      <c r="A474" s="255" t="s">
        <v>1654</v>
      </c>
      <c r="B474" s="9">
        <v>5</v>
      </c>
      <c r="C474" s="255" t="s">
        <v>9106</v>
      </c>
      <c r="D474" s="9">
        <v>1745868.793903793</v>
      </c>
      <c r="E474" s="9">
        <v>1745868.793903793</v>
      </c>
      <c r="F474" s="255" t="s">
        <v>9135</v>
      </c>
      <c r="G474" s="9"/>
      <c r="H474" s="255" t="s">
        <v>9171</v>
      </c>
      <c r="I474" s="9">
        <v>1</v>
      </c>
    </row>
    <row r="475" spans="1:9">
      <c r="A475" s="255" t="s">
        <v>1655</v>
      </c>
      <c r="B475" s="9">
        <v>5</v>
      </c>
      <c r="C475" s="255" t="s">
        <v>9107</v>
      </c>
      <c r="D475" s="9">
        <v>4756759785.8137321</v>
      </c>
      <c r="E475" s="9">
        <v>1745868.793903793</v>
      </c>
      <c r="F475" s="255" t="s">
        <v>9135</v>
      </c>
      <c r="G475" s="9"/>
      <c r="H475" s="255" t="s">
        <v>9171</v>
      </c>
      <c r="I475" s="9">
        <v>1</v>
      </c>
    </row>
    <row r="476" spans="1:9">
      <c r="A476" s="255" t="s">
        <v>1656</v>
      </c>
      <c r="B476" s="9">
        <v>5</v>
      </c>
      <c r="C476" s="255" t="s">
        <v>9108</v>
      </c>
      <c r="D476" s="9">
        <v>1</v>
      </c>
      <c r="E476" s="9">
        <v>1745868.793903793</v>
      </c>
      <c r="F476" s="255" t="s">
        <v>9135</v>
      </c>
      <c r="G476" s="9"/>
      <c r="H476" s="255" t="s">
        <v>9171</v>
      </c>
      <c r="I476" s="9">
        <v>1</v>
      </c>
    </row>
    <row r="477" spans="1:9">
      <c r="A477" s="255" t="s">
        <v>1657</v>
      </c>
      <c r="B477" s="9">
        <v>5</v>
      </c>
      <c r="C477" s="255" t="s">
        <v>9215</v>
      </c>
      <c r="D477" s="9">
        <v>2724.5803364051972</v>
      </c>
      <c r="E477" s="9">
        <v>1745868.793903793</v>
      </c>
      <c r="F477" s="255" t="s">
        <v>9135</v>
      </c>
      <c r="G477" s="9"/>
      <c r="H477" s="255" t="s">
        <v>9171</v>
      </c>
      <c r="I477" s="9">
        <v>1</v>
      </c>
    </row>
    <row r="478" spans="1:9">
      <c r="A478" s="255" t="s">
        <v>1658</v>
      </c>
      <c r="B478" s="9">
        <v>5</v>
      </c>
      <c r="C478" s="255" t="s">
        <v>9106</v>
      </c>
      <c r="D478" s="9">
        <v>1224815.9023384305</v>
      </c>
      <c r="E478" s="9">
        <v>1745868.793903793</v>
      </c>
      <c r="F478" s="255" t="s">
        <v>9136</v>
      </c>
      <c r="G478" s="9"/>
      <c r="H478" s="255" t="s">
        <v>9171</v>
      </c>
      <c r="I478" s="9">
        <v>1</v>
      </c>
    </row>
    <row r="479" spans="1:9">
      <c r="A479" s="255" t="s">
        <v>1659</v>
      </c>
      <c r="B479" s="9">
        <v>5</v>
      </c>
      <c r="C479" s="255" t="s">
        <v>9107</v>
      </c>
      <c r="D479" s="9">
        <v>4022684573.8368759</v>
      </c>
      <c r="E479" s="9">
        <v>1745868.793903793</v>
      </c>
      <c r="F479" s="255" t="s">
        <v>9136</v>
      </c>
      <c r="G479" s="9"/>
      <c r="H479" s="255" t="s">
        <v>9171</v>
      </c>
      <c r="I479" s="9">
        <v>1</v>
      </c>
    </row>
    <row r="480" spans="1:9">
      <c r="A480" s="255" t="s">
        <v>1660</v>
      </c>
      <c r="B480" s="9">
        <v>5</v>
      </c>
      <c r="C480" s="255" t="s">
        <v>9108</v>
      </c>
      <c r="D480" s="9">
        <v>0.7015509450740115</v>
      </c>
      <c r="E480" s="9">
        <v>1745868.793903793</v>
      </c>
      <c r="F480" s="255" t="s">
        <v>9136</v>
      </c>
      <c r="G480" s="9"/>
      <c r="H480" s="255" t="s">
        <v>9171</v>
      </c>
      <c r="I480" s="9">
        <v>1</v>
      </c>
    </row>
    <row r="481" spans="1:9">
      <c r="A481" s="255" t="s">
        <v>1661</v>
      </c>
      <c r="B481" s="9">
        <v>5</v>
      </c>
      <c r="C481" s="255" t="s">
        <v>9215</v>
      </c>
      <c r="D481" s="9">
        <v>2304.1162015629384</v>
      </c>
      <c r="E481" s="9">
        <v>1745868.793903793</v>
      </c>
      <c r="F481" s="255" t="s">
        <v>9136</v>
      </c>
      <c r="G481" s="9"/>
      <c r="H481" s="255" t="s">
        <v>9171</v>
      </c>
      <c r="I481" s="9">
        <v>1</v>
      </c>
    </row>
    <row r="482" spans="1:9">
      <c r="A482" s="255" t="s">
        <v>1662</v>
      </c>
      <c r="B482" s="9">
        <v>5</v>
      </c>
      <c r="C482" s="255" t="s">
        <v>9106</v>
      </c>
      <c r="D482" s="9">
        <v>0</v>
      </c>
      <c r="E482" s="9">
        <v>1745868.793903793</v>
      </c>
      <c r="F482" s="255" t="s">
        <v>9137</v>
      </c>
      <c r="G482" s="9"/>
      <c r="H482" s="255" t="s">
        <v>9171</v>
      </c>
      <c r="I482" s="9">
        <v>1</v>
      </c>
    </row>
    <row r="483" spans="1:9">
      <c r="A483" s="255" t="s">
        <v>1663</v>
      </c>
      <c r="B483" s="9">
        <v>5</v>
      </c>
      <c r="C483" s="255" t="s">
        <v>9107</v>
      </c>
      <c r="D483" s="9">
        <v>-949909093.94873834</v>
      </c>
      <c r="E483" s="9">
        <v>1745868.793903793</v>
      </c>
      <c r="F483" s="255" t="s">
        <v>9137</v>
      </c>
      <c r="G483" s="9"/>
      <c r="H483" s="255" t="s">
        <v>9171</v>
      </c>
      <c r="I483" s="9">
        <v>1</v>
      </c>
    </row>
    <row r="484" spans="1:9">
      <c r="A484" s="255" t="s">
        <v>1664</v>
      </c>
      <c r="B484" s="9">
        <v>5</v>
      </c>
      <c r="C484" s="255" t="s">
        <v>9108</v>
      </c>
      <c r="D484" s="9">
        <v>0</v>
      </c>
      <c r="E484" s="9">
        <v>1745868.793903793</v>
      </c>
      <c r="F484" s="255" t="s">
        <v>9137</v>
      </c>
      <c r="G484" s="9"/>
      <c r="H484" s="255" t="s">
        <v>9171</v>
      </c>
      <c r="I484" s="9">
        <v>1</v>
      </c>
    </row>
    <row r="485" spans="1:9">
      <c r="A485" s="255" t="s">
        <v>1665</v>
      </c>
      <c r="B485" s="9">
        <v>5</v>
      </c>
      <c r="C485" s="255" t="s">
        <v>9215</v>
      </c>
      <c r="D485" s="9">
        <v>-544.08962303789451</v>
      </c>
      <c r="E485" s="9">
        <v>1745868.793903793</v>
      </c>
      <c r="F485" s="255" t="s">
        <v>9137</v>
      </c>
      <c r="G485" s="9"/>
      <c r="H485" s="255" t="s">
        <v>9171</v>
      </c>
      <c r="I485" s="9">
        <v>1</v>
      </c>
    </row>
    <row r="486" spans="1:9">
      <c r="A486" s="255" t="s">
        <v>1666</v>
      </c>
      <c r="B486" s="9">
        <v>5</v>
      </c>
      <c r="C486" s="255" t="s">
        <v>9106</v>
      </c>
      <c r="D486" s="9">
        <v>1186639.664008786</v>
      </c>
      <c r="E486" s="9">
        <v>1745868.793903793</v>
      </c>
      <c r="F486" s="255" t="s">
        <v>9138</v>
      </c>
      <c r="G486" s="9"/>
      <c r="H486" s="255" t="s">
        <v>9171</v>
      </c>
      <c r="I486" s="9">
        <v>1</v>
      </c>
    </row>
    <row r="487" spans="1:9">
      <c r="A487" s="255" t="s">
        <v>1667</v>
      </c>
      <c r="B487" s="9">
        <v>5</v>
      </c>
      <c r="C487" s="255" t="s">
        <v>9107</v>
      </c>
      <c r="D487" s="9">
        <v>3072775479.8881373</v>
      </c>
      <c r="E487" s="9">
        <v>1745868.793903793</v>
      </c>
      <c r="F487" s="255" t="s">
        <v>9138</v>
      </c>
      <c r="G487" s="9"/>
      <c r="H487" s="255" t="s">
        <v>9171</v>
      </c>
      <c r="I487" s="9">
        <v>1</v>
      </c>
    </row>
    <row r="488" spans="1:9">
      <c r="A488" s="255" t="s">
        <v>1668</v>
      </c>
      <c r="B488" s="9">
        <v>5</v>
      </c>
      <c r="C488" s="255" t="s">
        <v>9108</v>
      </c>
      <c r="D488" s="9">
        <v>0.67968433146424423</v>
      </c>
      <c r="E488" s="9">
        <v>1745868.793903793</v>
      </c>
      <c r="F488" s="255" t="s">
        <v>9138</v>
      </c>
      <c r="G488" s="9"/>
      <c r="H488" s="255" t="s">
        <v>9171</v>
      </c>
      <c r="I488" s="9">
        <v>1</v>
      </c>
    </row>
    <row r="489" spans="1:9">
      <c r="A489" s="255" t="s">
        <v>1669</v>
      </c>
      <c r="B489" s="9">
        <v>5</v>
      </c>
      <c r="C489" s="255" t="s">
        <v>9215</v>
      </c>
      <c r="D489" s="9">
        <v>1760.0265785250438</v>
      </c>
      <c r="E489" s="9">
        <v>1745868.793903793</v>
      </c>
      <c r="F489" s="255" t="s">
        <v>9138</v>
      </c>
      <c r="G489" s="9"/>
      <c r="H489" s="255" t="s">
        <v>9171</v>
      </c>
      <c r="I489" s="9">
        <v>1</v>
      </c>
    </row>
    <row r="490" spans="1:9">
      <c r="A490" s="255" t="s">
        <v>1670</v>
      </c>
      <c r="B490" s="9">
        <v>5</v>
      </c>
      <c r="C490" s="255" t="s">
        <v>9106</v>
      </c>
      <c r="D490" s="9">
        <v>259455.82955779639</v>
      </c>
      <c r="E490" s="9">
        <v>1745868.793903793</v>
      </c>
      <c r="F490" s="255" t="s">
        <v>9139</v>
      </c>
      <c r="G490" s="9"/>
      <c r="H490" s="255" t="s">
        <v>9171</v>
      </c>
      <c r="I490" s="9">
        <v>1</v>
      </c>
    </row>
    <row r="491" spans="1:9">
      <c r="A491" s="255" t="s">
        <v>1671</v>
      </c>
      <c r="B491" s="9">
        <v>5</v>
      </c>
      <c r="C491" s="255" t="s">
        <v>9107</v>
      </c>
      <c r="D491" s="9">
        <v>781271042.01732802</v>
      </c>
      <c r="E491" s="9">
        <v>1745868.793903793</v>
      </c>
      <c r="F491" s="255" t="s">
        <v>9139</v>
      </c>
      <c r="G491" s="9"/>
      <c r="H491" s="255" t="s">
        <v>9171</v>
      </c>
      <c r="I491" s="9">
        <v>1</v>
      </c>
    </row>
    <row r="492" spans="1:9">
      <c r="A492" s="255" t="s">
        <v>1672</v>
      </c>
      <c r="B492" s="9">
        <v>5</v>
      </c>
      <c r="C492" s="255" t="s">
        <v>9108</v>
      </c>
      <c r="D492" s="9">
        <v>0.14861129912153859</v>
      </c>
      <c r="E492" s="9">
        <v>1745868.793903793</v>
      </c>
      <c r="F492" s="255" t="s">
        <v>9139</v>
      </c>
      <c r="G492" s="9"/>
      <c r="H492" s="255" t="s">
        <v>9171</v>
      </c>
      <c r="I492" s="9">
        <v>1</v>
      </c>
    </row>
    <row r="493" spans="1:9">
      <c r="A493" s="255" t="s">
        <v>1673</v>
      </c>
      <c r="B493" s="9">
        <v>5</v>
      </c>
      <c r="C493" s="255" t="s">
        <v>9215</v>
      </c>
      <c r="D493" s="9">
        <v>447.49699676479833</v>
      </c>
      <c r="E493" s="9">
        <v>1745868.793903793</v>
      </c>
      <c r="F493" s="255" t="s">
        <v>9139</v>
      </c>
      <c r="G493" s="9"/>
      <c r="H493" s="255" t="s">
        <v>9171</v>
      </c>
      <c r="I493" s="9">
        <v>1</v>
      </c>
    </row>
    <row r="494" spans="1:9">
      <c r="A494" s="255" t="s">
        <v>1674</v>
      </c>
      <c r="B494" s="9">
        <v>5</v>
      </c>
      <c r="C494" s="255" t="s">
        <v>9106</v>
      </c>
      <c r="D494" s="9">
        <v>1038096.255045319</v>
      </c>
      <c r="E494" s="9">
        <v>1745868.793903793</v>
      </c>
      <c r="F494" s="255" t="s">
        <v>9140</v>
      </c>
      <c r="G494" s="9"/>
      <c r="H494" s="255" t="s">
        <v>9171</v>
      </c>
      <c r="I494" s="9">
        <v>1</v>
      </c>
    </row>
    <row r="495" spans="1:9">
      <c r="A495" s="255" t="s">
        <v>1675</v>
      </c>
      <c r="B495" s="9">
        <v>5</v>
      </c>
      <c r="C495" s="255" t="s">
        <v>9107</v>
      </c>
      <c r="D495" s="9">
        <v>1689240958.496721</v>
      </c>
      <c r="E495" s="9">
        <v>1745868.793903793</v>
      </c>
      <c r="F495" s="255" t="s">
        <v>9140</v>
      </c>
      <c r="G495" s="9"/>
      <c r="H495" s="255" t="s">
        <v>9171</v>
      </c>
      <c r="I495" s="9">
        <v>1</v>
      </c>
    </row>
    <row r="496" spans="1:9">
      <c r="A496" s="255" t="s">
        <v>1676</v>
      </c>
      <c r="B496" s="9">
        <v>5</v>
      </c>
      <c r="C496" s="255" t="s">
        <v>9108</v>
      </c>
      <c r="D496" s="9">
        <v>0.5946015294334448</v>
      </c>
      <c r="E496" s="9">
        <v>1745868.793903793</v>
      </c>
      <c r="F496" s="255" t="s">
        <v>9140</v>
      </c>
      <c r="G496" s="9"/>
      <c r="H496" s="255" t="s">
        <v>9171</v>
      </c>
      <c r="I496" s="9">
        <v>1</v>
      </c>
    </row>
    <row r="497" spans="1:9">
      <c r="A497" s="255" t="s">
        <v>1677</v>
      </c>
      <c r="B497" s="9">
        <v>5</v>
      </c>
      <c r="C497" s="255" t="s">
        <v>9215</v>
      </c>
      <c r="D497" s="9">
        <v>967.56466717040564</v>
      </c>
      <c r="E497" s="9">
        <v>1745868.793903793</v>
      </c>
      <c r="F497" s="255" t="s">
        <v>9140</v>
      </c>
      <c r="G497" s="9"/>
      <c r="H497" s="255" t="s">
        <v>9171</v>
      </c>
      <c r="I497" s="9">
        <v>1</v>
      </c>
    </row>
    <row r="498" spans="1:9">
      <c r="A498" s="255" t="s">
        <v>1678</v>
      </c>
      <c r="B498" s="9">
        <v>5</v>
      </c>
      <c r="C498" s="255" t="s">
        <v>9106</v>
      </c>
      <c r="D498" s="9">
        <v>0</v>
      </c>
      <c r="E498" s="9">
        <v>1745868.793903793</v>
      </c>
      <c r="F498" s="255" t="s">
        <v>9141</v>
      </c>
      <c r="G498" s="9"/>
      <c r="H498" s="255" t="s">
        <v>9171</v>
      </c>
      <c r="I498" s="9">
        <v>1</v>
      </c>
    </row>
    <row r="499" spans="1:9">
      <c r="A499" s="255" t="s">
        <v>1679</v>
      </c>
      <c r="B499" s="9">
        <v>5</v>
      </c>
      <c r="C499" s="255" t="s">
        <v>9107</v>
      </c>
      <c r="D499" s="9">
        <v>0</v>
      </c>
      <c r="E499" s="9">
        <v>1745868.793903793</v>
      </c>
      <c r="F499" s="255" t="s">
        <v>9141</v>
      </c>
      <c r="G499" s="9"/>
      <c r="H499" s="255" t="s">
        <v>9171</v>
      </c>
      <c r="I499" s="9">
        <v>1</v>
      </c>
    </row>
    <row r="500" spans="1:9">
      <c r="A500" s="255" t="s">
        <v>1680</v>
      </c>
      <c r="B500" s="9">
        <v>5</v>
      </c>
      <c r="C500" s="255" t="s">
        <v>9108</v>
      </c>
      <c r="D500" s="9">
        <v>0</v>
      </c>
      <c r="E500" s="9">
        <v>1745868.793903793</v>
      </c>
      <c r="F500" s="255" t="s">
        <v>9141</v>
      </c>
      <c r="G500" s="9"/>
      <c r="H500" s="255" t="s">
        <v>9171</v>
      </c>
      <c r="I500" s="9">
        <v>1</v>
      </c>
    </row>
    <row r="501" spans="1:9">
      <c r="A501" s="255" t="s">
        <v>1681</v>
      </c>
      <c r="B501" s="9">
        <v>5</v>
      </c>
      <c r="C501" s="255" t="s">
        <v>9215</v>
      </c>
      <c r="D501" s="9">
        <v>0</v>
      </c>
      <c r="E501" s="9">
        <v>1745868.793903793</v>
      </c>
      <c r="F501" s="255" t="s">
        <v>9141</v>
      </c>
      <c r="G501" s="9"/>
      <c r="H501" s="255" t="s">
        <v>9171</v>
      </c>
      <c r="I501" s="9">
        <v>1</v>
      </c>
    </row>
    <row r="502" spans="1:9">
      <c r="A502" s="255" t="s">
        <v>1682</v>
      </c>
      <c r="B502" s="9">
        <v>6</v>
      </c>
      <c r="C502" s="255" t="s">
        <v>9106</v>
      </c>
      <c r="D502" s="9">
        <v>1138697.7732329799</v>
      </c>
      <c r="E502" s="9">
        <v>1750668.0692784099</v>
      </c>
      <c r="F502" s="255" t="s">
        <v>9117</v>
      </c>
      <c r="G502" s="9"/>
      <c r="H502" s="255" t="s">
        <v>9171</v>
      </c>
      <c r="I502" s="9">
        <v>1</v>
      </c>
    </row>
    <row r="503" spans="1:9">
      <c r="A503" s="255" t="s">
        <v>1683</v>
      </c>
      <c r="B503" s="9">
        <v>6</v>
      </c>
      <c r="C503" s="255" t="s">
        <v>9107</v>
      </c>
      <c r="D503" s="9">
        <v>3678273556.8024616</v>
      </c>
      <c r="E503" s="9">
        <v>1750668.0692784099</v>
      </c>
      <c r="F503" s="255" t="s">
        <v>9117</v>
      </c>
      <c r="G503" s="9"/>
      <c r="H503" s="255" t="s">
        <v>9171</v>
      </c>
      <c r="I503" s="9">
        <v>1</v>
      </c>
    </row>
    <row r="504" spans="1:9">
      <c r="A504" s="255" t="s">
        <v>1684</v>
      </c>
      <c r="B504" s="9">
        <v>6</v>
      </c>
      <c r="C504" s="255" t="s">
        <v>9108</v>
      </c>
      <c r="D504" s="9">
        <v>0.65043613533336919</v>
      </c>
      <c r="E504" s="9">
        <v>1750668.0692784099</v>
      </c>
      <c r="F504" s="255" t="s">
        <v>9117</v>
      </c>
      <c r="G504" s="9"/>
      <c r="H504" s="255" t="s">
        <v>9171</v>
      </c>
      <c r="I504" s="9">
        <v>1</v>
      </c>
    </row>
    <row r="505" spans="1:9">
      <c r="A505" s="255" t="s">
        <v>1685</v>
      </c>
      <c r="B505" s="9">
        <v>6</v>
      </c>
      <c r="C505" s="255" t="s">
        <v>9215</v>
      </c>
      <c r="D505" s="9">
        <v>2101.0685128441119</v>
      </c>
      <c r="E505" s="9">
        <v>1750668.0692784099</v>
      </c>
      <c r="F505" s="255" t="s">
        <v>9117</v>
      </c>
      <c r="G505" s="9"/>
      <c r="H505" s="255" t="s">
        <v>9171</v>
      </c>
      <c r="I505" s="9">
        <v>1</v>
      </c>
    </row>
    <row r="506" spans="1:9">
      <c r="A506" s="255" t="s">
        <v>1686</v>
      </c>
      <c r="B506" s="9">
        <v>6</v>
      </c>
      <c r="C506" s="255" t="s">
        <v>9106</v>
      </c>
      <c r="D506" s="9">
        <v>0</v>
      </c>
      <c r="E506" s="9">
        <v>1750668.0692784099</v>
      </c>
      <c r="F506" s="255" t="s">
        <v>9118</v>
      </c>
      <c r="G506" s="9"/>
      <c r="H506" s="255" t="s">
        <v>9171</v>
      </c>
      <c r="I506" s="9">
        <v>1</v>
      </c>
    </row>
    <row r="507" spans="1:9">
      <c r="A507" s="255" t="s">
        <v>1687</v>
      </c>
      <c r="B507" s="9">
        <v>6</v>
      </c>
      <c r="C507" s="255" t="s">
        <v>9107</v>
      </c>
      <c r="D507" s="9">
        <v>0</v>
      </c>
      <c r="E507" s="9">
        <v>1750668.0692784099</v>
      </c>
      <c r="F507" s="255" t="s">
        <v>9118</v>
      </c>
      <c r="G507" s="9"/>
      <c r="H507" s="255" t="s">
        <v>9171</v>
      </c>
      <c r="I507" s="9">
        <v>1</v>
      </c>
    </row>
    <row r="508" spans="1:9">
      <c r="A508" s="255" t="s">
        <v>1688</v>
      </c>
      <c r="B508" s="9">
        <v>6</v>
      </c>
      <c r="C508" s="255" t="s">
        <v>9108</v>
      </c>
      <c r="D508" s="9">
        <v>0</v>
      </c>
      <c r="E508" s="9">
        <v>1750668.0692784099</v>
      </c>
      <c r="F508" s="255" t="s">
        <v>9118</v>
      </c>
      <c r="G508" s="9"/>
      <c r="H508" s="255" t="s">
        <v>9171</v>
      </c>
      <c r="I508" s="9">
        <v>1</v>
      </c>
    </row>
    <row r="509" spans="1:9">
      <c r="A509" s="255" t="s">
        <v>1689</v>
      </c>
      <c r="B509" s="9">
        <v>6</v>
      </c>
      <c r="C509" s="255" t="s">
        <v>9215</v>
      </c>
      <c r="D509" s="9">
        <v>0</v>
      </c>
      <c r="E509" s="9">
        <v>1750668.0692784099</v>
      </c>
      <c r="F509" s="255" t="s">
        <v>9118</v>
      </c>
      <c r="G509" s="9"/>
      <c r="H509" s="255" t="s">
        <v>9171</v>
      </c>
      <c r="I509" s="9">
        <v>1</v>
      </c>
    </row>
    <row r="510" spans="1:9">
      <c r="A510" s="255" t="s">
        <v>1690</v>
      </c>
      <c r="B510" s="9">
        <v>6</v>
      </c>
      <c r="C510" s="255" t="s">
        <v>9106</v>
      </c>
      <c r="D510" s="9">
        <v>0</v>
      </c>
      <c r="E510" s="9">
        <v>1750668.0692784099</v>
      </c>
      <c r="F510" s="255" t="s">
        <v>9119</v>
      </c>
      <c r="G510" s="9"/>
      <c r="H510" s="255" t="s">
        <v>9171</v>
      </c>
      <c r="I510" s="9">
        <v>1</v>
      </c>
    </row>
    <row r="511" spans="1:9">
      <c r="A511" s="255" t="s">
        <v>1691</v>
      </c>
      <c r="B511" s="9">
        <v>6</v>
      </c>
      <c r="C511" s="255" t="s">
        <v>9107</v>
      </c>
      <c r="D511" s="9">
        <v>0</v>
      </c>
      <c r="E511" s="9">
        <v>1750668.0692784099</v>
      </c>
      <c r="F511" s="255" t="s">
        <v>9119</v>
      </c>
      <c r="G511" s="9"/>
      <c r="H511" s="255" t="s">
        <v>9171</v>
      </c>
      <c r="I511" s="9">
        <v>1</v>
      </c>
    </row>
    <row r="512" spans="1:9">
      <c r="A512" s="255" t="s">
        <v>1692</v>
      </c>
      <c r="B512" s="9">
        <v>6</v>
      </c>
      <c r="C512" s="255" t="s">
        <v>9108</v>
      </c>
      <c r="D512" s="9">
        <v>0</v>
      </c>
      <c r="E512" s="9">
        <v>1750668.0692784099</v>
      </c>
      <c r="F512" s="255" t="s">
        <v>9119</v>
      </c>
      <c r="G512" s="9"/>
      <c r="H512" s="255" t="s">
        <v>9171</v>
      </c>
      <c r="I512" s="9">
        <v>1</v>
      </c>
    </row>
    <row r="513" spans="1:9">
      <c r="A513" s="255" t="s">
        <v>1693</v>
      </c>
      <c r="B513" s="9">
        <v>6</v>
      </c>
      <c r="C513" s="255" t="s">
        <v>9215</v>
      </c>
      <c r="D513" s="9">
        <v>0</v>
      </c>
      <c r="E513" s="9">
        <v>1750668.0692784099</v>
      </c>
      <c r="F513" s="255" t="s">
        <v>9119</v>
      </c>
      <c r="G513" s="9"/>
      <c r="H513" s="255" t="s">
        <v>9171</v>
      </c>
      <c r="I513" s="9">
        <v>1</v>
      </c>
    </row>
    <row r="514" spans="1:9">
      <c r="A514" s="255" t="s">
        <v>1694</v>
      </c>
      <c r="B514" s="9">
        <v>6</v>
      </c>
      <c r="C514" s="255" t="s">
        <v>9106</v>
      </c>
      <c r="D514" s="9">
        <v>0</v>
      </c>
      <c r="E514" s="9">
        <v>1750668.0692784099</v>
      </c>
      <c r="F514" s="255" t="s">
        <v>9120</v>
      </c>
      <c r="G514" s="9"/>
      <c r="H514" s="255" t="s">
        <v>9171</v>
      </c>
      <c r="I514" s="9">
        <v>1</v>
      </c>
    </row>
    <row r="515" spans="1:9">
      <c r="A515" s="255" t="s">
        <v>1695</v>
      </c>
      <c r="B515" s="9">
        <v>6</v>
      </c>
      <c r="C515" s="255" t="s">
        <v>9107</v>
      </c>
      <c r="D515" s="9">
        <v>0</v>
      </c>
      <c r="E515" s="9">
        <v>1750668.0692784099</v>
      </c>
      <c r="F515" s="255" t="s">
        <v>9120</v>
      </c>
      <c r="G515" s="9"/>
      <c r="H515" s="255" t="s">
        <v>9171</v>
      </c>
      <c r="I515" s="9">
        <v>1</v>
      </c>
    </row>
    <row r="516" spans="1:9">
      <c r="A516" s="255" t="s">
        <v>1696</v>
      </c>
      <c r="B516" s="9">
        <v>6</v>
      </c>
      <c r="C516" s="255" t="s">
        <v>9108</v>
      </c>
      <c r="D516" s="9">
        <v>0</v>
      </c>
      <c r="E516" s="9">
        <v>1750668.0692784099</v>
      </c>
      <c r="F516" s="255" t="s">
        <v>9120</v>
      </c>
      <c r="G516" s="9"/>
      <c r="H516" s="255" t="s">
        <v>9171</v>
      </c>
      <c r="I516" s="9">
        <v>1</v>
      </c>
    </row>
    <row r="517" spans="1:9">
      <c r="A517" s="255" t="s">
        <v>1697</v>
      </c>
      <c r="B517" s="9">
        <v>6</v>
      </c>
      <c r="C517" s="255" t="s">
        <v>9215</v>
      </c>
      <c r="D517" s="9">
        <v>0</v>
      </c>
      <c r="E517" s="9">
        <v>1750668.0692784099</v>
      </c>
      <c r="F517" s="255" t="s">
        <v>9120</v>
      </c>
      <c r="G517" s="9"/>
      <c r="H517" s="255" t="s">
        <v>9171</v>
      </c>
      <c r="I517" s="9">
        <v>1</v>
      </c>
    </row>
    <row r="518" spans="1:9">
      <c r="A518" s="255" t="s">
        <v>1698</v>
      </c>
      <c r="B518" s="9">
        <v>6</v>
      </c>
      <c r="C518" s="255" t="s">
        <v>9106</v>
      </c>
      <c r="D518" s="9">
        <v>0</v>
      </c>
      <c r="E518" s="9">
        <v>1750668.0692784099</v>
      </c>
      <c r="F518" s="255" t="s">
        <v>9121</v>
      </c>
      <c r="G518" s="9"/>
      <c r="H518" s="255" t="s">
        <v>9171</v>
      </c>
      <c r="I518" s="9">
        <v>1</v>
      </c>
    </row>
    <row r="519" spans="1:9">
      <c r="A519" s="255" t="s">
        <v>1699</v>
      </c>
      <c r="B519" s="9">
        <v>6</v>
      </c>
      <c r="C519" s="255" t="s">
        <v>9107</v>
      </c>
      <c r="D519" s="9">
        <v>0</v>
      </c>
      <c r="E519" s="9">
        <v>1750668.0692784099</v>
      </c>
      <c r="F519" s="255" t="s">
        <v>9121</v>
      </c>
      <c r="G519" s="9"/>
      <c r="H519" s="255" t="s">
        <v>9171</v>
      </c>
      <c r="I519" s="9">
        <v>1</v>
      </c>
    </row>
    <row r="520" spans="1:9">
      <c r="A520" s="255" t="s">
        <v>1700</v>
      </c>
      <c r="B520" s="9">
        <v>6</v>
      </c>
      <c r="C520" s="255" t="s">
        <v>9108</v>
      </c>
      <c r="D520" s="9">
        <v>0</v>
      </c>
      <c r="E520" s="9">
        <v>1750668.0692784099</v>
      </c>
      <c r="F520" s="255" t="s">
        <v>9121</v>
      </c>
      <c r="G520" s="9"/>
      <c r="H520" s="255" t="s">
        <v>9171</v>
      </c>
      <c r="I520" s="9">
        <v>1</v>
      </c>
    </row>
    <row r="521" spans="1:9">
      <c r="A521" s="255" t="s">
        <v>1701</v>
      </c>
      <c r="B521" s="9">
        <v>6</v>
      </c>
      <c r="C521" s="255" t="s">
        <v>9215</v>
      </c>
      <c r="D521" s="9">
        <v>0</v>
      </c>
      <c r="E521" s="9">
        <v>1750668.0692784099</v>
      </c>
      <c r="F521" s="255" t="s">
        <v>9121</v>
      </c>
      <c r="G521" s="9"/>
      <c r="H521" s="255" t="s">
        <v>9171</v>
      </c>
      <c r="I521" s="9">
        <v>1</v>
      </c>
    </row>
    <row r="522" spans="1:9">
      <c r="A522" s="255" t="s">
        <v>1702</v>
      </c>
      <c r="B522" s="9">
        <v>6</v>
      </c>
      <c r="C522" s="255" t="s">
        <v>9106</v>
      </c>
      <c r="D522" s="9">
        <v>0</v>
      </c>
      <c r="E522" s="9">
        <v>1750668.0692784099</v>
      </c>
      <c r="F522" s="255" t="s">
        <v>9122</v>
      </c>
      <c r="G522" s="9"/>
      <c r="H522" s="255" t="s">
        <v>9171</v>
      </c>
      <c r="I522" s="9">
        <v>1</v>
      </c>
    </row>
    <row r="523" spans="1:9">
      <c r="A523" s="255" t="s">
        <v>1703</v>
      </c>
      <c r="B523" s="9">
        <v>6</v>
      </c>
      <c r="C523" s="255" t="s">
        <v>9107</v>
      </c>
      <c r="D523" s="9">
        <v>0</v>
      </c>
      <c r="E523" s="9">
        <v>1750668.0692784099</v>
      </c>
      <c r="F523" s="255" t="s">
        <v>9122</v>
      </c>
      <c r="G523" s="9"/>
      <c r="H523" s="255" t="s">
        <v>9171</v>
      </c>
      <c r="I523" s="9">
        <v>1</v>
      </c>
    </row>
    <row r="524" spans="1:9">
      <c r="A524" s="255" t="s">
        <v>1704</v>
      </c>
      <c r="B524" s="9">
        <v>6</v>
      </c>
      <c r="C524" s="255" t="s">
        <v>9108</v>
      </c>
      <c r="D524" s="9">
        <v>0</v>
      </c>
      <c r="E524" s="9">
        <v>1750668.0692784099</v>
      </c>
      <c r="F524" s="255" t="s">
        <v>9122</v>
      </c>
      <c r="G524" s="9"/>
      <c r="H524" s="255" t="s">
        <v>9171</v>
      </c>
      <c r="I524" s="9">
        <v>1</v>
      </c>
    </row>
    <row r="525" spans="1:9">
      <c r="A525" s="255" t="s">
        <v>1705</v>
      </c>
      <c r="B525" s="9">
        <v>6</v>
      </c>
      <c r="C525" s="255" t="s">
        <v>9215</v>
      </c>
      <c r="D525" s="9">
        <v>0</v>
      </c>
      <c r="E525" s="9">
        <v>1750668.0692784099</v>
      </c>
      <c r="F525" s="255" t="s">
        <v>9122</v>
      </c>
      <c r="G525" s="9"/>
      <c r="H525" s="255" t="s">
        <v>9171</v>
      </c>
      <c r="I525" s="9">
        <v>1</v>
      </c>
    </row>
    <row r="526" spans="1:9">
      <c r="A526" s="255" t="s">
        <v>1706</v>
      </c>
      <c r="B526" s="9">
        <v>6</v>
      </c>
      <c r="C526" s="255" t="s">
        <v>9106</v>
      </c>
      <c r="D526" s="9">
        <v>0</v>
      </c>
      <c r="E526" s="9">
        <v>1750668.0692784099</v>
      </c>
      <c r="F526" s="255" t="s">
        <v>9123</v>
      </c>
      <c r="G526" s="9"/>
      <c r="H526" s="255" t="s">
        <v>9171</v>
      </c>
      <c r="I526" s="9">
        <v>1</v>
      </c>
    </row>
    <row r="527" spans="1:9">
      <c r="A527" s="255" t="s">
        <v>1707</v>
      </c>
      <c r="B527" s="9">
        <v>6</v>
      </c>
      <c r="C527" s="255" t="s">
        <v>9107</v>
      </c>
      <c r="D527" s="9">
        <v>0</v>
      </c>
      <c r="E527" s="9">
        <v>1750668.0692784099</v>
      </c>
      <c r="F527" s="255" t="s">
        <v>9123</v>
      </c>
      <c r="G527" s="9"/>
      <c r="H527" s="255" t="s">
        <v>9171</v>
      </c>
      <c r="I527" s="9">
        <v>1</v>
      </c>
    </row>
    <row r="528" spans="1:9">
      <c r="A528" s="255" t="s">
        <v>1708</v>
      </c>
      <c r="B528" s="9">
        <v>6</v>
      </c>
      <c r="C528" s="255" t="s">
        <v>9108</v>
      </c>
      <c r="D528" s="9">
        <v>0</v>
      </c>
      <c r="E528" s="9">
        <v>1750668.0692784099</v>
      </c>
      <c r="F528" s="255" t="s">
        <v>9123</v>
      </c>
      <c r="G528" s="9"/>
      <c r="H528" s="255" t="s">
        <v>9171</v>
      </c>
      <c r="I528" s="9">
        <v>1</v>
      </c>
    </row>
    <row r="529" spans="1:9">
      <c r="A529" s="255" t="s">
        <v>1709</v>
      </c>
      <c r="B529" s="9">
        <v>6</v>
      </c>
      <c r="C529" s="255" t="s">
        <v>9215</v>
      </c>
      <c r="D529" s="9">
        <v>0</v>
      </c>
      <c r="E529" s="9">
        <v>1750668.0692784099</v>
      </c>
      <c r="F529" s="255" t="s">
        <v>9123</v>
      </c>
      <c r="G529" s="9"/>
      <c r="H529" s="255" t="s">
        <v>9171</v>
      </c>
      <c r="I529" s="9">
        <v>1</v>
      </c>
    </row>
    <row r="530" spans="1:9">
      <c r="A530" s="255" t="s">
        <v>1710</v>
      </c>
      <c r="B530" s="9">
        <v>6</v>
      </c>
      <c r="C530" s="255" t="s">
        <v>9106</v>
      </c>
      <c r="D530" s="9">
        <v>0</v>
      </c>
      <c r="E530" s="9">
        <v>1750668.0692784099</v>
      </c>
      <c r="F530" s="255" t="s">
        <v>9124</v>
      </c>
      <c r="G530" s="9"/>
      <c r="H530" s="255" t="s">
        <v>9171</v>
      </c>
      <c r="I530" s="9">
        <v>1</v>
      </c>
    </row>
    <row r="531" spans="1:9">
      <c r="A531" s="255" t="s">
        <v>1711</v>
      </c>
      <c r="B531" s="9">
        <v>6</v>
      </c>
      <c r="C531" s="255" t="s">
        <v>9107</v>
      </c>
      <c r="D531" s="9">
        <v>0</v>
      </c>
      <c r="E531" s="9">
        <v>1750668.0692784099</v>
      </c>
      <c r="F531" s="255" t="s">
        <v>9124</v>
      </c>
      <c r="G531" s="9"/>
      <c r="H531" s="255" t="s">
        <v>9171</v>
      </c>
      <c r="I531" s="9">
        <v>1</v>
      </c>
    </row>
    <row r="532" spans="1:9">
      <c r="A532" s="255" t="s">
        <v>1712</v>
      </c>
      <c r="B532" s="9">
        <v>6</v>
      </c>
      <c r="C532" s="255" t="s">
        <v>9108</v>
      </c>
      <c r="D532" s="9">
        <v>0</v>
      </c>
      <c r="E532" s="9">
        <v>1750668.0692784099</v>
      </c>
      <c r="F532" s="255" t="s">
        <v>9124</v>
      </c>
      <c r="G532" s="9"/>
      <c r="H532" s="255" t="s">
        <v>9171</v>
      </c>
      <c r="I532" s="9">
        <v>1</v>
      </c>
    </row>
    <row r="533" spans="1:9">
      <c r="A533" s="255" t="s">
        <v>1713</v>
      </c>
      <c r="B533" s="9">
        <v>6</v>
      </c>
      <c r="C533" s="255" t="s">
        <v>9215</v>
      </c>
      <c r="D533" s="9">
        <v>0</v>
      </c>
      <c r="E533" s="9">
        <v>1750668.0692784099</v>
      </c>
      <c r="F533" s="255" t="s">
        <v>9124</v>
      </c>
      <c r="G533" s="9"/>
      <c r="H533" s="255" t="s">
        <v>9171</v>
      </c>
      <c r="I533" s="9">
        <v>1</v>
      </c>
    </row>
    <row r="534" spans="1:9">
      <c r="A534" s="255" t="s">
        <v>1714</v>
      </c>
      <c r="B534" s="9">
        <v>6</v>
      </c>
      <c r="C534" s="255" t="s">
        <v>9106</v>
      </c>
      <c r="D534" s="9">
        <v>1675563.5350811793</v>
      </c>
      <c r="E534" s="9">
        <v>1750668.0692784099</v>
      </c>
      <c r="F534" s="255" t="s">
        <v>9125</v>
      </c>
      <c r="G534" s="9"/>
      <c r="H534" s="255" t="s">
        <v>9171</v>
      </c>
      <c r="I534" s="9">
        <v>1</v>
      </c>
    </row>
    <row r="535" spans="1:9">
      <c r="A535" s="255" t="s">
        <v>1715</v>
      </c>
      <c r="B535" s="9">
        <v>6</v>
      </c>
      <c r="C535" s="255" t="s">
        <v>9107</v>
      </c>
      <c r="D535" s="9">
        <v>6241676215.3021469</v>
      </c>
      <c r="E535" s="9">
        <v>1750668.0692784099</v>
      </c>
      <c r="F535" s="255" t="s">
        <v>9125</v>
      </c>
      <c r="G535" s="9"/>
      <c r="H535" s="255" t="s">
        <v>9171</v>
      </c>
      <c r="I535" s="9">
        <v>1</v>
      </c>
    </row>
    <row r="536" spans="1:9">
      <c r="A536" s="255" t="s">
        <v>1716</v>
      </c>
      <c r="B536" s="9">
        <v>6</v>
      </c>
      <c r="C536" s="255" t="s">
        <v>9108</v>
      </c>
      <c r="D536" s="9">
        <v>0.95709950074762762</v>
      </c>
      <c r="E536" s="9">
        <v>1750668.0692784099</v>
      </c>
      <c r="F536" s="255" t="s">
        <v>9125</v>
      </c>
      <c r="G536" s="9"/>
      <c r="H536" s="255" t="s">
        <v>9171</v>
      </c>
      <c r="I536" s="9">
        <v>1</v>
      </c>
    </row>
    <row r="537" spans="1:9">
      <c r="A537" s="255" t="s">
        <v>1717</v>
      </c>
      <c r="B537" s="9">
        <v>6</v>
      </c>
      <c r="C537" s="255" t="s">
        <v>9215</v>
      </c>
      <c r="D537" s="9">
        <v>3565.3110517260075</v>
      </c>
      <c r="E537" s="9">
        <v>1750668.0692784099</v>
      </c>
      <c r="F537" s="255" t="s">
        <v>9125</v>
      </c>
      <c r="G537" s="9"/>
      <c r="H537" s="255" t="s">
        <v>9171</v>
      </c>
      <c r="I537" s="9">
        <v>1</v>
      </c>
    </row>
    <row r="538" spans="1:9">
      <c r="A538" s="255" t="s">
        <v>1718</v>
      </c>
      <c r="B538" s="9">
        <v>6</v>
      </c>
      <c r="C538" s="255" t="s">
        <v>9106</v>
      </c>
      <c r="D538" s="9">
        <v>1675563.5350811793</v>
      </c>
      <c r="E538" s="9">
        <v>1750668.0692784099</v>
      </c>
      <c r="F538" s="255" t="s">
        <v>9126</v>
      </c>
      <c r="G538" s="9"/>
      <c r="H538" s="255" t="s">
        <v>9171</v>
      </c>
      <c r="I538" s="9">
        <v>1</v>
      </c>
    </row>
    <row r="539" spans="1:9">
      <c r="A539" s="255" t="s">
        <v>1719</v>
      </c>
      <c r="B539" s="9">
        <v>6</v>
      </c>
      <c r="C539" s="255" t="s">
        <v>9107</v>
      </c>
      <c r="D539" s="9">
        <v>6241676215.3021469</v>
      </c>
      <c r="E539" s="9">
        <v>1750668.0692784099</v>
      </c>
      <c r="F539" s="255" t="s">
        <v>9126</v>
      </c>
      <c r="G539" s="9"/>
      <c r="H539" s="255" t="s">
        <v>9171</v>
      </c>
      <c r="I539" s="9">
        <v>1</v>
      </c>
    </row>
    <row r="540" spans="1:9">
      <c r="A540" s="255" t="s">
        <v>1720</v>
      </c>
      <c r="B540" s="9">
        <v>6</v>
      </c>
      <c r="C540" s="255" t="s">
        <v>9108</v>
      </c>
      <c r="D540" s="9">
        <v>0.95709950074762762</v>
      </c>
      <c r="E540" s="9">
        <v>1750668.0692784099</v>
      </c>
      <c r="F540" s="255" t="s">
        <v>9126</v>
      </c>
      <c r="G540" s="9"/>
      <c r="H540" s="255" t="s">
        <v>9171</v>
      </c>
      <c r="I540" s="9">
        <v>1</v>
      </c>
    </row>
    <row r="541" spans="1:9">
      <c r="A541" s="255" t="s">
        <v>1721</v>
      </c>
      <c r="B541" s="9">
        <v>6</v>
      </c>
      <c r="C541" s="255" t="s">
        <v>9215</v>
      </c>
      <c r="D541" s="9">
        <v>3565.3110517260075</v>
      </c>
      <c r="E541" s="9">
        <v>1750668.0692784099</v>
      </c>
      <c r="F541" s="255" t="s">
        <v>9126</v>
      </c>
      <c r="G541" s="9"/>
      <c r="H541" s="255" t="s">
        <v>9171</v>
      </c>
      <c r="I541" s="9">
        <v>1</v>
      </c>
    </row>
    <row r="542" spans="1:9">
      <c r="A542" s="255" t="s">
        <v>1722</v>
      </c>
      <c r="B542" s="9">
        <v>6</v>
      </c>
      <c r="C542" s="255" t="s">
        <v>9106</v>
      </c>
      <c r="D542" s="9">
        <v>1675563.5350811793</v>
      </c>
      <c r="E542" s="9">
        <v>1750668.0692784099</v>
      </c>
      <c r="F542" s="255" t="s">
        <v>9127</v>
      </c>
      <c r="G542" s="9"/>
      <c r="H542" s="255" t="s">
        <v>9171</v>
      </c>
      <c r="I542" s="9">
        <v>1</v>
      </c>
    </row>
    <row r="543" spans="1:9">
      <c r="A543" s="255" t="s">
        <v>1723</v>
      </c>
      <c r="B543" s="9">
        <v>6</v>
      </c>
      <c r="C543" s="255" t="s">
        <v>9107</v>
      </c>
      <c r="D543" s="9">
        <v>6241676215.3021469</v>
      </c>
      <c r="E543" s="9">
        <v>1750668.0692784099</v>
      </c>
      <c r="F543" s="255" t="s">
        <v>9127</v>
      </c>
      <c r="G543" s="9"/>
      <c r="H543" s="255" t="s">
        <v>9171</v>
      </c>
      <c r="I543" s="9">
        <v>1</v>
      </c>
    </row>
    <row r="544" spans="1:9">
      <c r="A544" s="255" t="s">
        <v>1724</v>
      </c>
      <c r="B544" s="9">
        <v>6</v>
      </c>
      <c r="C544" s="255" t="s">
        <v>9108</v>
      </c>
      <c r="D544" s="9">
        <v>0.95709950074762762</v>
      </c>
      <c r="E544" s="9">
        <v>1750668.0692784099</v>
      </c>
      <c r="F544" s="255" t="s">
        <v>9127</v>
      </c>
      <c r="G544" s="9"/>
      <c r="H544" s="255" t="s">
        <v>9171</v>
      </c>
      <c r="I544" s="9">
        <v>1</v>
      </c>
    </row>
    <row r="545" spans="1:9">
      <c r="A545" s="255" t="s">
        <v>1725</v>
      </c>
      <c r="B545" s="9">
        <v>6</v>
      </c>
      <c r="C545" s="255" t="s">
        <v>9215</v>
      </c>
      <c r="D545" s="9">
        <v>3565.3110517260075</v>
      </c>
      <c r="E545" s="9">
        <v>1750668.0692784099</v>
      </c>
      <c r="F545" s="255" t="s">
        <v>9127</v>
      </c>
      <c r="G545" s="9"/>
      <c r="H545" s="255" t="s">
        <v>9171</v>
      </c>
      <c r="I545" s="9">
        <v>1</v>
      </c>
    </row>
    <row r="546" spans="1:9">
      <c r="A546" s="255" t="s">
        <v>1726</v>
      </c>
      <c r="B546" s="9">
        <v>6</v>
      </c>
      <c r="C546" s="255" t="s">
        <v>9106</v>
      </c>
      <c r="D546" s="9">
        <v>1750668.0692784099</v>
      </c>
      <c r="E546" s="9">
        <v>1750668.0692784099</v>
      </c>
      <c r="F546" s="255" t="s">
        <v>9128</v>
      </c>
      <c r="G546" s="9"/>
      <c r="H546" s="255" t="s">
        <v>9171</v>
      </c>
      <c r="I546" s="9">
        <v>1</v>
      </c>
    </row>
    <row r="547" spans="1:9">
      <c r="A547" s="255" t="s">
        <v>1727</v>
      </c>
      <c r="B547" s="9">
        <v>6</v>
      </c>
      <c r="C547" s="255" t="s">
        <v>9107</v>
      </c>
      <c r="D547" s="9">
        <v>2450557093.4820409</v>
      </c>
      <c r="E547" s="9">
        <v>1750668.0692784099</v>
      </c>
      <c r="F547" s="255" t="s">
        <v>9128</v>
      </c>
      <c r="G547" s="9"/>
      <c r="H547" s="255" t="s">
        <v>9171</v>
      </c>
      <c r="I547" s="9">
        <v>1</v>
      </c>
    </row>
    <row r="548" spans="1:9">
      <c r="A548" s="255" t="s">
        <v>1728</v>
      </c>
      <c r="B548" s="9">
        <v>6</v>
      </c>
      <c r="C548" s="255" t="s">
        <v>9108</v>
      </c>
      <c r="D548" s="9">
        <v>1</v>
      </c>
      <c r="E548" s="9">
        <v>1750668.0692784099</v>
      </c>
      <c r="F548" s="255" t="s">
        <v>9128</v>
      </c>
      <c r="G548" s="9"/>
      <c r="H548" s="255" t="s">
        <v>9171</v>
      </c>
      <c r="I548" s="9">
        <v>1</v>
      </c>
    </row>
    <row r="549" spans="1:9">
      <c r="A549" s="255" t="s">
        <v>1729</v>
      </c>
      <c r="B549" s="9">
        <v>6</v>
      </c>
      <c r="C549" s="255" t="s">
        <v>9215</v>
      </c>
      <c r="D549" s="9">
        <v>1399.7839661816138</v>
      </c>
      <c r="E549" s="9">
        <v>1750668.0692784099</v>
      </c>
      <c r="F549" s="255" t="s">
        <v>9128</v>
      </c>
      <c r="G549" s="9"/>
      <c r="H549" s="255" t="s">
        <v>9171</v>
      </c>
      <c r="I549" s="9">
        <v>1</v>
      </c>
    </row>
    <row r="550" spans="1:9">
      <c r="A550" s="255" t="s">
        <v>1730</v>
      </c>
      <c r="B550" s="9">
        <v>6</v>
      </c>
      <c r="C550" s="255" t="s">
        <v>9106</v>
      </c>
      <c r="D550" s="9">
        <v>1187550.1831494251</v>
      </c>
      <c r="E550" s="9">
        <v>1750668.0692784099</v>
      </c>
      <c r="F550" s="255" t="s">
        <v>9129</v>
      </c>
      <c r="G550" s="9"/>
      <c r="H550" s="255" t="s">
        <v>9171</v>
      </c>
      <c r="I550" s="9">
        <v>1</v>
      </c>
    </row>
    <row r="551" spans="1:9">
      <c r="A551" s="255" t="s">
        <v>1731</v>
      </c>
      <c r="B551" s="9">
        <v>6</v>
      </c>
      <c r="C551" s="255" t="s">
        <v>9107</v>
      </c>
      <c r="D551" s="9">
        <v>3399963838.5615625</v>
      </c>
      <c r="E551" s="9">
        <v>1750668.0692784099</v>
      </c>
      <c r="F551" s="255" t="s">
        <v>9129</v>
      </c>
      <c r="G551" s="9"/>
      <c r="H551" s="255" t="s">
        <v>9171</v>
      </c>
      <c r="I551" s="9">
        <v>1</v>
      </c>
    </row>
    <row r="552" spans="1:9">
      <c r="A552" s="255" t="s">
        <v>1732</v>
      </c>
      <c r="B552" s="9">
        <v>6</v>
      </c>
      <c r="C552" s="255" t="s">
        <v>9108</v>
      </c>
      <c r="D552" s="9">
        <v>0.67834114529712608</v>
      </c>
      <c r="E552" s="9">
        <v>1750668.0692784099</v>
      </c>
      <c r="F552" s="255" t="s">
        <v>9129</v>
      </c>
      <c r="G552" s="9"/>
      <c r="H552" s="255" t="s">
        <v>9171</v>
      </c>
      <c r="I552" s="9">
        <v>1</v>
      </c>
    </row>
    <row r="553" spans="1:9">
      <c r="A553" s="255" t="s">
        <v>1733</v>
      </c>
      <c r="B553" s="9">
        <v>6</v>
      </c>
      <c r="C553" s="255" t="s">
        <v>9215</v>
      </c>
      <c r="D553" s="9">
        <v>1942.0950768599778</v>
      </c>
      <c r="E553" s="9">
        <v>1750668.0692784099</v>
      </c>
      <c r="F553" s="255" t="s">
        <v>9129</v>
      </c>
      <c r="G553" s="9"/>
      <c r="H553" s="255" t="s">
        <v>9171</v>
      </c>
      <c r="I553" s="9">
        <v>1</v>
      </c>
    </row>
    <row r="554" spans="1:9">
      <c r="A554" s="255" t="s">
        <v>1734</v>
      </c>
      <c r="B554" s="9">
        <v>6</v>
      </c>
      <c r="C554" s="255" t="s">
        <v>9106</v>
      </c>
      <c r="D554" s="9">
        <v>1742761.9762225726</v>
      </c>
      <c r="E554" s="9">
        <v>1750668.0692784099</v>
      </c>
      <c r="F554" s="255" t="s">
        <v>9130</v>
      </c>
      <c r="G554" s="9"/>
      <c r="H554" s="255" t="s">
        <v>9171</v>
      </c>
      <c r="I554" s="9">
        <v>1</v>
      </c>
    </row>
    <row r="555" spans="1:9">
      <c r="A555" s="255" t="s">
        <v>1735</v>
      </c>
      <c r="B555" s="9">
        <v>6</v>
      </c>
      <c r="C555" s="255" t="s">
        <v>9107</v>
      </c>
      <c r="D555" s="9">
        <v>9641640053.8637104</v>
      </c>
      <c r="E555" s="9">
        <v>1750668.0692784099</v>
      </c>
      <c r="F555" s="255" t="s">
        <v>9130</v>
      </c>
      <c r="G555" s="9"/>
      <c r="H555" s="255" t="s">
        <v>9171</v>
      </c>
      <c r="I555" s="9">
        <v>1</v>
      </c>
    </row>
    <row r="556" spans="1:9">
      <c r="A556" s="255" t="s">
        <v>1736</v>
      </c>
      <c r="B556" s="9">
        <v>6</v>
      </c>
      <c r="C556" s="255" t="s">
        <v>9108</v>
      </c>
      <c r="D556" s="9">
        <v>0.99548395655659838</v>
      </c>
      <c r="E556" s="9">
        <v>1750668.0692784099</v>
      </c>
      <c r="F556" s="255" t="s">
        <v>9130</v>
      </c>
      <c r="G556" s="9"/>
      <c r="H556" s="255" t="s">
        <v>9171</v>
      </c>
      <c r="I556" s="9">
        <v>1</v>
      </c>
    </row>
    <row r="557" spans="1:9">
      <c r="A557" s="255" t="s">
        <v>1737</v>
      </c>
      <c r="B557" s="9">
        <v>6</v>
      </c>
      <c r="C557" s="255" t="s">
        <v>9215</v>
      </c>
      <c r="D557" s="9">
        <v>5507.4061285859862</v>
      </c>
      <c r="E557" s="9">
        <v>1750668.0692784099</v>
      </c>
      <c r="F557" s="255" t="s">
        <v>9130</v>
      </c>
      <c r="G557" s="9"/>
      <c r="H557" s="255" t="s">
        <v>9171</v>
      </c>
      <c r="I557" s="9">
        <v>1</v>
      </c>
    </row>
    <row r="558" spans="1:9">
      <c r="A558" s="255" t="s">
        <v>1738</v>
      </c>
      <c r="B558" s="9">
        <v>6</v>
      </c>
      <c r="C558" s="255" t="s">
        <v>9106</v>
      </c>
      <c r="D558" s="9">
        <v>1742761.9762225726</v>
      </c>
      <c r="E558" s="9">
        <v>1750668.0692784099</v>
      </c>
      <c r="F558" s="255" t="s">
        <v>9131</v>
      </c>
      <c r="G558" s="9"/>
      <c r="H558" s="255" t="s">
        <v>9171</v>
      </c>
      <c r="I558" s="9">
        <v>1</v>
      </c>
    </row>
    <row r="559" spans="1:9">
      <c r="A559" s="255" t="s">
        <v>1739</v>
      </c>
      <c r="B559" s="9">
        <v>6</v>
      </c>
      <c r="C559" s="255" t="s">
        <v>9107</v>
      </c>
      <c r="D559" s="9">
        <v>9641640053.8637104</v>
      </c>
      <c r="E559" s="9">
        <v>1750668.0692784099</v>
      </c>
      <c r="F559" s="255" t="s">
        <v>9131</v>
      </c>
      <c r="G559" s="9"/>
      <c r="H559" s="255" t="s">
        <v>9171</v>
      </c>
      <c r="I559" s="9">
        <v>1</v>
      </c>
    </row>
    <row r="560" spans="1:9">
      <c r="A560" s="255" t="s">
        <v>1740</v>
      </c>
      <c r="B560" s="9">
        <v>6</v>
      </c>
      <c r="C560" s="255" t="s">
        <v>9108</v>
      </c>
      <c r="D560" s="9">
        <v>0.99548395655659838</v>
      </c>
      <c r="E560" s="9">
        <v>1750668.0692784099</v>
      </c>
      <c r="F560" s="255" t="s">
        <v>9131</v>
      </c>
      <c r="G560" s="9"/>
      <c r="H560" s="255" t="s">
        <v>9171</v>
      </c>
      <c r="I560" s="9">
        <v>1</v>
      </c>
    </row>
    <row r="561" spans="1:9">
      <c r="A561" s="255" t="s">
        <v>1741</v>
      </c>
      <c r="B561" s="9">
        <v>6</v>
      </c>
      <c r="C561" s="255" t="s">
        <v>9215</v>
      </c>
      <c r="D561" s="9">
        <v>5507.4061285859862</v>
      </c>
      <c r="E561" s="9">
        <v>1750668.0692784099</v>
      </c>
      <c r="F561" s="255" t="s">
        <v>9131</v>
      </c>
      <c r="G561" s="9"/>
      <c r="H561" s="255" t="s">
        <v>9171</v>
      </c>
      <c r="I561" s="9">
        <v>1</v>
      </c>
    </row>
    <row r="562" spans="1:9">
      <c r="A562" s="255" t="s">
        <v>1742</v>
      </c>
      <c r="B562" s="9">
        <v>6</v>
      </c>
      <c r="C562" s="255" t="s">
        <v>9106</v>
      </c>
      <c r="D562" s="9">
        <v>1101757.5242539109</v>
      </c>
      <c r="E562" s="9">
        <v>1750668.0692784099</v>
      </c>
      <c r="F562" s="255" t="s">
        <v>9132</v>
      </c>
      <c r="G562" s="9"/>
      <c r="H562" s="255" t="s">
        <v>9171</v>
      </c>
      <c r="I562" s="9">
        <v>1</v>
      </c>
    </row>
    <row r="563" spans="1:9">
      <c r="A563" s="255" t="s">
        <v>1743</v>
      </c>
      <c r="B563" s="9">
        <v>6</v>
      </c>
      <c r="C563" s="255" t="s">
        <v>9107</v>
      </c>
      <c r="D563" s="9">
        <v>2437319004.7003994</v>
      </c>
      <c r="E563" s="9">
        <v>1750668.0692784099</v>
      </c>
      <c r="F563" s="255" t="s">
        <v>9132</v>
      </c>
      <c r="G563" s="9"/>
      <c r="H563" s="255" t="s">
        <v>9171</v>
      </c>
      <c r="I563" s="9">
        <v>1</v>
      </c>
    </row>
    <row r="564" spans="1:9">
      <c r="A564" s="255" t="s">
        <v>1744</v>
      </c>
      <c r="B564" s="9">
        <v>6</v>
      </c>
      <c r="C564" s="255" t="s">
        <v>9108</v>
      </c>
      <c r="D564" s="9">
        <v>0.62933547688913583</v>
      </c>
      <c r="E564" s="9">
        <v>1750668.0692784099</v>
      </c>
      <c r="F564" s="255" t="s">
        <v>9132</v>
      </c>
      <c r="G564" s="9"/>
      <c r="H564" s="255" t="s">
        <v>9171</v>
      </c>
      <c r="I564" s="9">
        <v>1</v>
      </c>
    </row>
    <row r="565" spans="1:9">
      <c r="A565" s="255" t="s">
        <v>1745</v>
      </c>
      <c r="B565" s="9">
        <v>6</v>
      </c>
      <c r="C565" s="255" t="s">
        <v>9215</v>
      </c>
      <c r="D565" s="9">
        <v>1392.222230742469</v>
      </c>
      <c r="E565" s="9">
        <v>1750668.0692784099</v>
      </c>
      <c r="F565" s="255" t="s">
        <v>9132</v>
      </c>
      <c r="G565" s="9"/>
      <c r="H565" s="255" t="s">
        <v>9171</v>
      </c>
      <c r="I565" s="9">
        <v>1</v>
      </c>
    </row>
    <row r="566" spans="1:9">
      <c r="A566" s="255" t="s">
        <v>1746</v>
      </c>
      <c r="B566" s="9">
        <v>6</v>
      </c>
      <c r="C566" s="255" t="s">
        <v>9106</v>
      </c>
      <c r="D566" s="9">
        <v>1101757.5242539109</v>
      </c>
      <c r="E566" s="9">
        <v>1750668.0692784099</v>
      </c>
      <c r="F566" s="255" t="s">
        <v>9133</v>
      </c>
      <c r="G566" s="9"/>
      <c r="H566" s="255" t="s">
        <v>9171</v>
      </c>
      <c r="I566" s="9">
        <v>1</v>
      </c>
    </row>
    <row r="567" spans="1:9">
      <c r="A567" s="255" t="s">
        <v>1747</v>
      </c>
      <c r="B567" s="9">
        <v>6</v>
      </c>
      <c r="C567" s="255" t="s">
        <v>9107</v>
      </c>
      <c r="D567" s="9">
        <v>2437319004.7003994</v>
      </c>
      <c r="E567" s="9">
        <v>1750668.0692784099</v>
      </c>
      <c r="F567" s="255" t="s">
        <v>9133</v>
      </c>
      <c r="G567" s="9"/>
      <c r="H567" s="255" t="s">
        <v>9171</v>
      </c>
      <c r="I567" s="9">
        <v>1</v>
      </c>
    </row>
    <row r="568" spans="1:9">
      <c r="A568" s="255" t="s">
        <v>1748</v>
      </c>
      <c r="B568" s="9">
        <v>6</v>
      </c>
      <c r="C568" s="255" t="s">
        <v>9108</v>
      </c>
      <c r="D568" s="9">
        <v>0.62933547688913583</v>
      </c>
      <c r="E568" s="9">
        <v>1750668.0692784099</v>
      </c>
      <c r="F568" s="255" t="s">
        <v>9133</v>
      </c>
      <c r="G568" s="9"/>
      <c r="H568" s="255" t="s">
        <v>9171</v>
      </c>
      <c r="I568" s="9">
        <v>1</v>
      </c>
    </row>
    <row r="569" spans="1:9">
      <c r="A569" s="255" t="s">
        <v>1749</v>
      </c>
      <c r="B569" s="9">
        <v>6</v>
      </c>
      <c r="C569" s="255" t="s">
        <v>9215</v>
      </c>
      <c r="D569" s="9">
        <v>1392.222230742469</v>
      </c>
      <c r="E569" s="9">
        <v>1750668.0692784099</v>
      </c>
      <c r="F569" s="255" t="s">
        <v>9133</v>
      </c>
      <c r="G569" s="9"/>
      <c r="H569" s="255" t="s">
        <v>9171</v>
      </c>
      <c r="I569" s="9">
        <v>1</v>
      </c>
    </row>
    <row r="570" spans="1:9">
      <c r="A570" s="255" t="s">
        <v>1750</v>
      </c>
      <c r="B570" s="9">
        <v>6</v>
      </c>
      <c r="C570" s="255" t="s">
        <v>9106</v>
      </c>
      <c r="D570" s="9">
        <v>1750668.0692784099</v>
      </c>
      <c r="E570" s="9">
        <v>1750668.0692784099</v>
      </c>
      <c r="F570" s="255" t="s">
        <v>9134</v>
      </c>
      <c r="G570" s="9"/>
      <c r="H570" s="255" t="s">
        <v>9171</v>
      </c>
      <c r="I570" s="9">
        <v>1</v>
      </c>
    </row>
    <row r="571" spans="1:9">
      <c r="A571" s="255" t="s">
        <v>1751</v>
      </c>
      <c r="B571" s="9">
        <v>6</v>
      </c>
      <c r="C571" s="255" t="s">
        <v>9107</v>
      </c>
      <c r="D571" s="9">
        <v>3804357210.6017475</v>
      </c>
      <c r="E571" s="9">
        <v>1750668.0692784099</v>
      </c>
      <c r="F571" s="255" t="s">
        <v>9134</v>
      </c>
      <c r="G571" s="9"/>
      <c r="H571" s="255" t="s">
        <v>9171</v>
      </c>
      <c r="I571" s="9">
        <v>1</v>
      </c>
    </row>
    <row r="572" spans="1:9">
      <c r="A572" s="255" t="s">
        <v>1752</v>
      </c>
      <c r="B572" s="9">
        <v>6</v>
      </c>
      <c r="C572" s="255" t="s">
        <v>9108</v>
      </c>
      <c r="D572" s="9">
        <v>1</v>
      </c>
      <c r="E572" s="9">
        <v>1750668.0692784099</v>
      </c>
      <c r="F572" s="255" t="s">
        <v>9134</v>
      </c>
      <c r="G572" s="9"/>
      <c r="H572" s="255" t="s">
        <v>9171</v>
      </c>
      <c r="I572" s="9">
        <v>1</v>
      </c>
    </row>
    <row r="573" spans="1:9">
      <c r="A573" s="255" t="s">
        <v>1753</v>
      </c>
      <c r="B573" s="9">
        <v>6</v>
      </c>
      <c r="C573" s="255" t="s">
        <v>9215</v>
      </c>
      <c r="D573" s="9">
        <v>2173.0888209835384</v>
      </c>
      <c r="E573" s="9">
        <v>1750668.0692784099</v>
      </c>
      <c r="F573" s="255" t="s">
        <v>9134</v>
      </c>
      <c r="G573" s="9"/>
      <c r="H573" s="255" t="s">
        <v>9171</v>
      </c>
      <c r="I573" s="9">
        <v>1</v>
      </c>
    </row>
    <row r="574" spans="1:9">
      <c r="A574" s="255" t="s">
        <v>1754</v>
      </c>
      <c r="B574" s="9">
        <v>6</v>
      </c>
      <c r="C574" s="255" t="s">
        <v>9106</v>
      </c>
      <c r="D574" s="9">
        <v>1750668.0692784099</v>
      </c>
      <c r="E574" s="9">
        <v>1750668.0692784099</v>
      </c>
      <c r="F574" s="255" t="s">
        <v>9135</v>
      </c>
      <c r="G574" s="9"/>
      <c r="H574" s="255" t="s">
        <v>9171</v>
      </c>
      <c r="I574" s="9">
        <v>1</v>
      </c>
    </row>
    <row r="575" spans="1:9">
      <c r="A575" s="255" t="s">
        <v>1755</v>
      </c>
      <c r="B575" s="9">
        <v>6</v>
      </c>
      <c r="C575" s="255" t="s">
        <v>9107</v>
      </c>
      <c r="D575" s="9">
        <v>6128830650.284502</v>
      </c>
      <c r="E575" s="9">
        <v>1750668.0692784099</v>
      </c>
      <c r="F575" s="255" t="s">
        <v>9135</v>
      </c>
      <c r="G575" s="9"/>
      <c r="H575" s="255" t="s">
        <v>9171</v>
      </c>
      <c r="I575" s="9">
        <v>1</v>
      </c>
    </row>
    <row r="576" spans="1:9">
      <c r="A576" s="255" t="s">
        <v>1756</v>
      </c>
      <c r="B576" s="9">
        <v>6</v>
      </c>
      <c r="C576" s="255" t="s">
        <v>9108</v>
      </c>
      <c r="D576" s="9">
        <v>1</v>
      </c>
      <c r="E576" s="9">
        <v>1750668.0692784099</v>
      </c>
      <c r="F576" s="255" t="s">
        <v>9135</v>
      </c>
      <c r="G576" s="9"/>
      <c r="H576" s="255" t="s">
        <v>9171</v>
      </c>
      <c r="I576" s="9">
        <v>1</v>
      </c>
    </row>
    <row r="577" spans="1:9">
      <c r="A577" s="255" t="s">
        <v>1757</v>
      </c>
      <c r="B577" s="9">
        <v>6</v>
      </c>
      <c r="C577" s="255" t="s">
        <v>9215</v>
      </c>
      <c r="D577" s="9">
        <v>3500.8524790257256</v>
      </c>
      <c r="E577" s="9">
        <v>1750668.0692784099</v>
      </c>
      <c r="F577" s="255" t="s">
        <v>9135</v>
      </c>
      <c r="G577" s="9"/>
      <c r="H577" s="255" t="s">
        <v>9171</v>
      </c>
      <c r="I577" s="9">
        <v>1</v>
      </c>
    </row>
    <row r="578" spans="1:9">
      <c r="A578" s="255" t="s">
        <v>1758</v>
      </c>
      <c r="B578" s="9">
        <v>6</v>
      </c>
      <c r="C578" s="255" t="s">
        <v>9106</v>
      </c>
      <c r="D578" s="9">
        <v>1363460.959944091</v>
      </c>
      <c r="E578" s="9">
        <v>1750668.0692784099</v>
      </c>
      <c r="F578" s="255" t="s">
        <v>9136</v>
      </c>
      <c r="G578" s="9"/>
      <c r="H578" s="255" t="s">
        <v>9171</v>
      </c>
      <c r="I578" s="9">
        <v>1</v>
      </c>
    </row>
    <row r="579" spans="1:9">
      <c r="A579" s="255" t="s">
        <v>1759</v>
      </c>
      <c r="B579" s="9">
        <v>6</v>
      </c>
      <c r="C579" s="255" t="s">
        <v>9107</v>
      </c>
      <c r="D579" s="9">
        <v>4626366925.2836409</v>
      </c>
      <c r="E579" s="9">
        <v>1750668.0692784099</v>
      </c>
      <c r="F579" s="255" t="s">
        <v>9136</v>
      </c>
      <c r="G579" s="9"/>
      <c r="H579" s="255" t="s">
        <v>9171</v>
      </c>
      <c r="I579" s="9">
        <v>1</v>
      </c>
    </row>
    <row r="580" spans="1:9">
      <c r="A580" s="255" t="s">
        <v>1760</v>
      </c>
      <c r="B580" s="9">
        <v>6</v>
      </c>
      <c r="C580" s="255" t="s">
        <v>9108</v>
      </c>
      <c r="D580" s="9">
        <v>0.77882322975484564</v>
      </c>
      <c r="E580" s="9">
        <v>1750668.0692784099</v>
      </c>
      <c r="F580" s="255" t="s">
        <v>9136</v>
      </c>
      <c r="G580" s="9"/>
      <c r="H580" s="255" t="s">
        <v>9171</v>
      </c>
      <c r="I580" s="9">
        <v>1</v>
      </c>
    </row>
    <row r="581" spans="1:9">
      <c r="A581" s="255" t="s">
        <v>1761</v>
      </c>
      <c r="B581" s="9">
        <v>6</v>
      </c>
      <c r="C581" s="255" t="s">
        <v>9215</v>
      </c>
      <c r="D581" s="9">
        <v>2642.6294090064348</v>
      </c>
      <c r="E581" s="9">
        <v>1750668.0692784099</v>
      </c>
      <c r="F581" s="255" t="s">
        <v>9136</v>
      </c>
      <c r="G581" s="9"/>
      <c r="H581" s="255" t="s">
        <v>9171</v>
      </c>
      <c r="I581" s="9">
        <v>1</v>
      </c>
    </row>
    <row r="582" spans="1:9">
      <c r="A582" s="255" t="s">
        <v>1762</v>
      </c>
      <c r="B582" s="9">
        <v>6</v>
      </c>
      <c r="C582" s="255" t="s">
        <v>9106</v>
      </c>
      <c r="D582" s="9">
        <v>0</v>
      </c>
      <c r="E582" s="9">
        <v>1750668.0692784099</v>
      </c>
      <c r="F582" s="255" t="s">
        <v>9137</v>
      </c>
      <c r="G582" s="9"/>
      <c r="H582" s="255" t="s">
        <v>9171</v>
      </c>
      <c r="I582" s="9">
        <v>1</v>
      </c>
    </row>
    <row r="583" spans="1:9">
      <c r="A583" s="255" t="s">
        <v>1763</v>
      </c>
      <c r="B583" s="9">
        <v>6</v>
      </c>
      <c r="C583" s="255" t="s">
        <v>9107</v>
      </c>
      <c r="D583" s="9">
        <v>-1113557521.7044332</v>
      </c>
      <c r="E583" s="9">
        <v>1750668.0692784099</v>
      </c>
      <c r="F583" s="255" t="s">
        <v>9137</v>
      </c>
      <c r="G583" s="9"/>
      <c r="H583" s="255" t="s">
        <v>9171</v>
      </c>
      <c r="I583" s="9">
        <v>1</v>
      </c>
    </row>
    <row r="584" spans="1:9">
      <c r="A584" s="255" t="s">
        <v>1764</v>
      </c>
      <c r="B584" s="9">
        <v>6</v>
      </c>
      <c r="C584" s="255" t="s">
        <v>9108</v>
      </c>
      <c r="D584" s="9">
        <v>0</v>
      </c>
      <c r="E584" s="9">
        <v>1750668.0692784099</v>
      </c>
      <c r="F584" s="255" t="s">
        <v>9137</v>
      </c>
      <c r="G584" s="9"/>
      <c r="H584" s="255" t="s">
        <v>9171</v>
      </c>
      <c r="I584" s="9">
        <v>1</v>
      </c>
    </row>
    <row r="585" spans="1:9">
      <c r="A585" s="255" t="s">
        <v>1765</v>
      </c>
      <c r="B585" s="9">
        <v>6</v>
      </c>
      <c r="C585" s="255" t="s">
        <v>9215</v>
      </c>
      <c r="D585" s="9">
        <v>-636.07575944617486</v>
      </c>
      <c r="E585" s="9">
        <v>1750668.0692784099</v>
      </c>
      <c r="F585" s="255" t="s">
        <v>9137</v>
      </c>
      <c r="G585" s="9"/>
      <c r="H585" s="255" t="s">
        <v>9171</v>
      </c>
      <c r="I585" s="9">
        <v>1</v>
      </c>
    </row>
    <row r="586" spans="1:9">
      <c r="A586" s="255" t="s">
        <v>1766</v>
      </c>
      <c r="B586" s="9">
        <v>6</v>
      </c>
      <c r="C586" s="255" t="s">
        <v>9106</v>
      </c>
      <c r="D586" s="9">
        <v>1335038.6109263743</v>
      </c>
      <c r="E586" s="9">
        <v>1750668.0692784099</v>
      </c>
      <c r="F586" s="255" t="s">
        <v>9138</v>
      </c>
      <c r="G586" s="9"/>
      <c r="H586" s="255" t="s">
        <v>9171</v>
      </c>
      <c r="I586" s="9">
        <v>1</v>
      </c>
    </row>
    <row r="587" spans="1:9">
      <c r="A587" s="255" t="s">
        <v>1767</v>
      </c>
      <c r="B587" s="9">
        <v>6</v>
      </c>
      <c r="C587" s="255" t="s">
        <v>9107</v>
      </c>
      <c r="D587" s="9">
        <v>3512809403.5792079</v>
      </c>
      <c r="E587" s="9">
        <v>1750668.0692784099</v>
      </c>
      <c r="F587" s="255" t="s">
        <v>9138</v>
      </c>
      <c r="G587" s="9"/>
      <c r="H587" s="255" t="s">
        <v>9171</v>
      </c>
      <c r="I587" s="9">
        <v>1</v>
      </c>
    </row>
    <row r="588" spans="1:9">
      <c r="A588" s="255" t="s">
        <v>1768</v>
      </c>
      <c r="B588" s="9">
        <v>6</v>
      </c>
      <c r="C588" s="255" t="s">
        <v>9108</v>
      </c>
      <c r="D588" s="9">
        <v>0.76258808528829247</v>
      </c>
      <c r="E588" s="9">
        <v>1750668.0692784099</v>
      </c>
      <c r="F588" s="255" t="s">
        <v>9138</v>
      </c>
      <c r="G588" s="9"/>
      <c r="H588" s="255" t="s">
        <v>9171</v>
      </c>
      <c r="I588" s="9">
        <v>1</v>
      </c>
    </row>
    <row r="589" spans="1:9">
      <c r="A589" s="255" t="s">
        <v>1769</v>
      </c>
      <c r="B589" s="9">
        <v>6</v>
      </c>
      <c r="C589" s="255" t="s">
        <v>9215</v>
      </c>
      <c r="D589" s="9">
        <v>2006.5536495602603</v>
      </c>
      <c r="E589" s="9">
        <v>1750668.0692784099</v>
      </c>
      <c r="F589" s="255" t="s">
        <v>9138</v>
      </c>
      <c r="G589" s="9"/>
      <c r="H589" s="255" t="s">
        <v>9171</v>
      </c>
      <c r="I589" s="9">
        <v>1</v>
      </c>
    </row>
    <row r="590" spans="1:9">
      <c r="A590" s="255" t="s">
        <v>1770</v>
      </c>
      <c r="B590" s="9">
        <v>6</v>
      </c>
      <c r="C590" s="255" t="s">
        <v>9106</v>
      </c>
      <c r="D590" s="9">
        <v>363942.4721839698</v>
      </c>
      <c r="E590" s="9">
        <v>1750668.0692784099</v>
      </c>
      <c r="F590" s="255" t="s">
        <v>9139</v>
      </c>
      <c r="G590" s="9"/>
      <c r="H590" s="255" t="s">
        <v>9171</v>
      </c>
      <c r="I590" s="9">
        <v>1</v>
      </c>
    </row>
    <row r="591" spans="1:9">
      <c r="A591" s="255" t="s">
        <v>1771</v>
      </c>
      <c r="B591" s="9">
        <v>6</v>
      </c>
      <c r="C591" s="255" t="s">
        <v>9107</v>
      </c>
      <c r="D591" s="9">
        <v>1075490398.8788083</v>
      </c>
      <c r="E591" s="9">
        <v>1750668.0692784099</v>
      </c>
      <c r="F591" s="255" t="s">
        <v>9139</v>
      </c>
      <c r="G591" s="9"/>
      <c r="H591" s="255" t="s">
        <v>9171</v>
      </c>
      <c r="I591" s="9">
        <v>1</v>
      </c>
    </row>
    <row r="592" spans="1:9">
      <c r="A592" s="255" t="s">
        <v>1772</v>
      </c>
      <c r="B592" s="9">
        <v>6</v>
      </c>
      <c r="C592" s="255" t="s">
        <v>9108</v>
      </c>
      <c r="D592" s="9">
        <v>0.20788776500275094</v>
      </c>
      <c r="E592" s="9">
        <v>1750668.0692784099</v>
      </c>
      <c r="F592" s="255" t="s">
        <v>9139</v>
      </c>
      <c r="G592" s="9"/>
      <c r="H592" s="255" t="s">
        <v>9171</v>
      </c>
      <c r="I592" s="9">
        <v>1</v>
      </c>
    </row>
    <row r="593" spans="1:9">
      <c r="A593" s="255" t="s">
        <v>1773</v>
      </c>
      <c r="B593" s="9">
        <v>6</v>
      </c>
      <c r="C593" s="255" t="s">
        <v>9215</v>
      </c>
      <c r="D593" s="9">
        <v>614.3314188177909</v>
      </c>
      <c r="E593" s="9">
        <v>1750668.0692784099</v>
      </c>
      <c r="F593" s="255" t="s">
        <v>9139</v>
      </c>
      <c r="G593" s="9"/>
      <c r="H593" s="255" t="s">
        <v>9171</v>
      </c>
      <c r="I593" s="9">
        <v>1</v>
      </c>
    </row>
    <row r="594" spans="1:9">
      <c r="A594" s="255" t="s">
        <v>1774</v>
      </c>
      <c r="B594" s="9">
        <v>6</v>
      </c>
      <c r="C594" s="255" t="s">
        <v>9106</v>
      </c>
      <c r="D594" s="9">
        <v>1138697.7732329799</v>
      </c>
      <c r="E594" s="9">
        <v>1750668.0692784099</v>
      </c>
      <c r="F594" s="255" t="s">
        <v>9140</v>
      </c>
      <c r="G594" s="9"/>
      <c r="H594" s="255" t="s">
        <v>9171</v>
      </c>
      <c r="I594" s="9">
        <v>1</v>
      </c>
    </row>
    <row r="595" spans="1:9">
      <c r="A595" s="255" t="s">
        <v>1775</v>
      </c>
      <c r="B595" s="9">
        <v>6</v>
      </c>
      <c r="C595" s="255" t="s">
        <v>9107</v>
      </c>
      <c r="D595" s="9">
        <v>2324473439.6827545</v>
      </c>
      <c r="E595" s="9">
        <v>1750668.0692784099</v>
      </c>
      <c r="F595" s="255" t="s">
        <v>9140</v>
      </c>
      <c r="G595" s="9"/>
      <c r="H595" s="255" t="s">
        <v>9171</v>
      </c>
      <c r="I595" s="9">
        <v>1</v>
      </c>
    </row>
    <row r="596" spans="1:9">
      <c r="A596" s="255" t="s">
        <v>1776</v>
      </c>
      <c r="B596" s="9">
        <v>6</v>
      </c>
      <c r="C596" s="255" t="s">
        <v>9108</v>
      </c>
      <c r="D596" s="9">
        <v>0.65043613533336919</v>
      </c>
      <c r="E596" s="9">
        <v>1750668.0692784099</v>
      </c>
      <c r="F596" s="255" t="s">
        <v>9140</v>
      </c>
      <c r="G596" s="9"/>
      <c r="H596" s="255" t="s">
        <v>9171</v>
      </c>
      <c r="I596" s="9">
        <v>1</v>
      </c>
    </row>
    <row r="597" spans="1:9">
      <c r="A597" s="255" t="s">
        <v>1777</v>
      </c>
      <c r="B597" s="9">
        <v>6</v>
      </c>
      <c r="C597" s="255" t="s">
        <v>9215</v>
      </c>
      <c r="D597" s="9">
        <v>1327.763658042187</v>
      </c>
      <c r="E597" s="9">
        <v>1750668.0692784099</v>
      </c>
      <c r="F597" s="255" t="s">
        <v>9140</v>
      </c>
      <c r="G597" s="9"/>
      <c r="H597" s="255" t="s">
        <v>9171</v>
      </c>
      <c r="I597" s="9">
        <v>1</v>
      </c>
    </row>
    <row r="598" spans="1:9">
      <c r="A598" s="255" t="s">
        <v>1778</v>
      </c>
      <c r="B598" s="9">
        <v>6</v>
      </c>
      <c r="C598" s="255" t="s">
        <v>9106</v>
      </c>
      <c r="D598" s="9">
        <v>0</v>
      </c>
      <c r="E598" s="9">
        <v>1750668.0692784099</v>
      </c>
      <c r="F598" s="255" t="s">
        <v>9141</v>
      </c>
      <c r="G598" s="9"/>
      <c r="H598" s="255" t="s">
        <v>9171</v>
      </c>
      <c r="I598" s="9">
        <v>1</v>
      </c>
    </row>
    <row r="599" spans="1:9">
      <c r="A599" s="255" t="s">
        <v>1779</v>
      </c>
      <c r="B599" s="9">
        <v>6</v>
      </c>
      <c r="C599" s="255" t="s">
        <v>9107</v>
      </c>
      <c r="D599" s="9">
        <v>0</v>
      </c>
      <c r="E599" s="9">
        <v>1750668.0692784099</v>
      </c>
      <c r="F599" s="255" t="s">
        <v>9141</v>
      </c>
      <c r="G599" s="9"/>
      <c r="H599" s="255" t="s">
        <v>9171</v>
      </c>
      <c r="I599" s="9">
        <v>1</v>
      </c>
    </row>
    <row r="600" spans="1:9">
      <c r="A600" s="255" t="s">
        <v>1780</v>
      </c>
      <c r="B600" s="9">
        <v>6</v>
      </c>
      <c r="C600" s="255" t="s">
        <v>9108</v>
      </c>
      <c r="D600" s="9">
        <v>0</v>
      </c>
      <c r="E600" s="9">
        <v>1750668.0692784099</v>
      </c>
      <c r="F600" s="255" t="s">
        <v>9141</v>
      </c>
      <c r="G600" s="9"/>
      <c r="H600" s="255" t="s">
        <v>9171</v>
      </c>
      <c r="I600" s="9">
        <v>1</v>
      </c>
    </row>
    <row r="601" spans="1:9">
      <c r="A601" s="255" t="s">
        <v>1781</v>
      </c>
      <c r="B601" s="9">
        <v>6</v>
      </c>
      <c r="C601" s="255" t="s">
        <v>9215</v>
      </c>
      <c r="D601" s="9">
        <v>0</v>
      </c>
      <c r="E601" s="9">
        <v>1750668.0692784099</v>
      </c>
      <c r="F601" s="255" t="s">
        <v>9141</v>
      </c>
      <c r="G601" s="9"/>
      <c r="H601" s="255" t="s">
        <v>9171</v>
      </c>
      <c r="I601" s="9">
        <v>1</v>
      </c>
    </row>
    <row r="602" spans="1:9">
      <c r="A602" s="255" t="s">
        <v>1782</v>
      </c>
      <c r="B602" s="9">
        <v>7</v>
      </c>
      <c r="C602" s="255" t="s">
        <v>9106</v>
      </c>
      <c r="D602" s="9">
        <v>1329808.4933325027</v>
      </c>
      <c r="E602" s="9">
        <v>1747476.4279072278</v>
      </c>
      <c r="F602" s="255" t="s">
        <v>9117</v>
      </c>
      <c r="G602" s="9"/>
      <c r="H602" s="255" t="s">
        <v>9171</v>
      </c>
      <c r="I602" s="9">
        <v>1</v>
      </c>
    </row>
    <row r="603" spans="1:9">
      <c r="A603" s="255" t="s">
        <v>1783</v>
      </c>
      <c r="B603" s="9">
        <v>7</v>
      </c>
      <c r="C603" s="255" t="s">
        <v>9107</v>
      </c>
      <c r="D603" s="9">
        <v>4528268252.2134705</v>
      </c>
      <c r="E603" s="9">
        <v>1747476.4279072278</v>
      </c>
      <c r="F603" s="255" t="s">
        <v>9117</v>
      </c>
      <c r="G603" s="9"/>
      <c r="H603" s="255" t="s">
        <v>9171</v>
      </c>
      <c r="I603" s="9">
        <v>1</v>
      </c>
    </row>
    <row r="604" spans="1:9">
      <c r="A604" s="255" t="s">
        <v>1784</v>
      </c>
      <c r="B604" s="9">
        <v>7</v>
      </c>
      <c r="C604" s="255" t="s">
        <v>9108</v>
      </c>
      <c r="D604" s="9">
        <v>0.76098794358277955</v>
      </c>
      <c r="E604" s="9">
        <v>1747476.4279072278</v>
      </c>
      <c r="F604" s="255" t="s">
        <v>9117</v>
      </c>
      <c r="G604" s="9"/>
      <c r="H604" s="255" t="s">
        <v>9171</v>
      </c>
      <c r="I604" s="9">
        <v>1</v>
      </c>
    </row>
    <row r="605" spans="1:9">
      <c r="A605" s="255" t="s">
        <v>1785</v>
      </c>
      <c r="B605" s="9">
        <v>7</v>
      </c>
      <c r="C605" s="255" t="s">
        <v>9215</v>
      </c>
      <c r="D605" s="9">
        <v>2591.3186466477891</v>
      </c>
      <c r="E605" s="9">
        <v>1747476.4279072278</v>
      </c>
      <c r="F605" s="255" t="s">
        <v>9117</v>
      </c>
      <c r="G605" s="9"/>
      <c r="H605" s="255" t="s">
        <v>9171</v>
      </c>
      <c r="I605" s="9">
        <v>1</v>
      </c>
    </row>
    <row r="606" spans="1:9">
      <c r="A606" s="255" t="s">
        <v>1786</v>
      </c>
      <c r="B606" s="9">
        <v>7</v>
      </c>
      <c r="C606" s="255" t="s">
        <v>9106</v>
      </c>
      <c r="D606" s="9">
        <v>0</v>
      </c>
      <c r="E606" s="9">
        <v>1747476.4279072278</v>
      </c>
      <c r="F606" s="255" t="s">
        <v>9118</v>
      </c>
      <c r="G606" s="9"/>
      <c r="H606" s="255" t="s">
        <v>9171</v>
      </c>
      <c r="I606" s="9">
        <v>1</v>
      </c>
    </row>
    <row r="607" spans="1:9">
      <c r="A607" s="255" t="s">
        <v>1787</v>
      </c>
      <c r="B607" s="9">
        <v>7</v>
      </c>
      <c r="C607" s="255" t="s">
        <v>9107</v>
      </c>
      <c r="D607" s="9">
        <v>0</v>
      </c>
      <c r="E607" s="9">
        <v>1747476.4279072278</v>
      </c>
      <c r="F607" s="255" t="s">
        <v>9118</v>
      </c>
      <c r="G607" s="9"/>
      <c r="H607" s="255" t="s">
        <v>9171</v>
      </c>
      <c r="I607" s="9">
        <v>1</v>
      </c>
    </row>
    <row r="608" spans="1:9">
      <c r="A608" s="255" t="s">
        <v>1788</v>
      </c>
      <c r="B608" s="9">
        <v>7</v>
      </c>
      <c r="C608" s="255" t="s">
        <v>9108</v>
      </c>
      <c r="D608" s="9">
        <v>0</v>
      </c>
      <c r="E608" s="9">
        <v>1747476.4279072278</v>
      </c>
      <c r="F608" s="255" t="s">
        <v>9118</v>
      </c>
      <c r="G608" s="9"/>
      <c r="H608" s="255" t="s">
        <v>9171</v>
      </c>
      <c r="I608" s="9">
        <v>1</v>
      </c>
    </row>
    <row r="609" spans="1:9">
      <c r="A609" s="255" t="s">
        <v>1789</v>
      </c>
      <c r="B609" s="9">
        <v>7</v>
      </c>
      <c r="C609" s="255" t="s">
        <v>9215</v>
      </c>
      <c r="D609" s="9">
        <v>0</v>
      </c>
      <c r="E609" s="9">
        <v>1747476.4279072278</v>
      </c>
      <c r="F609" s="255" t="s">
        <v>9118</v>
      </c>
      <c r="G609" s="9"/>
      <c r="H609" s="255" t="s">
        <v>9171</v>
      </c>
      <c r="I609" s="9">
        <v>1</v>
      </c>
    </row>
    <row r="610" spans="1:9">
      <c r="A610" s="255" t="s">
        <v>1790</v>
      </c>
      <c r="B610" s="9">
        <v>7</v>
      </c>
      <c r="C610" s="255" t="s">
        <v>9106</v>
      </c>
      <c r="D610" s="9">
        <v>0</v>
      </c>
      <c r="E610" s="9">
        <v>1747476.4279072278</v>
      </c>
      <c r="F610" s="255" t="s">
        <v>9119</v>
      </c>
      <c r="G610" s="9"/>
      <c r="H610" s="255" t="s">
        <v>9171</v>
      </c>
      <c r="I610" s="9">
        <v>1</v>
      </c>
    </row>
    <row r="611" spans="1:9">
      <c r="A611" s="255" t="s">
        <v>1791</v>
      </c>
      <c r="B611" s="9">
        <v>7</v>
      </c>
      <c r="C611" s="255" t="s">
        <v>9107</v>
      </c>
      <c r="D611" s="9">
        <v>0</v>
      </c>
      <c r="E611" s="9">
        <v>1747476.4279072278</v>
      </c>
      <c r="F611" s="255" t="s">
        <v>9119</v>
      </c>
      <c r="G611" s="9"/>
      <c r="H611" s="255" t="s">
        <v>9171</v>
      </c>
      <c r="I611" s="9">
        <v>1</v>
      </c>
    </row>
    <row r="612" spans="1:9">
      <c r="A612" s="255" t="s">
        <v>1792</v>
      </c>
      <c r="B612" s="9">
        <v>7</v>
      </c>
      <c r="C612" s="255" t="s">
        <v>9108</v>
      </c>
      <c r="D612" s="9">
        <v>0</v>
      </c>
      <c r="E612" s="9">
        <v>1747476.4279072278</v>
      </c>
      <c r="F612" s="255" t="s">
        <v>9119</v>
      </c>
      <c r="G612" s="9"/>
      <c r="H612" s="255" t="s">
        <v>9171</v>
      </c>
      <c r="I612" s="9">
        <v>1</v>
      </c>
    </row>
    <row r="613" spans="1:9">
      <c r="A613" s="255" t="s">
        <v>1793</v>
      </c>
      <c r="B613" s="9">
        <v>7</v>
      </c>
      <c r="C613" s="255" t="s">
        <v>9215</v>
      </c>
      <c r="D613" s="9">
        <v>0</v>
      </c>
      <c r="E613" s="9">
        <v>1747476.4279072278</v>
      </c>
      <c r="F613" s="255" t="s">
        <v>9119</v>
      </c>
      <c r="G613" s="9"/>
      <c r="H613" s="255" t="s">
        <v>9171</v>
      </c>
      <c r="I613" s="9">
        <v>1</v>
      </c>
    </row>
    <row r="614" spans="1:9">
      <c r="A614" s="255" t="s">
        <v>1794</v>
      </c>
      <c r="B614" s="9">
        <v>7</v>
      </c>
      <c r="C614" s="255" t="s">
        <v>9106</v>
      </c>
      <c r="D614" s="9">
        <v>0</v>
      </c>
      <c r="E614" s="9">
        <v>1747476.4279072278</v>
      </c>
      <c r="F614" s="255" t="s">
        <v>9120</v>
      </c>
      <c r="G614" s="9"/>
      <c r="H614" s="255" t="s">
        <v>9171</v>
      </c>
      <c r="I614" s="9">
        <v>1</v>
      </c>
    </row>
    <row r="615" spans="1:9">
      <c r="A615" s="255" t="s">
        <v>1795</v>
      </c>
      <c r="B615" s="9">
        <v>7</v>
      </c>
      <c r="C615" s="255" t="s">
        <v>9107</v>
      </c>
      <c r="D615" s="9">
        <v>0</v>
      </c>
      <c r="E615" s="9">
        <v>1747476.4279072278</v>
      </c>
      <c r="F615" s="255" t="s">
        <v>9120</v>
      </c>
      <c r="G615" s="9"/>
      <c r="H615" s="255" t="s">
        <v>9171</v>
      </c>
      <c r="I615" s="9">
        <v>1</v>
      </c>
    </row>
    <row r="616" spans="1:9">
      <c r="A616" s="255" t="s">
        <v>1796</v>
      </c>
      <c r="B616" s="9">
        <v>7</v>
      </c>
      <c r="C616" s="255" t="s">
        <v>9108</v>
      </c>
      <c r="D616" s="9">
        <v>0</v>
      </c>
      <c r="E616" s="9">
        <v>1747476.4279072278</v>
      </c>
      <c r="F616" s="255" t="s">
        <v>9120</v>
      </c>
      <c r="G616" s="9"/>
      <c r="H616" s="255" t="s">
        <v>9171</v>
      </c>
      <c r="I616" s="9">
        <v>1</v>
      </c>
    </row>
    <row r="617" spans="1:9">
      <c r="A617" s="255" t="s">
        <v>1797</v>
      </c>
      <c r="B617" s="9">
        <v>7</v>
      </c>
      <c r="C617" s="255" t="s">
        <v>9215</v>
      </c>
      <c r="D617" s="9">
        <v>0</v>
      </c>
      <c r="E617" s="9">
        <v>1747476.4279072278</v>
      </c>
      <c r="F617" s="255" t="s">
        <v>9120</v>
      </c>
      <c r="G617" s="9"/>
      <c r="H617" s="255" t="s">
        <v>9171</v>
      </c>
      <c r="I617" s="9">
        <v>1</v>
      </c>
    </row>
    <row r="618" spans="1:9">
      <c r="A618" s="255" t="s">
        <v>1798</v>
      </c>
      <c r="B618" s="9">
        <v>7</v>
      </c>
      <c r="C618" s="255" t="s">
        <v>9106</v>
      </c>
      <c r="D618" s="9">
        <v>0</v>
      </c>
      <c r="E618" s="9">
        <v>1747476.4279072278</v>
      </c>
      <c r="F618" s="255" t="s">
        <v>9121</v>
      </c>
      <c r="G618" s="9"/>
      <c r="H618" s="255" t="s">
        <v>9171</v>
      </c>
      <c r="I618" s="9">
        <v>1</v>
      </c>
    </row>
    <row r="619" spans="1:9">
      <c r="A619" s="255" t="s">
        <v>1799</v>
      </c>
      <c r="B619" s="9">
        <v>7</v>
      </c>
      <c r="C619" s="255" t="s">
        <v>9107</v>
      </c>
      <c r="D619" s="9">
        <v>0</v>
      </c>
      <c r="E619" s="9">
        <v>1747476.4279072278</v>
      </c>
      <c r="F619" s="255" t="s">
        <v>9121</v>
      </c>
      <c r="G619" s="9"/>
      <c r="H619" s="255" t="s">
        <v>9171</v>
      </c>
      <c r="I619" s="9">
        <v>1</v>
      </c>
    </row>
    <row r="620" spans="1:9">
      <c r="A620" s="255" t="s">
        <v>1800</v>
      </c>
      <c r="B620" s="9">
        <v>7</v>
      </c>
      <c r="C620" s="255" t="s">
        <v>9108</v>
      </c>
      <c r="D620" s="9">
        <v>0</v>
      </c>
      <c r="E620" s="9">
        <v>1747476.4279072278</v>
      </c>
      <c r="F620" s="255" t="s">
        <v>9121</v>
      </c>
      <c r="G620" s="9"/>
      <c r="H620" s="255" t="s">
        <v>9171</v>
      </c>
      <c r="I620" s="9">
        <v>1</v>
      </c>
    </row>
    <row r="621" spans="1:9">
      <c r="A621" s="255" t="s">
        <v>1801</v>
      </c>
      <c r="B621" s="9">
        <v>7</v>
      </c>
      <c r="C621" s="255" t="s">
        <v>9215</v>
      </c>
      <c r="D621" s="9">
        <v>0</v>
      </c>
      <c r="E621" s="9">
        <v>1747476.4279072278</v>
      </c>
      <c r="F621" s="255" t="s">
        <v>9121</v>
      </c>
      <c r="G621" s="9"/>
      <c r="H621" s="255" t="s">
        <v>9171</v>
      </c>
      <c r="I621" s="9">
        <v>1</v>
      </c>
    </row>
    <row r="622" spans="1:9">
      <c r="A622" s="255" t="s">
        <v>1802</v>
      </c>
      <c r="B622" s="9">
        <v>7</v>
      </c>
      <c r="C622" s="255" t="s">
        <v>9106</v>
      </c>
      <c r="D622" s="9">
        <v>0</v>
      </c>
      <c r="E622" s="9">
        <v>1747476.4279072278</v>
      </c>
      <c r="F622" s="255" t="s">
        <v>9122</v>
      </c>
      <c r="G622" s="9"/>
      <c r="H622" s="255" t="s">
        <v>9171</v>
      </c>
      <c r="I622" s="9">
        <v>1</v>
      </c>
    </row>
    <row r="623" spans="1:9">
      <c r="A623" s="255" t="s">
        <v>1803</v>
      </c>
      <c r="B623" s="9">
        <v>7</v>
      </c>
      <c r="C623" s="255" t="s">
        <v>9107</v>
      </c>
      <c r="D623" s="9">
        <v>0</v>
      </c>
      <c r="E623" s="9">
        <v>1747476.4279072278</v>
      </c>
      <c r="F623" s="255" t="s">
        <v>9122</v>
      </c>
      <c r="G623" s="9"/>
      <c r="H623" s="255" t="s">
        <v>9171</v>
      </c>
      <c r="I623" s="9">
        <v>1</v>
      </c>
    </row>
    <row r="624" spans="1:9">
      <c r="A624" s="255" t="s">
        <v>1804</v>
      </c>
      <c r="B624" s="9">
        <v>7</v>
      </c>
      <c r="C624" s="255" t="s">
        <v>9108</v>
      </c>
      <c r="D624" s="9">
        <v>0</v>
      </c>
      <c r="E624" s="9">
        <v>1747476.4279072278</v>
      </c>
      <c r="F624" s="255" t="s">
        <v>9122</v>
      </c>
      <c r="G624" s="9"/>
      <c r="H624" s="255" t="s">
        <v>9171</v>
      </c>
      <c r="I624" s="9">
        <v>1</v>
      </c>
    </row>
    <row r="625" spans="1:9">
      <c r="A625" s="255" t="s">
        <v>1805</v>
      </c>
      <c r="B625" s="9">
        <v>7</v>
      </c>
      <c r="C625" s="255" t="s">
        <v>9215</v>
      </c>
      <c r="D625" s="9">
        <v>0</v>
      </c>
      <c r="E625" s="9">
        <v>1747476.4279072278</v>
      </c>
      <c r="F625" s="255" t="s">
        <v>9122</v>
      </c>
      <c r="G625" s="9"/>
      <c r="H625" s="255" t="s">
        <v>9171</v>
      </c>
      <c r="I625" s="9">
        <v>1</v>
      </c>
    </row>
    <row r="626" spans="1:9">
      <c r="A626" s="255" t="s">
        <v>1806</v>
      </c>
      <c r="B626" s="9">
        <v>7</v>
      </c>
      <c r="C626" s="255" t="s">
        <v>9106</v>
      </c>
      <c r="D626" s="9">
        <v>0</v>
      </c>
      <c r="E626" s="9">
        <v>1747476.4279072278</v>
      </c>
      <c r="F626" s="255" t="s">
        <v>9123</v>
      </c>
      <c r="G626" s="9"/>
      <c r="H626" s="255" t="s">
        <v>9171</v>
      </c>
      <c r="I626" s="9">
        <v>1</v>
      </c>
    </row>
    <row r="627" spans="1:9">
      <c r="A627" s="255" t="s">
        <v>1807</v>
      </c>
      <c r="B627" s="9">
        <v>7</v>
      </c>
      <c r="C627" s="255" t="s">
        <v>9107</v>
      </c>
      <c r="D627" s="9">
        <v>0</v>
      </c>
      <c r="E627" s="9">
        <v>1747476.4279072278</v>
      </c>
      <c r="F627" s="255" t="s">
        <v>9123</v>
      </c>
      <c r="G627" s="9"/>
      <c r="H627" s="255" t="s">
        <v>9171</v>
      </c>
      <c r="I627" s="9">
        <v>1</v>
      </c>
    </row>
    <row r="628" spans="1:9">
      <c r="A628" s="255" t="s">
        <v>1808</v>
      </c>
      <c r="B628" s="9">
        <v>7</v>
      </c>
      <c r="C628" s="255" t="s">
        <v>9108</v>
      </c>
      <c r="D628" s="9">
        <v>0</v>
      </c>
      <c r="E628" s="9">
        <v>1747476.4279072278</v>
      </c>
      <c r="F628" s="255" t="s">
        <v>9123</v>
      </c>
      <c r="G628" s="9"/>
      <c r="H628" s="255" t="s">
        <v>9171</v>
      </c>
      <c r="I628" s="9">
        <v>1</v>
      </c>
    </row>
    <row r="629" spans="1:9">
      <c r="A629" s="255" t="s">
        <v>1809</v>
      </c>
      <c r="B629" s="9">
        <v>7</v>
      </c>
      <c r="C629" s="255" t="s">
        <v>9215</v>
      </c>
      <c r="D629" s="9">
        <v>0</v>
      </c>
      <c r="E629" s="9">
        <v>1747476.4279072278</v>
      </c>
      <c r="F629" s="255" t="s">
        <v>9123</v>
      </c>
      <c r="G629" s="9"/>
      <c r="H629" s="255" t="s">
        <v>9171</v>
      </c>
      <c r="I629" s="9">
        <v>1</v>
      </c>
    </row>
    <row r="630" spans="1:9">
      <c r="A630" s="255" t="s">
        <v>1810</v>
      </c>
      <c r="B630" s="9">
        <v>7</v>
      </c>
      <c r="C630" s="255" t="s">
        <v>9106</v>
      </c>
      <c r="D630" s="9">
        <v>0</v>
      </c>
      <c r="E630" s="9">
        <v>1747476.4279072278</v>
      </c>
      <c r="F630" s="255" t="s">
        <v>9124</v>
      </c>
      <c r="G630" s="9"/>
      <c r="H630" s="255" t="s">
        <v>9171</v>
      </c>
      <c r="I630" s="9">
        <v>1</v>
      </c>
    </row>
    <row r="631" spans="1:9">
      <c r="A631" s="255" t="s">
        <v>1811</v>
      </c>
      <c r="B631" s="9">
        <v>7</v>
      </c>
      <c r="C631" s="255" t="s">
        <v>9107</v>
      </c>
      <c r="D631" s="9">
        <v>0</v>
      </c>
      <c r="E631" s="9">
        <v>1747476.4279072278</v>
      </c>
      <c r="F631" s="255" t="s">
        <v>9124</v>
      </c>
      <c r="G631" s="9"/>
      <c r="H631" s="255" t="s">
        <v>9171</v>
      </c>
      <c r="I631" s="9">
        <v>1</v>
      </c>
    </row>
    <row r="632" spans="1:9">
      <c r="A632" s="255" t="s">
        <v>1812</v>
      </c>
      <c r="B632" s="9">
        <v>7</v>
      </c>
      <c r="C632" s="255" t="s">
        <v>9108</v>
      </c>
      <c r="D632" s="9">
        <v>0</v>
      </c>
      <c r="E632" s="9">
        <v>1747476.4279072278</v>
      </c>
      <c r="F632" s="255" t="s">
        <v>9124</v>
      </c>
      <c r="G632" s="9"/>
      <c r="H632" s="255" t="s">
        <v>9171</v>
      </c>
      <c r="I632" s="9">
        <v>1</v>
      </c>
    </row>
    <row r="633" spans="1:9">
      <c r="A633" s="255" t="s">
        <v>1813</v>
      </c>
      <c r="B633" s="9">
        <v>7</v>
      </c>
      <c r="C633" s="255" t="s">
        <v>9215</v>
      </c>
      <c r="D633" s="9">
        <v>0</v>
      </c>
      <c r="E633" s="9">
        <v>1747476.4279072278</v>
      </c>
      <c r="F633" s="255" t="s">
        <v>9124</v>
      </c>
      <c r="G633" s="9"/>
      <c r="H633" s="255" t="s">
        <v>9171</v>
      </c>
      <c r="I633" s="9">
        <v>1</v>
      </c>
    </row>
    <row r="634" spans="1:9">
      <c r="A634" s="255" t="s">
        <v>1814</v>
      </c>
      <c r="B634" s="9">
        <v>7</v>
      </c>
      <c r="C634" s="255" t="s">
        <v>9106</v>
      </c>
      <c r="D634" s="9">
        <v>1651716.2915682839</v>
      </c>
      <c r="E634" s="9">
        <v>1747476.4279072278</v>
      </c>
      <c r="F634" s="255" t="s">
        <v>9125</v>
      </c>
      <c r="G634" s="9"/>
      <c r="H634" s="255" t="s">
        <v>9171</v>
      </c>
      <c r="I634" s="9">
        <v>1</v>
      </c>
    </row>
    <row r="635" spans="1:9">
      <c r="A635" s="255" t="s">
        <v>1815</v>
      </c>
      <c r="B635" s="9">
        <v>7</v>
      </c>
      <c r="C635" s="255" t="s">
        <v>9107</v>
      </c>
      <c r="D635" s="9">
        <v>7683132639.8582916</v>
      </c>
      <c r="E635" s="9">
        <v>1747476.4279072278</v>
      </c>
      <c r="F635" s="255" t="s">
        <v>9125</v>
      </c>
      <c r="G635" s="9"/>
      <c r="H635" s="255" t="s">
        <v>9171</v>
      </c>
      <c r="I635" s="9">
        <v>1</v>
      </c>
    </row>
    <row r="636" spans="1:9">
      <c r="A636" s="255" t="s">
        <v>1816</v>
      </c>
      <c r="B636" s="9">
        <v>7</v>
      </c>
      <c r="C636" s="255" t="s">
        <v>9108</v>
      </c>
      <c r="D636" s="9">
        <v>0.94520089953166009</v>
      </c>
      <c r="E636" s="9">
        <v>1747476.4279072278</v>
      </c>
      <c r="F636" s="255" t="s">
        <v>9125</v>
      </c>
      <c r="G636" s="9"/>
      <c r="H636" s="255" t="s">
        <v>9171</v>
      </c>
      <c r="I636" s="9">
        <v>1</v>
      </c>
    </row>
    <row r="637" spans="1:9">
      <c r="A637" s="255" t="s">
        <v>1817</v>
      </c>
      <c r="B637" s="9">
        <v>7</v>
      </c>
      <c r="C637" s="255" t="s">
        <v>9215</v>
      </c>
      <c r="D637" s="9">
        <v>4396.7017335161354</v>
      </c>
      <c r="E637" s="9">
        <v>1747476.4279072278</v>
      </c>
      <c r="F637" s="255" t="s">
        <v>9125</v>
      </c>
      <c r="G637" s="9"/>
      <c r="H637" s="255" t="s">
        <v>9171</v>
      </c>
      <c r="I637" s="9">
        <v>1</v>
      </c>
    </row>
    <row r="638" spans="1:9">
      <c r="A638" s="255" t="s">
        <v>1818</v>
      </c>
      <c r="B638" s="9">
        <v>7</v>
      </c>
      <c r="C638" s="255" t="s">
        <v>9106</v>
      </c>
      <c r="D638" s="9">
        <v>1651716.2915682839</v>
      </c>
      <c r="E638" s="9">
        <v>1747476.4279072278</v>
      </c>
      <c r="F638" s="255" t="s">
        <v>9126</v>
      </c>
      <c r="G638" s="9"/>
      <c r="H638" s="255" t="s">
        <v>9171</v>
      </c>
      <c r="I638" s="9">
        <v>1</v>
      </c>
    </row>
    <row r="639" spans="1:9">
      <c r="A639" s="255" t="s">
        <v>1819</v>
      </c>
      <c r="B639" s="9">
        <v>7</v>
      </c>
      <c r="C639" s="255" t="s">
        <v>9107</v>
      </c>
      <c r="D639" s="9">
        <v>7683132639.8582916</v>
      </c>
      <c r="E639" s="9">
        <v>1747476.4279072278</v>
      </c>
      <c r="F639" s="255" t="s">
        <v>9126</v>
      </c>
      <c r="G639" s="9"/>
      <c r="H639" s="255" t="s">
        <v>9171</v>
      </c>
      <c r="I639" s="9">
        <v>1</v>
      </c>
    </row>
    <row r="640" spans="1:9">
      <c r="A640" s="255" t="s">
        <v>1820</v>
      </c>
      <c r="B640" s="9">
        <v>7</v>
      </c>
      <c r="C640" s="255" t="s">
        <v>9108</v>
      </c>
      <c r="D640" s="9">
        <v>0.94520089953166009</v>
      </c>
      <c r="E640" s="9">
        <v>1747476.4279072278</v>
      </c>
      <c r="F640" s="255" t="s">
        <v>9126</v>
      </c>
      <c r="G640" s="9"/>
      <c r="H640" s="255" t="s">
        <v>9171</v>
      </c>
      <c r="I640" s="9">
        <v>1</v>
      </c>
    </row>
    <row r="641" spans="1:9">
      <c r="A641" s="255" t="s">
        <v>1821</v>
      </c>
      <c r="B641" s="9">
        <v>7</v>
      </c>
      <c r="C641" s="255" t="s">
        <v>9215</v>
      </c>
      <c r="D641" s="9">
        <v>4396.7017335161354</v>
      </c>
      <c r="E641" s="9">
        <v>1747476.4279072278</v>
      </c>
      <c r="F641" s="255" t="s">
        <v>9126</v>
      </c>
      <c r="G641" s="9"/>
      <c r="H641" s="255" t="s">
        <v>9171</v>
      </c>
      <c r="I641" s="9">
        <v>1</v>
      </c>
    </row>
    <row r="642" spans="1:9">
      <c r="A642" s="255" t="s">
        <v>1822</v>
      </c>
      <c r="B642" s="9">
        <v>7</v>
      </c>
      <c r="C642" s="255" t="s">
        <v>9106</v>
      </c>
      <c r="D642" s="9">
        <v>1651716.2915682839</v>
      </c>
      <c r="E642" s="9">
        <v>1747476.4279072278</v>
      </c>
      <c r="F642" s="255" t="s">
        <v>9127</v>
      </c>
      <c r="G642" s="9"/>
      <c r="H642" s="255" t="s">
        <v>9171</v>
      </c>
      <c r="I642" s="9">
        <v>1</v>
      </c>
    </row>
    <row r="643" spans="1:9">
      <c r="A643" s="255" t="s">
        <v>1823</v>
      </c>
      <c r="B643" s="9">
        <v>7</v>
      </c>
      <c r="C643" s="255" t="s">
        <v>9107</v>
      </c>
      <c r="D643" s="9">
        <v>7683132639.8582916</v>
      </c>
      <c r="E643" s="9">
        <v>1747476.4279072278</v>
      </c>
      <c r="F643" s="255" t="s">
        <v>9127</v>
      </c>
      <c r="G643" s="9"/>
      <c r="H643" s="255" t="s">
        <v>9171</v>
      </c>
      <c r="I643" s="9">
        <v>1</v>
      </c>
    </row>
    <row r="644" spans="1:9">
      <c r="A644" s="255" t="s">
        <v>1824</v>
      </c>
      <c r="B644" s="9">
        <v>7</v>
      </c>
      <c r="C644" s="255" t="s">
        <v>9108</v>
      </c>
      <c r="D644" s="9">
        <v>0.94520089953166009</v>
      </c>
      <c r="E644" s="9">
        <v>1747476.4279072278</v>
      </c>
      <c r="F644" s="255" t="s">
        <v>9127</v>
      </c>
      <c r="G644" s="9"/>
      <c r="H644" s="255" t="s">
        <v>9171</v>
      </c>
      <c r="I644" s="9">
        <v>1</v>
      </c>
    </row>
    <row r="645" spans="1:9">
      <c r="A645" s="255" t="s">
        <v>1825</v>
      </c>
      <c r="B645" s="9">
        <v>7</v>
      </c>
      <c r="C645" s="255" t="s">
        <v>9215</v>
      </c>
      <c r="D645" s="9">
        <v>4396.7017335161354</v>
      </c>
      <c r="E645" s="9">
        <v>1747476.4279072278</v>
      </c>
      <c r="F645" s="255" t="s">
        <v>9127</v>
      </c>
      <c r="G645" s="9"/>
      <c r="H645" s="255" t="s">
        <v>9171</v>
      </c>
      <c r="I645" s="9">
        <v>1</v>
      </c>
    </row>
    <row r="646" spans="1:9">
      <c r="A646" s="255" t="s">
        <v>1826</v>
      </c>
      <c r="B646" s="9">
        <v>7</v>
      </c>
      <c r="C646" s="255" t="s">
        <v>9106</v>
      </c>
      <c r="D646" s="9">
        <v>1747476.4279072278</v>
      </c>
      <c r="E646" s="9">
        <v>1747476.4279072278</v>
      </c>
      <c r="F646" s="255" t="s">
        <v>9128</v>
      </c>
      <c r="G646" s="9"/>
      <c r="H646" s="255" t="s">
        <v>9171</v>
      </c>
      <c r="I646" s="9">
        <v>1</v>
      </c>
    </row>
    <row r="647" spans="1:9">
      <c r="A647" s="255" t="s">
        <v>1827</v>
      </c>
      <c r="B647" s="9">
        <v>7</v>
      </c>
      <c r="C647" s="255" t="s">
        <v>9107</v>
      </c>
      <c r="D647" s="9">
        <v>2872231262.9185514</v>
      </c>
      <c r="E647" s="9">
        <v>1747476.4279072278</v>
      </c>
      <c r="F647" s="255" t="s">
        <v>9128</v>
      </c>
      <c r="G647" s="9"/>
      <c r="H647" s="255" t="s">
        <v>9171</v>
      </c>
      <c r="I647" s="9">
        <v>1</v>
      </c>
    </row>
    <row r="648" spans="1:9">
      <c r="A648" s="255" t="s">
        <v>1828</v>
      </c>
      <c r="B648" s="9">
        <v>7</v>
      </c>
      <c r="C648" s="255" t="s">
        <v>9108</v>
      </c>
      <c r="D648" s="9">
        <v>1</v>
      </c>
      <c r="E648" s="9">
        <v>1747476.4279072278</v>
      </c>
      <c r="F648" s="255" t="s">
        <v>9128</v>
      </c>
      <c r="G648" s="9"/>
      <c r="H648" s="255" t="s">
        <v>9171</v>
      </c>
      <c r="I648" s="9">
        <v>1</v>
      </c>
    </row>
    <row r="649" spans="1:9">
      <c r="A649" s="255" t="s">
        <v>1829</v>
      </c>
      <c r="B649" s="9">
        <v>7</v>
      </c>
      <c r="C649" s="255" t="s">
        <v>9215</v>
      </c>
      <c r="D649" s="9">
        <v>1643.6452114883898</v>
      </c>
      <c r="E649" s="9">
        <v>1747476.4279072278</v>
      </c>
      <c r="F649" s="255" t="s">
        <v>9128</v>
      </c>
      <c r="G649" s="9"/>
      <c r="H649" s="255" t="s">
        <v>9171</v>
      </c>
      <c r="I649" s="9">
        <v>1</v>
      </c>
    </row>
    <row r="650" spans="1:9">
      <c r="A650" s="255" t="s">
        <v>1830</v>
      </c>
      <c r="B650" s="9">
        <v>7</v>
      </c>
      <c r="C650" s="255" t="s">
        <v>9106</v>
      </c>
      <c r="D650" s="9">
        <v>1404050.350777383</v>
      </c>
      <c r="E650" s="9">
        <v>1747476.4279072278</v>
      </c>
      <c r="F650" s="255" t="s">
        <v>9129</v>
      </c>
      <c r="G650" s="9"/>
      <c r="H650" s="255" t="s">
        <v>9171</v>
      </c>
      <c r="I650" s="9">
        <v>1</v>
      </c>
    </row>
    <row r="651" spans="1:9">
      <c r="A651" s="255" t="s">
        <v>1831</v>
      </c>
      <c r="B651" s="9">
        <v>7</v>
      </c>
      <c r="C651" s="255" t="s">
        <v>9107</v>
      </c>
      <c r="D651" s="9">
        <v>4321523127.0753641</v>
      </c>
      <c r="E651" s="9">
        <v>1747476.4279072278</v>
      </c>
      <c r="F651" s="255" t="s">
        <v>9129</v>
      </c>
      <c r="G651" s="9"/>
      <c r="H651" s="255" t="s">
        <v>9171</v>
      </c>
      <c r="I651" s="9">
        <v>1</v>
      </c>
    </row>
    <row r="652" spans="1:9">
      <c r="A652" s="255" t="s">
        <v>1832</v>
      </c>
      <c r="B652" s="9">
        <v>7</v>
      </c>
      <c r="C652" s="255" t="s">
        <v>9108</v>
      </c>
      <c r="D652" s="9">
        <v>0.8034731275081457</v>
      </c>
      <c r="E652" s="9">
        <v>1747476.4279072278</v>
      </c>
      <c r="F652" s="255" t="s">
        <v>9129</v>
      </c>
      <c r="G652" s="9"/>
      <c r="H652" s="255" t="s">
        <v>9171</v>
      </c>
      <c r="I652" s="9">
        <v>1</v>
      </c>
    </row>
    <row r="653" spans="1:9">
      <c r="A653" s="255" t="s">
        <v>1833</v>
      </c>
      <c r="B653" s="9">
        <v>7</v>
      </c>
      <c r="C653" s="255" t="s">
        <v>9215</v>
      </c>
      <c r="D653" s="9">
        <v>2473.007966265277</v>
      </c>
      <c r="E653" s="9">
        <v>1747476.4279072278</v>
      </c>
      <c r="F653" s="255" t="s">
        <v>9129</v>
      </c>
      <c r="G653" s="9"/>
      <c r="H653" s="255" t="s">
        <v>9171</v>
      </c>
      <c r="I653" s="9">
        <v>1</v>
      </c>
    </row>
    <row r="654" spans="1:9">
      <c r="A654" s="255" t="s">
        <v>1834</v>
      </c>
      <c r="B654" s="9">
        <v>7</v>
      </c>
      <c r="C654" s="255" t="s">
        <v>9106</v>
      </c>
      <c r="D654" s="9">
        <v>1741686.2009818687</v>
      </c>
      <c r="E654" s="9">
        <v>1747476.4279072278</v>
      </c>
      <c r="F654" s="255" t="s">
        <v>9130</v>
      </c>
      <c r="G654" s="9"/>
      <c r="H654" s="255" t="s">
        <v>9171</v>
      </c>
      <c r="I654" s="9">
        <v>1</v>
      </c>
    </row>
    <row r="655" spans="1:9">
      <c r="A655" s="255" t="s">
        <v>1835</v>
      </c>
      <c r="B655" s="9">
        <v>7</v>
      </c>
      <c r="C655" s="255" t="s">
        <v>9107</v>
      </c>
      <c r="D655" s="9">
        <v>12004655766.933655</v>
      </c>
      <c r="E655" s="9">
        <v>1747476.4279072278</v>
      </c>
      <c r="F655" s="255" t="s">
        <v>9130</v>
      </c>
      <c r="G655" s="9"/>
      <c r="H655" s="255" t="s">
        <v>9171</v>
      </c>
      <c r="I655" s="9">
        <v>1</v>
      </c>
    </row>
    <row r="656" spans="1:9">
      <c r="A656" s="255" t="s">
        <v>1836</v>
      </c>
      <c r="B656" s="9">
        <v>7</v>
      </c>
      <c r="C656" s="255" t="s">
        <v>9108</v>
      </c>
      <c r="D656" s="9">
        <v>0.99668652072618025</v>
      </c>
      <c r="E656" s="9">
        <v>1747476.4279072278</v>
      </c>
      <c r="F656" s="255" t="s">
        <v>9130</v>
      </c>
      <c r="G656" s="9"/>
      <c r="H656" s="255" t="s">
        <v>9171</v>
      </c>
      <c r="I656" s="9">
        <v>1</v>
      </c>
    </row>
    <row r="657" spans="1:9">
      <c r="A657" s="255" t="s">
        <v>1837</v>
      </c>
      <c r="B657" s="9">
        <v>7</v>
      </c>
      <c r="C657" s="255" t="s">
        <v>9215</v>
      </c>
      <c r="D657" s="9">
        <v>6869.7096997814115</v>
      </c>
      <c r="E657" s="9">
        <v>1747476.4279072278</v>
      </c>
      <c r="F657" s="255" t="s">
        <v>9130</v>
      </c>
      <c r="G657" s="9"/>
      <c r="H657" s="255" t="s">
        <v>9171</v>
      </c>
      <c r="I657" s="9">
        <v>1</v>
      </c>
    </row>
    <row r="658" spans="1:9">
      <c r="A658" s="255" t="s">
        <v>1838</v>
      </c>
      <c r="B658" s="9">
        <v>7</v>
      </c>
      <c r="C658" s="255" t="s">
        <v>9106</v>
      </c>
      <c r="D658" s="9">
        <v>1741686.2009818687</v>
      </c>
      <c r="E658" s="9">
        <v>1747476.4279072278</v>
      </c>
      <c r="F658" s="255" t="s">
        <v>9131</v>
      </c>
      <c r="G658" s="9"/>
      <c r="H658" s="255" t="s">
        <v>9171</v>
      </c>
      <c r="I658" s="9">
        <v>1</v>
      </c>
    </row>
    <row r="659" spans="1:9">
      <c r="A659" s="255" t="s">
        <v>1839</v>
      </c>
      <c r="B659" s="9">
        <v>7</v>
      </c>
      <c r="C659" s="255" t="s">
        <v>9107</v>
      </c>
      <c r="D659" s="9">
        <v>12004655766.933655</v>
      </c>
      <c r="E659" s="9">
        <v>1747476.4279072278</v>
      </c>
      <c r="F659" s="255" t="s">
        <v>9131</v>
      </c>
      <c r="G659" s="9"/>
      <c r="H659" s="255" t="s">
        <v>9171</v>
      </c>
      <c r="I659" s="9">
        <v>1</v>
      </c>
    </row>
    <row r="660" spans="1:9">
      <c r="A660" s="255" t="s">
        <v>1840</v>
      </c>
      <c r="B660" s="9">
        <v>7</v>
      </c>
      <c r="C660" s="255" t="s">
        <v>9108</v>
      </c>
      <c r="D660" s="9">
        <v>0.99668652072618025</v>
      </c>
      <c r="E660" s="9">
        <v>1747476.4279072278</v>
      </c>
      <c r="F660" s="255" t="s">
        <v>9131</v>
      </c>
      <c r="G660" s="9"/>
      <c r="H660" s="255" t="s">
        <v>9171</v>
      </c>
      <c r="I660" s="9">
        <v>1</v>
      </c>
    </row>
    <row r="661" spans="1:9">
      <c r="A661" s="255" t="s">
        <v>1841</v>
      </c>
      <c r="B661" s="9">
        <v>7</v>
      </c>
      <c r="C661" s="255" t="s">
        <v>9215</v>
      </c>
      <c r="D661" s="9">
        <v>6869.7096997814115</v>
      </c>
      <c r="E661" s="9">
        <v>1747476.4279072278</v>
      </c>
      <c r="F661" s="255" t="s">
        <v>9131</v>
      </c>
      <c r="G661" s="9"/>
      <c r="H661" s="255" t="s">
        <v>9171</v>
      </c>
      <c r="I661" s="9">
        <v>1</v>
      </c>
    </row>
    <row r="662" spans="1:9">
      <c r="A662" s="255" t="s">
        <v>1842</v>
      </c>
      <c r="B662" s="9">
        <v>7</v>
      </c>
      <c r="C662" s="255" t="s">
        <v>9106</v>
      </c>
      <c r="D662" s="9">
        <v>1185231.3216127991</v>
      </c>
      <c r="E662" s="9">
        <v>1747476.4279072278</v>
      </c>
      <c r="F662" s="255" t="s">
        <v>9132</v>
      </c>
      <c r="G662" s="9"/>
      <c r="H662" s="255" t="s">
        <v>9171</v>
      </c>
      <c r="I662" s="9">
        <v>1</v>
      </c>
    </row>
    <row r="663" spans="1:9">
      <c r="A663" s="255" t="s">
        <v>1843</v>
      </c>
      <c r="B663" s="9">
        <v>7</v>
      </c>
      <c r="C663" s="255" t="s">
        <v>9107</v>
      </c>
      <c r="D663" s="9">
        <v>3071036664.8068533</v>
      </c>
      <c r="E663" s="9">
        <v>1747476.4279072278</v>
      </c>
      <c r="F663" s="255" t="s">
        <v>9132</v>
      </c>
      <c r="G663" s="9"/>
      <c r="H663" s="255" t="s">
        <v>9171</v>
      </c>
      <c r="I663" s="9">
        <v>1</v>
      </c>
    </row>
    <row r="664" spans="1:9">
      <c r="A664" s="255" t="s">
        <v>1844</v>
      </c>
      <c r="B664" s="9">
        <v>7</v>
      </c>
      <c r="C664" s="255" t="s">
        <v>9108</v>
      </c>
      <c r="D664" s="9">
        <v>0.67825310984722598</v>
      </c>
      <c r="E664" s="9">
        <v>1747476.4279072278</v>
      </c>
      <c r="F664" s="255" t="s">
        <v>9132</v>
      </c>
      <c r="G664" s="9"/>
      <c r="H664" s="255" t="s">
        <v>9171</v>
      </c>
      <c r="I664" s="9">
        <v>1</v>
      </c>
    </row>
    <row r="665" spans="1:9">
      <c r="A665" s="255" t="s">
        <v>1845</v>
      </c>
      <c r="B665" s="9">
        <v>7</v>
      </c>
      <c r="C665" s="255" t="s">
        <v>9215</v>
      </c>
      <c r="D665" s="9">
        <v>1757.4123551896589</v>
      </c>
      <c r="E665" s="9">
        <v>1747476.4279072278</v>
      </c>
      <c r="F665" s="255" t="s">
        <v>9132</v>
      </c>
      <c r="G665" s="9"/>
      <c r="H665" s="255" t="s">
        <v>9171</v>
      </c>
      <c r="I665" s="9">
        <v>1</v>
      </c>
    </row>
    <row r="666" spans="1:9">
      <c r="A666" s="255" t="s">
        <v>1846</v>
      </c>
      <c r="B666" s="9">
        <v>7</v>
      </c>
      <c r="C666" s="255" t="s">
        <v>9106</v>
      </c>
      <c r="D666" s="9">
        <v>1185231.3216127991</v>
      </c>
      <c r="E666" s="9">
        <v>1747476.4279072278</v>
      </c>
      <c r="F666" s="255" t="s">
        <v>9133</v>
      </c>
      <c r="G666" s="9"/>
      <c r="H666" s="255" t="s">
        <v>9171</v>
      </c>
      <c r="I666" s="9">
        <v>1</v>
      </c>
    </row>
    <row r="667" spans="1:9">
      <c r="A667" s="255" t="s">
        <v>1847</v>
      </c>
      <c r="B667" s="9">
        <v>7</v>
      </c>
      <c r="C667" s="255" t="s">
        <v>9107</v>
      </c>
      <c r="D667" s="9">
        <v>3071036664.8068533</v>
      </c>
      <c r="E667" s="9">
        <v>1747476.4279072278</v>
      </c>
      <c r="F667" s="255" t="s">
        <v>9133</v>
      </c>
      <c r="G667" s="9"/>
      <c r="H667" s="255" t="s">
        <v>9171</v>
      </c>
      <c r="I667" s="9">
        <v>1</v>
      </c>
    </row>
    <row r="668" spans="1:9">
      <c r="A668" s="255" t="s">
        <v>1848</v>
      </c>
      <c r="B668" s="9">
        <v>7</v>
      </c>
      <c r="C668" s="255" t="s">
        <v>9108</v>
      </c>
      <c r="D668" s="9">
        <v>0.67825310984722598</v>
      </c>
      <c r="E668" s="9">
        <v>1747476.4279072278</v>
      </c>
      <c r="F668" s="255" t="s">
        <v>9133</v>
      </c>
      <c r="G668" s="9"/>
      <c r="H668" s="255" t="s">
        <v>9171</v>
      </c>
      <c r="I668" s="9">
        <v>1</v>
      </c>
    </row>
    <row r="669" spans="1:9">
      <c r="A669" s="255" t="s">
        <v>1849</v>
      </c>
      <c r="B669" s="9">
        <v>7</v>
      </c>
      <c r="C669" s="255" t="s">
        <v>9215</v>
      </c>
      <c r="D669" s="9">
        <v>1757.4123551896589</v>
      </c>
      <c r="E669" s="9">
        <v>1747476.4279072278</v>
      </c>
      <c r="F669" s="255" t="s">
        <v>9133</v>
      </c>
      <c r="G669" s="9"/>
      <c r="H669" s="255" t="s">
        <v>9171</v>
      </c>
      <c r="I669" s="9">
        <v>1</v>
      </c>
    </row>
    <row r="670" spans="1:9">
      <c r="A670" s="255" t="s">
        <v>1850</v>
      </c>
      <c r="B670" s="9">
        <v>7</v>
      </c>
      <c r="C670" s="255" t="s">
        <v>9106</v>
      </c>
      <c r="D670" s="9">
        <v>1747476.4279072278</v>
      </c>
      <c r="E670" s="9">
        <v>1747476.4279072278</v>
      </c>
      <c r="F670" s="255" t="s">
        <v>9134</v>
      </c>
      <c r="G670" s="9"/>
      <c r="H670" s="255" t="s">
        <v>9171</v>
      </c>
      <c r="I670" s="9">
        <v>1</v>
      </c>
    </row>
    <row r="671" spans="1:9">
      <c r="A671" s="255" t="s">
        <v>1851</v>
      </c>
      <c r="B671" s="9">
        <v>7</v>
      </c>
      <c r="C671" s="255" t="s">
        <v>9107</v>
      </c>
      <c r="D671" s="9">
        <v>4612095975.0514383</v>
      </c>
      <c r="E671" s="9">
        <v>1747476.4279072278</v>
      </c>
      <c r="F671" s="255" t="s">
        <v>9134</v>
      </c>
      <c r="G671" s="9"/>
      <c r="H671" s="255" t="s">
        <v>9171</v>
      </c>
      <c r="I671" s="9">
        <v>1</v>
      </c>
    </row>
    <row r="672" spans="1:9">
      <c r="A672" s="255" t="s">
        <v>1852</v>
      </c>
      <c r="B672" s="9">
        <v>7</v>
      </c>
      <c r="C672" s="255" t="s">
        <v>9108</v>
      </c>
      <c r="D672" s="9">
        <v>1</v>
      </c>
      <c r="E672" s="9">
        <v>1747476.4279072278</v>
      </c>
      <c r="F672" s="255" t="s">
        <v>9134</v>
      </c>
      <c r="G672" s="9"/>
      <c r="H672" s="255" t="s">
        <v>9171</v>
      </c>
      <c r="I672" s="9">
        <v>1</v>
      </c>
    </row>
    <row r="673" spans="1:9">
      <c r="A673" s="255" t="s">
        <v>1853</v>
      </c>
      <c r="B673" s="9">
        <v>7</v>
      </c>
      <c r="C673" s="255" t="s">
        <v>9215</v>
      </c>
      <c r="D673" s="9">
        <v>2639.2893783264763</v>
      </c>
      <c r="E673" s="9">
        <v>1747476.4279072278</v>
      </c>
      <c r="F673" s="255" t="s">
        <v>9134</v>
      </c>
      <c r="G673" s="9"/>
      <c r="H673" s="255" t="s">
        <v>9171</v>
      </c>
      <c r="I673" s="9">
        <v>1</v>
      </c>
    </row>
    <row r="674" spans="1:9">
      <c r="A674" s="255" t="s">
        <v>1854</v>
      </c>
      <c r="B674" s="9">
        <v>7</v>
      </c>
      <c r="C674" s="255" t="s">
        <v>9106</v>
      </c>
      <c r="D674" s="9">
        <v>1747476.4279072278</v>
      </c>
      <c r="E674" s="9">
        <v>1747476.4279072278</v>
      </c>
      <c r="F674" s="255" t="s">
        <v>9135</v>
      </c>
      <c r="G674" s="9"/>
      <c r="H674" s="255" t="s">
        <v>9171</v>
      </c>
      <c r="I674" s="9">
        <v>1</v>
      </c>
    </row>
    <row r="675" spans="1:9">
      <c r="A675" s="255" t="s">
        <v>1855</v>
      </c>
      <c r="B675" s="9">
        <v>7</v>
      </c>
      <c r="C675" s="255" t="s">
        <v>9107</v>
      </c>
      <c r="D675" s="9">
        <v>7400499515.1320229</v>
      </c>
      <c r="E675" s="9">
        <v>1747476.4279072278</v>
      </c>
      <c r="F675" s="255" t="s">
        <v>9135</v>
      </c>
      <c r="G675" s="9"/>
      <c r="H675" s="255" t="s">
        <v>9171</v>
      </c>
      <c r="I675" s="9">
        <v>1</v>
      </c>
    </row>
    <row r="676" spans="1:9">
      <c r="A676" s="255" t="s">
        <v>1856</v>
      </c>
      <c r="B676" s="9">
        <v>7</v>
      </c>
      <c r="C676" s="255" t="s">
        <v>9108</v>
      </c>
      <c r="D676" s="9">
        <v>1</v>
      </c>
      <c r="E676" s="9">
        <v>1747476.4279072278</v>
      </c>
      <c r="F676" s="255" t="s">
        <v>9135</v>
      </c>
      <c r="G676" s="9"/>
      <c r="H676" s="255" t="s">
        <v>9171</v>
      </c>
      <c r="I676" s="9">
        <v>1</v>
      </c>
    </row>
    <row r="677" spans="1:9">
      <c r="A677" s="255" t="s">
        <v>1857</v>
      </c>
      <c r="B677" s="9">
        <v>7</v>
      </c>
      <c r="C677" s="255" t="s">
        <v>9215</v>
      </c>
      <c r="D677" s="9">
        <v>4234.9638581361796</v>
      </c>
      <c r="E677" s="9">
        <v>1747476.4279072278</v>
      </c>
      <c r="F677" s="255" t="s">
        <v>9135</v>
      </c>
      <c r="G677" s="9"/>
      <c r="H677" s="255" t="s">
        <v>9171</v>
      </c>
      <c r="I677" s="9">
        <v>1</v>
      </c>
    </row>
    <row r="678" spans="1:9">
      <c r="A678" s="255" t="s">
        <v>1858</v>
      </c>
      <c r="B678" s="9">
        <v>7</v>
      </c>
      <c r="C678" s="255" t="s">
        <v>9106</v>
      </c>
      <c r="D678" s="9">
        <v>1450230.2335516603</v>
      </c>
      <c r="E678" s="9">
        <v>1747476.4279072278</v>
      </c>
      <c r="F678" s="255" t="s">
        <v>9136</v>
      </c>
      <c r="G678" s="9"/>
      <c r="H678" s="255" t="s">
        <v>9171</v>
      </c>
      <c r="I678" s="9">
        <v>1</v>
      </c>
    </row>
    <row r="679" spans="1:9">
      <c r="A679" s="255" t="s">
        <v>1859</v>
      </c>
      <c r="B679" s="9">
        <v>7</v>
      </c>
      <c r="C679" s="255" t="s">
        <v>9107</v>
      </c>
      <c r="D679" s="9">
        <v>5923005585.6537638</v>
      </c>
      <c r="E679" s="9">
        <v>1747476.4279072278</v>
      </c>
      <c r="F679" s="255" t="s">
        <v>9136</v>
      </c>
      <c r="G679" s="9"/>
      <c r="H679" s="255" t="s">
        <v>9171</v>
      </c>
      <c r="I679" s="9">
        <v>1</v>
      </c>
    </row>
    <row r="680" spans="1:9">
      <c r="A680" s="255" t="s">
        <v>1860</v>
      </c>
      <c r="B680" s="9">
        <v>7</v>
      </c>
      <c r="C680" s="255" t="s">
        <v>9108</v>
      </c>
      <c r="D680" s="9">
        <v>0.82989974021478019</v>
      </c>
      <c r="E680" s="9">
        <v>1747476.4279072278</v>
      </c>
      <c r="F680" s="255" t="s">
        <v>9136</v>
      </c>
      <c r="G680" s="9"/>
      <c r="H680" s="255" t="s">
        <v>9171</v>
      </c>
      <c r="I680" s="9">
        <v>1</v>
      </c>
    </row>
    <row r="681" spans="1:9">
      <c r="A681" s="255" t="s">
        <v>1861</v>
      </c>
      <c r="B681" s="9">
        <v>7</v>
      </c>
      <c r="C681" s="255" t="s">
        <v>9215</v>
      </c>
      <c r="D681" s="9">
        <v>3389.4623647353783</v>
      </c>
      <c r="E681" s="9">
        <v>1747476.4279072278</v>
      </c>
      <c r="F681" s="255" t="s">
        <v>9136</v>
      </c>
      <c r="G681" s="9"/>
      <c r="H681" s="255" t="s">
        <v>9171</v>
      </c>
      <c r="I681" s="9">
        <v>1</v>
      </c>
    </row>
    <row r="682" spans="1:9">
      <c r="A682" s="255" t="s">
        <v>1862</v>
      </c>
      <c r="B682" s="9">
        <v>7</v>
      </c>
      <c r="C682" s="255" t="s">
        <v>9106</v>
      </c>
      <c r="D682" s="9">
        <v>0</v>
      </c>
      <c r="E682" s="9">
        <v>1747476.4279072278</v>
      </c>
      <c r="F682" s="255" t="s">
        <v>9137</v>
      </c>
      <c r="G682" s="9"/>
      <c r="H682" s="255" t="s">
        <v>9171</v>
      </c>
      <c r="I682" s="9">
        <v>1</v>
      </c>
    </row>
    <row r="683" spans="1:9">
      <c r="A683" s="255" t="s">
        <v>1863</v>
      </c>
      <c r="B683" s="9">
        <v>7</v>
      </c>
      <c r="C683" s="255" t="s">
        <v>9107</v>
      </c>
      <c r="D683" s="9">
        <v>-1318849333.8521314</v>
      </c>
      <c r="E683" s="9">
        <v>1747476.4279072278</v>
      </c>
      <c r="F683" s="255" t="s">
        <v>9137</v>
      </c>
      <c r="G683" s="9"/>
      <c r="H683" s="255" t="s">
        <v>9171</v>
      </c>
      <c r="I683" s="9">
        <v>1</v>
      </c>
    </row>
    <row r="684" spans="1:9">
      <c r="A684" s="255" t="s">
        <v>1864</v>
      </c>
      <c r="B684" s="9">
        <v>7</v>
      </c>
      <c r="C684" s="255" t="s">
        <v>9108</v>
      </c>
      <c r="D684" s="9">
        <v>0</v>
      </c>
      <c r="E684" s="9">
        <v>1747476.4279072278</v>
      </c>
      <c r="F684" s="255" t="s">
        <v>9137</v>
      </c>
      <c r="G684" s="9"/>
      <c r="H684" s="255" t="s">
        <v>9171</v>
      </c>
      <c r="I684" s="9">
        <v>1</v>
      </c>
    </row>
    <row r="685" spans="1:9">
      <c r="A685" s="255" t="s">
        <v>1865</v>
      </c>
      <c r="B685" s="9">
        <v>7</v>
      </c>
      <c r="C685" s="255" t="s">
        <v>9215</v>
      </c>
      <c r="D685" s="9">
        <v>-754.7165230901461</v>
      </c>
      <c r="E685" s="9">
        <v>1747476.4279072278</v>
      </c>
      <c r="F685" s="255" t="s">
        <v>9137</v>
      </c>
      <c r="G685" s="9"/>
      <c r="H685" s="255" t="s">
        <v>9171</v>
      </c>
      <c r="I685" s="9">
        <v>1</v>
      </c>
    </row>
    <row r="686" spans="1:9">
      <c r="A686" s="255" t="s">
        <v>1866</v>
      </c>
      <c r="B686" s="9">
        <v>7</v>
      </c>
      <c r="C686" s="255" t="s">
        <v>9106</v>
      </c>
      <c r="D686" s="9">
        <v>1419591.2069548974</v>
      </c>
      <c r="E686" s="9">
        <v>1747476.4279072278</v>
      </c>
      <c r="F686" s="255" t="s">
        <v>9138</v>
      </c>
      <c r="G686" s="9"/>
      <c r="H686" s="255" t="s">
        <v>9171</v>
      </c>
      <c r="I686" s="9">
        <v>1</v>
      </c>
    </row>
    <row r="687" spans="1:9">
      <c r="A687" s="255" t="s">
        <v>1867</v>
      </c>
      <c r="B687" s="9">
        <v>7</v>
      </c>
      <c r="C687" s="255" t="s">
        <v>9107</v>
      </c>
      <c r="D687" s="9">
        <v>4604156251.8016329</v>
      </c>
      <c r="E687" s="9">
        <v>1747476.4279072278</v>
      </c>
      <c r="F687" s="255" t="s">
        <v>9138</v>
      </c>
      <c r="G687" s="9"/>
      <c r="H687" s="255" t="s">
        <v>9171</v>
      </c>
      <c r="I687" s="9">
        <v>1</v>
      </c>
    </row>
    <row r="688" spans="1:9">
      <c r="A688" s="255" t="s">
        <v>1868</v>
      </c>
      <c r="B688" s="9">
        <v>7</v>
      </c>
      <c r="C688" s="255" t="s">
        <v>9108</v>
      </c>
      <c r="D688" s="9">
        <v>0.81236644127726254</v>
      </c>
      <c r="E688" s="9">
        <v>1747476.4279072278</v>
      </c>
      <c r="F688" s="255" t="s">
        <v>9138</v>
      </c>
      <c r="G688" s="9"/>
      <c r="H688" s="255" t="s">
        <v>9171</v>
      </c>
      <c r="I688" s="9">
        <v>1</v>
      </c>
    </row>
    <row r="689" spans="1:9">
      <c r="A689" s="255" t="s">
        <v>1869</v>
      </c>
      <c r="B689" s="9">
        <v>7</v>
      </c>
      <c r="C689" s="255" t="s">
        <v>9215</v>
      </c>
      <c r="D689" s="9">
        <v>2634.7458416452323</v>
      </c>
      <c r="E689" s="9">
        <v>1747476.4279072278</v>
      </c>
      <c r="F689" s="255" t="s">
        <v>9138</v>
      </c>
      <c r="G689" s="9"/>
      <c r="H689" s="255" t="s">
        <v>9171</v>
      </c>
      <c r="I689" s="9">
        <v>1</v>
      </c>
    </row>
    <row r="690" spans="1:9">
      <c r="A690" s="255" t="s">
        <v>1870</v>
      </c>
      <c r="B690" s="9">
        <v>7</v>
      </c>
      <c r="C690" s="255" t="s">
        <v>9106</v>
      </c>
      <c r="D690" s="9">
        <v>418839.90827093605</v>
      </c>
      <c r="E690" s="9">
        <v>1747476.4279072278</v>
      </c>
      <c r="F690" s="255" t="s">
        <v>9139</v>
      </c>
      <c r="G690" s="9"/>
      <c r="H690" s="255" t="s">
        <v>9171</v>
      </c>
      <c r="I690" s="9">
        <v>1</v>
      </c>
    </row>
    <row r="691" spans="1:9">
      <c r="A691" s="255" t="s">
        <v>1871</v>
      </c>
      <c r="B691" s="9">
        <v>7</v>
      </c>
      <c r="C691" s="255" t="s">
        <v>9107</v>
      </c>
      <c r="D691" s="9">
        <v>1533119586.9947793</v>
      </c>
      <c r="E691" s="9">
        <v>1747476.4279072278</v>
      </c>
      <c r="F691" s="255" t="s">
        <v>9139</v>
      </c>
      <c r="G691" s="9"/>
      <c r="H691" s="255" t="s">
        <v>9171</v>
      </c>
      <c r="I691" s="9">
        <v>1</v>
      </c>
    </row>
    <row r="692" spans="1:9">
      <c r="A692" s="255" t="s">
        <v>1872</v>
      </c>
      <c r="B692" s="9">
        <v>7</v>
      </c>
      <c r="C692" s="255" t="s">
        <v>9108</v>
      </c>
      <c r="D692" s="9">
        <v>0.23968272280075181</v>
      </c>
      <c r="E692" s="9">
        <v>1747476.4279072278</v>
      </c>
      <c r="F692" s="255" t="s">
        <v>9139</v>
      </c>
      <c r="G692" s="9"/>
      <c r="H692" s="255" t="s">
        <v>9171</v>
      </c>
      <c r="I692" s="9">
        <v>1</v>
      </c>
    </row>
    <row r="693" spans="1:9">
      <c r="A693" s="255" t="s">
        <v>1873</v>
      </c>
      <c r="B693" s="9">
        <v>7</v>
      </c>
      <c r="C693" s="255" t="s">
        <v>9215</v>
      </c>
      <c r="D693" s="9">
        <v>877.33348645557328</v>
      </c>
      <c r="E693" s="9">
        <v>1747476.4279072278</v>
      </c>
      <c r="F693" s="255" t="s">
        <v>9139</v>
      </c>
      <c r="G693" s="9"/>
      <c r="H693" s="255" t="s">
        <v>9171</v>
      </c>
      <c r="I693" s="9">
        <v>1</v>
      </c>
    </row>
    <row r="694" spans="1:9">
      <c r="A694" s="255" t="s">
        <v>1874</v>
      </c>
      <c r="B694" s="9">
        <v>7</v>
      </c>
      <c r="C694" s="255" t="s">
        <v>9106</v>
      </c>
      <c r="D694" s="9">
        <v>1329808.4933325027</v>
      </c>
      <c r="E694" s="9">
        <v>1747476.4279072278</v>
      </c>
      <c r="F694" s="255" t="s">
        <v>9140</v>
      </c>
      <c r="G694" s="9"/>
      <c r="H694" s="255" t="s">
        <v>9171</v>
      </c>
      <c r="I694" s="9">
        <v>1</v>
      </c>
    </row>
    <row r="695" spans="1:9">
      <c r="A695" s="255" t="s">
        <v>1875</v>
      </c>
      <c r="B695" s="9">
        <v>7</v>
      </c>
      <c r="C695" s="255" t="s">
        <v>9107</v>
      </c>
      <c r="D695" s="9">
        <v>2788403540.0805845</v>
      </c>
      <c r="E695" s="9">
        <v>1747476.4279072278</v>
      </c>
      <c r="F695" s="255" t="s">
        <v>9140</v>
      </c>
      <c r="G695" s="9"/>
      <c r="H695" s="255" t="s">
        <v>9171</v>
      </c>
      <c r="I695" s="9">
        <v>1</v>
      </c>
    </row>
    <row r="696" spans="1:9">
      <c r="A696" s="255" t="s">
        <v>1876</v>
      </c>
      <c r="B696" s="9">
        <v>7</v>
      </c>
      <c r="C696" s="255" t="s">
        <v>9108</v>
      </c>
      <c r="D696" s="9">
        <v>0.76098794358277955</v>
      </c>
      <c r="E696" s="9">
        <v>1747476.4279072278</v>
      </c>
      <c r="F696" s="255" t="s">
        <v>9140</v>
      </c>
      <c r="G696" s="9"/>
      <c r="H696" s="255" t="s">
        <v>9171</v>
      </c>
      <c r="I696" s="9">
        <v>1</v>
      </c>
    </row>
    <row r="697" spans="1:9">
      <c r="A697" s="255" t="s">
        <v>1877</v>
      </c>
      <c r="B697" s="9">
        <v>7</v>
      </c>
      <c r="C697" s="255" t="s">
        <v>9215</v>
      </c>
      <c r="D697" s="9">
        <v>1595.6744798097036</v>
      </c>
      <c r="E697" s="9">
        <v>1747476.4279072278</v>
      </c>
      <c r="F697" s="255" t="s">
        <v>9140</v>
      </c>
      <c r="G697" s="9"/>
      <c r="H697" s="255" t="s">
        <v>9171</v>
      </c>
      <c r="I697" s="9">
        <v>1</v>
      </c>
    </row>
    <row r="698" spans="1:9">
      <c r="A698" s="255" t="s">
        <v>1878</v>
      </c>
      <c r="B698" s="9">
        <v>7</v>
      </c>
      <c r="C698" s="255" t="s">
        <v>9106</v>
      </c>
      <c r="D698" s="9">
        <v>0</v>
      </c>
      <c r="E698" s="9">
        <v>1747476.4279072278</v>
      </c>
      <c r="F698" s="255" t="s">
        <v>9141</v>
      </c>
      <c r="G698" s="9"/>
      <c r="H698" s="255" t="s">
        <v>9171</v>
      </c>
      <c r="I698" s="9">
        <v>1</v>
      </c>
    </row>
    <row r="699" spans="1:9">
      <c r="A699" s="255" t="s">
        <v>1879</v>
      </c>
      <c r="B699" s="9">
        <v>7</v>
      </c>
      <c r="C699" s="255" t="s">
        <v>9107</v>
      </c>
      <c r="D699" s="9">
        <v>0</v>
      </c>
      <c r="E699" s="9">
        <v>1747476.4279072278</v>
      </c>
      <c r="F699" s="255" t="s">
        <v>9141</v>
      </c>
      <c r="G699" s="9"/>
      <c r="H699" s="255" t="s">
        <v>9171</v>
      </c>
      <c r="I699" s="9">
        <v>1</v>
      </c>
    </row>
    <row r="700" spans="1:9">
      <c r="A700" s="255" t="s">
        <v>1880</v>
      </c>
      <c r="B700" s="9">
        <v>7</v>
      </c>
      <c r="C700" s="255" t="s">
        <v>9108</v>
      </c>
      <c r="D700" s="9">
        <v>0</v>
      </c>
      <c r="E700" s="9">
        <v>1747476.4279072278</v>
      </c>
      <c r="F700" s="255" t="s">
        <v>9141</v>
      </c>
      <c r="G700" s="9"/>
      <c r="H700" s="255" t="s">
        <v>9171</v>
      </c>
      <c r="I700" s="9">
        <v>1</v>
      </c>
    </row>
    <row r="701" spans="1:9">
      <c r="A701" s="255" t="s">
        <v>1881</v>
      </c>
      <c r="B701" s="9">
        <v>7</v>
      </c>
      <c r="C701" s="255" t="s">
        <v>9215</v>
      </c>
      <c r="D701" s="9">
        <v>0</v>
      </c>
      <c r="E701" s="9">
        <v>1747476.4279072278</v>
      </c>
      <c r="F701" s="255" t="s">
        <v>9141</v>
      </c>
      <c r="G701" s="9"/>
      <c r="H701" s="255" t="s">
        <v>9171</v>
      </c>
      <c r="I701" s="9">
        <v>1</v>
      </c>
    </row>
    <row r="702" spans="1:9">
      <c r="A702" s="255" t="s">
        <v>1882</v>
      </c>
      <c r="B702" s="9">
        <v>8</v>
      </c>
      <c r="C702" s="255" t="s">
        <v>9106</v>
      </c>
      <c r="D702" s="9">
        <v>1394512.8929098991</v>
      </c>
      <c r="E702" s="9">
        <v>1747861.7394594473</v>
      </c>
      <c r="F702" s="255" t="s">
        <v>9117</v>
      </c>
      <c r="G702" s="9"/>
      <c r="H702" s="255" t="s">
        <v>9171</v>
      </c>
      <c r="I702" s="9">
        <v>1</v>
      </c>
    </row>
    <row r="703" spans="1:9">
      <c r="A703" s="255" t="s">
        <v>1883</v>
      </c>
      <c r="B703" s="9">
        <v>8</v>
      </c>
      <c r="C703" s="255" t="s">
        <v>9107</v>
      </c>
      <c r="D703" s="9">
        <v>6834507570.5811949</v>
      </c>
      <c r="E703" s="9">
        <v>1747861.7394594473</v>
      </c>
      <c r="F703" s="255" t="s">
        <v>9117</v>
      </c>
      <c r="G703" s="9"/>
      <c r="H703" s="255" t="s">
        <v>9171</v>
      </c>
      <c r="I703" s="9">
        <v>1</v>
      </c>
    </row>
    <row r="704" spans="1:9">
      <c r="A704" s="255" t="s">
        <v>1884</v>
      </c>
      <c r="B704" s="9">
        <v>8</v>
      </c>
      <c r="C704" s="255" t="s">
        <v>9108</v>
      </c>
      <c r="D704" s="9">
        <v>0.7978393607615516</v>
      </c>
      <c r="E704" s="9">
        <v>1747861.7394594473</v>
      </c>
      <c r="F704" s="255" t="s">
        <v>9117</v>
      </c>
      <c r="G704" s="9"/>
      <c r="H704" s="255" t="s">
        <v>9171</v>
      </c>
      <c r="I704" s="9">
        <v>1</v>
      </c>
    </row>
    <row r="705" spans="1:9">
      <c r="A705" s="255" t="s">
        <v>1885</v>
      </c>
      <c r="B705" s="9">
        <v>8</v>
      </c>
      <c r="C705" s="255" t="s">
        <v>9215</v>
      </c>
      <c r="D705" s="9">
        <v>3910.2106398271922</v>
      </c>
      <c r="E705" s="9">
        <v>1747861.7394594473</v>
      </c>
      <c r="F705" s="255" t="s">
        <v>9117</v>
      </c>
      <c r="G705" s="9"/>
      <c r="H705" s="255" t="s">
        <v>9171</v>
      </c>
      <c r="I705" s="9">
        <v>1</v>
      </c>
    </row>
    <row r="706" spans="1:9">
      <c r="A706" s="255" t="s">
        <v>1886</v>
      </c>
      <c r="B706" s="9">
        <v>8</v>
      </c>
      <c r="C706" s="255" t="s">
        <v>9106</v>
      </c>
      <c r="D706" s="9">
        <v>0</v>
      </c>
      <c r="E706" s="9">
        <v>1747861.7394594473</v>
      </c>
      <c r="F706" s="255" t="s">
        <v>9118</v>
      </c>
      <c r="G706" s="9"/>
      <c r="H706" s="255" t="s">
        <v>9171</v>
      </c>
      <c r="I706" s="9">
        <v>1</v>
      </c>
    </row>
    <row r="707" spans="1:9">
      <c r="A707" s="255" t="s">
        <v>1887</v>
      </c>
      <c r="B707" s="9">
        <v>8</v>
      </c>
      <c r="C707" s="255" t="s">
        <v>9107</v>
      </c>
      <c r="D707" s="9">
        <v>0</v>
      </c>
      <c r="E707" s="9">
        <v>1747861.7394594473</v>
      </c>
      <c r="F707" s="255" t="s">
        <v>9118</v>
      </c>
      <c r="G707" s="9"/>
      <c r="H707" s="255" t="s">
        <v>9171</v>
      </c>
      <c r="I707" s="9">
        <v>1</v>
      </c>
    </row>
    <row r="708" spans="1:9">
      <c r="A708" s="255" t="s">
        <v>1888</v>
      </c>
      <c r="B708" s="9">
        <v>8</v>
      </c>
      <c r="C708" s="255" t="s">
        <v>9108</v>
      </c>
      <c r="D708" s="9">
        <v>0</v>
      </c>
      <c r="E708" s="9">
        <v>1747861.7394594473</v>
      </c>
      <c r="F708" s="255" t="s">
        <v>9118</v>
      </c>
      <c r="G708" s="9"/>
      <c r="H708" s="255" t="s">
        <v>9171</v>
      </c>
      <c r="I708" s="9">
        <v>1</v>
      </c>
    </row>
    <row r="709" spans="1:9">
      <c r="A709" s="255" t="s">
        <v>1889</v>
      </c>
      <c r="B709" s="9">
        <v>8</v>
      </c>
      <c r="C709" s="255" t="s">
        <v>9215</v>
      </c>
      <c r="D709" s="9">
        <v>0</v>
      </c>
      <c r="E709" s="9">
        <v>1747861.7394594473</v>
      </c>
      <c r="F709" s="255" t="s">
        <v>9118</v>
      </c>
      <c r="G709" s="9"/>
      <c r="H709" s="255" t="s">
        <v>9171</v>
      </c>
      <c r="I709" s="9">
        <v>1</v>
      </c>
    </row>
    <row r="710" spans="1:9">
      <c r="A710" s="255" t="s">
        <v>1890</v>
      </c>
      <c r="B710" s="9">
        <v>8</v>
      </c>
      <c r="C710" s="255" t="s">
        <v>9106</v>
      </c>
      <c r="D710" s="9">
        <v>0</v>
      </c>
      <c r="E710" s="9">
        <v>1747861.7394594473</v>
      </c>
      <c r="F710" s="255" t="s">
        <v>9119</v>
      </c>
      <c r="G710" s="9"/>
      <c r="H710" s="255" t="s">
        <v>9171</v>
      </c>
      <c r="I710" s="9">
        <v>1</v>
      </c>
    </row>
    <row r="711" spans="1:9">
      <c r="A711" s="255" t="s">
        <v>1891</v>
      </c>
      <c r="B711" s="9">
        <v>8</v>
      </c>
      <c r="C711" s="255" t="s">
        <v>9107</v>
      </c>
      <c r="D711" s="9">
        <v>0</v>
      </c>
      <c r="E711" s="9">
        <v>1747861.7394594473</v>
      </c>
      <c r="F711" s="255" t="s">
        <v>9119</v>
      </c>
      <c r="G711" s="9"/>
      <c r="H711" s="255" t="s">
        <v>9171</v>
      </c>
      <c r="I711" s="9">
        <v>1</v>
      </c>
    </row>
    <row r="712" spans="1:9">
      <c r="A712" s="255" t="s">
        <v>1892</v>
      </c>
      <c r="B712" s="9">
        <v>8</v>
      </c>
      <c r="C712" s="255" t="s">
        <v>9108</v>
      </c>
      <c r="D712" s="9">
        <v>0</v>
      </c>
      <c r="E712" s="9">
        <v>1747861.7394594473</v>
      </c>
      <c r="F712" s="255" t="s">
        <v>9119</v>
      </c>
      <c r="G712" s="9"/>
      <c r="H712" s="255" t="s">
        <v>9171</v>
      </c>
      <c r="I712" s="9">
        <v>1</v>
      </c>
    </row>
    <row r="713" spans="1:9">
      <c r="A713" s="255" t="s">
        <v>1893</v>
      </c>
      <c r="B713" s="9">
        <v>8</v>
      </c>
      <c r="C713" s="255" t="s">
        <v>9215</v>
      </c>
      <c r="D713" s="9">
        <v>0</v>
      </c>
      <c r="E713" s="9">
        <v>1747861.7394594473</v>
      </c>
      <c r="F713" s="255" t="s">
        <v>9119</v>
      </c>
      <c r="G713" s="9"/>
      <c r="H713" s="255" t="s">
        <v>9171</v>
      </c>
      <c r="I713" s="9">
        <v>1</v>
      </c>
    </row>
    <row r="714" spans="1:9">
      <c r="A714" s="255" t="s">
        <v>1894</v>
      </c>
      <c r="B714" s="9">
        <v>8</v>
      </c>
      <c r="C714" s="255" t="s">
        <v>9106</v>
      </c>
      <c r="D714" s="9">
        <v>0</v>
      </c>
      <c r="E714" s="9">
        <v>1747861.7394594473</v>
      </c>
      <c r="F714" s="255" t="s">
        <v>9120</v>
      </c>
      <c r="G714" s="9"/>
      <c r="H714" s="255" t="s">
        <v>9171</v>
      </c>
      <c r="I714" s="9">
        <v>1</v>
      </c>
    </row>
    <row r="715" spans="1:9">
      <c r="A715" s="255" t="s">
        <v>1895</v>
      </c>
      <c r="B715" s="9">
        <v>8</v>
      </c>
      <c r="C715" s="255" t="s">
        <v>9107</v>
      </c>
      <c r="D715" s="9">
        <v>0</v>
      </c>
      <c r="E715" s="9">
        <v>1747861.7394594473</v>
      </c>
      <c r="F715" s="255" t="s">
        <v>9120</v>
      </c>
      <c r="G715" s="9"/>
      <c r="H715" s="255" t="s">
        <v>9171</v>
      </c>
      <c r="I715" s="9">
        <v>1</v>
      </c>
    </row>
    <row r="716" spans="1:9">
      <c r="A716" s="255" t="s">
        <v>1896</v>
      </c>
      <c r="B716" s="9">
        <v>8</v>
      </c>
      <c r="C716" s="255" t="s">
        <v>9108</v>
      </c>
      <c r="D716" s="9">
        <v>0</v>
      </c>
      <c r="E716" s="9">
        <v>1747861.7394594473</v>
      </c>
      <c r="F716" s="255" t="s">
        <v>9120</v>
      </c>
      <c r="G716" s="9"/>
      <c r="H716" s="255" t="s">
        <v>9171</v>
      </c>
      <c r="I716" s="9">
        <v>1</v>
      </c>
    </row>
    <row r="717" spans="1:9">
      <c r="A717" s="255" t="s">
        <v>1897</v>
      </c>
      <c r="B717" s="9">
        <v>8</v>
      </c>
      <c r="C717" s="255" t="s">
        <v>9215</v>
      </c>
      <c r="D717" s="9">
        <v>0</v>
      </c>
      <c r="E717" s="9">
        <v>1747861.7394594473</v>
      </c>
      <c r="F717" s="255" t="s">
        <v>9120</v>
      </c>
      <c r="G717" s="9"/>
      <c r="H717" s="255" t="s">
        <v>9171</v>
      </c>
      <c r="I717" s="9">
        <v>1</v>
      </c>
    </row>
    <row r="718" spans="1:9">
      <c r="A718" s="255" t="s">
        <v>1898</v>
      </c>
      <c r="B718" s="9">
        <v>8</v>
      </c>
      <c r="C718" s="255" t="s">
        <v>9106</v>
      </c>
      <c r="D718" s="9">
        <v>0</v>
      </c>
      <c r="E718" s="9">
        <v>1747861.7394594473</v>
      </c>
      <c r="F718" s="255" t="s">
        <v>9121</v>
      </c>
      <c r="G718" s="9"/>
      <c r="H718" s="255" t="s">
        <v>9171</v>
      </c>
      <c r="I718" s="9">
        <v>1</v>
      </c>
    </row>
    <row r="719" spans="1:9">
      <c r="A719" s="255" t="s">
        <v>1899</v>
      </c>
      <c r="B719" s="9">
        <v>8</v>
      </c>
      <c r="C719" s="255" t="s">
        <v>9107</v>
      </c>
      <c r="D719" s="9">
        <v>0</v>
      </c>
      <c r="E719" s="9">
        <v>1747861.7394594473</v>
      </c>
      <c r="F719" s="255" t="s">
        <v>9121</v>
      </c>
      <c r="G719" s="9"/>
      <c r="H719" s="255" t="s">
        <v>9171</v>
      </c>
      <c r="I719" s="9">
        <v>1</v>
      </c>
    </row>
    <row r="720" spans="1:9">
      <c r="A720" s="255" t="s">
        <v>1900</v>
      </c>
      <c r="B720" s="9">
        <v>8</v>
      </c>
      <c r="C720" s="255" t="s">
        <v>9108</v>
      </c>
      <c r="D720" s="9">
        <v>0</v>
      </c>
      <c r="E720" s="9">
        <v>1747861.7394594473</v>
      </c>
      <c r="F720" s="255" t="s">
        <v>9121</v>
      </c>
      <c r="G720" s="9"/>
      <c r="H720" s="255" t="s">
        <v>9171</v>
      </c>
      <c r="I720" s="9">
        <v>1</v>
      </c>
    </row>
    <row r="721" spans="1:9">
      <c r="A721" s="255" t="s">
        <v>1901</v>
      </c>
      <c r="B721" s="9">
        <v>8</v>
      </c>
      <c r="C721" s="255" t="s">
        <v>9215</v>
      </c>
      <c r="D721" s="9">
        <v>0</v>
      </c>
      <c r="E721" s="9">
        <v>1747861.7394594473</v>
      </c>
      <c r="F721" s="255" t="s">
        <v>9121</v>
      </c>
      <c r="G721" s="9"/>
      <c r="H721" s="255" t="s">
        <v>9171</v>
      </c>
      <c r="I721" s="9">
        <v>1</v>
      </c>
    </row>
    <row r="722" spans="1:9">
      <c r="A722" s="255" t="s">
        <v>1902</v>
      </c>
      <c r="B722" s="9">
        <v>8</v>
      </c>
      <c r="C722" s="255" t="s">
        <v>9106</v>
      </c>
      <c r="D722" s="9">
        <v>0</v>
      </c>
      <c r="E722" s="9">
        <v>1747861.7394594473</v>
      </c>
      <c r="F722" s="255" t="s">
        <v>9122</v>
      </c>
      <c r="G722" s="9"/>
      <c r="H722" s="255" t="s">
        <v>9171</v>
      </c>
      <c r="I722" s="9">
        <v>1</v>
      </c>
    </row>
    <row r="723" spans="1:9">
      <c r="A723" s="255" t="s">
        <v>1903</v>
      </c>
      <c r="B723" s="9">
        <v>8</v>
      </c>
      <c r="C723" s="255" t="s">
        <v>9107</v>
      </c>
      <c r="D723" s="9">
        <v>0</v>
      </c>
      <c r="E723" s="9">
        <v>1747861.7394594473</v>
      </c>
      <c r="F723" s="255" t="s">
        <v>9122</v>
      </c>
      <c r="G723" s="9"/>
      <c r="H723" s="255" t="s">
        <v>9171</v>
      </c>
      <c r="I723" s="9">
        <v>1</v>
      </c>
    </row>
    <row r="724" spans="1:9">
      <c r="A724" s="255" t="s">
        <v>1904</v>
      </c>
      <c r="B724" s="9">
        <v>8</v>
      </c>
      <c r="C724" s="255" t="s">
        <v>9108</v>
      </c>
      <c r="D724" s="9">
        <v>0</v>
      </c>
      <c r="E724" s="9">
        <v>1747861.7394594473</v>
      </c>
      <c r="F724" s="255" t="s">
        <v>9122</v>
      </c>
      <c r="G724" s="9"/>
      <c r="H724" s="255" t="s">
        <v>9171</v>
      </c>
      <c r="I724" s="9">
        <v>1</v>
      </c>
    </row>
    <row r="725" spans="1:9">
      <c r="A725" s="255" t="s">
        <v>1905</v>
      </c>
      <c r="B725" s="9">
        <v>8</v>
      </c>
      <c r="C725" s="255" t="s">
        <v>9215</v>
      </c>
      <c r="D725" s="9">
        <v>0</v>
      </c>
      <c r="E725" s="9">
        <v>1747861.7394594473</v>
      </c>
      <c r="F725" s="255" t="s">
        <v>9122</v>
      </c>
      <c r="G725" s="9"/>
      <c r="H725" s="255" t="s">
        <v>9171</v>
      </c>
      <c r="I725" s="9">
        <v>1</v>
      </c>
    </row>
    <row r="726" spans="1:9">
      <c r="A726" s="255" t="s">
        <v>1906</v>
      </c>
      <c r="B726" s="9">
        <v>8</v>
      </c>
      <c r="C726" s="255" t="s">
        <v>9106</v>
      </c>
      <c r="D726" s="9">
        <v>0</v>
      </c>
      <c r="E726" s="9">
        <v>1747861.7394594473</v>
      </c>
      <c r="F726" s="255" t="s">
        <v>9123</v>
      </c>
      <c r="G726" s="9"/>
      <c r="H726" s="255" t="s">
        <v>9171</v>
      </c>
      <c r="I726" s="9">
        <v>1</v>
      </c>
    </row>
    <row r="727" spans="1:9">
      <c r="A727" s="255" t="s">
        <v>1907</v>
      </c>
      <c r="B727" s="9">
        <v>8</v>
      </c>
      <c r="C727" s="255" t="s">
        <v>9107</v>
      </c>
      <c r="D727" s="9">
        <v>0</v>
      </c>
      <c r="E727" s="9">
        <v>1747861.7394594473</v>
      </c>
      <c r="F727" s="255" t="s">
        <v>9123</v>
      </c>
      <c r="G727" s="9"/>
      <c r="H727" s="255" t="s">
        <v>9171</v>
      </c>
      <c r="I727" s="9">
        <v>1</v>
      </c>
    </row>
    <row r="728" spans="1:9">
      <c r="A728" s="255" t="s">
        <v>1908</v>
      </c>
      <c r="B728" s="9">
        <v>8</v>
      </c>
      <c r="C728" s="255" t="s">
        <v>9108</v>
      </c>
      <c r="D728" s="9">
        <v>0</v>
      </c>
      <c r="E728" s="9">
        <v>1747861.7394594473</v>
      </c>
      <c r="F728" s="255" t="s">
        <v>9123</v>
      </c>
      <c r="G728" s="9"/>
      <c r="H728" s="255" t="s">
        <v>9171</v>
      </c>
      <c r="I728" s="9">
        <v>1</v>
      </c>
    </row>
    <row r="729" spans="1:9">
      <c r="A729" s="255" t="s">
        <v>1909</v>
      </c>
      <c r="B729" s="9">
        <v>8</v>
      </c>
      <c r="C729" s="255" t="s">
        <v>9215</v>
      </c>
      <c r="D729" s="9">
        <v>0</v>
      </c>
      <c r="E729" s="9">
        <v>1747861.7394594473</v>
      </c>
      <c r="F729" s="255" t="s">
        <v>9123</v>
      </c>
      <c r="G729" s="9"/>
      <c r="H729" s="255" t="s">
        <v>9171</v>
      </c>
      <c r="I729" s="9">
        <v>1</v>
      </c>
    </row>
    <row r="730" spans="1:9">
      <c r="A730" s="255" t="s">
        <v>1910</v>
      </c>
      <c r="B730" s="9">
        <v>8</v>
      </c>
      <c r="C730" s="255" t="s">
        <v>9106</v>
      </c>
      <c r="D730" s="9">
        <v>0</v>
      </c>
      <c r="E730" s="9">
        <v>1747861.7394594473</v>
      </c>
      <c r="F730" s="255" t="s">
        <v>9124</v>
      </c>
      <c r="G730" s="9"/>
      <c r="H730" s="255" t="s">
        <v>9171</v>
      </c>
      <c r="I730" s="9">
        <v>1</v>
      </c>
    </row>
    <row r="731" spans="1:9">
      <c r="A731" s="255" t="s">
        <v>1911</v>
      </c>
      <c r="B731" s="9">
        <v>8</v>
      </c>
      <c r="C731" s="255" t="s">
        <v>9107</v>
      </c>
      <c r="D731" s="9">
        <v>0</v>
      </c>
      <c r="E731" s="9">
        <v>1747861.7394594473</v>
      </c>
      <c r="F731" s="255" t="s">
        <v>9124</v>
      </c>
      <c r="G731" s="9"/>
      <c r="H731" s="255" t="s">
        <v>9171</v>
      </c>
      <c r="I731" s="9">
        <v>1</v>
      </c>
    </row>
    <row r="732" spans="1:9">
      <c r="A732" s="255" t="s">
        <v>1912</v>
      </c>
      <c r="B732" s="9">
        <v>8</v>
      </c>
      <c r="C732" s="255" t="s">
        <v>9108</v>
      </c>
      <c r="D732" s="9">
        <v>0</v>
      </c>
      <c r="E732" s="9">
        <v>1747861.7394594473</v>
      </c>
      <c r="F732" s="255" t="s">
        <v>9124</v>
      </c>
      <c r="G732" s="9"/>
      <c r="H732" s="255" t="s">
        <v>9171</v>
      </c>
      <c r="I732" s="9">
        <v>1</v>
      </c>
    </row>
    <row r="733" spans="1:9">
      <c r="A733" s="255" t="s">
        <v>1913</v>
      </c>
      <c r="B733" s="9">
        <v>8</v>
      </c>
      <c r="C733" s="255" t="s">
        <v>9215</v>
      </c>
      <c r="D733" s="9">
        <v>0</v>
      </c>
      <c r="E733" s="9">
        <v>1747861.7394594473</v>
      </c>
      <c r="F733" s="255" t="s">
        <v>9124</v>
      </c>
      <c r="G733" s="9"/>
      <c r="H733" s="255" t="s">
        <v>9171</v>
      </c>
      <c r="I733" s="9">
        <v>1</v>
      </c>
    </row>
    <row r="734" spans="1:9">
      <c r="A734" s="255" t="s">
        <v>1914</v>
      </c>
      <c r="B734" s="9">
        <v>8</v>
      </c>
      <c r="C734" s="255" t="s">
        <v>9106</v>
      </c>
      <c r="D734" s="9">
        <v>1637207.4898688018</v>
      </c>
      <c r="E734" s="9">
        <v>1747861.7394594473</v>
      </c>
      <c r="F734" s="255" t="s">
        <v>9125</v>
      </c>
      <c r="G734" s="9"/>
      <c r="H734" s="255" t="s">
        <v>9171</v>
      </c>
      <c r="I734" s="9">
        <v>1</v>
      </c>
    </row>
    <row r="735" spans="1:9">
      <c r="A735" s="255" t="s">
        <v>1915</v>
      </c>
      <c r="B735" s="9">
        <v>8</v>
      </c>
      <c r="C735" s="255" t="s">
        <v>9107</v>
      </c>
      <c r="D735" s="9">
        <v>9024864804.3277359</v>
      </c>
      <c r="E735" s="9">
        <v>1747861.7394594473</v>
      </c>
      <c r="F735" s="255" t="s">
        <v>9125</v>
      </c>
      <c r="G735" s="9"/>
      <c r="H735" s="255" t="s">
        <v>9171</v>
      </c>
      <c r="I735" s="9">
        <v>1</v>
      </c>
    </row>
    <row r="736" spans="1:9">
      <c r="A736" s="255" t="s">
        <v>1916</v>
      </c>
      <c r="B736" s="9">
        <v>8</v>
      </c>
      <c r="C736" s="255" t="s">
        <v>9108</v>
      </c>
      <c r="D736" s="9">
        <v>0.93669164608817002</v>
      </c>
      <c r="E736" s="9">
        <v>1747861.7394594473</v>
      </c>
      <c r="F736" s="255" t="s">
        <v>9125</v>
      </c>
      <c r="G736" s="9"/>
      <c r="H736" s="255" t="s">
        <v>9171</v>
      </c>
      <c r="I736" s="9">
        <v>1</v>
      </c>
    </row>
    <row r="737" spans="1:9">
      <c r="A737" s="255" t="s">
        <v>1917</v>
      </c>
      <c r="B737" s="9">
        <v>8</v>
      </c>
      <c r="C737" s="255" t="s">
        <v>9215</v>
      </c>
      <c r="D737" s="9">
        <v>5163.3745396353897</v>
      </c>
      <c r="E737" s="9">
        <v>1747861.7394594473</v>
      </c>
      <c r="F737" s="255" t="s">
        <v>9125</v>
      </c>
      <c r="G737" s="9"/>
      <c r="H737" s="255" t="s">
        <v>9171</v>
      </c>
      <c r="I737" s="9">
        <v>1</v>
      </c>
    </row>
    <row r="738" spans="1:9">
      <c r="A738" s="255" t="s">
        <v>1918</v>
      </c>
      <c r="B738" s="9">
        <v>8</v>
      </c>
      <c r="C738" s="255" t="s">
        <v>9106</v>
      </c>
      <c r="D738" s="9">
        <v>1637207.4898688018</v>
      </c>
      <c r="E738" s="9">
        <v>1747861.7394594473</v>
      </c>
      <c r="F738" s="255" t="s">
        <v>9126</v>
      </c>
      <c r="G738" s="9"/>
      <c r="H738" s="255" t="s">
        <v>9171</v>
      </c>
      <c r="I738" s="9">
        <v>1</v>
      </c>
    </row>
    <row r="739" spans="1:9">
      <c r="A739" s="255" t="s">
        <v>1919</v>
      </c>
      <c r="B739" s="9">
        <v>8</v>
      </c>
      <c r="C739" s="255" t="s">
        <v>9107</v>
      </c>
      <c r="D739" s="9">
        <v>9024864804.3277359</v>
      </c>
      <c r="E739" s="9">
        <v>1747861.7394594473</v>
      </c>
      <c r="F739" s="255" t="s">
        <v>9126</v>
      </c>
      <c r="G739" s="9"/>
      <c r="H739" s="255" t="s">
        <v>9171</v>
      </c>
      <c r="I739" s="9">
        <v>1</v>
      </c>
    </row>
    <row r="740" spans="1:9">
      <c r="A740" s="255" t="s">
        <v>1920</v>
      </c>
      <c r="B740" s="9">
        <v>8</v>
      </c>
      <c r="C740" s="255" t="s">
        <v>9108</v>
      </c>
      <c r="D740" s="9">
        <v>0.93669164608817002</v>
      </c>
      <c r="E740" s="9">
        <v>1747861.7394594473</v>
      </c>
      <c r="F740" s="255" t="s">
        <v>9126</v>
      </c>
      <c r="G740" s="9"/>
      <c r="H740" s="255" t="s">
        <v>9171</v>
      </c>
      <c r="I740" s="9">
        <v>1</v>
      </c>
    </row>
    <row r="741" spans="1:9">
      <c r="A741" s="255" t="s">
        <v>1921</v>
      </c>
      <c r="B741" s="9">
        <v>8</v>
      </c>
      <c r="C741" s="255" t="s">
        <v>9215</v>
      </c>
      <c r="D741" s="9">
        <v>5163.3745396353897</v>
      </c>
      <c r="E741" s="9">
        <v>1747861.7394594473</v>
      </c>
      <c r="F741" s="255" t="s">
        <v>9126</v>
      </c>
      <c r="G741" s="9"/>
      <c r="H741" s="255" t="s">
        <v>9171</v>
      </c>
      <c r="I741" s="9">
        <v>1</v>
      </c>
    </row>
    <row r="742" spans="1:9">
      <c r="A742" s="255" t="s">
        <v>1922</v>
      </c>
      <c r="B742" s="9">
        <v>8</v>
      </c>
      <c r="C742" s="255" t="s">
        <v>9106</v>
      </c>
      <c r="D742" s="9">
        <v>1637207.4898688018</v>
      </c>
      <c r="E742" s="9">
        <v>1747861.7394594473</v>
      </c>
      <c r="F742" s="255" t="s">
        <v>9127</v>
      </c>
      <c r="G742" s="9"/>
      <c r="H742" s="255" t="s">
        <v>9171</v>
      </c>
      <c r="I742" s="9">
        <v>1</v>
      </c>
    </row>
    <row r="743" spans="1:9">
      <c r="A743" s="255" t="s">
        <v>1923</v>
      </c>
      <c r="B743" s="9">
        <v>8</v>
      </c>
      <c r="C743" s="255" t="s">
        <v>9107</v>
      </c>
      <c r="D743" s="9">
        <v>9024864804.3277359</v>
      </c>
      <c r="E743" s="9">
        <v>1747861.7394594473</v>
      </c>
      <c r="F743" s="255" t="s">
        <v>9127</v>
      </c>
      <c r="G743" s="9"/>
      <c r="H743" s="255" t="s">
        <v>9171</v>
      </c>
      <c r="I743" s="9">
        <v>1</v>
      </c>
    </row>
    <row r="744" spans="1:9">
      <c r="A744" s="255" t="s">
        <v>1924</v>
      </c>
      <c r="B744" s="9">
        <v>8</v>
      </c>
      <c r="C744" s="255" t="s">
        <v>9108</v>
      </c>
      <c r="D744" s="9">
        <v>0.93669164608817002</v>
      </c>
      <c r="E744" s="9">
        <v>1747861.7394594473</v>
      </c>
      <c r="F744" s="255" t="s">
        <v>9127</v>
      </c>
      <c r="G744" s="9"/>
      <c r="H744" s="255" t="s">
        <v>9171</v>
      </c>
      <c r="I744" s="9">
        <v>1</v>
      </c>
    </row>
    <row r="745" spans="1:9">
      <c r="A745" s="255" t="s">
        <v>1925</v>
      </c>
      <c r="B745" s="9">
        <v>8</v>
      </c>
      <c r="C745" s="255" t="s">
        <v>9215</v>
      </c>
      <c r="D745" s="9">
        <v>5163.3745396353897</v>
      </c>
      <c r="E745" s="9">
        <v>1747861.7394594473</v>
      </c>
      <c r="F745" s="255" t="s">
        <v>9127</v>
      </c>
      <c r="G745" s="9"/>
      <c r="H745" s="255" t="s">
        <v>9171</v>
      </c>
      <c r="I745" s="9">
        <v>1</v>
      </c>
    </row>
    <row r="746" spans="1:9">
      <c r="A746" s="255" t="s">
        <v>1926</v>
      </c>
      <c r="B746" s="9">
        <v>8</v>
      </c>
      <c r="C746" s="255" t="s">
        <v>9106</v>
      </c>
      <c r="D746" s="9">
        <v>1747861.7394594473</v>
      </c>
      <c r="E746" s="9">
        <v>1747861.7394594473</v>
      </c>
      <c r="F746" s="255" t="s">
        <v>9128</v>
      </c>
      <c r="G746" s="9"/>
      <c r="H746" s="255" t="s">
        <v>9171</v>
      </c>
      <c r="I746" s="9">
        <v>1</v>
      </c>
    </row>
    <row r="747" spans="1:9">
      <c r="A747" s="255" t="s">
        <v>1927</v>
      </c>
      <c r="B747" s="9">
        <v>8</v>
      </c>
      <c r="C747" s="255" t="s">
        <v>9107</v>
      </c>
      <c r="D747" s="9">
        <v>3612911363.1456785</v>
      </c>
      <c r="E747" s="9">
        <v>1747861.7394594473</v>
      </c>
      <c r="F747" s="255" t="s">
        <v>9128</v>
      </c>
      <c r="G747" s="9"/>
      <c r="H747" s="255" t="s">
        <v>9171</v>
      </c>
      <c r="I747" s="9">
        <v>1</v>
      </c>
    </row>
    <row r="748" spans="1:9">
      <c r="A748" s="255" t="s">
        <v>1928</v>
      </c>
      <c r="B748" s="9">
        <v>8</v>
      </c>
      <c r="C748" s="255" t="s">
        <v>9108</v>
      </c>
      <c r="D748" s="9">
        <v>1</v>
      </c>
      <c r="E748" s="9">
        <v>1747861.7394594473</v>
      </c>
      <c r="F748" s="255" t="s">
        <v>9128</v>
      </c>
      <c r="G748" s="9"/>
      <c r="H748" s="255" t="s">
        <v>9171</v>
      </c>
      <c r="I748" s="9">
        <v>1</v>
      </c>
    </row>
    <row r="749" spans="1:9">
      <c r="A749" s="255" t="s">
        <v>1929</v>
      </c>
      <c r="B749" s="9">
        <v>8</v>
      </c>
      <c r="C749" s="255" t="s">
        <v>9215</v>
      </c>
      <c r="D749" s="9">
        <v>2067.0464268318078</v>
      </c>
      <c r="E749" s="9">
        <v>1747861.7394594473</v>
      </c>
      <c r="F749" s="255" t="s">
        <v>9128</v>
      </c>
      <c r="G749" s="9"/>
      <c r="H749" s="255" t="s">
        <v>9171</v>
      </c>
      <c r="I749" s="9">
        <v>1</v>
      </c>
    </row>
    <row r="750" spans="1:9">
      <c r="A750" s="255" t="s">
        <v>1930</v>
      </c>
      <c r="B750" s="9">
        <v>8</v>
      </c>
      <c r="C750" s="255" t="s">
        <v>9106</v>
      </c>
      <c r="D750" s="9">
        <v>1455953.9296443188</v>
      </c>
      <c r="E750" s="9">
        <v>1747861.7394594473</v>
      </c>
      <c r="F750" s="255" t="s">
        <v>9129</v>
      </c>
      <c r="G750" s="9"/>
      <c r="H750" s="255" t="s">
        <v>9171</v>
      </c>
      <c r="I750" s="9">
        <v>1</v>
      </c>
    </row>
    <row r="751" spans="1:9">
      <c r="A751" s="255" t="s">
        <v>1931</v>
      </c>
      <c r="B751" s="9">
        <v>8</v>
      </c>
      <c r="C751" s="255" t="s">
        <v>9107</v>
      </c>
      <c r="D751" s="9">
        <v>6848336231.2017317</v>
      </c>
      <c r="E751" s="9">
        <v>1747861.7394594473</v>
      </c>
      <c r="F751" s="255" t="s">
        <v>9129</v>
      </c>
      <c r="G751" s="9"/>
      <c r="H751" s="255" t="s">
        <v>9171</v>
      </c>
      <c r="I751" s="9">
        <v>1</v>
      </c>
    </row>
    <row r="752" spans="1:9">
      <c r="A752" s="255" t="s">
        <v>1932</v>
      </c>
      <c r="B752" s="9">
        <v>8</v>
      </c>
      <c r="C752" s="255" t="s">
        <v>9108</v>
      </c>
      <c r="D752" s="9">
        <v>0.83299147568422349</v>
      </c>
      <c r="E752" s="9">
        <v>1747861.7394594473</v>
      </c>
      <c r="F752" s="255" t="s">
        <v>9129</v>
      </c>
      <c r="G752" s="9"/>
      <c r="H752" s="255" t="s">
        <v>9171</v>
      </c>
      <c r="I752" s="9">
        <v>1</v>
      </c>
    </row>
    <row r="753" spans="1:9">
      <c r="A753" s="255" t="s">
        <v>1933</v>
      </c>
      <c r="B753" s="9">
        <v>8</v>
      </c>
      <c r="C753" s="255" t="s">
        <v>9215</v>
      </c>
      <c r="D753" s="9">
        <v>3918.1223986970977</v>
      </c>
      <c r="E753" s="9">
        <v>1747861.7394594473</v>
      </c>
      <c r="F753" s="255" t="s">
        <v>9129</v>
      </c>
      <c r="G753" s="9"/>
      <c r="H753" s="255" t="s">
        <v>9171</v>
      </c>
      <c r="I753" s="9">
        <v>1</v>
      </c>
    </row>
    <row r="754" spans="1:9">
      <c r="A754" s="255" t="s">
        <v>1934</v>
      </c>
      <c r="B754" s="9">
        <v>8</v>
      </c>
      <c r="C754" s="255" t="s">
        <v>9106</v>
      </c>
      <c r="D754" s="9">
        <v>1738768.5106114345</v>
      </c>
      <c r="E754" s="9">
        <v>1747861.7394594473</v>
      </c>
      <c r="F754" s="255" t="s">
        <v>9130</v>
      </c>
      <c r="G754" s="9"/>
      <c r="H754" s="255" t="s">
        <v>9171</v>
      </c>
      <c r="I754" s="9">
        <v>1</v>
      </c>
    </row>
    <row r="755" spans="1:9">
      <c r="A755" s="255" t="s">
        <v>1935</v>
      </c>
      <c r="B755" s="9">
        <v>8</v>
      </c>
      <c r="C755" s="255" t="s">
        <v>9107</v>
      </c>
      <c r="D755" s="9">
        <v>15873201035.529469</v>
      </c>
      <c r="E755" s="9">
        <v>1747861.7394594473</v>
      </c>
      <c r="F755" s="255" t="s">
        <v>9130</v>
      </c>
      <c r="G755" s="9"/>
      <c r="H755" s="255" t="s">
        <v>9171</v>
      </c>
      <c r="I755" s="9">
        <v>1</v>
      </c>
    </row>
    <row r="756" spans="1:9">
      <c r="A756" s="255" t="s">
        <v>1936</v>
      </c>
      <c r="B756" s="9">
        <v>8</v>
      </c>
      <c r="C756" s="255" t="s">
        <v>9108</v>
      </c>
      <c r="D756" s="9">
        <v>0.99479751250186121</v>
      </c>
      <c r="E756" s="9">
        <v>1747861.7394594473</v>
      </c>
      <c r="F756" s="255" t="s">
        <v>9130</v>
      </c>
      <c r="G756" s="9"/>
      <c r="H756" s="255" t="s">
        <v>9171</v>
      </c>
      <c r="I756" s="9">
        <v>1</v>
      </c>
    </row>
    <row r="757" spans="1:9">
      <c r="A757" s="255" t="s">
        <v>1937</v>
      </c>
      <c r="B757" s="9">
        <v>8</v>
      </c>
      <c r="C757" s="255" t="s">
        <v>9215</v>
      </c>
      <c r="D757" s="9">
        <v>9081.4969383324878</v>
      </c>
      <c r="E757" s="9">
        <v>1747861.7394594473</v>
      </c>
      <c r="F757" s="255" t="s">
        <v>9130</v>
      </c>
      <c r="G757" s="9"/>
      <c r="H757" s="255" t="s">
        <v>9171</v>
      </c>
      <c r="I757" s="9">
        <v>1</v>
      </c>
    </row>
    <row r="758" spans="1:9">
      <c r="A758" s="255" t="s">
        <v>1938</v>
      </c>
      <c r="B758" s="9">
        <v>8</v>
      </c>
      <c r="C758" s="255" t="s">
        <v>9106</v>
      </c>
      <c r="D758" s="9">
        <v>1738768.5106114345</v>
      </c>
      <c r="E758" s="9">
        <v>1747861.7394594473</v>
      </c>
      <c r="F758" s="255" t="s">
        <v>9131</v>
      </c>
      <c r="G758" s="9"/>
      <c r="H758" s="255" t="s">
        <v>9171</v>
      </c>
      <c r="I758" s="9">
        <v>1</v>
      </c>
    </row>
    <row r="759" spans="1:9">
      <c r="A759" s="255" t="s">
        <v>1939</v>
      </c>
      <c r="B759" s="9">
        <v>8</v>
      </c>
      <c r="C759" s="255" t="s">
        <v>9107</v>
      </c>
      <c r="D759" s="9">
        <v>15873201035.529469</v>
      </c>
      <c r="E759" s="9">
        <v>1747861.7394594473</v>
      </c>
      <c r="F759" s="255" t="s">
        <v>9131</v>
      </c>
      <c r="G759" s="9"/>
      <c r="H759" s="255" t="s">
        <v>9171</v>
      </c>
      <c r="I759" s="9">
        <v>1</v>
      </c>
    </row>
    <row r="760" spans="1:9">
      <c r="A760" s="255" t="s">
        <v>1940</v>
      </c>
      <c r="B760" s="9">
        <v>8</v>
      </c>
      <c r="C760" s="255" t="s">
        <v>9108</v>
      </c>
      <c r="D760" s="9">
        <v>0.99479751250186121</v>
      </c>
      <c r="E760" s="9">
        <v>1747861.7394594473</v>
      </c>
      <c r="F760" s="255" t="s">
        <v>9131</v>
      </c>
      <c r="G760" s="9"/>
      <c r="H760" s="255" t="s">
        <v>9171</v>
      </c>
      <c r="I760" s="9">
        <v>1</v>
      </c>
    </row>
    <row r="761" spans="1:9">
      <c r="A761" s="255" t="s">
        <v>1941</v>
      </c>
      <c r="B761" s="9">
        <v>8</v>
      </c>
      <c r="C761" s="255" t="s">
        <v>9215</v>
      </c>
      <c r="D761" s="9">
        <v>9081.4969383324878</v>
      </c>
      <c r="E761" s="9">
        <v>1747861.7394594473</v>
      </c>
      <c r="F761" s="255" t="s">
        <v>9131</v>
      </c>
      <c r="G761" s="9"/>
      <c r="H761" s="255" t="s">
        <v>9171</v>
      </c>
      <c r="I761" s="9">
        <v>1</v>
      </c>
    </row>
    <row r="762" spans="1:9">
      <c r="A762" s="255" t="s">
        <v>1942</v>
      </c>
      <c r="B762" s="9">
        <v>8</v>
      </c>
      <c r="C762" s="255" t="s">
        <v>9106</v>
      </c>
      <c r="D762" s="9">
        <v>1117327.846110998</v>
      </c>
      <c r="E762" s="9">
        <v>1747861.7394594473</v>
      </c>
      <c r="F762" s="255" t="s">
        <v>9132</v>
      </c>
      <c r="G762" s="9"/>
      <c r="H762" s="255" t="s">
        <v>9171</v>
      </c>
      <c r="I762" s="9">
        <v>1</v>
      </c>
    </row>
    <row r="763" spans="1:9">
      <c r="A763" s="255" t="s">
        <v>1943</v>
      </c>
      <c r="B763" s="9">
        <v>8</v>
      </c>
      <c r="C763" s="255" t="s">
        <v>9107</v>
      </c>
      <c r="D763" s="9">
        <v>2881486312.6180239</v>
      </c>
      <c r="E763" s="9">
        <v>1747861.7394594473</v>
      </c>
      <c r="F763" s="255" t="s">
        <v>9132</v>
      </c>
      <c r="G763" s="9"/>
      <c r="H763" s="255" t="s">
        <v>9171</v>
      </c>
      <c r="I763" s="9">
        <v>1</v>
      </c>
    </row>
    <row r="764" spans="1:9">
      <c r="A764" s="255" t="s">
        <v>1944</v>
      </c>
      <c r="B764" s="9">
        <v>8</v>
      </c>
      <c r="C764" s="255" t="s">
        <v>9108</v>
      </c>
      <c r="D764" s="9">
        <v>0.63925413600308478</v>
      </c>
      <c r="E764" s="9">
        <v>1747861.7394594473</v>
      </c>
      <c r="F764" s="255" t="s">
        <v>9132</v>
      </c>
      <c r="G764" s="9"/>
      <c r="H764" s="255" t="s">
        <v>9171</v>
      </c>
      <c r="I764" s="9">
        <v>1</v>
      </c>
    </row>
    <row r="765" spans="1:9">
      <c r="A765" s="255" t="s">
        <v>1945</v>
      </c>
      <c r="B765" s="9">
        <v>8</v>
      </c>
      <c r="C765" s="255" t="s">
        <v>9215</v>
      </c>
      <c r="D765" s="9">
        <v>1648.5779438762513</v>
      </c>
      <c r="E765" s="9">
        <v>1747861.7394594473</v>
      </c>
      <c r="F765" s="255" t="s">
        <v>9132</v>
      </c>
      <c r="G765" s="9"/>
      <c r="H765" s="255" t="s">
        <v>9171</v>
      </c>
      <c r="I765" s="9">
        <v>1</v>
      </c>
    </row>
    <row r="766" spans="1:9">
      <c r="A766" s="255" t="s">
        <v>1946</v>
      </c>
      <c r="B766" s="9">
        <v>8</v>
      </c>
      <c r="C766" s="255" t="s">
        <v>9106</v>
      </c>
      <c r="D766" s="9">
        <v>1117327.846110998</v>
      </c>
      <c r="E766" s="9">
        <v>1747861.7394594473</v>
      </c>
      <c r="F766" s="255" t="s">
        <v>9133</v>
      </c>
      <c r="G766" s="9"/>
      <c r="H766" s="255" t="s">
        <v>9171</v>
      </c>
      <c r="I766" s="9">
        <v>1</v>
      </c>
    </row>
    <row r="767" spans="1:9">
      <c r="A767" s="255" t="s">
        <v>1947</v>
      </c>
      <c r="B767" s="9">
        <v>8</v>
      </c>
      <c r="C767" s="255" t="s">
        <v>9107</v>
      </c>
      <c r="D767" s="9">
        <v>2881486312.6180239</v>
      </c>
      <c r="E767" s="9">
        <v>1747861.7394594473</v>
      </c>
      <c r="F767" s="255" t="s">
        <v>9133</v>
      </c>
      <c r="G767" s="9"/>
      <c r="H767" s="255" t="s">
        <v>9171</v>
      </c>
      <c r="I767" s="9">
        <v>1</v>
      </c>
    </row>
    <row r="768" spans="1:9">
      <c r="A768" s="255" t="s">
        <v>1948</v>
      </c>
      <c r="B768" s="9">
        <v>8</v>
      </c>
      <c r="C768" s="255" t="s">
        <v>9108</v>
      </c>
      <c r="D768" s="9">
        <v>0.63925413600308478</v>
      </c>
      <c r="E768" s="9">
        <v>1747861.7394594473</v>
      </c>
      <c r="F768" s="255" t="s">
        <v>9133</v>
      </c>
      <c r="G768" s="9"/>
      <c r="H768" s="255" t="s">
        <v>9171</v>
      </c>
      <c r="I768" s="9">
        <v>1</v>
      </c>
    </row>
    <row r="769" spans="1:9">
      <c r="A769" s="255" t="s">
        <v>1949</v>
      </c>
      <c r="B769" s="9">
        <v>8</v>
      </c>
      <c r="C769" s="255" t="s">
        <v>9215</v>
      </c>
      <c r="D769" s="9">
        <v>1648.5779438762513</v>
      </c>
      <c r="E769" s="9">
        <v>1747861.7394594473</v>
      </c>
      <c r="F769" s="255" t="s">
        <v>9133</v>
      </c>
      <c r="G769" s="9"/>
      <c r="H769" s="255" t="s">
        <v>9171</v>
      </c>
      <c r="I769" s="9">
        <v>1</v>
      </c>
    </row>
    <row r="770" spans="1:9">
      <c r="A770" s="255" t="s">
        <v>1950</v>
      </c>
      <c r="B770" s="9">
        <v>8</v>
      </c>
      <c r="C770" s="255" t="s">
        <v>9106</v>
      </c>
      <c r="D770" s="9">
        <v>1747861.7394594473</v>
      </c>
      <c r="E770" s="9">
        <v>1747861.7394594473</v>
      </c>
      <c r="F770" s="255" t="s">
        <v>9134</v>
      </c>
      <c r="G770" s="9"/>
      <c r="H770" s="255" t="s">
        <v>9171</v>
      </c>
      <c r="I770" s="9">
        <v>1</v>
      </c>
    </row>
    <row r="771" spans="1:9">
      <c r="A771" s="255" t="s">
        <v>1951</v>
      </c>
      <c r="B771" s="9">
        <v>8</v>
      </c>
      <c r="C771" s="255" t="s">
        <v>9107</v>
      </c>
      <c r="D771" s="9">
        <v>6143378491.709712</v>
      </c>
      <c r="E771" s="9">
        <v>1747861.7394594473</v>
      </c>
      <c r="F771" s="255" t="s">
        <v>9134</v>
      </c>
      <c r="G771" s="9"/>
      <c r="H771" s="255" t="s">
        <v>9171</v>
      </c>
      <c r="I771" s="9">
        <v>1</v>
      </c>
    </row>
    <row r="772" spans="1:9">
      <c r="A772" s="255" t="s">
        <v>1952</v>
      </c>
      <c r="B772" s="9">
        <v>8</v>
      </c>
      <c r="C772" s="255" t="s">
        <v>9108</v>
      </c>
      <c r="D772" s="9">
        <v>1</v>
      </c>
      <c r="E772" s="9">
        <v>1747861.7394594473</v>
      </c>
      <c r="F772" s="255" t="s">
        <v>9134</v>
      </c>
      <c r="G772" s="9"/>
      <c r="H772" s="255" t="s">
        <v>9171</v>
      </c>
      <c r="I772" s="9">
        <v>1</v>
      </c>
    </row>
    <row r="773" spans="1:9">
      <c r="A773" s="255" t="s">
        <v>1953</v>
      </c>
      <c r="B773" s="9">
        <v>8</v>
      </c>
      <c r="C773" s="255" t="s">
        <v>9215</v>
      </c>
      <c r="D773" s="9">
        <v>3514.7965957591387</v>
      </c>
      <c r="E773" s="9">
        <v>1747861.7394594473</v>
      </c>
      <c r="F773" s="255" t="s">
        <v>9134</v>
      </c>
      <c r="G773" s="9"/>
      <c r="H773" s="255" t="s">
        <v>9171</v>
      </c>
      <c r="I773" s="9">
        <v>1</v>
      </c>
    </row>
    <row r="774" spans="1:9">
      <c r="A774" s="255" t="s">
        <v>1954</v>
      </c>
      <c r="B774" s="9">
        <v>8</v>
      </c>
      <c r="C774" s="255" t="s">
        <v>9106</v>
      </c>
      <c r="D774" s="9">
        <v>1747861.7394594473</v>
      </c>
      <c r="E774" s="9">
        <v>1747861.7394594473</v>
      </c>
      <c r="F774" s="255" t="s">
        <v>9135</v>
      </c>
      <c r="G774" s="9"/>
      <c r="H774" s="255" t="s">
        <v>9171</v>
      </c>
      <c r="I774" s="9">
        <v>1</v>
      </c>
    </row>
    <row r="775" spans="1:9">
      <c r="A775" s="255" t="s">
        <v>1955</v>
      </c>
      <c r="B775" s="9">
        <v>8</v>
      </c>
      <c r="C775" s="255" t="s">
        <v>9107</v>
      </c>
      <c r="D775" s="9">
        <v>10447418933.726873</v>
      </c>
      <c r="E775" s="9">
        <v>1747861.7394594473</v>
      </c>
      <c r="F775" s="255" t="s">
        <v>9135</v>
      </c>
      <c r="G775" s="9"/>
      <c r="H775" s="255" t="s">
        <v>9171</v>
      </c>
      <c r="I775" s="9">
        <v>1</v>
      </c>
    </row>
    <row r="776" spans="1:9">
      <c r="A776" s="255" t="s">
        <v>1956</v>
      </c>
      <c r="B776" s="9">
        <v>8</v>
      </c>
      <c r="C776" s="255" t="s">
        <v>9108</v>
      </c>
      <c r="D776" s="9">
        <v>1</v>
      </c>
      <c r="E776" s="9">
        <v>1747861.7394594473</v>
      </c>
      <c r="F776" s="255" t="s">
        <v>9135</v>
      </c>
      <c r="G776" s="9"/>
      <c r="H776" s="255" t="s">
        <v>9171</v>
      </c>
      <c r="I776" s="9">
        <v>1</v>
      </c>
    </row>
    <row r="777" spans="1:9">
      <c r="A777" s="255" t="s">
        <v>1957</v>
      </c>
      <c r="B777" s="9">
        <v>8</v>
      </c>
      <c r="C777" s="255" t="s">
        <v>9215</v>
      </c>
      <c r="D777" s="9">
        <v>5977.257066659</v>
      </c>
      <c r="E777" s="9">
        <v>1747861.7394594473</v>
      </c>
      <c r="F777" s="255" t="s">
        <v>9135</v>
      </c>
      <c r="G777" s="9"/>
      <c r="H777" s="255" t="s">
        <v>9171</v>
      </c>
      <c r="I777" s="9">
        <v>1</v>
      </c>
    </row>
    <row r="778" spans="1:9">
      <c r="A778" s="255" t="s">
        <v>1958</v>
      </c>
      <c r="B778" s="9">
        <v>8</v>
      </c>
      <c r="C778" s="255" t="s">
        <v>9106</v>
      </c>
      <c r="D778" s="9">
        <v>1504150.3458032184</v>
      </c>
      <c r="E778" s="9">
        <v>1747861.7394594473</v>
      </c>
      <c r="F778" s="255" t="s">
        <v>9136</v>
      </c>
      <c r="G778" s="9"/>
      <c r="H778" s="255" t="s">
        <v>9171</v>
      </c>
      <c r="I778" s="9">
        <v>1</v>
      </c>
    </row>
    <row r="779" spans="1:9">
      <c r="A779" s="255" t="s">
        <v>1959</v>
      </c>
      <c r="B779" s="9">
        <v>8</v>
      </c>
      <c r="C779" s="255" t="s">
        <v>9107</v>
      </c>
      <c r="D779" s="9">
        <v>7049652002.1561394</v>
      </c>
      <c r="E779" s="9">
        <v>1747861.7394594473</v>
      </c>
      <c r="F779" s="255" t="s">
        <v>9136</v>
      </c>
      <c r="G779" s="9"/>
      <c r="H779" s="255" t="s">
        <v>9171</v>
      </c>
      <c r="I779" s="9">
        <v>1</v>
      </c>
    </row>
    <row r="780" spans="1:9">
      <c r="A780" s="255" t="s">
        <v>1960</v>
      </c>
      <c r="B780" s="9">
        <v>8</v>
      </c>
      <c r="C780" s="255" t="s">
        <v>9108</v>
      </c>
      <c r="D780" s="9">
        <v>0.86056597718558658</v>
      </c>
      <c r="E780" s="9">
        <v>1747861.7394594473</v>
      </c>
      <c r="F780" s="255" t="s">
        <v>9136</v>
      </c>
      <c r="G780" s="9"/>
      <c r="H780" s="255" t="s">
        <v>9171</v>
      </c>
      <c r="I780" s="9">
        <v>1</v>
      </c>
    </row>
    <row r="781" spans="1:9">
      <c r="A781" s="255" t="s">
        <v>1961</v>
      </c>
      <c r="B781" s="9">
        <v>8</v>
      </c>
      <c r="C781" s="255" t="s">
        <v>9215</v>
      </c>
      <c r="D781" s="9">
        <v>4033.3007142409051</v>
      </c>
      <c r="E781" s="9">
        <v>1747861.7394594473</v>
      </c>
      <c r="F781" s="255" t="s">
        <v>9136</v>
      </c>
      <c r="G781" s="9"/>
      <c r="H781" s="255" t="s">
        <v>9171</v>
      </c>
      <c r="I781" s="9">
        <v>1</v>
      </c>
    </row>
    <row r="782" spans="1:9">
      <c r="A782" s="255" t="s">
        <v>1962</v>
      </c>
      <c r="B782" s="9">
        <v>8</v>
      </c>
      <c r="C782" s="255" t="s">
        <v>9106</v>
      </c>
      <c r="D782" s="9">
        <v>0</v>
      </c>
      <c r="E782" s="9">
        <v>1747861.7394594473</v>
      </c>
      <c r="F782" s="255" t="s">
        <v>9137</v>
      </c>
      <c r="G782" s="9"/>
      <c r="H782" s="255" t="s">
        <v>9171</v>
      </c>
      <c r="I782" s="9">
        <v>1</v>
      </c>
    </row>
    <row r="783" spans="1:9">
      <c r="A783" s="255" t="s">
        <v>1963</v>
      </c>
      <c r="B783" s="9">
        <v>8</v>
      </c>
      <c r="C783" s="255" t="s">
        <v>9107</v>
      </c>
      <c r="D783" s="9">
        <v>-1623869900.3535447</v>
      </c>
      <c r="E783" s="9">
        <v>1747861.7394594473</v>
      </c>
      <c r="F783" s="255" t="s">
        <v>9137</v>
      </c>
      <c r="G783" s="9"/>
      <c r="H783" s="255" t="s">
        <v>9171</v>
      </c>
      <c r="I783" s="9">
        <v>1</v>
      </c>
    </row>
    <row r="784" spans="1:9">
      <c r="A784" s="255" t="s">
        <v>1964</v>
      </c>
      <c r="B784" s="9">
        <v>8</v>
      </c>
      <c r="C784" s="255" t="s">
        <v>9108</v>
      </c>
      <c r="D784" s="9">
        <v>0</v>
      </c>
      <c r="E784" s="9">
        <v>1747861.7394594473</v>
      </c>
      <c r="F784" s="255" t="s">
        <v>9137</v>
      </c>
      <c r="G784" s="9"/>
      <c r="H784" s="255" t="s">
        <v>9171</v>
      </c>
      <c r="I784" s="9">
        <v>1</v>
      </c>
    </row>
    <row r="785" spans="1:9">
      <c r="A785" s="255" t="s">
        <v>1965</v>
      </c>
      <c r="B785" s="9">
        <v>8</v>
      </c>
      <c r="C785" s="255" t="s">
        <v>9215</v>
      </c>
      <c r="D785" s="9">
        <v>-929.06084256741667</v>
      </c>
      <c r="E785" s="9">
        <v>1747861.7394594473</v>
      </c>
      <c r="F785" s="255" t="s">
        <v>9137</v>
      </c>
      <c r="G785" s="9"/>
      <c r="H785" s="255" t="s">
        <v>9171</v>
      </c>
      <c r="I785" s="9">
        <v>1</v>
      </c>
    </row>
    <row r="786" spans="1:9">
      <c r="A786" s="255" t="s">
        <v>1966</v>
      </c>
      <c r="B786" s="9">
        <v>8</v>
      </c>
      <c r="C786" s="255" t="s">
        <v>9106</v>
      </c>
      <c r="D786" s="9">
        <v>1459185.412261419</v>
      </c>
      <c r="E786" s="9">
        <v>1747861.7394594473</v>
      </c>
      <c r="F786" s="255" t="s">
        <v>9138</v>
      </c>
      <c r="G786" s="9"/>
      <c r="H786" s="255" t="s">
        <v>9171</v>
      </c>
      <c r="I786" s="9">
        <v>1</v>
      </c>
    </row>
    <row r="787" spans="1:9">
      <c r="A787" s="255" t="s">
        <v>1967</v>
      </c>
      <c r="B787" s="9">
        <v>8</v>
      </c>
      <c r="C787" s="255" t="s">
        <v>9107</v>
      </c>
      <c r="D787" s="9">
        <v>5425782101.8025942</v>
      </c>
      <c r="E787" s="9">
        <v>1747861.7394594473</v>
      </c>
      <c r="F787" s="255" t="s">
        <v>9138</v>
      </c>
      <c r="G787" s="9"/>
      <c r="H787" s="255" t="s">
        <v>9171</v>
      </c>
      <c r="I787" s="9">
        <v>1</v>
      </c>
    </row>
    <row r="788" spans="1:9">
      <c r="A788" s="255" t="s">
        <v>1968</v>
      </c>
      <c r="B788" s="9">
        <v>8</v>
      </c>
      <c r="C788" s="255" t="s">
        <v>9108</v>
      </c>
      <c r="D788" s="9">
        <v>0.83484029618538025</v>
      </c>
      <c r="E788" s="9">
        <v>1747861.7394594473</v>
      </c>
      <c r="F788" s="255" t="s">
        <v>9138</v>
      </c>
      <c r="G788" s="9"/>
      <c r="H788" s="255" t="s">
        <v>9171</v>
      </c>
      <c r="I788" s="9">
        <v>1</v>
      </c>
    </row>
    <row r="789" spans="1:9">
      <c r="A789" s="255" t="s">
        <v>1969</v>
      </c>
      <c r="B789" s="9">
        <v>8</v>
      </c>
      <c r="C789" s="255" t="s">
        <v>9215</v>
      </c>
      <c r="D789" s="9">
        <v>3104.2398716734879</v>
      </c>
      <c r="E789" s="9">
        <v>1747861.7394594473</v>
      </c>
      <c r="F789" s="255" t="s">
        <v>9138</v>
      </c>
      <c r="G789" s="9"/>
      <c r="H789" s="255" t="s">
        <v>9171</v>
      </c>
      <c r="I789" s="9">
        <v>1</v>
      </c>
    </row>
    <row r="790" spans="1:9">
      <c r="A790" s="255" t="s">
        <v>1970</v>
      </c>
      <c r="B790" s="9">
        <v>8</v>
      </c>
      <c r="C790" s="255" t="s">
        <v>9106</v>
      </c>
      <c r="D790" s="9">
        <v>582570.34948064131</v>
      </c>
      <c r="E790" s="9">
        <v>1747861.7394594473</v>
      </c>
      <c r="F790" s="255" t="s">
        <v>9139</v>
      </c>
      <c r="G790" s="9"/>
      <c r="H790" s="255" t="s">
        <v>9171</v>
      </c>
      <c r="I790" s="9">
        <v>1</v>
      </c>
    </row>
    <row r="791" spans="1:9">
      <c r="A791" s="255" t="s">
        <v>1971</v>
      </c>
      <c r="B791" s="9">
        <v>8</v>
      </c>
      <c r="C791" s="255" t="s">
        <v>9107</v>
      </c>
      <c r="D791" s="9">
        <v>2544295789.1845703</v>
      </c>
      <c r="E791" s="9">
        <v>1747861.7394594473</v>
      </c>
      <c r="F791" s="255" t="s">
        <v>9139</v>
      </c>
      <c r="G791" s="9"/>
      <c r="H791" s="255" t="s">
        <v>9171</v>
      </c>
      <c r="I791" s="9">
        <v>1</v>
      </c>
    </row>
    <row r="792" spans="1:9">
      <c r="A792" s="255" t="s">
        <v>1972</v>
      </c>
      <c r="B792" s="9">
        <v>8</v>
      </c>
      <c r="C792" s="255" t="s">
        <v>9108</v>
      </c>
      <c r="D792" s="9">
        <v>0.33330459516827116</v>
      </c>
      <c r="E792" s="9">
        <v>1747861.7394594473</v>
      </c>
      <c r="F792" s="255" t="s">
        <v>9139</v>
      </c>
      <c r="G792" s="9"/>
      <c r="H792" s="255" t="s">
        <v>9171</v>
      </c>
      <c r="I792" s="9">
        <v>1</v>
      </c>
    </row>
    <row r="793" spans="1:9">
      <c r="A793" s="255" t="s">
        <v>1973</v>
      </c>
      <c r="B793" s="9">
        <v>8</v>
      </c>
      <c r="C793" s="255" t="s">
        <v>9215</v>
      </c>
      <c r="D793" s="9">
        <v>1455.6619277972366</v>
      </c>
      <c r="E793" s="9">
        <v>1747861.7394594473</v>
      </c>
      <c r="F793" s="255" t="s">
        <v>9139</v>
      </c>
      <c r="G793" s="9"/>
      <c r="H793" s="255" t="s">
        <v>9171</v>
      </c>
      <c r="I793" s="9">
        <v>1</v>
      </c>
    </row>
    <row r="794" spans="1:9">
      <c r="A794" s="255" t="s">
        <v>1974</v>
      </c>
      <c r="B794" s="9">
        <v>8</v>
      </c>
      <c r="C794" s="255" t="s">
        <v>9106</v>
      </c>
      <c r="D794" s="9">
        <v>1394512.8929098991</v>
      </c>
      <c r="E794" s="9">
        <v>1747861.7394594473</v>
      </c>
      <c r="F794" s="255" t="s">
        <v>9140</v>
      </c>
      <c r="G794" s="9"/>
      <c r="H794" s="255" t="s">
        <v>9171</v>
      </c>
      <c r="I794" s="9">
        <v>1</v>
      </c>
    </row>
    <row r="795" spans="1:9">
      <c r="A795" s="255" t="s">
        <v>1975</v>
      </c>
      <c r="B795" s="9">
        <v>8</v>
      </c>
      <c r="C795" s="255" t="s">
        <v>9107</v>
      </c>
      <c r="D795" s="9">
        <v>4304040442.0171614</v>
      </c>
      <c r="E795" s="9">
        <v>1747861.7394594473</v>
      </c>
      <c r="F795" s="255" t="s">
        <v>9140</v>
      </c>
      <c r="G795" s="9"/>
      <c r="H795" s="255" t="s">
        <v>9171</v>
      </c>
      <c r="I795" s="9">
        <v>1</v>
      </c>
    </row>
    <row r="796" spans="1:9">
      <c r="A796" s="255" t="s">
        <v>1976</v>
      </c>
      <c r="B796" s="9">
        <v>8</v>
      </c>
      <c r="C796" s="255" t="s">
        <v>9108</v>
      </c>
      <c r="D796" s="9">
        <v>0.7978393607615516</v>
      </c>
      <c r="E796" s="9">
        <v>1747861.7394594473</v>
      </c>
      <c r="F796" s="255" t="s">
        <v>9140</v>
      </c>
      <c r="G796" s="9"/>
      <c r="H796" s="255" t="s">
        <v>9171</v>
      </c>
      <c r="I796" s="9">
        <v>1</v>
      </c>
    </row>
    <row r="797" spans="1:9">
      <c r="A797" s="255" t="s">
        <v>1977</v>
      </c>
      <c r="B797" s="9">
        <v>8</v>
      </c>
      <c r="C797" s="255" t="s">
        <v>9215</v>
      </c>
      <c r="D797" s="9">
        <v>2462.4604708998613</v>
      </c>
      <c r="E797" s="9">
        <v>1747861.7394594473</v>
      </c>
      <c r="F797" s="255" t="s">
        <v>9140</v>
      </c>
      <c r="G797" s="9"/>
      <c r="H797" s="255" t="s">
        <v>9171</v>
      </c>
      <c r="I797" s="9">
        <v>1</v>
      </c>
    </row>
    <row r="798" spans="1:9">
      <c r="A798" s="255" t="s">
        <v>1978</v>
      </c>
      <c r="B798" s="9">
        <v>8</v>
      </c>
      <c r="C798" s="255" t="s">
        <v>9106</v>
      </c>
      <c r="D798" s="9">
        <v>0</v>
      </c>
      <c r="E798" s="9">
        <v>1747861.7394594473</v>
      </c>
      <c r="F798" s="255" t="s">
        <v>9141</v>
      </c>
      <c r="G798" s="9"/>
      <c r="H798" s="255" t="s">
        <v>9171</v>
      </c>
      <c r="I798" s="9">
        <v>1</v>
      </c>
    </row>
    <row r="799" spans="1:9">
      <c r="A799" s="255" t="s">
        <v>1979</v>
      </c>
      <c r="B799" s="9">
        <v>8</v>
      </c>
      <c r="C799" s="255" t="s">
        <v>9107</v>
      </c>
      <c r="D799" s="9">
        <v>0</v>
      </c>
      <c r="E799" s="9">
        <v>1747861.7394594473</v>
      </c>
      <c r="F799" s="255" t="s">
        <v>9141</v>
      </c>
      <c r="G799" s="9"/>
      <c r="H799" s="255" t="s">
        <v>9171</v>
      </c>
      <c r="I799" s="9">
        <v>1</v>
      </c>
    </row>
    <row r="800" spans="1:9">
      <c r="A800" s="255" t="s">
        <v>1980</v>
      </c>
      <c r="B800" s="9">
        <v>8</v>
      </c>
      <c r="C800" s="255" t="s">
        <v>9108</v>
      </c>
      <c r="D800" s="9">
        <v>0</v>
      </c>
      <c r="E800" s="9">
        <v>1747861.7394594473</v>
      </c>
      <c r="F800" s="255" t="s">
        <v>9141</v>
      </c>
      <c r="G800" s="9"/>
      <c r="H800" s="255" t="s">
        <v>9171</v>
      </c>
      <c r="I800" s="9">
        <v>1</v>
      </c>
    </row>
    <row r="801" spans="1:9">
      <c r="A801" s="255" t="s">
        <v>1981</v>
      </c>
      <c r="B801" s="9">
        <v>8</v>
      </c>
      <c r="C801" s="255" t="s">
        <v>9215</v>
      </c>
      <c r="D801" s="9">
        <v>0</v>
      </c>
      <c r="E801" s="9">
        <v>1747861.7394594473</v>
      </c>
      <c r="F801" s="255" t="s">
        <v>9141</v>
      </c>
      <c r="G801" s="9"/>
      <c r="H801" s="255" t="s">
        <v>9171</v>
      </c>
      <c r="I801" s="9">
        <v>1</v>
      </c>
    </row>
    <row r="802" spans="1:9">
      <c r="A802" s="255" t="s">
        <v>1982</v>
      </c>
      <c r="B802" s="9">
        <v>9</v>
      </c>
      <c r="C802" s="255" t="s">
        <v>9106</v>
      </c>
      <c r="D802" s="9">
        <v>1491713.9506113932</v>
      </c>
      <c r="E802" s="9">
        <v>1748169.3782831321</v>
      </c>
      <c r="F802" s="255" t="s">
        <v>9117</v>
      </c>
      <c r="G802" s="9"/>
      <c r="H802" s="255" t="s">
        <v>9171</v>
      </c>
      <c r="I802" s="9">
        <v>1</v>
      </c>
    </row>
    <row r="803" spans="1:9">
      <c r="A803" s="255" t="s">
        <v>1983</v>
      </c>
      <c r="B803" s="9">
        <v>9</v>
      </c>
      <c r="C803" s="255" t="s">
        <v>9107</v>
      </c>
      <c r="D803" s="9">
        <v>8365216163.9092274</v>
      </c>
      <c r="E803" s="9">
        <v>1748169.3782831321</v>
      </c>
      <c r="F803" s="255" t="s">
        <v>9117</v>
      </c>
      <c r="G803" s="9"/>
      <c r="H803" s="255" t="s">
        <v>9171</v>
      </c>
      <c r="I803" s="9">
        <v>1</v>
      </c>
    </row>
    <row r="804" spans="1:9">
      <c r="A804" s="255" t="s">
        <v>1984</v>
      </c>
      <c r="B804" s="9">
        <v>9</v>
      </c>
      <c r="C804" s="255" t="s">
        <v>9108</v>
      </c>
      <c r="D804" s="9">
        <v>0.8533005835375046</v>
      </c>
      <c r="E804" s="9">
        <v>1748169.3782831321</v>
      </c>
      <c r="F804" s="255" t="s">
        <v>9117</v>
      </c>
      <c r="G804" s="9"/>
      <c r="H804" s="255" t="s">
        <v>9171</v>
      </c>
      <c r="I804" s="9">
        <v>1</v>
      </c>
    </row>
    <row r="805" spans="1:9">
      <c r="A805" s="255" t="s">
        <v>1985</v>
      </c>
      <c r="B805" s="9">
        <v>9</v>
      </c>
      <c r="C805" s="255" t="s">
        <v>9215</v>
      </c>
      <c r="D805" s="9">
        <v>4785.1291000902111</v>
      </c>
      <c r="E805" s="9">
        <v>1748169.3782831321</v>
      </c>
      <c r="F805" s="255" t="s">
        <v>9117</v>
      </c>
      <c r="G805" s="9"/>
      <c r="H805" s="255" t="s">
        <v>9171</v>
      </c>
      <c r="I805" s="9">
        <v>1</v>
      </c>
    </row>
    <row r="806" spans="1:9">
      <c r="A806" s="255" t="s">
        <v>1986</v>
      </c>
      <c r="B806" s="9">
        <v>9</v>
      </c>
      <c r="C806" s="255" t="s">
        <v>9106</v>
      </c>
      <c r="D806" s="9">
        <v>0</v>
      </c>
      <c r="E806" s="9">
        <v>1748169.3782831321</v>
      </c>
      <c r="F806" s="255" t="s">
        <v>9118</v>
      </c>
      <c r="G806" s="9"/>
      <c r="H806" s="255" t="s">
        <v>9171</v>
      </c>
      <c r="I806" s="9">
        <v>1</v>
      </c>
    </row>
    <row r="807" spans="1:9">
      <c r="A807" s="255" t="s">
        <v>1987</v>
      </c>
      <c r="B807" s="9">
        <v>9</v>
      </c>
      <c r="C807" s="255" t="s">
        <v>9107</v>
      </c>
      <c r="D807" s="9">
        <v>0</v>
      </c>
      <c r="E807" s="9">
        <v>1748169.3782831321</v>
      </c>
      <c r="F807" s="255" t="s">
        <v>9118</v>
      </c>
      <c r="G807" s="9"/>
      <c r="H807" s="255" t="s">
        <v>9171</v>
      </c>
      <c r="I807" s="9">
        <v>1</v>
      </c>
    </row>
    <row r="808" spans="1:9">
      <c r="A808" s="255" t="s">
        <v>1988</v>
      </c>
      <c r="B808" s="9">
        <v>9</v>
      </c>
      <c r="C808" s="255" t="s">
        <v>9108</v>
      </c>
      <c r="D808" s="9">
        <v>0</v>
      </c>
      <c r="E808" s="9">
        <v>1748169.3782831321</v>
      </c>
      <c r="F808" s="255" t="s">
        <v>9118</v>
      </c>
      <c r="G808" s="9"/>
      <c r="H808" s="255" t="s">
        <v>9171</v>
      </c>
      <c r="I808" s="9">
        <v>1</v>
      </c>
    </row>
    <row r="809" spans="1:9">
      <c r="A809" s="255" t="s">
        <v>1989</v>
      </c>
      <c r="B809" s="9">
        <v>9</v>
      </c>
      <c r="C809" s="255" t="s">
        <v>9215</v>
      </c>
      <c r="D809" s="9">
        <v>0</v>
      </c>
      <c r="E809" s="9">
        <v>1748169.3782831321</v>
      </c>
      <c r="F809" s="255" t="s">
        <v>9118</v>
      </c>
      <c r="G809" s="9"/>
      <c r="H809" s="255" t="s">
        <v>9171</v>
      </c>
      <c r="I809" s="9">
        <v>1</v>
      </c>
    </row>
    <row r="810" spans="1:9">
      <c r="A810" s="255" t="s">
        <v>1990</v>
      </c>
      <c r="B810" s="9">
        <v>9</v>
      </c>
      <c r="C810" s="255" t="s">
        <v>9106</v>
      </c>
      <c r="D810" s="9">
        <v>0</v>
      </c>
      <c r="E810" s="9">
        <v>1748169.3782831321</v>
      </c>
      <c r="F810" s="255" t="s">
        <v>9119</v>
      </c>
      <c r="G810" s="9"/>
      <c r="H810" s="255" t="s">
        <v>9171</v>
      </c>
      <c r="I810" s="9">
        <v>1</v>
      </c>
    </row>
    <row r="811" spans="1:9">
      <c r="A811" s="255" t="s">
        <v>1991</v>
      </c>
      <c r="B811" s="9">
        <v>9</v>
      </c>
      <c r="C811" s="255" t="s">
        <v>9107</v>
      </c>
      <c r="D811" s="9">
        <v>0</v>
      </c>
      <c r="E811" s="9">
        <v>1748169.3782831321</v>
      </c>
      <c r="F811" s="255" t="s">
        <v>9119</v>
      </c>
      <c r="G811" s="9"/>
      <c r="H811" s="255" t="s">
        <v>9171</v>
      </c>
      <c r="I811" s="9">
        <v>1</v>
      </c>
    </row>
    <row r="812" spans="1:9">
      <c r="A812" s="255" t="s">
        <v>1992</v>
      </c>
      <c r="B812" s="9">
        <v>9</v>
      </c>
      <c r="C812" s="255" t="s">
        <v>9108</v>
      </c>
      <c r="D812" s="9">
        <v>0</v>
      </c>
      <c r="E812" s="9">
        <v>1748169.3782831321</v>
      </c>
      <c r="F812" s="255" t="s">
        <v>9119</v>
      </c>
      <c r="G812" s="9"/>
      <c r="H812" s="255" t="s">
        <v>9171</v>
      </c>
      <c r="I812" s="9">
        <v>1</v>
      </c>
    </row>
    <row r="813" spans="1:9">
      <c r="A813" s="255" t="s">
        <v>1993</v>
      </c>
      <c r="B813" s="9">
        <v>9</v>
      </c>
      <c r="C813" s="255" t="s">
        <v>9215</v>
      </c>
      <c r="D813" s="9">
        <v>0</v>
      </c>
      <c r="E813" s="9">
        <v>1748169.3782831321</v>
      </c>
      <c r="F813" s="255" t="s">
        <v>9119</v>
      </c>
      <c r="G813" s="9"/>
      <c r="H813" s="255" t="s">
        <v>9171</v>
      </c>
      <c r="I813" s="9">
        <v>1</v>
      </c>
    </row>
    <row r="814" spans="1:9">
      <c r="A814" s="255" t="s">
        <v>1994</v>
      </c>
      <c r="B814" s="9">
        <v>9</v>
      </c>
      <c r="C814" s="255" t="s">
        <v>9106</v>
      </c>
      <c r="D814" s="9">
        <v>0</v>
      </c>
      <c r="E814" s="9">
        <v>1748169.3782831321</v>
      </c>
      <c r="F814" s="255" t="s">
        <v>9120</v>
      </c>
      <c r="G814" s="9"/>
      <c r="H814" s="255" t="s">
        <v>9171</v>
      </c>
      <c r="I814" s="9">
        <v>1</v>
      </c>
    </row>
    <row r="815" spans="1:9">
      <c r="A815" s="255" t="s">
        <v>1995</v>
      </c>
      <c r="B815" s="9">
        <v>9</v>
      </c>
      <c r="C815" s="255" t="s">
        <v>9107</v>
      </c>
      <c r="D815" s="9">
        <v>0</v>
      </c>
      <c r="E815" s="9">
        <v>1748169.3782831321</v>
      </c>
      <c r="F815" s="255" t="s">
        <v>9120</v>
      </c>
      <c r="G815" s="9"/>
      <c r="H815" s="255" t="s">
        <v>9171</v>
      </c>
      <c r="I815" s="9">
        <v>1</v>
      </c>
    </row>
    <row r="816" spans="1:9">
      <c r="A816" s="255" t="s">
        <v>1996</v>
      </c>
      <c r="B816" s="9">
        <v>9</v>
      </c>
      <c r="C816" s="255" t="s">
        <v>9108</v>
      </c>
      <c r="D816" s="9">
        <v>0</v>
      </c>
      <c r="E816" s="9">
        <v>1748169.3782831321</v>
      </c>
      <c r="F816" s="255" t="s">
        <v>9120</v>
      </c>
      <c r="G816" s="9"/>
      <c r="H816" s="255" t="s">
        <v>9171</v>
      </c>
      <c r="I816" s="9">
        <v>1</v>
      </c>
    </row>
    <row r="817" spans="1:9">
      <c r="A817" s="255" t="s">
        <v>1997</v>
      </c>
      <c r="B817" s="9">
        <v>9</v>
      </c>
      <c r="C817" s="255" t="s">
        <v>9215</v>
      </c>
      <c r="D817" s="9">
        <v>0</v>
      </c>
      <c r="E817" s="9">
        <v>1748169.3782831321</v>
      </c>
      <c r="F817" s="255" t="s">
        <v>9120</v>
      </c>
      <c r="G817" s="9"/>
      <c r="H817" s="255" t="s">
        <v>9171</v>
      </c>
      <c r="I817" s="9">
        <v>1</v>
      </c>
    </row>
    <row r="818" spans="1:9">
      <c r="A818" s="255" t="s">
        <v>1998</v>
      </c>
      <c r="B818" s="9">
        <v>9</v>
      </c>
      <c r="C818" s="255" t="s">
        <v>9106</v>
      </c>
      <c r="D818" s="9">
        <v>0</v>
      </c>
      <c r="E818" s="9">
        <v>1748169.3782831321</v>
      </c>
      <c r="F818" s="255" t="s">
        <v>9121</v>
      </c>
      <c r="G818" s="9"/>
      <c r="H818" s="255" t="s">
        <v>9171</v>
      </c>
      <c r="I818" s="9">
        <v>1</v>
      </c>
    </row>
    <row r="819" spans="1:9">
      <c r="A819" s="255" t="s">
        <v>1999</v>
      </c>
      <c r="B819" s="9">
        <v>9</v>
      </c>
      <c r="C819" s="255" t="s">
        <v>9107</v>
      </c>
      <c r="D819" s="9">
        <v>0</v>
      </c>
      <c r="E819" s="9">
        <v>1748169.3782831321</v>
      </c>
      <c r="F819" s="255" t="s">
        <v>9121</v>
      </c>
      <c r="G819" s="9"/>
      <c r="H819" s="255" t="s">
        <v>9171</v>
      </c>
      <c r="I819" s="9">
        <v>1</v>
      </c>
    </row>
    <row r="820" spans="1:9">
      <c r="A820" s="255" t="s">
        <v>2000</v>
      </c>
      <c r="B820" s="9">
        <v>9</v>
      </c>
      <c r="C820" s="255" t="s">
        <v>9108</v>
      </c>
      <c r="D820" s="9">
        <v>0</v>
      </c>
      <c r="E820" s="9">
        <v>1748169.3782831321</v>
      </c>
      <c r="F820" s="255" t="s">
        <v>9121</v>
      </c>
      <c r="G820" s="9"/>
      <c r="H820" s="255" t="s">
        <v>9171</v>
      </c>
      <c r="I820" s="9">
        <v>1</v>
      </c>
    </row>
    <row r="821" spans="1:9">
      <c r="A821" s="255" t="s">
        <v>2001</v>
      </c>
      <c r="B821" s="9">
        <v>9</v>
      </c>
      <c r="C821" s="255" t="s">
        <v>9215</v>
      </c>
      <c r="D821" s="9">
        <v>0</v>
      </c>
      <c r="E821" s="9">
        <v>1748169.3782831321</v>
      </c>
      <c r="F821" s="255" t="s">
        <v>9121</v>
      </c>
      <c r="G821" s="9"/>
      <c r="H821" s="255" t="s">
        <v>9171</v>
      </c>
      <c r="I821" s="9">
        <v>1</v>
      </c>
    </row>
    <row r="822" spans="1:9">
      <c r="A822" s="255" t="s">
        <v>2002</v>
      </c>
      <c r="B822" s="9">
        <v>9</v>
      </c>
      <c r="C822" s="255" t="s">
        <v>9106</v>
      </c>
      <c r="D822" s="9">
        <v>0</v>
      </c>
      <c r="E822" s="9">
        <v>1748169.3782831321</v>
      </c>
      <c r="F822" s="255" t="s">
        <v>9122</v>
      </c>
      <c r="G822" s="9"/>
      <c r="H822" s="255" t="s">
        <v>9171</v>
      </c>
      <c r="I822" s="9">
        <v>1</v>
      </c>
    </row>
    <row r="823" spans="1:9">
      <c r="A823" s="255" t="s">
        <v>2003</v>
      </c>
      <c r="B823" s="9">
        <v>9</v>
      </c>
      <c r="C823" s="255" t="s">
        <v>9107</v>
      </c>
      <c r="D823" s="9">
        <v>0</v>
      </c>
      <c r="E823" s="9">
        <v>1748169.3782831321</v>
      </c>
      <c r="F823" s="255" t="s">
        <v>9122</v>
      </c>
      <c r="G823" s="9"/>
      <c r="H823" s="255" t="s">
        <v>9171</v>
      </c>
      <c r="I823" s="9">
        <v>1</v>
      </c>
    </row>
    <row r="824" spans="1:9">
      <c r="A824" s="255" t="s">
        <v>2004</v>
      </c>
      <c r="B824" s="9">
        <v>9</v>
      </c>
      <c r="C824" s="255" t="s">
        <v>9108</v>
      </c>
      <c r="D824" s="9">
        <v>0</v>
      </c>
      <c r="E824" s="9">
        <v>1748169.3782831321</v>
      </c>
      <c r="F824" s="255" t="s">
        <v>9122</v>
      </c>
      <c r="G824" s="9"/>
      <c r="H824" s="255" t="s">
        <v>9171</v>
      </c>
      <c r="I824" s="9">
        <v>1</v>
      </c>
    </row>
    <row r="825" spans="1:9">
      <c r="A825" s="255" t="s">
        <v>2005</v>
      </c>
      <c r="B825" s="9">
        <v>9</v>
      </c>
      <c r="C825" s="255" t="s">
        <v>9215</v>
      </c>
      <c r="D825" s="9">
        <v>0</v>
      </c>
      <c r="E825" s="9">
        <v>1748169.3782831321</v>
      </c>
      <c r="F825" s="255" t="s">
        <v>9122</v>
      </c>
      <c r="G825" s="9"/>
      <c r="H825" s="255" t="s">
        <v>9171</v>
      </c>
      <c r="I825" s="9">
        <v>1</v>
      </c>
    </row>
    <row r="826" spans="1:9">
      <c r="A826" s="255" t="s">
        <v>2006</v>
      </c>
      <c r="B826" s="9">
        <v>9</v>
      </c>
      <c r="C826" s="255" t="s">
        <v>9106</v>
      </c>
      <c r="D826" s="9">
        <v>0</v>
      </c>
      <c r="E826" s="9">
        <v>1748169.3782831321</v>
      </c>
      <c r="F826" s="255" t="s">
        <v>9123</v>
      </c>
      <c r="G826" s="9"/>
      <c r="H826" s="255" t="s">
        <v>9171</v>
      </c>
      <c r="I826" s="9">
        <v>1</v>
      </c>
    </row>
    <row r="827" spans="1:9">
      <c r="A827" s="255" t="s">
        <v>2007</v>
      </c>
      <c r="B827" s="9">
        <v>9</v>
      </c>
      <c r="C827" s="255" t="s">
        <v>9107</v>
      </c>
      <c r="D827" s="9">
        <v>0</v>
      </c>
      <c r="E827" s="9">
        <v>1748169.3782831321</v>
      </c>
      <c r="F827" s="255" t="s">
        <v>9123</v>
      </c>
      <c r="G827" s="9"/>
      <c r="H827" s="255" t="s">
        <v>9171</v>
      </c>
      <c r="I827" s="9">
        <v>1</v>
      </c>
    </row>
    <row r="828" spans="1:9">
      <c r="A828" s="255" t="s">
        <v>2008</v>
      </c>
      <c r="B828" s="9">
        <v>9</v>
      </c>
      <c r="C828" s="255" t="s">
        <v>9108</v>
      </c>
      <c r="D828" s="9">
        <v>0</v>
      </c>
      <c r="E828" s="9">
        <v>1748169.3782831321</v>
      </c>
      <c r="F828" s="255" t="s">
        <v>9123</v>
      </c>
      <c r="G828" s="9"/>
      <c r="H828" s="255" t="s">
        <v>9171</v>
      </c>
      <c r="I828" s="9">
        <v>1</v>
      </c>
    </row>
    <row r="829" spans="1:9">
      <c r="A829" s="255" t="s">
        <v>2009</v>
      </c>
      <c r="B829" s="9">
        <v>9</v>
      </c>
      <c r="C829" s="255" t="s">
        <v>9215</v>
      </c>
      <c r="D829" s="9">
        <v>0</v>
      </c>
      <c r="E829" s="9">
        <v>1748169.3782831321</v>
      </c>
      <c r="F829" s="255" t="s">
        <v>9123</v>
      </c>
      <c r="G829" s="9"/>
      <c r="H829" s="255" t="s">
        <v>9171</v>
      </c>
      <c r="I829" s="9">
        <v>1</v>
      </c>
    </row>
    <row r="830" spans="1:9">
      <c r="A830" s="255" t="s">
        <v>2010</v>
      </c>
      <c r="B830" s="9">
        <v>9</v>
      </c>
      <c r="C830" s="255" t="s">
        <v>9106</v>
      </c>
      <c r="D830" s="9">
        <v>0</v>
      </c>
      <c r="E830" s="9">
        <v>1748169.3782831321</v>
      </c>
      <c r="F830" s="255" t="s">
        <v>9124</v>
      </c>
      <c r="G830" s="9"/>
      <c r="H830" s="255" t="s">
        <v>9171</v>
      </c>
      <c r="I830" s="9">
        <v>1</v>
      </c>
    </row>
    <row r="831" spans="1:9">
      <c r="A831" s="255" t="s">
        <v>2011</v>
      </c>
      <c r="B831" s="9">
        <v>9</v>
      </c>
      <c r="C831" s="255" t="s">
        <v>9107</v>
      </c>
      <c r="D831" s="9">
        <v>0</v>
      </c>
      <c r="E831" s="9">
        <v>1748169.3782831321</v>
      </c>
      <c r="F831" s="255" t="s">
        <v>9124</v>
      </c>
      <c r="G831" s="9"/>
      <c r="H831" s="255" t="s">
        <v>9171</v>
      </c>
      <c r="I831" s="9">
        <v>1</v>
      </c>
    </row>
    <row r="832" spans="1:9">
      <c r="A832" s="255" t="s">
        <v>2012</v>
      </c>
      <c r="B832" s="9">
        <v>9</v>
      </c>
      <c r="C832" s="255" t="s">
        <v>9108</v>
      </c>
      <c r="D832" s="9">
        <v>0</v>
      </c>
      <c r="E832" s="9">
        <v>1748169.3782831321</v>
      </c>
      <c r="F832" s="255" t="s">
        <v>9124</v>
      </c>
      <c r="G832" s="9"/>
      <c r="H832" s="255" t="s">
        <v>9171</v>
      </c>
      <c r="I832" s="9">
        <v>1</v>
      </c>
    </row>
    <row r="833" spans="1:9">
      <c r="A833" s="255" t="s">
        <v>2013</v>
      </c>
      <c r="B833" s="9">
        <v>9</v>
      </c>
      <c r="C833" s="255" t="s">
        <v>9215</v>
      </c>
      <c r="D833" s="9">
        <v>0</v>
      </c>
      <c r="E833" s="9">
        <v>1748169.3782831321</v>
      </c>
      <c r="F833" s="255" t="s">
        <v>9124</v>
      </c>
      <c r="G833" s="9"/>
      <c r="H833" s="255" t="s">
        <v>9171</v>
      </c>
      <c r="I833" s="9">
        <v>1</v>
      </c>
    </row>
    <row r="834" spans="1:9">
      <c r="A834" s="255" t="s">
        <v>2014</v>
      </c>
      <c r="B834" s="9">
        <v>9</v>
      </c>
      <c r="C834" s="255" t="s">
        <v>9106</v>
      </c>
      <c r="D834" s="9">
        <v>1612163.130033361</v>
      </c>
      <c r="E834" s="9">
        <v>1748169.3782831321</v>
      </c>
      <c r="F834" s="255" t="s">
        <v>9125</v>
      </c>
      <c r="G834" s="9"/>
      <c r="H834" s="255" t="s">
        <v>9171</v>
      </c>
      <c r="I834" s="9">
        <v>1</v>
      </c>
    </row>
    <row r="835" spans="1:9">
      <c r="A835" s="255" t="s">
        <v>2015</v>
      </c>
      <c r="B835" s="9">
        <v>9</v>
      </c>
      <c r="C835" s="255" t="s">
        <v>9107</v>
      </c>
      <c r="D835" s="9">
        <v>12441699637.005535</v>
      </c>
      <c r="E835" s="9">
        <v>1748169.3782831321</v>
      </c>
      <c r="F835" s="255" t="s">
        <v>9125</v>
      </c>
      <c r="G835" s="9"/>
      <c r="H835" s="255" t="s">
        <v>9171</v>
      </c>
      <c r="I835" s="9">
        <v>1</v>
      </c>
    </row>
    <row r="836" spans="1:9">
      <c r="A836" s="255" t="s">
        <v>2016</v>
      </c>
      <c r="B836" s="9">
        <v>9</v>
      </c>
      <c r="C836" s="255" t="s">
        <v>9108</v>
      </c>
      <c r="D836" s="9">
        <v>0.92220076044156429</v>
      </c>
      <c r="E836" s="9">
        <v>1748169.3782831321</v>
      </c>
      <c r="F836" s="255" t="s">
        <v>9125</v>
      </c>
      <c r="G836" s="9"/>
      <c r="H836" s="255" t="s">
        <v>9171</v>
      </c>
      <c r="I836" s="9">
        <v>1</v>
      </c>
    </row>
    <row r="837" spans="1:9">
      <c r="A837" s="255" t="s">
        <v>2017</v>
      </c>
      <c r="B837" s="9">
        <v>9</v>
      </c>
      <c r="C837" s="255" t="s">
        <v>9215</v>
      </c>
      <c r="D837" s="9">
        <v>7116.9875136609835</v>
      </c>
      <c r="E837" s="9">
        <v>1748169.3782831321</v>
      </c>
      <c r="F837" s="255" t="s">
        <v>9125</v>
      </c>
      <c r="G837" s="9"/>
      <c r="H837" s="255" t="s">
        <v>9171</v>
      </c>
      <c r="I837" s="9">
        <v>1</v>
      </c>
    </row>
    <row r="838" spans="1:9">
      <c r="A838" s="255" t="s">
        <v>2018</v>
      </c>
      <c r="B838" s="9">
        <v>9</v>
      </c>
      <c r="C838" s="255" t="s">
        <v>9106</v>
      </c>
      <c r="D838" s="9">
        <v>1612163.130033361</v>
      </c>
      <c r="E838" s="9">
        <v>1748169.3782831321</v>
      </c>
      <c r="F838" s="255" t="s">
        <v>9126</v>
      </c>
      <c r="G838" s="9"/>
      <c r="H838" s="255" t="s">
        <v>9171</v>
      </c>
      <c r="I838" s="9">
        <v>1</v>
      </c>
    </row>
    <row r="839" spans="1:9">
      <c r="A839" s="255" t="s">
        <v>2019</v>
      </c>
      <c r="B839" s="9">
        <v>9</v>
      </c>
      <c r="C839" s="255" t="s">
        <v>9107</v>
      </c>
      <c r="D839" s="9">
        <v>12441699637.005535</v>
      </c>
      <c r="E839" s="9">
        <v>1748169.3782831321</v>
      </c>
      <c r="F839" s="255" t="s">
        <v>9126</v>
      </c>
      <c r="G839" s="9"/>
      <c r="H839" s="255" t="s">
        <v>9171</v>
      </c>
      <c r="I839" s="9">
        <v>1</v>
      </c>
    </row>
    <row r="840" spans="1:9">
      <c r="A840" s="255" t="s">
        <v>2020</v>
      </c>
      <c r="B840" s="9">
        <v>9</v>
      </c>
      <c r="C840" s="255" t="s">
        <v>9108</v>
      </c>
      <c r="D840" s="9">
        <v>0.92220076044156429</v>
      </c>
      <c r="E840" s="9">
        <v>1748169.3782831321</v>
      </c>
      <c r="F840" s="255" t="s">
        <v>9126</v>
      </c>
      <c r="G840" s="9"/>
      <c r="H840" s="255" t="s">
        <v>9171</v>
      </c>
      <c r="I840" s="9">
        <v>1</v>
      </c>
    </row>
    <row r="841" spans="1:9">
      <c r="A841" s="255" t="s">
        <v>2021</v>
      </c>
      <c r="B841" s="9">
        <v>9</v>
      </c>
      <c r="C841" s="255" t="s">
        <v>9215</v>
      </c>
      <c r="D841" s="9">
        <v>7116.9875136609835</v>
      </c>
      <c r="E841" s="9">
        <v>1748169.3782831321</v>
      </c>
      <c r="F841" s="255" t="s">
        <v>9126</v>
      </c>
      <c r="G841" s="9"/>
      <c r="H841" s="255" t="s">
        <v>9171</v>
      </c>
      <c r="I841" s="9">
        <v>1</v>
      </c>
    </row>
    <row r="842" spans="1:9">
      <c r="A842" s="255" t="s">
        <v>2022</v>
      </c>
      <c r="B842" s="9">
        <v>9</v>
      </c>
      <c r="C842" s="255" t="s">
        <v>9106</v>
      </c>
      <c r="D842" s="9">
        <v>1612163.130033361</v>
      </c>
      <c r="E842" s="9">
        <v>1748169.3782831321</v>
      </c>
      <c r="F842" s="255" t="s">
        <v>9127</v>
      </c>
      <c r="G842" s="9"/>
      <c r="H842" s="255" t="s">
        <v>9171</v>
      </c>
      <c r="I842" s="9">
        <v>1</v>
      </c>
    </row>
    <row r="843" spans="1:9">
      <c r="A843" s="255" t="s">
        <v>2023</v>
      </c>
      <c r="B843" s="9">
        <v>9</v>
      </c>
      <c r="C843" s="255" t="s">
        <v>9107</v>
      </c>
      <c r="D843" s="9">
        <v>12441699637.005535</v>
      </c>
      <c r="E843" s="9">
        <v>1748169.3782831321</v>
      </c>
      <c r="F843" s="255" t="s">
        <v>9127</v>
      </c>
      <c r="G843" s="9"/>
      <c r="H843" s="255" t="s">
        <v>9171</v>
      </c>
      <c r="I843" s="9">
        <v>1</v>
      </c>
    </row>
    <row r="844" spans="1:9">
      <c r="A844" s="255" t="s">
        <v>2024</v>
      </c>
      <c r="B844" s="9">
        <v>9</v>
      </c>
      <c r="C844" s="255" t="s">
        <v>9108</v>
      </c>
      <c r="D844" s="9">
        <v>0.92220076044156429</v>
      </c>
      <c r="E844" s="9">
        <v>1748169.3782831321</v>
      </c>
      <c r="F844" s="255" t="s">
        <v>9127</v>
      </c>
      <c r="G844" s="9"/>
      <c r="H844" s="255" t="s">
        <v>9171</v>
      </c>
      <c r="I844" s="9">
        <v>1</v>
      </c>
    </row>
    <row r="845" spans="1:9">
      <c r="A845" s="255" t="s">
        <v>2025</v>
      </c>
      <c r="B845" s="9">
        <v>9</v>
      </c>
      <c r="C845" s="255" t="s">
        <v>9215</v>
      </c>
      <c r="D845" s="9">
        <v>7116.9875136609835</v>
      </c>
      <c r="E845" s="9">
        <v>1748169.3782831321</v>
      </c>
      <c r="F845" s="255" t="s">
        <v>9127</v>
      </c>
      <c r="G845" s="9"/>
      <c r="H845" s="255" t="s">
        <v>9171</v>
      </c>
      <c r="I845" s="9">
        <v>1</v>
      </c>
    </row>
    <row r="846" spans="1:9">
      <c r="A846" s="255" t="s">
        <v>2026</v>
      </c>
      <c r="B846" s="9">
        <v>9</v>
      </c>
      <c r="C846" s="255" t="s">
        <v>9106</v>
      </c>
      <c r="D846" s="9">
        <v>1748169.3782831321</v>
      </c>
      <c r="E846" s="9">
        <v>1748169.3782831321</v>
      </c>
      <c r="F846" s="255" t="s">
        <v>9128</v>
      </c>
      <c r="G846" s="9"/>
      <c r="H846" s="255" t="s">
        <v>9171</v>
      </c>
      <c r="I846" s="9">
        <v>1</v>
      </c>
    </row>
    <row r="847" spans="1:9">
      <c r="A847" s="255" t="s">
        <v>2027</v>
      </c>
      <c r="B847" s="9">
        <v>9</v>
      </c>
      <c r="C847" s="255" t="s">
        <v>9107</v>
      </c>
      <c r="D847" s="9">
        <v>4656059994.9211864</v>
      </c>
      <c r="E847" s="9">
        <v>1748169.3782831321</v>
      </c>
      <c r="F847" s="255" t="s">
        <v>9128</v>
      </c>
      <c r="G847" s="9"/>
      <c r="H847" s="255" t="s">
        <v>9171</v>
      </c>
      <c r="I847" s="9">
        <v>1</v>
      </c>
    </row>
    <row r="848" spans="1:9">
      <c r="A848" s="255" t="s">
        <v>2028</v>
      </c>
      <c r="B848" s="9">
        <v>9</v>
      </c>
      <c r="C848" s="255" t="s">
        <v>9108</v>
      </c>
      <c r="D848" s="9">
        <v>1</v>
      </c>
      <c r="E848" s="9">
        <v>1748169.3782831321</v>
      </c>
      <c r="F848" s="255" t="s">
        <v>9128</v>
      </c>
      <c r="G848" s="9"/>
      <c r="H848" s="255" t="s">
        <v>9171</v>
      </c>
      <c r="I848" s="9">
        <v>1</v>
      </c>
    </row>
    <row r="849" spans="1:9">
      <c r="A849" s="255" t="s">
        <v>2029</v>
      </c>
      <c r="B849" s="9">
        <v>9</v>
      </c>
      <c r="C849" s="255" t="s">
        <v>9215</v>
      </c>
      <c r="D849" s="9">
        <v>2663.3918044565444</v>
      </c>
      <c r="E849" s="9">
        <v>1748169.3782831321</v>
      </c>
      <c r="F849" s="255" t="s">
        <v>9128</v>
      </c>
      <c r="G849" s="9"/>
      <c r="H849" s="255" t="s">
        <v>9171</v>
      </c>
      <c r="I849" s="9">
        <v>1</v>
      </c>
    </row>
    <row r="850" spans="1:9">
      <c r="A850" s="255" t="s">
        <v>2030</v>
      </c>
      <c r="B850" s="9">
        <v>9</v>
      </c>
      <c r="C850" s="255" t="s">
        <v>9106</v>
      </c>
      <c r="D850" s="9">
        <v>1552082.5519641065</v>
      </c>
      <c r="E850" s="9">
        <v>1748169.3782831321</v>
      </c>
      <c r="F850" s="255" t="s">
        <v>9129</v>
      </c>
      <c r="G850" s="9"/>
      <c r="H850" s="255" t="s">
        <v>9171</v>
      </c>
      <c r="I850" s="9">
        <v>1</v>
      </c>
    </row>
    <row r="851" spans="1:9">
      <c r="A851" s="255" t="s">
        <v>2031</v>
      </c>
      <c r="B851" s="9">
        <v>9</v>
      </c>
      <c r="C851" s="255" t="s">
        <v>9107</v>
      </c>
      <c r="D851" s="9">
        <v>8293314638.9535427</v>
      </c>
      <c r="E851" s="9">
        <v>1748169.3782831321</v>
      </c>
      <c r="F851" s="255" t="s">
        <v>9129</v>
      </c>
      <c r="G851" s="9"/>
      <c r="H851" s="255" t="s">
        <v>9171</v>
      </c>
      <c r="I851" s="9">
        <v>1</v>
      </c>
    </row>
    <row r="852" spans="1:9">
      <c r="A852" s="255" t="s">
        <v>2032</v>
      </c>
      <c r="B852" s="9">
        <v>9</v>
      </c>
      <c r="C852" s="255" t="s">
        <v>9108</v>
      </c>
      <c r="D852" s="9">
        <v>0.88783305052991979</v>
      </c>
      <c r="E852" s="9">
        <v>1748169.3782831321</v>
      </c>
      <c r="F852" s="255" t="s">
        <v>9129</v>
      </c>
      <c r="G852" s="9"/>
      <c r="H852" s="255" t="s">
        <v>9171</v>
      </c>
      <c r="I852" s="9">
        <v>1</v>
      </c>
    </row>
    <row r="853" spans="1:9">
      <c r="A853" s="255" t="s">
        <v>2033</v>
      </c>
      <c r="B853" s="9">
        <v>9</v>
      </c>
      <c r="C853" s="255" t="s">
        <v>9215</v>
      </c>
      <c r="D853" s="9">
        <v>4743.9994899683934</v>
      </c>
      <c r="E853" s="9">
        <v>1748169.3782831321</v>
      </c>
      <c r="F853" s="255" t="s">
        <v>9129</v>
      </c>
      <c r="G853" s="9"/>
      <c r="H853" s="255" t="s">
        <v>9171</v>
      </c>
      <c r="I853" s="9">
        <v>1</v>
      </c>
    </row>
    <row r="854" spans="1:9">
      <c r="A854" s="255" t="s">
        <v>2034</v>
      </c>
      <c r="B854" s="9">
        <v>9</v>
      </c>
      <c r="C854" s="255" t="s">
        <v>9106</v>
      </c>
      <c r="D854" s="9">
        <v>1744931.1102932296</v>
      </c>
      <c r="E854" s="9">
        <v>1748169.3782831321</v>
      </c>
      <c r="F854" s="255" t="s">
        <v>9130</v>
      </c>
      <c r="G854" s="9"/>
      <c r="H854" s="255" t="s">
        <v>9171</v>
      </c>
      <c r="I854" s="9">
        <v>1</v>
      </c>
    </row>
    <row r="855" spans="1:9">
      <c r="A855" s="255" t="s">
        <v>2035</v>
      </c>
      <c r="B855" s="9">
        <v>9</v>
      </c>
      <c r="C855" s="255" t="s">
        <v>9107</v>
      </c>
      <c r="D855" s="9">
        <v>20735014275.959076</v>
      </c>
      <c r="E855" s="9">
        <v>1748169.3782831321</v>
      </c>
      <c r="F855" s="255" t="s">
        <v>9130</v>
      </c>
      <c r="G855" s="9"/>
      <c r="H855" s="255" t="s">
        <v>9171</v>
      </c>
      <c r="I855" s="9">
        <v>1</v>
      </c>
    </row>
    <row r="856" spans="1:9">
      <c r="A856" s="255" t="s">
        <v>2036</v>
      </c>
      <c r="B856" s="9">
        <v>9</v>
      </c>
      <c r="C856" s="255" t="s">
        <v>9108</v>
      </c>
      <c r="D856" s="9">
        <v>0.99814762343390162</v>
      </c>
      <c r="E856" s="9">
        <v>1748169.3782831321</v>
      </c>
      <c r="F856" s="255" t="s">
        <v>9130</v>
      </c>
      <c r="G856" s="9"/>
      <c r="H856" s="255" t="s">
        <v>9171</v>
      </c>
      <c r="I856" s="9">
        <v>1</v>
      </c>
    </row>
    <row r="857" spans="1:9">
      <c r="A857" s="255" t="s">
        <v>2037</v>
      </c>
      <c r="B857" s="9">
        <v>9</v>
      </c>
      <c r="C857" s="255" t="s">
        <v>9215</v>
      </c>
      <c r="D857" s="9">
        <v>11860.987003629376</v>
      </c>
      <c r="E857" s="9">
        <v>1748169.3782831321</v>
      </c>
      <c r="F857" s="255" t="s">
        <v>9130</v>
      </c>
      <c r="G857" s="9"/>
      <c r="H857" s="255" t="s">
        <v>9171</v>
      </c>
      <c r="I857" s="9">
        <v>1</v>
      </c>
    </row>
    <row r="858" spans="1:9">
      <c r="A858" s="255" t="s">
        <v>2038</v>
      </c>
      <c r="B858" s="9">
        <v>9</v>
      </c>
      <c r="C858" s="255" t="s">
        <v>9106</v>
      </c>
      <c r="D858" s="9">
        <v>1744931.1102932296</v>
      </c>
      <c r="E858" s="9">
        <v>1748169.3782831321</v>
      </c>
      <c r="F858" s="255" t="s">
        <v>9131</v>
      </c>
      <c r="G858" s="9"/>
      <c r="H858" s="255" t="s">
        <v>9171</v>
      </c>
      <c r="I858" s="9">
        <v>1</v>
      </c>
    </row>
    <row r="859" spans="1:9">
      <c r="A859" s="255" t="s">
        <v>2039</v>
      </c>
      <c r="B859" s="9">
        <v>9</v>
      </c>
      <c r="C859" s="255" t="s">
        <v>9107</v>
      </c>
      <c r="D859" s="9">
        <v>20735014275.959076</v>
      </c>
      <c r="E859" s="9">
        <v>1748169.3782831321</v>
      </c>
      <c r="F859" s="255" t="s">
        <v>9131</v>
      </c>
      <c r="G859" s="9"/>
      <c r="H859" s="255" t="s">
        <v>9171</v>
      </c>
      <c r="I859" s="9">
        <v>1</v>
      </c>
    </row>
    <row r="860" spans="1:9">
      <c r="A860" s="255" t="s">
        <v>2040</v>
      </c>
      <c r="B860" s="9">
        <v>9</v>
      </c>
      <c r="C860" s="255" t="s">
        <v>9108</v>
      </c>
      <c r="D860" s="9">
        <v>0.99814762343390162</v>
      </c>
      <c r="E860" s="9">
        <v>1748169.3782831321</v>
      </c>
      <c r="F860" s="255" t="s">
        <v>9131</v>
      </c>
      <c r="G860" s="9"/>
      <c r="H860" s="255" t="s">
        <v>9171</v>
      </c>
      <c r="I860" s="9">
        <v>1</v>
      </c>
    </row>
    <row r="861" spans="1:9">
      <c r="A861" s="255" t="s">
        <v>2041</v>
      </c>
      <c r="B861" s="9">
        <v>9</v>
      </c>
      <c r="C861" s="255" t="s">
        <v>9215</v>
      </c>
      <c r="D861" s="9">
        <v>11860.987003629376</v>
      </c>
      <c r="E861" s="9">
        <v>1748169.3782831321</v>
      </c>
      <c r="F861" s="255" t="s">
        <v>9131</v>
      </c>
      <c r="G861" s="9"/>
      <c r="H861" s="255" t="s">
        <v>9171</v>
      </c>
      <c r="I861" s="9">
        <v>1</v>
      </c>
    </row>
    <row r="862" spans="1:9">
      <c r="A862" s="255" t="s">
        <v>2042</v>
      </c>
      <c r="B862" s="9">
        <v>9</v>
      </c>
      <c r="C862" s="255" t="s">
        <v>9106</v>
      </c>
      <c r="D862" s="9">
        <v>1173011.2083922895</v>
      </c>
      <c r="E862" s="9">
        <v>1748169.3782831321</v>
      </c>
      <c r="F862" s="255" t="s">
        <v>9132</v>
      </c>
      <c r="G862" s="9"/>
      <c r="H862" s="255" t="s">
        <v>9171</v>
      </c>
      <c r="I862" s="9">
        <v>1</v>
      </c>
    </row>
    <row r="863" spans="1:9">
      <c r="A863" s="255" t="s">
        <v>2043</v>
      </c>
      <c r="B863" s="9">
        <v>9</v>
      </c>
      <c r="C863" s="255" t="s">
        <v>9107</v>
      </c>
      <c r="D863" s="9">
        <v>4626613698.2116709</v>
      </c>
      <c r="E863" s="9">
        <v>1748169.3782831321</v>
      </c>
      <c r="F863" s="255" t="s">
        <v>9132</v>
      </c>
      <c r="G863" s="9"/>
      <c r="H863" s="255" t="s">
        <v>9171</v>
      </c>
      <c r="I863" s="9">
        <v>1</v>
      </c>
    </row>
    <row r="864" spans="1:9">
      <c r="A864" s="255" t="s">
        <v>2044</v>
      </c>
      <c r="B864" s="9">
        <v>9</v>
      </c>
      <c r="C864" s="255" t="s">
        <v>9108</v>
      </c>
      <c r="D864" s="9">
        <v>0.67099402550129184</v>
      </c>
      <c r="E864" s="9">
        <v>1748169.3782831321</v>
      </c>
      <c r="F864" s="255" t="s">
        <v>9132</v>
      </c>
      <c r="G864" s="9"/>
      <c r="H864" s="255" t="s">
        <v>9171</v>
      </c>
      <c r="I864" s="9">
        <v>1</v>
      </c>
    </row>
    <row r="865" spans="1:9">
      <c r="A865" s="255" t="s">
        <v>2045</v>
      </c>
      <c r="B865" s="9">
        <v>9</v>
      </c>
      <c r="C865" s="255" t="s">
        <v>9215</v>
      </c>
      <c r="D865" s="9">
        <v>2646.5477291196139</v>
      </c>
      <c r="E865" s="9">
        <v>1748169.3782831321</v>
      </c>
      <c r="F865" s="255" t="s">
        <v>9132</v>
      </c>
      <c r="G865" s="9"/>
      <c r="H865" s="255" t="s">
        <v>9171</v>
      </c>
      <c r="I865" s="9">
        <v>1</v>
      </c>
    </row>
    <row r="866" spans="1:9">
      <c r="A866" s="255" t="s">
        <v>2046</v>
      </c>
      <c r="B866" s="9">
        <v>9</v>
      </c>
      <c r="C866" s="255" t="s">
        <v>9106</v>
      </c>
      <c r="D866" s="9">
        <v>1173011.2083922895</v>
      </c>
      <c r="E866" s="9">
        <v>1748169.3782831321</v>
      </c>
      <c r="F866" s="255" t="s">
        <v>9133</v>
      </c>
      <c r="G866" s="9"/>
      <c r="H866" s="255" t="s">
        <v>9171</v>
      </c>
      <c r="I866" s="9">
        <v>1</v>
      </c>
    </row>
    <row r="867" spans="1:9">
      <c r="A867" s="255" t="s">
        <v>2047</v>
      </c>
      <c r="B867" s="9">
        <v>9</v>
      </c>
      <c r="C867" s="255" t="s">
        <v>9107</v>
      </c>
      <c r="D867" s="9">
        <v>4626613698.2116709</v>
      </c>
      <c r="E867" s="9">
        <v>1748169.3782831321</v>
      </c>
      <c r="F867" s="255" t="s">
        <v>9133</v>
      </c>
      <c r="G867" s="9"/>
      <c r="H867" s="255" t="s">
        <v>9171</v>
      </c>
      <c r="I867" s="9">
        <v>1</v>
      </c>
    </row>
    <row r="868" spans="1:9">
      <c r="A868" s="255" t="s">
        <v>2048</v>
      </c>
      <c r="B868" s="9">
        <v>9</v>
      </c>
      <c r="C868" s="255" t="s">
        <v>9108</v>
      </c>
      <c r="D868" s="9">
        <v>0.67099402550129184</v>
      </c>
      <c r="E868" s="9">
        <v>1748169.3782831321</v>
      </c>
      <c r="F868" s="255" t="s">
        <v>9133</v>
      </c>
      <c r="G868" s="9"/>
      <c r="H868" s="255" t="s">
        <v>9171</v>
      </c>
      <c r="I868" s="9">
        <v>1</v>
      </c>
    </row>
    <row r="869" spans="1:9">
      <c r="A869" s="255" t="s">
        <v>2049</v>
      </c>
      <c r="B869" s="9">
        <v>9</v>
      </c>
      <c r="C869" s="255" t="s">
        <v>9215</v>
      </c>
      <c r="D869" s="9">
        <v>2646.5477291196139</v>
      </c>
      <c r="E869" s="9">
        <v>1748169.3782831321</v>
      </c>
      <c r="F869" s="255" t="s">
        <v>9133</v>
      </c>
      <c r="G869" s="9"/>
      <c r="H869" s="255" t="s">
        <v>9171</v>
      </c>
      <c r="I869" s="9">
        <v>1</v>
      </c>
    </row>
    <row r="870" spans="1:9">
      <c r="A870" s="255" t="s">
        <v>2050</v>
      </c>
      <c r="B870" s="9">
        <v>9</v>
      </c>
      <c r="C870" s="255" t="s">
        <v>9106</v>
      </c>
      <c r="D870" s="9">
        <v>1748169.3782831321</v>
      </c>
      <c r="E870" s="9">
        <v>1748169.3782831321</v>
      </c>
      <c r="F870" s="255" t="s">
        <v>9134</v>
      </c>
      <c r="G870" s="9"/>
      <c r="H870" s="255" t="s">
        <v>9171</v>
      </c>
      <c r="I870" s="9">
        <v>1</v>
      </c>
    </row>
    <row r="871" spans="1:9">
      <c r="A871" s="255" t="s">
        <v>2051</v>
      </c>
      <c r="B871" s="9">
        <v>9</v>
      </c>
      <c r="C871" s="255" t="s">
        <v>9107</v>
      </c>
      <c r="D871" s="9">
        <v>7815085938.7938643</v>
      </c>
      <c r="E871" s="9">
        <v>1748169.3782831321</v>
      </c>
      <c r="F871" s="255" t="s">
        <v>9134</v>
      </c>
      <c r="G871" s="9"/>
      <c r="H871" s="255" t="s">
        <v>9171</v>
      </c>
      <c r="I871" s="9">
        <v>1</v>
      </c>
    </row>
    <row r="872" spans="1:9">
      <c r="A872" s="255" t="s">
        <v>2052</v>
      </c>
      <c r="B872" s="9">
        <v>9</v>
      </c>
      <c r="C872" s="255" t="s">
        <v>9108</v>
      </c>
      <c r="D872" s="9">
        <v>1</v>
      </c>
      <c r="E872" s="9">
        <v>1748169.3782831321</v>
      </c>
      <c r="F872" s="255" t="s">
        <v>9134</v>
      </c>
      <c r="G872" s="9"/>
      <c r="H872" s="255" t="s">
        <v>9171</v>
      </c>
      <c r="I872" s="9">
        <v>1</v>
      </c>
    </row>
    <row r="873" spans="1:9">
      <c r="A873" s="255" t="s">
        <v>2053</v>
      </c>
      <c r="B873" s="9">
        <v>9</v>
      </c>
      <c r="C873" s="255" t="s">
        <v>9215</v>
      </c>
      <c r="D873" s="9">
        <v>4470.4397845413687</v>
      </c>
      <c r="E873" s="9">
        <v>1748169.3782831321</v>
      </c>
      <c r="F873" s="255" t="s">
        <v>9134</v>
      </c>
      <c r="G873" s="9"/>
      <c r="H873" s="255" t="s">
        <v>9171</v>
      </c>
      <c r="I873" s="9">
        <v>1</v>
      </c>
    </row>
    <row r="874" spans="1:9">
      <c r="A874" s="255" t="s">
        <v>2054</v>
      </c>
      <c r="B874" s="9">
        <v>9</v>
      </c>
      <c r="C874" s="255" t="s">
        <v>9106</v>
      </c>
      <c r="D874" s="9">
        <v>1748169.3782831321</v>
      </c>
      <c r="E874" s="9">
        <v>1748169.3782831321</v>
      </c>
      <c r="F874" s="255" t="s">
        <v>9135</v>
      </c>
      <c r="G874" s="9"/>
      <c r="H874" s="255" t="s">
        <v>9171</v>
      </c>
      <c r="I874" s="9">
        <v>1</v>
      </c>
    </row>
    <row r="875" spans="1:9">
      <c r="A875" s="255" t="s">
        <v>2055</v>
      </c>
      <c r="B875" s="9">
        <v>9</v>
      </c>
      <c r="C875" s="255" t="s">
        <v>9107</v>
      </c>
      <c r="D875" s="9">
        <v>13021276158.830414</v>
      </c>
      <c r="E875" s="9">
        <v>1748169.3782831321</v>
      </c>
      <c r="F875" s="255" t="s">
        <v>9135</v>
      </c>
      <c r="G875" s="9"/>
      <c r="H875" s="255" t="s">
        <v>9171</v>
      </c>
      <c r="I875" s="9">
        <v>1</v>
      </c>
    </row>
    <row r="876" spans="1:9">
      <c r="A876" s="255" t="s">
        <v>2056</v>
      </c>
      <c r="B876" s="9">
        <v>9</v>
      </c>
      <c r="C876" s="255" t="s">
        <v>9108</v>
      </c>
      <c r="D876" s="9">
        <v>1</v>
      </c>
      <c r="E876" s="9">
        <v>1748169.3782831321</v>
      </c>
      <c r="F876" s="255" t="s">
        <v>9135</v>
      </c>
      <c r="G876" s="9"/>
      <c r="H876" s="255" t="s">
        <v>9171</v>
      </c>
      <c r="I876" s="9">
        <v>1</v>
      </c>
    </row>
    <row r="877" spans="1:9">
      <c r="A877" s="255" t="s">
        <v>2057</v>
      </c>
      <c r="B877" s="9">
        <v>9</v>
      </c>
      <c r="C877" s="255" t="s">
        <v>9215</v>
      </c>
      <c r="D877" s="9">
        <v>7448.5209045467554</v>
      </c>
      <c r="E877" s="9">
        <v>1748169.3782831321</v>
      </c>
      <c r="F877" s="255" t="s">
        <v>9135</v>
      </c>
      <c r="G877" s="9"/>
      <c r="H877" s="255" t="s">
        <v>9171</v>
      </c>
      <c r="I877" s="9">
        <v>1</v>
      </c>
    </row>
    <row r="878" spans="1:9">
      <c r="A878" s="255" t="s">
        <v>2058</v>
      </c>
      <c r="B878" s="9">
        <v>9</v>
      </c>
      <c r="C878" s="255" t="s">
        <v>9106</v>
      </c>
      <c r="D878" s="9">
        <v>1620114.0233182323</v>
      </c>
      <c r="E878" s="9">
        <v>1748169.3782831321</v>
      </c>
      <c r="F878" s="255" t="s">
        <v>9136</v>
      </c>
      <c r="G878" s="9"/>
      <c r="H878" s="255" t="s">
        <v>9171</v>
      </c>
      <c r="I878" s="9">
        <v>1</v>
      </c>
    </row>
    <row r="879" spans="1:9">
      <c r="A879" s="255" t="s">
        <v>2059</v>
      </c>
      <c r="B879" s="9">
        <v>9</v>
      </c>
      <c r="C879" s="255" t="s">
        <v>9107</v>
      </c>
      <c r="D879" s="9">
        <v>9819395212.4770184</v>
      </c>
      <c r="E879" s="9">
        <v>1748169.3782831321</v>
      </c>
      <c r="F879" s="255" t="s">
        <v>9136</v>
      </c>
      <c r="G879" s="9"/>
      <c r="H879" s="255" t="s">
        <v>9171</v>
      </c>
      <c r="I879" s="9">
        <v>1</v>
      </c>
    </row>
    <row r="880" spans="1:9">
      <c r="A880" s="255" t="s">
        <v>2060</v>
      </c>
      <c r="B880" s="9">
        <v>9</v>
      </c>
      <c r="C880" s="255" t="s">
        <v>9108</v>
      </c>
      <c r="D880" s="9">
        <v>0.92674888568826075</v>
      </c>
      <c r="E880" s="9">
        <v>1748169.3782831321</v>
      </c>
      <c r="F880" s="255" t="s">
        <v>9136</v>
      </c>
      <c r="G880" s="9"/>
      <c r="H880" s="255" t="s">
        <v>9171</v>
      </c>
      <c r="I880" s="9">
        <v>1</v>
      </c>
    </row>
    <row r="881" spans="1:9">
      <c r="A881" s="255" t="s">
        <v>2061</v>
      </c>
      <c r="B881" s="9">
        <v>9</v>
      </c>
      <c r="C881" s="255" t="s">
        <v>9215</v>
      </c>
      <c r="D881" s="9">
        <v>5616.9587080404044</v>
      </c>
      <c r="E881" s="9">
        <v>1748169.3782831321</v>
      </c>
      <c r="F881" s="255" t="s">
        <v>9136</v>
      </c>
      <c r="G881" s="9"/>
      <c r="H881" s="255" t="s">
        <v>9171</v>
      </c>
      <c r="I881" s="9">
        <v>1</v>
      </c>
    </row>
    <row r="882" spans="1:9">
      <c r="A882" s="255" t="s">
        <v>2062</v>
      </c>
      <c r="B882" s="9">
        <v>9</v>
      </c>
      <c r="C882" s="255" t="s">
        <v>9106</v>
      </c>
      <c r="D882" s="9">
        <v>0</v>
      </c>
      <c r="E882" s="9">
        <v>1748169.3782831321</v>
      </c>
      <c r="F882" s="255" t="s">
        <v>9137</v>
      </c>
      <c r="G882" s="9"/>
      <c r="H882" s="255" t="s">
        <v>9171</v>
      </c>
      <c r="I882" s="9">
        <v>1</v>
      </c>
    </row>
    <row r="883" spans="1:9">
      <c r="A883" s="255" t="s">
        <v>2063</v>
      </c>
      <c r="B883" s="9">
        <v>9</v>
      </c>
      <c r="C883" s="255" t="s">
        <v>9107</v>
      </c>
      <c r="D883" s="9">
        <v>-2105657095.3483539</v>
      </c>
      <c r="E883" s="9">
        <v>1748169.3782831321</v>
      </c>
      <c r="F883" s="255" t="s">
        <v>9137</v>
      </c>
      <c r="G883" s="9"/>
      <c r="H883" s="255" t="s">
        <v>9171</v>
      </c>
      <c r="I883" s="9">
        <v>1</v>
      </c>
    </row>
    <row r="884" spans="1:9">
      <c r="A884" s="255" t="s">
        <v>2064</v>
      </c>
      <c r="B884" s="9">
        <v>9</v>
      </c>
      <c r="C884" s="255" t="s">
        <v>9108</v>
      </c>
      <c r="D884" s="9">
        <v>0</v>
      </c>
      <c r="E884" s="9">
        <v>1748169.3782831321</v>
      </c>
      <c r="F884" s="255" t="s">
        <v>9137</v>
      </c>
      <c r="G884" s="9"/>
      <c r="H884" s="255" t="s">
        <v>9171</v>
      </c>
      <c r="I884" s="9">
        <v>1</v>
      </c>
    </row>
    <row r="885" spans="1:9">
      <c r="A885" s="255" t="s">
        <v>2065</v>
      </c>
      <c r="B885" s="9">
        <v>9</v>
      </c>
      <c r="C885" s="255" t="s">
        <v>9215</v>
      </c>
      <c r="D885" s="9">
        <v>-1204.4926089577823</v>
      </c>
      <c r="E885" s="9">
        <v>1748169.3782831321</v>
      </c>
      <c r="F885" s="255" t="s">
        <v>9137</v>
      </c>
      <c r="G885" s="9"/>
      <c r="H885" s="255" t="s">
        <v>9171</v>
      </c>
      <c r="I885" s="9">
        <v>1</v>
      </c>
    </row>
    <row r="886" spans="1:9">
      <c r="A886" s="255" t="s">
        <v>2066</v>
      </c>
      <c r="B886" s="9">
        <v>9</v>
      </c>
      <c r="C886" s="255" t="s">
        <v>9106</v>
      </c>
      <c r="D886" s="9">
        <v>1533270.1286317783</v>
      </c>
      <c r="E886" s="9">
        <v>1748169.3782831321</v>
      </c>
      <c r="F886" s="255" t="s">
        <v>9138</v>
      </c>
      <c r="G886" s="9"/>
      <c r="H886" s="255" t="s">
        <v>9171</v>
      </c>
      <c r="I886" s="9">
        <v>1</v>
      </c>
    </row>
    <row r="887" spans="1:9">
      <c r="A887" s="255" t="s">
        <v>2067</v>
      </c>
      <c r="B887" s="9">
        <v>9</v>
      </c>
      <c r="C887" s="255" t="s">
        <v>9107</v>
      </c>
      <c r="D887" s="9">
        <v>7713738117.128664</v>
      </c>
      <c r="E887" s="9">
        <v>1748169.3782831321</v>
      </c>
      <c r="F887" s="255" t="s">
        <v>9138</v>
      </c>
      <c r="G887" s="9"/>
      <c r="H887" s="255" t="s">
        <v>9171</v>
      </c>
      <c r="I887" s="9">
        <v>1</v>
      </c>
    </row>
    <row r="888" spans="1:9">
      <c r="A888" s="255" t="s">
        <v>2068</v>
      </c>
      <c r="B888" s="9">
        <v>9</v>
      </c>
      <c r="C888" s="255" t="s">
        <v>9108</v>
      </c>
      <c r="D888" s="9">
        <v>0.87707183736257566</v>
      </c>
      <c r="E888" s="9">
        <v>1748169.3782831321</v>
      </c>
      <c r="F888" s="255" t="s">
        <v>9138</v>
      </c>
      <c r="G888" s="9"/>
      <c r="H888" s="255" t="s">
        <v>9171</v>
      </c>
      <c r="I888" s="9">
        <v>1</v>
      </c>
    </row>
    <row r="889" spans="1:9">
      <c r="A889" s="255" t="s">
        <v>2069</v>
      </c>
      <c r="B889" s="9">
        <v>9</v>
      </c>
      <c r="C889" s="255" t="s">
        <v>9215</v>
      </c>
      <c r="D889" s="9">
        <v>4412.4660990826214</v>
      </c>
      <c r="E889" s="9">
        <v>1748169.3782831321</v>
      </c>
      <c r="F889" s="255" t="s">
        <v>9138</v>
      </c>
      <c r="G889" s="9"/>
      <c r="H889" s="255" t="s">
        <v>9171</v>
      </c>
      <c r="I889" s="9">
        <v>1</v>
      </c>
    </row>
    <row r="890" spans="1:9">
      <c r="A890" s="255" t="s">
        <v>2070</v>
      </c>
      <c r="B890" s="9">
        <v>9</v>
      </c>
      <c r="C890" s="255" t="s">
        <v>9106</v>
      </c>
      <c r="D890" s="9">
        <v>584623.39905610483</v>
      </c>
      <c r="E890" s="9">
        <v>1748169.3782831321</v>
      </c>
      <c r="F890" s="255" t="s">
        <v>9139</v>
      </c>
      <c r="G890" s="9"/>
      <c r="H890" s="255" t="s">
        <v>9171</v>
      </c>
      <c r="I890" s="9">
        <v>1</v>
      </c>
    </row>
    <row r="891" spans="1:9">
      <c r="A891" s="255" t="s">
        <v>2071</v>
      </c>
      <c r="B891" s="9">
        <v>9</v>
      </c>
      <c r="C891" s="255" t="s">
        <v>9107</v>
      </c>
      <c r="D891" s="9">
        <v>3087124418.9169927</v>
      </c>
      <c r="E891" s="9">
        <v>1748169.3782831321</v>
      </c>
      <c r="F891" s="255" t="s">
        <v>9139</v>
      </c>
      <c r="G891" s="9"/>
      <c r="H891" s="255" t="s">
        <v>9171</v>
      </c>
      <c r="I891" s="9">
        <v>1</v>
      </c>
    </row>
    <row r="892" spans="1:9">
      <c r="A892" s="255" t="s">
        <v>2072</v>
      </c>
      <c r="B892" s="9">
        <v>9</v>
      </c>
      <c r="C892" s="255" t="s">
        <v>9108</v>
      </c>
      <c r="D892" s="9">
        <v>0.33442034068246884</v>
      </c>
      <c r="E892" s="9">
        <v>1748169.3782831321</v>
      </c>
      <c r="F892" s="255" t="s">
        <v>9139</v>
      </c>
      <c r="G892" s="9"/>
      <c r="H892" s="255" t="s">
        <v>9171</v>
      </c>
      <c r="I892" s="9">
        <v>1</v>
      </c>
    </row>
    <row r="893" spans="1:9">
      <c r="A893" s="255" t="s">
        <v>2073</v>
      </c>
      <c r="B893" s="9">
        <v>9</v>
      </c>
      <c r="C893" s="255" t="s">
        <v>9215</v>
      </c>
      <c r="D893" s="9">
        <v>1765.9183699630073</v>
      </c>
      <c r="E893" s="9">
        <v>1748169.3782831321</v>
      </c>
      <c r="F893" s="255" t="s">
        <v>9139</v>
      </c>
      <c r="G893" s="9"/>
      <c r="H893" s="255" t="s">
        <v>9171</v>
      </c>
      <c r="I893" s="9">
        <v>1</v>
      </c>
    </row>
    <row r="894" spans="1:9">
      <c r="A894" s="255" t="s">
        <v>2074</v>
      </c>
      <c r="B894" s="9">
        <v>9</v>
      </c>
      <c r="C894" s="255" t="s">
        <v>9106</v>
      </c>
      <c r="D894" s="9">
        <v>1491713.9506113932</v>
      </c>
      <c r="E894" s="9">
        <v>1748169.3782831321</v>
      </c>
      <c r="F894" s="255" t="s">
        <v>9140</v>
      </c>
      <c r="G894" s="9"/>
      <c r="H894" s="255" t="s">
        <v>9171</v>
      </c>
      <c r="I894" s="9">
        <v>1</v>
      </c>
    </row>
    <row r="895" spans="1:9">
      <c r="A895" s="255" t="s">
        <v>2075</v>
      </c>
      <c r="B895" s="9">
        <v>9</v>
      </c>
      <c r="C895" s="255" t="s">
        <v>9107</v>
      </c>
      <c r="D895" s="9">
        <v>5206190220.0365496</v>
      </c>
      <c r="E895" s="9">
        <v>1748169.3782831321</v>
      </c>
      <c r="F895" s="255" t="s">
        <v>9140</v>
      </c>
      <c r="G895" s="9"/>
      <c r="H895" s="255" t="s">
        <v>9171</v>
      </c>
      <c r="I895" s="9">
        <v>1</v>
      </c>
    </row>
    <row r="896" spans="1:9">
      <c r="A896" s="255" t="s">
        <v>2076</v>
      </c>
      <c r="B896" s="9">
        <v>9</v>
      </c>
      <c r="C896" s="255" t="s">
        <v>9108</v>
      </c>
      <c r="D896" s="9">
        <v>0.8533005835375046</v>
      </c>
      <c r="E896" s="9">
        <v>1748169.3782831321</v>
      </c>
      <c r="F896" s="255" t="s">
        <v>9140</v>
      </c>
      <c r="G896" s="9"/>
      <c r="H896" s="255" t="s">
        <v>9171</v>
      </c>
      <c r="I896" s="9">
        <v>1</v>
      </c>
    </row>
    <row r="897" spans="1:9">
      <c r="A897" s="255" t="s">
        <v>2077</v>
      </c>
      <c r="B897" s="9">
        <v>9</v>
      </c>
      <c r="C897" s="255" t="s">
        <v>9215</v>
      </c>
      <c r="D897" s="9">
        <v>2978.0811200053863</v>
      </c>
      <c r="E897" s="9">
        <v>1748169.3782831321</v>
      </c>
      <c r="F897" s="255" t="s">
        <v>9140</v>
      </c>
      <c r="G897" s="9"/>
      <c r="H897" s="255" t="s">
        <v>9171</v>
      </c>
      <c r="I897" s="9">
        <v>1</v>
      </c>
    </row>
    <row r="898" spans="1:9">
      <c r="A898" s="255" t="s">
        <v>2078</v>
      </c>
      <c r="B898" s="9">
        <v>9</v>
      </c>
      <c r="C898" s="255" t="s">
        <v>9106</v>
      </c>
      <c r="D898" s="9">
        <v>0</v>
      </c>
      <c r="E898" s="9">
        <v>1748169.3782831321</v>
      </c>
      <c r="F898" s="255" t="s">
        <v>9141</v>
      </c>
      <c r="G898" s="9"/>
      <c r="H898" s="255" t="s">
        <v>9171</v>
      </c>
      <c r="I898" s="9">
        <v>1</v>
      </c>
    </row>
    <row r="899" spans="1:9">
      <c r="A899" s="255" t="s">
        <v>2079</v>
      </c>
      <c r="B899" s="9">
        <v>9</v>
      </c>
      <c r="C899" s="255" t="s">
        <v>9107</v>
      </c>
      <c r="D899" s="9">
        <v>0</v>
      </c>
      <c r="E899" s="9">
        <v>1748169.3782831321</v>
      </c>
      <c r="F899" s="255" t="s">
        <v>9141</v>
      </c>
      <c r="G899" s="9"/>
      <c r="H899" s="255" t="s">
        <v>9171</v>
      </c>
      <c r="I899" s="9">
        <v>1</v>
      </c>
    </row>
    <row r="900" spans="1:9">
      <c r="A900" s="255" t="s">
        <v>2080</v>
      </c>
      <c r="B900" s="9">
        <v>9</v>
      </c>
      <c r="C900" s="255" t="s">
        <v>9108</v>
      </c>
      <c r="D900" s="9">
        <v>0</v>
      </c>
      <c r="E900" s="9">
        <v>1748169.3782831321</v>
      </c>
      <c r="F900" s="255" t="s">
        <v>9141</v>
      </c>
      <c r="G900" s="9"/>
      <c r="H900" s="255" t="s">
        <v>9171</v>
      </c>
      <c r="I900" s="9">
        <v>1</v>
      </c>
    </row>
    <row r="901" spans="1:9">
      <c r="A901" s="255" t="s">
        <v>2081</v>
      </c>
      <c r="B901" s="9">
        <v>9</v>
      </c>
      <c r="C901" s="255" t="s">
        <v>9215</v>
      </c>
      <c r="D901" s="9">
        <v>0</v>
      </c>
      <c r="E901" s="9">
        <v>1748169.3782831321</v>
      </c>
      <c r="F901" s="255" t="s">
        <v>9141</v>
      </c>
      <c r="G901" s="9"/>
      <c r="H901" s="255" t="s">
        <v>9171</v>
      </c>
      <c r="I901" s="9">
        <v>1</v>
      </c>
    </row>
    <row r="902" spans="1:9">
      <c r="A902" s="255" t="s">
        <v>2082</v>
      </c>
      <c r="B902" s="9">
        <v>10</v>
      </c>
      <c r="C902" s="255" t="s">
        <v>9106</v>
      </c>
      <c r="D902" s="9">
        <v>1613663.2427301712</v>
      </c>
      <c r="E902" s="9">
        <v>1748231.3684321246</v>
      </c>
      <c r="F902" s="255" t="s">
        <v>9117</v>
      </c>
      <c r="G902" s="9"/>
      <c r="H902" s="255" t="s">
        <v>9171</v>
      </c>
      <c r="I902" s="9">
        <v>1</v>
      </c>
    </row>
    <row r="903" spans="1:9">
      <c r="A903" s="255" t="s">
        <v>2083</v>
      </c>
      <c r="B903" s="9">
        <v>10</v>
      </c>
      <c r="C903" s="255" t="s">
        <v>9107</v>
      </c>
      <c r="D903" s="9">
        <v>25874349740.477142</v>
      </c>
      <c r="E903" s="9">
        <v>1748231.3684321246</v>
      </c>
      <c r="F903" s="255" t="s">
        <v>9117</v>
      </c>
      <c r="G903" s="9"/>
      <c r="H903" s="255" t="s">
        <v>9171</v>
      </c>
      <c r="I903" s="9">
        <v>1</v>
      </c>
    </row>
    <row r="904" spans="1:9">
      <c r="A904" s="255" t="s">
        <v>2084</v>
      </c>
      <c r="B904" s="9">
        <v>10</v>
      </c>
      <c r="C904" s="255" t="s">
        <v>9108</v>
      </c>
      <c r="D904" s="9">
        <v>0.92302613479436713</v>
      </c>
      <c r="E904" s="9">
        <v>1748231.3684321246</v>
      </c>
      <c r="F904" s="255" t="s">
        <v>9117</v>
      </c>
      <c r="G904" s="9"/>
      <c r="H904" s="255" t="s">
        <v>9171</v>
      </c>
      <c r="I904" s="9">
        <v>1</v>
      </c>
    </row>
    <row r="905" spans="1:9">
      <c r="A905" s="255" t="s">
        <v>2085</v>
      </c>
      <c r="B905" s="9">
        <v>10</v>
      </c>
      <c r="C905" s="255" t="s">
        <v>9215</v>
      </c>
      <c r="D905" s="9">
        <v>14800.300582457898</v>
      </c>
      <c r="E905" s="9">
        <v>1748231.3684321246</v>
      </c>
      <c r="F905" s="255" t="s">
        <v>9117</v>
      </c>
      <c r="G905" s="9"/>
      <c r="H905" s="255" t="s">
        <v>9171</v>
      </c>
      <c r="I905" s="9">
        <v>1</v>
      </c>
    </row>
    <row r="906" spans="1:9">
      <c r="A906" s="255" t="s">
        <v>2086</v>
      </c>
      <c r="B906" s="9">
        <v>10</v>
      </c>
      <c r="C906" s="255" t="s">
        <v>9106</v>
      </c>
      <c r="D906" s="9">
        <v>0</v>
      </c>
      <c r="E906" s="9">
        <v>1748231.3684321246</v>
      </c>
      <c r="F906" s="255" t="s">
        <v>9118</v>
      </c>
      <c r="G906" s="9"/>
      <c r="H906" s="255" t="s">
        <v>9171</v>
      </c>
      <c r="I906" s="9">
        <v>1</v>
      </c>
    </row>
    <row r="907" spans="1:9">
      <c r="A907" s="255" t="s">
        <v>2087</v>
      </c>
      <c r="B907" s="9">
        <v>10</v>
      </c>
      <c r="C907" s="255" t="s">
        <v>9107</v>
      </c>
      <c r="D907" s="9">
        <v>0</v>
      </c>
      <c r="E907" s="9">
        <v>1748231.3684321246</v>
      </c>
      <c r="F907" s="255" t="s">
        <v>9118</v>
      </c>
      <c r="G907" s="9"/>
      <c r="H907" s="255" t="s">
        <v>9171</v>
      </c>
      <c r="I907" s="9">
        <v>1</v>
      </c>
    </row>
    <row r="908" spans="1:9">
      <c r="A908" s="255" t="s">
        <v>2088</v>
      </c>
      <c r="B908" s="9">
        <v>10</v>
      </c>
      <c r="C908" s="255" t="s">
        <v>9108</v>
      </c>
      <c r="D908" s="9">
        <v>0</v>
      </c>
      <c r="E908" s="9">
        <v>1748231.3684321246</v>
      </c>
      <c r="F908" s="255" t="s">
        <v>9118</v>
      </c>
      <c r="G908" s="9"/>
      <c r="H908" s="255" t="s">
        <v>9171</v>
      </c>
      <c r="I908" s="9">
        <v>1</v>
      </c>
    </row>
    <row r="909" spans="1:9">
      <c r="A909" s="255" t="s">
        <v>2089</v>
      </c>
      <c r="B909" s="9">
        <v>10</v>
      </c>
      <c r="C909" s="255" t="s">
        <v>9215</v>
      </c>
      <c r="D909" s="9">
        <v>0</v>
      </c>
      <c r="E909" s="9">
        <v>1748231.3684321246</v>
      </c>
      <c r="F909" s="255" t="s">
        <v>9118</v>
      </c>
      <c r="G909" s="9"/>
      <c r="H909" s="255" t="s">
        <v>9171</v>
      </c>
      <c r="I909" s="9">
        <v>1</v>
      </c>
    </row>
    <row r="910" spans="1:9">
      <c r="A910" s="255" t="s">
        <v>2090</v>
      </c>
      <c r="B910" s="9">
        <v>10</v>
      </c>
      <c r="C910" s="255" t="s">
        <v>9106</v>
      </c>
      <c r="D910" s="9">
        <v>0</v>
      </c>
      <c r="E910" s="9">
        <v>1748231.3684321246</v>
      </c>
      <c r="F910" s="255" t="s">
        <v>9119</v>
      </c>
      <c r="G910" s="9"/>
      <c r="H910" s="255" t="s">
        <v>9171</v>
      </c>
      <c r="I910" s="9">
        <v>1</v>
      </c>
    </row>
    <row r="911" spans="1:9">
      <c r="A911" s="255" t="s">
        <v>2091</v>
      </c>
      <c r="B911" s="9">
        <v>10</v>
      </c>
      <c r="C911" s="255" t="s">
        <v>9107</v>
      </c>
      <c r="D911" s="9">
        <v>0</v>
      </c>
      <c r="E911" s="9">
        <v>1748231.3684321246</v>
      </c>
      <c r="F911" s="255" t="s">
        <v>9119</v>
      </c>
      <c r="G911" s="9"/>
      <c r="H911" s="255" t="s">
        <v>9171</v>
      </c>
      <c r="I911" s="9">
        <v>1</v>
      </c>
    </row>
    <row r="912" spans="1:9">
      <c r="A912" s="255" t="s">
        <v>2092</v>
      </c>
      <c r="B912" s="9">
        <v>10</v>
      </c>
      <c r="C912" s="255" t="s">
        <v>9108</v>
      </c>
      <c r="D912" s="9">
        <v>0</v>
      </c>
      <c r="E912" s="9">
        <v>1748231.3684321246</v>
      </c>
      <c r="F912" s="255" t="s">
        <v>9119</v>
      </c>
      <c r="G912" s="9"/>
      <c r="H912" s="255" t="s">
        <v>9171</v>
      </c>
      <c r="I912" s="9">
        <v>1</v>
      </c>
    </row>
    <row r="913" spans="1:9">
      <c r="A913" s="255" t="s">
        <v>2093</v>
      </c>
      <c r="B913" s="9">
        <v>10</v>
      </c>
      <c r="C913" s="255" t="s">
        <v>9215</v>
      </c>
      <c r="D913" s="9">
        <v>0</v>
      </c>
      <c r="E913" s="9">
        <v>1748231.3684321246</v>
      </c>
      <c r="F913" s="255" t="s">
        <v>9119</v>
      </c>
      <c r="G913" s="9"/>
      <c r="H913" s="255" t="s">
        <v>9171</v>
      </c>
      <c r="I913" s="9">
        <v>1</v>
      </c>
    </row>
    <row r="914" spans="1:9">
      <c r="A914" s="255" t="s">
        <v>2094</v>
      </c>
      <c r="B914" s="9">
        <v>10</v>
      </c>
      <c r="C914" s="255" t="s">
        <v>9106</v>
      </c>
      <c r="D914" s="9">
        <v>0</v>
      </c>
      <c r="E914" s="9">
        <v>1748231.3684321246</v>
      </c>
      <c r="F914" s="255" t="s">
        <v>9120</v>
      </c>
      <c r="G914" s="9"/>
      <c r="H914" s="255" t="s">
        <v>9171</v>
      </c>
      <c r="I914" s="9">
        <v>1</v>
      </c>
    </row>
    <row r="915" spans="1:9">
      <c r="A915" s="255" t="s">
        <v>2095</v>
      </c>
      <c r="B915" s="9">
        <v>10</v>
      </c>
      <c r="C915" s="255" t="s">
        <v>9107</v>
      </c>
      <c r="D915" s="9">
        <v>0</v>
      </c>
      <c r="E915" s="9">
        <v>1748231.3684321246</v>
      </c>
      <c r="F915" s="255" t="s">
        <v>9120</v>
      </c>
      <c r="G915" s="9"/>
      <c r="H915" s="255" t="s">
        <v>9171</v>
      </c>
      <c r="I915" s="9">
        <v>1</v>
      </c>
    </row>
    <row r="916" spans="1:9">
      <c r="A916" s="255" t="s">
        <v>2096</v>
      </c>
      <c r="B916" s="9">
        <v>10</v>
      </c>
      <c r="C916" s="255" t="s">
        <v>9108</v>
      </c>
      <c r="D916" s="9">
        <v>0</v>
      </c>
      <c r="E916" s="9">
        <v>1748231.3684321246</v>
      </c>
      <c r="F916" s="255" t="s">
        <v>9120</v>
      </c>
      <c r="G916" s="9"/>
      <c r="H916" s="255" t="s">
        <v>9171</v>
      </c>
      <c r="I916" s="9">
        <v>1</v>
      </c>
    </row>
    <row r="917" spans="1:9">
      <c r="A917" s="255" t="s">
        <v>2097</v>
      </c>
      <c r="B917" s="9">
        <v>10</v>
      </c>
      <c r="C917" s="255" t="s">
        <v>9215</v>
      </c>
      <c r="D917" s="9">
        <v>0</v>
      </c>
      <c r="E917" s="9">
        <v>1748231.3684321246</v>
      </c>
      <c r="F917" s="255" t="s">
        <v>9120</v>
      </c>
      <c r="G917" s="9"/>
      <c r="H917" s="255" t="s">
        <v>9171</v>
      </c>
      <c r="I917" s="9">
        <v>1</v>
      </c>
    </row>
    <row r="918" spans="1:9">
      <c r="A918" s="255" t="s">
        <v>2098</v>
      </c>
      <c r="B918" s="9">
        <v>10</v>
      </c>
      <c r="C918" s="255" t="s">
        <v>9106</v>
      </c>
      <c r="D918" s="9">
        <v>0</v>
      </c>
      <c r="E918" s="9">
        <v>1748231.3684321246</v>
      </c>
      <c r="F918" s="255" t="s">
        <v>9121</v>
      </c>
      <c r="G918" s="9"/>
      <c r="H918" s="255" t="s">
        <v>9171</v>
      </c>
      <c r="I918" s="9">
        <v>1</v>
      </c>
    </row>
    <row r="919" spans="1:9">
      <c r="A919" s="255" t="s">
        <v>2099</v>
      </c>
      <c r="B919" s="9">
        <v>10</v>
      </c>
      <c r="C919" s="255" t="s">
        <v>9107</v>
      </c>
      <c r="D919" s="9">
        <v>0</v>
      </c>
      <c r="E919" s="9">
        <v>1748231.3684321246</v>
      </c>
      <c r="F919" s="255" t="s">
        <v>9121</v>
      </c>
      <c r="G919" s="9"/>
      <c r="H919" s="255" t="s">
        <v>9171</v>
      </c>
      <c r="I919" s="9">
        <v>1</v>
      </c>
    </row>
    <row r="920" spans="1:9">
      <c r="A920" s="255" t="s">
        <v>2100</v>
      </c>
      <c r="B920" s="9">
        <v>10</v>
      </c>
      <c r="C920" s="255" t="s">
        <v>9108</v>
      </c>
      <c r="D920" s="9">
        <v>0</v>
      </c>
      <c r="E920" s="9">
        <v>1748231.3684321246</v>
      </c>
      <c r="F920" s="255" t="s">
        <v>9121</v>
      </c>
      <c r="G920" s="9"/>
      <c r="H920" s="255" t="s">
        <v>9171</v>
      </c>
      <c r="I920" s="9">
        <v>1</v>
      </c>
    </row>
    <row r="921" spans="1:9">
      <c r="A921" s="255" t="s">
        <v>2101</v>
      </c>
      <c r="B921" s="9">
        <v>10</v>
      </c>
      <c r="C921" s="255" t="s">
        <v>9215</v>
      </c>
      <c r="D921" s="9">
        <v>0</v>
      </c>
      <c r="E921" s="9">
        <v>1748231.3684321246</v>
      </c>
      <c r="F921" s="255" t="s">
        <v>9121</v>
      </c>
      <c r="G921" s="9"/>
      <c r="H921" s="255" t="s">
        <v>9171</v>
      </c>
      <c r="I921" s="9">
        <v>1</v>
      </c>
    </row>
    <row r="922" spans="1:9">
      <c r="A922" s="255" t="s">
        <v>2102</v>
      </c>
      <c r="B922" s="9">
        <v>10</v>
      </c>
      <c r="C922" s="255" t="s">
        <v>9106</v>
      </c>
      <c r="D922" s="9">
        <v>0</v>
      </c>
      <c r="E922" s="9">
        <v>1748231.3684321246</v>
      </c>
      <c r="F922" s="255" t="s">
        <v>9122</v>
      </c>
      <c r="G922" s="9"/>
      <c r="H922" s="255" t="s">
        <v>9171</v>
      </c>
      <c r="I922" s="9">
        <v>1</v>
      </c>
    </row>
    <row r="923" spans="1:9">
      <c r="A923" s="255" t="s">
        <v>2103</v>
      </c>
      <c r="B923" s="9">
        <v>10</v>
      </c>
      <c r="C923" s="255" t="s">
        <v>9107</v>
      </c>
      <c r="D923" s="9">
        <v>0</v>
      </c>
      <c r="E923" s="9">
        <v>1748231.3684321246</v>
      </c>
      <c r="F923" s="255" t="s">
        <v>9122</v>
      </c>
      <c r="G923" s="9"/>
      <c r="H923" s="255" t="s">
        <v>9171</v>
      </c>
      <c r="I923" s="9">
        <v>1</v>
      </c>
    </row>
    <row r="924" spans="1:9">
      <c r="A924" s="255" t="s">
        <v>2104</v>
      </c>
      <c r="B924" s="9">
        <v>10</v>
      </c>
      <c r="C924" s="255" t="s">
        <v>9108</v>
      </c>
      <c r="D924" s="9">
        <v>0</v>
      </c>
      <c r="E924" s="9">
        <v>1748231.3684321246</v>
      </c>
      <c r="F924" s="255" t="s">
        <v>9122</v>
      </c>
      <c r="G924" s="9"/>
      <c r="H924" s="255" t="s">
        <v>9171</v>
      </c>
      <c r="I924" s="9">
        <v>1</v>
      </c>
    </row>
    <row r="925" spans="1:9">
      <c r="A925" s="255" t="s">
        <v>2105</v>
      </c>
      <c r="B925" s="9">
        <v>10</v>
      </c>
      <c r="C925" s="255" t="s">
        <v>9215</v>
      </c>
      <c r="D925" s="9">
        <v>0</v>
      </c>
      <c r="E925" s="9">
        <v>1748231.3684321246</v>
      </c>
      <c r="F925" s="255" t="s">
        <v>9122</v>
      </c>
      <c r="G925" s="9"/>
      <c r="H925" s="255" t="s">
        <v>9171</v>
      </c>
      <c r="I925" s="9">
        <v>1</v>
      </c>
    </row>
    <row r="926" spans="1:9">
      <c r="A926" s="255" t="s">
        <v>2106</v>
      </c>
      <c r="B926" s="9">
        <v>10</v>
      </c>
      <c r="C926" s="255" t="s">
        <v>9106</v>
      </c>
      <c r="D926" s="9">
        <v>0</v>
      </c>
      <c r="E926" s="9">
        <v>1748231.3684321246</v>
      </c>
      <c r="F926" s="255" t="s">
        <v>9123</v>
      </c>
      <c r="G926" s="9"/>
      <c r="H926" s="255" t="s">
        <v>9171</v>
      </c>
      <c r="I926" s="9">
        <v>1</v>
      </c>
    </row>
    <row r="927" spans="1:9">
      <c r="A927" s="255" t="s">
        <v>2107</v>
      </c>
      <c r="B927" s="9">
        <v>10</v>
      </c>
      <c r="C927" s="255" t="s">
        <v>9107</v>
      </c>
      <c r="D927" s="9">
        <v>0</v>
      </c>
      <c r="E927" s="9">
        <v>1748231.3684321246</v>
      </c>
      <c r="F927" s="255" t="s">
        <v>9123</v>
      </c>
      <c r="G927" s="9"/>
      <c r="H927" s="255" t="s">
        <v>9171</v>
      </c>
      <c r="I927" s="9">
        <v>1</v>
      </c>
    </row>
    <row r="928" spans="1:9">
      <c r="A928" s="255" t="s">
        <v>2108</v>
      </c>
      <c r="B928" s="9">
        <v>10</v>
      </c>
      <c r="C928" s="255" t="s">
        <v>9108</v>
      </c>
      <c r="D928" s="9">
        <v>0</v>
      </c>
      <c r="E928" s="9">
        <v>1748231.3684321246</v>
      </c>
      <c r="F928" s="255" t="s">
        <v>9123</v>
      </c>
      <c r="G928" s="9"/>
      <c r="H928" s="255" t="s">
        <v>9171</v>
      </c>
      <c r="I928" s="9">
        <v>1</v>
      </c>
    </row>
    <row r="929" spans="1:9">
      <c r="A929" s="255" t="s">
        <v>2109</v>
      </c>
      <c r="B929" s="9">
        <v>10</v>
      </c>
      <c r="C929" s="255" t="s">
        <v>9215</v>
      </c>
      <c r="D929" s="9">
        <v>0</v>
      </c>
      <c r="E929" s="9">
        <v>1748231.3684321246</v>
      </c>
      <c r="F929" s="255" t="s">
        <v>9123</v>
      </c>
      <c r="G929" s="9"/>
      <c r="H929" s="255" t="s">
        <v>9171</v>
      </c>
      <c r="I929" s="9">
        <v>1</v>
      </c>
    </row>
    <row r="930" spans="1:9">
      <c r="A930" s="255" t="s">
        <v>2110</v>
      </c>
      <c r="B930" s="9">
        <v>10</v>
      </c>
      <c r="C930" s="255" t="s">
        <v>9106</v>
      </c>
      <c r="D930" s="9">
        <v>0</v>
      </c>
      <c r="E930" s="9">
        <v>1748231.3684321246</v>
      </c>
      <c r="F930" s="255" t="s">
        <v>9124</v>
      </c>
      <c r="G930" s="9"/>
      <c r="H930" s="255" t="s">
        <v>9171</v>
      </c>
      <c r="I930" s="9">
        <v>1</v>
      </c>
    </row>
    <row r="931" spans="1:9">
      <c r="A931" s="255" t="s">
        <v>2111</v>
      </c>
      <c r="B931" s="9">
        <v>10</v>
      </c>
      <c r="C931" s="255" t="s">
        <v>9107</v>
      </c>
      <c r="D931" s="9">
        <v>0</v>
      </c>
      <c r="E931" s="9">
        <v>1748231.3684321246</v>
      </c>
      <c r="F931" s="255" t="s">
        <v>9124</v>
      </c>
      <c r="G931" s="9"/>
      <c r="H931" s="255" t="s">
        <v>9171</v>
      </c>
      <c r="I931" s="9">
        <v>1</v>
      </c>
    </row>
    <row r="932" spans="1:9">
      <c r="A932" s="255" t="s">
        <v>2112</v>
      </c>
      <c r="B932" s="9">
        <v>10</v>
      </c>
      <c r="C932" s="255" t="s">
        <v>9108</v>
      </c>
      <c r="D932" s="9">
        <v>0</v>
      </c>
      <c r="E932" s="9">
        <v>1748231.3684321246</v>
      </c>
      <c r="F932" s="255" t="s">
        <v>9124</v>
      </c>
      <c r="G932" s="9"/>
      <c r="H932" s="255" t="s">
        <v>9171</v>
      </c>
      <c r="I932" s="9">
        <v>1</v>
      </c>
    </row>
    <row r="933" spans="1:9">
      <c r="A933" s="255" t="s">
        <v>2113</v>
      </c>
      <c r="B933" s="9">
        <v>10</v>
      </c>
      <c r="C933" s="255" t="s">
        <v>9215</v>
      </c>
      <c r="D933" s="9">
        <v>0</v>
      </c>
      <c r="E933" s="9">
        <v>1748231.3684321246</v>
      </c>
      <c r="F933" s="255" t="s">
        <v>9124</v>
      </c>
      <c r="G933" s="9"/>
      <c r="H933" s="255" t="s">
        <v>9171</v>
      </c>
      <c r="I933" s="9">
        <v>1</v>
      </c>
    </row>
    <row r="934" spans="1:9">
      <c r="A934" s="255" t="s">
        <v>2114</v>
      </c>
      <c r="B934" s="9">
        <v>10</v>
      </c>
      <c r="C934" s="255" t="s">
        <v>9106</v>
      </c>
      <c r="D934" s="9">
        <v>1506427.8862289307</v>
      </c>
      <c r="E934" s="9">
        <v>1748231.3684321246</v>
      </c>
      <c r="F934" s="255" t="s">
        <v>9125</v>
      </c>
      <c r="G934" s="9"/>
      <c r="H934" s="255" t="s">
        <v>9171</v>
      </c>
      <c r="I934" s="9">
        <v>1</v>
      </c>
    </row>
    <row r="935" spans="1:9">
      <c r="A935" s="255" t="s">
        <v>2115</v>
      </c>
      <c r="B935" s="9">
        <v>10</v>
      </c>
      <c r="C935" s="255" t="s">
        <v>9107</v>
      </c>
      <c r="D935" s="9">
        <v>18738411811.858662</v>
      </c>
      <c r="E935" s="9">
        <v>1748231.3684321246</v>
      </c>
      <c r="F935" s="255" t="s">
        <v>9125</v>
      </c>
      <c r="G935" s="9"/>
      <c r="H935" s="255" t="s">
        <v>9171</v>
      </c>
      <c r="I935" s="9">
        <v>1</v>
      </c>
    </row>
    <row r="936" spans="1:9">
      <c r="A936" s="255" t="s">
        <v>2116</v>
      </c>
      <c r="B936" s="9">
        <v>10</v>
      </c>
      <c r="C936" s="255" t="s">
        <v>9108</v>
      </c>
      <c r="D936" s="9">
        <v>0.86168679582722973</v>
      </c>
      <c r="E936" s="9">
        <v>1748231.3684321246</v>
      </c>
      <c r="F936" s="255" t="s">
        <v>9125</v>
      </c>
      <c r="G936" s="9"/>
      <c r="H936" s="255" t="s">
        <v>9171</v>
      </c>
      <c r="I936" s="9">
        <v>1</v>
      </c>
    </row>
    <row r="937" spans="1:9">
      <c r="A937" s="255" t="s">
        <v>2117</v>
      </c>
      <c r="B937" s="9">
        <v>10</v>
      </c>
      <c r="C937" s="255" t="s">
        <v>9215</v>
      </c>
      <c r="D937" s="9">
        <v>10718.496504649684</v>
      </c>
      <c r="E937" s="9">
        <v>1748231.3684321246</v>
      </c>
      <c r="F937" s="255" t="s">
        <v>9125</v>
      </c>
      <c r="G937" s="9"/>
      <c r="H937" s="255" t="s">
        <v>9171</v>
      </c>
      <c r="I937" s="9">
        <v>1</v>
      </c>
    </row>
    <row r="938" spans="1:9">
      <c r="A938" s="255" t="s">
        <v>2118</v>
      </c>
      <c r="B938" s="9">
        <v>10</v>
      </c>
      <c r="C938" s="255" t="s">
        <v>9106</v>
      </c>
      <c r="D938" s="9">
        <v>1506427.8862289307</v>
      </c>
      <c r="E938" s="9">
        <v>1748231.3684321246</v>
      </c>
      <c r="F938" s="255" t="s">
        <v>9126</v>
      </c>
      <c r="G938" s="9"/>
      <c r="H938" s="255" t="s">
        <v>9171</v>
      </c>
      <c r="I938" s="9">
        <v>1</v>
      </c>
    </row>
    <row r="939" spans="1:9">
      <c r="A939" s="255" t="s">
        <v>2119</v>
      </c>
      <c r="B939" s="9">
        <v>10</v>
      </c>
      <c r="C939" s="255" t="s">
        <v>9107</v>
      </c>
      <c r="D939" s="9">
        <v>18738411811.858662</v>
      </c>
      <c r="E939" s="9">
        <v>1748231.3684321246</v>
      </c>
      <c r="F939" s="255" t="s">
        <v>9126</v>
      </c>
      <c r="G939" s="9"/>
      <c r="H939" s="255" t="s">
        <v>9171</v>
      </c>
      <c r="I939" s="9">
        <v>1</v>
      </c>
    </row>
    <row r="940" spans="1:9">
      <c r="A940" s="255" t="s">
        <v>2120</v>
      </c>
      <c r="B940" s="9">
        <v>10</v>
      </c>
      <c r="C940" s="255" t="s">
        <v>9108</v>
      </c>
      <c r="D940" s="9">
        <v>0.86168679582722973</v>
      </c>
      <c r="E940" s="9">
        <v>1748231.3684321246</v>
      </c>
      <c r="F940" s="255" t="s">
        <v>9126</v>
      </c>
      <c r="G940" s="9"/>
      <c r="H940" s="255" t="s">
        <v>9171</v>
      </c>
      <c r="I940" s="9">
        <v>1</v>
      </c>
    </row>
    <row r="941" spans="1:9">
      <c r="A941" s="255" t="s">
        <v>2121</v>
      </c>
      <c r="B941" s="9">
        <v>10</v>
      </c>
      <c r="C941" s="255" t="s">
        <v>9215</v>
      </c>
      <c r="D941" s="9">
        <v>10718.496504649684</v>
      </c>
      <c r="E941" s="9">
        <v>1748231.3684321246</v>
      </c>
      <c r="F941" s="255" t="s">
        <v>9126</v>
      </c>
      <c r="G941" s="9"/>
      <c r="H941" s="255" t="s">
        <v>9171</v>
      </c>
      <c r="I941" s="9">
        <v>1</v>
      </c>
    </row>
    <row r="942" spans="1:9">
      <c r="A942" s="255" t="s">
        <v>2122</v>
      </c>
      <c r="B942" s="9">
        <v>10</v>
      </c>
      <c r="C942" s="255" t="s">
        <v>9106</v>
      </c>
      <c r="D942" s="9">
        <v>1506427.8862289307</v>
      </c>
      <c r="E942" s="9">
        <v>1748231.3684321246</v>
      </c>
      <c r="F942" s="255" t="s">
        <v>9127</v>
      </c>
      <c r="G942" s="9"/>
      <c r="H942" s="255" t="s">
        <v>9171</v>
      </c>
      <c r="I942" s="9">
        <v>1</v>
      </c>
    </row>
    <row r="943" spans="1:9">
      <c r="A943" s="255" t="s">
        <v>2123</v>
      </c>
      <c r="B943" s="9">
        <v>10</v>
      </c>
      <c r="C943" s="255" t="s">
        <v>9107</v>
      </c>
      <c r="D943" s="9">
        <v>18738411811.858662</v>
      </c>
      <c r="E943" s="9">
        <v>1748231.3684321246</v>
      </c>
      <c r="F943" s="255" t="s">
        <v>9127</v>
      </c>
      <c r="G943" s="9"/>
      <c r="H943" s="255" t="s">
        <v>9171</v>
      </c>
      <c r="I943" s="9">
        <v>1</v>
      </c>
    </row>
    <row r="944" spans="1:9">
      <c r="A944" s="255" t="s">
        <v>2124</v>
      </c>
      <c r="B944" s="9">
        <v>10</v>
      </c>
      <c r="C944" s="255" t="s">
        <v>9108</v>
      </c>
      <c r="D944" s="9">
        <v>0.86168679582722973</v>
      </c>
      <c r="E944" s="9">
        <v>1748231.3684321246</v>
      </c>
      <c r="F944" s="255" t="s">
        <v>9127</v>
      </c>
      <c r="G944" s="9"/>
      <c r="H944" s="255" t="s">
        <v>9171</v>
      </c>
      <c r="I944" s="9">
        <v>1</v>
      </c>
    </row>
    <row r="945" spans="1:9">
      <c r="A945" s="255" t="s">
        <v>2125</v>
      </c>
      <c r="B945" s="9">
        <v>10</v>
      </c>
      <c r="C945" s="255" t="s">
        <v>9215</v>
      </c>
      <c r="D945" s="9">
        <v>10718.496504649684</v>
      </c>
      <c r="E945" s="9">
        <v>1748231.3684321246</v>
      </c>
      <c r="F945" s="255" t="s">
        <v>9127</v>
      </c>
      <c r="G945" s="9"/>
      <c r="H945" s="255" t="s">
        <v>9171</v>
      </c>
      <c r="I945" s="9">
        <v>1</v>
      </c>
    </row>
    <row r="946" spans="1:9">
      <c r="A946" s="255" t="s">
        <v>2126</v>
      </c>
      <c r="B946" s="9">
        <v>10</v>
      </c>
      <c r="C946" s="255" t="s">
        <v>9106</v>
      </c>
      <c r="D946" s="9">
        <v>1748231.3684321246</v>
      </c>
      <c r="E946" s="9">
        <v>1748231.3684321246</v>
      </c>
      <c r="F946" s="255" t="s">
        <v>9128</v>
      </c>
      <c r="G946" s="9"/>
      <c r="H946" s="255" t="s">
        <v>9171</v>
      </c>
      <c r="I946" s="9">
        <v>1</v>
      </c>
    </row>
    <row r="947" spans="1:9">
      <c r="A947" s="255" t="s">
        <v>2127</v>
      </c>
      <c r="B947" s="9">
        <v>10</v>
      </c>
      <c r="C947" s="255" t="s">
        <v>9107</v>
      </c>
      <c r="D947" s="9">
        <v>8446510993.8685741</v>
      </c>
      <c r="E947" s="9">
        <v>1748231.3684321246</v>
      </c>
      <c r="F947" s="255" t="s">
        <v>9128</v>
      </c>
      <c r="G947" s="9"/>
      <c r="H947" s="255" t="s">
        <v>9171</v>
      </c>
      <c r="I947" s="9">
        <v>1</v>
      </c>
    </row>
    <row r="948" spans="1:9">
      <c r="A948" s="255" t="s">
        <v>2128</v>
      </c>
      <c r="B948" s="9">
        <v>10</v>
      </c>
      <c r="C948" s="255" t="s">
        <v>9108</v>
      </c>
      <c r="D948" s="9">
        <v>1</v>
      </c>
      <c r="E948" s="9">
        <v>1748231.3684321246</v>
      </c>
      <c r="F948" s="255" t="s">
        <v>9128</v>
      </c>
      <c r="G948" s="9"/>
      <c r="H948" s="255" t="s">
        <v>9171</v>
      </c>
      <c r="I948" s="9">
        <v>1</v>
      </c>
    </row>
    <row r="949" spans="1:9">
      <c r="A949" s="255" t="s">
        <v>2129</v>
      </c>
      <c r="B949" s="9">
        <v>10</v>
      </c>
      <c r="C949" s="255" t="s">
        <v>9215</v>
      </c>
      <c r="D949" s="9">
        <v>4831.4606100699948</v>
      </c>
      <c r="E949" s="9">
        <v>1748231.3684321246</v>
      </c>
      <c r="F949" s="255" t="s">
        <v>9128</v>
      </c>
      <c r="G949" s="9"/>
      <c r="H949" s="255" t="s">
        <v>9171</v>
      </c>
      <c r="I949" s="9">
        <v>1</v>
      </c>
    </row>
    <row r="950" spans="1:9">
      <c r="A950" s="255" t="s">
        <v>2130</v>
      </c>
      <c r="B950" s="9">
        <v>10</v>
      </c>
      <c r="C950" s="255" t="s">
        <v>9106</v>
      </c>
      <c r="D950" s="9">
        <v>1629576.753680767</v>
      </c>
      <c r="E950" s="9">
        <v>1748231.3684321246</v>
      </c>
      <c r="F950" s="255" t="s">
        <v>9129</v>
      </c>
      <c r="G950" s="9"/>
      <c r="H950" s="255" t="s">
        <v>9171</v>
      </c>
      <c r="I950" s="9">
        <v>1</v>
      </c>
    </row>
    <row r="951" spans="1:9">
      <c r="A951" s="255" t="s">
        <v>2131</v>
      </c>
      <c r="B951" s="9">
        <v>10</v>
      </c>
      <c r="C951" s="255" t="s">
        <v>9107</v>
      </c>
      <c r="D951" s="9">
        <v>26137937362.429001</v>
      </c>
      <c r="E951" s="9">
        <v>1748231.3684321246</v>
      </c>
      <c r="F951" s="255" t="s">
        <v>9129</v>
      </c>
      <c r="G951" s="9"/>
      <c r="H951" s="255" t="s">
        <v>9171</v>
      </c>
      <c r="I951" s="9">
        <v>1</v>
      </c>
    </row>
    <row r="952" spans="1:9">
      <c r="A952" s="255" t="s">
        <v>2132</v>
      </c>
      <c r="B952" s="9">
        <v>10</v>
      </c>
      <c r="C952" s="255" t="s">
        <v>9108</v>
      </c>
      <c r="D952" s="9">
        <v>0.93212876916985465</v>
      </c>
      <c r="E952" s="9">
        <v>1748231.3684321246</v>
      </c>
      <c r="F952" s="255" t="s">
        <v>9129</v>
      </c>
      <c r="G952" s="9"/>
      <c r="H952" s="255" t="s">
        <v>9171</v>
      </c>
      <c r="I952" s="9">
        <v>1</v>
      </c>
    </row>
    <row r="953" spans="1:9">
      <c r="A953" s="255" t="s">
        <v>2133</v>
      </c>
      <c r="B953" s="9">
        <v>10</v>
      </c>
      <c r="C953" s="255" t="s">
        <v>9215</v>
      </c>
      <c r="D953" s="9">
        <v>14951.074459824173</v>
      </c>
      <c r="E953" s="9">
        <v>1748231.3684321246</v>
      </c>
      <c r="F953" s="255" t="s">
        <v>9129</v>
      </c>
      <c r="G953" s="9"/>
      <c r="H953" s="255" t="s">
        <v>9171</v>
      </c>
      <c r="I953" s="9">
        <v>1</v>
      </c>
    </row>
    <row r="954" spans="1:9">
      <c r="A954" s="255" t="s">
        <v>2134</v>
      </c>
      <c r="B954" s="9">
        <v>10</v>
      </c>
      <c r="C954" s="255" t="s">
        <v>9106</v>
      </c>
      <c r="D954" s="9">
        <v>1731157.8902228738</v>
      </c>
      <c r="E954" s="9">
        <v>1748231.3684321246</v>
      </c>
      <c r="F954" s="255" t="s">
        <v>9130</v>
      </c>
      <c r="G954" s="9"/>
      <c r="H954" s="255" t="s">
        <v>9171</v>
      </c>
      <c r="I954" s="9">
        <v>1</v>
      </c>
    </row>
    <row r="955" spans="1:9">
      <c r="A955" s="255" t="s">
        <v>2135</v>
      </c>
      <c r="B955" s="9">
        <v>10</v>
      </c>
      <c r="C955" s="255" t="s">
        <v>9107</v>
      </c>
      <c r="D955" s="9">
        <v>44876349174.287659</v>
      </c>
      <c r="E955" s="9">
        <v>1748231.3684321246</v>
      </c>
      <c r="F955" s="255" t="s">
        <v>9130</v>
      </c>
      <c r="G955" s="9"/>
      <c r="H955" s="255" t="s">
        <v>9171</v>
      </c>
      <c r="I955" s="9">
        <v>1</v>
      </c>
    </row>
    <row r="956" spans="1:9">
      <c r="A956" s="255" t="s">
        <v>2136</v>
      </c>
      <c r="B956" s="9">
        <v>10</v>
      </c>
      <c r="C956" s="255" t="s">
        <v>9108</v>
      </c>
      <c r="D956" s="9">
        <v>0.99023385661786689</v>
      </c>
      <c r="E956" s="9">
        <v>1748231.3684321246</v>
      </c>
      <c r="F956" s="255" t="s">
        <v>9130</v>
      </c>
      <c r="G956" s="9"/>
      <c r="H956" s="255" t="s">
        <v>9171</v>
      </c>
      <c r="I956" s="9">
        <v>1</v>
      </c>
    </row>
    <row r="957" spans="1:9">
      <c r="A957" s="255" t="s">
        <v>2137</v>
      </c>
      <c r="B957" s="9">
        <v>10</v>
      </c>
      <c r="C957" s="255" t="s">
        <v>9215</v>
      </c>
      <c r="D957" s="9">
        <v>25669.570964473853</v>
      </c>
      <c r="E957" s="9">
        <v>1748231.3684321246</v>
      </c>
      <c r="F957" s="255" t="s">
        <v>9130</v>
      </c>
      <c r="G957" s="9"/>
      <c r="H957" s="255" t="s">
        <v>9171</v>
      </c>
      <c r="I957" s="9">
        <v>1</v>
      </c>
    </row>
    <row r="958" spans="1:9">
      <c r="A958" s="255" t="s">
        <v>2138</v>
      </c>
      <c r="B958" s="9">
        <v>10</v>
      </c>
      <c r="C958" s="255" t="s">
        <v>9106</v>
      </c>
      <c r="D958" s="9">
        <v>1731157.8902228738</v>
      </c>
      <c r="E958" s="9">
        <v>1748231.3684321246</v>
      </c>
      <c r="F958" s="255" t="s">
        <v>9131</v>
      </c>
      <c r="G958" s="9"/>
      <c r="H958" s="255" t="s">
        <v>9171</v>
      </c>
      <c r="I958" s="9">
        <v>1</v>
      </c>
    </row>
    <row r="959" spans="1:9">
      <c r="A959" s="255" t="s">
        <v>2139</v>
      </c>
      <c r="B959" s="9">
        <v>10</v>
      </c>
      <c r="C959" s="255" t="s">
        <v>9107</v>
      </c>
      <c r="D959" s="9">
        <v>44876349174.287659</v>
      </c>
      <c r="E959" s="9">
        <v>1748231.3684321246</v>
      </c>
      <c r="F959" s="255" t="s">
        <v>9131</v>
      </c>
      <c r="G959" s="9"/>
      <c r="H959" s="255" t="s">
        <v>9171</v>
      </c>
      <c r="I959" s="9">
        <v>1</v>
      </c>
    </row>
    <row r="960" spans="1:9">
      <c r="A960" s="255" t="s">
        <v>2140</v>
      </c>
      <c r="B960" s="9">
        <v>10</v>
      </c>
      <c r="C960" s="255" t="s">
        <v>9108</v>
      </c>
      <c r="D960" s="9">
        <v>0.99023385661786689</v>
      </c>
      <c r="E960" s="9">
        <v>1748231.3684321246</v>
      </c>
      <c r="F960" s="255" t="s">
        <v>9131</v>
      </c>
      <c r="G960" s="9"/>
      <c r="H960" s="255" t="s">
        <v>9171</v>
      </c>
      <c r="I960" s="9">
        <v>1</v>
      </c>
    </row>
    <row r="961" spans="1:9">
      <c r="A961" s="255" t="s">
        <v>2141</v>
      </c>
      <c r="B961" s="9">
        <v>10</v>
      </c>
      <c r="C961" s="255" t="s">
        <v>9215</v>
      </c>
      <c r="D961" s="9">
        <v>25669.570964473853</v>
      </c>
      <c r="E961" s="9">
        <v>1748231.3684321246</v>
      </c>
      <c r="F961" s="255" t="s">
        <v>9131</v>
      </c>
      <c r="G961" s="9"/>
      <c r="H961" s="255" t="s">
        <v>9171</v>
      </c>
      <c r="I961" s="9">
        <v>1</v>
      </c>
    </row>
    <row r="962" spans="1:9">
      <c r="A962" s="255" t="s">
        <v>2142</v>
      </c>
      <c r="B962" s="9">
        <v>10</v>
      </c>
      <c r="C962" s="255" t="s">
        <v>9106</v>
      </c>
      <c r="D962" s="9">
        <v>1028761.648594365</v>
      </c>
      <c r="E962" s="9">
        <v>1748231.3684321246</v>
      </c>
      <c r="F962" s="255" t="s">
        <v>9132</v>
      </c>
      <c r="G962" s="9"/>
      <c r="H962" s="255" t="s">
        <v>9171</v>
      </c>
      <c r="I962" s="9">
        <v>1</v>
      </c>
    </row>
    <row r="963" spans="1:9">
      <c r="A963" s="255" t="s">
        <v>2143</v>
      </c>
      <c r="B963" s="9">
        <v>10</v>
      </c>
      <c r="C963" s="255" t="s">
        <v>9107</v>
      </c>
      <c r="D963" s="9">
        <v>2235860543.9878759</v>
      </c>
      <c r="E963" s="9">
        <v>1748231.3684321246</v>
      </c>
      <c r="F963" s="255" t="s">
        <v>9132</v>
      </c>
      <c r="G963" s="9"/>
      <c r="H963" s="255" t="s">
        <v>9171</v>
      </c>
      <c r="I963" s="9">
        <v>1</v>
      </c>
    </row>
    <row r="964" spans="1:9">
      <c r="A964" s="255" t="s">
        <v>2144</v>
      </c>
      <c r="B964" s="9">
        <v>10</v>
      </c>
      <c r="C964" s="255" t="s">
        <v>9108</v>
      </c>
      <c r="D964" s="9">
        <v>0.58845852280810784</v>
      </c>
      <c r="E964" s="9">
        <v>1748231.3684321246</v>
      </c>
      <c r="F964" s="255" t="s">
        <v>9132</v>
      </c>
      <c r="G964" s="9"/>
      <c r="H964" s="255" t="s">
        <v>9171</v>
      </c>
      <c r="I964" s="9">
        <v>1</v>
      </c>
    </row>
    <row r="965" spans="1:9">
      <c r="A965" s="255" t="s">
        <v>2145</v>
      </c>
      <c r="B965" s="9">
        <v>10</v>
      </c>
      <c r="C965" s="255" t="s">
        <v>9215</v>
      </c>
      <c r="D965" s="9">
        <v>1278.9271399431955</v>
      </c>
      <c r="E965" s="9">
        <v>1748231.3684321246</v>
      </c>
      <c r="F965" s="255" t="s">
        <v>9132</v>
      </c>
      <c r="G965" s="9"/>
      <c r="H965" s="255" t="s">
        <v>9171</v>
      </c>
      <c r="I965" s="9">
        <v>1</v>
      </c>
    </row>
    <row r="966" spans="1:9">
      <c r="A966" s="255" t="s">
        <v>2146</v>
      </c>
      <c r="B966" s="9">
        <v>10</v>
      </c>
      <c r="C966" s="255" t="s">
        <v>9106</v>
      </c>
      <c r="D966" s="9">
        <v>1028761.648594365</v>
      </c>
      <c r="E966" s="9">
        <v>1748231.3684321246</v>
      </c>
      <c r="F966" s="255" t="s">
        <v>9133</v>
      </c>
      <c r="G966" s="9"/>
      <c r="H966" s="255" t="s">
        <v>9171</v>
      </c>
      <c r="I966" s="9">
        <v>1</v>
      </c>
    </row>
    <row r="967" spans="1:9">
      <c r="A967" s="255" t="s">
        <v>2147</v>
      </c>
      <c r="B967" s="9">
        <v>10</v>
      </c>
      <c r="C967" s="255" t="s">
        <v>9107</v>
      </c>
      <c r="D967" s="9">
        <v>2235860543.9878759</v>
      </c>
      <c r="E967" s="9">
        <v>1748231.3684321246</v>
      </c>
      <c r="F967" s="255" t="s">
        <v>9133</v>
      </c>
      <c r="G967" s="9"/>
      <c r="H967" s="255" t="s">
        <v>9171</v>
      </c>
      <c r="I967" s="9">
        <v>1</v>
      </c>
    </row>
    <row r="968" spans="1:9">
      <c r="A968" s="255" t="s">
        <v>2148</v>
      </c>
      <c r="B968" s="9">
        <v>10</v>
      </c>
      <c r="C968" s="255" t="s">
        <v>9108</v>
      </c>
      <c r="D968" s="9">
        <v>0.58845852280810784</v>
      </c>
      <c r="E968" s="9">
        <v>1748231.3684321246</v>
      </c>
      <c r="F968" s="255" t="s">
        <v>9133</v>
      </c>
      <c r="G968" s="9"/>
      <c r="H968" s="255" t="s">
        <v>9171</v>
      </c>
      <c r="I968" s="9">
        <v>1</v>
      </c>
    </row>
    <row r="969" spans="1:9">
      <c r="A969" s="255" t="s">
        <v>2149</v>
      </c>
      <c r="B969" s="9">
        <v>10</v>
      </c>
      <c r="C969" s="255" t="s">
        <v>9215</v>
      </c>
      <c r="D969" s="9">
        <v>1278.9271399431955</v>
      </c>
      <c r="E969" s="9">
        <v>1748231.3684321246</v>
      </c>
      <c r="F969" s="255" t="s">
        <v>9133</v>
      </c>
      <c r="G969" s="9"/>
      <c r="H969" s="255" t="s">
        <v>9171</v>
      </c>
      <c r="I969" s="9">
        <v>1</v>
      </c>
    </row>
    <row r="970" spans="1:9">
      <c r="A970" s="255" t="s">
        <v>2150</v>
      </c>
      <c r="B970" s="9">
        <v>10</v>
      </c>
      <c r="C970" s="255" t="s">
        <v>9106</v>
      </c>
      <c r="D970" s="9">
        <v>1748231.3684321246</v>
      </c>
      <c r="E970" s="9">
        <v>1748231.3684321246</v>
      </c>
      <c r="F970" s="255" t="s">
        <v>9134</v>
      </c>
      <c r="G970" s="9"/>
      <c r="H970" s="255" t="s">
        <v>9171</v>
      </c>
      <c r="I970" s="9">
        <v>1</v>
      </c>
    </row>
    <row r="971" spans="1:9">
      <c r="A971" s="255" t="s">
        <v>2151</v>
      </c>
      <c r="B971" s="9">
        <v>10</v>
      </c>
      <c r="C971" s="255" t="s">
        <v>9107</v>
      </c>
      <c r="D971" s="9">
        <v>16502551267.870787</v>
      </c>
      <c r="E971" s="9">
        <v>1748231.3684321246</v>
      </c>
      <c r="F971" s="255" t="s">
        <v>9134</v>
      </c>
      <c r="G971" s="9"/>
      <c r="H971" s="255" t="s">
        <v>9171</v>
      </c>
      <c r="I971" s="9">
        <v>1</v>
      </c>
    </row>
    <row r="972" spans="1:9">
      <c r="A972" s="255" t="s">
        <v>2152</v>
      </c>
      <c r="B972" s="9">
        <v>10</v>
      </c>
      <c r="C972" s="255" t="s">
        <v>9108</v>
      </c>
      <c r="D972" s="9">
        <v>1</v>
      </c>
      <c r="E972" s="9">
        <v>1748231.3684321246</v>
      </c>
      <c r="F972" s="255" t="s">
        <v>9134</v>
      </c>
      <c r="G972" s="9"/>
      <c r="H972" s="255" t="s">
        <v>9171</v>
      </c>
      <c r="I972" s="9">
        <v>1</v>
      </c>
    </row>
    <row r="973" spans="1:9">
      <c r="A973" s="255" t="s">
        <v>2153</v>
      </c>
      <c r="B973" s="9">
        <v>10</v>
      </c>
      <c r="C973" s="255" t="s">
        <v>9215</v>
      </c>
      <c r="D973" s="9">
        <v>9439.5693647064891</v>
      </c>
      <c r="E973" s="9">
        <v>1748231.3684321246</v>
      </c>
      <c r="F973" s="255" t="s">
        <v>9134</v>
      </c>
      <c r="G973" s="9"/>
      <c r="H973" s="255" t="s">
        <v>9171</v>
      </c>
      <c r="I973" s="9">
        <v>1</v>
      </c>
    </row>
    <row r="974" spans="1:9">
      <c r="A974" s="255" t="s">
        <v>2154</v>
      </c>
      <c r="B974" s="9">
        <v>10</v>
      </c>
      <c r="C974" s="255" t="s">
        <v>9106</v>
      </c>
      <c r="D974" s="9">
        <v>1748231.3684321246</v>
      </c>
      <c r="E974" s="9">
        <v>1748231.3684321246</v>
      </c>
      <c r="F974" s="255" t="s">
        <v>9135</v>
      </c>
      <c r="G974" s="9"/>
      <c r="H974" s="255" t="s">
        <v>9171</v>
      </c>
      <c r="I974" s="9">
        <v>1</v>
      </c>
    </row>
    <row r="975" spans="1:9">
      <c r="A975" s="255" t="s">
        <v>2155</v>
      </c>
      <c r="B975" s="9">
        <v>10</v>
      </c>
      <c r="C975" s="255" t="s">
        <v>9107</v>
      </c>
      <c r="D975" s="9">
        <v>34320860734.345715</v>
      </c>
      <c r="E975" s="9">
        <v>1748231.3684321246</v>
      </c>
      <c r="F975" s="255" t="s">
        <v>9135</v>
      </c>
      <c r="G975" s="9"/>
      <c r="H975" s="255" t="s">
        <v>9171</v>
      </c>
      <c r="I975" s="9">
        <v>1</v>
      </c>
    </row>
    <row r="976" spans="1:9">
      <c r="A976" s="255" t="s">
        <v>2156</v>
      </c>
      <c r="B976" s="9">
        <v>10</v>
      </c>
      <c r="C976" s="255" t="s">
        <v>9108</v>
      </c>
      <c r="D976" s="9">
        <v>1</v>
      </c>
      <c r="E976" s="9">
        <v>1748231.3684321246</v>
      </c>
      <c r="F976" s="255" t="s">
        <v>9135</v>
      </c>
      <c r="G976" s="9"/>
      <c r="H976" s="255" t="s">
        <v>9171</v>
      </c>
      <c r="I976" s="9">
        <v>1</v>
      </c>
    </row>
    <row r="977" spans="1:9">
      <c r="A977" s="255" t="s">
        <v>2157</v>
      </c>
      <c r="B977" s="9">
        <v>10</v>
      </c>
      <c r="C977" s="255" t="s">
        <v>9215</v>
      </c>
      <c r="D977" s="9">
        <v>19631.761192527891</v>
      </c>
      <c r="E977" s="9">
        <v>1748231.3684321246</v>
      </c>
      <c r="F977" s="255" t="s">
        <v>9135</v>
      </c>
      <c r="G977" s="9"/>
      <c r="H977" s="255" t="s">
        <v>9171</v>
      </c>
      <c r="I977" s="9">
        <v>1</v>
      </c>
    </row>
    <row r="978" spans="1:9">
      <c r="A978" s="255" t="s">
        <v>2158</v>
      </c>
      <c r="B978" s="9">
        <v>10</v>
      </c>
      <c r="C978" s="255" t="s">
        <v>9106</v>
      </c>
      <c r="D978" s="9">
        <v>1558305.2248054848</v>
      </c>
      <c r="E978" s="9">
        <v>1748231.3684321246</v>
      </c>
      <c r="F978" s="255" t="s">
        <v>9136</v>
      </c>
      <c r="G978" s="9"/>
      <c r="H978" s="255" t="s">
        <v>9171</v>
      </c>
      <c r="I978" s="9">
        <v>1</v>
      </c>
    </row>
    <row r="979" spans="1:9">
      <c r="A979" s="255" t="s">
        <v>2159</v>
      </c>
      <c r="B979" s="9">
        <v>10</v>
      </c>
      <c r="C979" s="255" t="s">
        <v>9107</v>
      </c>
      <c r="D979" s="9">
        <v>14498588551.98807</v>
      </c>
      <c r="E979" s="9">
        <v>1748231.3684321246</v>
      </c>
      <c r="F979" s="255" t="s">
        <v>9136</v>
      </c>
      <c r="G979" s="9"/>
      <c r="H979" s="255" t="s">
        <v>9171</v>
      </c>
      <c r="I979" s="9">
        <v>1</v>
      </c>
    </row>
    <row r="980" spans="1:9">
      <c r="A980" s="255" t="s">
        <v>2160</v>
      </c>
      <c r="B980" s="9">
        <v>10</v>
      </c>
      <c r="C980" s="255" t="s">
        <v>9108</v>
      </c>
      <c r="D980" s="9">
        <v>0.89136097941259784</v>
      </c>
      <c r="E980" s="9">
        <v>1748231.3684321246</v>
      </c>
      <c r="F980" s="255" t="s">
        <v>9136</v>
      </c>
      <c r="G980" s="9"/>
      <c r="H980" s="255" t="s">
        <v>9171</v>
      </c>
      <c r="I980" s="9">
        <v>1</v>
      </c>
    </row>
    <row r="981" spans="1:9">
      <c r="A981" s="255" t="s">
        <v>2161</v>
      </c>
      <c r="B981" s="9">
        <v>10</v>
      </c>
      <c r="C981" s="255" t="s">
        <v>9215</v>
      </c>
      <c r="D981" s="9">
        <v>8293.2893287408024</v>
      </c>
      <c r="E981" s="9">
        <v>1748231.3684321246</v>
      </c>
      <c r="F981" s="255" t="s">
        <v>9136</v>
      </c>
      <c r="G981" s="9"/>
      <c r="H981" s="255" t="s">
        <v>9171</v>
      </c>
      <c r="I981" s="9">
        <v>1</v>
      </c>
    </row>
    <row r="982" spans="1:9">
      <c r="A982" s="255" t="s">
        <v>2162</v>
      </c>
      <c r="B982" s="9">
        <v>10</v>
      </c>
      <c r="C982" s="255" t="s">
        <v>9106</v>
      </c>
      <c r="D982" s="9">
        <v>0</v>
      </c>
      <c r="E982" s="9">
        <v>1748231.3684321246</v>
      </c>
      <c r="F982" s="255" t="s">
        <v>9137</v>
      </c>
      <c r="G982" s="9"/>
      <c r="H982" s="255" t="s">
        <v>9171</v>
      </c>
      <c r="I982" s="9">
        <v>1</v>
      </c>
    </row>
    <row r="983" spans="1:9">
      <c r="A983" s="255" t="s">
        <v>2163</v>
      </c>
      <c r="B983" s="9">
        <v>10</v>
      </c>
      <c r="C983" s="255" t="s">
        <v>9107</v>
      </c>
      <c r="D983" s="9">
        <v>-3943100112.046123</v>
      </c>
      <c r="E983" s="9">
        <v>1748231.3684321246</v>
      </c>
      <c r="F983" s="255" t="s">
        <v>9137</v>
      </c>
      <c r="G983" s="9"/>
      <c r="H983" s="255" t="s">
        <v>9171</v>
      </c>
      <c r="I983" s="9">
        <v>1</v>
      </c>
    </row>
    <row r="984" spans="1:9">
      <c r="A984" s="255" t="s">
        <v>2164</v>
      </c>
      <c r="B984" s="9">
        <v>10</v>
      </c>
      <c r="C984" s="255" t="s">
        <v>9108</v>
      </c>
      <c r="D984" s="9">
        <v>0</v>
      </c>
      <c r="E984" s="9">
        <v>1748231.3684321246</v>
      </c>
      <c r="F984" s="255" t="s">
        <v>9137</v>
      </c>
      <c r="G984" s="9"/>
      <c r="H984" s="255" t="s">
        <v>9171</v>
      </c>
      <c r="I984" s="9">
        <v>1</v>
      </c>
    </row>
    <row r="985" spans="1:9">
      <c r="A985" s="255" t="s">
        <v>2165</v>
      </c>
      <c r="B985" s="9">
        <v>10</v>
      </c>
      <c r="C985" s="255" t="s">
        <v>9215</v>
      </c>
      <c r="D985" s="9">
        <v>-2255.479556794839</v>
      </c>
      <c r="E985" s="9">
        <v>1748231.3684321246</v>
      </c>
      <c r="F985" s="255" t="s">
        <v>9137</v>
      </c>
      <c r="G985" s="9"/>
      <c r="H985" s="255" t="s">
        <v>9171</v>
      </c>
      <c r="I985" s="9">
        <v>1</v>
      </c>
    </row>
    <row r="986" spans="1:9">
      <c r="A986" s="255" t="s">
        <v>2166</v>
      </c>
      <c r="B986" s="9">
        <v>10</v>
      </c>
      <c r="C986" s="255" t="s">
        <v>9106</v>
      </c>
      <c r="D986" s="9">
        <v>1435176.2056315062</v>
      </c>
      <c r="E986" s="9">
        <v>1748231.3684321246</v>
      </c>
      <c r="F986" s="255" t="s">
        <v>9138</v>
      </c>
      <c r="G986" s="9"/>
      <c r="H986" s="255" t="s">
        <v>9171</v>
      </c>
      <c r="I986" s="9">
        <v>1</v>
      </c>
    </row>
    <row r="987" spans="1:9">
      <c r="A987" s="255" t="s">
        <v>2167</v>
      </c>
      <c r="B987" s="9">
        <v>10</v>
      </c>
      <c r="C987" s="255" t="s">
        <v>9107</v>
      </c>
      <c r="D987" s="9">
        <v>10555488439.941948</v>
      </c>
      <c r="E987" s="9">
        <v>1748231.3684321246</v>
      </c>
      <c r="F987" s="255" t="s">
        <v>9138</v>
      </c>
      <c r="G987" s="9"/>
      <c r="H987" s="255" t="s">
        <v>9171</v>
      </c>
      <c r="I987" s="9">
        <v>1</v>
      </c>
    </row>
    <row r="988" spans="1:9">
      <c r="A988" s="255" t="s">
        <v>2168</v>
      </c>
      <c r="B988" s="9">
        <v>10</v>
      </c>
      <c r="C988" s="255" t="s">
        <v>9108</v>
      </c>
      <c r="D988" s="9">
        <v>0.82093035941725645</v>
      </c>
      <c r="E988" s="9">
        <v>1748231.3684321246</v>
      </c>
      <c r="F988" s="255" t="s">
        <v>9138</v>
      </c>
      <c r="G988" s="9"/>
      <c r="H988" s="255" t="s">
        <v>9171</v>
      </c>
      <c r="I988" s="9">
        <v>1</v>
      </c>
    </row>
    <row r="989" spans="1:9">
      <c r="A989" s="255" t="s">
        <v>2169</v>
      </c>
      <c r="B989" s="9">
        <v>10</v>
      </c>
      <c r="C989" s="255" t="s">
        <v>9215</v>
      </c>
      <c r="D989" s="9">
        <v>6037.8097719459647</v>
      </c>
      <c r="E989" s="9">
        <v>1748231.3684321246</v>
      </c>
      <c r="F989" s="255" t="s">
        <v>9138</v>
      </c>
      <c r="G989" s="9"/>
      <c r="H989" s="255" t="s">
        <v>9171</v>
      </c>
      <c r="I989" s="9">
        <v>1</v>
      </c>
    </row>
    <row r="990" spans="1:9">
      <c r="A990" s="255" t="s">
        <v>2170</v>
      </c>
      <c r="B990" s="9">
        <v>10</v>
      </c>
      <c r="C990" s="255" t="s">
        <v>9106</v>
      </c>
      <c r="D990" s="9">
        <v>813156.07621941075</v>
      </c>
      <c r="E990" s="9">
        <v>1748231.3684321246</v>
      </c>
      <c r="F990" s="255" t="s">
        <v>9139</v>
      </c>
      <c r="G990" s="9"/>
      <c r="H990" s="255" t="s">
        <v>9171</v>
      </c>
      <c r="I990" s="9">
        <v>1</v>
      </c>
    </row>
    <row r="991" spans="1:9">
      <c r="A991" s="255" t="s">
        <v>2171</v>
      </c>
      <c r="B991" s="9">
        <v>10</v>
      </c>
      <c r="C991" s="255" t="s">
        <v>9107</v>
      </c>
      <c r="D991" s="9">
        <v>8319627895.954071</v>
      </c>
      <c r="E991" s="9">
        <v>1748231.3684321246</v>
      </c>
      <c r="F991" s="255" t="s">
        <v>9139</v>
      </c>
      <c r="G991" s="9"/>
      <c r="H991" s="255" t="s">
        <v>9171</v>
      </c>
      <c r="I991" s="9">
        <v>1</v>
      </c>
    </row>
    <row r="992" spans="1:9">
      <c r="A992" s="255" t="s">
        <v>2172</v>
      </c>
      <c r="B992" s="9">
        <v>10</v>
      </c>
      <c r="C992" s="255" t="s">
        <v>9108</v>
      </c>
      <c r="D992" s="9">
        <v>0.46513069774550364</v>
      </c>
      <c r="E992" s="9">
        <v>1748231.3684321246</v>
      </c>
      <c r="F992" s="255" t="s">
        <v>9139</v>
      </c>
      <c r="G992" s="9"/>
      <c r="H992" s="255" t="s">
        <v>9171</v>
      </c>
      <c r="I992" s="9">
        <v>1</v>
      </c>
    </row>
    <row r="993" spans="1:9">
      <c r="A993" s="255" t="s">
        <v>2173</v>
      </c>
      <c r="B993" s="9">
        <v>10</v>
      </c>
      <c r="C993" s="255" t="s">
        <v>9215</v>
      </c>
      <c r="D993" s="9">
        <v>4758.8826320027683</v>
      </c>
      <c r="E993" s="9">
        <v>1748231.3684321246</v>
      </c>
      <c r="F993" s="255" t="s">
        <v>9139</v>
      </c>
      <c r="G993" s="9"/>
      <c r="H993" s="255" t="s">
        <v>9171</v>
      </c>
      <c r="I993" s="9">
        <v>1</v>
      </c>
    </row>
    <row r="994" spans="1:9">
      <c r="A994" s="255" t="s">
        <v>2174</v>
      </c>
      <c r="B994" s="9">
        <v>10</v>
      </c>
      <c r="C994" s="255" t="s">
        <v>9106</v>
      </c>
      <c r="D994" s="9">
        <v>1613663.2427301712</v>
      </c>
      <c r="E994" s="9">
        <v>1748231.3684321246</v>
      </c>
      <c r="F994" s="255" t="s">
        <v>9140</v>
      </c>
      <c r="G994" s="9"/>
      <c r="H994" s="255" t="s">
        <v>9171</v>
      </c>
      <c r="I994" s="9">
        <v>1</v>
      </c>
    </row>
    <row r="995" spans="1:9">
      <c r="A995" s="255" t="s">
        <v>2175</v>
      </c>
      <c r="B995" s="9">
        <v>10</v>
      </c>
      <c r="C995" s="255" t="s">
        <v>9107</v>
      </c>
      <c r="D995" s="9">
        <v>17818309466.47493</v>
      </c>
      <c r="E995" s="9">
        <v>1748231.3684321246</v>
      </c>
      <c r="F995" s="255" t="s">
        <v>9140</v>
      </c>
      <c r="G995" s="9"/>
      <c r="H995" s="255" t="s">
        <v>9171</v>
      </c>
      <c r="I995" s="9">
        <v>1</v>
      </c>
    </row>
    <row r="996" spans="1:9">
      <c r="A996" s="255" t="s">
        <v>2176</v>
      </c>
      <c r="B996" s="9">
        <v>10</v>
      </c>
      <c r="C996" s="255" t="s">
        <v>9108</v>
      </c>
      <c r="D996" s="9">
        <v>0.92302613479436713</v>
      </c>
      <c r="E996" s="9">
        <v>1748231.3684321246</v>
      </c>
      <c r="F996" s="255" t="s">
        <v>9140</v>
      </c>
      <c r="G996" s="9"/>
      <c r="H996" s="255" t="s">
        <v>9171</v>
      </c>
      <c r="I996" s="9">
        <v>1</v>
      </c>
    </row>
    <row r="997" spans="1:9">
      <c r="A997" s="255" t="s">
        <v>2177</v>
      </c>
      <c r="B997" s="9">
        <v>10</v>
      </c>
      <c r="C997" s="255" t="s">
        <v>9215</v>
      </c>
      <c r="D997" s="9">
        <v>10192.191827821403</v>
      </c>
      <c r="E997" s="9">
        <v>1748231.3684321246</v>
      </c>
      <c r="F997" s="255" t="s">
        <v>9140</v>
      </c>
      <c r="G997" s="9"/>
      <c r="H997" s="255" t="s">
        <v>9171</v>
      </c>
      <c r="I997" s="9">
        <v>1</v>
      </c>
    </row>
    <row r="998" spans="1:9">
      <c r="A998" s="255" t="s">
        <v>2178</v>
      </c>
      <c r="B998" s="9">
        <v>10</v>
      </c>
      <c r="C998" s="255" t="s">
        <v>9106</v>
      </c>
      <c r="D998" s="9">
        <v>0</v>
      </c>
      <c r="E998" s="9">
        <v>1748231.3684321246</v>
      </c>
      <c r="F998" s="255" t="s">
        <v>9141</v>
      </c>
      <c r="G998" s="9"/>
      <c r="H998" s="255" t="s">
        <v>9171</v>
      </c>
      <c r="I998" s="9">
        <v>1</v>
      </c>
    </row>
    <row r="999" spans="1:9">
      <c r="A999" s="255" t="s">
        <v>2179</v>
      </c>
      <c r="B999" s="9">
        <v>10</v>
      </c>
      <c r="C999" s="255" t="s">
        <v>9107</v>
      </c>
      <c r="D999" s="9">
        <v>0</v>
      </c>
      <c r="E999" s="9">
        <v>1748231.3684321246</v>
      </c>
      <c r="F999" s="255" t="s">
        <v>9141</v>
      </c>
      <c r="G999" s="9"/>
      <c r="H999" s="255" t="s">
        <v>9171</v>
      </c>
      <c r="I999" s="9">
        <v>1</v>
      </c>
    </row>
    <row r="1000" spans="1:9">
      <c r="A1000" s="255" t="s">
        <v>2180</v>
      </c>
      <c r="B1000" s="9">
        <v>10</v>
      </c>
      <c r="C1000" s="255" t="s">
        <v>9108</v>
      </c>
      <c r="D1000" s="9">
        <v>0</v>
      </c>
      <c r="E1000" s="9">
        <v>1748231.3684321246</v>
      </c>
      <c r="F1000" s="255" t="s">
        <v>9141</v>
      </c>
      <c r="G1000" s="9"/>
      <c r="H1000" s="255" t="s">
        <v>9171</v>
      </c>
      <c r="I1000" s="9">
        <v>1</v>
      </c>
    </row>
    <row r="1001" spans="1:9">
      <c r="A1001" s="255" t="s">
        <v>2181</v>
      </c>
      <c r="B1001" s="9">
        <v>10</v>
      </c>
      <c r="C1001" s="255" t="s">
        <v>9215</v>
      </c>
      <c r="D1001" s="9">
        <v>0</v>
      </c>
      <c r="E1001" s="9">
        <v>1748231.3684321246</v>
      </c>
      <c r="F1001" s="255" t="s">
        <v>9141</v>
      </c>
      <c r="G1001" s="9"/>
      <c r="H1001" s="255" t="s">
        <v>9171</v>
      </c>
      <c r="I1001" s="9">
        <v>1</v>
      </c>
    </row>
    <row r="1002" spans="1:9">
      <c r="A1002" s="255" t="s">
        <v>2182</v>
      </c>
      <c r="B1002" s="9">
        <v>1</v>
      </c>
      <c r="C1002" s="255" t="s">
        <v>9103</v>
      </c>
      <c r="D1002" s="9">
        <v>1.2559213526154838E-3</v>
      </c>
      <c r="E1002" s="9"/>
      <c r="F1002" s="255" t="s">
        <v>9132</v>
      </c>
      <c r="G1002" s="9"/>
      <c r="H1002" s="255" t="s">
        <v>9171</v>
      </c>
      <c r="I1002" s="9">
        <v>1</v>
      </c>
    </row>
    <row r="1003" spans="1:9">
      <c r="A1003" s="255" t="s">
        <v>2183</v>
      </c>
      <c r="B1003" s="9">
        <v>1</v>
      </c>
      <c r="C1003" s="255" t="s">
        <v>9103</v>
      </c>
      <c r="D1003" s="9">
        <v>1.2559213526154838E-3</v>
      </c>
      <c r="E1003" s="9"/>
      <c r="F1003" s="255" t="s">
        <v>9133</v>
      </c>
      <c r="G1003" s="9"/>
      <c r="H1003" s="255" t="s">
        <v>9171</v>
      </c>
      <c r="I1003" s="9">
        <v>1</v>
      </c>
    </row>
    <row r="1004" spans="1:9">
      <c r="A1004" s="255" t="s">
        <v>2184</v>
      </c>
      <c r="B1004" s="9">
        <v>1</v>
      </c>
      <c r="C1004" s="255" t="s">
        <v>9103</v>
      </c>
      <c r="D1004" s="9">
        <v>3.0777213817008526E-3</v>
      </c>
      <c r="E1004" s="9"/>
      <c r="F1004" s="255" t="s">
        <v>9134</v>
      </c>
      <c r="G1004" s="9"/>
      <c r="H1004" s="255" t="s">
        <v>9171</v>
      </c>
      <c r="I1004" s="9">
        <v>1</v>
      </c>
    </row>
    <row r="1005" spans="1:9">
      <c r="A1005" s="255" t="s">
        <v>2185</v>
      </c>
      <c r="B1005" s="9">
        <v>1</v>
      </c>
      <c r="C1005" s="255" t="s">
        <v>9103</v>
      </c>
      <c r="D1005" s="9">
        <v>0</v>
      </c>
      <c r="E1005" s="9"/>
      <c r="F1005" s="255" t="s">
        <v>9124</v>
      </c>
      <c r="G1005" s="9"/>
      <c r="H1005" s="255" t="s">
        <v>9171</v>
      </c>
      <c r="I1005" s="9">
        <v>1</v>
      </c>
    </row>
    <row r="1006" spans="1:9">
      <c r="A1006" s="255" t="s">
        <v>2186</v>
      </c>
      <c r="B1006" s="9">
        <v>1</v>
      </c>
      <c r="C1006" s="255" t="s">
        <v>9103</v>
      </c>
      <c r="D1006" s="9">
        <v>0</v>
      </c>
      <c r="E1006" s="9"/>
      <c r="F1006" s="255" t="s">
        <v>9123</v>
      </c>
      <c r="G1006" s="9"/>
      <c r="H1006" s="255" t="s">
        <v>9171</v>
      </c>
      <c r="I1006" s="9">
        <v>1</v>
      </c>
    </row>
    <row r="1007" spans="1:9">
      <c r="A1007" s="255" t="s">
        <v>2187</v>
      </c>
      <c r="B1007" s="9">
        <v>1</v>
      </c>
      <c r="C1007" s="255" t="s">
        <v>9103</v>
      </c>
      <c r="D1007" s="9">
        <v>4.3336427343163373E-3</v>
      </c>
      <c r="E1007" s="9"/>
      <c r="F1007" s="255" t="s">
        <v>9125</v>
      </c>
      <c r="G1007" s="9"/>
      <c r="H1007" s="255" t="s">
        <v>9171</v>
      </c>
      <c r="I1007" s="9">
        <v>1</v>
      </c>
    </row>
    <row r="1008" spans="1:9">
      <c r="A1008" s="255" t="s">
        <v>2188</v>
      </c>
      <c r="B1008" s="9">
        <v>1</v>
      </c>
      <c r="C1008" s="255" t="s">
        <v>9103</v>
      </c>
      <c r="D1008" s="9">
        <v>4.3336427343163373E-3</v>
      </c>
      <c r="E1008" s="9"/>
      <c r="F1008" s="255" t="s">
        <v>9126</v>
      </c>
      <c r="G1008" s="9"/>
      <c r="H1008" s="255" t="s">
        <v>9171</v>
      </c>
      <c r="I1008" s="9">
        <v>1</v>
      </c>
    </row>
    <row r="1009" spans="1:9">
      <c r="A1009" s="255" t="s">
        <v>2189</v>
      </c>
      <c r="B1009" s="9">
        <v>1</v>
      </c>
      <c r="C1009" s="255" t="s">
        <v>9103</v>
      </c>
      <c r="D1009" s="9">
        <v>4.3336427343163373E-3</v>
      </c>
      <c r="E1009" s="9"/>
      <c r="F1009" s="255" t="s">
        <v>9127</v>
      </c>
      <c r="G1009" s="9"/>
      <c r="H1009" s="255" t="s">
        <v>9171</v>
      </c>
      <c r="I1009" s="9">
        <v>1</v>
      </c>
    </row>
    <row r="1010" spans="1:9">
      <c r="A1010" s="255" t="s">
        <v>2190</v>
      </c>
      <c r="B1010" s="9">
        <v>1</v>
      </c>
      <c r="C1010" s="255" t="s">
        <v>9103</v>
      </c>
      <c r="D1010" s="9">
        <v>6.2976347825457841E-3</v>
      </c>
      <c r="E1010" s="9"/>
      <c r="F1010" s="255" t="s">
        <v>9130</v>
      </c>
      <c r="G1010" s="9"/>
      <c r="H1010" s="255" t="s">
        <v>9171</v>
      </c>
      <c r="I1010" s="9">
        <v>1</v>
      </c>
    </row>
    <row r="1011" spans="1:9">
      <c r="A1011" s="255" t="s">
        <v>2191</v>
      </c>
      <c r="B1011" s="9">
        <v>1</v>
      </c>
      <c r="C1011" s="255" t="s">
        <v>9103</v>
      </c>
      <c r="D1011" s="9">
        <v>6.2976347825457841E-3</v>
      </c>
      <c r="E1011" s="9"/>
      <c r="F1011" s="255" t="s">
        <v>9131</v>
      </c>
      <c r="G1011" s="9"/>
      <c r="H1011" s="255" t="s">
        <v>9171</v>
      </c>
      <c r="I1011" s="9">
        <v>1</v>
      </c>
    </row>
    <row r="1012" spans="1:9">
      <c r="A1012" s="255" t="s">
        <v>2192</v>
      </c>
      <c r="B1012" s="9">
        <v>1</v>
      </c>
      <c r="C1012" s="255" t="s">
        <v>9103</v>
      </c>
      <c r="D1012" s="9">
        <v>-1.9639920482294473E-3</v>
      </c>
      <c r="E1012" s="9"/>
      <c r="F1012" s="255" t="s">
        <v>9129</v>
      </c>
      <c r="G1012" s="9"/>
      <c r="H1012" s="255" t="s">
        <v>9171</v>
      </c>
      <c r="I1012" s="9">
        <v>1</v>
      </c>
    </row>
    <row r="1013" spans="1:9">
      <c r="A1013" s="255" t="s">
        <v>2193</v>
      </c>
      <c r="B1013" s="9">
        <v>1</v>
      </c>
      <c r="C1013" s="255" t="s">
        <v>9103</v>
      </c>
      <c r="D1013" s="9">
        <v>0</v>
      </c>
      <c r="E1013" s="9"/>
      <c r="F1013" s="255" t="s">
        <v>9118</v>
      </c>
      <c r="G1013" s="9"/>
      <c r="H1013" s="255" t="s">
        <v>9171</v>
      </c>
      <c r="I1013" s="9">
        <v>1</v>
      </c>
    </row>
    <row r="1014" spans="1:9">
      <c r="A1014" s="255" t="s">
        <v>2194</v>
      </c>
      <c r="B1014" s="9">
        <v>1</v>
      </c>
      <c r="C1014" s="255" t="s">
        <v>9103</v>
      </c>
      <c r="D1014" s="9">
        <v>0</v>
      </c>
      <c r="E1014" s="9"/>
      <c r="F1014" s="255" t="s">
        <v>9141</v>
      </c>
      <c r="G1014" s="9"/>
      <c r="H1014" s="255" t="s">
        <v>9171</v>
      </c>
      <c r="I1014" s="9">
        <v>1</v>
      </c>
    </row>
    <row r="1015" spans="1:9">
      <c r="A1015" s="255" t="s">
        <v>2195</v>
      </c>
      <c r="B1015" s="9">
        <v>1</v>
      </c>
      <c r="C1015" s="255" t="s">
        <v>9103</v>
      </c>
      <c r="D1015" s="9">
        <v>0</v>
      </c>
      <c r="E1015" s="9"/>
      <c r="F1015" s="255" t="s">
        <v>9122</v>
      </c>
      <c r="G1015" s="9"/>
      <c r="H1015" s="255" t="s">
        <v>9171</v>
      </c>
      <c r="I1015" s="9">
        <v>1</v>
      </c>
    </row>
    <row r="1016" spans="1:9">
      <c r="A1016" s="255" t="s">
        <v>2196</v>
      </c>
      <c r="B1016" s="9">
        <v>1</v>
      </c>
      <c r="C1016" s="255" t="s">
        <v>9103</v>
      </c>
      <c r="D1016" s="9">
        <v>0</v>
      </c>
      <c r="E1016" s="9"/>
      <c r="F1016" s="255" t="s">
        <v>9121</v>
      </c>
      <c r="G1016" s="9"/>
      <c r="H1016" s="255" t="s">
        <v>9171</v>
      </c>
      <c r="I1016" s="9">
        <v>1</v>
      </c>
    </row>
    <row r="1017" spans="1:9">
      <c r="A1017" s="255" t="s">
        <v>2197</v>
      </c>
      <c r="B1017" s="9">
        <v>1</v>
      </c>
      <c r="C1017" s="255" t="s">
        <v>9103</v>
      </c>
      <c r="D1017" s="9">
        <v>0</v>
      </c>
      <c r="E1017" s="9"/>
      <c r="F1017" s="255" t="s">
        <v>9119</v>
      </c>
      <c r="G1017" s="9"/>
      <c r="H1017" s="255" t="s">
        <v>9171</v>
      </c>
      <c r="I1017" s="9">
        <v>1</v>
      </c>
    </row>
    <row r="1018" spans="1:9">
      <c r="A1018" s="255" t="s">
        <v>2198</v>
      </c>
      <c r="B1018" s="9">
        <v>1</v>
      </c>
      <c r="C1018" s="255" t="s">
        <v>9103</v>
      </c>
      <c r="D1018" s="9">
        <v>0</v>
      </c>
      <c r="E1018" s="9"/>
      <c r="F1018" s="255" t="s">
        <v>9120</v>
      </c>
      <c r="G1018" s="9"/>
      <c r="H1018" s="255" t="s">
        <v>9171</v>
      </c>
      <c r="I1018" s="9">
        <v>1</v>
      </c>
    </row>
    <row r="1019" spans="1:9">
      <c r="A1019" s="255" t="s">
        <v>2199</v>
      </c>
      <c r="B1019" s="9">
        <v>1</v>
      </c>
      <c r="C1019" s="255" t="s">
        <v>9103</v>
      </c>
      <c r="D1019" s="9">
        <v>2.3904339456471426E-3</v>
      </c>
      <c r="E1019" s="9"/>
      <c r="F1019" s="255" t="s">
        <v>9136</v>
      </c>
      <c r="G1019" s="9"/>
      <c r="H1019" s="255" t="s">
        <v>9171</v>
      </c>
      <c r="I1019" s="9">
        <v>1</v>
      </c>
    </row>
    <row r="1020" spans="1:9">
      <c r="A1020" s="255" t="s">
        <v>2200</v>
      </c>
      <c r="B1020" s="9">
        <v>1</v>
      </c>
      <c r="C1020" s="255" t="s">
        <v>9103</v>
      </c>
      <c r="D1020" s="9">
        <v>-1.0774566725679244E-3</v>
      </c>
      <c r="E1020" s="9"/>
      <c r="F1020" s="255" t="s">
        <v>9137</v>
      </c>
      <c r="G1020" s="9"/>
      <c r="H1020" s="255" t="s">
        <v>9171</v>
      </c>
      <c r="I1020" s="9">
        <v>1</v>
      </c>
    </row>
    <row r="1021" spans="1:9">
      <c r="A1021" s="255" t="s">
        <v>2201</v>
      </c>
      <c r="B1021" s="9">
        <v>1</v>
      </c>
      <c r="C1021" s="255" t="s">
        <v>9103</v>
      </c>
      <c r="D1021" s="9">
        <v>1.3129772730792184E-3</v>
      </c>
      <c r="E1021" s="9"/>
      <c r="F1021" s="255" t="s">
        <v>9138</v>
      </c>
      <c r="G1021" s="9"/>
      <c r="H1021" s="255" t="s">
        <v>9171</v>
      </c>
      <c r="I1021" s="9">
        <v>1</v>
      </c>
    </row>
    <row r="1022" spans="1:9">
      <c r="A1022" s="255" t="s">
        <v>2202</v>
      </c>
      <c r="B1022" s="9">
        <v>1</v>
      </c>
      <c r="C1022" s="255" t="s">
        <v>9103</v>
      </c>
      <c r="D1022" s="9">
        <v>2.7652112846606402E-3</v>
      </c>
      <c r="E1022" s="9"/>
      <c r="F1022" s="255" t="s">
        <v>9117</v>
      </c>
      <c r="G1022" s="9"/>
      <c r="H1022" s="255" t="s">
        <v>9171</v>
      </c>
      <c r="I1022" s="9">
        <v>1</v>
      </c>
    </row>
    <row r="1023" spans="1:9">
      <c r="A1023" s="255" t="s">
        <v>2203</v>
      </c>
      <c r="B1023" s="9">
        <v>1</v>
      </c>
      <c r="C1023" s="255" t="s">
        <v>9103</v>
      </c>
      <c r="D1023" s="9">
        <v>2.2194462248059255E-3</v>
      </c>
      <c r="E1023" s="9"/>
      <c r="F1023" s="255" t="s">
        <v>9128</v>
      </c>
      <c r="G1023" s="9"/>
      <c r="H1023" s="255" t="s">
        <v>9171</v>
      </c>
      <c r="I1023" s="9">
        <v>1</v>
      </c>
    </row>
    <row r="1024" spans="1:9">
      <c r="A1024" s="255" t="s">
        <v>2204</v>
      </c>
      <c r="B1024" s="9">
        <v>1</v>
      </c>
      <c r="C1024" s="255" t="s">
        <v>9103</v>
      </c>
      <c r="D1024" s="9">
        <v>4.9846575094665653E-3</v>
      </c>
      <c r="E1024" s="9"/>
      <c r="F1024" s="255" t="s">
        <v>9135</v>
      </c>
      <c r="G1024" s="9"/>
      <c r="H1024" s="255" t="s">
        <v>9171</v>
      </c>
      <c r="I1024" s="9">
        <v>1</v>
      </c>
    </row>
    <row r="1025" spans="1:9">
      <c r="A1025" s="255" t="s">
        <v>2205</v>
      </c>
      <c r="B1025" s="9">
        <v>1</v>
      </c>
      <c r="C1025" s="255" t="s">
        <v>9103</v>
      </c>
      <c r="D1025" s="9">
        <v>-5.7055920463734491E-5</v>
      </c>
      <c r="E1025" s="9"/>
      <c r="F1025" s="255" t="s">
        <v>9139</v>
      </c>
      <c r="G1025" s="9"/>
      <c r="H1025" s="255" t="s">
        <v>9171</v>
      </c>
      <c r="I1025" s="9">
        <v>1</v>
      </c>
    </row>
    <row r="1026" spans="1:9">
      <c r="A1026" s="255" t="s">
        <v>2206</v>
      </c>
      <c r="B1026" s="9">
        <v>1</v>
      </c>
      <c r="C1026" s="255" t="s">
        <v>9103</v>
      </c>
      <c r="D1026" s="9">
        <v>-1.9069361277657131E-3</v>
      </c>
      <c r="E1026" s="9"/>
      <c r="F1026" s="255" t="s">
        <v>9140</v>
      </c>
      <c r="G1026" s="9"/>
      <c r="H1026" s="255" t="s">
        <v>9171</v>
      </c>
      <c r="I1026" s="9">
        <v>1</v>
      </c>
    </row>
    <row r="1027" spans="1:9">
      <c r="A1027" s="255" t="s">
        <v>2207</v>
      </c>
      <c r="B1027" s="9">
        <v>2</v>
      </c>
      <c r="C1027" s="255" t="s">
        <v>9103</v>
      </c>
      <c r="D1027" s="9">
        <v>1.4805347282335123E-3</v>
      </c>
      <c r="E1027" s="9"/>
      <c r="F1027" s="255" t="s">
        <v>9132</v>
      </c>
      <c r="G1027" s="9"/>
      <c r="H1027" s="255" t="s">
        <v>9171</v>
      </c>
      <c r="I1027" s="9">
        <v>1</v>
      </c>
    </row>
    <row r="1028" spans="1:9">
      <c r="A1028" s="255" t="s">
        <v>2208</v>
      </c>
      <c r="B1028" s="9">
        <v>2</v>
      </c>
      <c r="C1028" s="255" t="s">
        <v>9103</v>
      </c>
      <c r="D1028" s="9">
        <v>1.4805347282335123E-3</v>
      </c>
      <c r="E1028" s="9"/>
      <c r="F1028" s="255" t="s">
        <v>9133</v>
      </c>
      <c r="G1028" s="9"/>
      <c r="H1028" s="255" t="s">
        <v>9171</v>
      </c>
      <c r="I1028" s="9">
        <v>1</v>
      </c>
    </row>
    <row r="1029" spans="1:9">
      <c r="A1029" s="255" t="s">
        <v>2209</v>
      </c>
      <c r="B1029" s="9">
        <v>2</v>
      </c>
      <c r="C1029" s="255" t="s">
        <v>9103</v>
      </c>
      <c r="D1029" s="9">
        <v>3.1917449568744567E-3</v>
      </c>
      <c r="E1029" s="9"/>
      <c r="F1029" s="255" t="s">
        <v>9134</v>
      </c>
      <c r="G1029" s="9"/>
      <c r="H1029" s="255" t="s">
        <v>9171</v>
      </c>
      <c r="I1029" s="9">
        <v>1</v>
      </c>
    </row>
    <row r="1030" spans="1:9">
      <c r="A1030" s="255" t="s">
        <v>2210</v>
      </c>
      <c r="B1030" s="9">
        <v>2</v>
      </c>
      <c r="C1030" s="255" t="s">
        <v>9103</v>
      </c>
      <c r="D1030" s="9">
        <v>0</v>
      </c>
      <c r="E1030" s="9"/>
      <c r="F1030" s="255" t="s">
        <v>9124</v>
      </c>
      <c r="G1030" s="9"/>
      <c r="H1030" s="255" t="s">
        <v>9171</v>
      </c>
      <c r="I1030" s="9">
        <v>1</v>
      </c>
    </row>
    <row r="1031" spans="1:9">
      <c r="A1031" s="255" t="s">
        <v>2211</v>
      </c>
      <c r="B1031" s="9">
        <v>2</v>
      </c>
      <c r="C1031" s="255" t="s">
        <v>9103</v>
      </c>
      <c r="D1031" s="9">
        <v>0</v>
      </c>
      <c r="E1031" s="9"/>
      <c r="F1031" s="255" t="s">
        <v>9123</v>
      </c>
      <c r="G1031" s="9"/>
      <c r="H1031" s="255" t="s">
        <v>9171</v>
      </c>
      <c r="I1031" s="9">
        <v>1</v>
      </c>
    </row>
    <row r="1032" spans="1:9">
      <c r="A1032" s="255" t="s">
        <v>2212</v>
      </c>
      <c r="B1032" s="9">
        <v>2</v>
      </c>
      <c r="C1032" s="255" t="s">
        <v>9103</v>
      </c>
      <c r="D1032" s="9">
        <v>4.6722796851079692E-3</v>
      </c>
      <c r="E1032" s="9"/>
      <c r="F1032" s="255" t="s">
        <v>9125</v>
      </c>
      <c r="G1032" s="9"/>
      <c r="H1032" s="255" t="s">
        <v>9171</v>
      </c>
      <c r="I1032" s="9">
        <v>1</v>
      </c>
    </row>
    <row r="1033" spans="1:9">
      <c r="A1033" s="255" t="s">
        <v>2213</v>
      </c>
      <c r="B1033" s="9">
        <v>2</v>
      </c>
      <c r="C1033" s="255" t="s">
        <v>9103</v>
      </c>
      <c r="D1033" s="9">
        <v>4.6722796851079692E-3</v>
      </c>
      <c r="E1033" s="9"/>
      <c r="F1033" s="255" t="s">
        <v>9126</v>
      </c>
      <c r="G1033" s="9"/>
      <c r="H1033" s="255" t="s">
        <v>9171</v>
      </c>
      <c r="I1033" s="9">
        <v>1</v>
      </c>
    </row>
    <row r="1034" spans="1:9">
      <c r="A1034" s="255" t="s">
        <v>2214</v>
      </c>
      <c r="B1034" s="9">
        <v>2</v>
      </c>
      <c r="C1034" s="255" t="s">
        <v>9103</v>
      </c>
      <c r="D1034" s="9">
        <v>4.6722796851079692E-3</v>
      </c>
      <c r="E1034" s="9"/>
      <c r="F1034" s="255" t="s">
        <v>9127</v>
      </c>
      <c r="G1034" s="9"/>
      <c r="H1034" s="255" t="s">
        <v>9171</v>
      </c>
      <c r="I1034" s="9">
        <v>1</v>
      </c>
    </row>
    <row r="1035" spans="1:9">
      <c r="A1035" s="255" t="s">
        <v>2215</v>
      </c>
      <c r="B1035" s="9">
        <v>2</v>
      </c>
      <c r="C1035" s="255" t="s">
        <v>9103</v>
      </c>
      <c r="D1035" s="9">
        <v>6.8442699835675625E-3</v>
      </c>
      <c r="E1035" s="9"/>
      <c r="F1035" s="255" t="s">
        <v>9130</v>
      </c>
      <c r="G1035" s="9"/>
      <c r="H1035" s="255" t="s">
        <v>9171</v>
      </c>
      <c r="I1035" s="9">
        <v>1</v>
      </c>
    </row>
    <row r="1036" spans="1:9">
      <c r="A1036" s="255" t="s">
        <v>2216</v>
      </c>
      <c r="B1036" s="9">
        <v>2</v>
      </c>
      <c r="C1036" s="255" t="s">
        <v>9103</v>
      </c>
      <c r="D1036" s="9">
        <v>6.8442699835675625E-3</v>
      </c>
      <c r="E1036" s="9"/>
      <c r="F1036" s="255" t="s">
        <v>9131</v>
      </c>
      <c r="G1036" s="9"/>
      <c r="H1036" s="255" t="s">
        <v>9171</v>
      </c>
      <c r="I1036" s="9">
        <v>1</v>
      </c>
    </row>
    <row r="1037" spans="1:9">
      <c r="A1037" s="255" t="s">
        <v>2217</v>
      </c>
      <c r="B1037" s="9">
        <v>2</v>
      </c>
      <c r="C1037" s="255" t="s">
        <v>9103</v>
      </c>
      <c r="D1037" s="9">
        <v>-2.1719902984595938E-3</v>
      </c>
      <c r="E1037" s="9"/>
      <c r="F1037" s="255" t="s">
        <v>9129</v>
      </c>
      <c r="G1037" s="9"/>
      <c r="H1037" s="255" t="s">
        <v>9171</v>
      </c>
      <c r="I1037" s="9">
        <v>1</v>
      </c>
    </row>
    <row r="1038" spans="1:9">
      <c r="A1038" s="255" t="s">
        <v>2218</v>
      </c>
      <c r="B1038" s="9">
        <v>2</v>
      </c>
      <c r="C1038" s="255" t="s">
        <v>9103</v>
      </c>
      <c r="D1038" s="9">
        <v>0</v>
      </c>
      <c r="E1038" s="9"/>
      <c r="F1038" s="255" t="s">
        <v>9118</v>
      </c>
      <c r="G1038" s="9"/>
      <c r="H1038" s="255" t="s">
        <v>9171</v>
      </c>
      <c r="I1038" s="9">
        <v>1</v>
      </c>
    </row>
    <row r="1039" spans="1:9">
      <c r="A1039" s="255" t="s">
        <v>2219</v>
      </c>
      <c r="B1039" s="9">
        <v>2</v>
      </c>
      <c r="C1039" s="255" t="s">
        <v>9103</v>
      </c>
      <c r="D1039" s="9">
        <v>0</v>
      </c>
      <c r="E1039" s="9"/>
      <c r="F1039" s="255" t="s">
        <v>9141</v>
      </c>
      <c r="G1039" s="9"/>
      <c r="H1039" s="255" t="s">
        <v>9171</v>
      </c>
      <c r="I1039" s="9">
        <v>1</v>
      </c>
    </row>
    <row r="1040" spans="1:9">
      <c r="A1040" s="255" t="s">
        <v>2220</v>
      </c>
      <c r="B1040" s="9">
        <v>2</v>
      </c>
      <c r="C1040" s="255" t="s">
        <v>9103</v>
      </c>
      <c r="D1040" s="9">
        <v>0</v>
      </c>
      <c r="E1040" s="9"/>
      <c r="F1040" s="255" t="s">
        <v>9122</v>
      </c>
      <c r="G1040" s="9"/>
      <c r="H1040" s="255" t="s">
        <v>9171</v>
      </c>
      <c r="I1040" s="9">
        <v>1</v>
      </c>
    </row>
    <row r="1041" spans="1:9">
      <c r="A1041" s="255" t="s">
        <v>2221</v>
      </c>
      <c r="B1041" s="9">
        <v>2</v>
      </c>
      <c r="C1041" s="255" t="s">
        <v>9103</v>
      </c>
      <c r="D1041" s="9">
        <v>0</v>
      </c>
      <c r="E1041" s="9"/>
      <c r="F1041" s="255" t="s">
        <v>9121</v>
      </c>
      <c r="G1041" s="9"/>
      <c r="H1041" s="255" t="s">
        <v>9171</v>
      </c>
      <c r="I1041" s="9">
        <v>1</v>
      </c>
    </row>
    <row r="1042" spans="1:9">
      <c r="A1042" s="255" t="s">
        <v>2222</v>
      </c>
      <c r="B1042" s="9">
        <v>2</v>
      </c>
      <c r="C1042" s="255" t="s">
        <v>9103</v>
      </c>
      <c r="D1042" s="9">
        <v>0</v>
      </c>
      <c r="E1042" s="9"/>
      <c r="F1042" s="255" t="s">
        <v>9119</v>
      </c>
      <c r="G1042" s="9"/>
      <c r="H1042" s="255" t="s">
        <v>9171</v>
      </c>
      <c r="I1042" s="9">
        <v>1</v>
      </c>
    </row>
    <row r="1043" spans="1:9">
      <c r="A1043" s="255" t="s">
        <v>2223</v>
      </c>
      <c r="B1043" s="9">
        <v>2</v>
      </c>
      <c r="C1043" s="255" t="s">
        <v>9103</v>
      </c>
      <c r="D1043" s="9">
        <v>0</v>
      </c>
      <c r="E1043" s="9"/>
      <c r="F1043" s="255" t="s">
        <v>9120</v>
      </c>
      <c r="G1043" s="9"/>
      <c r="H1043" s="255" t="s">
        <v>9171</v>
      </c>
      <c r="I1043" s="9">
        <v>1</v>
      </c>
    </row>
    <row r="1044" spans="1:9">
      <c r="A1044" s="255" t="s">
        <v>2224</v>
      </c>
      <c r="B1044" s="9">
        <v>2</v>
      </c>
      <c r="C1044" s="255" t="s">
        <v>9103</v>
      </c>
      <c r="D1044" s="9">
        <v>2.9752937917511988E-3</v>
      </c>
      <c r="E1044" s="9"/>
      <c r="F1044" s="255" t="s">
        <v>9136</v>
      </c>
      <c r="G1044" s="9"/>
      <c r="H1044" s="255" t="s">
        <v>9171</v>
      </c>
      <c r="I1044" s="9">
        <v>1</v>
      </c>
    </row>
    <row r="1045" spans="1:9">
      <c r="A1045" s="255" t="s">
        <v>2225</v>
      </c>
      <c r="B1045" s="9">
        <v>2</v>
      </c>
      <c r="C1045" s="255" t="s">
        <v>9103</v>
      </c>
      <c r="D1045" s="9">
        <v>-1.1776807013497781E-3</v>
      </c>
      <c r="E1045" s="9"/>
      <c r="F1045" s="255" t="s">
        <v>9137</v>
      </c>
      <c r="G1045" s="9"/>
      <c r="H1045" s="255" t="s">
        <v>9171</v>
      </c>
      <c r="I1045" s="9">
        <v>1</v>
      </c>
    </row>
    <row r="1046" spans="1:9">
      <c r="A1046" s="255" t="s">
        <v>2226</v>
      </c>
      <c r="B1046" s="9">
        <v>2</v>
      </c>
      <c r="C1046" s="255" t="s">
        <v>9103</v>
      </c>
      <c r="D1046" s="9">
        <v>1.7976130904014207E-3</v>
      </c>
      <c r="E1046" s="9"/>
      <c r="F1046" s="255" t="s">
        <v>9138</v>
      </c>
      <c r="G1046" s="9"/>
      <c r="H1046" s="255" t="s">
        <v>9171</v>
      </c>
      <c r="I1046" s="9">
        <v>1</v>
      </c>
    </row>
    <row r="1047" spans="1:9">
      <c r="A1047" s="255" t="s">
        <v>2227</v>
      </c>
      <c r="B1047" s="9">
        <v>2</v>
      </c>
      <c r="C1047" s="255" t="s">
        <v>9103</v>
      </c>
      <c r="D1047" s="9">
        <v>2.6452951068740619E-3</v>
      </c>
      <c r="E1047" s="9"/>
      <c r="F1047" s="255" t="s">
        <v>9117</v>
      </c>
      <c r="G1047" s="9"/>
      <c r="H1047" s="255" t="s">
        <v>9171</v>
      </c>
      <c r="I1047" s="9">
        <v>1</v>
      </c>
    </row>
    <row r="1048" spans="1:9">
      <c r="A1048" s="255" t="s">
        <v>2228</v>
      </c>
      <c r="B1048" s="9">
        <v>2</v>
      </c>
      <c r="C1048" s="255" t="s">
        <v>9103</v>
      </c>
      <c r="D1048" s="9">
        <v>2.4013617862920808E-3</v>
      </c>
      <c r="E1048" s="9"/>
      <c r="F1048" s="255" t="s">
        <v>9128</v>
      </c>
      <c r="G1048" s="9"/>
      <c r="H1048" s="255" t="s">
        <v>9171</v>
      </c>
      <c r="I1048" s="9">
        <v>1</v>
      </c>
    </row>
    <row r="1049" spans="1:9">
      <c r="A1049" s="255" t="s">
        <v>2229</v>
      </c>
      <c r="B1049" s="9">
        <v>2</v>
      </c>
      <c r="C1049" s="255" t="s">
        <v>9103</v>
      </c>
      <c r="D1049" s="9">
        <v>5.0466568931661427E-3</v>
      </c>
      <c r="E1049" s="9"/>
      <c r="F1049" s="255" t="s">
        <v>9135</v>
      </c>
      <c r="G1049" s="9"/>
      <c r="H1049" s="255" t="s">
        <v>9171</v>
      </c>
      <c r="I1049" s="9">
        <v>1</v>
      </c>
    </row>
    <row r="1050" spans="1:9">
      <c r="A1050" s="255" t="s">
        <v>2230</v>
      </c>
      <c r="B1050" s="9">
        <v>2</v>
      </c>
      <c r="C1050" s="255" t="s">
        <v>9103</v>
      </c>
      <c r="D1050" s="9">
        <v>-3.1707836216790839E-4</v>
      </c>
      <c r="E1050" s="9"/>
      <c r="F1050" s="255" t="s">
        <v>9139</v>
      </c>
      <c r="G1050" s="9"/>
      <c r="H1050" s="255" t="s">
        <v>9171</v>
      </c>
      <c r="I1050" s="9">
        <v>1</v>
      </c>
    </row>
    <row r="1051" spans="1:9">
      <c r="A1051" s="255" t="s">
        <v>2231</v>
      </c>
      <c r="B1051" s="9">
        <v>2</v>
      </c>
      <c r="C1051" s="255" t="s">
        <v>9103</v>
      </c>
      <c r="D1051" s="9">
        <v>-1.8549119362916858E-3</v>
      </c>
      <c r="E1051" s="9"/>
      <c r="F1051" s="255" t="s">
        <v>9140</v>
      </c>
      <c r="G1051" s="9"/>
      <c r="H1051" s="255" t="s">
        <v>9171</v>
      </c>
      <c r="I1051" s="9">
        <v>1</v>
      </c>
    </row>
    <row r="1052" spans="1:9">
      <c r="A1052" s="255" t="s">
        <v>2232</v>
      </c>
      <c r="B1052" s="9">
        <v>3</v>
      </c>
      <c r="C1052" s="255" t="s">
        <v>9103</v>
      </c>
      <c r="D1052" s="9">
        <v>2.6188735059423178E-3</v>
      </c>
      <c r="E1052" s="9"/>
      <c r="F1052" s="255" t="s">
        <v>9132</v>
      </c>
      <c r="G1052" s="9"/>
      <c r="H1052" s="255" t="s">
        <v>9171</v>
      </c>
      <c r="I1052" s="9">
        <v>1</v>
      </c>
    </row>
    <row r="1053" spans="1:9">
      <c r="A1053" s="255" t="s">
        <v>2233</v>
      </c>
      <c r="B1053" s="9">
        <v>3</v>
      </c>
      <c r="C1053" s="255" t="s">
        <v>9103</v>
      </c>
      <c r="D1053" s="9">
        <v>2.6188735059423178E-3</v>
      </c>
      <c r="E1053" s="9"/>
      <c r="F1053" s="255" t="s">
        <v>9133</v>
      </c>
      <c r="G1053" s="9"/>
      <c r="H1053" s="255" t="s">
        <v>9171</v>
      </c>
      <c r="I1053" s="9">
        <v>1</v>
      </c>
    </row>
    <row r="1054" spans="1:9">
      <c r="A1054" s="255" t="s">
        <v>2234</v>
      </c>
      <c r="B1054" s="9">
        <v>3</v>
      </c>
      <c r="C1054" s="255" t="s">
        <v>9103</v>
      </c>
      <c r="D1054" s="9">
        <v>3.5970482314777968E-3</v>
      </c>
      <c r="E1054" s="9"/>
      <c r="F1054" s="255" t="s">
        <v>9134</v>
      </c>
      <c r="G1054" s="9"/>
      <c r="H1054" s="255" t="s">
        <v>9171</v>
      </c>
      <c r="I1054" s="9">
        <v>1</v>
      </c>
    </row>
    <row r="1055" spans="1:9">
      <c r="A1055" s="255" t="s">
        <v>2235</v>
      </c>
      <c r="B1055" s="9">
        <v>3</v>
      </c>
      <c r="C1055" s="255" t="s">
        <v>9103</v>
      </c>
      <c r="D1055" s="9">
        <v>0</v>
      </c>
      <c r="E1055" s="9"/>
      <c r="F1055" s="255" t="s">
        <v>9124</v>
      </c>
      <c r="G1055" s="9"/>
      <c r="H1055" s="255" t="s">
        <v>9171</v>
      </c>
      <c r="I1055" s="9">
        <v>1</v>
      </c>
    </row>
    <row r="1056" spans="1:9">
      <c r="A1056" s="255" t="s">
        <v>2236</v>
      </c>
      <c r="B1056" s="9">
        <v>3</v>
      </c>
      <c r="C1056" s="255" t="s">
        <v>9103</v>
      </c>
      <c r="D1056" s="9">
        <v>0</v>
      </c>
      <c r="E1056" s="9"/>
      <c r="F1056" s="255" t="s">
        <v>9123</v>
      </c>
      <c r="G1056" s="9"/>
      <c r="H1056" s="255" t="s">
        <v>9171</v>
      </c>
      <c r="I1056" s="9">
        <v>1</v>
      </c>
    </row>
    <row r="1057" spans="1:9">
      <c r="A1057" s="255" t="s">
        <v>2237</v>
      </c>
      <c r="B1057" s="9">
        <v>3</v>
      </c>
      <c r="C1057" s="255" t="s">
        <v>9103</v>
      </c>
      <c r="D1057" s="9">
        <v>6.2159217374201147E-3</v>
      </c>
      <c r="E1057" s="9"/>
      <c r="F1057" s="255" t="s">
        <v>9125</v>
      </c>
      <c r="G1057" s="9"/>
      <c r="H1057" s="255" t="s">
        <v>9171</v>
      </c>
      <c r="I1057" s="9">
        <v>1</v>
      </c>
    </row>
    <row r="1058" spans="1:9">
      <c r="A1058" s="255" t="s">
        <v>2238</v>
      </c>
      <c r="B1058" s="9">
        <v>3</v>
      </c>
      <c r="C1058" s="255" t="s">
        <v>9103</v>
      </c>
      <c r="D1058" s="9">
        <v>6.2159217374201147E-3</v>
      </c>
      <c r="E1058" s="9"/>
      <c r="F1058" s="255" t="s">
        <v>9126</v>
      </c>
      <c r="G1058" s="9"/>
      <c r="H1058" s="255" t="s">
        <v>9171</v>
      </c>
      <c r="I1058" s="9">
        <v>1</v>
      </c>
    </row>
    <row r="1059" spans="1:9">
      <c r="A1059" s="255" t="s">
        <v>2239</v>
      </c>
      <c r="B1059" s="9">
        <v>3</v>
      </c>
      <c r="C1059" s="255" t="s">
        <v>9103</v>
      </c>
      <c r="D1059" s="9">
        <v>6.2159217374201147E-3</v>
      </c>
      <c r="E1059" s="9"/>
      <c r="F1059" s="255" t="s">
        <v>9127</v>
      </c>
      <c r="G1059" s="9"/>
      <c r="H1059" s="255" t="s">
        <v>9171</v>
      </c>
      <c r="I1059" s="9">
        <v>1</v>
      </c>
    </row>
    <row r="1060" spans="1:9">
      <c r="A1060" s="255" t="s">
        <v>2240</v>
      </c>
      <c r="B1060" s="9">
        <v>3</v>
      </c>
      <c r="C1060" s="255" t="s">
        <v>9103</v>
      </c>
      <c r="D1060" s="9">
        <v>8.8309615500014836E-3</v>
      </c>
      <c r="E1060" s="9"/>
      <c r="F1060" s="255" t="s">
        <v>9130</v>
      </c>
      <c r="G1060" s="9"/>
      <c r="H1060" s="255" t="s">
        <v>9171</v>
      </c>
      <c r="I1060" s="9">
        <v>1</v>
      </c>
    </row>
    <row r="1061" spans="1:9">
      <c r="A1061" s="255" t="s">
        <v>2241</v>
      </c>
      <c r="B1061" s="9">
        <v>3</v>
      </c>
      <c r="C1061" s="255" t="s">
        <v>9103</v>
      </c>
      <c r="D1061" s="9">
        <v>8.8309615500014836E-3</v>
      </c>
      <c r="E1061" s="9"/>
      <c r="F1061" s="255" t="s">
        <v>9131</v>
      </c>
      <c r="G1061" s="9"/>
      <c r="H1061" s="255" t="s">
        <v>9171</v>
      </c>
      <c r="I1061" s="9">
        <v>1</v>
      </c>
    </row>
    <row r="1062" spans="1:9">
      <c r="A1062" s="255" t="s">
        <v>2242</v>
      </c>
      <c r="B1062" s="9">
        <v>3</v>
      </c>
      <c r="C1062" s="255" t="s">
        <v>9103</v>
      </c>
      <c r="D1062" s="9">
        <v>-2.6150398125813685E-3</v>
      </c>
      <c r="E1062" s="9"/>
      <c r="F1062" s="255" t="s">
        <v>9129</v>
      </c>
      <c r="G1062" s="9"/>
      <c r="H1062" s="255" t="s">
        <v>9171</v>
      </c>
      <c r="I1062" s="9">
        <v>1</v>
      </c>
    </row>
    <row r="1063" spans="1:9">
      <c r="A1063" s="255" t="s">
        <v>2243</v>
      </c>
      <c r="B1063" s="9">
        <v>3</v>
      </c>
      <c r="C1063" s="255" t="s">
        <v>9103</v>
      </c>
      <c r="D1063" s="9">
        <v>0</v>
      </c>
      <c r="E1063" s="9"/>
      <c r="F1063" s="255" t="s">
        <v>9118</v>
      </c>
      <c r="G1063" s="9"/>
      <c r="H1063" s="255" t="s">
        <v>9171</v>
      </c>
      <c r="I1063" s="9">
        <v>1</v>
      </c>
    </row>
    <row r="1064" spans="1:9">
      <c r="A1064" s="255" t="s">
        <v>2244</v>
      </c>
      <c r="B1064" s="9">
        <v>3</v>
      </c>
      <c r="C1064" s="255" t="s">
        <v>9103</v>
      </c>
      <c r="D1064" s="9">
        <v>0</v>
      </c>
      <c r="E1064" s="9"/>
      <c r="F1064" s="255" t="s">
        <v>9141</v>
      </c>
      <c r="G1064" s="9"/>
      <c r="H1064" s="255" t="s">
        <v>9171</v>
      </c>
      <c r="I1064" s="9">
        <v>1</v>
      </c>
    </row>
    <row r="1065" spans="1:9">
      <c r="A1065" s="255" t="s">
        <v>2245</v>
      </c>
      <c r="B1065" s="9">
        <v>3</v>
      </c>
      <c r="C1065" s="255" t="s">
        <v>9103</v>
      </c>
      <c r="D1065" s="9">
        <v>0</v>
      </c>
      <c r="E1065" s="9"/>
      <c r="F1065" s="255" t="s">
        <v>9122</v>
      </c>
      <c r="G1065" s="9"/>
      <c r="H1065" s="255" t="s">
        <v>9171</v>
      </c>
      <c r="I1065" s="9">
        <v>1</v>
      </c>
    </row>
    <row r="1066" spans="1:9">
      <c r="A1066" s="255" t="s">
        <v>2246</v>
      </c>
      <c r="B1066" s="9">
        <v>3</v>
      </c>
      <c r="C1066" s="255" t="s">
        <v>9103</v>
      </c>
      <c r="D1066" s="9">
        <v>0</v>
      </c>
      <c r="E1066" s="9"/>
      <c r="F1066" s="255" t="s">
        <v>9121</v>
      </c>
      <c r="G1066" s="9"/>
      <c r="H1066" s="255" t="s">
        <v>9171</v>
      </c>
      <c r="I1066" s="9">
        <v>1</v>
      </c>
    </row>
    <row r="1067" spans="1:9">
      <c r="A1067" s="255" t="s">
        <v>2247</v>
      </c>
      <c r="B1067" s="9">
        <v>3</v>
      </c>
      <c r="C1067" s="255" t="s">
        <v>9103</v>
      </c>
      <c r="D1067" s="9">
        <v>0</v>
      </c>
      <c r="E1067" s="9"/>
      <c r="F1067" s="255" t="s">
        <v>9119</v>
      </c>
      <c r="G1067" s="9"/>
      <c r="H1067" s="255" t="s">
        <v>9171</v>
      </c>
      <c r="I1067" s="9">
        <v>1</v>
      </c>
    </row>
    <row r="1068" spans="1:9">
      <c r="A1068" s="255" t="s">
        <v>2248</v>
      </c>
      <c r="B1068" s="9">
        <v>3</v>
      </c>
      <c r="C1068" s="255" t="s">
        <v>9103</v>
      </c>
      <c r="D1068" s="9">
        <v>0</v>
      </c>
      <c r="E1068" s="9"/>
      <c r="F1068" s="255" t="s">
        <v>9120</v>
      </c>
      <c r="G1068" s="9"/>
      <c r="H1068" s="255" t="s">
        <v>9171</v>
      </c>
      <c r="I1068" s="9">
        <v>1</v>
      </c>
    </row>
    <row r="1069" spans="1:9">
      <c r="A1069" s="255" t="s">
        <v>2249</v>
      </c>
      <c r="B1069" s="9">
        <v>3</v>
      </c>
      <c r="C1069" s="255" t="s">
        <v>9103</v>
      </c>
      <c r="D1069" s="9">
        <v>4.4271257112325976E-3</v>
      </c>
      <c r="E1069" s="9"/>
      <c r="F1069" s="255" t="s">
        <v>9136</v>
      </c>
      <c r="G1069" s="9"/>
      <c r="H1069" s="255" t="s">
        <v>9171</v>
      </c>
      <c r="I1069" s="9">
        <v>1</v>
      </c>
    </row>
    <row r="1070" spans="1:9">
      <c r="A1070" s="255" t="s">
        <v>2250</v>
      </c>
      <c r="B1070" s="9">
        <v>3</v>
      </c>
      <c r="C1070" s="255" t="s">
        <v>9103</v>
      </c>
      <c r="D1070" s="9">
        <v>-1.234590994744315E-3</v>
      </c>
      <c r="E1070" s="9"/>
      <c r="F1070" s="255" t="s">
        <v>9137</v>
      </c>
      <c r="G1070" s="9"/>
      <c r="H1070" s="255" t="s">
        <v>9171</v>
      </c>
      <c r="I1070" s="9">
        <v>1</v>
      </c>
    </row>
    <row r="1071" spans="1:9">
      <c r="A1071" s="255" t="s">
        <v>2251</v>
      </c>
      <c r="B1071" s="9">
        <v>3</v>
      </c>
      <c r="C1071" s="255" t="s">
        <v>9103</v>
      </c>
      <c r="D1071" s="9">
        <v>3.1925347164882831E-3</v>
      </c>
      <c r="E1071" s="9"/>
      <c r="F1071" s="255" t="s">
        <v>9138</v>
      </c>
      <c r="G1071" s="9"/>
      <c r="H1071" s="255" t="s">
        <v>9171</v>
      </c>
      <c r="I1071" s="9">
        <v>1</v>
      </c>
    </row>
    <row r="1072" spans="1:9">
      <c r="A1072" s="255" t="s">
        <v>2252</v>
      </c>
      <c r="B1072" s="9">
        <v>3</v>
      </c>
      <c r="C1072" s="255" t="s">
        <v>9103</v>
      </c>
      <c r="D1072" s="9">
        <v>3.0367594407724311E-3</v>
      </c>
      <c r="E1072" s="9"/>
      <c r="F1072" s="255" t="s">
        <v>9117</v>
      </c>
      <c r="G1072" s="9"/>
      <c r="H1072" s="255" t="s">
        <v>9171</v>
      </c>
      <c r="I1072" s="9">
        <v>1</v>
      </c>
    </row>
    <row r="1073" spans="1:9">
      <c r="A1073" s="255" t="s">
        <v>2253</v>
      </c>
      <c r="B1073" s="9">
        <v>3</v>
      </c>
      <c r="C1073" s="255" t="s">
        <v>9103</v>
      </c>
      <c r="D1073" s="9">
        <v>2.6016673927407698E-3</v>
      </c>
      <c r="E1073" s="9"/>
      <c r="F1073" s="255" t="s">
        <v>9128</v>
      </c>
      <c r="G1073" s="9"/>
      <c r="H1073" s="255" t="s">
        <v>9171</v>
      </c>
      <c r="I1073" s="9">
        <v>1</v>
      </c>
    </row>
    <row r="1074" spans="1:9">
      <c r="A1074" s="255" t="s">
        <v>2254</v>
      </c>
      <c r="B1074" s="9">
        <v>3</v>
      </c>
      <c r="C1074" s="255" t="s">
        <v>9103</v>
      </c>
      <c r="D1074" s="9">
        <v>5.6384268335132005E-3</v>
      </c>
      <c r="E1074" s="9"/>
      <c r="F1074" s="255" t="s">
        <v>9135</v>
      </c>
      <c r="G1074" s="9"/>
      <c r="H1074" s="255" t="s">
        <v>9171</v>
      </c>
      <c r="I1074" s="9">
        <v>1</v>
      </c>
    </row>
    <row r="1075" spans="1:9">
      <c r="A1075" s="255" t="s">
        <v>2255</v>
      </c>
      <c r="B1075" s="9">
        <v>3</v>
      </c>
      <c r="C1075" s="255" t="s">
        <v>9103</v>
      </c>
      <c r="D1075" s="9">
        <v>-5.7366121054596483E-4</v>
      </c>
      <c r="E1075" s="9"/>
      <c r="F1075" s="255" t="s">
        <v>9139</v>
      </c>
      <c r="G1075" s="9"/>
      <c r="H1075" s="255" t="s">
        <v>9171</v>
      </c>
      <c r="I1075" s="9">
        <v>1</v>
      </c>
    </row>
    <row r="1076" spans="1:9">
      <c r="A1076" s="255" t="s">
        <v>2256</v>
      </c>
      <c r="B1076" s="9">
        <v>3</v>
      </c>
      <c r="C1076" s="255" t="s">
        <v>9103</v>
      </c>
      <c r="D1076" s="9">
        <v>-2.0413786020354037E-3</v>
      </c>
      <c r="E1076" s="9"/>
      <c r="F1076" s="255" t="s">
        <v>9140</v>
      </c>
      <c r="G1076" s="9"/>
      <c r="H1076" s="255" t="s">
        <v>9171</v>
      </c>
      <c r="I1076" s="9">
        <v>1</v>
      </c>
    </row>
    <row r="1077" spans="1:9">
      <c r="A1077" s="255" t="s">
        <v>2257</v>
      </c>
      <c r="B1077" s="9">
        <v>4</v>
      </c>
      <c r="C1077" s="255" t="s">
        <v>9103</v>
      </c>
      <c r="D1077" s="9">
        <v>2.7460025316625308E-3</v>
      </c>
      <c r="E1077" s="9"/>
      <c r="F1077" s="255" t="s">
        <v>9132</v>
      </c>
      <c r="G1077" s="9"/>
      <c r="H1077" s="255" t="s">
        <v>9171</v>
      </c>
      <c r="I1077" s="9">
        <v>1</v>
      </c>
    </row>
    <row r="1078" spans="1:9">
      <c r="A1078" s="255" t="s">
        <v>2258</v>
      </c>
      <c r="B1078" s="9">
        <v>4</v>
      </c>
      <c r="C1078" s="255" t="s">
        <v>9103</v>
      </c>
      <c r="D1078" s="9">
        <v>2.7460025316625308E-3</v>
      </c>
      <c r="E1078" s="9"/>
      <c r="F1078" s="255" t="s">
        <v>9133</v>
      </c>
      <c r="G1078" s="9"/>
      <c r="H1078" s="255" t="s">
        <v>9171</v>
      </c>
      <c r="I1078" s="9">
        <v>1</v>
      </c>
    </row>
    <row r="1079" spans="1:9">
      <c r="A1079" s="255" t="s">
        <v>2259</v>
      </c>
      <c r="B1079" s="9">
        <v>4</v>
      </c>
      <c r="C1079" s="255" t="s">
        <v>9103</v>
      </c>
      <c r="D1079" s="9">
        <v>3.8905488731482531E-3</v>
      </c>
      <c r="E1079" s="9"/>
      <c r="F1079" s="255" t="s">
        <v>9134</v>
      </c>
      <c r="G1079" s="9"/>
      <c r="H1079" s="255" t="s">
        <v>9171</v>
      </c>
      <c r="I1079" s="9">
        <v>1</v>
      </c>
    </row>
    <row r="1080" spans="1:9">
      <c r="A1080" s="255" t="s">
        <v>2260</v>
      </c>
      <c r="B1080" s="9">
        <v>4</v>
      </c>
      <c r="C1080" s="255" t="s">
        <v>9103</v>
      </c>
      <c r="D1080" s="9">
        <v>0</v>
      </c>
      <c r="E1080" s="9"/>
      <c r="F1080" s="255" t="s">
        <v>9124</v>
      </c>
      <c r="G1080" s="9"/>
      <c r="H1080" s="255" t="s">
        <v>9171</v>
      </c>
      <c r="I1080" s="9">
        <v>1</v>
      </c>
    </row>
    <row r="1081" spans="1:9">
      <c r="A1081" s="255" t="s">
        <v>2261</v>
      </c>
      <c r="B1081" s="9">
        <v>4</v>
      </c>
      <c r="C1081" s="255" t="s">
        <v>9103</v>
      </c>
      <c r="D1081" s="9">
        <v>0</v>
      </c>
      <c r="E1081" s="9"/>
      <c r="F1081" s="255" t="s">
        <v>9123</v>
      </c>
      <c r="G1081" s="9"/>
      <c r="H1081" s="255" t="s">
        <v>9171</v>
      </c>
      <c r="I1081" s="9">
        <v>1</v>
      </c>
    </row>
    <row r="1082" spans="1:9">
      <c r="A1082" s="255" t="s">
        <v>2262</v>
      </c>
      <c r="B1082" s="9">
        <v>4</v>
      </c>
      <c r="C1082" s="255" t="s">
        <v>9103</v>
      </c>
      <c r="D1082" s="9">
        <v>6.6365514048107839E-3</v>
      </c>
      <c r="E1082" s="9"/>
      <c r="F1082" s="255" t="s">
        <v>9125</v>
      </c>
      <c r="G1082" s="9"/>
      <c r="H1082" s="255" t="s">
        <v>9171</v>
      </c>
      <c r="I1082" s="9">
        <v>1</v>
      </c>
    </row>
    <row r="1083" spans="1:9">
      <c r="A1083" s="255" t="s">
        <v>2263</v>
      </c>
      <c r="B1083" s="9">
        <v>4</v>
      </c>
      <c r="C1083" s="255" t="s">
        <v>9103</v>
      </c>
      <c r="D1083" s="9">
        <v>6.6365514048107839E-3</v>
      </c>
      <c r="E1083" s="9"/>
      <c r="F1083" s="255" t="s">
        <v>9126</v>
      </c>
      <c r="G1083" s="9"/>
      <c r="H1083" s="255" t="s">
        <v>9171</v>
      </c>
      <c r="I1083" s="9">
        <v>1</v>
      </c>
    </row>
    <row r="1084" spans="1:9">
      <c r="A1084" s="255" t="s">
        <v>2264</v>
      </c>
      <c r="B1084" s="9">
        <v>4</v>
      </c>
      <c r="C1084" s="255" t="s">
        <v>9103</v>
      </c>
      <c r="D1084" s="9">
        <v>6.6365514048107839E-3</v>
      </c>
      <c r="E1084" s="9"/>
      <c r="F1084" s="255" t="s">
        <v>9127</v>
      </c>
      <c r="G1084" s="9"/>
      <c r="H1084" s="255" t="s">
        <v>9171</v>
      </c>
      <c r="I1084" s="9">
        <v>1</v>
      </c>
    </row>
    <row r="1085" spans="1:9">
      <c r="A1085" s="255" t="s">
        <v>2265</v>
      </c>
      <c r="B1085" s="9">
        <v>4</v>
      </c>
      <c r="C1085" s="255" t="s">
        <v>9103</v>
      </c>
      <c r="D1085" s="9">
        <v>9.4774756310060486E-3</v>
      </c>
      <c r="E1085" s="9"/>
      <c r="F1085" s="255" t="s">
        <v>9130</v>
      </c>
      <c r="G1085" s="9"/>
      <c r="H1085" s="255" t="s">
        <v>9171</v>
      </c>
      <c r="I1085" s="9">
        <v>1</v>
      </c>
    </row>
    <row r="1086" spans="1:9">
      <c r="A1086" s="255" t="s">
        <v>2266</v>
      </c>
      <c r="B1086" s="9">
        <v>4</v>
      </c>
      <c r="C1086" s="255" t="s">
        <v>9103</v>
      </c>
      <c r="D1086" s="9">
        <v>9.4774756310060486E-3</v>
      </c>
      <c r="E1086" s="9"/>
      <c r="F1086" s="255" t="s">
        <v>9131</v>
      </c>
      <c r="G1086" s="9"/>
      <c r="H1086" s="255" t="s">
        <v>9171</v>
      </c>
      <c r="I1086" s="9">
        <v>1</v>
      </c>
    </row>
    <row r="1087" spans="1:9">
      <c r="A1087" s="255" t="s">
        <v>2267</v>
      </c>
      <c r="B1087" s="9">
        <v>4</v>
      </c>
      <c r="C1087" s="255" t="s">
        <v>9103</v>
      </c>
      <c r="D1087" s="9">
        <v>-2.8409242261952651E-3</v>
      </c>
      <c r="E1087" s="9"/>
      <c r="F1087" s="255" t="s">
        <v>9129</v>
      </c>
      <c r="G1087" s="9"/>
      <c r="H1087" s="255" t="s">
        <v>9171</v>
      </c>
      <c r="I1087" s="9">
        <v>1</v>
      </c>
    </row>
    <row r="1088" spans="1:9">
      <c r="A1088" s="255" t="s">
        <v>2268</v>
      </c>
      <c r="B1088" s="9">
        <v>4</v>
      </c>
      <c r="C1088" s="255" t="s">
        <v>9103</v>
      </c>
      <c r="D1088" s="9">
        <v>0</v>
      </c>
      <c r="E1088" s="9"/>
      <c r="F1088" s="255" t="s">
        <v>9118</v>
      </c>
      <c r="G1088" s="9"/>
      <c r="H1088" s="255" t="s">
        <v>9171</v>
      </c>
      <c r="I1088" s="9">
        <v>1</v>
      </c>
    </row>
    <row r="1089" spans="1:9">
      <c r="A1089" s="255" t="s">
        <v>2269</v>
      </c>
      <c r="B1089" s="9">
        <v>4</v>
      </c>
      <c r="C1089" s="255" t="s">
        <v>9103</v>
      </c>
      <c r="D1089" s="9">
        <v>0</v>
      </c>
      <c r="E1089" s="9"/>
      <c r="F1089" s="255" t="s">
        <v>9141</v>
      </c>
      <c r="G1089" s="9"/>
      <c r="H1089" s="255" t="s">
        <v>9171</v>
      </c>
      <c r="I1089" s="9">
        <v>1</v>
      </c>
    </row>
    <row r="1090" spans="1:9">
      <c r="A1090" s="255" t="s">
        <v>2270</v>
      </c>
      <c r="B1090" s="9">
        <v>4</v>
      </c>
      <c r="C1090" s="255" t="s">
        <v>9103</v>
      </c>
      <c r="D1090" s="9">
        <v>0</v>
      </c>
      <c r="E1090" s="9"/>
      <c r="F1090" s="255" t="s">
        <v>9122</v>
      </c>
      <c r="G1090" s="9"/>
      <c r="H1090" s="255" t="s">
        <v>9171</v>
      </c>
      <c r="I1090" s="9">
        <v>1</v>
      </c>
    </row>
    <row r="1091" spans="1:9">
      <c r="A1091" s="255" t="s">
        <v>2271</v>
      </c>
      <c r="B1091" s="9">
        <v>4</v>
      </c>
      <c r="C1091" s="255" t="s">
        <v>9103</v>
      </c>
      <c r="D1091" s="9">
        <v>0</v>
      </c>
      <c r="E1091" s="9"/>
      <c r="F1091" s="255" t="s">
        <v>9121</v>
      </c>
      <c r="G1091" s="9"/>
      <c r="H1091" s="255" t="s">
        <v>9171</v>
      </c>
      <c r="I1091" s="9">
        <v>1</v>
      </c>
    </row>
    <row r="1092" spans="1:9">
      <c r="A1092" s="255" t="s">
        <v>2272</v>
      </c>
      <c r="B1092" s="9">
        <v>4</v>
      </c>
      <c r="C1092" s="255" t="s">
        <v>9103</v>
      </c>
      <c r="D1092" s="9">
        <v>0</v>
      </c>
      <c r="E1092" s="9"/>
      <c r="F1092" s="255" t="s">
        <v>9119</v>
      </c>
      <c r="G1092" s="9"/>
      <c r="H1092" s="255" t="s">
        <v>9171</v>
      </c>
      <c r="I1092" s="9">
        <v>1</v>
      </c>
    </row>
    <row r="1093" spans="1:9">
      <c r="A1093" s="255" t="s">
        <v>2273</v>
      </c>
      <c r="B1093" s="9">
        <v>4</v>
      </c>
      <c r="C1093" s="255" t="s">
        <v>9103</v>
      </c>
      <c r="D1093" s="9">
        <v>0</v>
      </c>
      <c r="E1093" s="9"/>
      <c r="F1093" s="255" t="s">
        <v>9120</v>
      </c>
      <c r="G1093" s="9"/>
      <c r="H1093" s="255" t="s">
        <v>9171</v>
      </c>
      <c r="I1093" s="9">
        <v>1</v>
      </c>
    </row>
    <row r="1094" spans="1:9">
      <c r="A1094" s="255" t="s">
        <v>2274</v>
      </c>
      <c r="B1094" s="9">
        <v>4</v>
      </c>
      <c r="C1094" s="255" t="s">
        <v>9103</v>
      </c>
      <c r="D1094" s="9">
        <v>4.8109214868514005E-3</v>
      </c>
      <c r="E1094" s="9"/>
      <c r="F1094" s="255" t="s">
        <v>9136</v>
      </c>
      <c r="G1094" s="9"/>
      <c r="H1094" s="255" t="s">
        <v>9171</v>
      </c>
      <c r="I1094" s="9">
        <v>1</v>
      </c>
    </row>
    <row r="1095" spans="1:9">
      <c r="A1095" s="255" t="s">
        <v>2275</v>
      </c>
      <c r="B1095" s="9">
        <v>4</v>
      </c>
      <c r="C1095" s="255" t="s">
        <v>9103</v>
      </c>
      <c r="D1095" s="9">
        <v>-1.2782902652356458E-3</v>
      </c>
      <c r="E1095" s="9"/>
      <c r="F1095" s="255" t="s">
        <v>9137</v>
      </c>
      <c r="G1095" s="9"/>
      <c r="H1095" s="255" t="s">
        <v>9171</v>
      </c>
      <c r="I1095" s="9">
        <v>1</v>
      </c>
    </row>
    <row r="1096" spans="1:9">
      <c r="A1096" s="255" t="s">
        <v>2276</v>
      </c>
      <c r="B1096" s="9">
        <v>4</v>
      </c>
      <c r="C1096" s="255" t="s">
        <v>9103</v>
      </c>
      <c r="D1096" s="9">
        <v>3.5326312216157544E-3</v>
      </c>
      <c r="E1096" s="9"/>
      <c r="F1096" s="255" t="s">
        <v>9138</v>
      </c>
      <c r="G1096" s="9"/>
      <c r="H1096" s="255" t="s">
        <v>9171</v>
      </c>
      <c r="I1096" s="9">
        <v>1</v>
      </c>
    </row>
    <row r="1097" spans="1:9">
      <c r="A1097" s="255" t="s">
        <v>2277</v>
      </c>
      <c r="B1097" s="9">
        <v>4</v>
      </c>
      <c r="C1097" s="255" t="s">
        <v>9103</v>
      </c>
      <c r="D1097" s="9">
        <v>3.2177741101694392E-3</v>
      </c>
      <c r="E1097" s="9"/>
      <c r="F1097" s="255" t="s">
        <v>9117</v>
      </c>
      <c r="G1097" s="9"/>
      <c r="H1097" s="255" t="s">
        <v>9171</v>
      </c>
      <c r="I1097" s="9">
        <v>1</v>
      </c>
    </row>
    <row r="1098" spans="1:9">
      <c r="A1098" s="255" t="s">
        <v>2278</v>
      </c>
      <c r="B1098" s="9">
        <v>4</v>
      </c>
      <c r="C1098" s="255" t="s">
        <v>9103</v>
      </c>
      <c r="D1098" s="9">
        <v>2.7270702992208545E-3</v>
      </c>
      <c r="E1098" s="9"/>
      <c r="F1098" s="255" t="s">
        <v>9128</v>
      </c>
      <c r="G1098" s="9"/>
      <c r="H1098" s="255" t="s">
        <v>9171</v>
      </c>
      <c r="I1098" s="9">
        <v>1</v>
      </c>
    </row>
    <row r="1099" spans="1:9">
      <c r="A1099" s="255" t="s">
        <v>2279</v>
      </c>
      <c r="B1099" s="9">
        <v>4</v>
      </c>
      <c r="C1099" s="255" t="s">
        <v>9103</v>
      </c>
      <c r="D1099" s="9">
        <v>5.9448444093902937E-3</v>
      </c>
      <c r="E1099" s="9"/>
      <c r="F1099" s="255" t="s">
        <v>9135</v>
      </c>
      <c r="G1099" s="9"/>
      <c r="H1099" s="255" t="s">
        <v>9171</v>
      </c>
      <c r="I1099" s="9">
        <v>1</v>
      </c>
    </row>
    <row r="1100" spans="1:9">
      <c r="A1100" s="255" t="s">
        <v>2280</v>
      </c>
      <c r="B1100" s="9">
        <v>4</v>
      </c>
      <c r="C1100" s="255" t="s">
        <v>9103</v>
      </c>
      <c r="D1100" s="9">
        <v>-7.8662868995322394E-4</v>
      </c>
      <c r="E1100" s="9"/>
      <c r="F1100" s="255" t="s">
        <v>9139</v>
      </c>
      <c r="G1100" s="9"/>
      <c r="H1100" s="255" t="s">
        <v>9171</v>
      </c>
      <c r="I1100" s="9">
        <v>1</v>
      </c>
    </row>
    <row r="1101" spans="1:9">
      <c r="A1101" s="255" t="s">
        <v>2281</v>
      </c>
      <c r="B1101" s="9">
        <v>4</v>
      </c>
      <c r="C1101" s="255" t="s">
        <v>9103</v>
      </c>
      <c r="D1101" s="9">
        <v>-2.0542955362420415E-3</v>
      </c>
      <c r="E1101" s="9"/>
      <c r="F1101" s="255" t="s">
        <v>9140</v>
      </c>
      <c r="G1101" s="9"/>
      <c r="H1101" s="255" t="s">
        <v>9171</v>
      </c>
      <c r="I1101" s="9">
        <v>1</v>
      </c>
    </row>
    <row r="1102" spans="1:9">
      <c r="A1102" s="255" t="s">
        <v>2282</v>
      </c>
      <c r="B1102" s="9">
        <v>5</v>
      </c>
      <c r="C1102" s="255" t="s">
        <v>9103</v>
      </c>
      <c r="D1102" s="9">
        <v>3.1615738479200198E-3</v>
      </c>
      <c r="E1102" s="9"/>
      <c r="F1102" s="255" t="s">
        <v>9132</v>
      </c>
      <c r="G1102" s="9"/>
      <c r="H1102" s="255" t="s">
        <v>9171</v>
      </c>
      <c r="I1102" s="9">
        <v>1</v>
      </c>
    </row>
    <row r="1103" spans="1:9">
      <c r="A1103" s="255" t="s">
        <v>2283</v>
      </c>
      <c r="B1103" s="9">
        <v>5</v>
      </c>
      <c r="C1103" s="255" t="s">
        <v>9103</v>
      </c>
      <c r="D1103" s="9">
        <v>3.1615738479200198E-3</v>
      </c>
      <c r="E1103" s="9"/>
      <c r="F1103" s="255" t="s">
        <v>9133</v>
      </c>
      <c r="G1103" s="9"/>
      <c r="H1103" s="255" t="s">
        <v>9171</v>
      </c>
      <c r="I1103" s="9">
        <v>1</v>
      </c>
    </row>
    <row r="1104" spans="1:9">
      <c r="A1104" s="255" t="s">
        <v>2284</v>
      </c>
      <c r="B1104" s="9">
        <v>5</v>
      </c>
      <c r="C1104" s="255" t="s">
        <v>9103</v>
      </c>
      <c r="D1104" s="9">
        <v>4.2547939577074825E-3</v>
      </c>
      <c r="E1104" s="9"/>
      <c r="F1104" s="255" t="s">
        <v>9134</v>
      </c>
      <c r="G1104" s="9"/>
      <c r="H1104" s="255" t="s">
        <v>9171</v>
      </c>
      <c r="I1104" s="9">
        <v>1</v>
      </c>
    </row>
    <row r="1105" spans="1:9">
      <c r="A1105" s="255" t="s">
        <v>2285</v>
      </c>
      <c r="B1105" s="9">
        <v>5</v>
      </c>
      <c r="C1105" s="255" t="s">
        <v>9103</v>
      </c>
      <c r="D1105" s="9">
        <v>0</v>
      </c>
      <c r="E1105" s="9"/>
      <c r="F1105" s="255" t="s">
        <v>9124</v>
      </c>
      <c r="G1105" s="9"/>
      <c r="H1105" s="255" t="s">
        <v>9171</v>
      </c>
      <c r="I1105" s="9">
        <v>1</v>
      </c>
    </row>
    <row r="1106" spans="1:9">
      <c r="A1106" s="255" t="s">
        <v>2286</v>
      </c>
      <c r="B1106" s="9">
        <v>5</v>
      </c>
      <c r="C1106" s="255" t="s">
        <v>9103</v>
      </c>
      <c r="D1106" s="9">
        <v>0</v>
      </c>
      <c r="E1106" s="9"/>
      <c r="F1106" s="255" t="s">
        <v>9123</v>
      </c>
      <c r="G1106" s="9"/>
      <c r="H1106" s="255" t="s">
        <v>9171</v>
      </c>
      <c r="I1106" s="9">
        <v>1</v>
      </c>
    </row>
    <row r="1107" spans="1:9">
      <c r="A1107" s="255" t="s">
        <v>2287</v>
      </c>
      <c r="B1107" s="9">
        <v>5</v>
      </c>
      <c r="C1107" s="255" t="s">
        <v>9103</v>
      </c>
      <c r="D1107" s="9">
        <v>7.4163678056275032E-3</v>
      </c>
      <c r="E1107" s="9"/>
      <c r="F1107" s="255" t="s">
        <v>9125</v>
      </c>
      <c r="G1107" s="9"/>
      <c r="H1107" s="255" t="s">
        <v>9171</v>
      </c>
      <c r="I1107" s="9">
        <v>1</v>
      </c>
    </row>
    <row r="1108" spans="1:9">
      <c r="A1108" s="255" t="s">
        <v>2288</v>
      </c>
      <c r="B1108" s="9">
        <v>5</v>
      </c>
      <c r="C1108" s="255" t="s">
        <v>9103</v>
      </c>
      <c r="D1108" s="9">
        <v>7.4163678056275032E-3</v>
      </c>
      <c r="E1108" s="9"/>
      <c r="F1108" s="255" t="s">
        <v>9126</v>
      </c>
      <c r="G1108" s="9"/>
      <c r="H1108" s="255" t="s">
        <v>9171</v>
      </c>
      <c r="I1108" s="9">
        <v>1</v>
      </c>
    </row>
    <row r="1109" spans="1:9">
      <c r="A1109" s="255" t="s">
        <v>2289</v>
      </c>
      <c r="B1109" s="9">
        <v>5</v>
      </c>
      <c r="C1109" s="255" t="s">
        <v>9103</v>
      </c>
      <c r="D1109" s="9">
        <v>7.4163678056275032E-3</v>
      </c>
      <c r="E1109" s="9"/>
      <c r="F1109" s="255" t="s">
        <v>9127</v>
      </c>
      <c r="G1109" s="9"/>
      <c r="H1109" s="255" t="s">
        <v>9171</v>
      </c>
      <c r="I1109" s="9">
        <v>1</v>
      </c>
    </row>
    <row r="1110" spans="1:9">
      <c r="A1110" s="255" t="s">
        <v>2290</v>
      </c>
      <c r="B1110" s="9">
        <v>5</v>
      </c>
      <c r="C1110" s="255" t="s">
        <v>9103</v>
      </c>
      <c r="D1110" s="9">
        <v>1.084439882661771E-2</v>
      </c>
      <c r="E1110" s="9"/>
      <c r="F1110" s="255" t="s">
        <v>9130</v>
      </c>
      <c r="G1110" s="9"/>
      <c r="H1110" s="255" t="s">
        <v>9171</v>
      </c>
      <c r="I1110" s="9">
        <v>1</v>
      </c>
    </row>
    <row r="1111" spans="1:9">
      <c r="A1111" s="255" t="s">
        <v>2291</v>
      </c>
      <c r="B1111" s="9">
        <v>5</v>
      </c>
      <c r="C1111" s="255" t="s">
        <v>9103</v>
      </c>
      <c r="D1111" s="9">
        <v>1.084439882661771E-2</v>
      </c>
      <c r="E1111" s="9"/>
      <c r="F1111" s="255" t="s">
        <v>9131</v>
      </c>
      <c r="G1111" s="9"/>
      <c r="H1111" s="255" t="s">
        <v>9171</v>
      </c>
      <c r="I1111" s="9">
        <v>1</v>
      </c>
    </row>
    <row r="1112" spans="1:9">
      <c r="A1112" s="255" t="s">
        <v>2292</v>
      </c>
      <c r="B1112" s="9">
        <v>5</v>
      </c>
      <c r="C1112" s="255" t="s">
        <v>9103</v>
      </c>
      <c r="D1112" s="9">
        <v>-3.4280310209902076E-3</v>
      </c>
      <c r="E1112" s="9"/>
      <c r="F1112" s="255" t="s">
        <v>9129</v>
      </c>
      <c r="G1112" s="9"/>
      <c r="H1112" s="255" t="s">
        <v>9171</v>
      </c>
      <c r="I1112" s="9">
        <v>1</v>
      </c>
    </row>
    <row r="1113" spans="1:9">
      <c r="A1113" s="255" t="s">
        <v>2293</v>
      </c>
      <c r="B1113" s="9">
        <v>5</v>
      </c>
      <c r="C1113" s="255" t="s">
        <v>9103</v>
      </c>
      <c r="D1113" s="9">
        <v>0</v>
      </c>
      <c r="E1113" s="9"/>
      <c r="F1113" s="255" t="s">
        <v>9118</v>
      </c>
      <c r="G1113" s="9"/>
      <c r="H1113" s="255" t="s">
        <v>9171</v>
      </c>
      <c r="I1113" s="9">
        <v>1</v>
      </c>
    </row>
    <row r="1114" spans="1:9">
      <c r="A1114" s="255" t="s">
        <v>2294</v>
      </c>
      <c r="B1114" s="9">
        <v>5</v>
      </c>
      <c r="C1114" s="255" t="s">
        <v>9103</v>
      </c>
      <c r="D1114" s="9">
        <v>0</v>
      </c>
      <c r="E1114" s="9"/>
      <c r="F1114" s="255" t="s">
        <v>9141</v>
      </c>
      <c r="G1114" s="9"/>
      <c r="H1114" s="255" t="s">
        <v>9171</v>
      </c>
      <c r="I1114" s="9">
        <v>1</v>
      </c>
    </row>
    <row r="1115" spans="1:9">
      <c r="A1115" s="255" t="s">
        <v>2295</v>
      </c>
      <c r="B1115" s="9">
        <v>5</v>
      </c>
      <c r="C1115" s="255" t="s">
        <v>9103</v>
      </c>
      <c r="D1115" s="9">
        <v>0</v>
      </c>
      <c r="E1115" s="9"/>
      <c r="F1115" s="255" t="s">
        <v>9122</v>
      </c>
      <c r="G1115" s="9"/>
      <c r="H1115" s="255" t="s">
        <v>9171</v>
      </c>
      <c r="I1115" s="9">
        <v>1</v>
      </c>
    </row>
    <row r="1116" spans="1:9">
      <c r="A1116" s="255" t="s">
        <v>2296</v>
      </c>
      <c r="B1116" s="9">
        <v>5</v>
      </c>
      <c r="C1116" s="255" t="s">
        <v>9103</v>
      </c>
      <c r="D1116" s="9">
        <v>0</v>
      </c>
      <c r="E1116" s="9"/>
      <c r="F1116" s="255" t="s">
        <v>9121</v>
      </c>
      <c r="G1116" s="9"/>
      <c r="H1116" s="255" t="s">
        <v>9171</v>
      </c>
      <c r="I1116" s="9">
        <v>1</v>
      </c>
    </row>
    <row r="1117" spans="1:9">
      <c r="A1117" s="255" t="s">
        <v>2297</v>
      </c>
      <c r="B1117" s="9">
        <v>5</v>
      </c>
      <c r="C1117" s="255" t="s">
        <v>9103</v>
      </c>
      <c r="D1117" s="9">
        <v>0</v>
      </c>
      <c r="E1117" s="9"/>
      <c r="F1117" s="255" t="s">
        <v>9119</v>
      </c>
      <c r="G1117" s="9"/>
      <c r="H1117" s="255" t="s">
        <v>9171</v>
      </c>
      <c r="I1117" s="9">
        <v>1</v>
      </c>
    </row>
    <row r="1118" spans="1:9">
      <c r="A1118" s="255" t="s">
        <v>2298</v>
      </c>
      <c r="B1118" s="9">
        <v>5</v>
      </c>
      <c r="C1118" s="255" t="s">
        <v>9103</v>
      </c>
      <c r="D1118" s="9">
        <v>0</v>
      </c>
      <c r="E1118" s="9"/>
      <c r="F1118" s="255" t="s">
        <v>9120</v>
      </c>
      <c r="G1118" s="9"/>
      <c r="H1118" s="255" t="s">
        <v>9171</v>
      </c>
      <c r="I1118" s="9">
        <v>1</v>
      </c>
    </row>
    <row r="1119" spans="1:9">
      <c r="A1119" s="255" t="s">
        <v>2299</v>
      </c>
      <c r="B1119" s="9">
        <v>5</v>
      </c>
      <c r="C1119" s="255" t="s">
        <v>9103</v>
      </c>
      <c r="D1119" s="9">
        <v>5.5614379017167436E-3</v>
      </c>
      <c r="E1119" s="9"/>
      <c r="F1119" s="255" t="s">
        <v>9136</v>
      </c>
      <c r="G1119" s="9"/>
      <c r="H1119" s="255" t="s">
        <v>9171</v>
      </c>
      <c r="I1119" s="9">
        <v>1</v>
      </c>
    </row>
    <row r="1120" spans="1:9">
      <c r="A1120" s="255" t="s">
        <v>2300</v>
      </c>
      <c r="B1120" s="9">
        <v>5</v>
      </c>
      <c r="C1120" s="255" t="s">
        <v>9103</v>
      </c>
      <c r="D1120" s="9">
        <v>-1.3190680314283448E-3</v>
      </c>
      <c r="E1120" s="9"/>
      <c r="F1120" s="255" t="s">
        <v>9137</v>
      </c>
      <c r="G1120" s="9"/>
      <c r="H1120" s="255" t="s">
        <v>9171</v>
      </c>
      <c r="I1120" s="9">
        <v>1</v>
      </c>
    </row>
    <row r="1121" spans="1:9">
      <c r="A1121" s="255" t="s">
        <v>2301</v>
      </c>
      <c r="B1121" s="9">
        <v>5</v>
      </c>
      <c r="C1121" s="255" t="s">
        <v>9103</v>
      </c>
      <c r="D1121" s="9">
        <v>4.2423698702883988E-3</v>
      </c>
      <c r="E1121" s="9"/>
      <c r="F1121" s="255" t="s">
        <v>9138</v>
      </c>
      <c r="G1121" s="9"/>
      <c r="H1121" s="255" t="s">
        <v>9171</v>
      </c>
      <c r="I1121" s="9">
        <v>1</v>
      </c>
    </row>
    <row r="1122" spans="1:9">
      <c r="A1122" s="255" t="s">
        <v>2302</v>
      </c>
      <c r="B1122" s="9">
        <v>5</v>
      </c>
      <c r="C1122" s="255" t="s">
        <v>9103</v>
      </c>
      <c r="D1122" s="9">
        <v>3.7940369607180396E-3</v>
      </c>
      <c r="E1122" s="9"/>
      <c r="F1122" s="255" t="s">
        <v>9117</v>
      </c>
      <c r="G1122" s="9"/>
      <c r="H1122" s="255" t="s">
        <v>9171</v>
      </c>
      <c r="I1122" s="9">
        <v>1</v>
      </c>
    </row>
    <row r="1123" spans="1:9">
      <c r="A1123" s="255" t="s">
        <v>2303</v>
      </c>
      <c r="B1123" s="9">
        <v>5</v>
      </c>
      <c r="C1123" s="255" t="s">
        <v>9103</v>
      </c>
      <c r="D1123" s="9">
        <v>2.8079919956112724E-3</v>
      </c>
      <c r="E1123" s="9"/>
      <c r="F1123" s="255" t="s">
        <v>9128</v>
      </c>
      <c r="G1123" s="9"/>
      <c r="H1123" s="255" t="s">
        <v>9171</v>
      </c>
      <c r="I1123" s="9">
        <v>1</v>
      </c>
    </row>
    <row r="1124" spans="1:9">
      <c r="A1124" s="255" t="s">
        <v>2304</v>
      </c>
      <c r="B1124" s="9">
        <v>5</v>
      </c>
      <c r="C1124" s="255" t="s">
        <v>9103</v>
      </c>
      <c r="D1124" s="9">
        <v>6.602028956329312E-3</v>
      </c>
      <c r="E1124" s="9"/>
      <c r="F1124" s="255" t="s">
        <v>9135</v>
      </c>
      <c r="G1124" s="9"/>
      <c r="H1124" s="255" t="s">
        <v>9171</v>
      </c>
      <c r="I1124" s="9">
        <v>1</v>
      </c>
    </row>
    <row r="1125" spans="1:9">
      <c r="A1125" s="255" t="s">
        <v>2305</v>
      </c>
      <c r="B1125" s="9">
        <v>5</v>
      </c>
      <c r="C1125" s="255" t="s">
        <v>9103</v>
      </c>
      <c r="D1125" s="9">
        <v>-1.0807960223683788E-3</v>
      </c>
      <c r="E1125" s="9"/>
      <c r="F1125" s="255" t="s">
        <v>9139</v>
      </c>
      <c r="G1125" s="9"/>
      <c r="H1125" s="255" t="s">
        <v>9171</v>
      </c>
      <c r="I1125" s="9">
        <v>1</v>
      </c>
    </row>
    <row r="1126" spans="1:9">
      <c r="A1126" s="255" t="s">
        <v>2306</v>
      </c>
      <c r="B1126" s="9">
        <v>5</v>
      </c>
      <c r="C1126" s="255" t="s">
        <v>9103</v>
      </c>
      <c r="D1126" s="9">
        <v>-2.3472349986218295E-3</v>
      </c>
      <c r="E1126" s="9"/>
      <c r="F1126" s="255" t="s">
        <v>9140</v>
      </c>
      <c r="G1126" s="9"/>
      <c r="H1126" s="255" t="s">
        <v>9171</v>
      </c>
      <c r="I1126" s="9">
        <v>1</v>
      </c>
    </row>
    <row r="1127" spans="1:9">
      <c r="A1127" s="255" t="s">
        <v>2307</v>
      </c>
      <c r="B1127" s="9">
        <v>6</v>
      </c>
      <c r="C1127" s="255" t="s">
        <v>9103</v>
      </c>
      <c r="D1127" s="9">
        <v>2.9359051833855983E-3</v>
      </c>
      <c r="E1127" s="9"/>
      <c r="F1127" s="255" t="s">
        <v>9132</v>
      </c>
      <c r="G1127" s="9"/>
      <c r="H1127" s="255" t="s">
        <v>9171</v>
      </c>
      <c r="I1127" s="9">
        <v>1</v>
      </c>
    </row>
    <row r="1128" spans="1:9">
      <c r="A1128" s="255" t="s">
        <v>2308</v>
      </c>
      <c r="B1128" s="9">
        <v>6</v>
      </c>
      <c r="C1128" s="255" t="s">
        <v>9103</v>
      </c>
      <c r="D1128" s="9">
        <v>2.9359051833855983E-3</v>
      </c>
      <c r="E1128" s="9"/>
      <c r="F1128" s="255" t="s">
        <v>9133</v>
      </c>
      <c r="G1128" s="9"/>
      <c r="H1128" s="255" t="s">
        <v>9171</v>
      </c>
      <c r="I1128" s="9">
        <v>1</v>
      </c>
    </row>
    <row r="1129" spans="1:9">
      <c r="A1129" s="255" t="s">
        <v>2309</v>
      </c>
      <c r="B1129" s="9">
        <v>6</v>
      </c>
      <c r="C1129" s="255" t="s">
        <v>9103</v>
      </c>
      <c r="D1129" s="9">
        <v>4.5518781550827328E-3</v>
      </c>
      <c r="E1129" s="9"/>
      <c r="F1129" s="255" t="s">
        <v>9134</v>
      </c>
      <c r="G1129" s="9"/>
      <c r="H1129" s="255" t="s">
        <v>9171</v>
      </c>
      <c r="I1129" s="9">
        <v>1</v>
      </c>
    </row>
    <row r="1130" spans="1:9">
      <c r="A1130" s="255" t="s">
        <v>2310</v>
      </c>
      <c r="B1130" s="9">
        <v>6</v>
      </c>
      <c r="C1130" s="255" t="s">
        <v>9103</v>
      </c>
      <c r="D1130" s="9">
        <v>0</v>
      </c>
      <c r="E1130" s="9"/>
      <c r="F1130" s="255" t="s">
        <v>9124</v>
      </c>
      <c r="G1130" s="9"/>
      <c r="H1130" s="255" t="s">
        <v>9171</v>
      </c>
      <c r="I1130" s="9">
        <v>1</v>
      </c>
    </row>
    <row r="1131" spans="1:9">
      <c r="A1131" s="255" t="s">
        <v>2311</v>
      </c>
      <c r="B1131" s="9">
        <v>6</v>
      </c>
      <c r="C1131" s="255" t="s">
        <v>9103</v>
      </c>
      <c r="D1131" s="9">
        <v>0</v>
      </c>
      <c r="E1131" s="9"/>
      <c r="F1131" s="255" t="s">
        <v>9123</v>
      </c>
      <c r="G1131" s="9"/>
      <c r="H1131" s="255" t="s">
        <v>9171</v>
      </c>
      <c r="I1131" s="9">
        <v>1</v>
      </c>
    </row>
    <row r="1132" spans="1:9">
      <c r="A1132" s="255" t="s">
        <v>2312</v>
      </c>
      <c r="B1132" s="9">
        <v>6</v>
      </c>
      <c r="C1132" s="255" t="s">
        <v>9103</v>
      </c>
      <c r="D1132" s="9">
        <v>7.4877833384683311E-3</v>
      </c>
      <c r="E1132" s="9"/>
      <c r="F1132" s="255" t="s">
        <v>9125</v>
      </c>
      <c r="G1132" s="9"/>
      <c r="H1132" s="255" t="s">
        <v>9171</v>
      </c>
      <c r="I1132" s="9">
        <v>1</v>
      </c>
    </row>
    <row r="1133" spans="1:9">
      <c r="A1133" s="255" t="s">
        <v>2313</v>
      </c>
      <c r="B1133" s="9">
        <v>6</v>
      </c>
      <c r="C1133" s="255" t="s">
        <v>9103</v>
      </c>
      <c r="D1133" s="9">
        <v>7.4877833384683311E-3</v>
      </c>
      <c r="E1133" s="9"/>
      <c r="F1133" s="255" t="s">
        <v>9126</v>
      </c>
      <c r="G1133" s="9"/>
      <c r="H1133" s="255" t="s">
        <v>9171</v>
      </c>
      <c r="I1133" s="9">
        <v>1</v>
      </c>
    </row>
    <row r="1134" spans="1:9">
      <c r="A1134" s="255" t="s">
        <v>2314</v>
      </c>
      <c r="B1134" s="9">
        <v>6</v>
      </c>
      <c r="C1134" s="255" t="s">
        <v>9103</v>
      </c>
      <c r="D1134" s="9">
        <v>7.4877833384683311E-3</v>
      </c>
      <c r="E1134" s="9"/>
      <c r="F1134" s="255" t="s">
        <v>9127</v>
      </c>
      <c r="G1134" s="9"/>
      <c r="H1134" s="255" t="s">
        <v>9171</v>
      </c>
      <c r="I1134" s="9">
        <v>1</v>
      </c>
    </row>
    <row r="1135" spans="1:9">
      <c r="A1135" s="255" t="s">
        <v>2315</v>
      </c>
      <c r="B1135" s="9">
        <v>6</v>
      </c>
      <c r="C1135" s="255" t="s">
        <v>9103</v>
      </c>
      <c r="D1135" s="9">
        <v>1.1522040974964582E-2</v>
      </c>
      <c r="E1135" s="9"/>
      <c r="F1135" s="255" t="s">
        <v>9130</v>
      </c>
      <c r="G1135" s="9"/>
      <c r="H1135" s="255" t="s">
        <v>9171</v>
      </c>
      <c r="I1135" s="9">
        <v>1</v>
      </c>
    </row>
    <row r="1136" spans="1:9">
      <c r="A1136" s="255" t="s">
        <v>2316</v>
      </c>
      <c r="B1136" s="9">
        <v>6</v>
      </c>
      <c r="C1136" s="255" t="s">
        <v>9103</v>
      </c>
      <c r="D1136" s="9">
        <v>1.1522040974964582E-2</v>
      </c>
      <c r="E1136" s="9"/>
      <c r="F1136" s="255" t="s">
        <v>9131</v>
      </c>
      <c r="G1136" s="9"/>
      <c r="H1136" s="255" t="s">
        <v>9171</v>
      </c>
      <c r="I1136" s="9">
        <v>1</v>
      </c>
    </row>
    <row r="1137" spans="1:9">
      <c r="A1137" s="255" t="s">
        <v>2317</v>
      </c>
      <c r="B1137" s="9">
        <v>6</v>
      </c>
      <c r="C1137" s="255" t="s">
        <v>9103</v>
      </c>
      <c r="D1137" s="9">
        <v>-4.034257636496251E-3</v>
      </c>
      <c r="E1137" s="9"/>
      <c r="F1137" s="255" t="s">
        <v>9129</v>
      </c>
      <c r="G1137" s="9"/>
      <c r="H1137" s="255" t="s">
        <v>9171</v>
      </c>
      <c r="I1137" s="9">
        <v>1</v>
      </c>
    </row>
    <row r="1138" spans="1:9">
      <c r="A1138" s="255" t="s">
        <v>2318</v>
      </c>
      <c r="B1138" s="9">
        <v>6</v>
      </c>
      <c r="C1138" s="255" t="s">
        <v>9103</v>
      </c>
      <c r="D1138" s="9">
        <v>0</v>
      </c>
      <c r="E1138" s="9"/>
      <c r="F1138" s="255" t="s">
        <v>9118</v>
      </c>
      <c r="G1138" s="9"/>
      <c r="H1138" s="255" t="s">
        <v>9171</v>
      </c>
      <c r="I1138" s="9">
        <v>1</v>
      </c>
    </row>
    <row r="1139" spans="1:9">
      <c r="A1139" s="255" t="s">
        <v>2319</v>
      </c>
      <c r="B1139" s="9">
        <v>6</v>
      </c>
      <c r="C1139" s="255" t="s">
        <v>9103</v>
      </c>
      <c r="D1139" s="9">
        <v>0</v>
      </c>
      <c r="E1139" s="9"/>
      <c r="F1139" s="255" t="s">
        <v>9141</v>
      </c>
      <c r="G1139" s="9"/>
      <c r="H1139" s="255" t="s">
        <v>9171</v>
      </c>
      <c r="I1139" s="9">
        <v>1</v>
      </c>
    </row>
    <row r="1140" spans="1:9">
      <c r="A1140" s="255" t="s">
        <v>2320</v>
      </c>
      <c r="B1140" s="9">
        <v>6</v>
      </c>
      <c r="C1140" s="255" t="s">
        <v>9103</v>
      </c>
      <c r="D1140" s="9">
        <v>0</v>
      </c>
      <c r="E1140" s="9"/>
      <c r="F1140" s="255" t="s">
        <v>9122</v>
      </c>
      <c r="G1140" s="9"/>
      <c r="H1140" s="255" t="s">
        <v>9171</v>
      </c>
      <c r="I1140" s="9">
        <v>1</v>
      </c>
    </row>
    <row r="1141" spans="1:9">
      <c r="A1141" s="255" t="s">
        <v>2321</v>
      </c>
      <c r="B1141" s="9">
        <v>6</v>
      </c>
      <c r="C1141" s="255" t="s">
        <v>9103</v>
      </c>
      <c r="D1141" s="9">
        <v>0</v>
      </c>
      <c r="E1141" s="9"/>
      <c r="F1141" s="255" t="s">
        <v>9121</v>
      </c>
      <c r="G1141" s="9"/>
      <c r="H1141" s="255" t="s">
        <v>9171</v>
      </c>
      <c r="I1141" s="9">
        <v>1</v>
      </c>
    </row>
    <row r="1142" spans="1:9">
      <c r="A1142" s="255" t="s">
        <v>2322</v>
      </c>
      <c r="B1142" s="9">
        <v>6</v>
      </c>
      <c r="C1142" s="255" t="s">
        <v>9103</v>
      </c>
      <c r="D1142" s="9">
        <v>0</v>
      </c>
      <c r="E1142" s="9"/>
      <c r="F1142" s="255" t="s">
        <v>9119</v>
      </c>
      <c r="G1142" s="9"/>
      <c r="H1142" s="255" t="s">
        <v>9171</v>
      </c>
      <c r="I1142" s="9">
        <v>1</v>
      </c>
    </row>
    <row r="1143" spans="1:9">
      <c r="A1143" s="255" t="s">
        <v>2323</v>
      </c>
      <c r="B1143" s="9">
        <v>6</v>
      </c>
      <c r="C1143" s="255" t="s">
        <v>9103</v>
      </c>
      <c r="D1143" s="9">
        <v>0</v>
      </c>
      <c r="E1143" s="9"/>
      <c r="F1143" s="255" t="s">
        <v>9120</v>
      </c>
      <c r="G1143" s="9"/>
      <c r="H1143" s="255" t="s">
        <v>9171</v>
      </c>
      <c r="I1143" s="9">
        <v>1</v>
      </c>
    </row>
    <row r="1144" spans="1:9">
      <c r="A1144" s="255" t="s">
        <v>2324</v>
      </c>
      <c r="B1144" s="9">
        <v>6</v>
      </c>
      <c r="C1144" s="255" t="s">
        <v>9103</v>
      </c>
      <c r="D1144" s="9">
        <v>5.5459116795183597E-3</v>
      </c>
      <c r="E1144" s="9"/>
      <c r="F1144" s="255" t="s">
        <v>9136</v>
      </c>
      <c r="G1144" s="9"/>
      <c r="H1144" s="255" t="s">
        <v>9171</v>
      </c>
      <c r="I1144" s="9">
        <v>1</v>
      </c>
    </row>
    <row r="1145" spans="1:9">
      <c r="A1145" s="255" t="s">
        <v>2325</v>
      </c>
      <c r="B1145" s="9">
        <v>6</v>
      </c>
      <c r="C1145" s="255" t="s">
        <v>9103</v>
      </c>
      <c r="D1145" s="9">
        <v>-1.3348003885197829E-3</v>
      </c>
      <c r="E1145" s="9"/>
      <c r="F1145" s="255" t="s">
        <v>9137</v>
      </c>
      <c r="G1145" s="9"/>
      <c r="H1145" s="255" t="s">
        <v>9171</v>
      </c>
      <c r="I1145" s="9">
        <v>1</v>
      </c>
    </row>
    <row r="1146" spans="1:9">
      <c r="A1146" s="255" t="s">
        <v>2326</v>
      </c>
      <c r="B1146" s="9">
        <v>6</v>
      </c>
      <c r="C1146" s="255" t="s">
        <v>9103</v>
      </c>
      <c r="D1146" s="9">
        <v>4.2111112909985768E-3</v>
      </c>
      <c r="E1146" s="9"/>
      <c r="F1146" s="255" t="s">
        <v>9138</v>
      </c>
      <c r="G1146" s="9"/>
      <c r="H1146" s="255" t="s">
        <v>9171</v>
      </c>
      <c r="I1146" s="9">
        <v>1</v>
      </c>
    </row>
    <row r="1147" spans="1:9">
      <c r="A1147" s="255" t="s">
        <v>2327</v>
      </c>
      <c r="B1147" s="9">
        <v>6</v>
      </c>
      <c r="C1147" s="255" t="s">
        <v>9103</v>
      </c>
      <c r="D1147" s="9">
        <v>4.3703974703395718E-3</v>
      </c>
      <c r="E1147" s="9"/>
      <c r="F1147" s="255" t="s">
        <v>9117</v>
      </c>
      <c r="G1147" s="9"/>
      <c r="H1147" s="255" t="s">
        <v>9171</v>
      </c>
      <c r="I1147" s="9">
        <v>1</v>
      </c>
    </row>
    <row r="1148" spans="1:9">
      <c r="A1148" s="255" t="s">
        <v>2328</v>
      </c>
      <c r="B1148" s="9">
        <v>6</v>
      </c>
      <c r="C1148" s="255" t="s">
        <v>9103</v>
      </c>
      <c r="D1148" s="9">
        <v>2.9405322136264339E-3</v>
      </c>
      <c r="E1148" s="9"/>
      <c r="F1148" s="255" t="s">
        <v>9128</v>
      </c>
      <c r="G1148" s="9"/>
      <c r="H1148" s="255" t="s">
        <v>9171</v>
      </c>
      <c r="I1148" s="9">
        <v>1</v>
      </c>
    </row>
    <row r="1149" spans="1:9">
      <c r="A1149" s="255" t="s">
        <v>2329</v>
      </c>
      <c r="B1149" s="9">
        <v>6</v>
      </c>
      <c r="C1149" s="255" t="s">
        <v>9103</v>
      </c>
      <c r="D1149" s="9">
        <v>7.3109296839660052E-3</v>
      </c>
      <c r="E1149" s="9"/>
      <c r="F1149" s="255" t="s">
        <v>9135</v>
      </c>
      <c r="G1149" s="9"/>
      <c r="H1149" s="255" t="s">
        <v>9171</v>
      </c>
      <c r="I1149" s="9">
        <v>1</v>
      </c>
    </row>
    <row r="1150" spans="1:9">
      <c r="A1150" s="255" t="s">
        <v>2330</v>
      </c>
      <c r="B1150" s="9">
        <v>6</v>
      </c>
      <c r="C1150" s="255" t="s">
        <v>9103</v>
      </c>
      <c r="D1150" s="9">
        <v>-1.2752061076129789E-3</v>
      </c>
      <c r="E1150" s="9"/>
      <c r="F1150" s="255" t="s">
        <v>9139</v>
      </c>
      <c r="G1150" s="9"/>
      <c r="H1150" s="255" t="s">
        <v>9171</v>
      </c>
      <c r="I1150" s="9">
        <v>1</v>
      </c>
    </row>
    <row r="1151" spans="1:9">
      <c r="A1151" s="255" t="s">
        <v>2331</v>
      </c>
      <c r="B1151" s="9">
        <v>6</v>
      </c>
      <c r="C1151" s="255" t="s">
        <v>9103</v>
      </c>
      <c r="D1151" s="9">
        <v>-2.759051528883272E-3</v>
      </c>
      <c r="E1151" s="9"/>
      <c r="F1151" s="255" t="s">
        <v>9140</v>
      </c>
      <c r="G1151" s="9"/>
      <c r="H1151" s="255" t="s">
        <v>9171</v>
      </c>
      <c r="I1151" s="9">
        <v>1</v>
      </c>
    </row>
    <row r="1152" spans="1:9">
      <c r="A1152" s="255" t="s">
        <v>2332</v>
      </c>
      <c r="B1152" s="9">
        <v>7</v>
      </c>
      <c r="C1152" s="255" t="s">
        <v>9103</v>
      </c>
      <c r="D1152" s="9">
        <v>3.1449525964932371E-3</v>
      </c>
      <c r="E1152" s="9"/>
      <c r="F1152" s="255" t="s">
        <v>9132</v>
      </c>
      <c r="G1152" s="9"/>
      <c r="H1152" s="255" t="s">
        <v>9171</v>
      </c>
      <c r="I1152" s="9">
        <v>1</v>
      </c>
    </row>
    <row r="1153" spans="1:9">
      <c r="A1153" s="255" t="s">
        <v>2333</v>
      </c>
      <c r="B1153" s="9">
        <v>7</v>
      </c>
      <c r="C1153" s="255" t="s">
        <v>9103</v>
      </c>
      <c r="D1153" s="9">
        <v>3.1449525964932371E-3</v>
      </c>
      <c r="E1153" s="9"/>
      <c r="F1153" s="255" t="s">
        <v>9133</v>
      </c>
      <c r="G1153" s="9"/>
      <c r="H1153" s="255" t="s">
        <v>9171</v>
      </c>
      <c r="I1153" s="9">
        <v>1</v>
      </c>
    </row>
    <row r="1154" spans="1:9">
      <c r="A1154" s="255" t="s">
        <v>2334</v>
      </c>
      <c r="B1154" s="9">
        <v>7</v>
      </c>
      <c r="C1154" s="255" t="s">
        <v>9103</v>
      </c>
      <c r="D1154" s="9">
        <v>4.7081627108865182E-3</v>
      </c>
      <c r="E1154" s="9"/>
      <c r="F1154" s="255" t="s">
        <v>9134</v>
      </c>
      <c r="G1154" s="9"/>
      <c r="H1154" s="255" t="s">
        <v>9171</v>
      </c>
      <c r="I1154" s="9">
        <v>1</v>
      </c>
    </row>
    <row r="1155" spans="1:9">
      <c r="A1155" s="255" t="s">
        <v>2335</v>
      </c>
      <c r="B1155" s="9">
        <v>7</v>
      </c>
      <c r="C1155" s="255" t="s">
        <v>9103</v>
      </c>
      <c r="D1155" s="9">
        <v>0</v>
      </c>
      <c r="E1155" s="9"/>
      <c r="F1155" s="255" t="s">
        <v>9124</v>
      </c>
      <c r="G1155" s="9"/>
      <c r="H1155" s="255" t="s">
        <v>9171</v>
      </c>
      <c r="I1155" s="9">
        <v>1</v>
      </c>
    </row>
    <row r="1156" spans="1:9">
      <c r="A1156" s="255" t="s">
        <v>2336</v>
      </c>
      <c r="B1156" s="9">
        <v>7</v>
      </c>
      <c r="C1156" s="255" t="s">
        <v>9103</v>
      </c>
      <c r="D1156" s="9">
        <v>0</v>
      </c>
      <c r="E1156" s="9"/>
      <c r="F1156" s="255" t="s">
        <v>9123</v>
      </c>
      <c r="G1156" s="9"/>
      <c r="H1156" s="255" t="s">
        <v>9171</v>
      </c>
      <c r="I1156" s="9">
        <v>1</v>
      </c>
    </row>
    <row r="1157" spans="1:9">
      <c r="A1157" s="255" t="s">
        <v>2337</v>
      </c>
      <c r="B1157" s="9">
        <v>7</v>
      </c>
      <c r="C1157" s="255" t="s">
        <v>9103</v>
      </c>
      <c r="D1157" s="9">
        <v>7.8531153073797544E-3</v>
      </c>
      <c r="E1157" s="9"/>
      <c r="F1157" s="255" t="s">
        <v>9125</v>
      </c>
      <c r="G1157" s="9"/>
      <c r="H1157" s="255" t="s">
        <v>9171</v>
      </c>
      <c r="I1157" s="9">
        <v>1</v>
      </c>
    </row>
    <row r="1158" spans="1:9">
      <c r="A1158" s="255" t="s">
        <v>2338</v>
      </c>
      <c r="B1158" s="9">
        <v>7</v>
      </c>
      <c r="C1158" s="255" t="s">
        <v>9103</v>
      </c>
      <c r="D1158" s="9">
        <v>7.8531153073797544E-3</v>
      </c>
      <c r="E1158" s="9"/>
      <c r="F1158" s="255" t="s">
        <v>9126</v>
      </c>
      <c r="G1158" s="9"/>
      <c r="H1158" s="255" t="s">
        <v>9171</v>
      </c>
      <c r="I1158" s="9">
        <v>1</v>
      </c>
    </row>
    <row r="1159" spans="1:9">
      <c r="A1159" s="255" t="s">
        <v>2339</v>
      </c>
      <c r="B1159" s="9">
        <v>7</v>
      </c>
      <c r="C1159" s="255" t="s">
        <v>9103</v>
      </c>
      <c r="D1159" s="9">
        <v>7.8531153073797544E-3</v>
      </c>
      <c r="E1159" s="9"/>
      <c r="F1159" s="255" t="s">
        <v>9127</v>
      </c>
      <c r="G1159" s="9"/>
      <c r="H1159" s="255" t="s">
        <v>9171</v>
      </c>
      <c r="I1159" s="9">
        <v>1</v>
      </c>
    </row>
    <row r="1160" spans="1:9">
      <c r="A1160" s="255" t="s">
        <v>2340</v>
      </c>
      <c r="B1160" s="9">
        <v>7</v>
      </c>
      <c r="C1160" s="255" t="s">
        <v>9103</v>
      </c>
      <c r="D1160" s="9">
        <v>1.2247194889314824E-2</v>
      </c>
      <c r="E1160" s="9"/>
      <c r="F1160" s="255" t="s">
        <v>9130</v>
      </c>
      <c r="G1160" s="9"/>
      <c r="H1160" s="255" t="s">
        <v>9171</v>
      </c>
      <c r="I1160" s="9">
        <v>1</v>
      </c>
    </row>
    <row r="1161" spans="1:9">
      <c r="A1161" s="255" t="s">
        <v>2341</v>
      </c>
      <c r="B1161" s="9">
        <v>7</v>
      </c>
      <c r="C1161" s="255" t="s">
        <v>9103</v>
      </c>
      <c r="D1161" s="9">
        <v>1.2247194889314824E-2</v>
      </c>
      <c r="E1161" s="9"/>
      <c r="F1161" s="255" t="s">
        <v>9131</v>
      </c>
      <c r="G1161" s="9"/>
      <c r="H1161" s="255" t="s">
        <v>9171</v>
      </c>
      <c r="I1161" s="9">
        <v>1</v>
      </c>
    </row>
    <row r="1162" spans="1:9">
      <c r="A1162" s="255" t="s">
        <v>2342</v>
      </c>
      <c r="B1162" s="9">
        <v>7</v>
      </c>
      <c r="C1162" s="255" t="s">
        <v>9103</v>
      </c>
      <c r="D1162" s="9">
        <v>-4.3940795819350682E-3</v>
      </c>
      <c r="E1162" s="9"/>
      <c r="F1162" s="255" t="s">
        <v>9129</v>
      </c>
      <c r="G1162" s="9"/>
      <c r="H1162" s="255" t="s">
        <v>9171</v>
      </c>
      <c r="I1162" s="9">
        <v>1</v>
      </c>
    </row>
    <row r="1163" spans="1:9">
      <c r="A1163" s="255" t="s">
        <v>2343</v>
      </c>
      <c r="B1163" s="9">
        <v>7</v>
      </c>
      <c r="C1163" s="255" t="s">
        <v>9103</v>
      </c>
      <c r="D1163" s="9">
        <v>0</v>
      </c>
      <c r="E1163" s="9"/>
      <c r="F1163" s="255" t="s">
        <v>9118</v>
      </c>
      <c r="G1163" s="9"/>
      <c r="H1163" s="255" t="s">
        <v>9171</v>
      </c>
      <c r="I1163" s="9">
        <v>1</v>
      </c>
    </row>
    <row r="1164" spans="1:9">
      <c r="A1164" s="255" t="s">
        <v>2344</v>
      </c>
      <c r="B1164" s="9">
        <v>7</v>
      </c>
      <c r="C1164" s="255" t="s">
        <v>9103</v>
      </c>
      <c r="D1164" s="9">
        <v>0</v>
      </c>
      <c r="E1164" s="9"/>
      <c r="F1164" s="255" t="s">
        <v>9141</v>
      </c>
      <c r="G1164" s="9"/>
      <c r="H1164" s="255" t="s">
        <v>9171</v>
      </c>
      <c r="I1164" s="9">
        <v>1</v>
      </c>
    </row>
    <row r="1165" spans="1:9">
      <c r="A1165" s="255" t="s">
        <v>2345</v>
      </c>
      <c r="B1165" s="9">
        <v>7</v>
      </c>
      <c r="C1165" s="255" t="s">
        <v>9103</v>
      </c>
      <c r="D1165" s="9">
        <v>0</v>
      </c>
      <c r="E1165" s="9"/>
      <c r="F1165" s="255" t="s">
        <v>9122</v>
      </c>
      <c r="G1165" s="9"/>
      <c r="H1165" s="255" t="s">
        <v>9171</v>
      </c>
      <c r="I1165" s="9">
        <v>1</v>
      </c>
    </row>
    <row r="1166" spans="1:9">
      <c r="A1166" s="255" t="s">
        <v>2346</v>
      </c>
      <c r="B1166" s="9">
        <v>7</v>
      </c>
      <c r="C1166" s="255" t="s">
        <v>9103</v>
      </c>
      <c r="D1166" s="9">
        <v>0</v>
      </c>
      <c r="E1166" s="9"/>
      <c r="F1166" s="255" t="s">
        <v>9121</v>
      </c>
      <c r="G1166" s="9"/>
      <c r="H1166" s="255" t="s">
        <v>9171</v>
      </c>
      <c r="I1166" s="9">
        <v>1</v>
      </c>
    </row>
    <row r="1167" spans="1:9">
      <c r="A1167" s="255" t="s">
        <v>2347</v>
      </c>
      <c r="B1167" s="9">
        <v>7</v>
      </c>
      <c r="C1167" s="255" t="s">
        <v>9103</v>
      </c>
      <c r="D1167" s="9">
        <v>0</v>
      </c>
      <c r="E1167" s="9"/>
      <c r="F1167" s="255" t="s">
        <v>9119</v>
      </c>
      <c r="G1167" s="9"/>
      <c r="H1167" s="255" t="s">
        <v>9171</v>
      </c>
      <c r="I1167" s="9">
        <v>1</v>
      </c>
    </row>
    <row r="1168" spans="1:9">
      <c r="A1168" s="255" t="s">
        <v>2348</v>
      </c>
      <c r="B1168" s="9">
        <v>7</v>
      </c>
      <c r="C1168" s="255" t="s">
        <v>9103</v>
      </c>
      <c r="D1168" s="9">
        <v>0</v>
      </c>
      <c r="E1168" s="9"/>
      <c r="F1168" s="255" t="s">
        <v>9120</v>
      </c>
      <c r="G1168" s="9"/>
      <c r="H1168" s="255" t="s">
        <v>9171</v>
      </c>
      <c r="I1168" s="9">
        <v>1</v>
      </c>
    </row>
    <row r="1169" spans="1:9">
      <c r="A1169" s="255" t="s">
        <v>2349</v>
      </c>
      <c r="B1169" s="9">
        <v>7</v>
      </c>
      <c r="C1169" s="255" t="s">
        <v>9103</v>
      </c>
      <c r="D1169" s="9">
        <v>6.0579233403493613E-3</v>
      </c>
      <c r="E1169" s="9"/>
      <c r="F1169" s="255" t="s">
        <v>9136</v>
      </c>
      <c r="G1169" s="9"/>
      <c r="H1169" s="255" t="s">
        <v>9171</v>
      </c>
      <c r="I1169" s="9">
        <v>1</v>
      </c>
    </row>
    <row r="1170" spans="1:9">
      <c r="A1170" s="255" t="s">
        <v>2350</v>
      </c>
      <c r="B1170" s="9">
        <v>7</v>
      </c>
      <c r="C1170" s="255" t="s">
        <v>9103</v>
      </c>
      <c r="D1170" s="9">
        <v>-1.3495368227850807E-3</v>
      </c>
      <c r="E1170" s="9"/>
      <c r="F1170" s="255" t="s">
        <v>9137</v>
      </c>
      <c r="G1170" s="9"/>
      <c r="H1170" s="255" t="s">
        <v>9171</v>
      </c>
      <c r="I1170" s="9">
        <v>1</v>
      </c>
    </row>
    <row r="1171" spans="1:9">
      <c r="A1171" s="255" t="s">
        <v>2351</v>
      </c>
      <c r="B1171" s="9">
        <v>7</v>
      </c>
      <c r="C1171" s="255" t="s">
        <v>9103</v>
      </c>
      <c r="D1171" s="9">
        <v>4.7083865175642807E-3</v>
      </c>
      <c r="E1171" s="9"/>
      <c r="F1171" s="255" t="s">
        <v>9138</v>
      </c>
      <c r="G1171" s="9"/>
      <c r="H1171" s="255" t="s">
        <v>9171</v>
      </c>
      <c r="I1171" s="9">
        <v>1</v>
      </c>
    </row>
    <row r="1172" spans="1:9">
      <c r="A1172" s="255" t="s">
        <v>2352</v>
      </c>
      <c r="B1172" s="9">
        <v>7</v>
      </c>
      <c r="C1172" s="255" t="s">
        <v>9103</v>
      </c>
      <c r="D1172" s="9">
        <v>4.5992353245253199E-3</v>
      </c>
      <c r="E1172" s="9"/>
      <c r="F1172" s="255" t="s">
        <v>9117</v>
      </c>
      <c r="G1172" s="9"/>
      <c r="H1172" s="255" t="s">
        <v>9171</v>
      </c>
      <c r="I1172" s="9">
        <v>1</v>
      </c>
    </row>
    <row r="1173" spans="1:9">
      <c r="A1173" s="255" t="s">
        <v>2353</v>
      </c>
      <c r="B1173" s="9">
        <v>7</v>
      </c>
      <c r="C1173" s="255" t="s">
        <v>9103</v>
      </c>
      <c r="D1173" s="9">
        <v>2.9395730472252233E-3</v>
      </c>
      <c r="E1173" s="9"/>
      <c r="F1173" s="255" t="s">
        <v>9128</v>
      </c>
      <c r="G1173" s="9"/>
      <c r="H1173" s="255" t="s">
        <v>9171</v>
      </c>
      <c r="I1173" s="9">
        <v>1</v>
      </c>
    </row>
    <row r="1174" spans="1:9">
      <c r="A1174" s="255" t="s">
        <v>2354</v>
      </c>
      <c r="B1174" s="9">
        <v>7</v>
      </c>
      <c r="C1174" s="255" t="s">
        <v>9103</v>
      </c>
      <c r="D1174" s="9">
        <v>7.5388083717505428E-3</v>
      </c>
      <c r="E1174" s="9"/>
      <c r="F1174" s="255" t="s">
        <v>9135</v>
      </c>
      <c r="G1174" s="9"/>
      <c r="H1174" s="255" t="s">
        <v>9171</v>
      </c>
      <c r="I1174" s="9">
        <v>1</v>
      </c>
    </row>
    <row r="1175" spans="1:9">
      <c r="A1175" s="255" t="s">
        <v>2355</v>
      </c>
      <c r="B1175" s="9">
        <v>7</v>
      </c>
      <c r="C1175" s="255" t="s">
        <v>9103</v>
      </c>
      <c r="D1175" s="9">
        <v>-1.5634339210710436E-3</v>
      </c>
      <c r="E1175" s="9"/>
      <c r="F1175" s="255" t="s">
        <v>9139</v>
      </c>
      <c r="G1175" s="9"/>
      <c r="H1175" s="255" t="s">
        <v>9171</v>
      </c>
      <c r="I1175" s="9">
        <v>1</v>
      </c>
    </row>
    <row r="1176" spans="1:9">
      <c r="A1176" s="255" t="s">
        <v>2356</v>
      </c>
      <c r="B1176" s="9">
        <v>7</v>
      </c>
      <c r="C1176" s="255" t="s">
        <v>9103</v>
      </c>
      <c r="D1176" s="9">
        <v>-2.8306456608640251E-3</v>
      </c>
      <c r="E1176" s="9"/>
      <c r="F1176" s="255" t="s">
        <v>9140</v>
      </c>
      <c r="G1176" s="9"/>
      <c r="H1176" s="255" t="s">
        <v>9171</v>
      </c>
      <c r="I1176" s="9">
        <v>1</v>
      </c>
    </row>
    <row r="1177" spans="1:9">
      <c r="A1177" s="255" t="s">
        <v>2357</v>
      </c>
      <c r="B1177" s="9">
        <v>8</v>
      </c>
      <c r="C1177" s="255" t="s">
        <v>9103</v>
      </c>
      <c r="D1177" s="9">
        <v>2.4794846477593328E-3</v>
      </c>
      <c r="E1177" s="9"/>
      <c r="F1177" s="255" t="s">
        <v>9132</v>
      </c>
      <c r="G1177" s="9"/>
      <c r="H1177" s="255" t="s">
        <v>9171</v>
      </c>
      <c r="I1177" s="9">
        <v>1</v>
      </c>
    </row>
    <row r="1178" spans="1:9">
      <c r="A1178" s="255" t="s">
        <v>2358</v>
      </c>
      <c r="B1178" s="9">
        <v>8</v>
      </c>
      <c r="C1178" s="255" t="s">
        <v>9103</v>
      </c>
      <c r="D1178" s="9">
        <v>2.4794846477593328E-3</v>
      </c>
      <c r="E1178" s="9"/>
      <c r="F1178" s="255" t="s">
        <v>9133</v>
      </c>
      <c r="G1178" s="9"/>
      <c r="H1178" s="255" t="s">
        <v>9171</v>
      </c>
      <c r="I1178" s="9">
        <v>1</v>
      </c>
    </row>
    <row r="1179" spans="1:9">
      <c r="A1179" s="255" t="s">
        <v>2359</v>
      </c>
      <c r="B1179" s="9">
        <v>8</v>
      </c>
      <c r="C1179" s="255" t="s">
        <v>9103</v>
      </c>
      <c r="D1179" s="9">
        <v>5.2447364205878907E-3</v>
      </c>
      <c r="E1179" s="9"/>
      <c r="F1179" s="255" t="s">
        <v>9134</v>
      </c>
      <c r="G1179" s="9"/>
      <c r="H1179" s="255" t="s">
        <v>9171</v>
      </c>
      <c r="I1179" s="9">
        <v>1</v>
      </c>
    </row>
    <row r="1180" spans="1:9">
      <c r="A1180" s="255" t="s">
        <v>2360</v>
      </c>
      <c r="B1180" s="9">
        <v>8</v>
      </c>
      <c r="C1180" s="255" t="s">
        <v>9103</v>
      </c>
      <c r="D1180" s="9">
        <v>0</v>
      </c>
      <c r="E1180" s="9"/>
      <c r="F1180" s="255" t="s">
        <v>9124</v>
      </c>
      <c r="G1180" s="9"/>
      <c r="H1180" s="255" t="s">
        <v>9171</v>
      </c>
      <c r="I1180" s="9">
        <v>1</v>
      </c>
    </row>
    <row r="1181" spans="1:9">
      <c r="A1181" s="255" t="s">
        <v>2361</v>
      </c>
      <c r="B1181" s="9">
        <v>8</v>
      </c>
      <c r="C1181" s="255" t="s">
        <v>9103</v>
      </c>
      <c r="D1181" s="9">
        <v>0</v>
      </c>
      <c r="E1181" s="9"/>
      <c r="F1181" s="255" t="s">
        <v>9123</v>
      </c>
      <c r="G1181" s="9"/>
      <c r="H1181" s="255" t="s">
        <v>9171</v>
      </c>
      <c r="I1181" s="9">
        <v>1</v>
      </c>
    </row>
    <row r="1182" spans="1:9">
      <c r="A1182" s="255" t="s">
        <v>2362</v>
      </c>
      <c r="B1182" s="9">
        <v>8</v>
      </c>
      <c r="C1182" s="255" t="s">
        <v>9103</v>
      </c>
      <c r="D1182" s="9">
        <v>7.7242210683472227E-3</v>
      </c>
      <c r="E1182" s="9"/>
      <c r="F1182" s="255" t="s">
        <v>9125</v>
      </c>
      <c r="G1182" s="9"/>
      <c r="H1182" s="255" t="s">
        <v>9171</v>
      </c>
      <c r="I1182" s="9">
        <v>1</v>
      </c>
    </row>
    <row r="1183" spans="1:9">
      <c r="A1183" s="255" t="s">
        <v>2363</v>
      </c>
      <c r="B1183" s="9">
        <v>8</v>
      </c>
      <c r="C1183" s="255" t="s">
        <v>9103</v>
      </c>
      <c r="D1183" s="9">
        <v>7.7242210683472227E-3</v>
      </c>
      <c r="E1183" s="9"/>
      <c r="F1183" s="255" t="s">
        <v>9126</v>
      </c>
      <c r="G1183" s="9"/>
      <c r="H1183" s="255" t="s">
        <v>9171</v>
      </c>
      <c r="I1183" s="9">
        <v>1</v>
      </c>
    </row>
    <row r="1184" spans="1:9">
      <c r="A1184" s="255" t="s">
        <v>2364</v>
      </c>
      <c r="B1184" s="9">
        <v>8</v>
      </c>
      <c r="C1184" s="255" t="s">
        <v>9103</v>
      </c>
      <c r="D1184" s="9">
        <v>7.7242210683472227E-3</v>
      </c>
      <c r="E1184" s="9"/>
      <c r="F1184" s="255" t="s">
        <v>9127</v>
      </c>
      <c r="G1184" s="9"/>
      <c r="H1184" s="255" t="s">
        <v>9171</v>
      </c>
      <c r="I1184" s="9">
        <v>1</v>
      </c>
    </row>
    <row r="1185" spans="1:9">
      <c r="A1185" s="255" t="s">
        <v>2365</v>
      </c>
      <c r="B1185" s="9">
        <v>8</v>
      </c>
      <c r="C1185" s="255" t="s">
        <v>9103</v>
      </c>
      <c r="D1185" s="9">
        <v>1.3563417518123223E-2</v>
      </c>
      <c r="E1185" s="9"/>
      <c r="F1185" s="255" t="s">
        <v>9130</v>
      </c>
      <c r="G1185" s="9"/>
      <c r="H1185" s="255" t="s">
        <v>9171</v>
      </c>
      <c r="I1185" s="9">
        <v>1</v>
      </c>
    </row>
    <row r="1186" spans="1:9">
      <c r="A1186" s="255" t="s">
        <v>2366</v>
      </c>
      <c r="B1186" s="9">
        <v>8</v>
      </c>
      <c r="C1186" s="255" t="s">
        <v>9103</v>
      </c>
      <c r="D1186" s="9">
        <v>1.3563417518123223E-2</v>
      </c>
      <c r="E1186" s="9"/>
      <c r="F1186" s="255" t="s">
        <v>9131</v>
      </c>
      <c r="G1186" s="9"/>
      <c r="H1186" s="255" t="s">
        <v>9171</v>
      </c>
      <c r="I1186" s="9">
        <v>1</v>
      </c>
    </row>
    <row r="1187" spans="1:9">
      <c r="A1187" s="255" t="s">
        <v>2367</v>
      </c>
      <c r="B1187" s="9">
        <v>8</v>
      </c>
      <c r="C1187" s="255" t="s">
        <v>9103</v>
      </c>
      <c r="D1187" s="9">
        <v>-5.8391964497760008E-3</v>
      </c>
      <c r="E1187" s="9"/>
      <c r="F1187" s="255" t="s">
        <v>9129</v>
      </c>
      <c r="G1187" s="9"/>
      <c r="H1187" s="255" t="s">
        <v>9171</v>
      </c>
      <c r="I1187" s="9">
        <v>1</v>
      </c>
    </row>
    <row r="1188" spans="1:9">
      <c r="A1188" s="255" t="s">
        <v>2368</v>
      </c>
      <c r="B1188" s="9">
        <v>8</v>
      </c>
      <c r="C1188" s="255" t="s">
        <v>9103</v>
      </c>
      <c r="D1188" s="9">
        <v>0</v>
      </c>
      <c r="E1188" s="9"/>
      <c r="F1188" s="255" t="s">
        <v>9118</v>
      </c>
      <c r="G1188" s="9"/>
      <c r="H1188" s="255" t="s">
        <v>9171</v>
      </c>
      <c r="I1188" s="9">
        <v>1</v>
      </c>
    </row>
    <row r="1189" spans="1:9">
      <c r="A1189" s="255" t="s">
        <v>2369</v>
      </c>
      <c r="B1189" s="9">
        <v>8</v>
      </c>
      <c r="C1189" s="255" t="s">
        <v>9103</v>
      </c>
      <c r="D1189" s="9">
        <v>0</v>
      </c>
      <c r="E1189" s="9"/>
      <c r="F1189" s="255" t="s">
        <v>9141</v>
      </c>
      <c r="G1189" s="9"/>
      <c r="H1189" s="255" t="s">
        <v>9171</v>
      </c>
      <c r="I1189" s="9">
        <v>1</v>
      </c>
    </row>
    <row r="1190" spans="1:9">
      <c r="A1190" s="255" t="s">
        <v>2370</v>
      </c>
      <c r="B1190" s="9">
        <v>8</v>
      </c>
      <c r="C1190" s="255" t="s">
        <v>9103</v>
      </c>
      <c r="D1190" s="9">
        <v>0</v>
      </c>
      <c r="E1190" s="9"/>
      <c r="F1190" s="255" t="s">
        <v>9122</v>
      </c>
      <c r="G1190" s="9"/>
      <c r="H1190" s="255" t="s">
        <v>9171</v>
      </c>
      <c r="I1190" s="9">
        <v>1</v>
      </c>
    </row>
    <row r="1191" spans="1:9">
      <c r="A1191" s="255" t="s">
        <v>2371</v>
      </c>
      <c r="B1191" s="9">
        <v>8</v>
      </c>
      <c r="C1191" s="255" t="s">
        <v>9103</v>
      </c>
      <c r="D1191" s="9">
        <v>0</v>
      </c>
      <c r="E1191" s="9"/>
      <c r="F1191" s="255" t="s">
        <v>9121</v>
      </c>
      <c r="G1191" s="9"/>
      <c r="H1191" s="255" t="s">
        <v>9171</v>
      </c>
      <c r="I1191" s="9">
        <v>1</v>
      </c>
    </row>
    <row r="1192" spans="1:9">
      <c r="A1192" s="255" t="s">
        <v>2372</v>
      </c>
      <c r="B1192" s="9">
        <v>8</v>
      </c>
      <c r="C1192" s="255" t="s">
        <v>9103</v>
      </c>
      <c r="D1192" s="9">
        <v>0</v>
      </c>
      <c r="E1192" s="9"/>
      <c r="F1192" s="255" t="s">
        <v>9119</v>
      </c>
      <c r="G1192" s="9"/>
      <c r="H1192" s="255" t="s">
        <v>9171</v>
      </c>
      <c r="I1192" s="9">
        <v>1</v>
      </c>
    </row>
    <row r="1193" spans="1:9">
      <c r="A1193" s="255" t="s">
        <v>2373</v>
      </c>
      <c r="B1193" s="9">
        <v>8</v>
      </c>
      <c r="C1193" s="255" t="s">
        <v>9103</v>
      </c>
      <c r="D1193" s="9">
        <v>0</v>
      </c>
      <c r="E1193" s="9"/>
      <c r="F1193" s="255" t="s">
        <v>9120</v>
      </c>
      <c r="G1193" s="9"/>
      <c r="H1193" s="255" t="s">
        <v>9171</v>
      </c>
      <c r="I1193" s="9">
        <v>1</v>
      </c>
    </row>
    <row r="1194" spans="1:9">
      <c r="A1194" s="255" t="s">
        <v>2374</v>
      </c>
      <c r="B1194" s="9">
        <v>8</v>
      </c>
      <c r="C1194" s="255" t="s">
        <v>9103</v>
      </c>
      <c r="D1194" s="9">
        <v>6.0178775927721712E-3</v>
      </c>
      <c r="E1194" s="9"/>
      <c r="F1194" s="255" t="s">
        <v>9136</v>
      </c>
      <c r="G1194" s="9"/>
      <c r="H1194" s="255" t="s">
        <v>9171</v>
      </c>
      <c r="I1194" s="9">
        <v>1</v>
      </c>
    </row>
    <row r="1195" spans="1:9">
      <c r="A1195" s="255" t="s">
        <v>2375</v>
      </c>
      <c r="B1195" s="9">
        <v>8</v>
      </c>
      <c r="C1195" s="255" t="s">
        <v>9103</v>
      </c>
      <c r="D1195" s="9">
        <v>-1.3879134162559624E-3</v>
      </c>
      <c r="E1195" s="9"/>
      <c r="F1195" s="255" t="s">
        <v>9137</v>
      </c>
      <c r="G1195" s="9"/>
      <c r="H1195" s="255" t="s">
        <v>9171</v>
      </c>
      <c r="I1195" s="9">
        <v>1</v>
      </c>
    </row>
    <row r="1196" spans="1:9">
      <c r="A1196" s="255" t="s">
        <v>2376</v>
      </c>
      <c r="B1196" s="9">
        <v>8</v>
      </c>
      <c r="C1196" s="255" t="s">
        <v>9103</v>
      </c>
      <c r="D1196" s="9">
        <v>4.6299641765162091E-3</v>
      </c>
      <c r="E1196" s="9"/>
      <c r="F1196" s="255" t="s">
        <v>9138</v>
      </c>
      <c r="G1196" s="9"/>
      <c r="H1196" s="255" t="s">
        <v>9171</v>
      </c>
      <c r="I1196" s="9">
        <v>1</v>
      </c>
    </row>
    <row r="1197" spans="1:9">
      <c r="A1197" s="255" t="s">
        <v>2377</v>
      </c>
      <c r="B1197" s="9">
        <v>8</v>
      </c>
      <c r="C1197" s="255" t="s">
        <v>9103</v>
      </c>
      <c r="D1197" s="9">
        <v>5.8496135637895004E-3</v>
      </c>
      <c r="E1197" s="9"/>
      <c r="F1197" s="255" t="s">
        <v>9117</v>
      </c>
      <c r="G1197" s="9"/>
      <c r="H1197" s="255" t="s">
        <v>9171</v>
      </c>
      <c r="I1197" s="9">
        <v>1</v>
      </c>
    </row>
    <row r="1198" spans="1:9">
      <c r="A1198" s="255" t="s">
        <v>2378</v>
      </c>
      <c r="B1198" s="9">
        <v>8</v>
      </c>
      <c r="C1198" s="255" t="s">
        <v>9103</v>
      </c>
      <c r="D1198" s="9">
        <v>3.0838397778175136E-3</v>
      </c>
      <c r="E1198" s="9"/>
      <c r="F1198" s="255" t="s">
        <v>9128</v>
      </c>
      <c r="G1198" s="9"/>
      <c r="H1198" s="255" t="s">
        <v>9171</v>
      </c>
      <c r="I1198" s="9">
        <v>1</v>
      </c>
    </row>
    <row r="1199" spans="1:9">
      <c r="A1199" s="255" t="s">
        <v>2379</v>
      </c>
      <c r="B1199" s="9">
        <v>8</v>
      </c>
      <c r="C1199" s="255" t="s">
        <v>9103</v>
      </c>
      <c r="D1199" s="9">
        <v>8.9334533416070144E-3</v>
      </c>
      <c r="E1199" s="9"/>
      <c r="F1199" s="255" t="s">
        <v>9135</v>
      </c>
      <c r="G1199" s="9"/>
      <c r="H1199" s="255" t="s">
        <v>9171</v>
      </c>
      <c r="I1199" s="9">
        <v>1</v>
      </c>
    </row>
    <row r="1200" spans="1:9">
      <c r="A1200" s="255" t="s">
        <v>2380</v>
      </c>
      <c r="B1200" s="9">
        <v>8</v>
      </c>
      <c r="C1200" s="255" t="s">
        <v>9103</v>
      </c>
      <c r="D1200" s="9">
        <v>-2.1504795287568767E-3</v>
      </c>
      <c r="E1200" s="9"/>
      <c r="F1200" s="255" t="s">
        <v>9139</v>
      </c>
      <c r="G1200" s="9"/>
      <c r="H1200" s="255" t="s">
        <v>9171</v>
      </c>
      <c r="I1200" s="9">
        <v>1</v>
      </c>
    </row>
    <row r="1201" spans="1:9">
      <c r="A1201" s="255" t="s">
        <v>2381</v>
      </c>
      <c r="B1201" s="9">
        <v>8</v>
      </c>
      <c r="C1201" s="255" t="s">
        <v>9103</v>
      </c>
      <c r="D1201" s="9">
        <v>-3.6887169210191233E-3</v>
      </c>
      <c r="E1201" s="9"/>
      <c r="F1201" s="255" t="s">
        <v>9140</v>
      </c>
      <c r="G1201" s="9"/>
      <c r="H1201" s="255" t="s">
        <v>9171</v>
      </c>
      <c r="I1201" s="9">
        <v>1</v>
      </c>
    </row>
    <row r="1202" spans="1:9">
      <c r="A1202" s="255" t="s">
        <v>2382</v>
      </c>
      <c r="B1202" s="9">
        <v>9</v>
      </c>
      <c r="C1202" s="255" t="s">
        <v>9103</v>
      </c>
      <c r="D1202" s="9">
        <v>3.0998319684991359E-3</v>
      </c>
      <c r="E1202" s="9"/>
      <c r="F1202" s="255" t="s">
        <v>9132</v>
      </c>
      <c r="G1202" s="9"/>
      <c r="H1202" s="255" t="s">
        <v>9171</v>
      </c>
      <c r="I1202" s="9">
        <v>1</v>
      </c>
    </row>
    <row r="1203" spans="1:9">
      <c r="A1203" s="255" t="s">
        <v>2383</v>
      </c>
      <c r="B1203" s="9">
        <v>9</v>
      </c>
      <c r="C1203" s="255" t="s">
        <v>9103</v>
      </c>
      <c r="D1203" s="9">
        <v>3.0998319684991359E-3</v>
      </c>
      <c r="E1203" s="9"/>
      <c r="F1203" s="255" t="s">
        <v>9133</v>
      </c>
      <c r="G1203" s="9"/>
      <c r="H1203" s="255" t="s">
        <v>9171</v>
      </c>
      <c r="I1203" s="9">
        <v>1</v>
      </c>
    </row>
    <row r="1204" spans="1:9">
      <c r="A1204" s="255" t="s">
        <v>2384</v>
      </c>
      <c r="B1204" s="9">
        <v>9</v>
      </c>
      <c r="C1204" s="255" t="s">
        <v>9103</v>
      </c>
      <c r="D1204" s="9">
        <v>5.2095415570598096E-3</v>
      </c>
      <c r="E1204" s="9"/>
      <c r="F1204" s="255" t="s">
        <v>9134</v>
      </c>
      <c r="G1204" s="9"/>
      <c r="H1204" s="255" t="s">
        <v>9171</v>
      </c>
      <c r="I1204" s="9">
        <v>1</v>
      </c>
    </row>
    <row r="1205" spans="1:9">
      <c r="A1205" s="255" t="s">
        <v>2385</v>
      </c>
      <c r="B1205" s="9">
        <v>9</v>
      </c>
      <c r="C1205" s="255" t="s">
        <v>9103</v>
      </c>
      <c r="D1205" s="9">
        <v>0</v>
      </c>
      <c r="E1205" s="9"/>
      <c r="F1205" s="255" t="s">
        <v>9124</v>
      </c>
      <c r="G1205" s="9"/>
      <c r="H1205" s="255" t="s">
        <v>9171</v>
      </c>
      <c r="I1205" s="9">
        <v>1</v>
      </c>
    </row>
    <row r="1206" spans="1:9">
      <c r="A1206" s="255" t="s">
        <v>2386</v>
      </c>
      <c r="B1206" s="9">
        <v>9</v>
      </c>
      <c r="C1206" s="255" t="s">
        <v>9103</v>
      </c>
      <c r="D1206" s="9">
        <v>0</v>
      </c>
      <c r="E1206" s="9"/>
      <c r="F1206" s="255" t="s">
        <v>9123</v>
      </c>
      <c r="G1206" s="9"/>
      <c r="H1206" s="255" t="s">
        <v>9171</v>
      </c>
      <c r="I1206" s="9">
        <v>1</v>
      </c>
    </row>
    <row r="1207" spans="1:9">
      <c r="A1207" s="255" t="s">
        <v>2387</v>
      </c>
      <c r="B1207" s="9">
        <v>9</v>
      </c>
      <c r="C1207" s="255" t="s">
        <v>9103</v>
      </c>
      <c r="D1207" s="9">
        <v>8.3093735255589454E-3</v>
      </c>
      <c r="E1207" s="9"/>
      <c r="F1207" s="255" t="s">
        <v>9125</v>
      </c>
      <c r="G1207" s="9"/>
      <c r="H1207" s="255" t="s">
        <v>9171</v>
      </c>
      <c r="I1207" s="9">
        <v>1</v>
      </c>
    </row>
    <row r="1208" spans="1:9">
      <c r="A1208" s="255" t="s">
        <v>2388</v>
      </c>
      <c r="B1208" s="9">
        <v>9</v>
      </c>
      <c r="C1208" s="255" t="s">
        <v>9103</v>
      </c>
      <c r="D1208" s="9">
        <v>8.3093735255589454E-3</v>
      </c>
      <c r="E1208" s="9"/>
      <c r="F1208" s="255" t="s">
        <v>9126</v>
      </c>
      <c r="G1208" s="9"/>
      <c r="H1208" s="255" t="s">
        <v>9171</v>
      </c>
      <c r="I1208" s="9">
        <v>1</v>
      </c>
    </row>
    <row r="1209" spans="1:9">
      <c r="A1209" s="255" t="s">
        <v>2389</v>
      </c>
      <c r="B1209" s="9">
        <v>9</v>
      </c>
      <c r="C1209" s="255" t="s">
        <v>9103</v>
      </c>
      <c r="D1209" s="9">
        <v>8.3093735255589454E-3</v>
      </c>
      <c r="E1209" s="9"/>
      <c r="F1209" s="255" t="s">
        <v>9127</v>
      </c>
      <c r="G1209" s="9"/>
      <c r="H1209" s="255" t="s">
        <v>9171</v>
      </c>
      <c r="I1209" s="9">
        <v>1</v>
      </c>
    </row>
    <row r="1210" spans="1:9">
      <c r="A1210" s="255" t="s">
        <v>2390</v>
      </c>
      <c r="B1210" s="9">
        <v>9</v>
      </c>
      <c r="C1210" s="255" t="s">
        <v>9103</v>
      </c>
      <c r="D1210" s="9">
        <v>1.3840385747596775E-2</v>
      </c>
      <c r="E1210" s="9"/>
      <c r="F1210" s="255" t="s">
        <v>9130</v>
      </c>
      <c r="G1210" s="9"/>
      <c r="H1210" s="255" t="s">
        <v>9171</v>
      </c>
      <c r="I1210" s="9">
        <v>1</v>
      </c>
    </row>
    <row r="1211" spans="1:9">
      <c r="A1211" s="255" t="s">
        <v>2391</v>
      </c>
      <c r="B1211" s="9">
        <v>9</v>
      </c>
      <c r="C1211" s="255" t="s">
        <v>9103</v>
      </c>
      <c r="D1211" s="9">
        <v>1.3840385747596775E-2</v>
      </c>
      <c r="E1211" s="9"/>
      <c r="F1211" s="255" t="s">
        <v>9131</v>
      </c>
      <c r="G1211" s="9"/>
      <c r="H1211" s="255" t="s">
        <v>9171</v>
      </c>
      <c r="I1211" s="9">
        <v>1</v>
      </c>
    </row>
    <row r="1212" spans="1:9">
      <c r="A1212" s="255" t="s">
        <v>2392</v>
      </c>
      <c r="B1212" s="9">
        <v>9</v>
      </c>
      <c r="C1212" s="255" t="s">
        <v>9103</v>
      </c>
      <c r="D1212" s="9">
        <v>-5.5310122220378283E-3</v>
      </c>
      <c r="E1212" s="9"/>
      <c r="F1212" s="255" t="s">
        <v>9129</v>
      </c>
      <c r="G1212" s="9"/>
      <c r="H1212" s="255" t="s">
        <v>9171</v>
      </c>
      <c r="I1212" s="9">
        <v>1</v>
      </c>
    </row>
    <row r="1213" spans="1:9">
      <c r="A1213" s="255" t="s">
        <v>2393</v>
      </c>
      <c r="B1213" s="9">
        <v>9</v>
      </c>
      <c r="C1213" s="255" t="s">
        <v>9103</v>
      </c>
      <c r="D1213" s="9">
        <v>0</v>
      </c>
      <c r="E1213" s="9"/>
      <c r="F1213" s="255" t="s">
        <v>9118</v>
      </c>
      <c r="G1213" s="9"/>
      <c r="H1213" s="255" t="s">
        <v>9171</v>
      </c>
      <c r="I1213" s="9">
        <v>1</v>
      </c>
    </row>
    <row r="1214" spans="1:9">
      <c r="A1214" s="255" t="s">
        <v>2394</v>
      </c>
      <c r="B1214" s="9">
        <v>9</v>
      </c>
      <c r="C1214" s="255" t="s">
        <v>9103</v>
      </c>
      <c r="D1214" s="9">
        <v>0</v>
      </c>
      <c r="E1214" s="9"/>
      <c r="F1214" s="255" t="s">
        <v>9141</v>
      </c>
      <c r="G1214" s="9"/>
      <c r="H1214" s="255" t="s">
        <v>9171</v>
      </c>
      <c r="I1214" s="9">
        <v>1</v>
      </c>
    </row>
    <row r="1215" spans="1:9">
      <c r="A1215" s="255" t="s">
        <v>2395</v>
      </c>
      <c r="B1215" s="9">
        <v>9</v>
      </c>
      <c r="C1215" s="255" t="s">
        <v>9103</v>
      </c>
      <c r="D1215" s="9">
        <v>0</v>
      </c>
      <c r="E1215" s="9"/>
      <c r="F1215" s="255" t="s">
        <v>9122</v>
      </c>
      <c r="G1215" s="9"/>
      <c r="H1215" s="255" t="s">
        <v>9171</v>
      </c>
      <c r="I1215" s="9">
        <v>1</v>
      </c>
    </row>
    <row r="1216" spans="1:9">
      <c r="A1216" s="255" t="s">
        <v>2396</v>
      </c>
      <c r="B1216" s="9">
        <v>9</v>
      </c>
      <c r="C1216" s="255" t="s">
        <v>9103</v>
      </c>
      <c r="D1216" s="9">
        <v>0</v>
      </c>
      <c r="E1216" s="9"/>
      <c r="F1216" s="255" t="s">
        <v>9121</v>
      </c>
      <c r="G1216" s="9"/>
      <c r="H1216" s="255" t="s">
        <v>9171</v>
      </c>
      <c r="I1216" s="9">
        <v>1</v>
      </c>
    </row>
    <row r="1217" spans="1:9">
      <c r="A1217" s="255" t="s">
        <v>2397</v>
      </c>
      <c r="B1217" s="9">
        <v>9</v>
      </c>
      <c r="C1217" s="255" t="s">
        <v>9103</v>
      </c>
      <c r="D1217" s="9">
        <v>0</v>
      </c>
      <c r="E1217" s="9"/>
      <c r="F1217" s="255" t="s">
        <v>9119</v>
      </c>
      <c r="G1217" s="9"/>
      <c r="H1217" s="255" t="s">
        <v>9171</v>
      </c>
      <c r="I1217" s="9">
        <v>1</v>
      </c>
    </row>
    <row r="1218" spans="1:9">
      <c r="A1218" s="255" t="s">
        <v>2398</v>
      </c>
      <c r="B1218" s="9">
        <v>9</v>
      </c>
      <c r="C1218" s="255" t="s">
        <v>9103</v>
      </c>
      <c r="D1218" s="9">
        <v>0</v>
      </c>
      <c r="E1218" s="9"/>
      <c r="F1218" s="255" t="s">
        <v>9120</v>
      </c>
      <c r="G1218" s="9"/>
      <c r="H1218" s="255" t="s">
        <v>9171</v>
      </c>
      <c r="I1218" s="9">
        <v>1</v>
      </c>
    </row>
    <row r="1219" spans="1:9">
      <c r="A1219" s="255" t="s">
        <v>2399</v>
      </c>
      <c r="B1219" s="9">
        <v>9</v>
      </c>
      <c r="C1219" s="255" t="s">
        <v>9103</v>
      </c>
      <c r="D1219" s="9">
        <v>6.5570514681089877E-3</v>
      </c>
      <c r="E1219" s="9"/>
      <c r="F1219" s="255" t="s">
        <v>9136</v>
      </c>
      <c r="G1219" s="9"/>
      <c r="H1219" s="255" t="s">
        <v>9171</v>
      </c>
      <c r="I1219" s="9">
        <v>1</v>
      </c>
    </row>
    <row r="1220" spans="1:9">
      <c r="A1220" s="255" t="s">
        <v>2400</v>
      </c>
      <c r="B1220" s="9">
        <v>9</v>
      </c>
      <c r="C1220" s="255" t="s">
        <v>9103</v>
      </c>
      <c r="D1220" s="9">
        <v>-1.4025256922037778E-3</v>
      </c>
      <c r="E1220" s="9"/>
      <c r="F1220" s="255" t="s">
        <v>9137</v>
      </c>
      <c r="G1220" s="9"/>
      <c r="H1220" s="255" t="s">
        <v>9171</v>
      </c>
      <c r="I1220" s="9">
        <v>1</v>
      </c>
    </row>
    <row r="1221" spans="1:9">
      <c r="A1221" s="255" t="s">
        <v>2401</v>
      </c>
      <c r="B1221" s="9">
        <v>9</v>
      </c>
      <c r="C1221" s="255" t="s">
        <v>9103</v>
      </c>
      <c r="D1221" s="9">
        <v>5.15452577590521E-3</v>
      </c>
      <c r="E1221" s="9"/>
      <c r="F1221" s="255" t="s">
        <v>9138</v>
      </c>
      <c r="G1221" s="9"/>
      <c r="H1221" s="255" t="s">
        <v>9171</v>
      </c>
      <c r="I1221" s="9">
        <v>1</v>
      </c>
    </row>
    <row r="1222" spans="1:9">
      <c r="A1222" s="255" t="s">
        <v>2402</v>
      </c>
      <c r="B1222" s="9">
        <v>9</v>
      </c>
      <c r="C1222" s="255" t="s">
        <v>9103</v>
      </c>
      <c r="D1222" s="9">
        <v>5.5849141093900455E-3</v>
      </c>
      <c r="E1222" s="9"/>
      <c r="F1222" s="255" t="s">
        <v>9117</v>
      </c>
      <c r="G1222" s="9"/>
      <c r="H1222" s="255" t="s">
        <v>9171</v>
      </c>
      <c r="I1222" s="9">
        <v>1</v>
      </c>
    </row>
    <row r="1223" spans="1:9">
      <c r="A1223" s="255" t="s">
        <v>2403</v>
      </c>
      <c r="B1223" s="9">
        <v>9</v>
      </c>
      <c r="C1223" s="255" t="s">
        <v>9103</v>
      </c>
      <c r="D1223" s="9">
        <v>3.1009458623015183E-3</v>
      </c>
      <c r="E1223" s="9"/>
      <c r="F1223" s="255" t="s">
        <v>9128</v>
      </c>
      <c r="G1223" s="9"/>
      <c r="H1223" s="255" t="s">
        <v>9171</v>
      </c>
      <c r="I1223" s="9">
        <v>1</v>
      </c>
    </row>
    <row r="1224" spans="1:9">
      <c r="A1224" s="255" t="s">
        <v>2404</v>
      </c>
      <c r="B1224" s="9">
        <v>9</v>
      </c>
      <c r="C1224" s="255" t="s">
        <v>9103</v>
      </c>
      <c r="D1224" s="9">
        <v>8.6858599716915629E-3</v>
      </c>
      <c r="E1224" s="9"/>
      <c r="F1224" s="255" t="s">
        <v>9135</v>
      </c>
      <c r="G1224" s="9"/>
      <c r="H1224" s="255" t="s">
        <v>9171</v>
      </c>
      <c r="I1224" s="9">
        <v>1</v>
      </c>
    </row>
    <row r="1225" spans="1:9">
      <c r="A1225" s="255" t="s">
        <v>2405</v>
      </c>
      <c r="B1225" s="9">
        <v>9</v>
      </c>
      <c r="C1225" s="255" t="s">
        <v>9103</v>
      </c>
      <c r="D1225" s="9">
        <v>-2.0546938074060745E-3</v>
      </c>
      <c r="E1225" s="9"/>
      <c r="F1225" s="255" t="s">
        <v>9139</v>
      </c>
      <c r="G1225" s="9"/>
      <c r="H1225" s="255" t="s">
        <v>9171</v>
      </c>
      <c r="I1225" s="9">
        <v>1</v>
      </c>
    </row>
    <row r="1226" spans="1:9">
      <c r="A1226" s="255" t="s">
        <v>2406</v>
      </c>
      <c r="B1226" s="9">
        <v>9</v>
      </c>
      <c r="C1226" s="255" t="s">
        <v>9103</v>
      </c>
      <c r="D1226" s="9">
        <v>-3.4763184146317542E-3</v>
      </c>
      <c r="E1226" s="9"/>
      <c r="F1226" s="255" t="s">
        <v>9140</v>
      </c>
      <c r="G1226" s="9"/>
      <c r="H1226" s="255" t="s">
        <v>9171</v>
      </c>
      <c r="I1226" s="9">
        <v>1</v>
      </c>
    </row>
    <row r="1227" spans="1:9">
      <c r="A1227" s="255" t="s">
        <v>2407</v>
      </c>
      <c r="B1227" s="9">
        <v>10</v>
      </c>
      <c r="C1227" s="255" t="s">
        <v>9103</v>
      </c>
      <c r="D1227" s="9">
        <v>1.4601512234800795E-3</v>
      </c>
      <c r="E1227" s="9"/>
      <c r="F1227" s="255" t="s">
        <v>9132</v>
      </c>
      <c r="G1227" s="9"/>
      <c r="H1227" s="255" t="s">
        <v>9171</v>
      </c>
      <c r="I1227" s="9">
        <v>1</v>
      </c>
    </row>
    <row r="1228" spans="1:9">
      <c r="A1228" s="255" t="s">
        <v>2408</v>
      </c>
      <c r="B1228" s="9">
        <v>10</v>
      </c>
      <c r="C1228" s="255" t="s">
        <v>9103</v>
      </c>
      <c r="D1228" s="9">
        <v>1.4601512234800795E-3</v>
      </c>
      <c r="E1228" s="9"/>
      <c r="F1228" s="255" t="s">
        <v>9133</v>
      </c>
      <c r="G1228" s="9"/>
      <c r="H1228" s="255" t="s">
        <v>9171</v>
      </c>
      <c r="I1228" s="9">
        <v>1</v>
      </c>
    </row>
    <row r="1229" spans="1:9">
      <c r="A1229" s="255" t="s">
        <v>2409</v>
      </c>
      <c r="B1229" s="9">
        <v>10</v>
      </c>
      <c r="C1229" s="255" t="s">
        <v>9103</v>
      </c>
      <c r="D1229" s="9">
        <v>5.5852967155325343E-3</v>
      </c>
      <c r="E1229" s="9"/>
      <c r="F1229" s="255" t="s">
        <v>9134</v>
      </c>
      <c r="G1229" s="9"/>
      <c r="H1229" s="255" t="s">
        <v>9171</v>
      </c>
      <c r="I1229" s="9">
        <v>1</v>
      </c>
    </row>
    <row r="1230" spans="1:9">
      <c r="A1230" s="255" t="s">
        <v>2410</v>
      </c>
      <c r="B1230" s="9">
        <v>10</v>
      </c>
      <c r="C1230" s="255" t="s">
        <v>9103</v>
      </c>
      <c r="D1230" s="9">
        <v>0</v>
      </c>
      <c r="E1230" s="9"/>
      <c r="F1230" s="255" t="s">
        <v>9124</v>
      </c>
      <c r="G1230" s="9"/>
      <c r="H1230" s="255" t="s">
        <v>9171</v>
      </c>
      <c r="I1230" s="9">
        <v>1</v>
      </c>
    </row>
    <row r="1231" spans="1:9">
      <c r="A1231" s="255" t="s">
        <v>2411</v>
      </c>
      <c r="B1231" s="9">
        <v>10</v>
      </c>
      <c r="C1231" s="255" t="s">
        <v>9103</v>
      </c>
      <c r="D1231" s="9">
        <v>0</v>
      </c>
      <c r="E1231" s="9"/>
      <c r="F1231" s="255" t="s">
        <v>9123</v>
      </c>
      <c r="G1231" s="9"/>
      <c r="H1231" s="255" t="s">
        <v>9171</v>
      </c>
      <c r="I1231" s="9">
        <v>1</v>
      </c>
    </row>
    <row r="1232" spans="1:9">
      <c r="A1232" s="255" t="s">
        <v>2412</v>
      </c>
      <c r="B1232" s="9">
        <v>10</v>
      </c>
      <c r="C1232" s="255" t="s">
        <v>9103</v>
      </c>
      <c r="D1232" s="9">
        <v>7.045447939012614E-3</v>
      </c>
      <c r="E1232" s="9"/>
      <c r="F1232" s="255" t="s">
        <v>9125</v>
      </c>
      <c r="G1232" s="9"/>
      <c r="H1232" s="255" t="s">
        <v>9171</v>
      </c>
      <c r="I1232" s="9">
        <v>1</v>
      </c>
    </row>
    <row r="1233" spans="1:9">
      <c r="A1233" s="255" t="s">
        <v>2413</v>
      </c>
      <c r="B1233" s="9">
        <v>10</v>
      </c>
      <c r="C1233" s="255" t="s">
        <v>9103</v>
      </c>
      <c r="D1233" s="9">
        <v>7.045447939012614E-3</v>
      </c>
      <c r="E1233" s="9"/>
      <c r="F1233" s="255" t="s">
        <v>9126</v>
      </c>
      <c r="G1233" s="9"/>
      <c r="H1233" s="255" t="s">
        <v>9171</v>
      </c>
      <c r="I1233" s="9">
        <v>1</v>
      </c>
    </row>
    <row r="1234" spans="1:9">
      <c r="A1234" s="255" t="s">
        <v>2414</v>
      </c>
      <c r="B1234" s="9">
        <v>10</v>
      </c>
      <c r="C1234" s="255" t="s">
        <v>9103</v>
      </c>
      <c r="D1234" s="9">
        <v>7.045447939012614E-3</v>
      </c>
      <c r="E1234" s="9"/>
      <c r="F1234" s="255" t="s">
        <v>9127</v>
      </c>
      <c r="G1234" s="9"/>
      <c r="H1234" s="255" t="s">
        <v>9171</v>
      </c>
      <c r="I1234" s="9">
        <v>1</v>
      </c>
    </row>
    <row r="1235" spans="1:9">
      <c r="A1235" s="255" t="s">
        <v>2415</v>
      </c>
      <c r="B1235" s="9">
        <v>10</v>
      </c>
      <c r="C1235" s="255" t="s">
        <v>9103</v>
      </c>
      <c r="D1235" s="9">
        <v>1.4962221863588985E-2</v>
      </c>
      <c r="E1235" s="9"/>
      <c r="F1235" s="255" t="s">
        <v>9130</v>
      </c>
      <c r="G1235" s="9"/>
      <c r="H1235" s="255" t="s">
        <v>9171</v>
      </c>
      <c r="I1235" s="9">
        <v>1</v>
      </c>
    </row>
    <row r="1236" spans="1:9">
      <c r="A1236" s="255" t="s">
        <v>2416</v>
      </c>
      <c r="B1236" s="9">
        <v>10</v>
      </c>
      <c r="C1236" s="255" t="s">
        <v>9103</v>
      </c>
      <c r="D1236" s="9">
        <v>1.4962221863588985E-2</v>
      </c>
      <c r="E1236" s="9"/>
      <c r="F1236" s="255" t="s">
        <v>9131</v>
      </c>
      <c r="G1236" s="9"/>
      <c r="H1236" s="255" t="s">
        <v>9171</v>
      </c>
      <c r="I1236" s="9">
        <v>1</v>
      </c>
    </row>
    <row r="1237" spans="1:9">
      <c r="A1237" s="255" t="s">
        <v>2417</v>
      </c>
      <c r="B1237" s="9">
        <v>10</v>
      </c>
      <c r="C1237" s="255" t="s">
        <v>9103</v>
      </c>
      <c r="D1237" s="9">
        <v>-7.9167739245763705E-3</v>
      </c>
      <c r="E1237" s="9"/>
      <c r="F1237" s="255" t="s">
        <v>9129</v>
      </c>
      <c r="G1237" s="9"/>
      <c r="H1237" s="255" t="s">
        <v>9171</v>
      </c>
      <c r="I1237" s="9">
        <v>1</v>
      </c>
    </row>
    <row r="1238" spans="1:9">
      <c r="A1238" s="255" t="s">
        <v>2418</v>
      </c>
      <c r="B1238" s="9">
        <v>10</v>
      </c>
      <c r="C1238" s="255" t="s">
        <v>9103</v>
      </c>
      <c r="D1238" s="9">
        <v>0</v>
      </c>
      <c r="E1238" s="9"/>
      <c r="F1238" s="255" t="s">
        <v>9118</v>
      </c>
      <c r="G1238" s="9"/>
      <c r="H1238" s="255" t="s">
        <v>9171</v>
      </c>
      <c r="I1238" s="9">
        <v>1</v>
      </c>
    </row>
    <row r="1239" spans="1:9">
      <c r="A1239" s="255" t="s">
        <v>2419</v>
      </c>
      <c r="B1239" s="9">
        <v>10</v>
      </c>
      <c r="C1239" s="255" t="s">
        <v>9103</v>
      </c>
      <c r="D1239" s="9">
        <v>0</v>
      </c>
      <c r="E1239" s="9"/>
      <c r="F1239" s="255" t="s">
        <v>9141</v>
      </c>
      <c r="G1239" s="9"/>
      <c r="H1239" s="255" t="s">
        <v>9171</v>
      </c>
      <c r="I1239" s="9">
        <v>1</v>
      </c>
    </row>
    <row r="1240" spans="1:9">
      <c r="A1240" s="255" t="s">
        <v>2420</v>
      </c>
      <c r="B1240" s="9">
        <v>10</v>
      </c>
      <c r="C1240" s="255" t="s">
        <v>9103</v>
      </c>
      <c r="D1240" s="9">
        <v>0</v>
      </c>
      <c r="E1240" s="9"/>
      <c r="F1240" s="255" t="s">
        <v>9122</v>
      </c>
      <c r="G1240" s="9"/>
      <c r="H1240" s="255" t="s">
        <v>9171</v>
      </c>
      <c r="I1240" s="9">
        <v>1</v>
      </c>
    </row>
    <row r="1241" spans="1:9">
      <c r="A1241" s="255" t="s">
        <v>2421</v>
      </c>
      <c r="B1241" s="9">
        <v>10</v>
      </c>
      <c r="C1241" s="255" t="s">
        <v>9103</v>
      </c>
      <c r="D1241" s="9">
        <v>0</v>
      </c>
      <c r="E1241" s="9"/>
      <c r="F1241" s="255" t="s">
        <v>9121</v>
      </c>
      <c r="G1241" s="9"/>
      <c r="H1241" s="255" t="s">
        <v>9171</v>
      </c>
      <c r="I1241" s="9">
        <v>1</v>
      </c>
    </row>
    <row r="1242" spans="1:9">
      <c r="A1242" s="255" t="s">
        <v>2422</v>
      </c>
      <c r="B1242" s="9">
        <v>10</v>
      </c>
      <c r="C1242" s="255" t="s">
        <v>9103</v>
      </c>
      <c r="D1242" s="9">
        <v>0</v>
      </c>
      <c r="E1242" s="9"/>
      <c r="F1242" s="255" t="s">
        <v>9119</v>
      </c>
      <c r="G1242" s="9"/>
      <c r="H1242" s="255" t="s">
        <v>9171</v>
      </c>
      <c r="I1242" s="9">
        <v>1</v>
      </c>
    </row>
    <row r="1243" spans="1:9">
      <c r="A1243" s="255" t="s">
        <v>2423</v>
      </c>
      <c r="B1243" s="9">
        <v>10</v>
      </c>
      <c r="C1243" s="255" t="s">
        <v>9103</v>
      </c>
      <c r="D1243" s="9">
        <v>0</v>
      </c>
      <c r="E1243" s="9"/>
      <c r="F1243" s="255" t="s">
        <v>9120</v>
      </c>
      <c r="G1243" s="9"/>
      <c r="H1243" s="255" t="s">
        <v>9171</v>
      </c>
      <c r="I1243" s="9">
        <v>1</v>
      </c>
    </row>
    <row r="1244" spans="1:9">
      <c r="A1244" s="255" t="s">
        <v>2424</v>
      </c>
      <c r="B1244" s="9">
        <v>10</v>
      </c>
      <c r="C1244" s="255" t="s">
        <v>9103</v>
      </c>
      <c r="D1244" s="9">
        <v>5.5275147094915704E-3</v>
      </c>
      <c r="E1244" s="9"/>
      <c r="F1244" s="255" t="s">
        <v>9136</v>
      </c>
      <c r="G1244" s="9"/>
      <c r="H1244" s="255" t="s">
        <v>9171</v>
      </c>
      <c r="I1244" s="9">
        <v>1</v>
      </c>
    </row>
    <row r="1245" spans="1:9">
      <c r="A1245" s="255" t="s">
        <v>2425</v>
      </c>
      <c r="B1245" s="9">
        <v>10</v>
      </c>
      <c r="C1245" s="255" t="s">
        <v>9103</v>
      </c>
      <c r="D1245" s="9">
        <v>-1.3943053476812765E-3</v>
      </c>
      <c r="E1245" s="9"/>
      <c r="F1245" s="255" t="s">
        <v>9137</v>
      </c>
      <c r="G1245" s="9"/>
      <c r="H1245" s="255" t="s">
        <v>9171</v>
      </c>
      <c r="I1245" s="9">
        <v>1</v>
      </c>
    </row>
    <row r="1246" spans="1:9">
      <c r="A1246" s="255" t="s">
        <v>2426</v>
      </c>
      <c r="B1246" s="9">
        <v>10</v>
      </c>
      <c r="C1246" s="255" t="s">
        <v>9103</v>
      </c>
      <c r="D1246" s="9">
        <v>4.1332093618102941E-3</v>
      </c>
      <c r="E1246" s="9"/>
      <c r="F1246" s="255" t="s">
        <v>9138</v>
      </c>
      <c r="G1246" s="9"/>
      <c r="H1246" s="255" t="s">
        <v>9171</v>
      </c>
      <c r="I1246" s="9">
        <v>1</v>
      </c>
    </row>
    <row r="1247" spans="1:9">
      <c r="A1247" s="255" t="s">
        <v>2427</v>
      </c>
      <c r="B1247" s="9">
        <v>10</v>
      </c>
      <c r="C1247" s="255" t="s">
        <v>9103</v>
      </c>
      <c r="D1247" s="9">
        <v>7.8170310894013391E-3</v>
      </c>
      <c r="E1247" s="9"/>
      <c r="F1247" s="255" t="s">
        <v>9117</v>
      </c>
      <c r="G1247" s="9"/>
      <c r="H1247" s="255" t="s">
        <v>9171</v>
      </c>
      <c r="I1247" s="9">
        <v>1</v>
      </c>
    </row>
    <row r="1248" spans="1:9">
      <c r="A1248" s="255" t="s">
        <v>2428</v>
      </c>
      <c r="B1248" s="9">
        <v>10</v>
      </c>
      <c r="C1248" s="255" t="s">
        <v>9103</v>
      </c>
      <c r="D1248" s="9">
        <v>3.0119814123773514E-3</v>
      </c>
      <c r="E1248" s="9"/>
      <c r="F1248" s="255" t="s">
        <v>9128</v>
      </c>
      <c r="G1248" s="9"/>
      <c r="H1248" s="255" t="s">
        <v>9171</v>
      </c>
      <c r="I1248" s="9">
        <v>1</v>
      </c>
    </row>
    <row r="1249" spans="1:9">
      <c r="A1249" s="255" t="s">
        <v>2429</v>
      </c>
      <c r="B1249" s="9">
        <v>10</v>
      </c>
      <c r="C1249" s="255" t="s">
        <v>9103</v>
      </c>
      <c r="D1249" s="9">
        <v>1.082901250177869E-2</v>
      </c>
      <c r="E1249" s="9"/>
      <c r="F1249" s="255" t="s">
        <v>9135</v>
      </c>
      <c r="G1249" s="9"/>
      <c r="H1249" s="255" t="s">
        <v>9171</v>
      </c>
      <c r="I1249" s="9">
        <v>1</v>
      </c>
    </row>
    <row r="1250" spans="1:9">
      <c r="A1250" s="255" t="s">
        <v>2430</v>
      </c>
      <c r="B1250" s="9">
        <v>10</v>
      </c>
      <c r="C1250" s="255" t="s">
        <v>9103</v>
      </c>
      <c r="D1250" s="9">
        <v>-2.6730581383302143E-3</v>
      </c>
      <c r="E1250" s="9"/>
      <c r="F1250" s="255" t="s">
        <v>9139</v>
      </c>
      <c r="G1250" s="9"/>
      <c r="H1250" s="255" t="s">
        <v>9171</v>
      </c>
      <c r="I1250" s="9">
        <v>1</v>
      </c>
    </row>
    <row r="1251" spans="1:9">
      <c r="A1251" s="255" t="s">
        <v>2431</v>
      </c>
      <c r="B1251" s="9">
        <v>10</v>
      </c>
      <c r="C1251" s="255" t="s">
        <v>9103</v>
      </c>
      <c r="D1251" s="9">
        <v>-5.2437157862461562E-3</v>
      </c>
      <c r="E1251" s="9"/>
      <c r="F1251" s="255" t="s">
        <v>9140</v>
      </c>
      <c r="G1251" s="9"/>
      <c r="H1251" s="255" t="s">
        <v>9171</v>
      </c>
      <c r="I1251" s="9">
        <v>1</v>
      </c>
    </row>
    <row r="1252" spans="1:9">
      <c r="A1252" s="255" t="s">
        <v>2432</v>
      </c>
      <c r="B1252" s="9">
        <v>1</v>
      </c>
      <c r="C1252" s="255" t="s">
        <v>9104</v>
      </c>
      <c r="D1252" s="9">
        <v>9.5786480856798733E-3</v>
      </c>
      <c r="E1252" s="9"/>
      <c r="F1252" s="255" t="s">
        <v>9132</v>
      </c>
      <c r="G1252" s="9"/>
      <c r="H1252" s="255" t="s">
        <v>9171</v>
      </c>
      <c r="I1252" s="9">
        <v>1</v>
      </c>
    </row>
    <row r="1253" spans="1:9">
      <c r="A1253" s="255" t="s">
        <v>2433</v>
      </c>
      <c r="B1253" s="9">
        <v>1</v>
      </c>
      <c r="C1253" s="255" t="s">
        <v>9104</v>
      </c>
      <c r="D1253" s="9">
        <v>9.5786480856798733E-3</v>
      </c>
      <c r="E1253" s="9"/>
      <c r="F1253" s="255" t="s">
        <v>9133</v>
      </c>
      <c r="G1253" s="9"/>
      <c r="H1253" s="255" t="s">
        <v>9171</v>
      </c>
      <c r="I1253" s="9">
        <v>1</v>
      </c>
    </row>
    <row r="1254" spans="1:9">
      <c r="A1254" s="255" t="s">
        <v>2434</v>
      </c>
      <c r="B1254" s="9">
        <v>1</v>
      </c>
      <c r="C1254" s="255" t="s">
        <v>9104</v>
      </c>
      <c r="D1254" s="9">
        <v>3.0777213817008526E-3</v>
      </c>
      <c r="E1254" s="9"/>
      <c r="F1254" s="255" t="s">
        <v>9134</v>
      </c>
      <c r="G1254" s="9"/>
      <c r="H1254" s="255" t="s">
        <v>9171</v>
      </c>
      <c r="I1254" s="9">
        <v>1</v>
      </c>
    </row>
    <row r="1255" spans="1:9">
      <c r="A1255" s="255" t="s">
        <v>2435</v>
      </c>
      <c r="B1255" s="9">
        <v>1</v>
      </c>
      <c r="C1255" s="255" t="s">
        <v>9104</v>
      </c>
      <c r="D1255" s="9"/>
      <c r="E1255" s="9"/>
      <c r="F1255" s="255" t="s">
        <v>9124</v>
      </c>
      <c r="G1255" s="9"/>
      <c r="H1255" s="255" t="s">
        <v>9171</v>
      </c>
      <c r="I1255" s="9">
        <v>1</v>
      </c>
    </row>
    <row r="1256" spans="1:9">
      <c r="A1256" s="255" t="s">
        <v>2436</v>
      </c>
      <c r="B1256" s="9">
        <v>1</v>
      </c>
      <c r="C1256" s="255" t="s">
        <v>9104</v>
      </c>
      <c r="D1256" s="9"/>
      <c r="E1256" s="9"/>
      <c r="F1256" s="255" t="s">
        <v>9123</v>
      </c>
      <c r="G1256" s="9"/>
      <c r="H1256" s="255" t="s">
        <v>9171</v>
      </c>
      <c r="I1256" s="9">
        <v>1</v>
      </c>
    </row>
    <row r="1257" spans="1:9">
      <c r="A1257" s="255" t="s">
        <v>2437</v>
      </c>
      <c r="B1257" s="9">
        <v>1</v>
      </c>
      <c r="C1257" s="255" t="s">
        <v>9104</v>
      </c>
      <c r="D1257" s="9">
        <v>4.3634083936062076E-3</v>
      </c>
      <c r="E1257" s="9"/>
      <c r="F1257" s="255" t="s">
        <v>9125</v>
      </c>
      <c r="G1257" s="9"/>
      <c r="H1257" s="255" t="s">
        <v>9171</v>
      </c>
      <c r="I1257" s="9">
        <v>1</v>
      </c>
    </row>
    <row r="1258" spans="1:9">
      <c r="A1258" s="255" t="s">
        <v>2438</v>
      </c>
      <c r="B1258" s="9">
        <v>1</v>
      </c>
      <c r="C1258" s="255" t="s">
        <v>9104</v>
      </c>
      <c r="D1258" s="9">
        <v>4.3634083936062076E-3</v>
      </c>
      <c r="E1258" s="9"/>
      <c r="F1258" s="255" t="s">
        <v>9126</v>
      </c>
      <c r="G1258" s="9"/>
      <c r="H1258" s="255" t="s">
        <v>9171</v>
      </c>
      <c r="I1258" s="9">
        <v>1</v>
      </c>
    </row>
    <row r="1259" spans="1:9">
      <c r="A1259" s="255" t="s">
        <v>2439</v>
      </c>
      <c r="B1259" s="9">
        <v>1</v>
      </c>
      <c r="C1259" s="255" t="s">
        <v>9104</v>
      </c>
      <c r="D1259" s="9">
        <v>4.3634083936062076E-3</v>
      </c>
      <c r="E1259" s="9"/>
      <c r="F1259" s="255" t="s">
        <v>9127</v>
      </c>
      <c r="G1259" s="9"/>
      <c r="H1259" s="255" t="s">
        <v>9171</v>
      </c>
      <c r="I1259" s="9">
        <v>1</v>
      </c>
    </row>
    <row r="1260" spans="1:9">
      <c r="A1260" s="255" t="s">
        <v>2440</v>
      </c>
      <c r="B1260" s="9">
        <v>1</v>
      </c>
      <c r="C1260" s="255" t="s">
        <v>9104</v>
      </c>
      <c r="D1260" s="9">
        <v>6.3058041516207836E-3</v>
      </c>
      <c r="E1260" s="9"/>
      <c r="F1260" s="255" t="s">
        <v>9130</v>
      </c>
      <c r="G1260" s="9"/>
      <c r="H1260" s="255" t="s">
        <v>9171</v>
      </c>
      <c r="I1260" s="9">
        <v>1</v>
      </c>
    </row>
    <row r="1261" spans="1:9">
      <c r="A1261" s="255" t="s">
        <v>2441</v>
      </c>
      <c r="B1261" s="9">
        <v>1</v>
      </c>
      <c r="C1261" s="255" t="s">
        <v>9104</v>
      </c>
      <c r="D1261" s="9">
        <v>6.3058041516207836E-3</v>
      </c>
      <c r="E1261" s="9"/>
      <c r="F1261" s="255" t="s">
        <v>9131</v>
      </c>
      <c r="G1261" s="9"/>
      <c r="H1261" s="255" t="s">
        <v>9171</v>
      </c>
      <c r="I1261" s="9">
        <v>1</v>
      </c>
    </row>
    <row r="1262" spans="1:9">
      <c r="A1262" s="255" t="s">
        <v>2442</v>
      </c>
      <c r="B1262" s="9">
        <v>1</v>
      </c>
      <c r="C1262" s="255" t="s">
        <v>9104</v>
      </c>
      <c r="D1262" s="9">
        <v>-9.5202478059081049E-3</v>
      </c>
      <c r="E1262" s="9"/>
      <c r="F1262" s="255" t="s">
        <v>9129</v>
      </c>
      <c r="G1262" s="9"/>
      <c r="H1262" s="255" t="s">
        <v>9171</v>
      </c>
      <c r="I1262" s="9">
        <v>1</v>
      </c>
    </row>
    <row r="1263" spans="1:9">
      <c r="A1263" s="255" t="s">
        <v>2443</v>
      </c>
      <c r="B1263" s="9">
        <v>1</v>
      </c>
      <c r="C1263" s="255" t="s">
        <v>9104</v>
      </c>
      <c r="D1263" s="9"/>
      <c r="E1263" s="9"/>
      <c r="F1263" s="255" t="s">
        <v>9118</v>
      </c>
      <c r="G1263" s="9"/>
      <c r="H1263" s="255" t="s">
        <v>9171</v>
      </c>
      <c r="I1263" s="9">
        <v>1</v>
      </c>
    </row>
    <row r="1264" spans="1:9">
      <c r="A1264" s="255" t="s">
        <v>2444</v>
      </c>
      <c r="B1264" s="9">
        <v>1</v>
      </c>
      <c r="C1264" s="255" t="s">
        <v>9104</v>
      </c>
      <c r="D1264" s="9"/>
      <c r="E1264" s="9"/>
      <c r="F1264" s="255" t="s">
        <v>9141</v>
      </c>
      <c r="G1264" s="9"/>
      <c r="H1264" s="255" t="s">
        <v>9171</v>
      </c>
      <c r="I1264" s="9">
        <v>1</v>
      </c>
    </row>
    <row r="1265" spans="1:9">
      <c r="A1265" s="255" t="s">
        <v>2445</v>
      </c>
      <c r="B1265" s="9">
        <v>1</v>
      </c>
      <c r="C1265" s="255" t="s">
        <v>9104</v>
      </c>
      <c r="D1265" s="9"/>
      <c r="E1265" s="9"/>
      <c r="F1265" s="255" t="s">
        <v>9122</v>
      </c>
      <c r="G1265" s="9"/>
      <c r="H1265" s="255" t="s">
        <v>9171</v>
      </c>
      <c r="I1265" s="9">
        <v>1</v>
      </c>
    </row>
    <row r="1266" spans="1:9">
      <c r="A1266" s="255" t="s">
        <v>2446</v>
      </c>
      <c r="B1266" s="9">
        <v>1</v>
      </c>
      <c r="C1266" s="255" t="s">
        <v>9104</v>
      </c>
      <c r="D1266" s="9"/>
      <c r="E1266" s="9"/>
      <c r="F1266" s="255" t="s">
        <v>9121</v>
      </c>
      <c r="G1266" s="9"/>
      <c r="H1266" s="255" t="s">
        <v>9171</v>
      </c>
      <c r="I1266" s="9">
        <v>1</v>
      </c>
    </row>
    <row r="1267" spans="1:9">
      <c r="A1267" s="255" t="s">
        <v>2447</v>
      </c>
      <c r="B1267" s="9">
        <v>1</v>
      </c>
      <c r="C1267" s="255" t="s">
        <v>9104</v>
      </c>
      <c r="D1267" s="9"/>
      <c r="E1267" s="9"/>
      <c r="F1267" s="255" t="s">
        <v>9119</v>
      </c>
      <c r="G1267" s="9"/>
      <c r="H1267" s="255" t="s">
        <v>9171</v>
      </c>
      <c r="I1267" s="9">
        <v>1</v>
      </c>
    </row>
    <row r="1268" spans="1:9">
      <c r="A1268" s="255" t="s">
        <v>2448</v>
      </c>
      <c r="B1268" s="9">
        <v>1</v>
      </c>
      <c r="C1268" s="255" t="s">
        <v>9104</v>
      </c>
      <c r="D1268" s="9"/>
      <c r="E1268" s="9"/>
      <c r="F1268" s="255" t="s">
        <v>9120</v>
      </c>
      <c r="G1268" s="9"/>
      <c r="H1268" s="255" t="s">
        <v>9171</v>
      </c>
      <c r="I1268" s="9">
        <v>1</v>
      </c>
    </row>
    <row r="1269" spans="1:9">
      <c r="A1269" s="255" t="s">
        <v>2449</v>
      </c>
      <c r="B1269" s="9">
        <v>1</v>
      </c>
      <c r="C1269" s="255" t="s">
        <v>9104</v>
      </c>
      <c r="D1269" s="9">
        <v>1.0484863203082539E-2</v>
      </c>
      <c r="E1269" s="9"/>
      <c r="F1269" s="255" t="s">
        <v>9136</v>
      </c>
      <c r="G1269" s="9"/>
      <c r="H1269" s="255" t="s">
        <v>9171</v>
      </c>
      <c r="I1269" s="9">
        <v>1</v>
      </c>
    </row>
    <row r="1270" spans="1:9">
      <c r="A1270" s="255" t="s">
        <v>2450</v>
      </c>
      <c r="B1270" s="9">
        <v>1</v>
      </c>
      <c r="C1270" s="255" t="s">
        <v>9104</v>
      </c>
      <c r="D1270" s="9"/>
      <c r="E1270" s="9"/>
      <c r="F1270" s="255" t="s">
        <v>9137</v>
      </c>
      <c r="G1270" s="9"/>
      <c r="H1270" s="255" t="s">
        <v>9171</v>
      </c>
      <c r="I1270" s="9">
        <v>1</v>
      </c>
    </row>
    <row r="1271" spans="1:9">
      <c r="A1271" s="255" t="s">
        <v>2451</v>
      </c>
      <c r="B1271" s="9">
        <v>1</v>
      </c>
      <c r="C1271" s="255" t="s">
        <v>9104</v>
      </c>
      <c r="D1271" s="9">
        <v>9.5904778890062974E-3</v>
      </c>
      <c r="E1271" s="9"/>
      <c r="F1271" s="255" t="s">
        <v>9138</v>
      </c>
      <c r="G1271" s="9"/>
      <c r="H1271" s="255" t="s">
        <v>9171</v>
      </c>
      <c r="I1271" s="9">
        <v>1</v>
      </c>
    </row>
    <row r="1272" spans="1:9">
      <c r="A1272" s="255" t="s">
        <v>2452</v>
      </c>
      <c r="B1272" s="9">
        <v>1</v>
      </c>
      <c r="C1272" s="255" t="s">
        <v>9104</v>
      </c>
      <c r="D1272" s="9">
        <v>1.3557715412732119E-2</v>
      </c>
      <c r="E1272" s="9"/>
      <c r="F1272" s="255" t="s">
        <v>9117</v>
      </c>
      <c r="G1272" s="9"/>
      <c r="H1272" s="255" t="s">
        <v>9171</v>
      </c>
      <c r="I1272" s="9">
        <v>1</v>
      </c>
    </row>
    <row r="1273" spans="1:9">
      <c r="A1273" s="255" t="s">
        <v>2453</v>
      </c>
      <c r="B1273" s="9">
        <v>1</v>
      </c>
      <c r="C1273" s="255" t="s">
        <v>9104</v>
      </c>
      <c r="D1273" s="9">
        <v>2.2194462248059255E-3</v>
      </c>
      <c r="E1273" s="9"/>
      <c r="F1273" s="255" t="s">
        <v>9128</v>
      </c>
      <c r="G1273" s="9"/>
      <c r="H1273" s="255" t="s">
        <v>9171</v>
      </c>
      <c r="I1273" s="9">
        <v>1</v>
      </c>
    </row>
    <row r="1274" spans="1:9">
      <c r="A1274" s="255" t="s">
        <v>2454</v>
      </c>
      <c r="B1274" s="9">
        <v>1</v>
      </c>
      <c r="C1274" s="255" t="s">
        <v>9104</v>
      </c>
      <c r="D1274" s="9">
        <v>4.9846575094665653E-3</v>
      </c>
      <c r="E1274" s="9"/>
      <c r="F1274" s="255" t="s">
        <v>9135</v>
      </c>
      <c r="G1274" s="9"/>
      <c r="H1274" s="255" t="s">
        <v>9171</v>
      </c>
      <c r="I1274" s="9">
        <v>1</v>
      </c>
    </row>
    <row r="1275" spans="1:9">
      <c r="A1275" s="255" t="s">
        <v>2455</v>
      </c>
      <c r="B1275" s="9">
        <v>1</v>
      </c>
      <c r="C1275" s="255" t="s">
        <v>9104</v>
      </c>
      <c r="D1275" s="9">
        <v>-1.7410264180008617E-2</v>
      </c>
      <c r="E1275" s="9"/>
      <c r="F1275" s="255" t="s">
        <v>9139</v>
      </c>
      <c r="G1275" s="9"/>
      <c r="H1275" s="255" t="s">
        <v>9171</v>
      </c>
      <c r="I1275" s="9">
        <v>1</v>
      </c>
    </row>
    <row r="1276" spans="1:9">
      <c r="A1276" s="255" t="s">
        <v>2456</v>
      </c>
      <c r="B1276" s="9">
        <v>1</v>
      </c>
      <c r="C1276" s="255" t="s">
        <v>9104</v>
      </c>
      <c r="D1276" s="9">
        <v>-9.3496281726905377E-3</v>
      </c>
      <c r="E1276" s="9"/>
      <c r="F1276" s="255" t="s">
        <v>9140</v>
      </c>
      <c r="G1276" s="9"/>
      <c r="H1276" s="255" t="s">
        <v>9171</v>
      </c>
      <c r="I1276" s="9">
        <v>1</v>
      </c>
    </row>
    <row r="1277" spans="1:9">
      <c r="A1277" s="255" t="s">
        <v>2457</v>
      </c>
      <c r="B1277" s="9">
        <v>2</v>
      </c>
      <c r="C1277" s="255" t="s">
        <v>9104</v>
      </c>
      <c r="D1277" s="9">
        <v>7.348944217862129E-3</v>
      </c>
      <c r="E1277" s="9"/>
      <c r="F1277" s="255" t="s">
        <v>9132</v>
      </c>
      <c r="G1277" s="9"/>
      <c r="H1277" s="255" t="s">
        <v>9171</v>
      </c>
      <c r="I1277" s="9">
        <v>1</v>
      </c>
    </row>
    <row r="1278" spans="1:9">
      <c r="A1278" s="255" t="s">
        <v>2458</v>
      </c>
      <c r="B1278" s="9">
        <v>2</v>
      </c>
      <c r="C1278" s="255" t="s">
        <v>9104</v>
      </c>
      <c r="D1278" s="9">
        <v>7.348944217862129E-3</v>
      </c>
      <c r="E1278" s="9"/>
      <c r="F1278" s="255" t="s">
        <v>9133</v>
      </c>
      <c r="G1278" s="9"/>
      <c r="H1278" s="255" t="s">
        <v>9171</v>
      </c>
      <c r="I1278" s="9">
        <v>1</v>
      </c>
    </row>
    <row r="1279" spans="1:9">
      <c r="A1279" s="255" t="s">
        <v>2459</v>
      </c>
      <c r="B1279" s="9">
        <v>2</v>
      </c>
      <c r="C1279" s="255" t="s">
        <v>9104</v>
      </c>
      <c r="D1279" s="9">
        <v>3.1917449568744567E-3</v>
      </c>
      <c r="E1279" s="9"/>
      <c r="F1279" s="255" t="s">
        <v>9134</v>
      </c>
      <c r="G1279" s="9"/>
      <c r="H1279" s="255" t="s">
        <v>9171</v>
      </c>
      <c r="I1279" s="9">
        <v>1</v>
      </c>
    </row>
    <row r="1280" spans="1:9">
      <c r="A1280" s="255" t="s">
        <v>2460</v>
      </c>
      <c r="B1280" s="9">
        <v>2</v>
      </c>
      <c r="C1280" s="255" t="s">
        <v>9104</v>
      </c>
      <c r="D1280" s="9"/>
      <c r="E1280" s="9"/>
      <c r="F1280" s="255" t="s">
        <v>9124</v>
      </c>
      <c r="G1280" s="9"/>
      <c r="H1280" s="255" t="s">
        <v>9171</v>
      </c>
      <c r="I1280" s="9">
        <v>1</v>
      </c>
    </row>
    <row r="1281" spans="1:9">
      <c r="A1281" s="255" t="s">
        <v>2461</v>
      </c>
      <c r="B1281" s="9">
        <v>2</v>
      </c>
      <c r="C1281" s="255" t="s">
        <v>9104</v>
      </c>
      <c r="D1281" s="9"/>
      <c r="E1281" s="9"/>
      <c r="F1281" s="255" t="s">
        <v>9123</v>
      </c>
      <c r="G1281" s="9"/>
      <c r="H1281" s="255" t="s">
        <v>9171</v>
      </c>
      <c r="I1281" s="9">
        <v>1</v>
      </c>
    </row>
    <row r="1282" spans="1:9">
      <c r="A1282" s="255" t="s">
        <v>2462</v>
      </c>
      <c r="B1282" s="9">
        <v>2</v>
      </c>
      <c r="C1282" s="255" t="s">
        <v>9104</v>
      </c>
      <c r="D1282" s="9">
        <v>4.7638901247109731E-3</v>
      </c>
      <c r="E1282" s="9"/>
      <c r="F1282" s="255" t="s">
        <v>9125</v>
      </c>
      <c r="G1282" s="9"/>
      <c r="H1282" s="255" t="s">
        <v>9171</v>
      </c>
      <c r="I1282" s="9">
        <v>1</v>
      </c>
    </row>
    <row r="1283" spans="1:9">
      <c r="A1283" s="255" t="s">
        <v>2463</v>
      </c>
      <c r="B1283" s="9">
        <v>2</v>
      </c>
      <c r="C1283" s="255" t="s">
        <v>9104</v>
      </c>
      <c r="D1283" s="9">
        <v>4.7638901247109731E-3</v>
      </c>
      <c r="E1283" s="9"/>
      <c r="F1283" s="255" t="s">
        <v>9126</v>
      </c>
      <c r="G1283" s="9"/>
      <c r="H1283" s="255" t="s">
        <v>9171</v>
      </c>
      <c r="I1283" s="9">
        <v>1</v>
      </c>
    </row>
    <row r="1284" spans="1:9">
      <c r="A1284" s="255" t="s">
        <v>2464</v>
      </c>
      <c r="B1284" s="9">
        <v>2</v>
      </c>
      <c r="C1284" s="255" t="s">
        <v>9104</v>
      </c>
      <c r="D1284" s="9">
        <v>4.7638901247109731E-3</v>
      </c>
      <c r="E1284" s="9"/>
      <c r="F1284" s="255" t="s">
        <v>9127</v>
      </c>
      <c r="G1284" s="9"/>
      <c r="H1284" s="255" t="s">
        <v>9171</v>
      </c>
      <c r="I1284" s="9">
        <v>1</v>
      </c>
    </row>
    <row r="1285" spans="1:9">
      <c r="A1285" s="255" t="s">
        <v>2465</v>
      </c>
      <c r="B1285" s="9">
        <v>2</v>
      </c>
      <c r="C1285" s="255" t="s">
        <v>9104</v>
      </c>
      <c r="D1285" s="9">
        <v>6.8461052354886328E-3</v>
      </c>
      <c r="E1285" s="9"/>
      <c r="F1285" s="255" t="s">
        <v>9130</v>
      </c>
      <c r="G1285" s="9"/>
      <c r="H1285" s="255" t="s">
        <v>9171</v>
      </c>
      <c r="I1285" s="9">
        <v>1</v>
      </c>
    </row>
    <row r="1286" spans="1:9">
      <c r="A1286" s="255" t="s">
        <v>2466</v>
      </c>
      <c r="B1286" s="9">
        <v>2</v>
      </c>
      <c r="C1286" s="255" t="s">
        <v>9104</v>
      </c>
      <c r="D1286" s="9">
        <v>6.8461052354886328E-3</v>
      </c>
      <c r="E1286" s="9"/>
      <c r="F1286" s="255" t="s">
        <v>9131</v>
      </c>
      <c r="G1286" s="9"/>
      <c r="H1286" s="255" t="s">
        <v>9171</v>
      </c>
      <c r="I1286" s="9">
        <v>1</v>
      </c>
    </row>
    <row r="1287" spans="1:9">
      <c r="A1287" s="255" t="s">
        <v>2467</v>
      </c>
      <c r="B1287" s="9">
        <v>2</v>
      </c>
      <c r="C1287" s="255" t="s">
        <v>9104</v>
      </c>
      <c r="D1287" s="9">
        <v>-7.3689817316658825E-3</v>
      </c>
      <c r="E1287" s="9"/>
      <c r="F1287" s="255" t="s">
        <v>9129</v>
      </c>
      <c r="G1287" s="9"/>
      <c r="H1287" s="255" t="s">
        <v>9171</v>
      </c>
      <c r="I1287" s="9">
        <v>1</v>
      </c>
    </row>
    <row r="1288" spans="1:9">
      <c r="A1288" s="255" t="s">
        <v>2468</v>
      </c>
      <c r="B1288" s="9">
        <v>2</v>
      </c>
      <c r="C1288" s="255" t="s">
        <v>9104</v>
      </c>
      <c r="D1288" s="9"/>
      <c r="E1288" s="9"/>
      <c r="F1288" s="255" t="s">
        <v>9118</v>
      </c>
      <c r="G1288" s="9"/>
      <c r="H1288" s="255" t="s">
        <v>9171</v>
      </c>
      <c r="I1288" s="9">
        <v>1</v>
      </c>
    </row>
    <row r="1289" spans="1:9">
      <c r="A1289" s="255" t="s">
        <v>2469</v>
      </c>
      <c r="B1289" s="9">
        <v>2</v>
      </c>
      <c r="C1289" s="255" t="s">
        <v>9104</v>
      </c>
      <c r="D1289" s="9"/>
      <c r="E1289" s="9"/>
      <c r="F1289" s="255" t="s">
        <v>9141</v>
      </c>
      <c r="G1289" s="9"/>
      <c r="H1289" s="255" t="s">
        <v>9171</v>
      </c>
      <c r="I1289" s="9">
        <v>1</v>
      </c>
    </row>
    <row r="1290" spans="1:9">
      <c r="A1290" s="255" t="s">
        <v>2470</v>
      </c>
      <c r="B1290" s="9">
        <v>2</v>
      </c>
      <c r="C1290" s="255" t="s">
        <v>9104</v>
      </c>
      <c r="D1290" s="9"/>
      <c r="E1290" s="9"/>
      <c r="F1290" s="255" t="s">
        <v>9122</v>
      </c>
      <c r="G1290" s="9"/>
      <c r="H1290" s="255" t="s">
        <v>9171</v>
      </c>
      <c r="I1290" s="9">
        <v>1</v>
      </c>
    </row>
    <row r="1291" spans="1:9">
      <c r="A1291" s="255" t="s">
        <v>2471</v>
      </c>
      <c r="B1291" s="9">
        <v>2</v>
      </c>
      <c r="C1291" s="255" t="s">
        <v>9104</v>
      </c>
      <c r="D1291" s="9"/>
      <c r="E1291" s="9"/>
      <c r="F1291" s="255" t="s">
        <v>9121</v>
      </c>
      <c r="G1291" s="9"/>
      <c r="H1291" s="255" t="s">
        <v>9171</v>
      </c>
      <c r="I1291" s="9">
        <v>1</v>
      </c>
    </row>
    <row r="1292" spans="1:9">
      <c r="A1292" s="255" t="s">
        <v>2472</v>
      </c>
      <c r="B1292" s="9">
        <v>2</v>
      </c>
      <c r="C1292" s="255" t="s">
        <v>9104</v>
      </c>
      <c r="D1292" s="9"/>
      <c r="E1292" s="9"/>
      <c r="F1292" s="255" t="s">
        <v>9119</v>
      </c>
      <c r="G1292" s="9"/>
      <c r="H1292" s="255" t="s">
        <v>9171</v>
      </c>
      <c r="I1292" s="9">
        <v>1</v>
      </c>
    </row>
    <row r="1293" spans="1:9">
      <c r="A1293" s="255" t="s">
        <v>2473</v>
      </c>
      <c r="B1293" s="9">
        <v>2</v>
      </c>
      <c r="C1293" s="255" t="s">
        <v>9104</v>
      </c>
      <c r="D1293" s="9"/>
      <c r="E1293" s="9"/>
      <c r="F1293" s="255" t="s">
        <v>9120</v>
      </c>
      <c r="G1293" s="9"/>
      <c r="H1293" s="255" t="s">
        <v>9171</v>
      </c>
      <c r="I1293" s="9">
        <v>1</v>
      </c>
    </row>
    <row r="1294" spans="1:9">
      <c r="A1294" s="255" t="s">
        <v>2474</v>
      </c>
      <c r="B1294" s="9">
        <v>2</v>
      </c>
      <c r="C1294" s="255" t="s">
        <v>9104</v>
      </c>
      <c r="D1294" s="9">
        <v>8.2141607691162445E-3</v>
      </c>
      <c r="E1294" s="9"/>
      <c r="F1294" s="255" t="s">
        <v>9136</v>
      </c>
      <c r="G1294" s="9"/>
      <c r="H1294" s="255" t="s">
        <v>9171</v>
      </c>
      <c r="I1294" s="9">
        <v>1</v>
      </c>
    </row>
    <row r="1295" spans="1:9">
      <c r="A1295" s="255" t="s">
        <v>2475</v>
      </c>
      <c r="B1295" s="9">
        <v>2</v>
      </c>
      <c r="C1295" s="255" t="s">
        <v>9104</v>
      </c>
      <c r="D1295" s="9"/>
      <c r="E1295" s="9"/>
      <c r="F1295" s="255" t="s">
        <v>9137</v>
      </c>
      <c r="G1295" s="9"/>
      <c r="H1295" s="255" t="s">
        <v>9171</v>
      </c>
      <c r="I1295" s="9">
        <v>1</v>
      </c>
    </row>
    <row r="1296" spans="1:9">
      <c r="A1296" s="255" t="s">
        <v>2476</v>
      </c>
      <c r="B1296" s="9">
        <v>2</v>
      </c>
      <c r="C1296" s="255" t="s">
        <v>9104</v>
      </c>
      <c r="D1296" s="9">
        <v>7.4085712051659607E-3</v>
      </c>
      <c r="E1296" s="9"/>
      <c r="F1296" s="255" t="s">
        <v>9138</v>
      </c>
      <c r="G1296" s="9"/>
      <c r="H1296" s="255" t="s">
        <v>9171</v>
      </c>
      <c r="I1296" s="9">
        <v>1</v>
      </c>
    </row>
    <row r="1297" spans="1:9">
      <c r="A1297" s="255" t="s">
        <v>2477</v>
      </c>
      <c r="B1297" s="9">
        <v>2</v>
      </c>
      <c r="C1297" s="255" t="s">
        <v>9104</v>
      </c>
      <c r="D1297" s="9">
        <v>9.878162675959111E-3</v>
      </c>
      <c r="E1297" s="9"/>
      <c r="F1297" s="255" t="s">
        <v>9117</v>
      </c>
      <c r="G1297" s="9"/>
      <c r="H1297" s="255" t="s">
        <v>9171</v>
      </c>
      <c r="I1297" s="9">
        <v>1</v>
      </c>
    </row>
    <row r="1298" spans="1:9">
      <c r="A1298" s="255" t="s">
        <v>2478</v>
      </c>
      <c r="B1298" s="9">
        <v>2</v>
      </c>
      <c r="C1298" s="255" t="s">
        <v>9104</v>
      </c>
      <c r="D1298" s="9">
        <v>2.4013617862920808E-3</v>
      </c>
      <c r="E1298" s="9"/>
      <c r="F1298" s="255" t="s">
        <v>9128</v>
      </c>
      <c r="G1298" s="9"/>
      <c r="H1298" s="255" t="s">
        <v>9171</v>
      </c>
      <c r="I1298" s="9">
        <v>1</v>
      </c>
    </row>
    <row r="1299" spans="1:9">
      <c r="A1299" s="255" t="s">
        <v>2479</v>
      </c>
      <c r="B1299" s="9">
        <v>2</v>
      </c>
      <c r="C1299" s="255" t="s">
        <v>9104</v>
      </c>
      <c r="D1299" s="9">
        <v>5.0466568931661427E-3</v>
      </c>
      <c r="E1299" s="9"/>
      <c r="F1299" s="255" t="s">
        <v>9135</v>
      </c>
      <c r="G1299" s="9"/>
      <c r="H1299" s="255" t="s">
        <v>9171</v>
      </c>
      <c r="I1299" s="9">
        <v>1</v>
      </c>
    </row>
    <row r="1300" spans="1:9">
      <c r="A1300" s="255" t="s">
        <v>2480</v>
      </c>
      <c r="B1300" s="9">
        <v>2</v>
      </c>
      <c r="C1300" s="255" t="s">
        <v>9104</v>
      </c>
      <c r="D1300" s="9">
        <v>-8.8810675859502947E-3</v>
      </c>
      <c r="E1300" s="9"/>
      <c r="F1300" s="255" t="s">
        <v>9139</v>
      </c>
      <c r="G1300" s="9"/>
      <c r="H1300" s="255" t="s">
        <v>9171</v>
      </c>
      <c r="I1300" s="9">
        <v>1</v>
      </c>
    </row>
    <row r="1301" spans="1:9">
      <c r="A1301" s="255" t="s">
        <v>2481</v>
      </c>
      <c r="B1301" s="9">
        <v>2</v>
      </c>
      <c r="C1301" s="255" t="s">
        <v>9104</v>
      </c>
      <c r="D1301" s="9">
        <v>-6.9266834572268045E-3</v>
      </c>
      <c r="E1301" s="9"/>
      <c r="F1301" s="255" t="s">
        <v>9140</v>
      </c>
      <c r="G1301" s="9"/>
      <c r="H1301" s="255" t="s">
        <v>9171</v>
      </c>
      <c r="I1301" s="9">
        <v>1</v>
      </c>
    </row>
    <row r="1302" spans="1:9">
      <c r="A1302" s="255" t="s">
        <v>2482</v>
      </c>
      <c r="B1302" s="9">
        <v>3</v>
      </c>
      <c r="C1302" s="255" t="s">
        <v>9104</v>
      </c>
      <c r="D1302" s="9">
        <v>7.7237760574855301E-3</v>
      </c>
      <c r="E1302" s="9"/>
      <c r="F1302" s="255" t="s">
        <v>9132</v>
      </c>
      <c r="G1302" s="9"/>
      <c r="H1302" s="255" t="s">
        <v>9171</v>
      </c>
      <c r="I1302" s="9">
        <v>1</v>
      </c>
    </row>
    <row r="1303" spans="1:9">
      <c r="A1303" s="255" t="s">
        <v>2483</v>
      </c>
      <c r="B1303" s="9">
        <v>3</v>
      </c>
      <c r="C1303" s="255" t="s">
        <v>9104</v>
      </c>
      <c r="D1303" s="9">
        <v>7.7237760574855301E-3</v>
      </c>
      <c r="E1303" s="9"/>
      <c r="F1303" s="255" t="s">
        <v>9133</v>
      </c>
      <c r="G1303" s="9"/>
      <c r="H1303" s="255" t="s">
        <v>9171</v>
      </c>
      <c r="I1303" s="9">
        <v>1</v>
      </c>
    </row>
    <row r="1304" spans="1:9">
      <c r="A1304" s="255" t="s">
        <v>2484</v>
      </c>
      <c r="B1304" s="9">
        <v>3</v>
      </c>
      <c r="C1304" s="255" t="s">
        <v>9104</v>
      </c>
      <c r="D1304" s="9">
        <v>3.5970482314777968E-3</v>
      </c>
      <c r="E1304" s="9"/>
      <c r="F1304" s="255" t="s">
        <v>9134</v>
      </c>
      <c r="G1304" s="9"/>
      <c r="H1304" s="255" t="s">
        <v>9171</v>
      </c>
      <c r="I1304" s="9">
        <v>1</v>
      </c>
    </row>
    <row r="1305" spans="1:9">
      <c r="A1305" s="255" t="s">
        <v>2485</v>
      </c>
      <c r="B1305" s="9">
        <v>3</v>
      </c>
      <c r="C1305" s="255" t="s">
        <v>9104</v>
      </c>
      <c r="D1305" s="9"/>
      <c r="E1305" s="9"/>
      <c r="F1305" s="255" t="s">
        <v>9124</v>
      </c>
      <c r="G1305" s="9"/>
      <c r="H1305" s="255" t="s">
        <v>9171</v>
      </c>
      <c r="I1305" s="9">
        <v>1</v>
      </c>
    </row>
    <row r="1306" spans="1:9">
      <c r="A1306" s="255" t="s">
        <v>2486</v>
      </c>
      <c r="B1306" s="9">
        <v>3</v>
      </c>
      <c r="C1306" s="255" t="s">
        <v>9104</v>
      </c>
      <c r="D1306" s="9"/>
      <c r="E1306" s="9"/>
      <c r="F1306" s="255" t="s">
        <v>9123</v>
      </c>
      <c r="G1306" s="9"/>
      <c r="H1306" s="255" t="s">
        <v>9171</v>
      </c>
      <c r="I1306" s="9">
        <v>1</v>
      </c>
    </row>
    <row r="1307" spans="1:9">
      <c r="A1307" s="255" t="s">
        <v>2487</v>
      </c>
      <c r="B1307" s="9">
        <v>3</v>
      </c>
      <c r="C1307" s="255" t="s">
        <v>9104</v>
      </c>
      <c r="D1307" s="9">
        <v>6.3988549408568914E-3</v>
      </c>
      <c r="E1307" s="9"/>
      <c r="F1307" s="255" t="s">
        <v>9125</v>
      </c>
      <c r="G1307" s="9"/>
      <c r="H1307" s="255" t="s">
        <v>9171</v>
      </c>
      <c r="I1307" s="9">
        <v>1</v>
      </c>
    </row>
    <row r="1308" spans="1:9">
      <c r="A1308" s="255" t="s">
        <v>2488</v>
      </c>
      <c r="B1308" s="9">
        <v>3</v>
      </c>
      <c r="C1308" s="255" t="s">
        <v>9104</v>
      </c>
      <c r="D1308" s="9">
        <v>6.3988549408568914E-3</v>
      </c>
      <c r="E1308" s="9"/>
      <c r="F1308" s="255" t="s">
        <v>9126</v>
      </c>
      <c r="G1308" s="9"/>
      <c r="H1308" s="255" t="s">
        <v>9171</v>
      </c>
      <c r="I1308" s="9">
        <v>1</v>
      </c>
    </row>
    <row r="1309" spans="1:9">
      <c r="A1309" s="255" t="s">
        <v>2489</v>
      </c>
      <c r="B1309" s="9">
        <v>3</v>
      </c>
      <c r="C1309" s="255" t="s">
        <v>9104</v>
      </c>
      <c r="D1309" s="9">
        <v>6.3988549408568914E-3</v>
      </c>
      <c r="E1309" s="9"/>
      <c r="F1309" s="255" t="s">
        <v>9127</v>
      </c>
      <c r="G1309" s="9"/>
      <c r="H1309" s="255" t="s">
        <v>9171</v>
      </c>
      <c r="I1309" s="9">
        <v>1</v>
      </c>
    </row>
    <row r="1310" spans="1:9">
      <c r="A1310" s="255" t="s">
        <v>2490</v>
      </c>
      <c r="B1310" s="9">
        <v>3</v>
      </c>
      <c r="C1310" s="255" t="s">
        <v>9104</v>
      </c>
      <c r="D1310" s="9">
        <v>8.8538687093195571E-3</v>
      </c>
      <c r="E1310" s="9"/>
      <c r="F1310" s="255" t="s">
        <v>9130</v>
      </c>
      <c r="G1310" s="9"/>
      <c r="H1310" s="255" t="s">
        <v>9171</v>
      </c>
      <c r="I1310" s="9">
        <v>1</v>
      </c>
    </row>
    <row r="1311" spans="1:9">
      <c r="A1311" s="255" t="s">
        <v>2491</v>
      </c>
      <c r="B1311" s="9">
        <v>3</v>
      </c>
      <c r="C1311" s="255" t="s">
        <v>9104</v>
      </c>
      <c r="D1311" s="9">
        <v>8.8538687093195571E-3</v>
      </c>
      <c r="E1311" s="9"/>
      <c r="F1311" s="255" t="s">
        <v>9131</v>
      </c>
      <c r="G1311" s="9"/>
      <c r="H1311" s="255" t="s">
        <v>9171</v>
      </c>
      <c r="I1311" s="9">
        <v>1</v>
      </c>
    </row>
    <row r="1312" spans="1:9">
      <c r="A1312" s="255" t="s">
        <v>2492</v>
      </c>
      <c r="B1312" s="9">
        <v>3</v>
      </c>
      <c r="C1312" s="255" t="s">
        <v>9104</v>
      </c>
      <c r="D1312" s="9">
        <v>-6.3778445433149327E-3</v>
      </c>
      <c r="E1312" s="9"/>
      <c r="F1312" s="255" t="s">
        <v>9129</v>
      </c>
      <c r="G1312" s="9"/>
      <c r="H1312" s="255" t="s">
        <v>9171</v>
      </c>
      <c r="I1312" s="9">
        <v>1</v>
      </c>
    </row>
    <row r="1313" spans="1:9">
      <c r="A1313" s="255" t="s">
        <v>2493</v>
      </c>
      <c r="B1313" s="9">
        <v>3</v>
      </c>
      <c r="C1313" s="255" t="s">
        <v>9104</v>
      </c>
      <c r="D1313" s="9"/>
      <c r="E1313" s="9"/>
      <c r="F1313" s="255" t="s">
        <v>9118</v>
      </c>
      <c r="G1313" s="9"/>
      <c r="H1313" s="255" t="s">
        <v>9171</v>
      </c>
      <c r="I1313" s="9">
        <v>1</v>
      </c>
    </row>
    <row r="1314" spans="1:9">
      <c r="A1314" s="255" t="s">
        <v>2494</v>
      </c>
      <c r="B1314" s="9">
        <v>3</v>
      </c>
      <c r="C1314" s="255" t="s">
        <v>9104</v>
      </c>
      <c r="D1314" s="9"/>
      <c r="E1314" s="9"/>
      <c r="F1314" s="255" t="s">
        <v>9141</v>
      </c>
      <c r="G1314" s="9"/>
      <c r="H1314" s="255" t="s">
        <v>9171</v>
      </c>
      <c r="I1314" s="9">
        <v>1</v>
      </c>
    </row>
    <row r="1315" spans="1:9">
      <c r="A1315" s="255" t="s">
        <v>2495</v>
      </c>
      <c r="B1315" s="9">
        <v>3</v>
      </c>
      <c r="C1315" s="255" t="s">
        <v>9104</v>
      </c>
      <c r="D1315" s="9"/>
      <c r="E1315" s="9"/>
      <c r="F1315" s="255" t="s">
        <v>9122</v>
      </c>
      <c r="G1315" s="9"/>
      <c r="H1315" s="255" t="s">
        <v>9171</v>
      </c>
      <c r="I1315" s="9">
        <v>1</v>
      </c>
    </row>
    <row r="1316" spans="1:9">
      <c r="A1316" s="255" t="s">
        <v>2496</v>
      </c>
      <c r="B1316" s="9">
        <v>3</v>
      </c>
      <c r="C1316" s="255" t="s">
        <v>9104</v>
      </c>
      <c r="D1316" s="9"/>
      <c r="E1316" s="9"/>
      <c r="F1316" s="255" t="s">
        <v>9121</v>
      </c>
      <c r="G1316" s="9"/>
      <c r="H1316" s="255" t="s">
        <v>9171</v>
      </c>
      <c r="I1316" s="9">
        <v>1</v>
      </c>
    </row>
    <row r="1317" spans="1:9">
      <c r="A1317" s="255" t="s">
        <v>2497</v>
      </c>
      <c r="B1317" s="9">
        <v>3</v>
      </c>
      <c r="C1317" s="255" t="s">
        <v>9104</v>
      </c>
      <c r="D1317" s="9"/>
      <c r="E1317" s="9"/>
      <c r="F1317" s="255" t="s">
        <v>9119</v>
      </c>
      <c r="G1317" s="9"/>
      <c r="H1317" s="255" t="s">
        <v>9171</v>
      </c>
      <c r="I1317" s="9">
        <v>1</v>
      </c>
    </row>
    <row r="1318" spans="1:9">
      <c r="A1318" s="255" t="s">
        <v>2498</v>
      </c>
      <c r="B1318" s="9">
        <v>3</v>
      </c>
      <c r="C1318" s="255" t="s">
        <v>9104</v>
      </c>
      <c r="D1318" s="9"/>
      <c r="E1318" s="9"/>
      <c r="F1318" s="255" t="s">
        <v>9120</v>
      </c>
      <c r="G1318" s="9"/>
      <c r="H1318" s="255" t="s">
        <v>9171</v>
      </c>
      <c r="I1318" s="9">
        <v>1</v>
      </c>
    </row>
    <row r="1319" spans="1:9">
      <c r="A1319" s="255" t="s">
        <v>2499</v>
      </c>
      <c r="B1319" s="9">
        <v>3</v>
      </c>
      <c r="C1319" s="255" t="s">
        <v>9104</v>
      </c>
      <c r="D1319" s="9">
        <v>8.6538562563522898E-3</v>
      </c>
      <c r="E1319" s="9"/>
      <c r="F1319" s="255" t="s">
        <v>9136</v>
      </c>
      <c r="G1319" s="9"/>
      <c r="H1319" s="255" t="s">
        <v>9171</v>
      </c>
      <c r="I1319" s="9">
        <v>1</v>
      </c>
    </row>
    <row r="1320" spans="1:9">
      <c r="A1320" s="255" t="s">
        <v>2500</v>
      </c>
      <c r="B1320" s="9">
        <v>3</v>
      </c>
      <c r="C1320" s="255" t="s">
        <v>9104</v>
      </c>
      <c r="D1320" s="9"/>
      <c r="E1320" s="9"/>
      <c r="F1320" s="255" t="s">
        <v>9137</v>
      </c>
      <c r="G1320" s="9"/>
      <c r="H1320" s="255" t="s">
        <v>9171</v>
      </c>
      <c r="I1320" s="9">
        <v>1</v>
      </c>
    </row>
    <row r="1321" spans="1:9">
      <c r="A1321" s="255" t="s">
        <v>2501</v>
      </c>
      <c r="B1321" s="9">
        <v>3</v>
      </c>
      <c r="C1321" s="255" t="s">
        <v>9104</v>
      </c>
      <c r="D1321" s="9">
        <v>7.7502615775392573E-3</v>
      </c>
      <c r="E1321" s="9"/>
      <c r="F1321" s="255" t="s">
        <v>9138</v>
      </c>
      <c r="G1321" s="9"/>
      <c r="H1321" s="255" t="s">
        <v>9171</v>
      </c>
      <c r="I1321" s="9">
        <v>1</v>
      </c>
    </row>
    <row r="1322" spans="1:9">
      <c r="A1322" s="255" t="s">
        <v>2502</v>
      </c>
      <c r="B1322" s="9">
        <v>3</v>
      </c>
      <c r="C1322" s="255" t="s">
        <v>9104</v>
      </c>
      <c r="D1322" s="9">
        <v>7.7246916957257198E-3</v>
      </c>
      <c r="E1322" s="9"/>
      <c r="F1322" s="255" t="s">
        <v>9117</v>
      </c>
      <c r="G1322" s="9"/>
      <c r="H1322" s="255" t="s">
        <v>9171</v>
      </c>
      <c r="I1322" s="9">
        <v>1</v>
      </c>
    </row>
    <row r="1323" spans="1:9">
      <c r="A1323" s="255" t="s">
        <v>2503</v>
      </c>
      <c r="B1323" s="9">
        <v>3</v>
      </c>
      <c r="C1323" s="255" t="s">
        <v>9104</v>
      </c>
      <c r="D1323" s="9">
        <v>2.6016673927407698E-3</v>
      </c>
      <c r="E1323" s="9"/>
      <c r="F1323" s="255" t="s">
        <v>9128</v>
      </c>
      <c r="G1323" s="9"/>
      <c r="H1323" s="255" t="s">
        <v>9171</v>
      </c>
      <c r="I1323" s="9">
        <v>1</v>
      </c>
    </row>
    <row r="1324" spans="1:9">
      <c r="A1324" s="255" t="s">
        <v>2504</v>
      </c>
      <c r="B1324" s="9">
        <v>3</v>
      </c>
      <c r="C1324" s="255" t="s">
        <v>9104</v>
      </c>
      <c r="D1324" s="9">
        <v>5.6384268335132005E-3</v>
      </c>
      <c r="E1324" s="9"/>
      <c r="F1324" s="255" t="s">
        <v>9135</v>
      </c>
      <c r="G1324" s="9"/>
      <c r="H1324" s="255" t="s">
        <v>9171</v>
      </c>
      <c r="I1324" s="9">
        <v>1</v>
      </c>
    </row>
    <row r="1325" spans="1:9">
      <c r="A1325" s="255" t="s">
        <v>2505</v>
      </c>
      <c r="B1325" s="9">
        <v>3</v>
      </c>
      <c r="C1325" s="255" t="s">
        <v>9104</v>
      </c>
      <c r="D1325" s="9">
        <v>-7.933759411473543E-3</v>
      </c>
      <c r="E1325" s="9"/>
      <c r="F1325" s="255" t="s">
        <v>9139</v>
      </c>
      <c r="G1325" s="9"/>
      <c r="H1325" s="255" t="s">
        <v>9171</v>
      </c>
      <c r="I1325" s="9">
        <v>1</v>
      </c>
    </row>
    <row r="1326" spans="1:9">
      <c r="A1326" s="255" t="s">
        <v>2506</v>
      </c>
      <c r="B1326" s="9">
        <v>3</v>
      </c>
      <c r="C1326" s="255" t="s">
        <v>9104</v>
      </c>
      <c r="D1326" s="9">
        <v>-5.1927130358946205E-3</v>
      </c>
      <c r="E1326" s="9"/>
      <c r="F1326" s="255" t="s">
        <v>9140</v>
      </c>
      <c r="G1326" s="9"/>
      <c r="H1326" s="255" t="s">
        <v>9171</v>
      </c>
      <c r="I1326" s="9">
        <v>1</v>
      </c>
    </row>
    <row r="1327" spans="1:9">
      <c r="A1327" s="255" t="s">
        <v>2507</v>
      </c>
      <c r="B1327" s="9">
        <v>4</v>
      </c>
      <c r="C1327" s="255" t="s">
        <v>9104</v>
      </c>
      <c r="D1327" s="9">
        <v>7.0824456950022317E-3</v>
      </c>
      <c r="E1327" s="9"/>
      <c r="F1327" s="255" t="s">
        <v>9132</v>
      </c>
      <c r="G1327" s="9"/>
      <c r="H1327" s="255" t="s">
        <v>9171</v>
      </c>
      <c r="I1327" s="9">
        <v>1</v>
      </c>
    </row>
    <row r="1328" spans="1:9">
      <c r="A1328" s="255" t="s">
        <v>2508</v>
      </c>
      <c r="B1328" s="9">
        <v>4</v>
      </c>
      <c r="C1328" s="255" t="s">
        <v>9104</v>
      </c>
      <c r="D1328" s="9">
        <v>7.0824456950022317E-3</v>
      </c>
      <c r="E1328" s="9"/>
      <c r="F1328" s="255" t="s">
        <v>9133</v>
      </c>
      <c r="G1328" s="9"/>
      <c r="H1328" s="255" t="s">
        <v>9171</v>
      </c>
      <c r="I1328" s="9">
        <v>1</v>
      </c>
    </row>
    <row r="1329" spans="1:9">
      <c r="A1329" s="255" t="s">
        <v>2509</v>
      </c>
      <c r="B1329" s="9">
        <v>4</v>
      </c>
      <c r="C1329" s="255" t="s">
        <v>9104</v>
      </c>
      <c r="D1329" s="9">
        <v>3.8905488731482531E-3</v>
      </c>
      <c r="E1329" s="9"/>
      <c r="F1329" s="255" t="s">
        <v>9134</v>
      </c>
      <c r="G1329" s="9"/>
      <c r="H1329" s="255" t="s">
        <v>9171</v>
      </c>
      <c r="I1329" s="9">
        <v>1</v>
      </c>
    </row>
    <row r="1330" spans="1:9">
      <c r="A1330" s="255" t="s">
        <v>2510</v>
      </c>
      <c r="B1330" s="9">
        <v>4</v>
      </c>
      <c r="C1330" s="255" t="s">
        <v>9104</v>
      </c>
      <c r="D1330" s="9"/>
      <c r="E1330" s="9"/>
      <c r="F1330" s="255" t="s">
        <v>9124</v>
      </c>
      <c r="G1330" s="9"/>
      <c r="H1330" s="255" t="s">
        <v>9171</v>
      </c>
      <c r="I1330" s="9">
        <v>1</v>
      </c>
    </row>
    <row r="1331" spans="1:9">
      <c r="A1331" s="255" t="s">
        <v>2511</v>
      </c>
      <c r="B1331" s="9">
        <v>4</v>
      </c>
      <c r="C1331" s="255" t="s">
        <v>9104</v>
      </c>
      <c r="D1331" s="9"/>
      <c r="E1331" s="9"/>
      <c r="F1331" s="255" t="s">
        <v>9123</v>
      </c>
      <c r="G1331" s="9"/>
      <c r="H1331" s="255" t="s">
        <v>9171</v>
      </c>
      <c r="I1331" s="9">
        <v>1</v>
      </c>
    </row>
    <row r="1332" spans="1:9">
      <c r="A1332" s="255" t="s">
        <v>2512</v>
      </c>
      <c r="B1332" s="9">
        <v>4</v>
      </c>
      <c r="C1332" s="255" t="s">
        <v>9104</v>
      </c>
      <c r="D1332" s="9">
        <v>6.7798008495993985E-3</v>
      </c>
      <c r="E1332" s="9"/>
      <c r="F1332" s="255" t="s">
        <v>9125</v>
      </c>
      <c r="G1332" s="9"/>
      <c r="H1332" s="255" t="s">
        <v>9171</v>
      </c>
      <c r="I1332" s="9">
        <v>1</v>
      </c>
    </row>
    <row r="1333" spans="1:9">
      <c r="A1333" s="255" t="s">
        <v>2513</v>
      </c>
      <c r="B1333" s="9">
        <v>4</v>
      </c>
      <c r="C1333" s="255" t="s">
        <v>9104</v>
      </c>
      <c r="D1333" s="9">
        <v>6.7798008495993985E-3</v>
      </c>
      <c r="E1333" s="9"/>
      <c r="F1333" s="255" t="s">
        <v>9126</v>
      </c>
      <c r="G1333" s="9"/>
      <c r="H1333" s="255" t="s">
        <v>9171</v>
      </c>
      <c r="I1333" s="9">
        <v>1</v>
      </c>
    </row>
    <row r="1334" spans="1:9">
      <c r="A1334" s="255" t="s">
        <v>2514</v>
      </c>
      <c r="B1334" s="9">
        <v>4</v>
      </c>
      <c r="C1334" s="255" t="s">
        <v>9104</v>
      </c>
      <c r="D1334" s="9">
        <v>6.7798008495993985E-3</v>
      </c>
      <c r="E1334" s="9"/>
      <c r="F1334" s="255" t="s">
        <v>9127</v>
      </c>
      <c r="G1334" s="9"/>
      <c r="H1334" s="255" t="s">
        <v>9171</v>
      </c>
      <c r="I1334" s="9">
        <v>1</v>
      </c>
    </row>
    <row r="1335" spans="1:9">
      <c r="A1335" s="255" t="s">
        <v>2515</v>
      </c>
      <c r="B1335" s="9">
        <v>4</v>
      </c>
      <c r="C1335" s="255" t="s">
        <v>9104</v>
      </c>
      <c r="D1335" s="9">
        <v>9.4774756310060486E-3</v>
      </c>
      <c r="E1335" s="9"/>
      <c r="F1335" s="255" t="s">
        <v>9130</v>
      </c>
      <c r="G1335" s="9"/>
      <c r="H1335" s="255" t="s">
        <v>9171</v>
      </c>
      <c r="I1335" s="9">
        <v>1</v>
      </c>
    </row>
    <row r="1336" spans="1:9">
      <c r="A1336" s="255" t="s">
        <v>2516</v>
      </c>
      <c r="B1336" s="9">
        <v>4</v>
      </c>
      <c r="C1336" s="255" t="s">
        <v>9104</v>
      </c>
      <c r="D1336" s="9">
        <v>9.4774756310060486E-3</v>
      </c>
      <c r="E1336" s="9"/>
      <c r="F1336" s="255" t="s">
        <v>9131</v>
      </c>
      <c r="G1336" s="9"/>
      <c r="H1336" s="255" t="s">
        <v>9171</v>
      </c>
      <c r="I1336" s="9">
        <v>1</v>
      </c>
    </row>
    <row r="1337" spans="1:9">
      <c r="A1337" s="255" t="s">
        <v>2517</v>
      </c>
      <c r="B1337" s="9">
        <v>4</v>
      </c>
      <c r="C1337" s="255" t="s">
        <v>9104</v>
      </c>
      <c r="D1337" s="9">
        <v>-5.9761419442590745E-3</v>
      </c>
      <c r="E1337" s="9"/>
      <c r="F1337" s="255" t="s">
        <v>9129</v>
      </c>
      <c r="G1337" s="9"/>
      <c r="H1337" s="255" t="s">
        <v>9171</v>
      </c>
      <c r="I1337" s="9">
        <v>1</v>
      </c>
    </row>
    <row r="1338" spans="1:9">
      <c r="A1338" s="255" t="s">
        <v>2518</v>
      </c>
      <c r="B1338" s="9">
        <v>4</v>
      </c>
      <c r="C1338" s="255" t="s">
        <v>9104</v>
      </c>
      <c r="D1338" s="9"/>
      <c r="E1338" s="9"/>
      <c r="F1338" s="255" t="s">
        <v>9118</v>
      </c>
      <c r="G1338" s="9"/>
      <c r="H1338" s="255" t="s">
        <v>9171</v>
      </c>
      <c r="I1338" s="9">
        <v>1</v>
      </c>
    </row>
    <row r="1339" spans="1:9">
      <c r="A1339" s="255" t="s">
        <v>2519</v>
      </c>
      <c r="B1339" s="9">
        <v>4</v>
      </c>
      <c r="C1339" s="255" t="s">
        <v>9104</v>
      </c>
      <c r="D1339" s="9"/>
      <c r="E1339" s="9"/>
      <c r="F1339" s="255" t="s">
        <v>9141</v>
      </c>
      <c r="G1339" s="9"/>
      <c r="H1339" s="255" t="s">
        <v>9171</v>
      </c>
      <c r="I1339" s="9">
        <v>1</v>
      </c>
    </row>
    <row r="1340" spans="1:9">
      <c r="A1340" s="255" t="s">
        <v>2520</v>
      </c>
      <c r="B1340" s="9">
        <v>4</v>
      </c>
      <c r="C1340" s="255" t="s">
        <v>9104</v>
      </c>
      <c r="D1340" s="9"/>
      <c r="E1340" s="9"/>
      <c r="F1340" s="255" t="s">
        <v>9122</v>
      </c>
      <c r="G1340" s="9"/>
      <c r="H1340" s="255" t="s">
        <v>9171</v>
      </c>
      <c r="I1340" s="9">
        <v>1</v>
      </c>
    </row>
    <row r="1341" spans="1:9">
      <c r="A1341" s="255" t="s">
        <v>2521</v>
      </c>
      <c r="B1341" s="9">
        <v>4</v>
      </c>
      <c r="C1341" s="255" t="s">
        <v>9104</v>
      </c>
      <c r="D1341" s="9"/>
      <c r="E1341" s="9"/>
      <c r="F1341" s="255" t="s">
        <v>9121</v>
      </c>
      <c r="G1341" s="9"/>
      <c r="H1341" s="255" t="s">
        <v>9171</v>
      </c>
      <c r="I1341" s="9">
        <v>1</v>
      </c>
    </row>
    <row r="1342" spans="1:9">
      <c r="A1342" s="255" t="s">
        <v>2522</v>
      </c>
      <c r="B1342" s="9">
        <v>4</v>
      </c>
      <c r="C1342" s="255" t="s">
        <v>9104</v>
      </c>
      <c r="D1342" s="9"/>
      <c r="E1342" s="9"/>
      <c r="F1342" s="255" t="s">
        <v>9119</v>
      </c>
      <c r="G1342" s="9"/>
      <c r="H1342" s="255" t="s">
        <v>9171</v>
      </c>
      <c r="I1342" s="9">
        <v>1</v>
      </c>
    </row>
    <row r="1343" spans="1:9">
      <c r="A1343" s="255" t="s">
        <v>2523</v>
      </c>
      <c r="B1343" s="9">
        <v>4</v>
      </c>
      <c r="C1343" s="255" t="s">
        <v>9104</v>
      </c>
      <c r="D1343" s="9"/>
      <c r="E1343" s="9"/>
      <c r="F1343" s="255" t="s">
        <v>9120</v>
      </c>
      <c r="G1343" s="9"/>
      <c r="H1343" s="255" t="s">
        <v>9171</v>
      </c>
      <c r="I1343" s="9">
        <v>1</v>
      </c>
    </row>
    <row r="1344" spans="1:9">
      <c r="A1344" s="255" t="s">
        <v>2524</v>
      </c>
      <c r="B1344" s="9">
        <v>4</v>
      </c>
      <c r="C1344" s="255" t="s">
        <v>9104</v>
      </c>
      <c r="D1344" s="9">
        <v>8.1873548979874162E-3</v>
      </c>
      <c r="E1344" s="9"/>
      <c r="F1344" s="255" t="s">
        <v>9136</v>
      </c>
      <c r="G1344" s="9"/>
      <c r="H1344" s="255" t="s">
        <v>9171</v>
      </c>
      <c r="I1344" s="9">
        <v>1</v>
      </c>
    </row>
    <row r="1345" spans="1:9">
      <c r="A1345" s="255" t="s">
        <v>2525</v>
      </c>
      <c r="B1345" s="9">
        <v>4</v>
      </c>
      <c r="C1345" s="255" t="s">
        <v>9104</v>
      </c>
      <c r="D1345" s="9"/>
      <c r="E1345" s="9"/>
      <c r="F1345" s="255" t="s">
        <v>9137</v>
      </c>
      <c r="G1345" s="9"/>
      <c r="H1345" s="255" t="s">
        <v>9171</v>
      </c>
      <c r="I1345" s="9">
        <v>1</v>
      </c>
    </row>
    <row r="1346" spans="1:9">
      <c r="A1346" s="255" t="s">
        <v>2526</v>
      </c>
      <c r="B1346" s="9">
        <v>4</v>
      </c>
      <c r="C1346" s="255" t="s">
        <v>9104</v>
      </c>
      <c r="D1346" s="9">
        <v>7.3370908335783488E-3</v>
      </c>
      <c r="E1346" s="9"/>
      <c r="F1346" s="255" t="s">
        <v>9138</v>
      </c>
      <c r="G1346" s="9"/>
      <c r="H1346" s="255" t="s">
        <v>9171</v>
      </c>
      <c r="I1346" s="9">
        <v>1</v>
      </c>
    </row>
    <row r="1347" spans="1:9">
      <c r="A1347" s="255" t="s">
        <v>2527</v>
      </c>
      <c r="B1347" s="9">
        <v>4</v>
      </c>
      <c r="C1347" s="255" t="s">
        <v>9104</v>
      </c>
      <c r="D1347" s="9">
        <v>7.1803068022556786E-3</v>
      </c>
      <c r="E1347" s="9"/>
      <c r="F1347" s="255" t="s">
        <v>9117</v>
      </c>
      <c r="G1347" s="9"/>
      <c r="H1347" s="255" t="s">
        <v>9171</v>
      </c>
      <c r="I1347" s="9">
        <v>1</v>
      </c>
    </row>
    <row r="1348" spans="1:9">
      <c r="A1348" s="255" t="s">
        <v>2528</v>
      </c>
      <c r="B1348" s="9">
        <v>4</v>
      </c>
      <c r="C1348" s="255" t="s">
        <v>9104</v>
      </c>
      <c r="D1348" s="9">
        <v>2.7270702992208545E-3</v>
      </c>
      <c r="E1348" s="9"/>
      <c r="F1348" s="255" t="s">
        <v>9128</v>
      </c>
      <c r="G1348" s="9"/>
      <c r="H1348" s="255" t="s">
        <v>9171</v>
      </c>
      <c r="I1348" s="9">
        <v>1</v>
      </c>
    </row>
    <row r="1349" spans="1:9">
      <c r="A1349" s="255" t="s">
        <v>2529</v>
      </c>
      <c r="B1349" s="9">
        <v>4</v>
      </c>
      <c r="C1349" s="255" t="s">
        <v>9104</v>
      </c>
      <c r="D1349" s="9">
        <v>5.9448444093902937E-3</v>
      </c>
      <c r="E1349" s="9"/>
      <c r="F1349" s="255" t="s">
        <v>9135</v>
      </c>
      <c r="G1349" s="9"/>
      <c r="H1349" s="255" t="s">
        <v>9171</v>
      </c>
      <c r="I1349" s="9">
        <v>1</v>
      </c>
    </row>
    <row r="1350" spans="1:9">
      <c r="A1350" s="255" t="s">
        <v>2530</v>
      </c>
      <c r="B1350" s="9">
        <v>4</v>
      </c>
      <c r="C1350" s="255" t="s">
        <v>9104</v>
      </c>
      <c r="D1350" s="9">
        <v>-7.9042594579034064E-3</v>
      </c>
      <c r="E1350" s="9"/>
      <c r="F1350" s="255" t="s">
        <v>9139</v>
      </c>
      <c r="G1350" s="9"/>
      <c r="H1350" s="255" t="s">
        <v>9171</v>
      </c>
      <c r="I1350" s="9">
        <v>1</v>
      </c>
    </row>
    <row r="1351" spans="1:9">
      <c r="A1351" s="255" t="s">
        <v>2531</v>
      </c>
      <c r="B1351" s="9">
        <v>4</v>
      </c>
      <c r="C1351" s="255" t="s">
        <v>9104</v>
      </c>
      <c r="D1351" s="9">
        <v>-4.5840608158617714E-3</v>
      </c>
      <c r="E1351" s="9"/>
      <c r="F1351" s="255" t="s">
        <v>9140</v>
      </c>
      <c r="G1351" s="9"/>
      <c r="H1351" s="255" t="s">
        <v>9171</v>
      </c>
      <c r="I1351" s="9">
        <v>1</v>
      </c>
    </row>
    <row r="1352" spans="1:9">
      <c r="A1352" s="255" t="s">
        <v>2532</v>
      </c>
      <c r="B1352" s="9">
        <v>5</v>
      </c>
      <c r="C1352" s="255" t="s">
        <v>9104</v>
      </c>
      <c r="D1352" s="9">
        <v>6.5838452103637538E-3</v>
      </c>
      <c r="E1352" s="9"/>
      <c r="F1352" s="255" t="s">
        <v>9132</v>
      </c>
      <c r="G1352" s="9"/>
      <c r="H1352" s="255" t="s">
        <v>9171</v>
      </c>
      <c r="I1352" s="9">
        <v>1</v>
      </c>
    </row>
    <row r="1353" spans="1:9">
      <c r="A1353" s="255" t="s">
        <v>2533</v>
      </c>
      <c r="B1353" s="9">
        <v>5</v>
      </c>
      <c r="C1353" s="255" t="s">
        <v>9104</v>
      </c>
      <c r="D1353" s="9">
        <v>6.5838452103637538E-3</v>
      </c>
      <c r="E1353" s="9"/>
      <c r="F1353" s="255" t="s">
        <v>9133</v>
      </c>
      <c r="G1353" s="9"/>
      <c r="H1353" s="255" t="s">
        <v>9171</v>
      </c>
      <c r="I1353" s="9">
        <v>1</v>
      </c>
    </row>
    <row r="1354" spans="1:9">
      <c r="A1354" s="255" t="s">
        <v>2534</v>
      </c>
      <c r="B1354" s="9">
        <v>5</v>
      </c>
      <c r="C1354" s="255" t="s">
        <v>9104</v>
      </c>
      <c r="D1354" s="9">
        <v>4.2547939577074825E-3</v>
      </c>
      <c r="E1354" s="9"/>
      <c r="F1354" s="255" t="s">
        <v>9134</v>
      </c>
      <c r="G1354" s="9"/>
      <c r="H1354" s="255" t="s">
        <v>9171</v>
      </c>
      <c r="I1354" s="9">
        <v>1</v>
      </c>
    </row>
    <row r="1355" spans="1:9">
      <c r="A1355" s="255" t="s">
        <v>2535</v>
      </c>
      <c r="B1355" s="9">
        <v>5</v>
      </c>
      <c r="C1355" s="255" t="s">
        <v>9104</v>
      </c>
      <c r="D1355" s="9"/>
      <c r="E1355" s="9"/>
      <c r="F1355" s="255" t="s">
        <v>9124</v>
      </c>
      <c r="G1355" s="9"/>
      <c r="H1355" s="255" t="s">
        <v>9171</v>
      </c>
      <c r="I1355" s="9">
        <v>1</v>
      </c>
    </row>
    <row r="1356" spans="1:9">
      <c r="A1356" s="255" t="s">
        <v>2536</v>
      </c>
      <c r="B1356" s="9">
        <v>5</v>
      </c>
      <c r="C1356" s="255" t="s">
        <v>9104</v>
      </c>
      <c r="D1356" s="9"/>
      <c r="E1356" s="9"/>
      <c r="F1356" s="255" t="s">
        <v>9123</v>
      </c>
      <c r="G1356" s="9"/>
      <c r="H1356" s="255" t="s">
        <v>9171</v>
      </c>
      <c r="I1356" s="9">
        <v>1</v>
      </c>
    </row>
    <row r="1357" spans="1:9">
      <c r="A1357" s="255" t="s">
        <v>2537</v>
      </c>
      <c r="B1357" s="9">
        <v>5</v>
      </c>
      <c r="C1357" s="255" t="s">
        <v>9104</v>
      </c>
      <c r="D1357" s="9">
        <v>7.935301547453295E-3</v>
      </c>
      <c r="E1357" s="9"/>
      <c r="F1357" s="255" t="s">
        <v>9125</v>
      </c>
      <c r="G1357" s="9"/>
      <c r="H1357" s="255" t="s">
        <v>9171</v>
      </c>
      <c r="I1357" s="9">
        <v>1</v>
      </c>
    </row>
    <row r="1358" spans="1:9">
      <c r="A1358" s="255" t="s">
        <v>2538</v>
      </c>
      <c r="B1358" s="9">
        <v>5</v>
      </c>
      <c r="C1358" s="255" t="s">
        <v>9104</v>
      </c>
      <c r="D1358" s="9">
        <v>7.935301547453295E-3</v>
      </c>
      <c r="E1358" s="9"/>
      <c r="F1358" s="255" t="s">
        <v>9126</v>
      </c>
      <c r="G1358" s="9"/>
      <c r="H1358" s="255" t="s">
        <v>9171</v>
      </c>
      <c r="I1358" s="9">
        <v>1</v>
      </c>
    </row>
    <row r="1359" spans="1:9">
      <c r="A1359" s="255" t="s">
        <v>2539</v>
      </c>
      <c r="B1359" s="9">
        <v>5</v>
      </c>
      <c r="C1359" s="255" t="s">
        <v>9104</v>
      </c>
      <c r="D1359" s="9">
        <v>7.935301547453295E-3</v>
      </c>
      <c r="E1359" s="9"/>
      <c r="F1359" s="255" t="s">
        <v>9127</v>
      </c>
      <c r="G1359" s="9"/>
      <c r="H1359" s="255" t="s">
        <v>9171</v>
      </c>
      <c r="I1359" s="9">
        <v>1</v>
      </c>
    </row>
    <row r="1360" spans="1:9">
      <c r="A1360" s="255" t="s">
        <v>2540</v>
      </c>
      <c r="B1360" s="9">
        <v>5</v>
      </c>
      <c r="C1360" s="255" t="s">
        <v>9104</v>
      </c>
      <c r="D1360" s="9">
        <v>1.084439882661771E-2</v>
      </c>
      <c r="E1360" s="9"/>
      <c r="F1360" s="255" t="s">
        <v>9130</v>
      </c>
      <c r="G1360" s="9"/>
      <c r="H1360" s="255" t="s">
        <v>9171</v>
      </c>
      <c r="I1360" s="9">
        <v>1</v>
      </c>
    </row>
    <row r="1361" spans="1:9">
      <c r="A1361" s="255" t="s">
        <v>2541</v>
      </c>
      <c r="B1361" s="9">
        <v>5</v>
      </c>
      <c r="C1361" s="255" t="s">
        <v>9104</v>
      </c>
      <c r="D1361" s="9">
        <v>1.084439882661771E-2</v>
      </c>
      <c r="E1361" s="9"/>
      <c r="F1361" s="255" t="s">
        <v>9131</v>
      </c>
      <c r="G1361" s="9"/>
      <c r="H1361" s="255" t="s">
        <v>9171</v>
      </c>
      <c r="I1361" s="9">
        <v>1</v>
      </c>
    </row>
    <row r="1362" spans="1:9">
      <c r="A1362" s="255" t="s">
        <v>2542</v>
      </c>
      <c r="B1362" s="9">
        <v>5</v>
      </c>
      <c r="C1362" s="255" t="s">
        <v>9104</v>
      </c>
      <c r="D1362" s="9">
        <v>-5.4887376237202131E-3</v>
      </c>
      <c r="E1362" s="9"/>
      <c r="F1362" s="255" t="s">
        <v>9129</v>
      </c>
      <c r="G1362" s="9"/>
      <c r="H1362" s="255" t="s">
        <v>9171</v>
      </c>
      <c r="I1362" s="9">
        <v>1</v>
      </c>
    </row>
    <row r="1363" spans="1:9">
      <c r="A1363" s="255" t="s">
        <v>2543</v>
      </c>
      <c r="B1363" s="9">
        <v>5</v>
      </c>
      <c r="C1363" s="255" t="s">
        <v>9104</v>
      </c>
      <c r="D1363" s="9"/>
      <c r="E1363" s="9"/>
      <c r="F1363" s="255" t="s">
        <v>9118</v>
      </c>
      <c r="G1363" s="9"/>
      <c r="H1363" s="255" t="s">
        <v>9171</v>
      </c>
      <c r="I1363" s="9">
        <v>1</v>
      </c>
    </row>
    <row r="1364" spans="1:9">
      <c r="A1364" s="255" t="s">
        <v>2544</v>
      </c>
      <c r="B1364" s="9">
        <v>5</v>
      </c>
      <c r="C1364" s="255" t="s">
        <v>9104</v>
      </c>
      <c r="D1364" s="9"/>
      <c r="E1364" s="9"/>
      <c r="F1364" s="255" t="s">
        <v>9141</v>
      </c>
      <c r="G1364" s="9"/>
      <c r="H1364" s="255" t="s">
        <v>9171</v>
      </c>
      <c r="I1364" s="9">
        <v>1</v>
      </c>
    </row>
    <row r="1365" spans="1:9">
      <c r="A1365" s="255" t="s">
        <v>2545</v>
      </c>
      <c r="B1365" s="9">
        <v>5</v>
      </c>
      <c r="C1365" s="255" t="s">
        <v>9104</v>
      </c>
      <c r="D1365" s="9"/>
      <c r="E1365" s="9"/>
      <c r="F1365" s="255" t="s">
        <v>9122</v>
      </c>
      <c r="G1365" s="9"/>
      <c r="H1365" s="255" t="s">
        <v>9171</v>
      </c>
      <c r="I1365" s="9">
        <v>1</v>
      </c>
    </row>
    <row r="1366" spans="1:9">
      <c r="A1366" s="255" t="s">
        <v>2546</v>
      </c>
      <c r="B1366" s="9">
        <v>5</v>
      </c>
      <c r="C1366" s="255" t="s">
        <v>9104</v>
      </c>
      <c r="D1366" s="9"/>
      <c r="E1366" s="9"/>
      <c r="F1366" s="255" t="s">
        <v>9121</v>
      </c>
      <c r="G1366" s="9"/>
      <c r="H1366" s="255" t="s">
        <v>9171</v>
      </c>
      <c r="I1366" s="9">
        <v>1</v>
      </c>
    </row>
    <row r="1367" spans="1:9">
      <c r="A1367" s="255" t="s">
        <v>2547</v>
      </c>
      <c r="B1367" s="9">
        <v>5</v>
      </c>
      <c r="C1367" s="255" t="s">
        <v>9104</v>
      </c>
      <c r="D1367" s="9"/>
      <c r="E1367" s="9"/>
      <c r="F1367" s="255" t="s">
        <v>9119</v>
      </c>
      <c r="G1367" s="9"/>
      <c r="H1367" s="255" t="s">
        <v>9171</v>
      </c>
      <c r="I1367" s="9">
        <v>1</v>
      </c>
    </row>
    <row r="1368" spans="1:9">
      <c r="A1368" s="255" t="s">
        <v>2548</v>
      </c>
      <c r="B1368" s="9">
        <v>5</v>
      </c>
      <c r="C1368" s="255" t="s">
        <v>9104</v>
      </c>
      <c r="D1368" s="9"/>
      <c r="E1368" s="9"/>
      <c r="F1368" s="255" t="s">
        <v>9120</v>
      </c>
      <c r="G1368" s="9"/>
      <c r="H1368" s="255" t="s">
        <v>9171</v>
      </c>
      <c r="I1368" s="9">
        <v>1</v>
      </c>
    </row>
    <row r="1369" spans="1:9">
      <c r="A1369" s="255" t="s">
        <v>2549</v>
      </c>
      <c r="B1369" s="9">
        <v>5</v>
      </c>
      <c r="C1369" s="255" t="s">
        <v>9104</v>
      </c>
      <c r="D1369" s="9">
        <v>7.9337836059926396E-3</v>
      </c>
      <c r="E1369" s="9"/>
      <c r="F1369" s="255" t="s">
        <v>9136</v>
      </c>
      <c r="G1369" s="9"/>
      <c r="H1369" s="255" t="s">
        <v>9171</v>
      </c>
      <c r="I1369" s="9">
        <v>1</v>
      </c>
    </row>
    <row r="1370" spans="1:9">
      <c r="A1370" s="255" t="s">
        <v>2550</v>
      </c>
      <c r="B1370" s="9">
        <v>5</v>
      </c>
      <c r="C1370" s="255" t="s">
        <v>9104</v>
      </c>
      <c r="D1370" s="9"/>
      <c r="E1370" s="9"/>
      <c r="F1370" s="255" t="s">
        <v>9137</v>
      </c>
      <c r="G1370" s="9"/>
      <c r="H1370" s="255" t="s">
        <v>9171</v>
      </c>
      <c r="I1370" s="9">
        <v>1</v>
      </c>
    </row>
    <row r="1371" spans="1:9">
      <c r="A1371" s="255" t="s">
        <v>2551</v>
      </c>
      <c r="B1371" s="9">
        <v>5</v>
      </c>
      <c r="C1371" s="255" t="s">
        <v>9104</v>
      </c>
      <c r="D1371" s="9">
        <v>6.8321571755654668E-3</v>
      </c>
      <c r="E1371" s="9"/>
      <c r="F1371" s="255" t="s">
        <v>9138</v>
      </c>
      <c r="G1371" s="9"/>
      <c r="H1371" s="255" t="s">
        <v>9171</v>
      </c>
      <c r="I1371" s="9">
        <v>1</v>
      </c>
    </row>
    <row r="1372" spans="1:9">
      <c r="A1372" s="255" t="s">
        <v>2552</v>
      </c>
      <c r="B1372" s="9">
        <v>5</v>
      </c>
      <c r="C1372" s="255" t="s">
        <v>9104</v>
      </c>
      <c r="D1372" s="9">
        <v>6.3808059228053424E-3</v>
      </c>
      <c r="E1372" s="9"/>
      <c r="F1372" s="255" t="s">
        <v>9117</v>
      </c>
      <c r="G1372" s="9"/>
      <c r="H1372" s="255" t="s">
        <v>9171</v>
      </c>
      <c r="I1372" s="9">
        <v>1</v>
      </c>
    </row>
    <row r="1373" spans="1:9">
      <c r="A1373" s="255" t="s">
        <v>2553</v>
      </c>
      <c r="B1373" s="9">
        <v>5</v>
      </c>
      <c r="C1373" s="255" t="s">
        <v>9104</v>
      </c>
      <c r="D1373" s="9">
        <v>2.8079919956112724E-3</v>
      </c>
      <c r="E1373" s="9"/>
      <c r="F1373" s="255" t="s">
        <v>9128</v>
      </c>
      <c r="G1373" s="9"/>
      <c r="H1373" s="255" t="s">
        <v>9171</v>
      </c>
      <c r="I1373" s="9">
        <v>1</v>
      </c>
    </row>
    <row r="1374" spans="1:9">
      <c r="A1374" s="255" t="s">
        <v>2554</v>
      </c>
      <c r="B1374" s="9">
        <v>5</v>
      </c>
      <c r="C1374" s="255" t="s">
        <v>9104</v>
      </c>
      <c r="D1374" s="9">
        <v>6.602028956329312E-3</v>
      </c>
      <c r="E1374" s="9"/>
      <c r="F1374" s="255" t="s">
        <v>9135</v>
      </c>
      <c r="G1374" s="9"/>
      <c r="H1374" s="255" t="s">
        <v>9171</v>
      </c>
      <c r="I1374" s="9">
        <v>1</v>
      </c>
    </row>
    <row r="1375" spans="1:9">
      <c r="A1375" s="255" t="s">
        <v>2555</v>
      </c>
      <c r="B1375" s="9">
        <v>5</v>
      </c>
      <c r="C1375" s="255" t="s">
        <v>9104</v>
      </c>
      <c r="D1375" s="9">
        <v>-7.2726369310887511E-3</v>
      </c>
      <c r="E1375" s="9"/>
      <c r="F1375" s="255" t="s">
        <v>9139</v>
      </c>
      <c r="G1375" s="9"/>
      <c r="H1375" s="255" t="s">
        <v>9171</v>
      </c>
      <c r="I1375" s="9">
        <v>1</v>
      </c>
    </row>
    <row r="1376" spans="1:9">
      <c r="A1376" s="255" t="s">
        <v>2556</v>
      </c>
      <c r="B1376" s="9">
        <v>5</v>
      </c>
      <c r="C1376" s="255" t="s">
        <v>9104</v>
      </c>
      <c r="D1376" s="9">
        <v>-3.9475764565529278E-3</v>
      </c>
      <c r="E1376" s="9"/>
      <c r="F1376" s="255" t="s">
        <v>9140</v>
      </c>
      <c r="G1376" s="9"/>
      <c r="H1376" s="255" t="s">
        <v>9171</v>
      </c>
      <c r="I1376" s="9">
        <v>1</v>
      </c>
    </row>
    <row r="1377" spans="1:9">
      <c r="A1377" s="255" t="s">
        <v>2557</v>
      </c>
      <c r="B1377" s="9">
        <v>6</v>
      </c>
      <c r="C1377" s="255" t="s">
        <v>9104</v>
      </c>
      <c r="D1377" s="9">
        <v>5.8740178869202348E-3</v>
      </c>
      <c r="E1377" s="9"/>
      <c r="F1377" s="255" t="s">
        <v>9132</v>
      </c>
      <c r="G1377" s="9"/>
      <c r="H1377" s="255" t="s">
        <v>9171</v>
      </c>
      <c r="I1377" s="9">
        <v>1</v>
      </c>
    </row>
    <row r="1378" spans="1:9">
      <c r="A1378" s="255" t="s">
        <v>2558</v>
      </c>
      <c r="B1378" s="9">
        <v>6</v>
      </c>
      <c r="C1378" s="255" t="s">
        <v>9104</v>
      </c>
      <c r="D1378" s="9">
        <v>5.8740178869202348E-3</v>
      </c>
      <c r="E1378" s="9"/>
      <c r="F1378" s="255" t="s">
        <v>9133</v>
      </c>
      <c r="G1378" s="9"/>
      <c r="H1378" s="255" t="s">
        <v>9171</v>
      </c>
      <c r="I1378" s="9">
        <v>1</v>
      </c>
    </row>
    <row r="1379" spans="1:9">
      <c r="A1379" s="255" t="s">
        <v>2559</v>
      </c>
      <c r="B1379" s="9">
        <v>6</v>
      </c>
      <c r="C1379" s="255" t="s">
        <v>9104</v>
      </c>
      <c r="D1379" s="9">
        <v>4.5518781550827328E-3</v>
      </c>
      <c r="E1379" s="9"/>
      <c r="F1379" s="255" t="s">
        <v>9134</v>
      </c>
      <c r="G1379" s="9"/>
      <c r="H1379" s="255" t="s">
        <v>9171</v>
      </c>
      <c r="I1379" s="9">
        <v>1</v>
      </c>
    </row>
    <row r="1380" spans="1:9">
      <c r="A1380" s="255" t="s">
        <v>2560</v>
      </c>
      <c r="B1380" s="9">
        <v>6</v>
      </c>
      <c r="C1380" s="255" t="s">
        <v>9104</v>
      </c>
      <c r="D1380" s="9"/>
      <c r="E1380" s="9"/>
      <c r="F1380" s="255" t="s">
        <v>9124</v>
      </c>
      <c r="G1380" s="9"/>
      <c r="H1380" s="255" t="s">
        <v>9171</v>
      </c>
      <c r="I1380" s="9">
        <v>1</v>
      </c>
    </row>
    <row r="1381" spans="1:9">
      <c r="A1381" s="255" t="s">
        <v>2561</v>
      </c>
      <c r="B1381" s="9">
        <v>6</v>
      </c>
      <c r="C1381" s="255" t="s">
        <v>9104</v>
      </c>
      <c r="D1381" s="9"/>
      <c r="E1381" s="9"/>
      <c r="F1381" s="255" t="s">
        <v>9123</v>
      </c>
      <c r="G1381" s="9"/>
      <c r="H1381" s="255" t="s">
        <v>9171</v>
      </c>
      <c r="I1381" s="9">
        <v>1</v>
      </c>
    </row>
    <row r="1382" spans="1:9">
      <c r="A1382" s="255" t="s">
        <v>2562</v>
      </c>
      <c r="B1382" s="9">
        <v>6</v>
      </c>
      <c r="C1382" s="255" t="s">
        <v>9104</v>
      </c>
      <c r="D1382" s="9">
        <v>8.002081323282768E-3</v>
      </c>
      <c r="E1382" s="9"/>
      <c r="F1382" s="255" t="s">
        <v>9125</v>
      </c>
      <c r="G1382" s="9"/>
      <c r="H1382" s="255" t="s">
        <v>9171</v>
      </c>
      <c r="I1382" s="9">
        <v>1</v>
      </c>
    </row>
    <row r="1383" spans="1:9">
      <c r="A1383" s="255" t="s">
        <v>2563</v>
      </c>
      <c r="B1383" s="9">
        <v>6</v>
      </c>
      <c r="C1383" s="255" t="s">
        <v>9104</v>
      </c>
      <c r="D1383" s="9">
        <v>8.002081323282768E-3</v>
      </c>
      <c r="E1383" s="9"/>
      <c r="F1383" s="255" t="s">
        <v>9126</v>
      </c>
      <c r="G1383" s="9"/>
      <c r="H1383" s="255" t="s">
        <v>9171</v>
      </c>
      <c r="I1383" s="9">
        <v>1</v>
      </c>
    </row>
    <row r="1384" spans="1:9">
      <c r="A1384" s="255" t="s">
        <v>2564</v>
      </c>
      <c r="B1384" s="9">
        <v>6</v>
      </c>
      <c r="C1384" s="255" t="s">
        <v>9104</v>
      </c>
      <c r="D1384" s="9">
        <v>8.002081323282768E-3</v>
      </c>
      <c r="E1384" s="9"/>
      <c r="F1384" s="255" t="s">
        <v>9127</v>
      </c>
      <c r="G1384" s="9"/>
      <c r="H1384" s="255" t="s">
        <v>9171</v>
      </c>
      <c r="I1384" s="9">
        <v>1</v>
      </c>
    </row>
    <row r="1385" spans="1:9">
      <c r="A1385" s="255" t="s">
        <v>2565</v>
      </c>
      <c r="B1385" s="9">
        <v>6</v>
      </c>
      <c r="C1385" s="255" t="s">
        <v>9104</v>
      </c>
      <c r="D1385" s="9">
        <v>1.1586799215376644E-2</v>
      </c>
      <c r="E1385" s="9"/>
      <c r="F1385" s="255" t="s">
        <v>9130</v>
      </c>
      <c r="G1385" s="9"/>
      <c r="H1385" s="255" t="s">
        <v>9171</v>
      </c>
      <c r="I1385" s="9">
        <v>1</v>
      </c>
    </row>
    <row r="1386" spans="1:9">
      <c r="A1386" s="255" t="s">
        <v>2566</v>
      </c>
      <c r="B1386" s="9">
        <v>6</v>
      </c>
      <c r="C1386" s="255" t="s">
        <v>9104</v>
      </c>
      <c r="D1386" s="9">
        <v>1.1586799215376644E-2</v>
      </c>
      <c r="E1386" s="9"/>
      <c r="F1386" s="255" t="s">
        <v>9131</v>
      </c>
      <c r="G1386" s="9"/>
      <c r="H1386" s="255" t="s">
        <v>9171</v>
      </c>
      <c r="I1386" s="9">
        <v>1</v>
      </c>
    </row>
    <row r="1387" spans="1:9">
      <c r="A1387" s="255" t="s">
        <v>2567</v>
      </c>
      <c r="B1387" s="9">
        <v>6</v>
      </c>
      <c r="C1387" s="255" t="s">
        <v>9104</v>
      </c>
      <c r="D1387" s="9">
        <v>-5.9472400641850656E-3</v>
      </c>
      <c r="E1387" s="9"/>
      <c r="F1387" s="255" t="s">
        <v>9129</v>
      </c>
      <c r="G1387" s="9"/>
      <c r="H1387" s="255" t="s">
        <v>9171</v>
      </c>
      <c r="I1387" s="9">
        <v>1</v>
      </c>
    </row>
    <row r="1388" spans="1:9">
      <c r="A1388" s="255" t="s">
        <v>2568</v>
      </c>
      <c r="B1388" s="9">
        <v>6</v>
      </c>
      <c r="C1388" s="255" t="s">
        <v>9104</v>
      </c>
      <c r="D1388" s="9"/>
      <c r="E1388" s="9"/>
      <c r="F1388" s="255" t="s">
        <v>9118</v>
      </c>
      <c r="G1388" s="9"/>
      <c r="H1388" s="255" t="s">
        <v>9171</v>
      </c>
      <c r="I1388" s="9">
        <v>1</v>
      </c>
    </row>
    <row r="1389" spans="1:9">
      <c r="A1389" s="255" t="s">
        <v>2569</v>
      </c>
      <c r="B1389" s="9">
        <v>6</v>
      </c>
      <c r="C1389" s="255" t="s">
        <v>9104</v>
      </c>
      <c r="D1389" s="9"/>
      <c r="E1389" s="9"/>
      <c r="F1389" s="255" t="s">
        <v>9141</v>
      </c>
      <c r="G1389" s="9"/>
      <c r="H1389" s="255" t="s">
        <v>9171</v>
      </c>
      <c r="I1389" s="9">
        <v>1</v>
      </c>
    </row>
    <row r="1390" spans="1:9">
      <c r="A1390" s="255" t="s">
        <v>2570</v>
      </c>
      <c r="B1390" s="9">
        <v>6</v>
      </c>
      <c r="C1390" s="255" t="s">
        <v>9104</v>
      </c>
      <c r="D1390" s="9"/>
      <c r="E1390" s="9"/>
      <c r="F1390" s="255" t="s">
        <v>9122</v>
      </c>
      <c r="G1390" s="9"/>
      <c r="H1390" s="255" t="s">
        <v>9171</v>
      </c>
      <c r="I1390" s="9">
        <v>1</v>
      </c>
    </row>
    <row r="1391" spans="1:9">
      <c r="A1391" s="255" t="s">
        <v>2571</v>
      </c>
      <c r="B1391" s="9">
        <v>6</v>
      </c>
      <c r="C1391" s="255" t="s">
        <v>9104</v>
      </c>
      <c r="D1391" s="9"/>
      <c r="E1391" s="9"/>
      <c r="F1391" s="255" t="s">
        <v>9121</v>
      </c>
      <c r="G1391" s="9"/>
      <c r="H1391" s="255" t="s">
        <v>9171</v>
      </c>
      <c r="I1391" s="9">
        <v>1</v>
      </c>
    </row>
    <row r="1392" spans="1:9">
      <c r="A1392" s="255" t="s">
        <v>2572</v>
      </c>
      <c r="B1392" s="9">
        <v>6</v>
      </c>
      <c r="C1392" s="255" t="s">
        <v>9104</v>
      </c>
      <c r="D1392" s="9"/>
      <c r="E1392" s="9"/>
      <c r="F1392" s="255" t="s">
        <v>9119</v>
      </c>
      <c r="G1392" s="9"/>
      <c r="H1392" s="255" t="s">
        <v>9171</v>
      </c>
      <c r="I1392" s="9">
        <v>1</v>
      </c>
    </row>
    <row r="1393" spans="1:9">
      <c r="A1393" s="255" t="s">
        <v>2573</v>
      </c>
      <c r="B1393" s="9">
        <v>6</v>
      </c>
      <c r="C1393" s="255" t="s">
        <v>9104</v>
      </c>
      <c r="D1393" s="9"/>
      <c r="E1393" s="9"/>
      <c r="F1393" s="255" t="s">
        <v>9120</v>
      </c>
      <c r="G1393" s="9"/>
      <c r="H1393" s="255" t="s">
        <v>9171</v>
      </c>
      <c r="I1393" s="9">
        <v>1</v>
      </c>
    </row>
    <row r="1394" spans="1:9">
      <c r="A1394" s="255" t="s">
        <v>2574</v>
      </c>
      <c r="B1394" s="9">
        <v>6</v>
      </c>
      <c r="C1394" s="255" t="s">
        <v>9104</v>
      </c>
      <c r="D1394" s="9">
        <v>7.1578702891573337E-3</v>
      </c>
      <c r="E1394" s="9"/>
      <c r="F1394" s="255" t="s">
        <v>9136</v>
      </c>
      <c r="G1394" s="9"/>
      <c r="H1394" s="255" t="s">
        <v>9171</v>
      </c>
      <c r="I1394" s="9">
        <v>1</v>
      </c>
    </row>
    <row r="1395" spans="1:9">
      <c r="A1395" s="255" t="s">
        <v>2575</v>
      </c>
      <c r="B1395" s="9">
        <v>6</v>
      </c>
      <c r="C1395" s="255" t="s">
        <v>9104</v>
      </c>
      <c r="D1395" s="9"/>
      <c r="E1395" s="9"/>
      <c r="F1395" s="255" t="s">
        <v>9137</v>
      </c>
      <c r="G1395" s="9"/>
      <c r="H1395" s="255" t="s">
        <v>9171</v>
      </c>
      <c r="I1395" s="9">
        <v>1</v>
      </c>
    </row>
    <row r="1396" spans="1:9">
      <c r="A1396" s="255" t="s">
        <v>2576</v>
      </c>
      <c r="B1396" s="9">
        <v>6</v>
      </c>
      <c r="C1396" s="255" t="s">
        <v>9104</v>
      </c>
      <c r="D1396" s="9">
        <v>5.9397473486591671E-3</v>
      </c>
      <c r="E1396" s="9"/>
      <c r="F1396" s="255" t="s">
        <v>9138</v>
      </c>
      <c r="G1396" s="9"/>
      <c r="H1396" s="255" t="s">
        <v>9171</v>
      </c>
      <c r="I1396" s="9">
        <v>1</v>
      </c>
    </row>
    <row r="1397" spans="1:9">
      <c r="A1397" s="255" t="s">
        <v>2577</v>
      </c>
      <c r="B1397" s="9">
        <v>6</v>
      </c>
      <c r="C1397" s="255" t="s">
        <v>9104</v>
      </c>
      <c r="D1397" s="9">
        <v>6.7191799977404454E-3</v>
      </c>
      <c r="E1397" s="9"/>
      <c r="F1397" s="255" t="s">
        <v>9117</v>
      </c>
      <c r="G1397" s="9"/>
      <c r="H1397" s="255" t="s">
        <v>9171</v>
      </c>
      <c r="I1397" s="9">
        <v>1</v>
      </c>
    </row>
    <row r="1398" spans="1:9">
      <c r="A1398" s="255" t="s">
        <v>2578</v>
      </c>
      <c r="B1398" s="9">
        <v>6</v>
      </c>
      <c r="C1398" s="255" t="s">
        <v>9104</v>
      </c>
      <c r="D1398" s="9">
        <v>2.9405322136264339E-3</v>
      </c>
      <c r="E1398" s="9"/>
      <c r="F1398" s="255" t="s">
        <v>9128</v>
      </c>
      <c r="G1398" s="9"/>
      <c r="H1398" s="255" t="s">
        <v>9171</v>
      </c>
      <c r="I1398" s="9">
        <v>1</v>
      </c>
    </row>
    <row r="1399" spans="1:9">
      <c r="A1399" s="255" t="s">
        <v>2579</v>
      </c>
      <c r="B1399" s="9">
        <v>6</v>
      </c>
      <c r="C1399" s="255" t="s">
        <v>9104</v>
      </c>
      <c r="D1399" s="9">
        <v>7.3109296839660052E-3</v>
      </c>
      <c r="E1399" s="9"/>
      <c r="F1399" s="255" t="s">
        <v>9135</v>
      </c>
      <c r="G1399" s="9"/>
      <c r="H1399" s="255" t="s">
        <v>9171</v>
      </c>
      <c r="I1399" s="9">
        <v>1</v>
      </c>
    </row>
    <row r="1400" spans="1:9">
      <c r="A1400" s="255" t="s">
        <v>2580</v>
      </c>
      <c r="B1400" s="9">
        <v>6</v>
      </c>
      <c r="C1400" s="255" t="s">
        <v>9104</v>
      </c>
      <c r="D1400" s="9">
        <v>-6.1341085060782879E-3</v>
      </c>
      <c r="E1400" s="9"/>
      <c r="F1400" s="255" t="s">
        <v>9139</v>
      </c>
      <c r="G1400" s="9"/>
      <c r="H1400" s="255" t="s">
        <v>9171</v>
      </c>
      <c r="I1400" s="9">
        <v>1</v>
      </c>
    </row>
    <row r="1401" spans="1:9">
      <c r="A1401" s="255" t="s">
        <v>2581</v>
      </c>
      <c r="B1401" s="9">
        <v>6</v>
      </c>
      <c r="C1401" s="255" t="s">
        <v>9104</v>
      </c>
      <c r="D1401" s="9">
        <v>-4.2418484752068247E-3</v>
      </c>
      <c r="E1401" s="9"/>
      <c r="F1401" s="255" t="s">
        <v>9140</v>
      </c>
      <c r="G1401" s="9"/>
      <c r="H1401" s="255" t="s">
        <v>9171</v>
      </c>
      <c r="I1401" s="9">
        <v>1</v>
      </c>
    </row>
    <row r="1402" spans="1:9">
      <c r="A1402" s="255" t="s">
        <v>2582</v>
      </c>
      <c r="B1402" s="9">
        <v>7</v>
      </c>
      <c r="C1402" s="255" t="s">
        <v>9104</v>
      </c>
      <c r="D1402" s="9">
        <v>5.9624560775286229E-3</v>
      </c>
      <c r="E1402" s="9"/>
      <c r="F1402" s="255" t="s">
        <v>9132</v>
      </c>
      <c r="G1402" s="9"/>
      <c r="H1402" s="255" t="s">
        <v>9171</v>
      </c>
      <c r="I1402" s="9">
        <v>1</v>
      </c>
    </row>
    <row r="1403" spans="1:9">
      <c r="A1403" s="255" t="s">
        <v>2583</v>
      </c>
      <c r="B1403" s="9">
        <v>7</v>
      </c>
      <c r="C1403" s="255" t="s">
        <v>9104</v>
      </c>
      <c r="D1403" s="9">
        <v>5.9624560775286229E-3</v>
      </c>
      <c r="E1403" s="9"/>
      <c r="F1403" s="255" t="s">
        <v>9133</v>
      </c>
      <c r="G1403" s="9"/>
      <c r="H1403" s="255" t="s">
        <v>9171</v>
      </c>
      <c r="I1403" s="9">
        <v>1</v>
      </c>
    </row>
    <row r="1404" spans="1:9">
      <c r="A1404" s="255" t="s">
        <v>2584</v>
      </c>
      <c r="B1404" s="9">
        <v>7</v>
      </c>
      <c r="C1404" s="255" t="s">
        <v>9104</v>
      </c>
      <c r="D1404" s="9">
        <v>4.7081627108865182E-3</v>
      </c>
      <c r="E1404" s="9"/>
      <c r="F1404" s="255" t="s">
        <v>9134</v>
      </c>
      <c r="G1404" s="9"/>
      <c r="H1404" s="255" t="s">
        <v>9171</v>
      </c>
      <c r="I1404" s="9">
        <v>1</v>
      </c>
    </row>
    <row r="1405" spans="1:9">
      <c r="A1405" s="255" t="s">
        <v>2585</v>
      </c>
      <c r="B1405" s="9">
        <v>7</v>
      </c>
      <c r="C1405" s="255" t="s">
        <v>9104</v>
      </c>
      <c r="D1405" s="9"/>
      <c r="E1405" s="9"/>
      <c r="F1405" s="255" t="s">
        <v>9124</v>
      </c>
      <c r="G1405" s="9"/>
      <c r="H1405" s="255" t="s">
        <v>9171</v>
      </c>
      <c r="I1405" s="9">
        <v>1</v>
      </c>
    </row>
    <row r="1406" spans="1:9">
      <c r="A1406" s="255" t="s">
        <v>2586</v>
      </c>
      <c r="B1406" s="9">
        <v>7</v>
      </c>
      <c r="C1406" s="255" t="s">
        <v>9104</v>
      </c>
      <c r="D1406" s="9"/>
      <c r="E1406" s="9"/>
      <c r="F1406" s="255" t="s">
        <v>9123</v>
      </c>
      <c r="G1406" s="9"/>
      <c r="H1406" s="255" t="s">
        <v>9171</v>
      </c>
      <c r="I1406" s="9">
        <v>1</v>
      </c>
    </row>
    <row r="1407" spans="1:9">
      <c r="A1407" s="255" t="s">
        <v>2587</v>
      </c>
      <c r="B1407" s="9">
        <v>7</v>
      </c>
      <c r="C1407" s="255" t="s">
        <v>9104</v>
      </c>
      <c r="D1407" s="9">
        <v>8.6209662873323219E-3</v>
      </c>
      <c r="E1407" s="9"/>
      <c r="F1407" s="255" t="s">
        <v>9125</v>
      </c>
      <c r="G1407" s="9"/>
      <c r="H1407" s="255" t="s">
        <v>9171</v>
      </c>
      <c r="I1407" s="9">
        <v>1</v>
      </c>
    </row>
    <row r="1408" spans="1:9">
      <c r="A1408" s="255" t="s">
        <v>2588</v>
      </c>
      <c r="B1408" s="9">
        <v>7</v>
      </c>
      <c r="C1408" s="255" t="s">
        <v>9104</v>
      </c>
      <c r="D1408" s="9">
        <v>8.6209662873323219E-3</v>
      </c>
      <c r="E1408" s="9"/>
      <c r="F1408" s="255" t="s">
        <v>9126</v>
      </c>
      <c r="G1408" s="9"/>
      <c r="H1408" s="255" t="s">
        <v>9171</v>
      </c>
      <c r="I1408" s="9">
        <v>1</v>
      </c>
    </row>
    <row r="1409" spans="1:9">
      <c r="A1409" s="255" t="s">
        <v>2589</v>
      </c>
      <c r="B1409" s="9">
        <v>7</v>
      </c>
      <c r="C1409" s="255" t="s">
        <v>9104</v>
      </c>
      <c r="D1409" s="9">
        <v>8.6209662873323219E-3</v>
      </c>
      <c r="E1409" s="9"/>
      <c r="F1409" s="255" t="s">
        <v>9127</v>
      </c>
      <c r="G1409" s="9"/>
      <c r="H1409" s="255" t="s">
        <v>9171</v>
      </c>
      <c r="I1409" s="9">
        <v>1</v>
      </c>
    </row>
    <row r="1410" spans="1:9">
      <c r="A1410" s="255" t="s">
        <v>2590</v>
      </c>
      <c r="B1410" s="9">
        <v>7</v>
      </c>
      <c r="C1410" s="255" t="s">
        <v>9104</v>
      </c>
      <c r="D1410" s="9">
        <v>1.2291713489061291E-2</v>
      </c>
      <c r="E1410" s="9"/>
      <c r="F1410" s="255" t="s">
        <v>9130</v>
      </c>
      <c r="G1410" s="9"/>
      <c r="H1410" s="255" t="s">
        <v>9171</v>
      </c>
      <c r="I1410" s="9">
        <v>1</v>
      </c>
    </row>
    <row r="1411" spans="1:9">
      <c r="A1411" s="255" t="s">
        <v>2591</v>
      </c>
      <c r="B1411" s="9">
        <v>7</v>
      </c>
      <c r="C1411" s="255" t="s">
        <v>9104</v>
      </c>
      <c r="D1411" s="9">
        <v>1.2291713489061291E-2</v>
      </c>
      <c r="E1411" s="9"/>
      <c r="F1411" s="255" t="s">
        <v>9131</v>
      </c>
      <c r="G1411" s="9"/>
      <c r="H1411" s="255" t="s">
        <v>9171</v>
      </c>
      <c r="I1411" s="9">
        <v>1</v>
      </c>
    </row>
    <row r="1412" spans="1:9">
      <c r="A1412" s="255" t="s">
        <v>2592</v>
      </c>
      <c r="B1412" s="9">
        <v>7</v>
      </c>
      <c r="C1412" s="255" t="s">
        <v>9104</v>
      </c>
      <c r="D1412" s="9">
        <v>-5.4688569306140496E-3</v>
      </c>
      <c r="E1412" s="9"/>
      <c r="F1412" s="255" t="s">
        <v>9129</v>
      </c>
      <c r="G1412" s="9"/>
      <c r="H1412" s="255" t="s">
        <v>9171</v>
      </c>
      <c r="I1412" s="9">
        <v>1</v>
      </c>
    </row>
    <row r="1413" spans="1:9">
      <c r="A1413" s="255" t="s">
        <v>2593</v>
      </c>
      <c r="B1413" s="9">
        <v>7</v>
      </c>
      <c r="C1413" s="255" t="s">
        <v>9104</v>
      </c>
      <c r="D1413" s="9"/>
      <c r="E1413" s="9"/>
      <c r="F1413" s="255" t="s">
        <v>9118</v>
      </c>
      <c r="G1413" s="9"/>
      <c r="H1413" s="255" t="s">
        <v>9171</v>
      </c>
      <c r="I1413" s="9">
        <v>1</v>
      </c>
    </row>
    <row r="1414" spans="1:9">
      <c r="A1414" s="255" t="s">
        <v>2594</v>
      </c>
      <c r="B1414" s="9">
        <v>7</v>
      </c>
      <c r="C1414" s="255" t="s">
        <v>9104</v>
      </c>
      <c r="D1414" s="9"/>
      <c r="E1414" s="9"/>
      <c r="F1414" s="255" t="s">
        <v>9141</v>
      </c>
      <c r="G1414" s="9"/>
      <c r="H1414" s="255" t="s">
        <v>9171</v>
      </c>
      <c r="I1414" s="9">
        <v>1</v>
      </c>
    </row>
    <row r="1415" spans="1:9">
      <c r="A1415" s="255" t="s">
        <v>2595</v>
      </c>
      <c r="B1415" s="9">
        <v>7</v>
      </c>
      <c r="C1415" s="255" t="s">
        <v>9104</v>
      </c>
      <c r="D1415" s="9"/>
      <c r="E1415" s="9"/>
      <c r="F1415" s="255" t="s">
        <v>9122</v>
      </c>
      <c r="G1415" s="9"/>
      <c r="H1415" s="255" t="s">
        <v>9171</v>
      </c>
      <c r="I1415" s="9">
        <v>1</v>
      </c>
    </row>
    <row r="1416" spans="1:9">
      <c r="A1416" s="255" t="s">
        <v>2596</v>
      </c>
      <c r="B1416" s="9">
        <v>7</v>
      </c>
      <c r="C1416" s="255" t="s">
        <v>9104</v>
      </c>
      <c r="D1416" s="9"/>
      <c r="E1416" s="9"/>
      <c r="F1416" s="255" t="s">
        <v>9121</v>
      </c>
      <c r="G1416" s="9"/>
      <c r="H1416" s="255" t="s">
        <v>9171</v>
      </c>
      <c r="I1416" s="9">
        <v>1</v>
      </c>
    </row>
    <row r="1417" spans="1:9">
      <c r="A1417" s="255" t="s">
        <v>2597</v>
      </c>
      <c r="B1417" s="9">
        <v>7</v>
      </c>
      <c r="C1417" s="255" t="s">
        <v>9104</v>
      </c>
      <c r="D1417" s="9"/>
      <c r="E1417" s="9"/>
      <c r="F1417" s="255" t="s">
        <v>9119</v>
      </c>
      <c r="G1417" s="9"/>
      <c r="H1417" s="255" t="s">
        <v>9171</v>
      </c>
      <c r="I1417" s="9">
        <v>1</v>
      </c>
    </row>
    <row r="1418" spans="1:9">
      <c r="A1418" s="255" t="s">
        <v>2598</v>
      </c>
      <c r="B1418" s="9">
        <v>7</v>
      </c>
      <c r="C1418" s="255" t="s">
        <v>9104</v>
      </c>
      <c r="D1418" s="9"/>
      <c r="E1418" s="9"/>
      <c r="F1418" s="255" t="s">
        <v>9120</v>
      </c>
      <c r="G1418" s="9"/>
      <c r="H1418" s="255" t="s">
        <v>9171</v>
      </c>
      <c r="I1418" s="9">
        <v>1</v>
      </c>
    </row>
    <row r="1419" spans="1:9">
      <c r="A1419" s="255" t="s">
        <v>2599</v>
      </c>
      <c r="B1419" s="9">
        <v>7</v>
      </c>
      <c r="C1419" s="255" t="s">
        <v>9104</v>
      </c>
      <c r="D1419" s="9">
        <v>7.3387779542417615E-3</v>
      </c>
      <c r="E1419" s="9"/>
      <c r="F1419" s="255" t="s">
        <v>9136</v>
      </c>
      <c r="G1419" s="9"/>
      <c r="H1419" s="255" t="s">
        <v>9171</v>
      </c>
      <c r="I1419" s="9">
        <v>1</v>
      </c>
    </row>
    <row r="1420" spans="1:9">
      <c r="A1420" s="255" t="s">
        <v>2600</v>
      </c>
      <c r="B1420" s="9">
        <v>7</v>
      </c>
      <c r="C1420" s="255" t="s">
        <v>9104</v>
      </c>
      <c r="D1420" s="9"/>
      <c r="E1420" s="9"/>
      <c r="F1420" s="255" t="s">
        <v>9137</v>
      </c>
      <c r="G1420" s="9"/>
      <c r="H1420" s="255" t="s">
        <v>9171</v>
      </c>
      <c r="I1420" s="9">
        <v>1</v>
      </c>
    </row>
    <row r="1421" spans="1:9">
      <c r="A1421" s="255" t="s">
        <v>2601</v>
      </c>
      <c r="B1421" s="9">
        <v>7</v>
      </c>
      <c r="C1421" s="255" t="s">
        <v>9104</v>
      </c>
      <c r="D1421" s="9">
        <v>6.0905649244053905E-3</v>
      </c>
      <c r="E1421" s="9"/>
      <c r="F1421" s="255" t="s">
        <v>9138</v>
      </c>
      <c r="G1421" s="9"/>
      <c r="H1421" s="255" t="s">
        <v>9171</v>
      </c>
      <c r="I1421" s="9">
        <v>1</v>
      </c>
    </row>
    <row r="1422" spans="1:9">
      <c r="A1422" s="255" t="s">
        <v>2602</v>
      </c>
      <c r="B1422" s="9">
        <v>7</v>
      </c>
      <c r="C1422" s="255" t="s">
        <v>9104</v>
      </c>
      <c r="D1422" s="9">
        <v>6.0437689759864363E-3</v>
      </c>
      <c r="E1422" s="9"/>
      <c r="F1422" s="255" t="s">
        <v>9117</v>
      </c>
      <c r="G1422" s="9"/>
      <c r="H1422" s="255" t="s">
        <v>9171</v>
      </c>
      <c r="I1422" s="9">
        <v>1</v>
      </c>
    </row>
    <row r="1423" spans="1:9">
      <c r="A1423" s="255" t="s">
        <v>2603</v>
      </c>
      <c r="B1423" s="9">
        <v>7</v>
      </c>
      <c r="C1423" s="255" t="s">
        <v>9104</v>
      </c>
      <c r="D1423" s="9">
        <v>2.9395730472252233E-3</v>
      </c>
      <c r="E1423" s="9"/>
      <c r="F1423" s="255" t="s">
        <v>9128</v>
      </c>
      <c r="G1423" s="9"/>
      <c r="H1423" s="255" t="s">
        <v>9171</v>
      </c>
      <c r="I1423" s="9">
        <v>1</v>
      </c>
    </row>
    <row r="1424" spans="1:9">
      <c r="A1424" s="255" t="s">
        <v>2604</v>
      </c>
      <c r="B1424" s="9">
        <v>7</v>
      </c>
      <c r="C1424" s="255" t="s">
        <v>9104</v>
      </c>
      <c r="D1424" s="9">
        <v>7.5388083717505428E-3</v>
      </c>
      <c r="E1424" s="9"/>
      <c r="F1424" s="255" t="s">
        <v>9135</v>
      </c>
      <c r="G1424" s="9"/>
      <c r="H1424" s="255" t="s">
        <v>9171</v>
      </c>
      <c r="I1424" s="9">
        <v>1</v>
      </c>
    </row>
    <row r="1425" spans="1:9">
      <c r="A1425" s="255" t="s">
        <v>2605</v>
      </c>
      <c r="B1425" s="9">
        <v>7</v>
      </c>
      <c r="C1425" s="255" t="s">
        <v>9104</v>
      </c>
      <c r="D1425" s="9">
        <v>-6.522931243445218E-3</v>
      </c>
      <c r="E1425" s="9"/>
      <c r="F1425" s="255" t="s">
        <v>9139</v>
      </c>
      <c r="G1425" s="9"/>
      <c r="H1425" s="255" t="s">
        <v>9171</v>
      </c>
      <c r="I1425" s="9">
        <v>1</v>
      </c>
    </row>
    <row r="1426" spans="1:9">
      <c r="A1426" s="255" t="s">
        <v>2606</v>
      </c>
      <c r="B1426" s="9">
        <v>7</v>
      </c>
      <c r="C1426" s="255" t="s">
        <v>9104</v>
      </c>
      <c r="D1426" s="9">
        <v>-3.7196984324576357E-3</v>
      </c>
      <c r="E1426" s="9"/>
      <c r="F1426" s="255" t="s">
        <v>9140</v>
      </c>
      <c r="G1426" s="9"/>
      <c r="H1426" s="255" t="s">
        <v>9171</v>
      </c>
      <c r="I1426" s="9">
        <v>1</v>
      </c>
    </row>
    <row r="1427" spans="1:9">
      <c r="A1427" s="255" t="s">
        <v>2607</v>
      </c>
      <c r="B1427" s="9">
        <v>8</v>
      </c>
      <c r="C1427" s="255" t="s">
        <v>9104</v>
      </c>
      <c r="D1427" s="9">
        <v>5.6254380777143991E-3</v>
      </c>
      <c r="E1427" s="9"/>
      <c r="F1427" s="255" t="s">
        <v>9132</v>
      </c>
      <c r="G1427" s="9"/>
      <c r="H1427" s="255" t="s">
        <v>9171</v>
      </c>
      <c r="I1427" s="9">
        <v>1</v>
      </c>
    </row>
    <row r="1428" spans="1:9">
      <c r="A1428" s="255" t="s">
        <v>2608</v>
      </c>
      <c r="B1428" s="9">
        <v>8</v>
      </c>
      <c r="C1428" s="255" t="s">
        <v>9104</v>
      </c>
      <c r="D1428" s="9">
        <v>5.6254380777143991E-3</v>
      </c>
      <c r="E1428" s="9"/>
      <c r="F1428" s="255" t="s">
        <v>9133</v>
      </c>
      <c r="G1428" s="9"/>
      <c r="H1428" s="255" t="s">
        <v>9171</v>
      </c>
      <c r="I1428" s="9">
        <v>1</v>
      </c>
    </row>
    <row r="1429" spans="1:9">
      <c r="A1429" s="255" t="s">
        <v>2609</v>
      </c>
      <c r="B1429" s="9">
        <v>8</v>
      </c>
      <c r="C1429" s="255" t="s">
        <v>9104</v>
      </c>
      <c r="D1429" s="9">
        <v>5.2447364205878907E-3</v>
      </c>
      <c r="E1429" s="9"/>
      <c r="F1429" s="255" t="s">
        <v>9134</v>
      </c>
      <c r="G1429" s="9"/>
      <c r="H1429" s="255" t="s">
        <v>9171</v>
      </c>
      <c r="I1429" s="9">
        <v>1</v>
      </c>
    </row>
    <row r="1430" spans="1:9">
      <c r="A1430" s="255" t="s">
        <v>2610</v>
      </c>
      <c r="B1430" s="9">
        <v>8</v>
      </c>
      <c r="C1430" s="255" t="s">
        <v>9104</v>
      </c>
      <c r="D1430" s="9"/>
      <c r="E1430" s="9"/>
      <c r="F1430" s="255" t="s">
        <v>9124</v>
      </c>
      <c r="G1430" s="9"/>
      <c r="H1430" s="255" t="s">
        <v>9171</v>
      </c>
      <c r="I1430" s="9">
        <v>1</v>
      </c>
    </row>
    <row r="1431" spans="1:9">
      <c r="A1431" s="255" t="s">
        <v>2611</v>
      </c>
      <c r="B1431" s="9">
        <v>8</v>
      </c>
      <c r="C1431" s="255" t="s">
        <v>9104</v>
      </c>
      <c r="D1431" s="9"/>
      <c r="E1431" s="9"/>
      <c r="F1431" s="255" t="s">
        <v>9123</v>
      </c>
      <c r="G1431" s="9"/>
      <c r="H1431" s="255" t="s">
        <v>9171</v>
      </c>
      <c r="I1431" s="9">
        <v>1</v>
      </c>
    </row>
    <row r="1432" spans="1:9">
      <c r="A1432" s="255" t="s">
        <v>2612</v>
      </c>
      <c r="B1432" s="9">
        <v>8</v>
      </c>
      <c r="C1432" s="255" t="s">
        <v>9104</v>
      </c>
      <c r="D1432" s="9">
        <v>8.5836047117977092E-3</v>
      </c>
      <c r="E1432" s="9"/>
      <c r="F1432" s="255" t="s">
        <v>9125</v>
      </c>
      <c r="G1432" s="9"/>
      <c r="H1432" s="255" t="s">
        <v>9171</v>
      </c>
      <c r="I1432" s="9">
        <v>1</v>
      </c>
    </row>
    <row r="1433" spans="1:9">
      <c r="A1433" s="255" t="s">
        <v>2613</v>
      </c>
      <c r="B1433" s="9">
        <v>8</v>
      </c>
      <c r="C1433" s="255" t="s">
        <v>9104</v>
      </c>
      <c r="D1433" s="9">
        <v>8.5836047117977092E-3</v>
      </c>
      <c r="E1433" s="9"/>
      <c r="F1433" s="255" t="s">
        <v>9126</v>
      </c>
      <c r="G1433" s="9"/>
      <c r="H1433" s="255" t="s">
        <v>9171</v>
      </c>
      <c r="I1433" s="9">
        <v>1</v>
      </c>
    </row>
    <row r="1434" spans="1:9">
      <c r="A1434" s="255" t="s">
        <v>2614</v>
      </c>
      <c r="B1434" s="9">
        <v>8</v>
      </c>
      <c r="C1434" s="255" t="s">
        <v>9104</v>
      </c>
      <c r="D1434" s="9">
        <v>8.5836047117977092E-3</v>
      </c>
      <c r="E1434" s="9"/>
      <c r="F1434" s="255" t="s">
        <v>9127</v>
      </c>
      <c r="G1434" s="9"/>
      <c r="H1434" s="255" t="s">
        <v>9171</v>
      </c>
      <c r="I1434" s="9">
        <v>1</v>
      </c>
    </row>
    <row r="1435" spans="1:9">
      <c r="A1435" s="255" t="s">
        <v>2615</v>
      </c>
      <c r="B1435" s="9">
        <v>8</v>
      </c>
      <c r="C1435" s="255" t="s">
        <v>9104</v>
      </c>
      <c r="D1435" s="9">
        <v>1.3635014451191656E-2</v>
      </c>
      <c r="E1435" s="9"/>
      <c r="F1435" s="255" t="s">
        <v>9130</v>
      </c>
      <c r="G1435" s="9"/>
      <c r="H1435" s="255" t="s">
        <v>9171</v>
      </c>
      <c r="I1435" s="9">
        <v>1</v>
      </c>
    </row>
    <row r="1436" spans="1:9">
      <c r="A1436" s="255" t="s">
        <v>2616</v>
      </c>
      <c r="B1436" s="9">
        <v>8</v>
      </c>
      <c r="C1436" s="255" t="s">
        <v>9104</v>
      </c>
      <c r="D1436" s="9">
        <v>1.3635014451191656E-2</v>
      </c>
      <c r="E1436" s="9"/>
      <c r="F1436" s="255" t="s">
        <v>9131</v>
      </c>
      <c r="G1436" s="9"/>
      <c r="H1436" s="255" t="s">
        <v>9171</v>
      </c>
      <c r="I1436" s="9">
        <v>1</v>
      </c>
    </row>
    <row r="1437" spans="1:9">
      <c r="A1437" s="255" t="s">
        <v>2617</v>
      </c>
      <c r="B1437" s="9">
        <v>8</v>
      </c>
      <c r="C1437" s="255" t="s">
        <v>9104</v>
      </c>
      <c r="D1437" s="9">
        <v>-7.0099114099332824E-3</v>
      </c>
      <c r="E1437" s="9"/>
      <c r="F1437" s="255" t="s">
        <v>9129</v>
      </c>
      <c r="G1437" s="9"/>
      <c r="H1437" s="255" t="s">
        <v>9171</v>
      </c>
      <c r="I1437" s="9">
        <v>1</v>
      </c>
    </row>
    <row r="1438" spans="1:9">
      <c r="A1438" s="255" t="s">
        <v>2618</v>
      </c>
      <c r="B1438" s="9">
        <v>8</v>
      </c>
      <c r="C1438" s="255" t="s">
        <v>9104</v>
      </c>
      <c r="D1438" s="9"/>
      <c r="E1438" s="9"/>
      <c r="F1438" s="255" t="s">
        <v>9118</v>
      </c>
      <c r="G1438" s="9"/>
      <c r="H1438" s="255" t="s">
        <v>9171</v>
      </c>
      <c r="I1438" s="9">
        <v>1</v>
      </c>
    </row>
    <row r="1439" spans="1:9">
      <c r="A1439" s="255" t="s">
        <v>2619</v>
      </c>
      <c r="B1439" s="9">
        <v>8</v>
      </c>
      <c r="C1439" s="255" t="s">
        <v>9104</v>
      </c>
      <c r="D1439" s="9"/>
      <c r="E1439" s="9"/>
      <c r="F1439" s="255" t="s">
        <v>9141</v>
      </c>
      <c r="G1439" s="9"/>
      <c r="H1439" s="255" t="s">
        <v>9171</v>
      </c>
      <c r="I1439" s="9">
        <v>1</v>
      </c>
    </row>
    <row r="1440" spans="1:9">
      <c r="A1440" s="255" t="s">
        <v>2620</v>
      </c>
      <c r="B1440" s="9">
        <v>8</v>
      </c>
      <c r="C1440" s="255" t="s">
        <v>9104</v>
      </c>
      <c r="D1440" s="9"/>
      <c r="E1440" s="9"/>
      <c r="F1440" s="255" t="s">
        <v>9122</v>
      </c>
      <c r="G1440" s="9"/>
      <c r="H1440" s="255" t="s">
        <v>9171</v>
      </c>
      <c r="I1440" s="9">
        <v>1</v>
      </c>
    </row>
    <row r="1441" spans="1:9">
      <c r="A1441" s="255" t="s">
        <v>2621</v>
      </c>
      <c r="B1441" s="9">
        <v>8</v>
      </c>
      <c r="C1441" s="255" t="s">
        <v>9104</v>
      </c>
      <c r="D1441" s="9"/>
      <c r="E1441" s="9"/>
      <c r="F1441" s="255" t="s">
        <v>9121</v>
      </c>
      <c r="G1441" s="9"/>
      <c r="H1441" s="255" t="s">
        <v>9171</v>
      </c>
      <c r="I1441" s="9">
        <v>1</v>
      </c>
    </row>
    <row r="1442" spans="1:9">
      <c r="A1442" s="255" t="s">
        <v>2622</v>
      </c>
      <c r="B1442" s="9">
        <v>8</v>
      </c>
      <c r="C1442" s="255" t="s">
        <v>9104</v>
      </c>
      <c r="D1442" s="9"/>
      <c r="E1442" s="9"/>
      <c r="F1442" s="255" t="s">
        <v>9119</v>
      </c>
      <c r="G1442" s="9"/>
      <c r="H1442" s="255" t="s">
        <v>9171</v>
      </c>
      <c r="I1442" s="9">
        <v>1</v>
      </c>
    </row>
    <row r="1443" spans="1:9">
      <c r="A1443" s="255" t="s">
        <v>2623</v>
      </c>
      <c r="B1443" s="9">
        <v>8</v>
      </c>
      <c r="C1443" s="255" t="s">
        <v>9104</v>
      </c>
      <c r="D1443" s="9"/>
      <c r="E1443" s="9"/>
      <c r="F1443" s="255" t="s">
        <v>9120</v>
      </c>
      <c r="G1443" s="9"/>
      <c r="H1443" s="255" t="s">
        <v>9171</v>
      </c>
      <c r="I1443" s="9">
        <v>1</v>
      </c>
    </row>
    <row r="1444" spans="1:9">
      <c r="A1444" s="255" t="s">
        <v>2624</v>
      </c>
      <c r="B1444" s="9">
        <v>8</v>
      </c>
      <c r="C1444" s="255" t="s">
        <v>9104</v>
      </c>
      <c r="D1444" s="9">
        <v>7.0039955256673029E-3</v>
      </c>
      <c r="E1444" s="9"/>
      <c r="F1444" s="255" t="s">
        <v>9136</v>
      </c>
      <c r="G1444" s="9"/>
      <c r="H1444" s="255" t="s">
        <v>9171</v>
      </c>
      <c r="I1444" s="9">
        <v>1</v>
      </c>
    </row>
    <row r="1445" spans="1:9">
      <c r="A1445" s="255" t="s">
        <v>2625</v>
      </c>
      <c r="B1445" s="9">
        <v>8</v>
      </c>
      <c r="C1445" s="255" t="s">
        <v>9104</v>
      </c>
      <c r="D1445" s="9"/>
      <c r="E1445" s="9"/>
      <c r="F1445" s="255" t="s">
        <v>9137</v>
      </c>
      <c r="G1445" s="9"/>
      <c r="H1445" s="255" t="s">
        <v>9171</v>
      </c>
      <c r="I1445" s="9">
        <v>1</v>
      </c>
    </row>
    <row r="1446" spans="1:9">
      <c r="A1446" s="255" t="s">
        <v>2626</v>
      </c>
      <c r="B1446" s="9">
        <v>8</v>
      </c>
      <c r="C1446" s="255" t="s">
        <v>9104</v>
      </c>
      <c r="D1446" s="9">
        <v>5.7969879905771507E-3</v>
      </c>
      <c r="E1446" s="9"/>
      <c r="F1446" s="255" t="s">
        <v>9138</v>
      </c>
      <c r="G1446" s="9"/>
      <c r="H1446" s="255" t="s">
        <v>9171</v>
      </c>
      <c r="I1446" s="9">
        <v>1</v>
      </c>
    </row>
    <row r="1447" spans="1:9">
      <c r="A1447" s="255" t="s">
        <v>2627</v>
      </c>
      <c r="B1447" s="9">
        <v>8</v>
      </c>
      <c r="C1447" s="255" t="s">
        <v>9104</v>
      </c>
      <c r="D1447" s="9">
        <v>7.3318187237665757E-3</v>
      </c>
      <c r="E1447" s="9"/>
      <c r="F1447" s="255" t="s">
        <v>9117</v>
      </c>
      <c r="G1447" s="9"/>
      <c r="H1447" s="255" t="s">
        <v>9171</v>
      </c>
      <c r="I1447" s="9">
        <v>1</v>
      </c>
    </row>
    <row r="1448" spans="1:9">
      <c r="A1448" s="255" t="s">
        <v>2628</v>
      </c>
      <c r="B1448" s="9">
        <v>8</v>
      </c>
      <c r="C1448" s="255" t="s">
        <v>9104</v>
      </c>
      <c r="D1448" s="9">
        <v>3.0838397778175136E-3</v>
      </c>
      <c r="E1448" s="9"/>
      <c r="F1448" s="255" t="s">
        <v>9128</v>
      </c>
      <c r="G1448" s="9"/>
      <c r="H1448" s="255" t="s">
        <v>9171</v>
      </c>
      <c r="I1448" s="9">
        <v>1</v>
      </c>
    </row>
    <row r="1449" spans="1:9">
      <c r="A1449" s="255" t="s">
        <v>2629</v>
      </c>
      <c r="B1449" s="9">
        <v>8</v>
      </c>
      <c r="C1449" s="255" t="s">
        <v>9104</v>
      </c>
      <c r="D1449" s="9">
        <v>8.9334533416070144E-3</v>
      </c>
      <c r="E1449" s="9"/>
      <c r="F1449" s="255" t="s">
        <v>9135</v>
      </c>
      <c r="G1449" s="9"/>
      <c r="H1449" s="255" t="s">
        <v>9171</v>
      </c>
      <c r="I1449" s="9">
        <v>1</v>
      </c>
    </row>
    <row r="1450" spans="1:9">
      <c r="A1450" s="255" t="s">
        <v>2630</v>
      </c>
      <c r="B1450" s="9">
        <v>8</v>
      </c>
      <c r="C1450" s="255" t="s">
        <v>9104</v>
      </c>
      <c r="D1450" s="9">
        <v>-6.4519948417488581E-3</v>
      </c>
      <c r="E1450" s="9"/>
      <c r="F1450" s="255" t="s">
        <v>9139</v>
      </c>
      <c r="G1450" s="9"/>
      <c r="H1450" s="255" t="s">
        <v>9171</v>
      </c>
      <c r="I1450" s="9">
        <v>1</v>
      </c>
    </row>
    <row r="1451" spans="1:9">
      <c r="A1451" s="255" t="s">
        <v>2631</v>
      </c>
      <c r="B1451" s="9">
        <v>8</v>
      </c>
      <c r="C1451" s="255" t="s">
        <v>9104</v>
      </c>
      <c r="D1451" s="9">
        <v>-4.6233829796240916E-3</v>
      </c>
      <c r="E1451" s="9"/>
      <c r="F1451" s="255" t="s">
        <v>9140</v>
      </c>
      <c r="G1451" s="9"/>
      <c r="H1451" s="255" t="s">
        <v>9171</v>
      </c>
      <c r="I1451" s="9">
        <v>1</v>
      </c>
    </row>
    <row r="1452" spans="1:9">
      <c r="A1452" s="255" t="s">
        <v>2632</v>
      </c>
      <c r="B1452" s="9">
        <v>9</v>
      </c>
      <c r="C1452" s="255" t="s">
        <v>9104</v>
      </c>
      <c r="D1452" s="9">
        <v>6.1350243965570582E-3</v>
      </c>
      <c r="E1452" s="9"/>
      <c r="F1452" s="255" t="s">
        <v>9132</v>
      </c>
      <c r="G1452" s="9"/>
      <c r="H1452" s="255" t="s">
        <v>9171</v>
      </c>
      <c r="I1452" s="9">
        <v>1</v>
      </c>
    </row>
    <row r="1453" spans="1:9">
      <c r="A1453" s="255" t="s">
        <v>2633</v>
      </c>
      <c r="B1453" s="9">
        <v>9</v>
      </c>
      <c r="C1453" s="255" t="s">
        <v>9104</v>
      </c>
      <c r="D1453" s="9">
        <v>6.1350243965570582E-3</v>
      </c>
      <c r="E1453" s="9"/>
      <c r="F1453" s="255" t="s">
        <v>9133</v>
      </c>
      <c r="G1453" s="9"/>
      <c r="H1453" s="255" t="s">
        <v>9171</v>
      </c>
      <c r="I1453" s="9">
        <v>1</v>
      </c>
    </row>
    <row r="1454" spans="1:9">
      <c r="A1454" s="255" t="s">
        <v>2634</v>
      </c>
      <c r="B1454" s="9">
        <v>9</v>
      </c>
      <c r="C1454" s="255" t="s">
        <v>9104</v>
      </c>
      <c r="D1454" s="9">
        <v>5.2095415570598096E-3</v>
      </c>
      <c r="E1454" s="9"/>
      <c r="F1454" s="255" t="s">
        <v>9134</v>
      </c>
      <c r="G1454" s="9"/>
      <c r="H1454" s="255" t="s">
        <v>9171</v>
      </c>
      <c r="I1454" s="9">
        <v>1</v>
      </c>
    </row>
    <row r="1455" spans="1:9">
      <c r="A1455" s="255" t="s">
        <v>2635</v>
      </c>
      <c r="B1455" s="9">
        <v>9</v>
      </c>
      <c r="C1455" s="255" t="s">
        <v>9104</v>
      </c>
      <c r="D1455" s="9"/>
      <c r="E1455" s="9"/>
      <c r="F1455" s="255" t="s">
        <v>9124</v>
      </c>
      <c r="G1455" s="9"/>
      <c r="H1455" s="255" t="s">
        <v>9171</v>
      </c>
      <c r="I1455" s="9">
        <v>1</v>
      </c>
    </row>
    <row r="1456" spans="1:9">
      <c r="A1456" s="255" t="s">
        <v>2636</v>
      </c>
      <c r="B1456" s="9">
        <v>9</v>
      </c>
      <c r="C1456" s="255" t="s">
        <v>9104</v>
      </c>
      <c r="D1456" s="9"/>
      <c r="E1456" s="9"/>
      <c r="F1456" s="255" t="s">
        <v>9123</v>
      </c>
      <c r="G1456" s="9"/>
      <c r="H1456" s="255" t="s">
        <v>9171</v>
      </c>
      <c r="I1456" s="9">
        <v>1</v>
      </c>
    </row>
    <row r="1457" spans="1:9">
      <c r="A1457" s="255" t="s">
        <v>2637</v>
      </c>
      <c r="B1457" s="9">
        <v>9</v>
      </c>
      <c r="C1457" s="255" t="s">
        <v>9104</v>
      </c>
      <c r="D1457" s="9">
        <v>9.3060858023434438E-3</v>
      </c>
      <c r="E1457" s="9"/>
      <c r="F1457" s="255" t="s">
        <v>9125</v>
      </c>
      <c r="G1457" s="9"/>
      <c r="H1457" s="255" t="s">
        <v>9171</v>
      </c>
      <c r="I1457" s="9">
        <v>1</v>
      </c>
    </row>
    <row r="1458" spans="1:9">
      <c r="A1458" s="255" t="s">
        <v>2638</v>
      </c>
      <c r="B1458" s="9">
        <v>9</v>
      </c>
      <c r="C1458" s="255" t="s">
        <v>9104</v>
      </c>
      <c r="D1458" s="9">
        <v>9.3060858023434438E-3</v>
      </c>
      <c r="E1458" s="9"/>
      <c r="F1458" s="255" t="s">
        <v>9126</v>
      </c>
      <c r="G1458" s="9"/>
      <c r="H1458" s="255" t="s">
        <v>9171</v>
      </c>
      <c r="I1458" s="9">
        <v>1</v>
      </c>
    </row>
    <row r="1459" spans="1:9">
      <c r="A1459" s="255" t="s">
        <v>2639</v>
      </c>
      <c r="B1459" s="9">
        <v>9</v>
      </c>
      <c r="C1459" s="255" t="s">
        <v>9104</v>
      </c>
      <c r="D1459" s="9">
        <v>9.3060858023434438E-3</v>
      </c>
      <c r="E1459" s="9"/>
      <c r="F1459" s="255" t="s">
        <v>9127</v>
      </c>
      <c r="G1459" s="9"/>
      <c r="H1459" s="255" t="s">
        <v>9171</v>
      </c>
      <c r="I1459" s="9">
        <v>1</v>
      </c>
    </row>
    <row r="1460" spans="1:9">
      <c r="A1460" s="255" t="s">
        <v>2640</v>
      </c>
      <c r="B1460" s="9">
        <v>9</v>
      </c>
      <c r="C1460" s="255" t="s">
        <v>9104</v>
      </c>
      <c r="D1460" s="9">
        <v>1.3867410327054184E-2</v>
      </c>
      <c r="E1460" s="9"/>
      <c r="F1460" s="255" t="s">
        <v>9130</v>
      </c>
      <c r="G1460" s="9"/>
      <c r="H1460" s="255" t="s">
        <v>9171</v>
      </c>
      <c r="I1460" s="9">
        <v>1</v>
      </c>
    </row>
    <row r="1461" spans="1:9">
      <c r="A1461" s="255" t="s">
        <v>2641</v>
      </c>
      <c r="B1461" s="9">
        <v>9</v>
      </c>
      <c r="C1461" s="255" t="s">
        <v>9104</v>
      </c>
      <c r="D1461" s="9">
        <v>1.3867410327054184E-2</v>
      </c>
      <c r="E1461" s="9"/>
      <c r="F1461" s="255" t="s">
        <v>9131</v>
      </c>
      <c r="G1461" s="9"/>
      <c r="H1461" s="255" t="s">
        <v>9171</v>
      </c>
      <c r="I1461" s="9">
        <v>1</v>
      </c>
    </row>
    <row r="1462" spans="1:9">
      <c r="A1462" s="255" t="s">
        <v>2642</v>
      </c>
      <c r="B1462" s="9">
        <v>9</v>
      </c>
      <c r="C1462" s="255" t="s">
        <v>9104</v>
      </c>
      <c r="D1462" s="9">
        <v>-6.2297886057931049E-3</v>
      </c>
      <c r="E1462" s="9"/>
      <c r="F1462" s="255" t="s">
        <v>9129</v>
      </c>
      <c r="G1462" s="9"/>
      <c r="H1462" s="255" t="s">
        <v>9171</v>
      </c>
      <c r="I1462" s="9">
        <v>1</v>
      </c>
    </row>
    <row r="1463" spans="1:9">
      <c r="A1463" s="255" t="s">
        <v>2643</v>
      </c>
      <c r="B1463" s="9">
        <v>9</v>
      </c>
      <c r="C1463" s="255" t="s">
        <v>9104</v>
      </c>
      <c r="D1463" s="9"/>
      <c r="E1463" s="9"/>
      <c r="F1463" s="255" t="s">
        <v>9118</v>
      </c>
      <c r="G1463" s="9"/>
      <c r="H1463" s="255" t="s">
        <v>9171</v>
      </c>
      <c r="I1463" s="9">
        <v>1</v>
      </c>
    </row>
    <row r="1464" spans="1:9">
      <c r="A1464" s="255" t="s">
        <v>2644</v>
      </c>
      <c r="B1464" s="9">
        <v>9</v>
      </c>
      <c r="C1464" s="255" t="s">
        <v>9104</v>
      </c>
      <c r="D1464" s="9"/>
      <c r="E1464" s="9"/>
      <c r="F1464" s="255" t="s">
        <v>9141</v>
      </c>
      <c r="G1464" s="9"/>
      <c r="H1464" s="255" t="s">
        <v>9171</v>
      </c>
      <c r="I1464" s="9">
        <v>1</v>
      </c>
    </row>
    <row r="1465" spans="1:9">
      <c r="A1465" s="255" t="s">
        <v>2645</v>
      </c>
      <c r="B1465" s="9">
        <v>9</v>
      </c>
      <c r="C1465" s="255" t="s">
        <v>9104</v>
      </c>
      <c r="D1465" s="9"/>
      <c r="E1465" s="9"/>
      <c r="F1465" s="255" t="s">
        <v>9122</v>
      </c>
      <c r="G1465" s="9"/>
      <c r="H1465" s="255" t="s">
        <v>9171</v>
      </c>
      <c r="I1465" s="9">
        <v>1</v>
      </c>
    </row>
    <row r="1466" spans="1:9">
      <c r="A1466" s="255" t="s">
        <v>2646</v>
      </c>
      <c r="B1466" s="9">
        <v>9</v>
      </c>
      <c r="C1466" s="255" t="s">
        <v>9104</v>
      </c>
      <c r="D1466" s="9"/>
      <c r="E1466" s="9"/>
      <c r="F1466" s="255" t="s">
        <v>9121</v>
      </c>
      <c r="G1466" s="9"/>
      <c r="H1466" s="255" t="s">
        <v>9171</v>
      </c>
      <c r="I1466" s="9">
        <v>1</v>
      </c>
    </row>
    <row r="1467" spans="1:9">
      <c r="A1467" s="255" t="s">
        <v>2647</v>
      </c>
      <c r="B1467" s="9">
        <v>9</v>
      </c>
      <c r="C1467" s="255" t="s">
        <v>9104</v>
      </c>
      <c r="D1467" s="9"/>
      <c r="E1467" s="9"/>
      <c r="F1467" s="255" t="s">
        <v>9119</v>
      </c>
      <c r="G1467" s="9"/>
      <c r="H1467" s="255" t="s">
        <v>9171</v>
      </c>
      <c r="I1467" s="9">
        <v>1</v>
      </c>
    </row>
    <row r="1468" spans="1:9">
      <c r="A1468" s="255" t="s">
        <v>2648</v>
      </c>
      <c r="B1468" s="9">
        <v>9</v>
      </c>
      <c r="C1468" s="255" t="s">
        <v>9104</v>
      </c>
      <c r="D1468" s="9"/>
      <c r="E1468" s="9"/>
      <c r="F1468" s="255" t="s">
        <v>9120</v>
      </c>
      <c r="G1468" s="9"/>
      <c r="H1468" s="255" t="s">
        <v>9171</v>
      </c>
      <c r="I1468" s="9">
        <v>1</v>
      </c>
    </row>
    <row r="1469" spans="1:9">
      <c r="A1469" s="255" t="s">
        <v>2649</v>
      </c>
      <c r="B1469" s="9">
        <v>9</v>
      </c>
      <c r="C1469" s="255" t="s">
        <v>9104</v>
      </c>
      <c r="D1469" s="9">
        <v>7.0891155906388191E-3</v>
      </c>
      <c r="E1469" s="9"/>
      <c r="F1469" s="255" t="s">
        <v>9136</v>
      </c>
      <c r="G1469" s="9"/>
      <c r="H1469" s="255" t="s">
        <v>9171</v>
      </c>
      <c r="I1469" s="9">
        <v>1</v>
      </c>
    </row>
    <row r="1470" spans="1:9">
      <c r="A1470" s="255" t="s">
        <v>2650</v>
      </c>
      <c r="B1470" s="9">
        <v>9</v>
      </c>
      <c r="C1470" s="255" t="s">
        <v>9104</v>
      </c>
      <c r="D1470" s="9"/>
      <c r="E1470" s="9"/>
      <c r="F1470" s="255" t="s">
        <v>9137</v>
      </c>
      <c r="G1470" s="9"/>
      <c r="H1470" s="255" t="s">
        <v>9171</v>
      </c>
      <c r="I1470" s="9">
        <v>1</v>
      </c>
    </row>
    <row r="1471" spans="1:9">
      <c r="A1471" s="255" t="s">
        <v>2651</v>
      </c>
      <c r="B1471" s="9">
        <v>9</v>
      </c>
      <c r="C1471" s="255" t="s">
        <v>9104</v>
      </c>
      <c r="D1471" s="9">
        <v>6.0339752983541248E-3</v>
      </c>
      <c r="E1471" s="9"/>
      <c r="F1471" s="255" t="s">
        <v>9138</v>
      </c>
      <c r="G1471" s="9"/>
      <c r="H1471" s="255" t="s">
        <v>9171</v>
      </c>
      <c r="I1471" s="9">
        <v>1</v>
      </c>
    </row>
    <row r="1472" spans="1:9">
      <c r="A1472" s="255" t="s">
        <v>2652</v>
      </c>
      <c r="B1472" s="9">
        <v>9</v>
      </c>
      <c r="C1472" s="255" t="s">
        <v>9104</v>
      </c>
      <c r="D1472" s="9">
        <v>6.5450724130960069E-3</v>
      </c>
      <c r="E1472" s="9"/>
      <c r="F1472" s="255" t="s">
        <v>9117</v>
      </c>
      <c r="G1472" s="9"/>
      <c r="H1472" s="255" t="s">
        <v>9171</v>
      </c>
      <c r="I1472" s="9">
        <v>1</v>
      </c>
    </row>
    <row r="1473" spans="1:9">
      <c r="A1473" s="255" t="s">
        <v>2653</v>
      </c>
      <c r="B1473" s="9">
        <v>9</v>
      </c>
      <c r="C1473" s="255" t="s">
        <v>9104</v>
      </c>
      <c r="D1473" s="9">
        <v>3.1009458623015183E-3</v>
      </c>
      <c r="E1473" s="9"/>
      <c r="F1473" s="255" t="s">
        <v>9128</v>
      </c>
      <c r="G1473" s="9"/>
      <c r="H1473" s="255" t="s">
        <v>9171</v>
      </c>
      <c r="I1473" s="9">
        <v>1</v>
      </c>
    </row>
    <row r="1474" spans="1:9">
      <c r="A1474" s="255" t="s">
        <v>2654</v>
      </c>
      <c r="B1474" s="9">
        <v>9</v>
      </c>
      <c r="C1474" s="255" t="s">
        <v>9104</v>
      </c>
      <c r="D1474" s="9">
        <v>8.6858599716915629E-3</v>
      </c>
      <c r="E1474" s="9"/>
      <c r="F1474" s="255" t="s">
        <v>9135</v>
      </c>
      <c r="G1474" s="9"/>
      <c r="H1474" s="255" t="s">
        <v>9171</v>
      </c>
      <c r="I1474" s="9">
        <v>1</v>
      </c>
    </row>
    <row r="1475" spans="1:9">
      <c r="A1475" s="255" t="s">
        <v>2655</v>
      </c>
      <c r="B1475" s="9">
        <v>9</v>
      </c>
      <c r="C1475" s="255" t="s">
        <v>9104</v>
      </c>
      <c r="D1475" s="9">
        <v>-6.1440455542056873E-3</v>
      </c>
      <c r="E1475" s="9"/>
      <c r="F1475" s="255" t="s">
        <v>9139</v>
      </c>
      <c r="G1475" s="9"/>
      <c r="H1475" s="255" t="s">
        <v>9171</v>
      </c>
      <c r="I1475" s="9">
        <v>1</v>
      </c>
    </row>
    <row r="1476" spans="1:9">
      <c r="A1476" s="255" t="s">
        <v>2656</v>
      </c>
      <c r="B1476" s="9">
        <v>9</v>
      </c>
      <c r="C1476" s="255" t="s">
        <v>9104</v>
      </c>
      <c r="D1476" s="9">
        <v>-4.0739669955692252E-3</v>
      </c>
      <c r="E1476" s="9"/>
      <c r="F1476" s="255" t="s">
        <v>9140</v>
      </c>
      <c r="G1476" s="9"/>
      <c r="H1476" s="255" t="s">
        <v>9171</v>
      </c>
      <c r="I1476" s="9">
        <v>1</v>
      </c>
    </row>
    <row r="1477" spans="1:9">
      <c r="A1477" s="255" t="s">
        <v>2657</v>
      </c>
      <c r="B1477" s="9">
        <v>10</v>
      </c>
      <c r="C1477" s="255" t="s">
        <v>9104</v>
      </c>
      <c r="D1477" s="9">
        <v>5.7693672521097377E-3</v>
      </c>
      <c r="E1477" s="9"/>
      <c r="F1477" s="255" t="s">
        <v>9132</v>
      </c>
      <c r="G1477" s="9"/>
      <c r="H1477" s="255" t="s">
        <v>9171</v>
      </c>
      <c r="I1477" s="9">
        <v>1</v>
      </c>
    </row>
    <row r="1478" spans="1:9">
      <c r="A1478" s="255" t="s">
        <v>2658</v>
      </c>
      <c r="B1478" s="9">
        <v>10</v>
      </c>
      <c r="C1478" s="255" t="s">
        <v>9104</v>
      </c>
      <c r="D1478" s="9">
        <v>5.7693672521097377E-3</v>
      </c>
      <c r="E1478" s="9"/>
      <c r="F1478" s="255" t="s">
        <v>9133</v>
      </c>
      <c r="G1478" s="9"/>
      <c r="H1478" s="255" t="s">
        <v>9171</v>
      </c>
      <c r="I1478" s="9">
        <v>1</v>
      </c>
    </row>
    <row r="1479" spans="1:9">
      <c r="A1479" s="255" t="s">
        <v>2659</v>
      </c>
      <c r="B1479" s="9">
        <v>10</v>
      </c>
      <c r="C1479" s="255" t="s">
        <v>9104</v>
      </c>
      <c r="D1479" s="9">
        <v>5.5852967155325343E-3</v>
      </c>
      <c r="E1479" s="9"/>
      <c r="F1479" s="255" t="s">
        <v>9134</v>
      </c>
      <c r="G1479" s="9"/>
      <c r="H1479" s="255" t="s">
        <v>9171</v>
      </c>
      <c r="I1479" s="9">
        <v>1</v>
      </c>
    </row>
    <row r="1480" spans="1:9">
      <c r="A1480" s="255" t="s">
        <v>2660</v>
      </c>
      <c r="B1480" s="9">
        <v>10</v>
      </c>
      <c r="C1480" s="255" t="s">
        <v>9104</v>
      </c>
      <c r="D1480" s="9"/>
      <c r="E1480" s="9"/>
      <c r="F1480" s="255" t="s">
        <v>9124</v>
      </c>
      <c r="G1480" s="9"/>
      <c r="H1480" s="255" t="s">
        <v>9171</v>
      </c>
      <c r="I1480" s="9">
        <v>1</v>
      </c>
    </row>
    <row r="1481" spans="1:9">
      <c r="A1481" s="255" t="s">
        <v>2661</v>
      </c>
      <c r="B1481" s="9">
        <v>10</v>
      </c>
      <c r="C1481" s="255" t="s">
        <v>9104</v>
      </c>
      <c r="D1481" s="9"/>
      <c r="E1481" s="9"/>
      <c r="F1481" s="255" t="s">
        <v>9123</v>
      </c>
      <c r="G1481" s="9"/>
      <c r="H1481" s="255" t="s">
        <v>9171</v>
      </c>
      <c r="I1481" s="9">
        <v>1</v>
      </c>
    </row>
    <row r="1482" spans="1:9">
      <c r="A1482" s="255" t="s">
        <v>2662</v>
      </c>
      <c r="B1482" s="9">
        <v>10</v>
      </c>
      <c r="C1482" s="255" t="s">
        <v>9104</v>
      </c>
      <c r="D1482" s="9">
        <v>9.0641851588291553E-3</v>
      </c>
      <c r="E1482" s="9"/>
      <c r="F1482" s="255" t="s">
        <v>9125</v>
      </c>
      <c r="G1482" s="9"/>
      <c r="H1482" s="255" t="s">
        <v>9171</v>
      </c>
      <c r="I1482" s="9">
        <v>1</v>
      </c>
    </row>
    <row r="1483" spans="1:9">
      <c r="A1483" s="255" t="s">
        <v>2663</v>
      </c>
      <c r="B1483" s="9">
        <v>10</v>
      </c>
      <c r="C1483" s="255" t="s">
        <v>9104</v>
      </c>
      <c r="D1483" s="9">
        <v>9.0641851588291553E-3</v>
      </c>
      <c r="E1483" s="9"/>
      <c r="F1483" s="255" t="s">
        <v>9126</v>
      </c>
      <c r="G1483" s="9"/>
      <c r="H1483" s="255" t="s">
        <v>9171</v>
      </c>
      <c r="I1483" s="9">
        <v>1</v>
      </c>
    </row>
    <row r="1484" spans="1:9">
      <c r="A1484" s="255" t="s">
        <v>2664</v>
      </c>
      <c r="B1484" s="9">
        <v>10</v>
      </c>
      <c r="C1484" s="255" t="s">
        <v>9104</v>
      </c>
      <c r="D1484" s="9">
        <v>9.0641851588291553E-3</v>
      </c>
      <c r="E1484" s="9"/>
      <c r="F1484" s="255" t="s">
        <v>9127</v>
      </c>
      <c r="G1484" s="9"/>
      <c r="H1484" s="255" t="s">
        <v>9171</v>
      </c>
      <c r="I1484" s="9">
        <v>1</v>
      </c>
    </row>
    <row r="1485" spans="1:9">
      <c r="A1485" s="255" t="s">
        <v>2665</v>
      </c>
      <c r="B1485" s="9">
        <v>10</v>
      </c>
      <c r="C1485" s="255" t="s">
        <v>9104</v>
      </c>
      <c r="D1485" s="9">
        <v>1.5154450705520973E-2</v>
      </c>
      <c r="E1485" s="9"/>
      <c r="F1485" s="255" t="s">
        <v>9130</v>
      </c>
      <c r="G1485" s="9"/>
      <c r="H1485" s="255" t="s">
        <v>9171</v>
      </c>
      <c r="I1485" s="9">
        <v>1</v>
      </c>
    </row>
    <row r="1486" spans="1:9">
      <c r="A1486" s="255" t="s">
        <v>2666</v>
      </c>
      <c r="B1486" s="9">
        <v>10</v>
      </c>
      <c r="C1486" s="255" t="s">
        <v>9104</v>
      </c>
      <c r="D1486" s="9">
        <v>1.5154450705520973E-2</v>
      </c>
      <c r="E1486" s="9"/>
      <c r="F1486" s="255" t="s">
        <v>9131</v>
      </c>
      <c r="G1486" s="9"/>
      <c r="H1486" s="255" t="s">
        <v>9171</v>
      </c>
      <c r="I1486" s="9">
        <v>1</v>
      </c>
    </row>
    <row r="1487" spans="1:9">
      <c r="A1487" s="255" t="s">
        <v>2667</v>
      </c>
      <c r="B1487" s="9">
        <v>10</v>
      </c>
      <c r="C1487" s="255" t="s">
        <v>9104</v>
      </c>
      <c r="D1487" s="9">
        <v>-8.4932191628705727E-3</v>
      </c>
      <c r="E1487" s="9"/>
      <c r="F1487" s="255" t="s">
        <v>9129</v>
      </c>
      <c r="G1487" s="9"/>
      <c r="H1487" s="255" t="s">
        <v>9171</v>
      </c>
      <c r="I1487" s="9">
        <v>1</v>
      </c>
    </row>
    <row r="1488" spans="1:9">
      <c r="A1488" s="255" t="s">
        <v>2668</v>
      </c>
      <c r="B1488" s="9">
        <v>10</v>
      </c>
      <c r="C1488" s="255" t="s">
        <v>9104</v>
      </c>
      <c r="D1488" s="9"/>
      <c r="E1488" s="9"/>
      <c r="F1488" s="255" t="s">
        <v>9118</v>
      </c>
      <c r="G1488" s="9"/>
      <c r="H1488" s="255" t="s">
        <v>9171</v>
      </c>
      <c r="I1488" s="9">
        <v>1</v>
      </c>
    </row>
    <row r="1489" spans="1:9">
      <c r="A1489" s="255" t="s">
        <v>2669</v>
      </c>
      <c r="B1489" s="9">
        <v>10</v>
      </c>
      <c r="C1489" s="255" t="s">
        <v>9104</v>
      </c>
      <c r="D1489" s="9"/>
      <c r="E1489" s="9"/>
      <c r="F1489" s="255" t="s">
        <v>9141</v>
      </c>
      <c r="G1489" s="9"/>
      <c r="H1489" s="255" t="s">
        <v>9171</v>
      </c>
      <c r="I1489" s="9">
        <v>1</v>
      </c>
    </row>
    <row r="1490" spans="1:9">
      <c r="A1490" s="255" t="s">
        <v>2670</v>
      </c>
      <c r="B1490" s="9">
        <v>10</v>
      </c>
      <c r="C1490" s="255" t="s">
        <v>9104</v>
      </c>
      <c r="D1490" s="9"/>
      <c r="E1490" s="9"/>
      <c r="F1490" s="255" t="s">
        <v>9122</v>
      </c>
      <c r="G1490" s="9"/>
      <c r="H1490" s="255" t="s">
        <v>9171</v>
      </c>
      <c r="I1490" s="9">
        <v>1</v>
      </c>
    </row>
    <row r="1491" spans="1:9">
      <c r="A1491" s="255" t="s">
        <v>2671</v>
      </c>
      <c r="B1491" s="9">
        <v>10</v>
      </c>
      <c r="C1491" s="255" t="s">
        <v>9104</v>
      </c>
      <c r="D1491" s="9"/>
      <c r="E1491" s="9"/>
      <c r="F1491" s="255" t="s">
        <v>9121</v>
      </c>
      <c r="G1491" s="9"/>
      <c r="H1491" s="255" t="s">
        <v>9171</v>
      </c>
      <c r="I1491" s="9">
        <v>1</v>
      </c>
    </row>
    <row r="1492" spans="1:9">
      <c r="A1492" s="255" t="s">
        <v>2672</v>
      </c>
      <c r="B1492" s="9">
        <v>10</v>
      </c>
      <c r="C1492" s="255" t="s">
        <v>9104</v>
      </c>
      <c r="D1492" s="9"/>
      <c r="E1492" s="9"/>
      <c r="F1492" s="255" t="s">
        <v>9119</v>
      </c>
      <c r="G1492" s="9"/>
      <c r="H1492" s="255" t="s">
        <v>9171</v>
      </c>
      <c r="I1492" s="9">
        <v>1</v>
      </c>
    </row>
    <row r="1493" spans="1:9">
      <c r="A1493" s="255" t="s">
        <v>2673</v>
      </c>
      <c r="B1493" s="9">
        <v>10</v>
      </c>
      <c r="C1493" s="255" t="s">
        <v>9104</v>
      </c>
      <c r="D1493" s="9"/>
      <c r="E1493" s="9"/>
      <c r="F1493" s="255" t="s">
        <v>9120</v>
      </c>
      <c r="G1493" s="9"/>
      <c r="H1493" s="255" t="s">
        <v>9171</v>
      </c>
      <c r="I1493" s="9">
        <v>1</v>
      </c>
    </row>
    <row r="1494" spans="1:9">
      <c r="A1494" s="255" t="s">
        <v>2674</v>
      </c>
      <c r="B1494" s="9">
        <v>10</v>
      </c>
      <c r="C1494" s="255" t="s">
        <v>9104</v>
      </c>
      <c r="D1494" s="9">
        <v>6.4332029108849715E-3</v>
      </c>
      <c r="E1494" s="9"/>
      <c r="F1494" s="255" t="s">
        <v>9136</v>
      </c>
      <c r="G1494" s="9"/>
      <c r="H1494" s="255" t="s">
        <v>9171</v>
      </c>
      <c r="I1494" s="9">
        <v>1</v>
      </c>
    </row>
    <row r="1495" spans="1:9">
      <c r="A1495" s="255" t="s">
        <v>2675</v>
      </c>
      <c r="B1495" s="9">
        <v>10</v>
      </c>
      <c r="C1495" s="255" t="s">
        <v>9104</v>
      </c>
      <c r="D1495" s="9"/>
      <c r="E1495" s="9"/>
      <c r="F1495" s="255" t="s">
        <v>9137</v>
      </c>
      <c r="G1495" s="9"/>
      <c r="H1495" s="255" t="s">
        <v>9171</v>
      </c>
      <c r="I1495" s="9">
        <v>1</v>
      </c>
    </row>
    <row r="1496" spans="1:9">
      <c r="A1496" s="255" t="s">
        <v>2676</v>
      </c>
      <c r="B1496" s="9">
        <v>10</v>
      </c>
      <c r="C1496" s="255" t="s">
        <v>9104</v>
      </c>
      <c r="D1496" s="9">
        <v>5.5120023964384708E-3</v>
      </c>
      <c r="E1496" s="9"/>
      <c r="F1496" s="255" t="s">
        <v>9138</v>
      </c>
      <c r="G1496" s="9"/>
      <c r="H1496" s="255" t="s">
        <v>9171</v>
      </c>
      <c r="I1496" s="9">
        <v>1</v>
      </c>
    </row>
    <row r="1497" spans="1:9">
      <c r="A1497" s="255" t="s">
        <v>2677</v>
      </c>
      <c r="B1497" s="9">
        <v>10</v>
      </c>
      <c r="C1497" s="255" t="s">
        <v>9104</v>
      </c>
      <c r="D1497" s="9">
        <v>8.4689163120422652E-3</v>
      </c>
      <c r="E1497" s="9"/>
      <c r="F1497" s="255" t="s">
        <v>9117</v>
      </c>
      <c r="G1497" s="9"/>
      <c r="H1497" s="255" t="s">
        <v>9171</v>
      </c>
      <c r="I1497" s="9">
        <v>1</v>
      </c>
    </row>
    <row r="1498" spans="1:9">
      <c r="A1498" s="255" t="s">
        <v>2678</v>
      </c>
      <c r="B1498" s="9">
        <v>10</v>
      </c>
      <c r="C1498" s="255" t="s">
        <v>9104</v>
      </c>
      <c r="D1498" s="9">
        <v>3.0119814123773514E-3</v>
      </c>
      <c r="E1498" s="9"/>
      <c r="F1498" s="255" t="s">
        <v>9128</v>
      </c>
      <c r="G1498" s="9"/>
      <c r="H1498" s="255" t="s">
        <v>9171</v>
      </c>
      <c r="I1498" s="9">
        <v>1</v>
      </c>
    </row>
    <row r="1499" spans="1:9">
      <c r="A1499" s="255" t="s">
        <v>2679</v>
      </c>
      <c r="B1499" s="9">
        <v>10</v>
      </c>
      <c r="C1499" s="255" t="s">
        <v>9104</v>
      </c>
      <c r="D1499" s="9">
        <v>1.082901250177869E-2</v>
      </c>
      <c r="E1499" s="9"/>
      <c r="F1499" s="255" t="s">
        <v>9135</v>
      </c>
      <c r="G1499" s="9"/>
      <c r="H1499" s="255" t="s">
        <v>9171</v>
      </c>
      <c r="I1499" s="9">
        <v>1</v>
      </c>
    </row>
    <row r="1500" spans="1:9">
      <c r="A1500" s="255" t="s">
        <v>2680</v>
      </c>
      <c r="B1500" s="9">
        <v>10</v>
      </c>
      <c r="C1500" s="255" t="s">
        <v>9104</v>
      </c>
      <c r="D1500" s="9">
        <v>-5.7468968427295221E-3</v>
      </c>
      <c r="E1500" s="9"/>
      <c r="F1500" s="255" t="s">
        <v>9139</v>
      </c>
      <c r="G1500" s="9"/>
      <c r="H1500" s="255" t="s">
        <v>9171</v>
      </c>
      <c r="I1500" s="9">
        <v>1</v>
      </c>
    </row>
    <row r="1501" spans="1:9">
      <c r="A1501" s="255" t="s">
        <v>2681</v>
      </c>
      <c r="B1501" s="9">
        <v>10</v>
      </c>
      <c r="C1501" s="255" t="s">
        <v>9104</v>
      </c>
      <c r="D1501" s="9">
        <v>-5.6810046742764844E-3</v>
      </c>
      <c r="E1501" s="9"/>
      <c r="F1501" s="255" t="s">
        <v>9140</v>
      </c>
      <c r="G1501" s="9"/>
      <c r="H1501" s="255" t="s">
        <v>9171</v>
      </c>
      <c r="I1501" s="9">
        <v>1</v>
      </c>
    </row>
    <row r="1502" spans="1:9">
      <c r="A1502" s="255" t="s">
        <v>2697</v>
      </c>
      <c r="B1502" s="9">
        <v>1</v>
      </c>
      <c r="C1502" s="255" t="s">
        <v>9105</v>
      </c>
      <c r="D1502" s="9">
        <v>1.0697688407021553E-3</v>
      </c>
      <c r="E1502" s="9">
        <v>1741199.3575726699</v>
      </c>
      <c r="F1502" s="255" t="s">
        <v>9139</v>
      </c>
      <c r="G1502" s="9"/>
      <c r="H1502" s="255" t="s">
        <v>9171</v>
      </c>
      <c r="I1502" s="9">
        <v>1</v>
      </c>
    </row>
    <row r="1503" spans="1:9">
      <c r="A1503" s="255" t="s">
        <v>2682</v>
      </c>
      <c r="B1503" s="9">
        <v>1</v>
      </c>
      <c r="C1503" s="255" t="s">
        <v>9105</v>
      </c>
      <c r="D1503" s="9">
        <v>1.784246958119683E-2</v>
      </c>
      <c r="E1503" s="9">
        <v>1741199.3575726699</v>
      </c>
      <c r="F1503" s="255" t="s">
        <v>9135</v>
      </c>
      <c r="G1503" s="9"/>
      <c r="H1503" s="255" t="s">
        <v>9171</v>
      </c>
      <c r="I1503" s="9">
        <v>1</v>
      </c>
    </row>
    <row r="1504" spans="1:9">
      <c r="A1504" s="255" t="s">
        <v>2695</v>
      </c>
      <c r="B1504" s="9">
        <v>1</v>
      </c>
      <c r="C1504" s="255" t="s">
        <v>9105</v>
      </c>
      <c r="D1504" s="9"/>
      <c r="E1504" s="9">
        <v>1741199.3575726699</v>
      </c>
      <c r="F1504" s="255" t="s">
        <v>9118</v>
      </c>
      <c r="G1504" s="9"/>
      <c r="H1504" s="255" t="s">
        <v>9171</v>
      </c>
      <c r="I1504" s="9">
        <v>1</v>
      </c>
    </row>
    <row r="1505" spans="1:9">
      <c r="A1505" s="255" t="s">
        <v>2691</v>
      </c>
      <c r="B1505" s="9">
        <v>1</v>
      </c>
      <c r="C1505" s="255" t="s">
        <v>9105</v>
      </c>
      <c r="D1505" s="9"/>
      <c r="E1505" s="9">
        <v>1741199.3575726699</v>
      </c>
      <c r="F1505" s="255" t="s">
        <v>9119</v>
      </c>
      <c r="G1505" s="9"/>
      <c r="H1505" s="255" t="s">
        <v>9171</v>
      </c>
      <c r="I1505" s="9">
        <v>1</v>
      </c>
    </row>
    <row r="1506" spans="1:9">
      <c r="A1506" s="255" t="s">
        <v>2686</v>
      </c>
      <c r="B1506" s="9">
        <v>1</v>
      </c>
      <c r="C1506" s="255" t="s">
        <v>9105</v>
      </c>
      <c r="D1506" s="9">
        <v>1.8077747105060701E-2</v>
      </c>
      <c r="E1506" s="9">
        <v>1741199.3575726699</v>
      </c>
      <c r="F1506" s="255" t="s">
        <v>9132</v>
      </c>
      <c r="G1506" s="9"/>
      <c r="H1506" s="255" t="s">
        <v>9171</v>
      </c>
      <c r="I1506" s="9">
        <v>1</v>
      </c>
    </row>
    <row r="1507" spans="1:9">
      <c r="A1507" s="255" t="s">
        <v>2690</v>
      </c>
      <c r="B1507" s="9">
        <v>1</v>
      </c>
      <c r="C1507" s="255" t="s">
        <v>9105</v>
      </c>
      <c r="D1507" s="9">
        <v>1.5456040999810933E-2</v>
      </c>
      <c r="E1507" s="9">
        <v>1741199.3575726699</v>
      </c>
      <c r="F1507" s="255" t="s">
        <v>9131</v>
      </c>
      <c r="G1507" s="9"/>
      <c r="H1507" s="255" t="s">
        <v>9171</v>
      </c>
      <c r="I1507" s="9">
        <v>1</v>
      </c>
    </row>
    <row r="1508" spans="1:9">
      <c r="A1508" s="255" t="s">
        <v>2687</v>
      </c>
      <c r="B1508" s="9">
        <v>1</v>
      </c>
      <c r="C1508" s="255" t="s">
        <v>9105</v>
      </c>
      <c r="D1508" s="9">
        <v>1.3900527199128794E-2</v>
      </c>
      <c r="E1508" s="9">
        <v>1741199.3575726699</v>
      </c>
      <c r="F1508" s="255" t="s">
        <v>9136</v>
      </c>
      <c r="G1508" s="9"/>
      <c r="H1508" s="255" t="s">
        <v>9171</v>
      </c>
      <c r="I1508" s="9">
        <v>1</v>
      </c>
    </row>
    <row r="1509" spans="1:9">
      <c r="A1509" s="255" t="s">
        <v>2692</v>
      </c>
      <c r="B1509" s="9">
        <v>1</v>
      </c>
      <c r="C1509" s="255" t="s">
        <v>9105</v>
      </c>
      <c r="D1509" s="9">
        <v>1.5456040999810933E-2</v>
      </c>
      <c r="E1509" s="9">
        <v>1741199.3575726699</v>
      </c>
      <c r="F1509" s="255" t="s">
        <v>9130</v>
      </c>
      <c r="G1509" s="9"/>
      <c r="H1509" s="255" t="s">
        <v>9171</v>
      </c>
      <c r="I1509" s="9">
        <v>1</v>
      </c>
    </row>
    <row r="1510" spans="1:9">
      <c r="A1510" s="255" t="s">
        <v>2701</v>
      </c>
      <c r="B1510" s="9">
        <v>1</v>
      </c>
      <c r="C1510" s="255" t="s">
        <v>9105</v>
      </c>
      <c r="D1510" s="9">
        <v>2.3640465863154447E-2</v>
      </c>
      <c r="E1510" s="9">
        <v>1741199.3575726699</v>
      </c>
      <c r="F1510" s="255" t="s">
        <v>9128</v>
      </c>
      <c r="G1510" s="9"/>
      <c r="H1510" s="255" t="s">
        <v>9171</v>
      </c>
      <c r="I1510" s="9">
        <v>1</v>
      </c>
    </row>
    <row r="1511" spans="1:9">
      <c r="A1511" s="255" t="s">
        <v>2703</v>
      </c>
      <c r="B1511" s="9">
        <v>1</v>
      </c>
      <c r="C1511" s="255" t="s">
        <v>9105</v>
      </c>
      <c r="D1511" s="9">
        <v>2.4710519915747166E-2</v>
      </c>
      <c r="E1511" s="9">
        <v>1741199.3575726699</v>
      </c>
      <c r="F1511" s="255" t="s">
        <v>9137</v>
      </c>
      <c r="G1511" s="9"/>
      <c r="H1511" s="255" t="s">
        <v>9171</v>
      </c>
      <c r="I1511" s="9">
        <v>1</v>
      </c>
    </row>
    <row r="1512" spans="1:9">
      <c r="A1512" s="255" t="s">
        <v>2693</v>
      </c>
      <c r="B1512" s="9">
        <v>1</v>
      </c>
      <c r="C1512" s="255" t="s">
        <v>9105</v>
      </c>
      <c r="D1512" s="9"/>
      <c r="E1512" s="9">
        <v>1741199.3575726699</v>
      </c>
      <c r="F1512" s="255" t="s">
        <v>9141</v>
      </c>
      <c r="G1512" s="9"/>
      <c r="H1512" s="255" t="s">
        <v>9171</v>
      </c>
      <c r="I1512" s="9">
        <v>1</v>
      </c>
    </row>
    <row r="1513" spans="1:9">
      <c r="A1513" s="255" t="s">
        <v>2684</v>
      </c>
      <c r="B1513" s="9">
        <v>1</v>
      </c>
      <c r="C1513" s="255" t="s">
        <v>9105</v>
      </c>
      <c r="D1513" s="9">
        <v>1.0293346734034418E-2</v>
      </c>
      <c r="E1513" s="9">
        <v>1741199.3575726699</v>
      </c>
      <c r="F1513" s="255" t="s">
        <v>9138</v>
      </c>
      <c r="G1513" s="9"/>
      <c r="H1513" s="255" t="s">
        <v>9171</v>
      </c>
      <c r="I1513" s="9">
        <v>1</v>
      </c>
    </row>
    <row r="1514" spans="1:9">
      <c r="A1514" s="255" t="s">
        <v>2694</v>
      </c>
      <c r="B1514" s="9">
        <v>1</v>
      </c>
      <c r="C1514" s="255" t="s">
        <v>9105</v>
      </c>
      <c r="D1514" s="9">
        <v>1.5506183758106003E-2</v>
      </c>
      <c r="E1514" s="9">
        <v>1741199.3575726699</v>
      </c>
      <c r="F1514" s="255" t="s">
        <v>9140</v>
      </c>
      <c r="G1514" s="9"/>
      <c r="H1514" s="255" t="s">
        <v>9171</v>
      </c>
      <c r="I1514" s="9">
        <v>1</v>
      </c>
    </row>
    <row r="1515" spans="1:9">
      <c r="A1515" s="255" t="s">
        <v>2698</v>
      </c>
      <c r="B1515" s="9">
        <v>1</v>
      </c>
      <c r="C1515" s="255" t="s">
        <v>9105</v>
      </c>
      <c r="D1515" s="9"/>
      <c r="E1515" s="9">
        <v>1741199.3575726699</v>
      </c>
      <c r="F1515" s="255" t="s">
        <v>9122</v>
      </c>
      <c r="G1515" s="9"/>
      <c r="H1515" s="255" t="s">
        <v>9171</v>
      </c>
      <c r="I1515" s="9">
        <v>1</v>
      </c>
    </row>
    <row r="1516" spans="1:9">
      <c r="A1516" s="255" t="s">
        <v>2699</v>
      </c>
      <c r="B1516" s="9">
        <v>1</v>
      </c>
      <c r="C1516" s="255" t="s">
        <v>9105</v>
      </c>
      <c r="D1516" s="9">
        <v>1.49400028106592E-2</v>
      </c>
      <c r="E1516" s="9">
        <v>1741199.3575726699</v>
      </c>
      <c r="F1516" s="255" t="s">
        <v>9117</v>
      </c>
      <c r="G1516" s="9"/>
      <c r="H1516" s="255" t="s">
        <v>9171</v>
      </c>
      <c r="I1516" s="9">
        <v>1</v>
      </c>
    </row>
    <row r="1517" spans="1:9">
      <c r="A1517" s="255" t="s">
        <v>2689</v>
      </c>
      <c r="B1517" s="9">
        <v>1</v>
      </c>
      <c r="C1517" s="255" t="s">
        <v>9105</v>
      </c>
      <c r="D1517" s="9">
        <v>1.0804126614144677E-2</v>
      </c>
      <c r="E1517" s="9">
        <v>1741199.3575726699</v>
      </c>
      <c r="F1517" s="255" t="s">
        <v>9129</v>
      </c>
      <c r="G1517" s="9"/>
      <c r="H1517" s="255" t="s">
        <v>9171</v>
      </c>
      <c r="I1517" s="9">
        <v>1</v>
      </c>
    </row>
    <row r="1518" spans="1:9">
      <c r="A1518" s="255" t="s">
        <v>2706</v>
      </c>
      <c r="B1518" s="9">
        <v>1</v>
      </c>
      <c r="C1518" s="255" t="s">
        <v>9105</v>
      </c>
      <c r="D1518" s="9">
        <v>1.917415659929609E-2</v>
      </c>
      <c r="E1518" s="9">
        <v>1741199.3575726699</v>
      </c>
      <c r="F1518" s="255" t="s">
        <v>9127</v>
      </c>
      <c r="G1518" s="9"/>
      <c r="H1518" s="255" t="s">
        <v>9171</v>
      </c>
      <c r="I1518" s="9">
        <v>1</v>
      </c>
    </row>
    <row r="1519" spans="1:9">
      <c r="A1519" s="255" t="s">
        <v>2683</v>
      </c>
      <c r="B1519" s="9">
        <v>1</v>
      </c>
      <c r="C1519" s="255" t="s">
        <v>9105</v>
      </c>
      <c r="D1519" s="9"/>
      <c r="E1519" s="9">
        <v>1741199.3575726699</v>
      </c>
      <c r="F1519" s="255" t="s">
        <v>9120</v>
      </c>
      <c r="G1519" s="9"/>
      <c r="H1519" s="255" t="s">
        <v>9171</v>
      </c>
      <c r="I1519" s="9">
        <v>1</v>
      </c>
    </row>
    <row r="1520" spans="1:9">
      <c r="A1520" s="255" t="s">
        <v>2705</v>
      </c>
      <c r="B1520" s="9">
        <v>1</v>
      </c>
      <c r="C1520" s="255" t="s">
        <v>9105</v>
      </c>
      <c r="D1520" s="9">
        <v>1.917415659929609E-2</v>
      </c>
      <c r="E1520" s="9">
        <v>1741199.3575726699</v>
      </c>
      <c r="F1520" s="255" t="s">
        <v>9125</v>
      </c>
      <c r="G1520" s="9"/>
      <c r="H1520" s="255" t="s">
        <v>9171</v>
      </c>
      <c r="I1520" s="9">
        <v>1</v>
      </c>
    </row>
    <row r="1521" spans="1:9">
      <c r="A1521" s="255" t="s">
        <v>2696</v>
      </c>
      <c r="B1521" s="9">
        <v>1</v>
      </c>
      <c r="C1521" s="255" t="s">
        <v>9105</v>
      </c>
      <c r="D1521" s="9"/>
      <c r="E1521" s="9">
        <v>1741199.3575726699</v>
      </c>
      <c r="F1521" s="255" t="s">
        <v>9123</v>
      </c>
      <c r="G1521" s="9"/>
      <c r="H1521" s="255" t="s">
        <v>9171</v>
      </c>
      <c r="I1521" s="9">
        <v>1</v>
      </c>
    </row>
    <row r="1522" spans="1:9">
      <c r="A1522" s="255" t="s">
        <v>2700</v>
      </c>
      <c r="B1522" s="9">
        <v>1</v>
      </c>
      <c r="C1522" s="255" t="s">
        <v>9105</v>
      </c>
      <c r="D1522" s="9">
        <v>1.8077747105060701E-2</v>
      </c>
      <c r="E1522" s="9">
        <v>1741199.3575726699</v>
      </c>
      <c r="F1522" s="255" t="s">
        <v>9133</v>
      </c>
      <c r="G1522" s="9"/>
      <c r="H1522" s="255" t="s">
        <v>9171</v>
      </c>
      <c r="I1522" s="9">
        <v>1</v>
      </c>
    </row>
    <row r="1523" spans="1:9">
      <c r="A1523" s="255" t="s">
        <v>2688</v>
      </c>
      <c r="B1523" s="9">
        <v>1</v>
      </c>
      <c r="C1523" s="255" t="s">
        <v>9105</v>
      </c>
      <c r="D1523" s="9">
        <v>1.966319986594189E-2</v>
      </c>
      <c r="E1523" s="9">
        <v>1741199.3575726699</v>
      </c>
      <c r="F1523" s="255" t="s">
        <v>9134</v>
      </c>
      <c r="G1523" s="9"/>
      <c r="H1523" s="255" t="s">
        <v>9171</v>
      </c>
      <c r="I1523" s="9">
        <v>1</v>
      </c>
    </row>
    <row r="1524" spans="1:9">
      <c r="A1524" s="255" t="s">
        <v>2704</v>
      </c>
      <c r="B1524" s="9">
        <v>1</v>
      </c>
      <c r="C1524" s="255" t="s">
        <v>9105</v>
      </c>
      <c r="D1524" s="9">
        <v>1.917415659929609E-2</v>
      </c>
      <c r="E1524" s="9">
        <v>1741199.3575726699</v>
      </c>
      <c r="F1524" s="255" t="s">
        <v>9126</v>
      </c>
      <c r="G1524" s="9"/>
      <c r="H1524" s="255" t="s">
        <v>9171</v>
      </c>
      <c r="I1524" s="9">
        <v>1</v>
      </c>
    </row>
    <row r="1525" spans="1:9">
      <c r="A1525" s="255" t="s">
        <v>2685</v>
      </c>
      <c r="B1525" s="9">
        <v>1</v>
      </c>
      <c r="C1525" s="255" t="s">
        <v>9105</v>
      </c>
      <c r="D1525" s="9"/>
      <c r="E1525" s="9">
        <v>1741199.3575726699</v>
      </c>
      <c r="F1525" s="255" t="s">
        <v>9121</v>
      </c>
      <c r="G1525" s="9"/>
      <c r="H1525" s="255" t="s">
        <v>9171</v>
      </c>
      <c r="I1525" s="9">
        <v>1</v>
      </c>
    </row>
    <row r="1526" spans="1:9">
      <c r="A1526" s="255" t="s">
        <v>2702</v>
      </c>
      <c r="B1526" s="9">
        <v>1</v>
      </c>
      <c r="C1526" s="255" t="s">
        <v>9105</v>
      </c>
      <c r="D1526" s="9"/>
      <c r="E1526" s="9">
        <v>1741199.3575726699</v>
      </c>
      <c r="F1526" s="255" t="s">
        <v>9124</v>
      </c>
      <c r="G1526" s="9"/>
      <c r="H1526" s="255" t="s">
        <v>9171</v>
      </c>
      <c r="I1526" s="9">
        <v>1</v>
      </c>
    </row>
    <row r="1527" spans="1:9">
      <c r="A1527" s="255" t="s">
        <v>2707</v>
      </c>
      <c r="B1527" s="9">
        <v>2</v>
      </c>
      <c r="C1527" s="255" t="s">
        <v>9105</v>
      </c>
      <c r="D1527" s="9"/>
      <c r="E1527" s="9">
        <v>1753550.2249801089</v>
      </c>
      <c r="F1527" s="255" t="s">
        <v>9121</v>
      </c>
      <c r="G1527" s="9"/>
      <c r="H1527" s="255" t="s">
        <v>9171</v>
      </c>
      <c r="I1527" s="9">
        <v>1</v>
      </c>
    </row>
    <row r="1528" spans="1:9">
      <c r="A1528" s="255" t="s">
        <v>2714</v>
      </c>
      <c r="B1528" s="9">
        <v>2</v>
      </c>
      <c r="C1528" s="255" t="s">
        <v>9105</v>
      </c>
      <c r="D1528" s="9"/>
      <c r="E1528" s="9">
        <v>1753550.2249801089</v>
      </c>
      <c r="F1528" s="255" t="s">
        <v>9120</v>
      </c>
      <c r="G1528" s="9"/>
      <c r="H1528" s="255" t="s">
        <v>9171</v>
      </c>
      <c r="I1528" s="9">
        <v>1</v>
      </c>
    </row>
    <row r="1529" spans="1:9">
      <c r="A1529" s="255" t="s">
        <v>2720</v>
      </c>
      <c r="B1529" s="9">
        <v>2</v>
      </c>
      <c r="C1529" s="255" t="s">
        <v>9105</v>
      </c>
      <c r="D1529" s="9">
        <v>2.8576245513115994E-2</v>
      </c>
      <c r="E1529" s="9">
        <v>1753550.2249801089</v>
      </c>
      <c r="F1529" s="255" t="s">
        <v>9127</v>
      </c>
      <c r="G1529" s="9"/>
      <c r="H1529" s="255" t="s">
        <v>9171</v>
      </c>
      <c r="I1529" s="9">
        <v>1</v>
      </c>
    </row>
    <row r="1530" spans="1:9">
      <c r="A1530" s="255" t="s">
        <v>2709</v>
      </c>
      <c r="B1530" s="9">
        <v>2</v>
      </c>
      <c r="C1530" s="255" t="s">
        <v>9105</v>
      </c>
      <c r="D1530" s="9">
        <v>1.9715134398273316E-2</v>
      </c>
      <c r="E1530" s="9">
        <v>1753550.2249801089</v>
      </c>
      <c r="F1530" s="255" t="s">
        <v>9117</v>
      </c>
      <c r="G1530" s="9"/>
      <c r="H1530" s="255" t="s">
        <v>9171</v>
      </c>
      <c r="I1530" s="9">
        <v>1</v>
      </c>
    </row>
    <row r="1531" spans="1:9">
      <c r="A1531" s="255" t="s">
        <v>2724</v>
      </c>
      <c r="B1531" s="9">
        <v>2</v>
      </c>
      <c r="C1531" s="255" t="s">
        <v>9105</v>
      </c>
      <c r="D1531" s="9">
        <v>2.4105311203279998E-2</v>
      </c>
      <c r="E1531" s="9">
        <v>1753550.2249801089</v>
      </c>
      <c r="F1531" s="255" t="s">
        <v>9136</v>
      </c>
      <c r="G1531" s="9"/>
      <c r="H1531" s="255" t="s">
        <v>9171</v>
      </c>
      <c r="I1531" s="9">
        <v>1</v>
      </c>
    </row>
    <row r="1532" spans="1:9">
      <c r="A1532" s="255" t="s">
        <v>2729</v>
      </c>
      <c r="B1532" s="9">
        <v>2</v>
      </c>
      <c r="C1532" s="255" t="s">
        <v>9105</v>
      </c>
      <c r="D1532" s="9">
        <v>2.9373997164339388E-2</v>
      </c>
      <c r="E1532" s="9">
        <v>1753550.2249801089</v>
      </c>
      <c r="F1532" s="255" t="s">
        <v>9133</v>
      </c>
      <c r="G1532" s="9"/>
      <c r="H1532" s="255" t="s">
        <v>9171</v>
      </c>
      <c r="I1532" s="9">
        <v>1</v>
      </c>
    </row>
    <row r="1533" spans="1:9">
      <c r="A1533" s="255" t="s">
        <v>2712</v>
      </c>
      <c r="B1533" s="9">
        <v>2</v>
      </c>
      <c r="C1533" s="255" t="s">
        <v>9105</v>
      </c>
      <c r="D1533" s="9">
        <v>2.3306946483254324E-2</v>
      </c>
      <c r="E1533" s="9">
        <v>1753550.2249801089</v>
      </c>
      <c r="F1533" s="255" t="s">
        <v>9130</v>
      </c>
      <c r="G1533" s="9"/>
      <c r="H1533" s="255" t="s">
        <v>9171</v>
      </c>
      <c r="I1533" s="9">
        <v>1</v>
      </c>
    </row>
    <row r="1534" spans="1:9">
      <c r="A1534" s="255" t="s">
        <v>2711</v>
      </c>
      <c r="B1534" s="9">
        <v>2</v>
      </c>
      <c r="C1534" s="255" t="s">
        <v>9105</v>
      </c>
      <c r="D1534" s="9">
        <v>2.8576245513115994E-2</v>
      </c>
      <c r="E1534" s="9">
        <v>1753550.2249801089</v>
      </c>
      <c r="F1534" s="255" t="s">
        <v>9126</v>
      </c>
      <c r="G1534" s="9"/>
      <c r="H1534" s="255" t="s">
        <v>9171</v>
      </c>
      <c r="I1534" s="9">
        <v>1</v>
      </c>
    </row>
    <row r="1535" spans="1:9">
      <c r="A1535" s="255" t="s">
        <v>2710</v>
      </c>
      <c r="B1535" s="9">
        <v>2</v>
      </c>
      <c r="C1535" s="255" t="s">
        <v>9105</v>
      </c>
      <c r="D1535" s="9">
        <v>2.9373997164339388E-2</v>
      </c>
      <c r="E1535" s="9">
        <v>1753550.2249801089</v>
      </c>
      <c r="F1535" s="255" t="s">
        <v>9132</v>
      </c>
      <c r="G1535" s="9"/>
      <c r="H1535" s="255" t="s">
        <v>9171</v>
      </c>
      <c r="I1535" s="9">
        <v>1</v>
      </c>
    </row>
    <row r="1536" spans="1:9">
      <c r="A1536" s="255" t="s">
        <v>2728</v>
      </c>
      <c r="B1536" s="9">
        <v>2</v>
      </c>
      <c r="C1536" s="255" t="s">
        <v>9105</v>
      </c>
      <c r="D1536" s="9">
        <v>1.671427142958332E-2</v>
      </c>
      <c r="E1536" s="9">
        <v>1753550.2249801089</v>
      </c>
      <c r="F1536" s="255" t="s">
        <v>9129</v>
      </c>
      <c r="G1536" s="9"/>
      <c r="H1536" s="255" t="s">
        <v>9171</v>
      </c>
      <c r="I1536" s="9">
        <v>1</v>
      </c>
    </row>
    <row r="1537" spans="1:9">
      <c r="A1537" s="255" t="s">
        <v>2721</v>
      </c>
      <c r="B1537" s="9">
        <v>2</v>
      </c>
      <c r="C1537" s="255" t="s">
        <v>9105</v>
      </c>
      <c r="D1537" s="9">
        <v>2.8576245513115994E-2</v>
      </c>
      <c r="E1537" s="9">
        <v>1753550.2249801089</v>
      </c>
      <c r="F1537" s="255" t="s">
        <v>9125</v>
      </c>
      <c r="G1537" s="9"/>
      <c r="H1537" s="255" t="s">
        <v>9171</v>
      </c>
      <c r="I1537" s="9">
        <v>1</v>
      </c>
    </row>
    <row r="1538" spans="1:9">
      <c r="A1538" s="255" t="s">
        <v>2723</v>
      </c>
      <c r="B1538" s="9">
        <v>2</v>
      </c>
      <c r="C1538" s="255" t="s">
        <v>9105</v>
      </c>
      <c r="D1538" s="9"/>
      <c r="E1538" s="9">
        <v>1753550.2249801089</v>
      </c>
      <c r="F1538" s="255" t="s">
        <v>9124</v>
      </c>
      <c r="G1538" s="9"/>
      <c r="H1538" s="255" t="s">
        <v>9171</v>
      </c>
      <c r="I1538" s="9">
        <v>1</v>
      </c>
    </row>
    <row r="1539" spans="1:9">
      <c r="A1539" s="255" t="s">
        <v>2715</v>
      </c>
      <c r="B1539" s="9">
        <v>2</v>
      </c>
      <c r="C1539" s="255" t="s">
        <v>9105</v>
      </c>
      <c r="D1539" s="9"/>
      <c r="E1539" s="9">
        <v>1753550.2249801089</v>
      </c>
      <c r="F1539" s="255" t="s">
        <v>9118</v>
      </c>
      <c r="G1539" s="9"/>
      <c r="H1539" s="255" t="s">
        <v>9171</v>
      </c>
      <c r="I1539" s="9">
        <v>1</v>
      </c>
    </row>
    <row r="1540" spans="1:9">
      <c r="A1540" s="255" t="s">
        <v>2727</v>
      </c>
      <c r="B1540" s="9">
        <v>2</v>
      </c>
      <c r="C1540" s="255" t="s">
        <v>9105</v>
      </c>
      <c r="D1540" s="9">
        <v>3.7958786062890625E-2</v>
      </c>
      <c r="E1540" s="9">
        <v>1753550.2249801089</v>
      </c>
      <c r="F1540" s="255" t="s">
        <v>9137</v>
      </c>
      <c r="G1540" s="9"/>
      <c r="H1540" s="255" t="s">
        <v>9171</v>
      </c>
      <c r="I1540" s="9">
        <v>1</v>
      </c>
    </row>
    <row r="1541" spans="1:9">
      <c r="A1541" s="255" t="s">
        <v>2722</v>
      </c>
      <c r="B1541" s="9">
        <v>2</v>
      </c>
      <c r="C1541" s="255" t="s">
        <v>9105</v>
      </c>
      <c r="D1541" s="9"/>
      <c r="E1541" s="9">
        <v>1753550.2249801089</v>
      </c>
      <c r="F1541" s="255" t="s">
        <v>9141</v>
      </c>
      <c r="G1541" s="9"/>
      <c r="H1541" s="255" t="s">
        <v>9171</v>
      </c>
      <c r="I1541" s="9">
        <v>1</v>
      </c>
    </row>
    <row r="1542" spans="1:9">
      <c r="A1542" s="255" t="s">
        <v>2708</v>
      </c>
      <c r="B1542" s="9">
        <v>2</v>
      </c>
      <c r="C1542" s="255" t="s">
        <v>9105</v>
      </c>
      <c r="D1542" s="9">
        <v>1.9482552872421843E-2</v>
      </c>
      <c r="E1542" s="9">
        <v>1753550.2249801089</v>
      </c>
      <c r="F1542" s="255" t="s">
        <v>9138</v>
      </c>
      <c r="G1542" s="9"/>
      <c r="H1542" s="255" t="s">
        <v>9171</v>
      </c>
      <c r="I1542" s="9">
        <v>1</v>
      </c>
    </row>
    <row r="1543" spans="1:9">
      <c r="A1543" s="255" t="s">
        <v>2730</v>
      </c>
      <c r="B1543" s="9">
        <v>2</v>
      </c>
      <c r="C1543" s="255" t="s">
        <v>9105</v>
      </c>
      <c r="D1543" s="9">
        <v>2.5074752545267469E-2</v>
      </c>
      <c r="E1543" s="9">
        <v>1753550.2249801089</v>
      </c>
      <c r="F1543" s="255" t="s">
        <v>9135</v>
      </c>
      <c r="G1543" s="9"/>
      <c r="H1543" s="255" t="s">
        <v>9171</v>
      </c>
      <c r="I1543" s="9">
        <v>1</v>
      </c>
    </row>
    <row r="1544" spans="1:9">
      <c r="A1544" s="255" t="s">
        <v>2731</v>
      </c>
      <c r="B1544" s="9">
        <v>2</v>
      </c>
      <c r="C1544" s="255" t="s">
        <v>9105</v>
      </c>
      <c r="D1544" s="9">
        <v>2.8220415802102369E-2</v>
      </c>
      <c r="E1544" s="9">
        <v>1753550.2249801089</v>
      </c>
      <c r="F1544" s="255" t="s">
        <v>9134</v>
      </c>
      <c r="G1544" s="9"/>
      <c r="H1544" s="255" t="s">
        <v>9171</v>
      </c>
      <c r="I1544" s="9">
        <v>1</v>
      </c>
    </row>
    <row r="1545" spans="1:9">
      <c r="A1545" s="255" t="s">
        <v>2726</v>
      </c>
      <c r="B1545" s="9">
        <v>2</v>
      </c>
      <c r="C1545" s="255" t="s">
        <v>9105</v>
      </c>
      <c r="D1545" s="9"/>
      <c r="E1545" s="9">
        <v>1753550.2249801089</v>
      </c>
      <c r="F1545" s="255" t="s">
        <v>9123</v>
      </c>
      <c r="G1545" s="9"/>
      <c r="H1545" s="255" t="s">
        <v>9171</v>
      </c>
      <c r="I1545" s="9">
        <v>1</v>
      </c>
    </row>
    <row r="1546" spans="1:9">
      <c r="A1546" s="255" t="s">
        <v>2718</v>
      </c>
      <c r="B1546" s="9">
        <v>2</v>
      </c>
      <c r="C1546" s="255" t="s">
        <v>9105</v>
      </c>
      <c r="D1546" s="9"/>
      <c r="E1546" s="9">
        <v>1753550.2249801089</v>
      </c>
      <c r="F1546" s="255" t="s">
        <v>9122</v>
      </c>
      <c r="G1546" s="9"/>
      <c r="H1546" s="255" t="s">
        <v>9171</v>
      </c>
      <c r="I1546" s="9">
        <v>1</v>
      </c>
    </row>
    <row r="1547" spans="1:9">
      <c r="A1547" s="255" t="s">
        <v>2717</v>
      </c>
      <c r="B1547" s="9">
        <v>2</v>
      </c>
      <c r="C1547" s="255" t="s">
        <v>9105</v>
      </c>
      <c r="D1547" s="9">
        <v>2.3306946483254324E-2</v>
      </c>
      <c r="E1547" s="9">
        <v>1753550.2249801089</v>
      </c>
      <c r="F1547" s="255" t="s">
        <v>9131</v>
      </c>
      <c r="G1547" s="9"/>
      <c r="H1547" s="255" t="s">
        <v>9171</v>
      </c>
      <c r="I1547" s="9">
        <v>1</v>
      </c>
    </row>
    <row r="1548" spans="1:9">
      <c r="A1548" s="255" t="s">
        <v>2716</v>
      </c>
      <c r="B1548" s="9">
        <v>2</v>
      </c>
      <c r="C1548" s="255" t="s">
        <v>9105</v>
      </c>
      <c r="D1548" s="9">
        <v>2.1038367511890525E-2</v>
      </c>
      <c r="E1548" s="9">
        <v>1753550.2249801089</v>
      </c>
      <c r="F1548" s="255" t="s">
        <v>9140</v>
      </c>
      <c r="G1548" s="9"/>
      <c r="H1548" s="255" t="s">
        <v>9171</v>
      </c>
      <c r="I1548" s="9">
        <v>1</v>
      </c>
    </row>
    <row r="1549" spans="1:9">
      <c r="A1549" s="255" t="s">
        <v>2719</v>
      </c>
      <c r="B1549" s="9">
        <v>2</v>
      </c>
      <c r="C1549" s="255" t="s">
        <v>9105</v>
      </c>
      <c r="D1549" s="9">
        <v>3.5781178680588409E-2</v>
      </c>
      <c r="E1549" s="9">
        <v>1753550.2249801089</v>
      </c>
      <c r="F1549" s="255" t="s">
        <v>9128</v>
      </c>
      <c r="G1549" s="9"/>
      <c r="H1549" s="255" t="s">
        <v>9171</v>
      </c>
      <c r="I1549" s="9">
        <v>1</v>
      </c>
    </row>
    <row r="1550" spans="1:9">
      <c r="A1550" s="255" t="s">
        <v>2713</v>
      </c>
      <c r="B1550" s="9">
        <v>2</v>
      </c>
      <c r="C1550" s="255" t="s">
        <v>9105</v>
      </c>
      <c r="D1550" s="9">
        <v>7.7623814326748357E-3</v>
      </c>
      <c r="E1550" s="9">
        <v>1753550.2249801089</v>
      </c>
      <c r="F1550" s="255" t="s">
        <v>9139</v>
      </c>
      <c r="G1550" s="9"/>
      <c r="H1550" s="255" t="s">
        <v>9171</v>
      </c>
      <c r="I1550" s="9">
        <v>1</v>
      </c>
    </row>
    <row r="1551" spans="1:9">
      <c r="A1551" s="255" t="s">
        <v>2725</v>
      </c>
      <c r="B1551" s="9">
        <v>2</v>
      </c>
      <c r="C1551" s="255" t="s">
        <v>9105</v>
      </c>
      <c r="D1551" s="9"/>
      <c r="E1551" s="9">
        <v>1753550.2249801089</v>
      </c>
      <c r="F1551" s="255" t="s">
        <v>9119</v>
      </c>
      <c r="G1551" s="9"/>
      <c r="H1551" s="255" t="s">
        <v>9171</v>
      </c>
      <c r="I1551" s="9">
        <v>1</v>
      </c>
    </row>
    <row r="1552" spans="1:9">
      <c r="A1552" s="255" t="s">
        <v>2736</v>
      </c>
      <c r="B1552" s="9">
        <v>3</v>
      </c>
      <c r="C1552" s="255" t="s">
        <v>9105</v>
      </c>
      <c r="D1552" s="9">
        <v>4.6447189244662679E-2</v>
      </c>
      <c r="E1552" s="9">
        <v>1738714.7758603003</v>
      </c>
      <c r="F1552" s="255" t="s">
        <v>9125</v>
      </c>
      <c r="G1552" s="9"/>
      <c r="H1552" s="255" t="s">
        <v>9171</v>
      </c>
      <c r="I1552" s="9">
        <v>1</v>
      </c>
    </row>
    <row r="1553" spans="1:9">
      <c r="A1553" s="255" t="s">
        <v>2733</v>
      </c>
      <c r="B1553" s="9">
        <v>3</v>
      </c>
      <c r="C1553" s="255" t="s">
        <v>9105</v>
      </c>
      <c r="D1553" s="9">
        <v>3.6678831153803541E-2</v>
      </c>
      <c r="E1553" s="9">
        <v>1738714.7758603003</v>
      </c>
      <c r="F1553" s="255" t="s">
        <v>9130</v>
      </c>
      <c r="G1553" s="9"/>
      <c r="H1553" s="255" t="s">
        <v>9171</v>
      </c>
      <c r="I1553" s="9">
        <v>1</v>
      </c>
    </row>
    <row r="1554" spans="1:9">
      <c r="A1554" s="255" t="s">
        <v>2745</v>
      </c>
      <c r="B1554" s="9">
        <v>3</v>
      </c>
      <c r="C1554" s="255" t="s">
        <v>9105</v>
      </c>
      <c r="D1554" s="9"/>
      <c r="E1554" s="9">
        <v>1738714.7758603003</v>
      </c>
      <c r="F1554" s="255" t="s">
        <v>9121</v>
      </c>
      <c r="G1554" s="9"/>
      <c r="H1554" s="255" t="s">
        <v>9171</v>
      </c>
      <c r="I1554" s="9">
        <v>1</v>
      </c>
    </row>
    <row r="1555" spans="1:9">
      <c r="A1555" s="255" t="s">
        <v>2746</v>
      </c>
      <c r="B1555" s="9">
        <v>3</v>
      </c>
      <c r="C1555" s="255" t="s">
        <v>9105</v>
      </c>
      <c r="D1555" s="9">
        <v>4.1863643452884243E-2</v>
      </c>
      <c r="E1555" s="9">
        <v>1738714.7758603003</v>
      </c>
      <c r="F1555" s="255" t="s">
        <v>9138</v>
      </c>
      <c r="G1555" s="9"/>
      <c r="H1555" s="255" t="s">
        <v>9171</v>
      </c>
      <c r="I1555" s="9">
        <v>1</v>
      </c>
    </row>
    <row r="1556" spans="1:9">
      <c r="A1556" s="255" t="s">
        <v>2740</v>
      </c>
      <c r="B1556" s="9">
        <v>3</v>
      </c>
      <c r="C1556" s="255" t="s">
        <v>9105</v>
      </c>
      <c r="D1556" s="9"/>
      <c r="E1556" s="9">
        <v>1738714.7758603003</v>
      </c>
      <c r="F1556" s="255" t="s">
        <v>9141</v>
      </c>
      <c r="G1556" s="9"/>
      <c r="H1556" s="255" t="s">
        <v>9171</v>
      </c>
      <c r="I1556" s="9">
        <v>1</v>
      </c>
    </row>
    <row r="1557" spans="1:9">
      <c r="A1557" s="255" t="s">
        <v>2751</v>
      </c>
      <c r="B1557" s="9">
        <v>3</v>
      </c>
      <c r="C1557" s="255" t="s">
        <v>9105</v>
      </c>
      <c r="D1557" s="9">
        <v>2.8400069486355602E-2</v>
      </c>
      <c r="E1557" s="9">
        <v>1738714.7758603003</v>
      </c>
      <c r="F1557" s="255" t="s">
        <v>9140</v>
      </c>
      <c r="G1557" s="9"/>
      <c r="H1557" s="255" t="s">
        <v>9171</v>
      </c>
      <c r="I1557" s="9">
        <v>1</v>
      </c>
    </row>
    <row r="1558" spans="1:9">
      <c r="A1558" s="255" t="s">
        <v>2756</v>
      </c>
      <c r="B1558" s="9">
        <v>3</v>
      </c>
      <c r="C1558" s="255" t="s">
        <v>9105</v>
      </c>
      <c r="D1558" s="9">
        <v>1.6294432434591187E-2</v>
      </c>
      <c r="E1558" s="9">
        <v>1738714.7758603003</v>
      </c>
      <c r="F1558" s="255" t="s">
        <v>9139</v>
      </c>
      <c r="G1558" s="9"/>
      <c r="H1558" s="255" t="s">
        <v>9171</v>
      </c>
      <c r="I1558" s="9">
        <v>1</v>
      </c>
    </row>
    <row r="1559" spans="1:9">
      <c r="A1559" s="255" t="s">
        <v>2738</v>
      </c>
      <c r="B1559" s="9">
        <v>3</v>
      </c>
      <c r="C1559" s="255" t="s">
        <v>9105</v>
      </c>
      <c r="D1559" s="9">
        <v>2.4457165551609993E-2</v>
      </c>
      <c r="E1559" s="9">
        <v>1738714.7758603003</v>
      </c>
      <c r="F1559" s="255" t="s">
        <v>9129</v>
      </c>
      <c r="G1559" s="9"/>
      <c r="H1559" s="255" t="s">
        <v>9171</v>
      </c>
      <c r="I1559" s="9">
        <v>1</v>
      </c>
    </row>
    <row r="1560" spans="1:9">
      <c r="A1560" s="255" t="s">
        <v>2752</v>
      </c>
      <c r="B1560" s="9">
        <v>3</v>
      </c>
      <c r="C1560" s="255" t="s">
        <v>9105</v>
      </c>
      <c r="D1560" s="9">
        <v>4.7329880677971871E-2</v>
      </c>
      <c r="E1560" s="9">
        <v>1738714.7758603003</v>
      </c>
      <c r="F1560" s="255" t="s">
        <v>9128</v>
      </c>
      <c r="G1560" s="9"/>
      <c r="H1560" s="255" t="s">
        <v>9171</v>
      </c>
      <c r="I1560" s="9">
        <v>1</v>
      </c>
    </row>
    <row r="1561" spans="1:9">
      <c r="A1561" s="255" t="s">
        <v>2754</v>
      </c>
      <c r="B1561" s="9">
        <v>3</v>
      </c>
      <c r="C1561" s="255" t="s">
        <v>9105</v>
      </c>
      <c r="D1561" s="9"/>
      <c r="E1561" s="9">
        <v>1738714.7758603003</v>
      </c>
      <c r="F1561" s="255" t="s">
        <v>9123</v>
      </c>
      <c r="G1561" s="9"/>
      <c r="H1561" s="255" t="s">
        <v>9171</v>
      </c>
      <c r="I1561" s="9">
        <v>1</v>
      </c>
    </row>
    <row r="1562" spans="1:9">
      <c r="A1562" s="255" t="s">
        <v>2734</v>
      </c>
      <c r="B1562" s="9">
        <v>3</v>
      </c>
      <c r="C1562" s="255" t="s">
        <v>9105</v>
      </c>
      <c r="D1562" s="9">
        <v>6.3443227648897454E-2</v>
      </c>
      <c r="E1562" s="9">
        <v>1738714.7758603003</v>
      </c>
      <c r="F1562" s="255" t="s">
        <v>9133</v>
      </c>
      <c r="G1562" s="9"/>
      <c r="H1562" s="255" t="s">
        <v>9171</v>
      </c>
      <c r="I1562" s="9">
        <v>1</v>
      </c>
    </row>
    <row r="1563" spans="1:9">
      <c r="A1563" s="255" t="s">
        <v>2737</v>
      </c>
      <c r="B1563" s="9">
        <v>3</v>
      </c>
      <c r="C1563" s="255" t="s">
        <v>9105</v>
      </c>
      <c r="D1563" s="9">
        <v>4.6447189244662679E-2</v>
      </c>
      <c r="E1563" s="9">
        <v>1738714.7758603003</v>
      </c>
      <c r="F1563" s="255" t="s">
        <v>9126</v>
      </c>
      <c r="G1563" s="9"/>
      <c r="H1563" s="255" t="s">
        <v>9171</v>
      </c>
      <c r="I1563" s="9">
        <v>1</v>
      </c>
    </row>
    <row r="1564" spans="1:9">
      <c r="A1564" s="255" t="s">
        <v>2755</v>
      </c>
      <c r="B1564" s="9">
        <v>3</v>
      </c>
      <c r="C1564" s="255" t="s">
        <v>9105</v>
      </c>
      <c r="D1564" s="9">
        <v>4.6447189244662679E-2</v>
      </c>
      <c r="E1564" s="9">
        <v>1738714.7758603003</v>
      </c>
      <c r="F1564" s="255" t="s">
        <v>9127</v>
      </c>
      <c r="G1564" s="9"/>
      <c r="H1564" s="255" t="s">
        <v>9171</v>
      </c>
      <c r="I1564" s="9">
        <v>1</v>
      </c>
    </row>
    <row r="1565" spans="1:9">
      <c r="A1565" s="255" t="s">
        <v>2732</v>
      </c>
      <c r="B1565" s="9">
        <v>3</v>
      </c>
      <c r="C1565" s="255" t="s">
        <v>9105</v>
      </c>
      <c r="D1565" s="9">
        <v>4.856953182752969E-2</v>
      </c>
      <c r="E1565" s="9">
        <v>1738714.7758603003</v>
      </c>
      <c r="F1565" s="255" t="s">
        <v>9137</v>
      </c>
      <c r="G1565" s="9"/>
      <c r="H1565" s="255" t="s">
        <v>9171</v>
      </c>
      <c r="I1565" s="9">
        <v>1</v>
      </c>
    </row>
    <row r="1566" spans="1:9">
      <c r="A1566" s="255" t="s">
        <v>2749</v>
      </c>
      <c r="B1566" s="9">
        <v>3</v>
      </c>
      <c r="C1566" s="255" t="s">
        <v>9105</v>
      </c>
      <c r="D1566" s="9">
        <v>6.3443227648897454E-2</v>
      </c>
      <c r="E1566" s="9">
        <v>1738714.7758603003</v>
      </c>
      <c r="F1566" s="255" t="s">
        <v>9132</v>
      </c>
      <c r="G1566" s="9"/>
      <c r="H1566" s="255" t="s">
        <v>9171</v>
      </c>
      <c r="I1566" s="9">
        <v>1</v>
      </c>
    </row>
    <row r="1567" spans="1:9">
      <c r="A1567" s="255" t="s">
        <v>2744</v>
      </c>
      <c r="B1567" s="9">
        <v>3</v>
      </c>
      <c r="C1567" s="255" t="s">
        <v>9105</v>
      </c>
      <c r="D1567" s="9"/>
      <c r="E1567" s="9">
        <v>1738714.7758603003</v>
      </c>
      <c r="F1567" s="255" t="s">
        <v>9124</v>
      </c>
      <c r="G1567" s="9"/>
      <c r="H1567" s="255" t="s">
        <v>9171</v>
      </c>
      <c r="I1567" s="9">
        <v>1</v>
      </c>
    </row>
    <row r="1568" spans="1:9">
      <c r="A1568" s="255" t="s">
        <v>2739</v>
      </c>
      <c r="B1568" s="9">
        <v>3</v>
      </c>
      <c r="C1568" s="255" t="s">
        <v>9105</v>
      </c>
      <c r="D1568" s="9">
        <v>4.3541458461502376E-2</v>
      </c>
      <c r="E1568" s="9">
        <v>1738714.7758603003</v>
      </c>
      <c r="F1568" s="255" t="s">
        <v>9136</v>
      </c>
      <c r="G1568" s="9"/>
      <c r="H1568" s="255" t="s">
        <v>9171</v>
      </c>
      <c r="I1568" s="9">
        <v>1</v>
      </c>
    </row>
    <row r="1569" spans="1:9">
      <c r="A1569" s="255" t="s">
        <v>2747</v>
      </c>
      <c r="B1569" s="9">
        <v>3</v>
      </c>
      <c r="C1569" s="255" t="s">
        <v>9105</v>
      </c>
      <c r="D1569" s="9"/>
      <c r="E1569" s="9">
        <v>1738714.7758603003</v>
      </c>
      <c r="F1569" s="255" t="s">
        <v>9118</v>
      </c>
      <c r="G1569" s="9"/>
      <c r="H1569" s="255" t="s">
        <v>9171</v>
      </c>
      <c r="I1569" s="9">
        <v>1</v>
      </c>
    </row>
    <row r="1570" spans="1:9">
      <c r="A1570" s="255" t="s">
        <v>2735</v>
      </c>
      <c r="B1570" s="9">
        <v>3</v>
      </c>
      <c r="C1570" s="255" t="s">
        <v>9105</v>
      </c>
      <c r="D1570" s="9">
        <v>3.4282178626523524E-2</v>
      </c>
      <c r="E1570" s="9">
        <v>1738714.7758603003</v>
      </c>
      <c r="F1570" s="255" t="s">
        <v>9135</v>
      </c>
      <c r="G1570" s="9"/>
      <c r="H1570" s="255" t="s">
        <v>9171</v>
      </c>
      <c r="I1570" s="9">
        <v>1</v>
      </c>
    </row>
    <row r="1571" spans="1:9">
      <c r="A1571" s="255" t="s">
        <v>2753</v>
      </c>
      <c r="B1571" s="9">
        <v>3</v>
      </c>
      <c r="C1571" s="255" t="s">
        <v>9105</v>
      </c>
      <c r="D1571" s="9">
        <v>3.88662642481667E-2</v>
      </c>
      <c r="E1571" s="9">
        <v>1738714.7758603003</v>
      </c>
      <c r="F1571" s="255" t="s">
        <v>9134</v>
      </c>
      <c r="G1571" s="9"/>
      <c r="H1571" s="255" t="s">
        <v>9171</v>
      </c>
      <c r="I1571" s="9">
        <v>1</v>
      </c>
    </row>
    <row r="1572" spans="1:9">
      <c r="A1572" s="255" t="s">
        <v>2741</v>
      </c>
      <c r="B1572" s="9">
        <v>3</v>
      </c>
      <c r="C1572" s="255" t="s">
        <v>9105</v>
      </c>
      <c r="D1572" s="9"/>
      <c r="E1572" s="9">
        <v>1738714.7758603003</v>
      </c>
      <c r="F1572" s="255" t="s">
        <v>9122</v>
      </c>
      <c r="G1572" s="9"/>
      <c r="H1572" s="255" t="s">
        <v>9171</v>
      </c>
      <c r="I1572" s="9">
        <v>1</v>
      </c>
    </row>
    <row r="1573" spans="1:9">
      <c r="A1573" s="255" t="s">
        <v>2742</v>
      </c>
      <c r="B1573" s="9">
        <v>3</v>
      </c>
      <c r="C1573" s="255" t="s">
        <v>9105</v>
      </c>
      <c r="D1573" s="9">
        <v>3.6678831153803541E-2</v>
      </c>
      <c r="E1573" s="9">
        <v>1738714.7758603003</v>
      </c>
      <c r="F1573" s="255" t="s">
        <v>9131</v>
      </c>
      <c r="G1573" s="9"/>
      <c r="H1573" s="255" t="s">
        <v>9171</v>
      </c>
      <c r="I1573" s="9">
        <v>1</v>
      </c>
    </row>
    <row r="1574" spans="1:9">
      <c r="A1574" s="255" t="s">
        <v>2748</v>
      </c>
      <c r="B1574" s="9">
        <v>3</v>
      </c>
      <c r="C1574" s="255" t="s">
        <v>9105</v>
      </c>
      <c r="D1574" s="9"/>
      <c r="E1574" s="9">
        <v>1738714.7758603003</v>
      </c>
      <c r="F1574" s="255" t="s">
        <v>9119</v>
      </c>
      <c r="G1574" s="9"/>
      <c r="H1574" s="255" t="s">
        <v>9171</v>
      </c>
      <c r="I1574" s="9">
        <v>1</v>
      </c>
    </row>
    <row r="1575" spans="1:9">
      <c r="A1575" s="255" t="s">
        <v>2743</v>
      </c>
      <c r="B1575" s="9">
        <v>3</v>
      </c>
      <c r="C1575" s="255" t="s">
        <v>9105</v>
      </c>
      <c r="D1575" s="9"/>
      <c r="E1575" s="9">
        <v>1738714.7758603003</v>
      </c>
      <c r="F1575" s="255" t="s">
        <v>9120</v>
      </c>
      <c r="G1575" s="9"/>
      <c r="H1575" s="255" t="s">
        <v>9171</v>
      </c>
      <c r="I1575" s="9">
        <v>1</v>
      </c>
    </row>
    <row r="1576" spans="1:9">
      <c r="A1576" s="255" t="s">
        <v>2750</v>
      </c>
      <c r="B1576" s="9">
        <v>3</v>
      </c>
      <c r="C1576" s="255" t="s">
        <v>9105</v>
      </c>
      <c r="D1576" s="9">
        <v>2.7750521861918277E-2</v>
      </c>
      <c r="E1576" s="9">
        <v>1738714.7758603003</v>
      </c>
      <c r="F1576" s="255" t="s">
        <v>9117</v>
      </c>
      <c r="G1576" s="9"/>
      <c r="H1576" s="255" t="s">
        <v>9171</v>
      </c>
      <c r="I1576" s="9">
        <v>1</v>
      </c>
    </row>
    <row r="1577" spans="1:9">
      <c r="A1577" s="255" t="s">
        <v>2780</v>
      </c>
      <c r="B1577" s="9">
        <v>4</v>
      </c>
      <c r="C1577" s="255" t="s">
        <v>9105</v>
      </c>
      <c r="D1577" s="9">
        <v>3.1573940393523417E-2</v>
      </c>
      <c r="E1577" s="9">
        <v>1755359.364322783</v>
      </c>
      <c r="F1577" s="255" t="s">
        <v>9129</v>
      </c>
      <c r="G1577" s="9"/>
      <c r="H1577" s="255" t="s">
        <v>9171</v>
      </c>
      <c r="I1577" s="9">
        <v>1</v>
      </c>
    </row>
    <row r="1578" spans="1:9">
      <c r="A1578" s="255" t="s">
        <v>2771</v>
      </c>
      <c r="B1578" s="9">
        <v>4</v>
      </c>
      <c r="C1578" s="255" t="s">
        <v>9105</v>
      </c>
      <c r="D1578" s="9">
        <v>5.5547895723254519E-2</v>
      </c>
      <c r="E1578" s="9">
        <v>1755359.364322783</v>
      </c>
      <c r="F1578" s="255" t="s">
        <v>9138</v>
      </c>
      <c r="G1578" s="9"/>
      <c r="H1578" s="255" t="s">
        <v>9171</v>
      </c>
      <c r="I1578" s="9">
        <v>1</v>
      </c>
    </row>
    <row r="1579" spans="1:9">
      <c r="A1579" s="255" t="s">
        <v>2772</v>
      </c>
      <c r="B1579" s="9">
        <v>4</v>
      </c>
      <c r="C1579" s="255" t="s">
        <v>9105</v>
      </c>
      <c r="D1579" s="9">
        <v>3.4879942307482287E-2</v>
      </c>
      <c r="E1579" s="9">
        <v>1755359.364322783</v>
      </c>
      <c r="F1579" s="255" t="s">
        <v>9117</v>
      </c>
      <c r="G1579" s="9"/>
      <c r="H1579" s="255" t="s">
        <v>9171</v>
      </c>
      <c r="I1579" s="9">
        <v>1</v>
      </c>
    </row>
    <row r="1580" spans="1:9">
      <c r="A1580" s="255" t="s">
        <v>2761</v>
      </c>
      <c r="B1580" s="9">
        <v>4</v>
      </c>
      <c r="C1580" s="255" t="s">
        <v>9105</v>
      </c>
      <c r="D1580" s="9"/>
      <c r="E1580" s="9">
        <v>1755359.364322783</v>
      </c>
      <c r="F1580" s="255" t="s">
        <v>9124</v>
      </c>
      <c r="G1580" s="9"/>
      <c r="H1580" s="255" t="s">
        <v>9171</v>
      </c>
      <c r="I1580" s="9">
        <v>1</v>
      </c>
    </row>
    <row r="1581" spans="1:9">
      <c r="A1581" s="255" t="s">
        <v>2767</v>
      </c>
      <c r="B1581" s="9">
        <v>4</v>
      </c>
      <c r="C1581" s="255" t="s">
        <v>9105</v>
      </c>
      <c r="D1581" s="9"/>
      <c r="E1581" s="9">
        <v>1755359.364322783</v>
      </c>
      <c r="F1581" s="255" t="s">
        <v>9141</v>
      </c>
      <c r="G1581" s="9"/>
      <c r="H1581" s="255" t="s">
        <v>9171</v>
      </c>
      <c r="I1581" s="9">
        <v>1</v>
      </c>
    </row>
    <row r="1582" spans="1:9">
      <c r="A1582" s="255" t="s">
        <v>2777</v>
      </c>
      <c r="B1582" s="9">
        <v>4</v>
      </c>
      <c r="C1582" s="255" t="s">
        <v>9105</v>
      </c>
      <c r="D1582" s="9"/>
      <c r="E1582" s="9">
        <v>1755359.364322783</v>
      </c>
      <c r="F1582" s="255" t="s">
        <v>9123</v>
      </c>
      <c r="G1582" s="9"/>
      <c r="H1582" s="255" t="s">
        <v>9171</v>
      </c>
      <c r="I1582" s="9">
        <v>1</v>
      </c>
    </row>
    <row r="1583" spans="1:9">
      <c r="A1583" s="255" t="s">
        <v>2769</v>
      </c>
      <c r="B1583" s="9">
        <v>4</v>
      </c>
      <c r="C1583" s="255" t="s">
        <v>9105</v>
      </c>
      <c r="D1583" s="9"/>
      <c r="E1583" s="9">
        <v>1755359.364322783</v>
      </c>
      <c r="F1583" s="255" t="s">
        <v>9122</v>
      </c>
      <c r="G1583" s="9"/>
      <c r="H1583" s="255" t="s">
        <v>9171</v>
      </c>
      <c r="I1583" s="9">
        <v>1</v>
      </c>
    </row>
    <row r="1584" spans="1:9">
      <c r="A1584" s="255" t="s">
        <v>2773</v>
      </c>
      <c r="B1584" s="9">
        <v>4</v>
      </c>
      <c r="C1584" s="255" t="s">
        <v>9105</v>
      </c>
      <c r="D1584" s="9">
        <v>2.6923776575945333E-2</v>
      </c>
      <c r="E1584" s="9">
        <v>1755359.364322783</v>
      </c>
      <c r="F1584" s="255" t="s">
        <v>9139</v>
      </c>
      <c r="G1584" s="9"/>
      <c r="H1584" s="255" t="s">
        <v>9171</v>
      </c>
      <c r="I1584" s="9">
        <v>1</v>
      </c>
    </row>
    <row r="1585" spans="1:9">
      <c r="A1585" s="255" t="s">
        <v>2770</v>
      </c>
      <c r="B1585" s="9">
        <v>4</v>
      </c>
      <c r="C1585" s="255" t="s">
        <v>9105</v>
      </c>
      <c r="D1585" s="9">
        <v>5.0086325687602504E-2</v>
      </c>
      <c r="E1585" s="9">
        <v>1755359.364322783</v>
      </c>
      <c r="F1585" s="255" t="s">
        <v>9134</v>
      </c>
      <c r="G1585" s="9"/>
      <c r="H1585" s="255" t="s">
        <v>9171</v>
      </c>
      <c r="I1585" s="9">
        <v>1</v>
      </c>
    </row>
    <row r="1586" spans="1:9">
      <c r="A1586" s="255" t="s">
        <v>2766</v>
      </c>
      <c r="B1586" s="9">
        <v>4</v>
      </c>
      <c r="C1586" s="255" t="s">
        <v>9105</v>
      </c>
      <c r="D1586" s="9">
        <v>4.6940588068425639E-2</v>
      </c>
      <c r="E1586" s="9">
        <v>1755359.364322783</v>
      </c>
      <c r="F1586" s="255" t="s">
        <v>9131</v>
      </c>
      <c r="G1586" s="9"/>
      <c r="H1586" s="255" t="s">
        <v>9171</v>
      </c>
      <c r="I1586" s="9">
        <v>1</v>
      </c>
    </row>
    <row r="1587" spans="1:9">
      <c r="A1587" s="255" t="s">
        <v>2776</v>
      </c>
      <c r="B1587" s="9">
        <v>4</v>
      </c>
      <c r="C1587" s="255" t="s">
        <v>9105</v>
      </c>
      <c r="D1587" s="9">
        <v>4.6940588068425639E-2</v>
      </c>
      <c r="E1587" s="9">
        <v>1755359.364322783</v>
      </c>
      <c r="F1587" s="255" t="s">
        <v>9130</v>
      </c>
      <c r="G1587" s="9"/>
      <c r="H1587" s="255" t="s">
        <v>9171</v>
      </c>
      <c r="I1587" s="9">
        <v>1</v>
      </c>
    </row>
    <row r="1588" spans="1:9">
      <c r="A1588" s="255" t="s">
        <v>2757</v>
      </c>
      <c r="B1588" s="9">
        <v>4</v>
      </c>
      <c r="C1588" s="255" t="s">
        <v>9105</v>
      </c>
      <c r="D1588" s="9"/>
      <c r="E1588" s="9">
        <v>1755359.364322783</v>
      </c>
      <c r="F1588" s="255" t="s">
        <v>9120</v>
      </c>
      <c r="G1588" s="9"/>
      <c r="H1588" s="255" t="s">
        <v>9171</v>
      </c>
      <c r="I1588" s="9">
        <v>1</v>
      </c>
    </row>
    <row r="1589" spans="1:9">
      <c r="A1589" s="255" t="s">
        <v>2768</v>
      </c>
      <c r="B1589" s="9">
        <v>4</v>
      </c>
      <c r="C1589" s="255" t="s">
        <v>9105</v>
      </c>
      <c r="D1589" s="9">
        <v>5.9222622451494636E-2</v>
      </c>
      <c r="E1589" s="9">
        <v>1755359.364322783</v>
      </c>
      <c r="F1589" s="255" t="s">
        <v>9125</v>
      </c>
      <c r="G1589" s="9"/>
      <c r="H1589" s="255" t="s">
        <v>9171</v>
      </c>
      <c r="I1589" s="9">
        <v>1</v>
      </c>
    </row>
    <row r="1590" spans="1:9">
      <c r="A1590" s="255" t="s">
        <v>2764</v>
      </c>
      <c r="B1590" s="9">
        <v>4</v>
      </c>
      <c r="C1590" s="255" t="s">
        <v>9105</v>
      </c>
      <c r="D1590" s="9"/>
      <c r="E1590" s="9">
        <v>1755359.364322783</v>
      </c>
      <c r="F1590" s="255" t="s">
        <v>9118</v>
      </c>
      <c r="G1590" s="9"/>
      <c r="H1590" s="255" t="s">
        <v>9171</v>
      </c>
      <c r="I1590" s="9">
        <v>1</v>
      </c>
    </row>
    <row r="1591" spans="1:9">
      <c r="A1591" s="255" t="s">
        <v>2763</v>
      </c>
      <c r="B1591" s="9">
        <v>4</v>
      </c>
      <c r="C1591" s="255" t="s">
        <v>9105</v>
      </c>
      <c r="D1591" s="9">
        <v>5.9222622451494636E-2</v>
      </c>
      <c r="E1591" s="9">
        <v>1755359.364322783</v>
      </c>
      <c r="F1591" s="255" t="s">
        <v>9126</v>
      </c>
      <c r="G1591" s="9"/>
      <c r="H1591" s="255" t="s">
        <v>9171</v>
      </c>
      <c r="I1591" s="9">
        <v>1</v>
      </c>
    </row>
    <row r="1592" spans="1:9">
      <c r="A1592" s="255" t="s">
        <v>2775</v>
      </c>
      <c r="B1592" s="9">
        <v>4</v>
      </c>
      <c r="C1592" s="255" t="s">
        <v>9105</v>
      </c>
      <c r="D1592" s="9">
        <v>4.2961904857910974E-2</v>
      </c>
      <c r="E1592" s="9">
        <v>1755359.364322783</v>
      </c>
      <c r="F1592" s="255" t="s">
        <v>9135</v>
      </c>
      <c r="G1592" s="9"/>
      <c r="H1592" s="255" t="s">
        <v>9171</v>
      </c>
      <c r="I1592" s="9">
        <v>1</v>
      </c>
    </row>
    <row r="1593" spans="1:9">
      <c r="A1593" s="255" t="s">
        <v>2760</v>
      </c>
      <c r="B1593" s="9">
        <v>4</v>
      </c>
      <c r="C1593" s="255" t="s">
        <v>9105</v>
      </c>
      <c r="D1593" s="9">
        <v>5.6628376580617118E-2</v>
      </c>
      <c r="E1593" s="9">
        <v>1755359.364322783</v>
      </c>
      <c r="F1593" s="255" t="s">
        <v>9136</v>
      </c>
      <c r="G1593" s="9"/>
      <c r="H1593" s="255" t="s">
        <v>9171</v>
      </c>
      <c r="I1593" s="9">
        <v>1</v>
      </c>
    </row>
    <row r="1594" spans="1:9">
      <c r="A1594" s="255" t="s">
        <v>2759</v>
      </c>
      <c r="B1594" s="9">
        <v>4</v>
      </c>
      <c r="C1594" s="255" t="s">
        <v>9105</v>
      </c>
      <c r="D1594" s="9">
        <v>7.970572322658076E-2</v>
      </c>
      <c r="E1594" s="9">
        <v>1755359.364322783</v>
      </c>
      <c r="F1594" s="255" t="s">
        <v>9132</v>
      </c>
      <c r="G1594" s="9"/>
      <c r="H1594" s="255" t="s">
        <v>9171</v>
      </c>
      <c r="I1594" s="9">
        <v>1</v>
      </c>
    </row>
    <row r="1595" spans="1:9">
      <c r="A1595" s="255" t="s">
        <v>2758</v>
      </c>
      <c r="B1595" s="9">
        <v>4</v>
      </c>
      <c r="C1595" s="255" t="s">
        <v>9105</v>
      </c>
      <c r="D1595" s="9">
        <v>5.9866359906253074E-2</v>
      </c>
      <c r="E1595" s="9">
        <v>1755359.364322783</v>
      </c>
      <c r="F1595" s="255" t="s">
        <v>9137</v>
      </c>
      <c r="G1595" s="9"/>
      <c r="H1595" s="255" t="s">
        <v>9171</v>
      </c>
      <c r="I1595" s="9">
        <v>1</v>
      </c>
    </row>
    <row r="1596" spans="1:9">
      <c r="A1596" s="255" t="s">
        <v>2778</v>
      </c>
      <c r="B1596" s="9">
        <v>4</v>
      </c>
      <c r="C1596" s="255" t="s">
        <v>9105</v>
      </c>
      <c r="D1596" s="9">
        <v>7.970572322658076E-2</v>
      </c>
      <c r="E1596" s="9">
        <v>1755359.364322783</v>
      </c>
      <c r="F1596" s="255" t="s">
        <v>9133</v>
      </c>
      <c r="G1596" s="9"/>
      <c r="H1596" s="255" t="s">
        <v>9171</v>
      </c>
      <c r="I1596" s="9">
        <v>1</v>
      </c>
    </row>
    <row r="1597" spans="1:9">
      <c r="A1597" s="255" t="s">
        <v>2774</v>
      </c>
      <c r="B1597" s="9">
        <v>4</v>
      </c>
      <c r="C1597" s="255" t="s">
        <v>9105</v>
      </c>
      <c r="D1597" s="9">
        <v>5.9222622451494636E-2</v>
      </c>
      <c r="E1597" s="9">
        <v>1755359.364322783</v>
      </c>
      <c r="F1597" s="255" t="s">
        <v>9127</v>
      </c>
      <c r="G1597" s="9"/>
      <c r="H1597" s="255" t="s">
        <v>9171</v>
      </c>
      <c r="I1597" s="9">
        <v>1</v>
      </c>
    </row>
    <row r="1598" spans="1:9">
      <c r="A1598" s="255" t="s">
        <v>2779</v>
      </c>
      <c r="B1598" s="9">
        <v>4</v>
      </c>
      <c r="C1598" s="255" t="s">
        <v>9105</v>
      </c>
      <c r="D1598" s="9">
        <v>5.9106513056001175E-2</v>
      </c>
      <c r="E1598" s="9">
        <v>1755359.364322783</v>
      </c>
      <c r="F1598" s="255" t="s">
        <v>9128</v>
      </c>
      <c r="G1598" s="9"/>
      <c r="H1598" s="255" t="s">
        <v>9171</v>
      </c>
      <c r="I1598" s="9">
        <v>1</v>
      </c>
    </row>
    <row r="1599" spans="1:9">
      <c r="A1599" s="255" t="s">
        <v>2762</v>
      </c>
      <c r="B1599" s="9">
        <v>4</v>
      </c>
      <c r="C1599" s="255" t="s">
        <v>9105</v>
      </c>
      <c r="D1599" s="9">
        <v>3.3820142609214204E-2</v>
      </c>
      <c r="E1599" s="9">
        <v>1755359.364322783</v>
      </c>
      <c r="F1599" s="255" t="s">
        <v>9140</v>
      </c>
      <c r="G1599" s="9"/>
      <c r="H1599" s="255" t="s">
        <v>9171</v>
      </c>
      <c r="I1599" s="9">
        <v>1</v>
      </c>
    </row>
    <row r="1600" spans="1:9">
      <c r="A1600" s="255" t="s">
        <v>2765</v>
      </c>
      <c r="B1600" s="9">
        <v>4</v>
      </c>
      <c r="C1600" s="255" t="s">
        <v>9105</v>
      </c>
      <c r="D1600" s="9"/>
      <c r="E1600" s="9">
        <v>1755359.364322783</v>
      </c>
      <c r="F1600" s="255" t="s">
        <v>9121</v>
      </c>
      <c r="G1600" s="9"/>
      <c r="H1600" s="255" t="s">
        <v>9171</v>
      </c>
      <c r="I1600" s="9">
        <v>1</v>
      </c>
    </row>
    <row r="1601" spans="1:9">
      <c r="A1601" s="255" t="s">
        <v>2781</v>
      </c>
      <c r="B1601" s="9">
        <v>4</v>
      </c>
      <c r="C1601" s="255" t="s">
        <v>9105</v>
      </c>
      <c r="D1601" s="9"/>
      <c r="E1601" s="9">
        <v>1755359.364322783</v>
      </c>
      <c r="F1601" s="255" t="s">
        <v>9119</v>
      </c>
      <c r="G1601" s="9"/>
      <c r="H1601" s="255" t="s">
        <v>9171</v>
      </c>
      <c r="I1601" s="9">
        <v>1</v>
      </c>
    </row>
    <row r="1602" spans="1:9">
      <c r="A1602" s="255" t="s">
        <v>2806</v>
      </c>
      <c r="B1602" s="9">
        <v>5</v>
      </c>
      <c r="C1602" s="255" t="s">
        <v>9105</v>
      </c>
      <c r="D1602" s="9">
        <v>5.5013418245289464E-2</v>
      </c>
      <c r="E1602" s="9">
        <v>1745868.793903793</v>
      </c>
      <c r="F1602" s="255" t="s">
        <v>9135</v>
      </c>
      <c r="G1602" s="9"/>
      <c r="H1602" s="255" t="s">
        <v>9171</v>
      </c>
      <c r="I1602" s="9">
        <v>1</v>
      </c>
    </row>
    <row r="1603" spans="1:9">
      <c r="A1603" s="255" t="s">
        <v>2805</v>
      </c>
      <c r="B1603" s="9">
        <v>5</v>
      </c>
      <c r="C1603" s="255" t="s">
        <v>9105</v>
      </c>
      <c r="D1603" s="9">
        <v>6.192604001691366E-2</v>
      </c>
      <c r="E1603" s="9">
        <v>1745868.793903793</v>
      </c>
      <c r="F1603" s="255" t="s">
        <v>9131</v>
      </c>
      <c r="G1603" s="9"/>
      <c r="H1603" s="255" t="s">
        <v>9171</v>
      </c>
      <c r="I1603" s="9">
        <v>1</v>
      </c>
    </row>
    <row r="1604" spans="1:9">
      <c r="A1604" s="255" t="s">
        <v>2799</v>
      </c>
      <c r="B1604" s="9">
        <v>5</v>
      </c>
      <c r="C1604" s="255" t="s">
        <v>9105</v>
      </c>
      <c r="D1604" s="9">
        <v>4.7454781639035729E-2</v>
      </c>
      <c r="E1604" s="9">
        <v>1745868.793903793</v>
      </c>
      <c r="F1604" s="255" t="s">
        <v>9117</v>
      </c>
      <c r="G1604" s="9"/>
      <c r="H1604" s="255" t="s">
        <v>9171</v>
      </c>
      <c r="I1604" s="9">
        <v>1</v>
      </c>
    </row>
    <row r="1605" spans="1:9">
      <c r="A1605" s="255" t="s">
        <v>2803</v>
      </c>
      <c r="B1605" s="9">
        <v>5</v>
      </c>
      <c r="C1605" s="255" t="s">
        <v>9105</v>
      </c>
      <c r="D1605" s="9"/>
      <c r="E1605" s="9">
        <v>1745868.793903793</v>
      </c>
      <c r="F1605" s="255" t="s">
        <v>9123</v>
      </c>
      <c r="G1605" s="9"/>
      <c r="H1605" s="255" t="s">
        <v>9171</v>
      </c>
      <c r="I1605" s="9">
        <v>1</v>
      </c>
    </row>
    <row r="1606" spans="1:9">
      <c r="A1606" s="255" t="s">
        <v>2804</v>
      </c>
      <c r="B1606" s="9">
        <v>5</v>
      </c>
      <c r="C1606" s="255" t="s">
        <v>9105</v>
      </c>
      <c r="D1606" s="9"/>
      <c r="E1606" s="9">
        <v>1745868.793903793</v>
      </c>
      <c r="F1606" s="255" t="s">
        <v>9124</v>
      </c>
      <c r="G1606" s="9"/>
      <c r="H1606" s="255" t="s">
        <v>9171</v>
      </c>
      <c r="I1606" s="9">
        <v>1</v>
      </c>
    </row>
    <row r="1607" spans="1:9">
      <c r="A1607" s="255" t="s">
        <v>2788</v>
      </c>
      <c r="B1607" s="9">
        <v>5</v>
      </c>
      <c r="C1607" s="255" t="s">
        <v>9105</v>
      </c>
      <c r="D1607" s="9">
        <v>6.192604001691366E-2</v>
      </c>
      <c r="E1607" s="9">
        <v>1745868.793903793</v>
      </c>
      <c r="F1607" s="255" t="s">
        <v>9130</v>
      </c>
      <c r="G1607" s="9"/>
      <c r="H1607" s="255" t="s">
        <v>9171</v>
      </c>
      <c r="I1607" s="9">
        <v>1</v>
      </c>
    </row>
    <row r="1608" spans="1:9">
      <c r="A1608" s="255" t="s">
        <v>2785</v>
      </c>
      <c r="B1608" s="9">
        <v>5</v>
      </c>
      <c r="C1608" s="255" t="s">
        <v>9105</v>
      </c>
      <c r="D1608" s="9">
        <v>7.6880500862802736E-2</v>
      </c>
      <c r="E1608" s="9">
        <v>1745868.793903793</v>
      </c>
      <c r="F1608" s="255" t="s">
        <v>9138</v>
      </c>
      <c r="G1608" s="9"/>
      <c r="H1608" s="255" t="s">
        <v>9171</v>
      </c>
      <c r="I1608" s="9">
        <v>1</v>
      </c>
    </row>
    <row r="1609" spans="1:9">
      <c r="A1609" s="255" t="s">
        <v>2786</v>
      </c>
      <c r="B1609" s="9">
        <v>5</v>
      </c>
      <c r="C1609" s="255" t="s">
        <v>9105</v>
      </c>
      <c r="D1609" s="9">
        <v>4.4605160321967693E-2</v>
      </c>
      <c r="E1609" s="9">
        <v>1745868.793903793</v>
      </c>
      <c r="F1609" s="255" t="s">
        <v>9140</v>
      </c>
      <c r="G1609" s="9"/>
      <c r="H1609" s="255" t="s">
        <v>9171</v>
      </c>
      <c r="I1609" s="9">
        <v>1</v>
      </c>
    </row>
    <row r="1610" spans="1:9">
      <c r="A1610" s="255" t="s">
        <v>2801</v>
      </c>
      <c r="B1610" s="9">
        <v>5</v>
      </c>
      <c r="C1610" s="255" t="s">
        <v>9105</v>
      </c>
      <c r="D1610" s="9">
        <v>7.6263769506862936E-2</v>
      </c>
      <c r="E1610" s="9">
        <v>1745868.793903793</v>
      </c>
      <c r="F1610" s="255" t="s">
        <v>9125</v>
      </c>
      <c r="G1610" s="9"/>
      <c r="H1610" s="255" t="s">
        <v>9171</v>
      </c>
      <c r="I1610" s="9">
        <v>1</v>
      </c>
    </row>
    <row r="1611" spans="1:9">
      <c r="A1611" s="255" t="s">
        <v>2792</v>
      </c>
      <c r="B1611" s="9">
        <v>5</v>
      </c>
      <c r="C1611" s="255" t="s">
        <v>9105</v>
      </c>
      <c r="D1611" s="9"/>
      <c r="E1611" s="9">
        <v>1745868.793903793</v>
      </c>
      <c r="F1611" s="255" t="s">
        <v>9141</v>
      </c>
      <c r="G1611" s="9"/>
      <c r="H1611" s="255" t="s">
        <v>9171</v>
      </c>
      <c r="I1611" s="9">
        <v>1</v>
      </c>
    </row>
    <row r="1612" spans="1:9">
      <c r="A1612" s="255" t="s">
        <v>2782</v>
      </c>
      <c r="B1612" s="9">
        <v>5</v>
      </c>
      <c r="C1612" s="255" t="s">
        <v>9105</v>
      </c>
      <c r="D1612" s="9">
        <v>0.105720534585819</v>
      </c>
      <c r="E1612" s="9">
        <v>1745868.793903793</v>
      </c>
      <c r="F1612" s="255" t="s">
        <v>9133</v>
      </c>
      <c r="G1612" s="9"/>
      <c r="H1612" s="255" t="s">
        <v>9171</v>
      </c>
      <c r="I1612" s="9">
        <v>1</v>
      </c>
    </row>
    <row r="1613" spans="1:9">
      <c r="A1613" s="255" t="s">
        <v>2797</v>
      </c>
      <c r="B1613" s="9">
        <v>5</v>
      </c>
      <c r="C1613" s="255" t="s">
        <v>9105</v>
      </c>
      <c r="D1613" s="9"/>
      <c r="E1613" s="9">
        <v>1745868.793903793</v>
      </c>
      <c r="F1613" s="255" t="s">
        <v>9118</v>
      </c>
      <c r="G1613" s="9"/>
      <c r="H1613" s="255" t="s">
        <v>9171</v>
      </c>
      <c r="I1613" s="9">
        <v>1</v>
      </c>
    </row>
    <row r="1614" spans="1:9">
      <c r="A1614" s="255" t="s">
        <v>2789</v>
      </c>
      <c r="B1614" s="9">
        <v>5</v>
      </c>
      <c r="C1614" s="255" t="s">
        <v>9105</v>
      </c>
      <c r="D1614" s="9">
        <v>0.105720534585819</v>
      </c>
      <c r="E1614" s="9">
        <v>1745868.793903793</v>
      </c>
      <c r="F1614" s="255" t="s">
        <v>9132</v>
      </c>
      <c r="G1614" s="9"/>
      <c r="H1614" s="255" t="s">
        <v>9171</v>
      </c>
      <c r="I1614" s="9">
        <v>1</v>
      </c>
    </row>
    <row r="1615" spans="1:9">
      <c r="A1615" s="255" t="s">
        <v>2796</v>
      </c>
      <c r="B1615" s="9">
        <v>5</v>
      </c>
      <c r="C1615" s="255" t="s">
        <v>9105</v>
      </c>
      <c r="D1615" s="9"/>
      <c r="E1615" s="9">
        <v>1745868.793903793</v>
      </c>
      <c r="F1615" s="255" t="s">
        <v>9119</v>
      </c>
      <c r="G1615" s="9"/>
      <c r="H1615" s="255" t="s">
        <v>9171</v>
      </c>
      <c r="I1615" s="9">
        <v>1</v>
      </c>
    </row>
    <row r="1616" spans="1:9">
      <c r="A1616" s="255" t="s">
        <v>2794</v>
      </c>
      <c r="B1616" s="9">
        <v>5</v>
      </c>
      <c r="C1616" s="255" t="s">
        <v>9105</v>
      </c>
      <c r="D1616" s="9">
        <v>7.1223769000167234E-2</v>
      </c>
      <c r="E1616" s="9">
        <v>1745868.793903793</v>
      </c>
      <c r="F1616" s="255" t="s">
        <v>9137</v>
      </c>
      <c r="G1616" s="9"/>
      <c r="H1616" s="255" t="s">
        <v>9171</v>
      </c>
      <c r="I1616" s="9">
        <v>1</v>
      </c>
    </row>
    <row r="1617" spans="1:9">
      <c r="A1617" s="255" t="s">
        <v>2783</v>
      </c>
      <c r="B1617" s="9">
        <v>5</v>
      </c>
      <c r="C1617" s="255" t="s">
        <v>9105</v>
      </c>
      <c r="D1617" s="9"/>
      <c r="E1617" s="9">
        <v>1745868.793903793</v>
      </c>
      <c r="F1617" s="255" t="s">
        <v>9121</v>
      </c>
      <c r="G1617" s="9"/>
      <c r="H1617" s="255" t="s">
        <v>9171</v>
      </c>
      <c r="I1617" s="9">
        <v>1</v>
      </c>
    </row>
    <row r="1618" spans="1:9">
      <c r="A1618" s="255" t="s">
        <v>2800</v>
      </c>
      <c r="B1618" s="9">
        <v>5</v>
      </c>
      <c r="C1618" s="255" t="s">
        <v>9105</v>
      </c>
      <c r="D1618" s="9">
        <v>7.6263769506862936E-2</v>
      </c>
      <c r="E1618" s="9">
        <v>1745868.793903793</v>
      </c>
      <c r="F1618" s="255" t="s">
        <v>9127</v>
      </c>
      <c r="G1618" s="9"/>
      <c r="H1618" s="255" t="s">
        <v>9171</v>
      </c>
      <c r="I1618" s="9">
        <v>1</v>
      </c>
    </row>
    <row r="1619" spans="1:9">
      <c r="A1619" s="255" t="s">
        <v>2802</v>
      </c>
      <c r="B1619" s="9">
        <v>5</v>
      </c>
      <c r="C1619" s="255" t="s">
        <v>9105</v>
      </c>
      <c r="D1619" s="9"/>
      <c r="E1619" s="9">
        <v>1745868.793903793</v>
      </c>
      <c r="F1619" s="255" t="s">
        <v>9122</v>
      </c>
      <c r="G1619" s="9"/>
      <c r="H1619" s="255" t="s">
        <v>9171</v>
      </c>
      <c r="I1619" s="9">
        <v>1</v>
      </c>
    </row>
    <row r="1620" spans="1:9">
      <c r="A1620" s="255" t="s">
        <v>2795</v>
      </c>
      <c r="B1620" s="9">
        <v>5</v>
      </c>
      <c r="C1620" s="255" t="s">
        <v>9105</v>
      </c>
      <c r="D1620" s="9">
        <v>7.5465185085292485E-2</v>
      </c>
      <c r="E1620" s="9">
        <v>1745868.793903793</v>
      </c>
      <c r="F1620" s="255" t="s">
        <v>9136</v>
      </c>
      <c r="G1620" s="9"/>
      <c r="H1620" s="255" t="s">
        <v>9171</v>
      </c>
      <c r="I1620" s="9">
        <v>1</v>
      </c>
    </row>
    <row r="1621" spans="1:9">
      <c r="A1621" s="255" t="s">
        <v>2791</v>
      </c>
      <c r="B1621" s="9">
        <v>5</v>
      </c>
      <c r="C1621" s="255" t="s">
        <v>9105</v>
      </c>
      <c r="D1621" s="9">
        <v>4.398741269684809E-2</v>
      </c>
      <c r="E1621" s="9">
        <v>1745868.793903793</v>
      </c>
      <c r="F1621" s="255" t="s">
        <v>9129</v>
      </c>
      <c r="G1621" s="9"/>
      <c r="H1621" s="255" t="s">
        <v>9171</v>
      </c>
      <c r="I1621" s="9">
        <v>1</v>
      </c>
    </row>
    <row r="1622" spans="1:9">
      <c r="A1622" s="255" t="s">
        <v>2787</v>
      </c>
      <c r="B1622" s="9">
        <v>5</v>
      </c>
      <c r="C1622" s="255" t="s">
        <v>9105</v>
      </c>
      <c r="D1622" s="9">
        <v>7.6263769506862936E-2</v>
      </c>
      <c r="E1622" s="9">
        <v>1745868.793903793</v>
      </c>
      <c r="F1622" s="255" t="s">
        <v>9126</v>
      </c>
      <c r="G1622" s="9"/>
      <c r="H1622" s="255" t="s">
        <v>9171</v>
      </c>
      <c r="I1622" s="9">
        <v>1</v>
      </c>
    </row>
    <row r="1623" spans="1:9">
      <c r="A1623" s="255" t="s">
        <v>2790</v>
      </c>
      <c r="B1623" s="9">
        <v>5</v>
      </c>
      <c r="C1623" s="255" t="s">
        <v>9105</v>
      </c>
      <c r="D1623" s="9">
        <v>4.2708530664473929E-2</v>
      </c>
      <c r="E1623" s="9">
        <v>1745868.793903793</v>
      </c>
      <c r="F1623" s="255" t="s">
        <v>9139</v>
      </c>
      <c r="G1623" s="9"/>
      <c r="H1623" s="255" t="s">
        <v>9171</v>
      </c>
      <c r="I1623" s="9">
        <v>1</v>
      </c>
    </row>
    <row r="1624" spans="1:9">
      <c r="A1624" s="255" t="s">
        <v>2784</v>
      </c>
      <c r="B1624" s="9">
        <v>5</v>
      </c>
      <c r="C1624" s="255" t="s">
        <v>9105</v>
      </c>
      <c r="D1624" s="9">
        <v>7.0112625369583265E-2</v>
      </c>
      <c r="E1624" s="9">
        <v>1745868.793903793</v>
      </c>
      <c r="F1624" s="255" t="s">
        <v>9128</v>
      </c>
      <c r="G1624" s="9"/>
      <c r="H1624" s="255" t="s">
        <v>9171</v>
      </c>
      <c r="I1624" s="9">
        <v>1</v>
      </c>
    </row>
    <row r="1625" spans="1:9">
      <c r="A1625" s="255" t="s">
        <v>2793</v>
      </c>
      <c r="B1625" s="9">
        <v>5</v>
      </c>
      <c r="C1625" s="255" t="s">
        <v>9105</v>
      </c>
      <c r="D1625" s="9">
        <v>6.3124853166962966E-2</v>
      </c>
      <c r="E1625" s="9">
        <v>1745868.793903793</v>
      </c>
      <c r="F1625" s="255" t="s">
        <v>9134</v>
      </c>
      <c r="G1625" s="9"/>
      <c r="H1625" s="255" t="s">
        <v>9171</v>
      </c>
      <c r="I1625" s="9">
        <v>1</v>
      </c>
    </row>
    <row r="1626" spans="1:9">
      <c r="A1626" s="255" t="s">
        <v>2798</v>
      </c>
      <c r="B1626" s="9">
        <v>5</v>
      </c>
      <c r="C1626" s="255" t="s">
        <v>9105</v>
      </c>
      <c r="D1626" s="9"/>
      <c r="E1626" s="9">
        <v>1745868.793903793</v>
      </c>
      <c r="F1626" s="255" t="s">
        <v>9120</v>
      </c>
      <c r="G1626" s="9"/>
      <c r="H1626" s="255" t="s">
        <v>9171</v>
      </c>
      <c r="I1626" s="9">
        <v>1</v>
      </c>
    </row>
    <row r="1627" spans="1:9">
      <c r="A1627" s="255" t="s">
        <v>2824</v>
      </c>
      <c r="B1627" s="9">
        <v>6</v>
      </c>
      <c r="C1627" s="255" t="s">
        <v>9105</v>
      </c>
      <c r="D1627" s="9"/>
      <c r="E1627" s="9">
        <v>1750668.0692784099</v>
      </c>
      <c r="F1627" s="255" t="s">
        <v>9118</v>
      </c>
      <c r="G1627" s="9"/>
      <c r="H1627" s="255" t="s">
        <v>9171</v>
      </c>
      <c r="I1627" s="9">
        <v>1</v>
      </c>
    </row>
    <row r="1628" spans="1:9">
      <c r="A1628" s="255" t="s">
        <v>2807</v>
      </c>
      <c r="B1628" s="9">
        <v>6</v>
      </c>
      <c r="C1628" s="255" t="s">
        <v>9105</v>
      </c>
      <c r="D1628" s="9">
        <v>8.8824722839412507E-2</v>
      </c>
      <c r="E1628" s="9">
        <v>1750668.0692784099</v>
      </c>
      <c r="F1628" s="255" t="s">
        <v>9125</v>
      </c>
      <c r="G1628" s="9"/>
      <c r="H1628" s="255" t="s">
        <v>9171</v>
      </c>
      <c r="I1628" s="9">
        <v>1</v>
      </c>
    </row>
    <row r="1629" spans="1:9">
      <c r="A1629" s="255" t="s">
        <v>2826</v>
      </c>
      <c r="B1629" s="9">
        <v>6</v>
      </c>
      <c r="C1629" s="255" t="s">
        <v>9105</v>
      </c>
      <c r="D1629" s="9">
        <v>0.11244781545023992</v>
      </c>
      <c r="E1629" s="9">
        <v>1750668.0692784099</v>
      </c>
      <c r="F1629" s="255" t="s">
        <v>9132</v>
      </c>
      <c r="G1629" s="9"/>
      <c r="H1629" s="255" t="s">
        <v>9171</v>
      </c>
      <c r="I1629" s="9">
        <v>1</v>
      </c>
    </row>
    <row r="1630" spans="1:9">
      <c r="A1630" s="255" t="s">
        <v>2820</v>
      </c>
      <c r="B1630" s="9">
        <v>6</v>
      </c>
      <c r="C1630" s="255" t="s">
        <v>9105</v>
      </c>
      <c r="D1630" s="9">
        <v>7.6258496518914171E-2</v>
      </c>
      <c r="E1630" s="9">
        <v>1750668.0692784099</v>
      </c>
      <c r="F1630" s="255" t="s">
        <v>9130</v>
      </c>
      <c r="G1630" s="9"/>
      <c r="H1630" s="255" t="s">
        <v>9171</v>
      </c>
      <c r="I1630" s="9">
        <v>1</v>
      </c>
    </row>
    <row r="1631" spans="1:9">
      <c r="A1631" s="255" t="s">
        <v>2813</v>
      </c>
      <c r="B1631" s="9">
        <v>6</v>
      </c>
      <c r="C1631" s="255" t="s">
        <v>9105</v>
      </c>
      <c r="D1631" s="9">
        <v>0.11244781545023992</v>
      </c>
      <c r="E1631" s="9">
        <v>1750668.0692784099</v>
      </c>
      <c r="F1631" s="255" t="s">
        <v>9133</v>
      </c>
      <c r="G1631" s="9"/>
      <c r="H1631" s="255" t="s">
        <v>9171</v>
      </c>
      <c r="I1631" s="9">
        <v>1</v>
      </c>
    </row>
    <row r="1632" spans="1:9">
      <c r="A1632" s="255" t="s">
        <v>2821</v>
      </c>
      <c r="B1632" s="9">
        <v>6</v>
      </c>
      <c r="C1632" s="255" t="s">
        <v>9105</v>
      </c>
      <c r="D1632" s="9">
        <v>8.8824722839412507E-2</v>
      </c>
      <c r="E1632" s="9">
        <v>1750668.0692784099</v>
      </c>
      <c r="F1632" s="255" t="s">
        <v>9126</v>
      </c>
      <c r="G1632" s="9"/>
      <c r="H1632" s="255" t="s">
        <v>9171</v>
      </c>
      <c r="I1632" s="9">
        <v>1</v>
      </c>
    </row>
    <row r="1633" spans="1:9">
      <c r="A1633" s="255" t="s">
        <v>2815</v>
      </c>
      <c r="B1633" s="9">
        <v>6</v>
      </c>
      <c r="C1633" s="255" t="s">
        <v>9105</v>
      </c>
      <c r="D1633" s="9"/>
      <c r="E1633" s="9">
        <v>1750668.0692784099</v>
      </c>
      <c r="F1633" s="255" t="s">
        <v>9122</v>
      </c>
      <c r="G1633" s="9"/>
      <c r="H1633" s="255" t="s">
        <v>9171</v>
      </c>
      <c r="I1633" s="9">
        <v>1</v>
      </c>
    </row>
    <row r="1634" spans="1:9">
      <c r="A1634" s="255" t="s">
        <v>2828</v>
      </c>
      <c r="B1634" s="9">
        <v>6</v>
      </c>
      <c r="C1634" s="255" t="s">
        <v>9105</v>
      </c>
      <c r="D1634" s="9">
        <v>6.1378757080028636E-2</v>
      </c>
      <c r="E1634" s="9">
        <v>1750668.0692784099</v>
      </c>
      <c r="F1634" s="255" t="s">
        <v>9140</v>
      </c>
      <c r="G1634" s="9"/>
      <c r="H1634" s="255" t="s">
        <v>9171</v>
      </c>
      <c r="I1634" s="9">
        <v>1</v>
      </c>
    </row>
    <row r="1635" spans="1:9">
      <c r="A1635" s="255" t="s">
        <v>2831</v>
      </c>
      <c r="B1635" s="9">
        <v>6</v>
      </c>
      <c r="C1635" s="255" t="s">
        <v>9105</v>
      </c>
      <c r="D1635" s="9"/>
      <c r="E1635" s="9">
        <v>1750668.0692784099</v>
      </c>
      <c r="F1635" s="255" t="s">
        <v>9119</v>
      </c>
      <c r="G1635" s="9"/>
      <c r="H1635" s="255" t="s">
        <v>9171</v>
      </c>
      <c r="I1635" s="9">
        <v>1</v>
      </c>
    </row>
    <row r="1636" spans="1:9">
      <c r="A1636" s="255" t="s">
        <v>2823</v>
      </c>
      <c r="B1636" s="9">
        <v>6</v>
      </c>
      <c r="C1636" s="255" t="s">
        <v>9105</v>
      </c>
      <c r="D1636" s="9"/>
      <c r="E1636" s="9">
        <v>1750668.0692784099</v>
      </c>
      <c r="F1636" s="255" t="s">
        <v>9121</v>
      </c>
      <c r="G1636" s="9"/>
      <c r="H1636" s="255" t="s">
        <v>9171</v>
      </c>
      <c r="I1636" s="9">
        <v>1</v>
      </c>
    </row>
    <row r="1637" spans="1:9">
      <c r="A1637" s="255" t="s">
        <v>2812</v>
      </c>
      <c r="B1637" s="9">
        <v>6</v>
      </c>
      <c r="C1637" s="255" t="s">
        <v>9105</v>
      </c>
      <c r="D1637" s="9">
        <v>5.8792163294904422E-2</v>
      </c>
      <c r="E1637" s="9">
        <v>1750668.0692784099</v>
      </c>
      <c r="F1637" s="255" t="s">
        <v>9139</v>
      </c>
      <c r="G1637" s="9"/>
      <c r="H1637" s="255" t="s">
        <v>9171</v>
      </c>
      <c r="I1637" s="9">
        <v>1</v>
      </c>
    </row>
    <row r="1638" spans="1:9">
      <c r="A1638" s="255" t="s">
        <v>2819</v>
      </c>
      <c r="B1638" s="9">
        <v>6</v>
      </c>
      <c r="C1638" s="255" t="s">
        <v>9105</v>
      </c>
      <c r="D1638" s="9">
        <v>7.6258496518914171E-2</v>
      </c>
      <c r="E1638" s="9">
        <v>1750668.0692784099</v>
      </c>
      <c r="F1638" s="255" t="s">
        <v>9131</v>
      </c>
      <c r="G1638" s="9"/>
      <c r="H1638" s="255" t="s">
        <v>9171</v>
      </c>
      <c r="I1638" s="9">
        <v>1</v>
      </c>
    </row>
    <row r="1639" spans="1:9">
      <c r="A1639" s="255" t="s">
        <v>2822</v>
      </c>
      <c r="B1639" s="9">
        <v>6</v>
      </c>
      <c r="C1639" s="255" t="s">
        <v>9105</v>
      </c>
      <c r="D1639" s="9">
        <v>6.383602995254492E-2</v>
      </c>
      <c r="E1639" s="9">
        <v>1750668.0692784099</v>
      </c>
      <c r="F1639" s="255" t="s">
        <v>9117</v>
      </c>
      <c r="G1639" s="9"/>
      <c r="H1639" s="255" t="s">
        <v>9171</v>
      </c>
      <c r="I1639" s="9">
        <v>1</v>
      </c>
    </row>
    <row r="1640" spans="1:9">
      <c r="A1640" s="255" t="s">
        <v>2816</v>
      </c>
      <c r="B1640" s="9">
        <v>6</v>
      </c>
      <c r="C1640" s="255" t="s">
        <v>9105</v>
      </c>
      <c r="D1640" s="9">
        <v>8.3494056641335093E-2</v>
      </c>
      <c r="E1640" s="9">
        <v>1750668.0692784099</v>
      </c>
      <c r="F1640" s="255" t="s">
        <v>9137</v>
      </c>
      <c r="G1640" s="9"/>
      <c r="H1640" s="255" t="s">
        <v>9171</v>
      </c>
      <c r="I1640" s="9">
        <v>1</v>
      </c>
    </row>
    <row r="1641" spans="1:9">
      <c r="A1641" s="255" t="s">
        <v>2825</v>
      </c>
      <c r="B1641" s="9">
        <v>6</v>
      </c>
      <c r="C1641" s="255" t="s">
        <v>9105</v>
      </c>
      <c r="D1641" s="9">
        <v>8.6790209344204727E-2</v>
      </c>
      <c r="E1641" s="9">
        <v>1750668.0692784099</v>
      </c>
      <c r="F1641" s="255" t="s">
        <v>9136</v>
      </c>
      <c r="G1641" s="9"/>
      <c r="H1641" s="255" t="s">
        <v>9171</v>
      </c>
      <c r="I1641" s="9">
        <v>1</v>
      </c>
    </row>
    <row r="1642" spans="1:9">
      <c r="A1642" s="255" t="s">
        <v>2811</v>
      </c>
      <c r="B1642" s="9">
        <v>6</v>
      </c>
      <c r="C1642" s="255" t="s">
        <v>9105</v>
      </c>
      <c r="D1642" s="9"/>
      <c r="E1642" s="9">
        <v>1750668.0692784099</v>
      </c>
      <c r="F1642" s="255" t="s">
        <v>9141</v>
      </c>
      <c r="G1642" s="9"/>
      <c r="H1642" s="255" t="s">
        <v>9171</v>
      </c>
      <c r="I1642" s="9">
        <v>1</v>
      </c>
    </row>
    <row r="1643" spans="1:9">
      <c r="A1643" s="255" t="s">
        <v>2827</v>
      </c>
      <c r="B1643" s="9">
        <v>6</v>
      </c>
      <c r="C1643" s="255" t="s">
        <v>9105</v>
      </c>
      <c r="D1643" s="9"/>
      <c r="E1643" s="9">
        <v>1750668.0692784099</v>
      </c>
      <c r="F1643" s="255" t="s">
        <v>9120</v>
      </c>
      <c r="G1643" s="9"/>
      <c r="H1643" s="255" t="s">
        <v>9171</v>
      </c>
      <c r="I1643" s="9">
        <v>1</v>
      </c>
    </row>
    <row r="1644" spans="1:9">
      <c r="A1644" s="255" t="s">
        <v>2814</v>
      </c>
      <c r="B1644" s="9">
        <v>6</v>
      </c>
      <c r="C1644" s="255" t="s">
        <v>9105</v>
      </c>
      <c r="D1644" s="9"/>
      <c r="E1644" s="9">
        <v>1750668.0692784099</v>
      </c>
      <c r="F1644" s="255" t="s">
        <v>9124</v>
      </c>
      <c r="G1644" s="9"/>
      <c r="H1644" s="255" t="s">
        <v>9171</v>
      </c>
      <c r="I1644" s="9">
        <v>1</v>
      </c>
    </row>
    <row r="1645" spans="1:9">
      <c r="A1645" s="255" t="s">
        <v>2810</v>
      </c>
      <c r="B1645" s="9">
        <v>6</v>
      </c>
      <c r="C1645" s="255" t="s">
        <v>9105</v>
      </c>
      <c r="D1645" s="9">
        <v>7.828786189519743E-2</v>
      </c>
      <c r="E1645" s="9">
        <v>1750668.0692784099</v>
      </c>
      <c r="F1645" s="255" t="s">
        <v>9134</v>
      </c>
      <c r="G1645" s="9"/>
      <c r="H1645" s="255" t="s">
        <v>9171</v>
      </c>
      <c r="I1645" s="9">
        <v>1</v>
      </c>
    </row>
    <row r="1646" spans="1:9">
      <c r="A1646" s="255" t="s">
        <v>2829</v>
      </c>
      <c r="B1646" s="9">
        <v>6</v>
      </c>
      <c r="C1646" s="255" t="s">
        <v>9105</v>
      </c>
      <c r="D1646" s="9">
        <v>8.8824722839412507E-2</v>
      </c>
      <c r="E1646" s="9">
        <v>1750668.0692784099</v>
      </c>
      <c r="F1646" s="255" t="s">
        <v>9127</v>
      </c>
      <c r="G1646" s="9"/>
      <c r="H1646" s="255" t="s">
        <v>9171</v>
      </c>
      <c r="I1646" s="9">
        <v>1</v>
      </c>
    </row>
    <row r="1647" spans="1:9">
      <c r="A1647" s="255" t="s">
        <v>2809</v>
      </c>
      <c r="B1647" s="9">
        <v>6</v>
      </c>
      <c r="C1647" s="255" t="s">
        <v>9105</v>
      </c>
      <c r="D1647" s="9">
        <v>6.0536282556024265E-2</v>
      </c>
      <c r="E1647" s="9">
        <v>1750668.0692784099</v>
      </c>
      <c r="F1647" s="255" t="s">
        <v>9129</v>
      </c>
      <c r="G1647" s="9"/>
      <c r="H1647" s="255" t="s">
        <v>9171</v>
      </c>
      <c r="I1647" s="9">
        <v>1</v>
      </c>
    </row>
    <row r="1648" spans="1:9">
      <c r="A1648" s="255" t="s">
        <v>2817</v>
      </c>
      <c r="B1648" s="9">
        <v>6</v>
      </c>
      <c r="C1648" s="255" t="s">
        <v>9105</v>
      </c>
      <c r="D1648" s="9">
        <v>8.7890100708745728E-2</v>
      </c>
      <c r="E1648" s="9">
        <v>1750668.0692784099</v>
      </c>
      <c r="F1648" s="255" t="s">
        <v>9138</v>
      </c>
      <c r="G1648" s="9"/>
      <c r="H1648" s="255" t="s">
        <v>9171</v>
      </c>
      <c r="I1648" s="9">
        <v>1</v>
      </c>
    </row>
    <row r="1649" spans="1:9">
      <c r="A1649" s="255" t="s">
        <v>2830</v>
      </c>
      <c r="B1649" s="9">
        <v>6</v>
      </c>
      <c r="C1649" s="255" t="s">
        <v>9105</v>
      </c>
      <c r="D1649" s="9">
        <v>7.0881847959655145E-2</v>
      </c>
      <c r="E1649" s="9">
        <v>1750668.0692784099</v>
      </c>
      <c r="F1649" s="255" t="s">
        <v>9135</v>
      </c>
      <c r="G1649" s="9"/>
      <c r="H1649" s="255" t="s">
        <v>9171</v>
      </c>
      <c r="I1649" s="9">
        <v>1</v>
      </c>
    </row>
    <row r="1650" spans="1:9">
      <c r="A1650" s="255" t="s">
        <v>2818</v>
      </c>
      <c r="B1650" s="9">
        <v>6</v>
      </c>
      <c r="C1650" s="255" t="s">
        <v>9105</v>
      </c>
      <c r="D1650" s="9">
        <v>8.4956643586344791E-2</v>
      </c>
      <c r="E1650" s="9">
        <v>1750668.0692784099</v>
      </c>
      <c r="F1650" s="255" t="s">
        <v>9128</v>
      </c>
      <c r="G1650" s="9"/>
      <c r="H1650" s="255" t="s">
        <v>9171</v>
      </c>
      <c r="I1650" s="9">
        <v>1</v>
      </c>
    </row>
    <row r="1651" spans="1:9">
      <c r="A1651" s="255" t="s">
        <v>2808</v>
      </c>
      <c r="B1651" s="9">
        <v>6</v>
      </c>
      <c r="C1651" s="255" t="s">
        <v>9105</v>
      </c>
      <c r="D1651" s="9"/>
      <c r="E1651" s="9">
        <v>1750668.0692784099</v>
      </c>
      <c r="F1651" s="255" t="s">
        <v>9123</v>
      </c>
      <c r="G1651" s="9"/>
      <c r="H1651" s="255" t="s">
        <v>9171</v>
      </c>
      <c r="I1651" s="9">
        <v>1</v>
      </c>
    </row>
    <row r="1652" spans="1:9">
      <c r="A1652" s="255" t="s">
        <v>2856</v>
      </c>
      <c r="B1652" s="9">
        <v>7</v>
      </c>
      <c r="C1652" s="255" t="s">
        <v>9105</v>
      </c>
      <c r="D1652" s="9">
        <v>0.14168492653573275</v>
      </c>
      <c r="E1652" s="9">
        <v>1747476.4279072278</v>
      </c>
      <c r="F1652" s="255" t="s">
        <v>9133</v>
      </c>
      <c r="G1652" s="9"/>
      <c r="H1652" s="255" t="s">
        <v>9171</v>
      </c>
      <c r="I1652" s="9">
        <v>1</v>
      </c>
    </row>
    <row r="1653" spans="1:9">
      <c r="A1653" s="255" t="s">
        <v>2837</v>
      </c>
      <c r="B1653" s="9">
        <v>7</v>
      </c>
      <c r="C1653" s="255" t="s">
        <v>9105</v>
      </c>
      <c r="D1653" s="9"/>
      <c r="E1653" s="9">
        <v>1747476.4279072278</v>
      </c>
      <c r="F1653" s="255" t="s">
        <v>9124</v>
      </c>
      <c r="G1653" s="9"/>
      <c r="H1653" s="255" t="s">
        <v>9171</v>
      </c>
      <c r="I1653" s="9">
        <v>1</v>
      </c>
    </row>
    <row r="1654" spans="1:9">
      <c r="A1654" s="255" t="s">
        <v>2846</v>
      </c>
      <c r="B1654" s="9">
        <v>7</v>
      </c>
      <c r="C1654" s="255" t="s">
        <v>9105</v>
      </c>
      <c r="D1654" s="9">
        <v>7.6944625741580785E-2</v>
      </c>
      <c r="E1654" s="9">
        <v>1747476.4279072278</v>
      </c>
      <c r="F1654" s="255" t="s">
        <v>9129</v>
      </c>
      <c r="G1654" s="9"/>
      <c r="H1654" s="255" t="s">
        <v>9171</v>
      </c>
      <c r="I1654" s="9">
        <v>1</v>
      </c>
    </row>
    <row r="1655" spans="1:9">
      <c r="A1655" s="255" t="s">
        <v>2850</v>
      </c>
      <c r="B1655" s="9">
        <v>7</v>
      </c>
      <c r="C1655" s="255" t="s">
        <v>9105</v>
      </c>
      <c r="D1655" s="9">
        <v>9.8886747056848093E-2</v>
      </c>
      <c r="E1655" s="9">
        <v>1747476.4279072278</v>
      </c>
      <c r="F1655" s="255" t="s">
        <v>9137</v>
      </c>
      <c r="G1655" s="9"/>
      <c r="H1655" s="255" t="s">
        <v>9171</v>
      </c>
      <c r="I1655" s="9">
        <v>1</v>
      </c>
    </row>
    <row r="1656" spans="1:9">
      <c r="A1656" s="255" t="s">
        <v>2845</v>
      </c>
      <c r="B1656" s="9">
        <v>7</v>
      </c>
      <c r="C1656" s="255" t="s">
        <v>9105</v>
      </c>
      <c r="D1656" s="9">
        <v>9.4909892198348833E-2</v>
      </c>
      <c r="E1656" s="9">
        <v>1747476.4279072278</v>
      </c>
      <c r="F1656" s="255" t="s">
        <v>9134</v>
      </c>
      <c r="G1656" s="9"/>
      <c r="H1656" s="255" t="s">
        <v>9171</v>
      </c>
      <c r="I1656" s="9">
        <v>1</v>
      </c>
    </row>
    <row r="1657" spans="1:9">
      <c r="A1657" s="255" t="s">
        <v>2844</v>
      </c>
      <c r="B1657" s="9">
        <v>7</v>
      </c>
      <c r="C1657" s="255" t="s">
        <v>9105</v>
      </c>
      <c r="D1657" s="9">
        <v>7.3629038132204505E-2</v>
      </c>
      <c r="E1657" s="9">
        <v>1747476.4279072278</v>
      </c>
      <c r="F1657" s="255" t="s">
        <v>9140</v>
      </c>
      <c r="G1657" s="9"/>
      <c r="H1657" s="255" t="s">
        <v>9171</v>
      </c>
      <c r="I1657" s="9">
        <v>1</v>
      </c>
    </row>
    <row r="1658" spans="1:9">
      <c r="A1658" s="255" t="s">
        <v>2847</v>
      </c>
      <c r="B1658" s="9">
        <v>7</v>
      </c>
      <c r="C1658" s="255" t="s">
        <v>9105</v>
      </c>
      <c r="D1658" s="9">
        <v>9.4948265533582168E-2</v>
      </c>
      <c r="E1658" s="9">
        <v>1747476.4279072278</v>
      </c>
      <c r="F1658" s="255" t="s">
        <v>9130</v>
      </c>
      <c r="G1658" s="9"/>
      <c r="H1658" s="255" t="s">
        <v>9171</v>
      </c>
      <c r="I1658" s="9">
        <v>1</v>
      </c>
    </row>
    <row r="1659" spans="1:9">
      <c r="A1659" s="255" t="s">
        <v>2848</v>
      </c>
      <c r="B1659" s="9">
        <v>7</v>
      </c>
      <c r="C1659" s="255" t="s">
        <v>9105</v>
      </c>
      <c r="D1659" s="9"/>
      <c r="E1659" s="9">
        <v>1747476.4279072278</v>
      </c>
      <c r="F1659" s="255" t="s">
        <v>9141</v>
      </c>
      <c r="G1659" s="9"/>
      <c r="H1659" s="255" t="s">
        <v>9171</v>
      </c>
      <c r="I1659" s="9">
        <v>1</v>
      </c>
    </row>
    <row r="1660" spans="1:9">
      <c r="A1660" s="255" t="s">
        <v>2842</v>
      </c>
      <c r="B1660" s="9">
        <v>7</v>
      </c>
      <c r="C1660" s="255" t="s">
        <v>9105</v>
      </c>
      <c r="D1660" s="9"/>
      <c r="E1660" s="9">
        <v>1747476.4279072278</v>
      </c>
      <c r="F1660" s="255" t="s">
        <v>9122</v>
      </c>
      <c r="G1660" s="9"/>
      <c r="H1660" s="255" t="s">
        <v>9171</v>
      </c>
      <c r="I1660" s="9">
        <v>1</v>
      </c>
    </row>
    <row r="1661" spans="1:9">
      <c r="A1661" s="255" t="s">
        <v>2849</v>
      </c>
      <c r="B1661" s="9">
        <v>7</v>
      </c>
      <c r="C1661" s="255" t="s">
        <v>9105</v>
      </c>
      <c r="D1661" s="9">
        <v>0.10933795726230576</v>
      </c>
      <c r="E1661" s="9">
        <v>1747476.4279072278</v>
      </c>
      <c r="F1661" s="255" t="s">
        <v>9126</v>
      </c>
      <c r="G1661" s="9"/>
      <c r="H1661" s="255" t="s">
        <v>9171</v>
      </c>
      <c r="I1661" s="9">
        <v>1</v>
      </c>
    </row>
    <row r="1662" spans="1:9">
      <c r="A1662" s="255" t="s">
        <v>2841</v>
      </c>
      <c r="B1662" s="9">
        <v>7</v>
      </c>
      <c r="C1662" s="255" t="s">
        <v>9105</v>
      </c>
      <c r="D1662" s="9">
        <v>8.5589097070701295E-2</v>
      </c>
      <c r="E1662" s="9">
        <v>1747476.4279072278</v>
      </c>
      <c r="F1662" s="255" t="s">
        <v>9135</v>
      </c>
      <c r="G1662" s="9"/>
      <c r="H1662" s="255" t="s">
        <v>9171</v>
      </c>
      <c r="I1662" s="9">
        <v>1</v>
      </c>
    </row>
    <row r="1663" spans="1:9">
      <c r="A1663" s="255" t="s">
        <v>2855</v>
      </c>
      <c r="B1663" s="9">
        <v>7</v>
      </c>
      <c r="C1663" s="255" t="s">
        <v>9105</v>
      </c>
      <c r="D1663" s="9">
        <v>9.4948265533582168E-2</v>
      </c>
      <c r="E1663" s="9">
        <v>1747476.4279072278</v>
      </c>
      <c r="F1663" s="255" t="s">
        <v>9131</v>
      </c>
      <c r="G1663" s="9"/>
      <c r="H1663" s="255" t="s">
        <v>9171</v>
      </c>
      <c r="I1663" s="9">
        <v>1</v>
      </c>
    </row>
    <row r="1664" spans="1:9">
      <c r="A1664" s="255" t="s">
        <v>2851</v>
      </c>
      <c r="B1664" s="9">
        <v>7</v>
      </c>
      <c r="C1664" s="255" t="s">
        <v>9105</v>
      </c>
      <c r="D1664" s="9">
        <v>7.8587593695109551E-2</v>
      </c>
      <c r="E1664" s="9">
        <v>1747476.4279072278</v>
      </c>
      <c r="F1664" s="255" t="s">
        <v>9117</v>
      </c>
      <c r="G1664" s="9"/>
      <c r="H1664" s="255" t="s">
        <v>9171</v>
      </c>
      <c r="I1664" s="9">
        <v>1</v>
      </c>
    </row>
    <row r="1665" spans="1:9">
      <c r="A1665" s="255" t="s">
        <v>2838</v>
      </c>
      <c r="B1665" s="9">
        <v>7</v>
      </c>
      <c r="C1665" s="255" t="s">
        <v>9105</v>
      </c>
      <c r="D1665" s="9"/>
      <c r="E1665" s="9">
        <v>1747476.4279072278</v>
      </c>
      <c r="F1665" s="255" t="s">
        <v>9121</v>
      </c>
      <c r="G1665" s="9"/>
      <c r="H1665" s="255" t="s">
        <v>9171</v>
      </c>
      <c r="I1665" s="9">
        <v>1</v>
      </c>
    </row>
    <row r="1666" spans="1:9">
      <c r="A1666" s="255" t="s">
        <v>2834</v>
      </c>
      <c r="B1666" s="9">
        <v>7</v>
      </c>
      <c r="C1666" s="255" t="s">
        <v>9105</v>
      </c>
      <c r="D1666" s="9">
        <v>0.10933795726230576</v>
      </c>
      <c r="E1666" s="9">
        <v>1747476.4279072278</v>
      </c>
      <c r="F1666" s="255" t="s">
        <v>9127</v>
      </c>
      <c r="G1666" s="9"/>
      <c r="H1666" s="255" t="s">
        <v>9171</v>
      </c>
      <c r="I1666" s="9">
        <v>1</v>
      </c>
    </row>
    <row r="1667" spans="1:9">
      <c r="A1667" s="255" t="s">
        <v>2835</v>
      </c>
      <c r="B1667" s="9">
        <v>7</v>
      </c>
      <c r="C1667" s="255" t="s">
        <v>9105</v>
      </c>
      <c r="D1667" s="9"/>
      <c r="E1667" s="9">
        <v>1747476.4279072278</v>
      </c>
      <c r="F1667" s="255" t="s">
        <v>9118</v>
      </c>
      <c r="G1667" s="9"/>
      <c r="H1667" s="255" t="s">
        <v>9171</v>
      </c>
      <c r="I1667" s="9">
        <v>1</v>
      </c>
    </row>
    <row r="1668" spans="1:9">
      <c r="A1668" s="255" t="s">
        <v>2832</v>
      </c>
      <c r="B1668" s="9">
        <v>7</v>
      </c>
      <c r="C1668" s="255" t="s">
        <v>9105</v>
      </c>
      <c r="D1668" s="9"/>
      <c r="E1668" s="9">
        <v>1747476.4279072278</v>
      </c>
      <c r="F1668" s="255" t="s">
        <v>9120</v>
      </c>
      <c r="G1668" s="9"/>
      <c r="H1668" s="255" t="s">
        <v>9171</v>
      </c>
      <c r="I1668" s="9">
        <v>1</v>
      </c>
    </row>
    <row r="1669" spans="1:9">
      <c r="A1669" s="255" t="s">
        <v>2854</v>
      </c>
      <c r="B1669" s="9">
        <v>7</v>
      </c>
      <c r="C1669" s="255" t="s">
        <v>9105</v>
      </c>
      <c r="D1669" s="9"/>
      <c r="E1669" s="9">
        <v>1747476.4279072278</v>
      </c>
      <c r="F1669" s="255" t="s">
        <v>9119</v>
      </c>
      <c r="G1669" s="9"/>
      <c r="H1669" s="255" t="s">
        <v>9171</v>
      </c>
      <c r="I1669" s="9">
        <v>1</v>
      </c>
    </row>
    <row r="1670" spans="1:9">
      <c r="A1670" s="255" t="s">
        <v>2833</v>
      </c>
      <c r="B1670" s="9">
        <v>7</v>
      </c>
      <c r="C1670" s="255" t="s">
        <v>9105</v>
      </c>
      <c r="D1670" s="9">
        <v>8.3808667379252369E-2</v>
      </c>
      <c r="E1670" s="9">
        <v>1747476.4279072278</v>
      </c>
      <c r="F1670" s="255" t="s">
        <v>9139</v>
      </c>
      <c r="G1670" s="9"/>
      <c r="H1670" s="255" t="s">
        <v>9171</v>
      </c>
      <c r="I1670" s="9">
        <v>1</v>
      </c>
    </row>
    <row r="1671" spans="1:9">
      <c r="A1671" s="255" t="s">
        <v>2839</v>
      </c>
      <c r="B1671" s="9">
        <v>7</v>
      </c>
      <c r="C1671" s="255" t="s">
        <v>9105</v>
      </c>
      <c r="D1671" s="9">
        <v>0.11111502892613027</v>
      </c>
      <c r="E1671" s="9">
        <v>1747476.4279072278</v>
      </c>
      <c r="F1671" s="255" t="s">
        <v>9136</v>
      </c>
      <c r="G1671" s="9"/>
      <c r="H1671" s="255" t="s">
        <v>9171</v>
      </c>
      <c r="I1671" s="9">
        <v>1</v>
      </c>
    </row>
    <row r="1672" spans="1:9">
      <c r="A1672" s="255" t="s">
        <v>2843</v>
      </c>
      <c r="B1672" s="9">
        <v>7</v>
      </c>
      <c r="C1672" s="255" t="s">
        <v>9105</v>
      </c>
      <c r="D1672" s="9">
        <v>0.14168492653573275</v>
      </c>
      <c r="E1672" s="9">
        <v>1747476.4279072278</v>
      </c>
      <c r="F1672" s="255" t="s">
        <v>9132</v>
      </c>
      <c r="G1672" s="9"/>
      <c r="H1672" s="255" t="s">
        <v>9171</v>
      </c>
      <c r="I1672" s="9">
        <v>1</v>
      </c>
    </row>
    <row r="1673" spans="1:9">
      <c r="A1673" s="255" t="s">
        <v>2852</v>
      </c>
      <c r="B1673" s="9">
        <v>7</v>
      </c>
      <c r="C1673" s="255" t="s">
        <v>9105</v>
      </c>
      <c r="D1673" s="9">
        <v>9.9575369351873722E-2</v>
      </c>
      <c r="E1673" s="9">
        <v>1747476.4279072278</v>
      </c>
      <c r="F1673" s="255" t="s">
        <v>9128</v>
      </c>
      <c r="G1673" s="9"/>
      <c r="H1673" s="255" t="s">
        <v>9171</v>
      </c>
      <c r="I1673" s="9">
        <v>1</v>
      </c>
    </row>
    <row r="1674" spans="1:9">
      <c r="A1674" s="255" t="s">
        <v>2853</v>
      </c>
      <c r="B1674" s="9">
        <v>7</v>
      </c>
      <c r="C1674" s="255" t="s">
        <v>9105</v>
      </c>
      <c r="D1674" s="9">
        <v>0.10933795726230576</v>
      </c>
      <c r="E1674" s="9">
        <v>1747476.4279072278</v>
      </c>
      <c r="F1674" s="255" t="s">
        <v>9125</v>
      </c>
      <c r="G1674" s="9"/>
      <c r="H1674" s="255" t="s">
        <v>9171</v>
      </c>
      <c r="I1674" s="9">
        <v>1</v>
      </c>
    </row>
    <row r="1675" spans="1:9">
      <c r="A1675" s="255" t="s">
        <v>2840</v>
      </c>
      <c r="B1675" s="9">
        <v>7</v>
      </c>
      <c r="C1675" s="255" t="s">
        <v>9105</v>
      </c>
      <c r="D1675" s="9">
        <v>0.11519547751077476</v>
      </c>
      <c r="E1675" s="9">
        <v>1747476.4279072278</v>
      </c>
      <c r="F1675" s="255" t="s">
        <v>9138</v>
      </c>
      <c r="G1675" s="9"/>
      <c r="H1675" s="255" t="s">
        <v>9171</v>
      </c>
      <c r="I1675" s="9">
        <v>1</v>
      </c>
    </row>
    <row r="1676" spans="1:9">
      <c r="A1676" s="255" t="s">
        <v>2836</v>
      </c>
      <c r="B1676" s="9">
        <v>7</v>
      </c>
      <c r="C1676" s="255" t="s">
        <v>9105</v>
      </c>
      <c r="D1676" s="9"/>
      <c r="E1676" s="9">
        <v>1747476.4279072278</v>
      </c>
      <c r="F1676" s="255" t="s">
        <v>9123</v>
      </c>
      <c r="G1676" s="9"/>
      <c r="H1676" s="255" t="s">
        <v>9171</v>
      </c>
      <c r="I1676" s="9">
        <v>1</v>
      </c>
    </row>
    <row r="1677" spans="1:9">
      <c r="A1677" s="255" t="s">
        <v>2857</v>
      </c>
      <c r="B1677" s="9">
        <v>8</v>
      </c>
      <c r="C1677" s="255" t="s">
        <v>9105</v>
      </c>
      <c r="D1677" s="9">
        <v>0.13293985747404974</v>
      </c>
      <c r="E1677" s="9">
        <v>1747861.7394594473</v>
      </c>
      <c r="F1677" s="255" t="s">
        <v>9133</v>
      </c>
      <c r="G1677" s="9"/>
      <c r="H1677" s="255" t="s">
        <v>9171</v>
      </c>
      <c r="I1677" s="9">
        <v>1</v>
      </c>
    </row>
    <row r="1678" spans="1:9">
      <c r="A1678" s="255" t="s">
        <v>2860</v>
      </c>
      <c r="B1678" s="9">
        <v>8</v>
      </c>
      <c r="C1678" s="255" t="s">
        <v>9105</v>
      </c>
      <c r="D1678" s="9"/>
      <c r="E1678" s="9">
        <v>1747861.7394594473</v>
      </c>
      <c r="F1678" s="255" t="s">
        <v>9121</v>
      </c>
      <c r="G1678" s="9"/>
      <c r="H1678" s="255" t="s">
        <v>9171</v>
      </c>
      <c r="I1678" s="9">
        <v>1</v>
      </c>
    </row>
    <row r="1679" spans="1:9">
      <c r="A1679" s="255" t="s">
        <v>2869</v>
      </c>
      <c r="B1679" s="9">
        <v>8</v>
      </c>
      <c r="C1679" s="255" t="s">
        <v>9105</v>
      </c>
      <c r="D1679" s="9"/>
      <c r="E1679" s="9">
        <v>1747861.7394594473</v>
      </c>
      <c r="F1679" s="255" t="s">
        <v>9122</v>
      </c>
      <c r="G1679" s="9"/>
      <c r="H1679" s="255" t="s">
        <v>9171</v>
      </c>
      <c r="I1679" s="9">
        <v>1</v>
      </c>
    </row>
    <row r="1680" spans="1:9">
      <c r="A1680" s="255" t="s">
        <v>2872</v>
      </c>
      <c r="B1680" s="9">
        <v>8</v>
      </c>
      <c r="C1680" s="255" t="s">
        <v>9105</v>
      </c>
      <c r="D1680" s="9"/>
      <c r="E1680" s="9">
        <v>1747861.7394594473</v>
      </c>
      <c r="F1680" s="255" t="s">
        <v>9124</v>
      </c>
      <c r="G1680" s="9"/>
      <c r="H1680" s="255" t="s">
        <v>9171</v>
      </c>
      <c r="I1680" s="9">
        <v>1</v>
      </c>
    </row>
    <row r="1681" spans="1:9">
      <c r="A1681" s="255" t="s">
        <v>2859</v>
      </c>
      <c r="B1681" s="9">
        <v>8</v>
      </c>
      <c r="C1681" s="255" t="s">
        <v>9105</v>
      </c>
      <c r="D1681" s="9">
        <v>0.12193447836965275</v>
      </c>
      <c r="E1681" s="9">
        <v>1747861.7394594473</v>
      </c>
      <c r="F1681" s="255" t="s">
        <v>9129</v>
      </c>
      <c r="G1681" s="9"/>
      <c r="H1681" s="255" t="s">
        <v>9171</v>
      </c>
      <c r="I1681" s="9">
        <v>1</v>
      </c>
    </row>
    <row r="1682" spans="1:9">
      <c r="A1682" s="255" t="s">
        <v>2865</v>
      </c>
      <c r="B1682" s="9">
        <v>8</v>
      </c>
      <c r="C1682" s="255" t="s">
        <v>9105</v>
      </c>
      <c r="D1682" s="9">
        <v>0.12554569960604126</v>
      </c>
      <c r="E1682" s="9">
        <v>1747861.7394594473</v>
      </c>
      <c r="F1682" s="255" t="s">
        <v>9131</v>
      </c>
      <c r="G1682" s="9"/>
      <c r="H1682" s="255" t="s">
        <v>9171</v>
      </c>
      <c r="I1682" s="9">
        <v>1</v>
      </c>
    </row>
    <row r="1683" spans="1:9">
      <c r="A1683" s="255" t="s">
        <v>2870</v>
      </c>
      <c r="B1683" s="9">
        <v>8</v>
      </c>
      <c r="C1683" s="255" t="s">
        <v>9105</v>
      </c>
      <c r="D1683" s="9">
        <v>0.12843202486894373</v>
      </c>
      <c r="E1683" s="9">
        <v>1747861.7394594473</v>
      </c>
      <c r="F1683" s="255" t="s">
        <v>9127</v>
      </c>
      <c r="G1683" s="9"/>
      <c r="H1683" s="255" t="s">
        <v>9171</v>
      </c>
      <c r="I1683" s="9">
        <v>1</v>
      </c>
    </row>
    <row r="1684" spans="1:9">
      <c r="A1684" s="255" t="s">
        <v>2867</v>
      </c>
      <c r="B1684" s="9">
        <v>8</v>
      </c>
      <c r="C1684" s="255" t="s">
        <v>9105</v>
      </c>
      <c r="D1684" s="9">
        <v>0.12175705591818127</v>
      </c>
      <c r="E1684" s="9">
        <v>1747861.7394594473</v>
      </c>
      <c r="F1684" s="255" t="s">
        <v>9137</v>
      </c>
      <c r="G1684" s="9"/>
      <c r="H1684" s="255" t="s">
        <v>9171</v>
      </c>
      <c r="I1684" s="9">
        <v>1</v>
      </c>
    </row>
    <row r="1685" spans="1:9">
      <c r="A1685" s="255" t="s">
        <v>2876</v>
      </c>
      <c r="B1685" s="9">
        <v>8</v>
      </c>
      <c r="C1685" s="255" t="s">
        <v>9105</v>
      </c>
      <c r="D1685" s="9">
        <v>0.11861212148826228</v>
      </c>
      <c r="E1685" s="9">
        <v>1747861.7394594473</v>
      </c>
      <c r="F1685" s="255" t="s">
        <v>9117</v>
      </c>
      <c r="G1685" s="9"/>
      <c r="H1685" s="255" t="s">
        <v>9171</v>
      </c>
      <c r="I1685" s="9">
        <v>1</v>
      </c>
    </row>
    <row r="1686" spans="1:9">
      <c r="A1686" s="255" t="s">
        <v>2874</v>
      </c>
      <c r="B1686" s="9">
        <v>8</v>
      </c>
      <c r="C1686" s="255" t="s">
        <v>9105</v>
      </c>
      <c r="D1686" s="9"/>
      <c r="E1686" s="9">
        <v>1747861.7394594473</v>
      </c>
      <c r="F1686" s="255" t="s">
        <v>9119</v>
      </c>
      <c r="G1686" s="9"/>
      <c r="H1686" s="255" t="s">
        <v>9171</v>
      </c>
      <c r="I1686" s="9">
        <v>1</v>
      </c>
    </row>
    <row r="1687" spans="1:9">
      <c r="A1687" s="255" t="s">
        <v>2861</v>
      </c>
      <c r="B1687" s="9">
        <v>8</v>
      </c>
      <c r="C1687" s="255" t="s">
        <v>9105</v>
      </c>
      <c r="D1687" s="9">
        <v>0.13225080996648611</v>
      </c>
      <c r="E1687" s="9">
        <v>1747861.7394594473</v>
      </c>
      <c r="F1687" s="255" t="s">
        <v>9136</v>
      </c>
      <c r="G1687" s="9"/>
      <c r="H1687" s="255" t="s">
        <v>9171</v>
      </c>
      <c r="I1687" s="9">
        <v>1</v>
      </c>
    </row>
    <row r="1688" spans="1:9">
      <c r="A1688" s="255" t="s">
        <v>2878</v>
      </c>
      <c r="B1688" s="9">
        <v>8</v>
      </c>
      <c r="C1688" s="255" t="s">
        <v>9105</v>
      </c>
      <c r="D1688" s="9">
        <v>0.12843202486894373</v>
      </c>
      <c r="E1688" s="9">
        <v>1747861.7394594473</v>
      </c>
      <c r="F1688" s="255" t="s">
        <v>9125</v>
      </c>
      <c r="G1688" s="9"/>
      <c r="H1688" s="255" t="s">
        <v>9171</v>
      </c>
      <c r="I1688" s="9">
        <v>1</v>
      </c>
    </row>
    <row r="1689" spans="1:9">
      <c r="A1689" s="255" t="s">
        <v>2866</v>
      </c>
      <c r="B1689" s="9">
        <v>8</v>
      </c>
      <c r="C1689" s="255" t="s">
        <v>9105</v>
      </c>
      <c r="D1689" s="9"/>
      <c r="E1689" s="9">
        <v>1747861.7394594473</v>
      </c>
      <c r="F1689" s="255" t="s">
        <v>9120</v>
      </c>
      <c r="G1689" s="9"/>
      <c r="H1689" s="255" t="s">
        <v>9171</v>
      </c>
      <c r="I1689" s="9">
        <v>1</v>
      </c>
    </row>
    <row r="1690" spans="1:9">
      <c r="A1690" s="255" t="s">
        <v>2875</v>
      </c>
      <c r="B1690" s="9">
        <v>8</v>
      </c>
      <c r="C1690" s="255" t="s">
        <v>9105</v>
      </c>
      <c r="D1690" s="9">
        <v>0.13293985747404974</v>
      </c>
      <c r="E1690" s="9">
        <v>1747861.7394594473</v>
      </c>
      <c r="F1690" s="255" t="s">
        <v>9132</v>
      </c>
      <c r="G1690" s="9"/>
      <c r="H1690" s="255" t="s">
        <v>9171</v>
      </c>
      <c r="I1690" s="9">
        <v>1</v>
      </c>
    </row>
    <row r="1691" spans="1:9">
      <c r="A1691" s="255" t="s">
        <v>2881</v>
      </c>
      <c r="B1691" s="9">
        <v>8</v>
      </c>
      <c r="C1691" s="255" t="s">
        <v>9105</v>
      </c>
      <c r="D1691" s="9"/>
      <c r="E1691" s="9">
        <v>1747861.7394594473</v>
      </c>
      <c r="F1691" s="255" t="s">
        <v>9118</v>
      </c>
      <c r="G1691" s="9"/>
      <c r="H1691" s="255" t="s">
        <v>9171</v>
      </c>
      <c r="I1691" s="9">
        <v>1</v>
      </c>
    </row>
    <row r="1692" spans="1:9">
      <c r="A1692" s="255" t="s">
        <v>2862</v>
      </c>
      <c r="B1692" s="9">
        <v>8</v>
      </c>
      <c r="C1692" s="255" t="s">
        <v>9105</v>
      </c>
      <c r="D1692" s="9">
        <v>0.11365010597378364</v>
      </c>
      <c r="E1692" s="9">
        <v>1747861.7394594473</v>
      </c>
      <c r="F1692" s="255" t="s">
        <v>9140</v>
      </c>
      <c r="G1692" s="9"/>
      <c r="H1692" s="255" t="s">
        <v>9171</v>
      </c>
      <c r="I1692" s="9">
        <v>1</v>
      </c>
    </row>
    <row r="1693" spans="1:9">
      <c r="A1693" s="255" t="s">
        <v>2858</v>
      </c>
      <c r="B1693" s="9">
        <v>8</v>
      </c>
      <c r="C1693" s="255" t="s">
        <v>9105</v>
      </c>
      <c r="D1693" s="9">
        <v>0.12843202486894373</v>
      </c>
      <c r="E1693" s="9">
        <v>1747861.7394594473</v>
      </c>
      <c r="F1693" s="255" t="s">
        <v>9126</v>
      </c>
      <c r="G1693" s="9"/>
      <c r="H1693" s="255" t="s">
        <v>9171</v>
      </c>
      <c r="I1693" s="9">
        <v>1</v>
      </c>
    </row>
    <row r="1694" spans="1:9">
      <c r="A1694" s="255" t="s">
        <v>2868</v>
      </c>
      <c r="B1694" s="9">
        <v>8</v>
      </c>
      <c r="C1694" s="255" t="s">
        <v>9105</v>
      </c>
      <c r="D1694" s="9">
        <v>0.13575246492600873</v>
      </c>
      <c r="E1694" s="9">
        <v>1747861.7394594473</v>
      </c>
      <c r="F1694" s="255" t="s">
        <v>9138</v>
      </c>
      <c r="G1694" s="9"/>
      <c r="H1694" s="255" t="s">
        <v>9171</v>
      </c>
      <c r="I1694" s="9">
        <v>1</v>
      </c>
    </row>
    <row r="1695" spans="1:9">
      <c r="A1695" s="255" t="s">
        <v>2880</v>
      </c>
      <c r="B1695" s="9">
        <v>8</v>
      </c>
      <c r="C1695" s="255" t="s">
        <v>9105</v>
      </c>
      <c r="D1695" s="9">
        <v>0.13908506636992576</v>
      </c>
      <c r="E1695" s="9">
        <v>1747861.7394594473</v>
      </c>
      <c r="F1695" s="255" t="s">
        <v>9139</v>
      </c>
      <c r="G1695" s="9"/>
      <c r="H1695" s="255" t="s">
        <v>9171</v>
      </c>
      <c r="I1695" s="9">
        <v>1</v>
      </c>
    </row>
    <row r="1696" spans="1:9">
      <c r="A1696" s="255" t="s">
        <v>2879</v>
      </c>
      <c r="B1696" s="9">
        <v>8</v>
      </c>
      <c r="C1696" s="255" t="s">
        <v>9105</v>
      </c>
      <c r="D1696" s="9"/>
      <c r="E1696" s="9">
        <v>1747861.7394594473</v>
      </c>
      <c r="F1696" s="255" t="s">
        <v>9141</v>
      </c>
      <c r="G1696" s="9"/>
      <c r="H1696" s="255" t="s">
        <v>9171</v>
      </c>
      <c r="I1696" s="9">
        <v>1</v>
      </c>
    </row>
    <row r="1697" spans="1:9">
      <c r="A1697" s="255" t="s">
        <v>2871</v>
      </c>
      <c r="B1697" s="9">
        <v>8</v>
      </c>
      <c r="C1697" s="255" t="s">
        <v>9105</v>
      </c>
      <c r="D1697" s="9">
        <v>0.12525348779027415</v>
      </c>
      <c r="E1697" s="9">
        <v>1747861.7394594473</v>
      </c>
      <c r="F1697" s="255" t="s">
        <v>9128</v>
      </c>
      <c r="G1697" s="9"/>
      <c r="H1697" s="255" t="s">
        <v>9171</v>
      </c>
      <c r="I1697" s="9">
        <v>1</v>
      </c>
    </row>
    <row r="1698" spans="1:9">
      <c r="A1698" s="255" t="s">
        <v>2877</v>
      </c>
      <c r="B1698" s="9">
        <v>8</v>
      </c>
      <c r="C1698" s="255" t="s">
        <v>9105</v>
      </c>
      <c r="D1698" s="9">
        <v>0.12642134802394711</v>
      </c>
      <c r="E1698" s="9">
        <v>1747861.7394594473</v>
      </c>
      <c r="F1698" s="255" t="s">
        <v>9134</v>
      </c>
      <c r="G1698" s="9"/>
      <c r="H1698" s="255" t="s">
        <v>9171</v>
      </c>
      <c r="I1698" s="9">
        <v>1</v>
      </c>
    </row>
    <row r="1699" spans="1:9">
      <c r="A1699" s="255" t="s">
        <v>2873</v>
      </c>
      <c r="B1699" s="9">
        <v>8</v>
      </c>
      <c r="C1699" s="255" t="s">
        <v>9105</v>
      </c>
      <c r="D1699" s="9">
        <v>0.12082767540605399</v>
      </c>
      <c r="E1699" s="9">
        <v>1747861.7394594473</v>
      </c>
      <c r="F1699" s="255" t="s">
        <v>9135</v>
      </c>
      <c r="G1699" s="9"/>
      <c r="H1699" s="255" t="s">
        <v>9171</v>
      </c>
      <c r="I1699" s="9">
        <v>1</v>
      </c>
    </row>
    <row r="1700" spans="1:9">
      <c r="A1700" s="255" t="s">
        <v>2864</v>
      </c>
      <c r="B1700" s="9">
        <v>8</v>
      </c>
      <c r="C1700" s="255" t="s">
        <v>9105</v>
      </c>
      <c r="D1700" s="9">
        <v>0.12554569960604126</v>
      </c>
      <c r="E1700" s="9">
        <v>1747861.7394594473</v>
      </c>
      <c r="F1700" s="255" t="s">
        <v>9130</v>
      </c>
      <c r="G1700" s="9"/>
      <c r="H1700" s="255" t="s">
        <v>9171</v>
      </c>
      <c r="I1700" s="9">
        <v>1</v>
      </c>
    </row>
    <row r="1701" spans="1:9">
      <c r="A1701" s="255" t="s">
        <v>2863</v>
      </c>
      <c r="B1701" s="9">
        <v>8</v>
      </c>
      <c r="C1701" s="255" t="s">
        <v>9105</v>
      </c>
      <c r="D1701" s="9"/>
      <c r="E1701" s="9">
        <v>1747861.7394594473</v>
      </c>
      <c r="F1701" s="255" t="s">
        <v>9123</v>
      </c>
      <c r="G1701" s="9"/>
      <c r="H1701" s="255" t="s">
        <v>9171</v>
      </c>
      <c r="I1701" s="9">
        <v>1</v>
      </c>
    </row>
    <row r="1702" spans="1:9">
      <c r="A1702" s="255" t="s">
        <v>2902</v>
      </c>
      <c r="B1702" s="9">
        <v>9</v>
      </c>
      <c r="C1702" s="255" t="s">
        <v>9105</v>
      </c>
      <c r="D1702" s="9"/>
      <c r="E1702" s="9">
        <v>1748169.3782831321</v>
      </c>
      <c r="F1702" s="255" t="s">
        <v>9124</v>
      </c>
      <c r="G1702" s="9"/>
      <c r="H1702" s="255" t="s">
        <v>9171</v>
      </c>
      <c r="I1702" s="9">
        <v>1</v>
      </c>
    </row>
    <row r="1703" spans="1:9">
      <c r="A1703" s="255" t="s">
        <v>2905</v>
      </c>
      <c r="B1703" s="9">
        <v>9</v>
      </c>
      <c r="C1703" s="255" t="s">
        <v>9105</v>
      </c>
      <c r="D1703" s="9">
        <v>0.17705668858613466</v>
      </c>
      <c r="E1703" s="9">
        <v>1748169.3782831321</v>
      </c>
      <c r="F1703" s="255" t="s">
        <v>9126</v>
      </c>
      <c r="G1703" s="9"/>
      <c r="H1703" s="255" t="s">
        <v>9171</v>
      </c>
      <c r="I1703" s="9">
        <v>1</v>
      </c>
    </row>
    <row r="1704" spans="1:9">
      <c r="A1704" s="255" t="s">
        <v>2900</v>
      </c>
      <c r="B1704" s="9">
        <v>9</v>
      </c>
      <c r="C1704" s="255" t="s">
        <v>9105</v>
      </c>
      <c r="D1704" s="9"/>
      <c r="E1704" s="9">
        <v>1748169.3782831321</v>
      </c>
      <c r="F1704" s="255" t="s">
        <v>9118</v>
      </c>
      <c r="G1704" s="9"/>
      <c r="H1704" s="255" t="s">
        <v>9171</v>
      </c>
      <c r="I1704" s="9">
        <v>1</v>
      </c>
    </row>
    <row r="1705" spans="1:9">
      <c r="A1705" s="255" t="s">
        <v>2890</v>
      </c>
      <c r="B1705" s="9">
        <v>9</v>
      </c>
      <c r="C1705" s="255" t="s">
        <v>9105</v>
      </c>
      <c r="D1705" s="9"/>
      <c r="E1705" s="9">
        <v>1748169.3782831321</v>
      </c>
      <c r="F1705" s="255" t="s">
        <v>9122</v>
      </c>
      <c r="G1705" s="9"/>
      <c r="H1705" s="255" t="s">
        <v>9171</v>
      </c>
      <c r="I1705" s="9">
        <v>1</v>
      </c>
    </row>
    <row r="1706" spans="1:9">
      <c r="A1706" s="255" t="s">
        <v>2894</v>
      </c>
      <c r="B1706" s="9">
        <v>9</v>
      </c>
      <c r="C1706" s="255" t="s">
        <v>9105</v>
      </c>
      <c r="D1706" s="9"/>
      <c r="E1706" s="9">
        <v>1748169.3782831321</v>
      </c>
      <c r="F1706" s="255" t="s">
        <v>9121</v>
      </c>
      <c r="G1706" s="9"/>
      <c r="H1706" s="255" t="s">
        <v>9171</v>
      </c>
      <c r="I1706" s="9">
        <v>1</v>
      </c>
    </row>
    <row r="1707" spans="1:9">
      <c r="A1707" s="255" t="s">
        <v>2904</v>
      </c>
      <c r="B1707" s="9">
        <v>9</v>
      </c>
      <c r="C1707" s="255" t="s">
        <v>9105</v>
      </c>
      <c r="D1707" s="9">
        <v>0.15059514116090889</v>
      </c>
      <c r="E1707" s="9">
        <v>1748169.3782831321</v>
      </c>
      <c r="F1707" s="255" t="s">
        <v>9135</v>
      </c>
      <c r="G1707" s="9"/>
      <c r="H1707" s="255" t="s">
        <v>9171</v>
      </c>
      <c r="I1707" s="9">
        <v>1</v>
      </c>
    </row>
    <row r="1708" spans="1:9">
      <c r="A1708" s="255" t="s">
        <v>2898</v>
      </c>
      <c r="B1708" s="9">
        <v>9</v>
      </c>
      <c r="C1708" s="255" t="s">
        <v>9105</v>
      </c>
      <c r="D1708" s="9">
        <v>0.16875903600614753</v>
      </c>
      <c r="E1708" s="9">
        <v>1748169.3782831321</v>
      </c>
      <c r="F1708" s="255" t="s">
        <v>9139</v>
      </c>
      <c r="G1708" s="9"/>
      <c r="H1708" s="255" t="s">
        <v>9171</v>
      </c>
      <c r="I1708" s="9">
        <v>1</v>
      </c>
    </row>
    <row r="1709" spans="1:9">
      <c r="A1709" s="255" t="s">
        <v>2892</v>
      </c>
      <c r="B1709" s="9">
        <v>9</v>
      </c>
      <c r="C1709" s="255" t="s">
        <v>9105</v>
      </c>
      <c r="D1709" s="9">
        <v>0.21345281528299925</v>
      </c>
      <c r="E1709" s="9">
        <v>1748169.3782831321</v>
      </c>
      <c r="F1709" s="255" t="s">
        <v>9133</v>
      </c>
      <c r="G1709" s="9"/>
      <c r="H1709" s="255" t="s">
        <v>9171</v>
      </c>
      <c r="I1709" s="9">
        <v>1</v>
      </c>
    </row>
    <row r="1710" spans="1:9">
      <c r="A1710" s="255" t="s">
        <v>2883</v>
      </c>
      <c r="B1710" s="9">
        <v>9</v>
      </c>
      <c r="C1710" s="255" t="s">
        <v>9105</v>
      </c>
      <c r="D1710" s="9">
        <v>0.18421093265794355</v>
      </c>
      <c r="E1710" s="9">
        <v>1748169.3782831321</v>
      </c>
      <c r="F1710" s="255" t="s">
        <v>9136</v>
      </c>
      <c r="G1710" s="9"/>
      <c r="H1710" s="255" t="s">
        <v>9171</v>
      </c>
      <c r="I1710" s="9">
        <v>1</v>
      </c>
    </row>
    <row r="1711" spans="1:9">
      <c r="A1711" s="255" t="s">
        <v>2885</v>
      </c>
      <c r="B1711" s="9">
        <v>9</v>
      </c>
      <c r="C1711" s="255" t="s">
        <v>9105</v>
      </c>
      <c r="D1711" s="9"/>
      <c r="E1711" s="9">
        <v>1748169.3782831321</v>
      </c>
      <c r="F1711" s="255" t="s">
        <v>9120</v>
      </c>
      <c r="G1711" s="9"/>
      <c r="H1711" s="255" t="s">
        <v>9171</v>
      </c>
      <c r="I1711" s="9">
        <v>1</v>
      </c>
    </row>
    <row r="1712" spans="1:9">
      <c r="A1712" s="255" t="s">
        <v>2897</v>
      </c>
      <c r="B1712" s="9">
        <v>9</v>
      </c>
      <c r="C1712" s="255" t="s">
        <v>9105</v>
      </c>
      <c r="D1712" s="9">
        <v>0.16082253447977846</v>
      </c>
      <c r="E1712" s="9">
        <v>1748169.3782831321</v>
      </c>
      <c r="F1712" s="255" t="s">
        <v>9134</v>
      </c>
      <c r="G1712" s="9"/>
      <c r="H1712" s="255" t="s">
        <v>9171</v>
      </c>
      <c r="I1712" s="9">
        <v>1</v>
      </c>
    </row>
    <row r="1713" spans="1:9">
      <c r="A1713" s="255" t="s">
        <v>2884</v>
      </c>
      <c r="B1713" s="9">
        <v>9</v>
      </c>
      <c r="C1713" s="255" t="s">
        <v>9105</v>
      </c>
      <c r="D1713" s="9">
        <v>0.16399917494837565</v>
      </c>
      <c r="E1713" s="9">
        <v>1748169.3782831321</v>
      </c>
      <c r="F1713" s="255" t="s">
        <v>9131</v>
      </c>
      <c r="G1713" s="9"/>
      <c r="H1713" s="255" t="s">
        <v>9171</v>
      </c>
      <c r="I1713" s="9">
        <v>1</v>
      </c>
    </row>
    <row r="1714" spans="1:9">
      <c r="A1714" s="255" t="s">
        <v>2901</v>
      </c>
      <c r="B1714" s="9">
        <v>9</v>
      </c>
      <c r="C1714" s="255" t="s">
        <v>9105</v>
      </c>
      <c r="D1714" s="9">
        <v>0.21345281528299925</v>
      </c>
      <c r="E1714" s="9">
        <v>1748169.3782831321</v>
      </c>
      <c r="F1714" s="255" t="s">
        <v>9132</v>
      </c>
      <c r="G1714" s="9"/>
      <c r="H1714" s="255" t="s">
        <v>9171</v>
      </c>
      <c r="I1714" s="9">
        <v>1</v>
      </c>
    </row>
    <row r="1715" spans="1:9">
      <c r="A1715" s="255" t="s">
        <v>2893</v>
      </c>
      <c r="B1715" s="9">
        <v>9</v>
      </c>
      <c r="C1715" s="255" t="s">
        <v>9105</v>
      </c>
      <c r="D1715" s="9">
        <v>0.19299687004497112</v>
      </c>
      <c r="E1715" s="9">
        <v>1748169.3782831321</v>
      </c>
      <c r="F1715" s="255" t="s">
        <v>9138</v>
      </c>
      <c r="G1715" s="9"/>
      <c r="H1715" s="255" t="s">
        <v>9171</v>
      </c>
      <c r="I1715" s="9">
        <v>1</v>
      </c>
    </row>
    <row r="1716" spans="1:9">
      <c r="A1716" s="255" t="s">
        <v>2888</v>
      </c>
      <c r="B1716" s="9">
        <v>9</v>
      </c>
      <c r="C1716" s="255" t="s">
        <v>9105</v>
      </c>
      <c r="D1716" s="9">
        <v>0.17705668858613466</v>
      </c>
      <c r="E1716" s="9">
        <v>1748169.3782831321</v>
      </c>
      <c r="F1716" s="255" t="s">
        <v>9125</v>
      </c>
      <c r="G1716" s="9"/>
      <c r="H1716" s="255" t="s">
        <v>9171</v>
      </c>
      <c r="I1716" s="9">
        <v>1</v>
      </c>
    </row>
    <row r="1717" spans="1:9">
      <c r="A1717" s="255" t="s">
        <v>2891</v>
      </c>
      <c r="B1717" s="9">
        <v>9</v>
      </c>
      <c r="C1717" s="255" t="s">
        <v>9105</v>
      </c>
      <c r="D1717" s="9">
        <v>0.15788124938274095</v>
      </c>
      <c r="E1717" s="9">
        <v>1748169.3782831321</v>
      </c>
      <c r="F1717" s="255" t="s">
        <v>9137</v>
      </c>
      <c r="G1717" s="9"/>
      <c r="H1717" s="255" t="s">
        <v>9171</v>
      </c>
      <c r="I1717" s="9">
        <v>1</v>
      </c>
    </row>
    <row r="1718" spans="1:9">
      <c r="A1718" s="255" t="s">
        <v>2886</v>
      </c>
      <c r="B1718" s="9">
        <v>9</v>
      </c>
      <c r="C1718" s="255" t="s">
        <v>9105</v>
      </c>
      <c r="D1718" s="9">
        <v>0.13747177290683799</v>
      </c>
      <c r="E1718" s="9">
        <v>1748169.3782831321</v>
      </c>
      <c r="F1718" s="255" t="s">
        <v>9140</v>
      </c>
      <c r="G1718" s="9"/>
      <c r="H1718" s="255" t="s">
        <v>9171</v>
      </c>
      <c r="I1718" s="9">
        <v>1</v>
      </c>
    </row>
    <row r="1719" spans="1:9">
      <c r="A1719" s="255" t="s">
        <v>2899</v>
      </c>
      <c r="B1719" s="9">
        <v>9</v>
      </c>
      <c r="C1719" s="255" t="s">
        <v>9105</v>
      </c>
      <c r="D1719" s="9">
        <v>0.16399917494837565</v>
      </c>
      <c r="E1719" s="9">
        <v>1748169.3782831321</v>
      </c>
      <c r="F1719" s="255" t="s">
        <v>9130</v>
      </c>
      <c r="G1719" s="9"/>
      <c r="H1719" s="255" t="s">
        <v>9171</v>
      </c>
      <c r="I1719" s="9">
        <v>1</v>
      </c>
    </row>
    <row r="1720" spans="1:9">
      <c r="A1720" s="255" t="s">
        <v>2896</v>
      </c>
      <c r="B1720" s="9">
        <v>9</v>
      </c>
      <c r="C1720" s="255" t="s">
        <v>9105</v>
      </c>
      <c r="D1720" s="9"/>
      <c r="E1720" s="9">
        <v>1748169.3782831321</v>
      </c>
      <c r="F1720" s="255" t="s">
        <v>9141</v>
      </c>
      <c r="G1720" s="9"/>
      <c r="H1720" s="255" t="s">
        <v>9171</v>
      </c>
      <c r="I1720" s="9">
        <v>1</v>
      </c>
    </row>
    <row r="1721" spans="1:9">
      <c r="A1721" s="255" t="s">
        <v>2887</v>
      </c>
      <c r="B1721" s="9">
        <v>9</v>
      </c>
      <c r="C1721" s="255" t="s">
        <v>9105</v>
      </c>
      <c r="D1721" s="9">
        <v>0.14766228764424361</v>
      </c>
      <c r="E1721" s="9">
        <v>1748169.3782831321</v>
      </c>
      <c r="F1721" s="255" t="s">
        <v>9129</v>
      </c>
      <c r="G1721" s="9"/>
      <c r="H1721" s="255" t="s">
        <v>9171</v>
      </c>
      <c r="I1721" s="9">
        <v>1</v>
      </c>
    </row>
    <row r="1722" spans="1:9">
      <c r="A1722" s="255" t="s">
        <v>2895</v>
      </c>
      <c r="B1722" s="9">
        <v>9</v>
      </c>
      <c r="C1722" s="255" t="s">
        <v>9105</v>
      </c>
      <c r="D1722" s="9"/>
      <c r="E1722" s="9">
        <v>1748169.3782831321</v>
      </c>
      <c r="F1722" s="255" t="s">
        <v>9123</v>
      </c>
      <c r="G1722" s="9"/>
      <c r="H1722" s="255" t="s">
        <v>9171</v>
      </c>
      <c r="I1722" s="9">
        <v>1</v>
      </c>
    </row>
    <row r="1723" spans="1:9">
      <c r="A1723" s="255" t="s">
        <v>2906</v>
      </c>
      <c r="B1723" s="9">
        <v>9</v>
      </c>
      <c r="C1723" s="255" t="s">
        <v>9105</v>
      </c>
      <c r="D1723" s="9"/>
      <c r="E1723" s="9">
        <v>1748169.3782831321</v>
      </c>
      <c r="F1723" s="255" t="s">
        <v>9119</v>
      </c>
      <c r="G1723" s="9"/>
      <c r="H1723" s="255" t="s">
        <v>9171</v>
      </c>
      <c r="I1723" s="9">
        <v>1</v>
      </c>
    </row>
    <row r="1724" spans="1:9">
      <c r="A1724" s="255" t="s">
        <v>2903</v>
      </c>
      <c r="B1724" s="9">
        <v>9</v>
      </c>
      <c r="C1724" s="255" t="s">
        <v>9105</v>
      </c>
      <c r="D1724" s="9">
        <v>0.14517739949255776</v>
      </c>
      <c r="E1724" s="9">
        <v>1748169.3782831321</v>
      </c>
      <c r="F1724" s="255" t="s">
        <v>9117</v>
      </c>
      <c r="G1724" s="9"/>
      <c r="H1724" s="255" t="s">
        <v>9171</v>
      </c>
      <c r="I1724" s="9">
        <v>1</v>
      </c>
    </row>
    <row r="1725" spans="1:9">
      <c r="A1725" s="255" t="s">
        <v>2889</v>
      </c>
      <c r="B1725" s="9">
        <v>9</v>
      </c>
      <c r="C1725" s="255" t="s">
        <v>9105</v>
      </c>
      <c r="D1725" s="9">
        <v>0.17705668858613466</v>
      </c>
      <c r="E1725" s="9">
        <v>1748169.3782831321</v>
      </c>
      <c r="F1725" s="255" t="s">
        <v>9127</v>
      </c>
      <c r="G1725" s="9"/>
      <c r="H1725" s="255" t="s">
        <v>9171</v>
      </c>
      <c r="I1725" s="9">
        <v>1</v>
      </c>
    </row>
    <row r="1726" spans="1:9">
      <c r="A1726" s="255" t="s">
        <v>2882</v>
      </c>
      <c r="B1726" s="9">
        <v>9</v>
      </c>
      <c r="C1726" s="255" t="s">
        <v>9105</v>
      </c>
      <c r="D1726" s="9">
        <v>0.16141767541644772</v>
      </c>
      <c r="E1726" s="9">
        <v>1748169.3782831321</v>
      </c>
      <c r="F1726" s="255" t="s">
        <v>9128</v>
      </c>
      <c r="G1726" s="9"/>
      <c r="H1726" s="255" t="s">
        <v>9171</v>
      </c>
      <c r="I1726" s="9">
        <v>1</v>
      </c>
    </row>
    <row r="1727" spans="1:9">
      <c r="A1727" s="255" t="s">
        <v>2922</v>
      </c>
      <c r="B1727" s="9">
        <v>10</v>
      </c>
      <c r="C1727" s="255" t="s">
        <v>9105</v>
      </c>
      <c r="D1727" s="9">
        <v>0.39693151454649234</v>
      </c>
      <c r="E1727" s="9">
        <v>1748231.3684321246</v>
      </c>
      <c r="F1727" s="255" t="s">
        <v>9135</v>
      </c>
      <c r="G1727" s="9"/>
      <c r="H1727" s="255" t="s">
        <v>9171</v>
      </c>
      <c r="I1727" s="9">
        <v>1</v>
      </c>
    </row>
    <row r="1728" spans="1:9">
      <c r="A1728" s="255" t="s">
        <v>2910</v>
      </c>
      <c r="B1728" s="9">
        <v>10</v>
      </c>
      <c r="C1728" s="255" t="s">
        <v>9105</v>
      </c>
      <c r="D1728" s="9"/>
      <c r="E1728" s="9">
        <v>1748231.3684321246</v>
      </c>
      <c r="F1728" s="255" t="s">
        <v>9119</v>
      </c>
      <c r="G1728" s="9"/>
      <c r="H1728" s="255" t="s">
        <v>9171</v>
      </c>
      <c r="I1728" s="9">
        <v>1</v>
      </c>
    </row>
    <row r="1729" spans="1:9">
      <c r="A1729" s="255" t="s">
        <v>2917</v>
      </c>
      <c r="B1729" s="9">
        <v>10</v>
      </c>
      <c r="C1729" s="255" t="s">
        <v>9105</v>
      </c>
      <c r="D1729" s="9">
        <v>0.47050040221961126</v>
      </c>
      <c r="E1729" s="9">
        <v>1748231.3684321246</v>
      </c>
      <c r="F1729" s="255" t="s">
        <v>9140</v>
      </c>
      <c r="G1729" s="9"/>
      <c r="H1729" s="255" t="s">
        <v>9171</v>
      </c>
      <c r="I1729" s="9">
        <v>1</v>
      </c>
    </row>
    <row r="1730" spans="1:9">
      <c r="A1730" s="255" t="s">
        <v>2919</v>
      </c>
      <c r="B1730" s="9">
        <v>10</v>
      </c>
      <c r="C1730" s="255" t="s">
        <v>9105</v>
      </c>
      <c r="D1730" s="9">
        <v>0.46538540900278913</v>
      </c>
      <c r="E1730" s="9">
        <v>1748231.3684321246</v>
      </c>
      <c r="F1730" s="255" t="s">
        <v>9129</v>
      </c>
      <c r="G1730" s="9"/>
      <c r="H1730" s="255" t="s">
        <v>9171</v>
      </c>
      <c r="I1730" s="9">
        <v>1</v>
      </c>
    </row>
    <row r="1731" spans="1:9">
      <c r="A1731" s="255" t="s">
        <v>2925</v>
      </c>
      <c r="B1731" s="9">
        <v>10</v>
      </c>
      <c r="C1731" s="255" t="s">
        <v>9105</v>
      </c>
      <c r="D1731" s="9">
        <v>0.26666462312777101</v>
      </c>
      <c r="E1731" s="9">
        <v>1748231.3684321246</v>
      </c>
      <c r="F1731" s="255" t="s">
        <v>9127</v>
      </c>
      <c r="G1731" s="9"/>
      <c r="H1731" s="255" t="s">
        <v>9171</v>
      </c>
      <c r="I1731" s="9">
        <v>1</v>
      </c>
    </row>
    <row r="1732" spans="1:9">
      <c r="A1732" s="255" t="s">
        <v>2920</v>
      </c>
      <c r="B1732" s="9">
        <v>10</v>
      </c>
      <c r="C1732" s="255" t="s">
        <v>9105</v>
      </c>
      <c r="D1732" s="9"/>
      <c r="E1732" s="9">
        <v>1748231.3684321246</v>
      </c>
      <c r="F1732" s="255" t="s">
        <v>9124</v>
      </c>
      <c r="G1732" s="9"/>
      <c r="H1732" s="255" t="s">
        <v>9171</v>
      </c>
      <c r="I1732" s="9">
        <v>1</v>
      </c>
    </row>
    <row r="1733" spans="1:9">
      <c r="A1733" s="255" t="s">
        <v>2912</v>
      </c>
      <c r="B1733" s="9">
        <v>10</v>
      </c>
      <c r="C1733" s="255" t="s">
        <v>9105</v>
      </c>
      <c r="D1733" s="9">
        <v>0.33959730463195159</v>
      </c>
      <c r="E1733" s="9">
        <v>1748231.3684321246</v>
      </c>
      <c r="F1733" s="255" t="s">
        <v>9134</v>
      </c>
      <c r="G1733" s="9"/>
      <c r="H1733" s="255" t="s">
        <v>9171</v>
      </c>
      <c r="I1733" s="9">
        <v>1</v>
      </c>
    </row>
    <row r="1734" spans="1:9">
      <c r="A1734" s="255" t="s">
        <v>2909</v>
      </c>
      <c r="B1734" s="9">
        <v>10</v>
      </c>
      <c r="C1734" s="255" t="s">
        <v>9105</v>
      </c>
      <c r="D1734" s="9">
        <v>0.27199216057541453</v>
      </c>
      <c r="E1734" s="9">
        <v>1748231.3684321246</v>
      </c>
      <c r="F1734" s="255" t="s">
        <v>9136</v>
      </c>
      <c r="G1734" s="9"/>
      <c r="H1734" s="255" t="s">
        <v>9171</v>
      </c>
      <c r="I1734" s="9">
        <v>1</v>
      </c>
    </row>
    <row r="1735" spans="1:9">
      <c r="A1735" s="255" t="s">
        <v>2915</v>
      </c>
      <c r="B1735" s="9">
        <v>10</v>
      </c>
      <c r="C1735" s="255" t="s">
        <v>9105</v>
      </c>
      <c r="D1735" s="9"/>
      <c r="E1735" s="9">
        <v>1748231.3684321246</v>
      </c>
      <c r="F1735" s="255" t="s">
        <v>9141</v>
      </c>
      <c r="G1735" s="9"/>
      <c r="H1735" s="255" t="s">
        <v>9171</v>
      </c>
      <c r="I1735" s="9">
        <v>1</v>
      </c>
    </row>
    <row r="1736" spans="1:9">
      <c r="A1736" s="255" t="s">
        <v>2913</v>
      </c>
      <c r="B1736" s="9">
        <v>10</v>
      </c>
      <c r="C1736" s="255" t="s">
        <v>9105</v>
      </c>
      <c r="D1736" s="9">
        <v>0.26409714716410188</v>
      </c>
      <c r="E1736" s="9">
        <v>1748231.3684321246</v>
      </c>
      <c r="F1736" s="255" t="s">
        <v>9138</v>
      </c>
      <c r="G1736" s="9"/>
      <c r="H1736" s="255" t="s">
        <v>9171</v>
      </c>
      <c r="I1736" s="9">
        <v>1</v>
      </c>
    </row>
    <row r="1737" spans="1:9">
      <c r="A1737" s="255" t="s">
        <v>2923</v>
      </c>
      <c r="B1737" s="9">
        <v>10</v>
      </c>
      <c r="C1737" s="255" t="s">
        <v>9105</v>
      </c>
      <c r="D1737" s="9">
        <v>0.44904647235415657</v>
      </c>
      <c r="E1737" s="9">
        <v>1748231.3684321246</v>
      </c>
      <c r="F1737" s="255" t="s">
        <v>9117</v>
      </c>
      <c r="G1737" s="9"/>
      <c r="H1737" s="255" t="s">
        <v>9171</v>
      </c>
      <c r="I1737" s="9">
        <v>1</v>
      </c>
    </row>
    <row r="1738" spans="1:9">
      <c r="A1738" s="255" t="s">
        <v>2921</v>
      </c>
      <c r="B1738" s="9">
        <v>10</v>
      </c>
      <c r="C1738" s="255" t="s">
        <v>9105</v>
      </c>
      <c r="D1738" s="9">
        <v>0.29565192428830689</v>
      </c>
      <c r="E1738" s="9">
        <v>1748231.3684321246</v>
      </c>
      <c r="F1738" s="255" t="s">
        <v>9137</v>
      </c>
      <c r="G1738" s="9"/>
      <c r="H1738" s="255" t="s">
        <v>9171</v>
      </c>
      <c r="I1738" s="9">
        <v>1</v>
      </c>
    </row>
    <row r="1739" spans="1:9">
      <c r="A1739" s="255" t="s">
        <v>2930</v>
      </c>
      <c r="B1739" s="9">
        <v>10</v>
      </c>
      <c r="C1739" s="255" t="s">
        <v>9105</v>
      </c>
      <c r="D1739" s="9">
        <v>0.10315335552628102</v>
      </c>
      <c r="E1739" s="9">
        <v>1748231.3684321246</v>
      </c>
      <c r="F1739" s="255" t="s">
        <v>9132</v>
      </c>
      <c r="G1739" s="9"/>
      <c r="H1739" s="255" t="s">
        <v>9171</v>
      </c>
      <c r="I1739" s="9">
        <v>1</v>
      </c>
    </row>
    <row r="1740" spans="1:9">
      <c r="A1740" s="255" t="s">
        <v>2914</v>
      </c>
      <c r="B1740" s="9">
        <v>10</v>
      </c>
      <c r="C1740" s="255" t="s">
        <v>9105</v>
      </c>
      <c r="D1740" s="9"/>
      <c r="E1740" s="9">
        <v>1748231.3684321246</v>
      </c>
      <c r="F1740" s="255" t="s">
        <v>9120</v>
      </c>
      <c r="G1740" s="9"/>
      <c r="H1740" s="255" t="s">
        <v>9171</v>
      </c>
      <c r="I1740" s="9">
        <v>1</v>
      </c>
    </row>
    <row r="1741" spans="1:9">
      <c r="A1741" s="255" t="s">
        <v>2924</v>
      </c>
      <c r="B1741" s="9">
        <v>10</v>
      </c>
      <c r="C1741" s="255" t="s">
        <v>9105</v>
      </c>
      <c r="D1741" s="9">
        <v>0.26666462312777101</v>
      </c>
      <c r="E1741" s="9">
        <v>1748231.3684321246</v>
      </c>
      <c r="F1741" s="255" t="s">
        <v>9125</v>
      </c>
      <c r="G1741" s="9"/>
      <c r="H1741" s="255" t="s">
        <v>9171</v>
      </c>
      <c r="I1741" s="9">
        <v>1</v>
      </c>
    </row>
    <row r="1742" spans="1:9">
      <c r="A1742" s="255" t="s">
        <v>2907</v>
      </c>
      <c r="B1742" s="9">
        <v>10</v>
      </c>
      <c r="C1742" s="255" t="s">
        <v>9105</v>
      </c>
      <c r="D1742" s="9"/>
      <c r="E1742" s="9">
        <v>1748231.3684321246</v>
      </c>
      <c r="F1742" s="255" t="s">
        <v>9121</v>
      </c>
      <c r="G1742" s="9"/>
      <c r="H1742" s="255" t="s">
        <v>9171</v>
      </c>
      <c r="I1742" s="9">
        <v>1</v>
      </c>
    </row>
    <row r="1743" spans="1:9">
      <c r="A1743" s="255" t="s">
        <v>2931</v>
      </c>
      <c r="B1743" s="9">
        <v>10</v>
      </c>
      <c r="C1743" s="255" t="s">
        <v>9105</v>
      </c>
      <c r="D1743" s="9"/>
      <c r="E1743" s="9">
        <v>1748231.3684321246</v>
      </c>
      <c r="F1743" s="255" t="s">
        <v>9122</v>
      </c>
      <c r="G1743" s="9"/>
      <c r="H1743" s="255" t="s">
        <v>9171</v>
      </c>
      <c r="I1743" s="9">
        <v>1</v>
      </c>
    </row>
    <row r="1744" spans="1:9">
      <c r="A1744" s="255" t="s">
        <v>2908</v>
      </c>
      <c r="B1744" s="9">
        <v>10</v>
      </c>
      <c r="C1744" s="255" t="s">
        <v>9105</v>
      </c>
      <c r="D1744" s="9">
        <v>0.29282616020776026</v>
      </c>
      <c r="E1744" s="9">
        <v>1748231.3684321246</v>
      </c>
      <c r="F1744" s="255" t="s">
        <v>9128</v>
      </c>
      <c r="G1744" s="9"/>
      <c r="H1744" s="255" t="s">
        <v>9171</v>
      </c>
      <c r="I1744" s="9">
        <v>1</v>
      </c>
    </row>
    <row r="1745" spans="1:9">
      <c r="A1745" s="255" t="s">
        <v>2918</v>
      </c>
      <c r="B1745" s="9">
        <v>10</v>
      </c>
      <c r="C1745" s="255" t="s">
        <v>9105</v>
      </c>
      <c r="D1745" s="9">
        <v>0.26666462312777101</v>
      </c>
      <c r="E1745" s="9">
        <v>1748231.3684321246</v>
      </c>
      <c r="F1745" s="255" t="s">
        <v>9126</v>
      </c>
      <c r="G1745" s="9"/>
      <c r="H1745" s="255" t="s">
        <v>9171</v>
      </c>
      <c r="I1745" s="9">
        <v>1</v>
      </c>
    </row>
    <row r="1746" spans="1:9">
      <c r="A1746" s="255" t="s">
        <v>2926</v>
      </c>
      <c r="B1746" s="9">
        <v>10</v>
      </c>
      <c r="C1746" s="255" t="s">
        <v>9105</v>
      </c>
      <c r="D1746" s="9"/>
      <c r="E1746" s="9">
        <v>1748231.3684321246</v>
      </c>
      <c r="F1746" s="255" t="s">
        <v>9118</v>
      </c>
      <c r="G1746" s="9"/>
      <c r="H1746" s="255" t="s">
        <v>9171</v>
      </c>
      <c r="I1746" s="9">
        <v>1</v>
      </c>
    </row>
    <row r="1747" spans="1:9">
      <c r="A1747" s="255" t="s">
        <v>2927</v>
      </c>
      <c r="B1747" s="9">
        <v>10</v>
      </c>
      <c r="C1747" s="255" t="s">
        <v>9105</v>
      </c>
      <c r="D1747" s="9">
        <v>0.35493991667087876</v>
      </c>
      <c r="E1747" s="9">
        <v>1748231.3684321246</v>
      </c>
      <c r="F1747" s="255" t="s">
        <v>9130</v>
      </c>
      <c r="G1747" s="9"/>
      <c r="H1747" s="255" t="s">
        <v>9171</v>
      </c>
      <c r="I1747" s="9">
        <v>1</v>
      </c>
    </row>
    <row r="1748" spans="1:9">
      <c r="A1748" s="255" t="s">
        <v>2916</v>
      </c>
      <c r="B1748" s="9">
        <v>10</v>
      </c>
      <c r="C1748" s="255" t="s">
        <v>9105</v>
      </c>
      <c r="D1748" s="9">
        <v>0.35493991667087876</v>
      </c>
      <c r="E1748" s="9">
        <v>1748231.3684321246</v>
      </c>
      <c r="F1748" s="255" t="s">
        <v>9131</v>
      </c>
      <c r="G1748" s="9"/>
      <c r="H1748" s="255" t="s">
        <v>9171</v>
      </c>
      <c r="I1748" s="9">
        <v>1</v>
      </c>
    </row>
    <row r="1749" spans="1:9">
      <c r="A1749" s="255" t="s">
        <v>2928</v>
      </c>
      <c r="B1749" s="9">
        <v>10</v>
      </c>
      <c r="C1749" s="255" t="s">
        <v>9105</v>
      </c>
      <c r="D1749" s="9"/>
      <c r="E1749" s="9">
        <v>1748231.3684321246</v>
      </c>
      <c r="F1749" s="255" t="s">
        <v>9123</v>
      </c>
      <c r="G1749" s="9"/>
      <c r="H1749" s="255" t="s">
        <v>9171</v>
      </c>
      <c r="I1749" s="9">
        <v>1</v>
      </c>
    </row>
    <row r="1750" spans="1:9">
      <c r="A1750" s="255" t="s">
        <v>2929</v>
      </c>
      <c r="B1750" s="9">
        <v>10</v>
      </c>
      <c r="C1750" s="255" t="s">
        <v>9105</v>
      </c>
      <c r="D1750" s="9">
        <v>0.45479617700138242</v>
      </c>
      <c r="E1750" s="9">
        <v>1748231.3684321246</v>
      </c>
      <c r="F1750" s="255" t="s">
        <v>9139</v>
      </c>
      <c r="G1750" s="9"/>
      <c r="H1750" s="255" t="s">
        <v>9171</v>
      </c>
      <c r="I1750" s="9">
        <v>1</v>
      </c>
    </row>
    <row r="1751" spans="1:9">
      <c r="A1751" s="255" t="s">
        <v>2911</v>
      </c>
      <c r="B1751" s="9">
        <v>10</v>
      </c>
      <c r="C1751" s="255" t="s">
        <v>9105</v>
      </c>
      <c r="D1751" s="9">
        <v>0.10315335552628102</v>
      </c>
      <c r="E1751" s="9">
        <v>1748231.3684321246</v>
      </c>
      <c r="F1751" s="255" t="s">
        <v>9133</v>
      </c>
      <c r="G1751" s="9"/>
      <c r="H1751" s="255" t="s">
        <v>9171</v>
      </c>
      <c r="I1751" s="9">
        <v>1</v>
      </c>
    </row>
    <row r="1752" spans="1:9">
      <c r="A1752" s="255" t="s">
        <v>2932</v>
      </c>
      <c r="B1752" s="9">
        <v>0</v>
      </c>
      <c r="C1752" s="255" t="s">
        <v>9106</v>
      </c>
      <c r="D1752" s="9">
        <v>10301386.769192092</v>
      </c>
      <c r="E1752" s="9">
        <v>17477099.499999996</v>
      </c>
      <c r="F1752" s="255" t="s">
        <v>9117</v>
      </c>
      <c r="G1752" s="9">
        <v>1</v>
      </c>
      <c r="H1752" s="255" t="s">
        <v>9171</v>
      </c>
      <c r="I1752" s="9">
        <v>1</v>
      </c>
    </row>
    <row r="1753" spans="1:9">
      <c r="A1753" s="255" t="s">
        <v>2933</v>
      </c>
      <c r="B1753" s="9">
        <v>0</v>
      </c>
      <c r="C1753" s="255" t="s">
        <v>9107</v>
      </c>
      <c r="D1753" s="9">
        <v>57620650274.411705</v>
      </c>
      <c r="E1753" s="9">
        <v>17477099.499999996</v>
      </c>
      <c r="F1753" s="255" t="s">
        <v>9117</v>
      </c>
      <c r="G1753" s="9">
        <v>1</v>
      </c>
      <c r="H1753" s="255" t="s">
        <v>9171</v>
      </c>
      <c r="I1753" s="9">
        <v>1</v>
      </c>
    </row>
    <row r="1754" spans="1:9">
      <c r="A1754" s="255" t="s">
        <v>2934</v>
      </c>
      <c r="B1754" s="9">
        <v>0</v>
      </c>
      <c r="C1754" s="255" t="s">
        <v>9108</v>
      </c>
      <c r="D1754" s="9">
        <v>0.58942199014156182</v>
      </c>
      <c r="E1754" s="9">
        <v>17477099.499999996</v>
      </c>
      <c r="F1754" s="255" t="s">
        <v>9117</v>
      </c>
      <c r="G1754" s="9">
        <v>1</v>
      </c>
      <c r="H1754" s="255" t="s">
        <v>9171</v>
      </c>
      <c r="I1754" s="9">
        <v>1</v>
      </c>
    </row>
    <row r="1755" spans="1:9">
      <c r="A1755" s="255" t="s">
        <v>2935</v>
      </c>
      <c r="B1755" s="9">
        <v>0</v>
      </c>
      <c r="C1755" s="255" t="s">
        <v>9215</v>
      </c>
      <c r="D1755" s="9">
        <v>3296.9229404691391</v>
      </c>
      <c r="E1755" s="9">
        <v>17477099.499999996</v>
      </c>
      <c r="F1755" s="255" t="s">
        <v>9117</v>
      </c>
      <c r="G1755" s="9">
        <v>1</v>
      </c>
      <c r="H1755" s="255" t="s">
        <v>9171</v>
      </c>
      <c r="I1755" s="9">
        <v>1</v>
      </c>
    </row>
    <row r="1756" spans="1:9">
      <c r="A1756" s="255" t="s">
        <v>2936</v>
      </c>
      <c r="B1756" s="9">
        <v>0</v>
      </c>
      <c r="C1756" s="255" t="s">
        <v>9106</v>
      </c>
      <c r="D1756" s="9">
        <v>0</v>
      </c>
      <c r="E1756" s="9">
        <v>17477099.499999996</v>
      </c>
      <c r="F1756" s="255" t="s">
        <v>9118</v>
      </c>
      <c r="G1756" s="9">
        <v>1</v>
      </c>
      <c r="H1756" s="255" t="s">
        <v>9171</v>
      </c>
      <c r="I1756" s="9">
        <v>1</v>
      </c>
    </row>
    <row r="1757" spans="1:9">
      <c r="A1757" s="255" t="s">
        <v>2937</v>
      </c>
      <c r="B1757" s="9">
        <v>0</v>
      </c>
      <c r="C1757" s="255" t="s">
        <v>9107</v>
      </c>
      <c r="D1757" s="9">
        <v>0</v>
      </c>
      <c r="E1757" s="9">
        <v>17477099.499999996</v>
      </c>
      <c r="F1757" s="255" t="s">
        <v>9118</v>
      </c>
      <c r="G1757" s="9">
        <v>1</v>
      </c>
      <c r="H1757" s="255" t="s">
        <v>9171</v>
      </c>
      <c r="I1757" s="9">
        <v>1</v>
      </c>
    </row>
    <row r="1758" spans="1:9">
      <c r="A1758" s="255" t="s">
        <v>2938</v>
      </c>
      <c r="B1758" s="9">
        <v>0</v>
      </c>
      <c r="C1758" s="255" t="s">
        <v>9108</v>
      </c>
      <c r="D1758" s="9">
        <v>0</v>
      </c>
      <c r="E1758" s="9">
        <v>17477099.499999996</v>
      </c>
      <c r="F1758" s="255" t="s">
        <v>9118</v>
      </c>
      <c r="G1758" s="9">
        <v>1</v>
      </c>
      <c r="H1758" s="255" t="s">
        <v>9171</v>
      </c>
      <c r="I1758" s="9">
        <v>1</v>
      </c>
    </row>
    <row r="1759" spans="1:9">
      <c r="A1759" s="255" t="s">
        <v>2939</v>
      </c>
      <c r="B1759" s="9">
        <v>0</v>
      </c>
      <c r="C1759" s="255" t="s">
        <v>9215</v>
      </c>
      <c r="D1759" s="9">
        <v>0</v>
      </c>
      <c r="E1759" s="9">
        <v>17477099.499999996</v>
      </c>
      <c r="F1759" s="255" t="s">
        <v>9118</v>
      </c>
      <c r="G1759" s="9">
        <v>1</v>
      </c>
      <c r="H1759" s="255" t="s">
        <v>9171</v>
      </c>
      <c r="I1759" s="9">
        <v>1</v>
      </c>
    </row>
    <row r="1760" spans="1:9">
      <c r="A1760" s="255" t="s">
        <v>2940</v>
      </c>
      <c r="B1760" s="9">
        <v>0</v>
      </c>
      <c r="C1760" s="255" t="s">
        <v>9106</v>
      </c>
      <c r="D1760" s="9">
        <v>0</v>
      </c>
      <c r="E1760" s="9">
        <v>17477099.499999996</v>
      </c>
      <c r="F1760" s="255" t="s">
        <v>9119</v>
      </c>
      <c r="G1760" s="9">
        <v>1</v>
      </c>
      <c r="H1760" s="255" t="s">
        <v>9171</v>
      </c>
      <c r="I1760" s="9">
        <v>1</v>
      </c>
    </row>
    <row r="1761" spans="1:9">
      <c r="A1761" s="255" t="s">
        <v>2941</v>
      </c>
      <c r="B1761" s="9">
        <v>0</v>
      </c>
      <c r="C1761" s="255" t="s">
        <v>9107</v>
      </c>
      <c r="D1761" s="9">
        <v>0</v>
      </c>
      <c r="E1761" s="9">
        <v>17477099.499999996</v>
      </c>
      <c r="F1761" s="255" t="s">
        <v>9119</v>
      </c>
      <c r="G1761" s="9">
        <v>1</v>
      </c>
      <c r="H1761" s="255" t="s">
        <v>9171</v>
      </c>
      <c r="I1761" s="9">
        <v>1</v>
      </c>
    </row>
    <row r="1762" spans="1:9">
      <c r="A1762" s="255" t="s">
        <v>2942</v>
      </c>
      <c r="B1762" s="9">
        <v>0</v>
      </c>
      <c r="C1762" s="255" t="s">
        <v>9108</v>
      </c>
      <c r="D1762" s="9">
        <v>0</v>
      </c>
      <c r="E1762" s="9">
        <v>17477099.499999996</v>
      </c>
      <c r="F1762" s="255" t="s">
        <v>9119</v>
      </c>
      <c r="G1762" s="9">
        <v>1</v>
      </c>
      <c r="H1762" s="255" t="s">
        <v>9171</v>
      </c>
      <c r="I1762" s="9">
        <v>1</v>
      </c>
    </row>
    <row r="1763" spans="1:9">
      <c r="A1763" s="255" t="s">
        <v>2943</v>
      </c>
      <c r="B1763" s="9">
        <v>0</v>
      </c>
      <c r="C1763" s="255" t="s">
        <v>9215</v>
      </c>
      <c r="D1763" s="9">
        <v>0</v>
      </c>
      <c r="E1763" s="9">
        <v>17477099.499999996</v>
      </c>
      <c r="F1763" s="255" t="s">
        <v>9119</v>
      </c>
      <c r="G1763" s="9">
        <v>1</v>
      </c>
      <c r="H1763" s="255" t="s">
        <v>9171</v>
      </c>
      <c r="I1763" s="9">
        <v>1</v>
      </c>
    </row>
    <row r="1764" spans="1:9">
      <c r="A1764" s="255" t="s">
        <v>2944</v>
      </c>
      <c r="B1764" s="9">
        <v>0</v>
      </c>
      <c r="C1764" s="255" t="s">
        <v>9106</v>
      </c>
      <c r="D1764" s="9">
        <v>0</v>
      </c>
      <c r="E1764" s="9">
        <v>17477099.499999996</v>
      </c>
      <c r="F1764" s="255" t="s">
        <v>9120</v>
      </c>
      <c r="G1764" s="9">
        <v>1</v>
      </c>
      <c r="H1764" s="255" t="s">
        <v>9171</v>
      </c>
      <c r="I1764" s="9">
        <v>1</v>
      </c>
    </row>
    <row r="1765" spans="1:9">
      <c r="A1765" s="255" t="s">
        <v>2945</v>
      </c>
      <c r="B1765" s="9">
        <v>0</v>
      </c>
      <c r="C1765" s="255" t="s">
        <v>9107</v>
      </c>
      <c r="D1765" s="9">
        <v>0</v>
      </c>
      <c r="E1765" s="9">
        <v>17477099.499999996</v>
      </c>
      <c r="F1765" s="255" t="s">
        <v>9120</v>
      </c>
      <c r="G1765" s="9">
        <v>1</v>
      </c>
      <c r="H1765" s="255" t="s">
        <v>9171</v>
      </c>
      <c r="I1765" s="9">
        <v>1</v>
      </c>
    </row>
    <row r="1766" spans="1:9">
      <c r="A1766" s="255" t="s">
        <v>2946</v>
      </c>
      <c r="B1766" s="9">
        <v>0</v>
      </c>
      <c r="C1766" s="255" t="s">
        <v>9108</v>
      </c>
      <c r="D1766" s="9">
        <v>0</v>
      </c>
      <c r="E1766" s="9">
        <v>17477099.499999996</v>
      </c>
      <c r="F1766" s="255" t="s">
        <v>9120</v>
      </c>
      <c r="G1766" s="9">
        <v>1</v>
      </c>
      <c r="H1766" s="255" t="s">
        <v>9171</v>
      </c>
      <c r="I1766" s="9">
        <v>1</v>
      </c>
    </row>
    <row r="1767" spans="1:9">
      <c r="A1767" s="255" t="s">
        <v>2947</v>
      </c>
      <c r="B1767" s="9">
        <v>0</v>
      </c>
      <c r="C1767" s="255" t="s">
        <v>9215</v>
      </c>
      <c r="D1767" s="9">
        <v>0</v>
      </c>
      <c r="E1767" s="9">
        <v>17477099.499999996</v>
      </c>
      <c r="F1767" s="255" t="s">
        <v>9120</v>
      </c>
      <c r="G1767" s="9">
        <v>1</v>
      </c>
      <c r="H1767" s="255" t="s">
        <v>9171</v>
      </c>
      <c r="I1767" s="9">
        <v>1</v>
      </c>
    </row>
    <row r="1768" spans="1:9">
      <c r="A1768" s="255" t="s">
        <v>2948</v>
      </c>
      <c r="B1768" s="9">
        <v>0</v>
      </c>
      <c r="C1768" s="255" t="s">
        <v>9106</v>
      </c>
      <c r="D1768" s="9">
        <v>0</v>
      </c>
      <c r="E1768" s="9">
        <v>17477099.499999996</v>
      </c>
      <c r="F1768" s="255" t="s">
        <v>9121</v>
      </c>
      <c r="G1768" s="9">
        <v>1</v>
      </c>
      <c r="H1768" s="255" t="s">
        <v>9171</v>
      </c>
      <c r="I1768" s="9">
        <v>1</v>
      </c>
    </row>
    <row r="1769" spans="1:9">
      <c r="A1769" s="255" t="s">
        <v>2949</v>
      </c>
      <c r="B1769" s="9">
        <v>0</v>
      </c>
      <c r="C1769" s="255" t="s">
        <v>9107</v>
      </c>
      <c r="D1769" s="9">
        <v>0</v>
      </c>
      <c r="E1769" s="9">
        <v>17477099.499999996</v>
      </c>
      <c r="F1769" s="255" t="s">
        <v>9121</v>
      </c>
      <c r="G1769" s="9">
        <v>1</v>
      </c>
      <c r="H1769" s="255" t="s">
        <v>9171</v>
      </c>
      <c r="I1769" s="9">
        <v>1</v>
      </c>
    </row>
    <row r="1770" spans="1:9">
      <c r="A1770" s="255" t="s">
        <v>2950</v>
      </c>
      <c r="B1770" s="9">
        <v>0</v>
      </c>
      <c r="C1770" s="255" t="s">
        <v>9108</v>
      </c>
      <c r="D1770" s="9">
        <v>0</v>
      </c>
      <c r="E1770" s="9">
        <v>17477099.499999996</v>
      </c>
      <c r="F1770" s="255" t="s">
        <v>9121</v>
      </c>
      <c r="G1770" s="9">
        <v>1</v>
      </c>
      <c r="H1770" s="255" t="s">
        <v>9171</v>
      </c>
      <c r="I1770" s="9">
        <v>1</v>
      </c>
    </row>
    <row r="1771" spans="1:9">
      <c r="A1771" s="255" t="s">
        <v>2951</v>
      </c>
      <c r="B1771" s="9">
        <v>0</v>
      </c>
      <c r="C1771" s="255" t="s">
        <v>9215</v>
      </c>
      <c r="D1771" s="9">
        <v>0</v>
      </c>
      <c r="E1771" s="9">
        <v>17477099.499999996</v>
      </c>
      <c r="F1771" s="255" t="s">
        <v>9121</v>
      </c>
      <c r="G1771" s="9">
        <v>1</v>
      </c>
      <c r="H1771" s="255" t="s">
        <v>9171</v>
      </c>
      <c r="I1771" s="9">
        <v>1</v>
      </c>
    </row>
    <row r="1772" spans="1:9">
      <c r="A1772" s="255" t="s">
        <v>2952</v>
      </c>
      <c r="B1772" s="9">
        <v>0</v>
      </c>
      <c r="C1772" s="255" t="s">
        <v>9106</v>
      </c>
      <c r="D1772" s="9">
        <v>0</v>
      </c>
      <c r="E1772" s="9">
        <v>17477099.499999996</v>
      </c>
      <c r="F1772" s="255" t="s">
        <v>9122</v>
      </c>
      <c r="G1772" s="9">
        <v>1</v>
      </c>
      <c r="H1772" s="255" t="s">
        <v>9171</v>
      </c>
      <c r="I1772" s="9">
        <v>1</v>
      </c>
    </row>
    <row r="1773" spans="1:9">
      <c r="A1773" s="255" t="s">
        <v>2953</v>
      </c>
      <c r="B1773" s="9">
        <v>0</v>
      </c>
      <c r="C1773" s="255" t="s">
        <v>9107</v>
      </c>
      <c r="D1773" s="9">
        <v>0</v>
      </c>
      <c r="E1773" s="9">
        <v>17477099.499999996</v>
      </c>
      <c r="F1773" s="255" t="s">
        <v>9122</v>
      </c>
      <c r="G1773" s="9">
        <v>1</v>
      </c>
      <c r="H1773" s="255" t="s">
        <v>9171</v>
      </c>
      <c r="I1773" s="9">
        <v>1</v>
      </c>
    </row>
    <row r="1774" spans="1:9">
      <c r="A1774" s="255" t="s">
        <v>2954</v>
      </c>
      <c r="B1774" s="9">
        <v>0</v>
      </c>
      <c r="C1774" s="255" t="s">
        <v>9108</v>
      </c>
      <c r="D1774" s="9">
        <v>0</v>
      </c>
      <c r="E1774" s="9">
        <v>17477099.499999996</v>
      </c>
      <c r="F1774" s="255" t="s">
        <v>9122</v>
      </c>
      <c r="G1774" s="9">
        <v>1</v>
      </c>
      <c r="H1774" s="255" t="s">
        <v>9171</v>
      </c>
      <c r="I1774" s="9">
        <v>1</v>
      </c>
    </row>
    <row r="1775" spans="1:9">
      <c r="A1775" s="255" t="s">
        <v>2955</v>
      </c>
      <c r="B1775" s="9">
        <v>0</v>
      </c>
      <c r="C1775" s="255" t="s">
        <v>9215</v>
      </c>
      <c r="D1775" s="9">
        <v>0</v>
      </c>
      <c r="E1775" s="9">
        <v>17477099.499999996</v>
      </c>
      <c r="F1775" s="255" t="s">
        <v>9122</v>
      </c>
      <c r="G1775" s="9">
        <v>1</v>
      </c>
      <c r="H1775" s="255" t="s">
        <v>9171</v>
      </c>
      <c r="I1775" s="9">
        <v>1</v>
      </c>
    </row>
    <row r="1776" spans="1:9">
      <c r="A1776" s="255" t="s">
        <v>2956</v>
      </c>
      <c r="B1776" s="9">
        <v>0</v>
      </c>
      <c r="C1776" s="255" t="s">
        <v>9106</v>
      </c>
      <c r="D1776" s="9">
        <v>0</v>
      </c>
      <c r="E1776" s="9">
        <v>17477099.499999996</v>
      </c>
      <c r="F1776" s="255" t="s">
        <v>9123</v>
      </c>
      <c r="G1776" s="9">
        <v>1</v>
      </c>
      <c r="H1776" s="255" t="s">
        <v>9171</v>
      </c>
      <c r="I1776" s="9">
        <v>1</v>
      </c>
    </row>
    <row r="1777" spans="1:9">
      <c r="A1777" s="255" t="s">
        <v>2957</v>
      </c>
      <c r="B1777" s="9">
        <v>0</v>
      </c>
      <c r="C1777" s="255" t="s">
        <v>9107</v>
      </c>
      <c r="D1777" s="9">
        <v>0</v>
      </c>
      <c r="E1777" s="9">
        <v>17477099.499999996</v>
      </c>
      <c r="F1777" s="255" t="s">
        <v>9123</v>
      </c>
      <c r="G1777" s="9">
        <v>1</v>
      </c>
      <c r="H1777" s="255" t="s">
        <v>9171</v>
      </c>
      <c r="I1777" s="9">
        <v>1</v>
      </c>
    </row>
    <row r="1778" spans="1:9">
      <c r="A1778" s="255" t="s">
        <v>2958</v>
      </c>
      <c r="B1778" s="9">
        <v>0</v>
      </c>
      <c r="C1778" s="255" t="s">
        <v>9108</v>
      </c>
      <c r="D1778" s="9">
        <v>0</v>
      </c>
      <c r="E1778" s="9">
        <v>17477099.499999996</v>
      </c>
      <c r="F1778" s="255" t="s">
        <v>9123</v>
      </c>
      <c r="G1778" s="9">
        <v>1</v>
      </c>
      <c r="H1778" s="255" t="s">
        <v>9171</v>
      </c>
      <c r="I1778" s="9">
        <v>1</v>
      </c>
    </row>
    <row r="1779" spans="1:9">
      <c r="A1779" s="255" t="s">
        <v>2959</v>
      </c>
      <c r="B1779" s="9">
        <v>0</v>
      </c>
      <c r="C1779" s="255" t="s">
        <v>9215</v>
      </c>
      <c r="D1779" s="9">
        <v>0</v>
      </c>
      <c r="E1779" s="9">
        <v>17477099.499999996</v>
      </c>
      <c r="F1779" s="255" t="s">
        <v>9123</v>
      </c>
      <c r="G1779" s="9">
        <v>1</v>
      </c>
      <c r="H1779" s="255" t="s">
        <v>9171</v>
      </c>
      <c r="I1779" s="9">
        <v>1</v>
      </c>
    </row>
    <row r="1780" spans="1:9">
      <c r="A1780" s="255" t="s">
        <v>2960</v>
      </c>
      <c r="B1780" s="9">
        <v>0</v>
      </c>
      <c r="C1780" s="255" t="s">
        <v>9106</v>
      </c>
      <c r="D1780" s="9">
        <v>0</v>
      </c>
      <c r="E1780" s="9">
        <v>17477099.499999996</v>
      </c>
      <c r="F1780" s="255" t="s">
        <v>9124</v>
      </c>
      <c r="G1780" s="9">
        <v>1</v>
      </c>
      <c r="H1780" s="255" t="s">
        <v>9171</v>
      </c>
      <c r="I1780" s="9">
        <v>1</v>
      </c>
    </row>
    <row r="1781" spans="1:9">
      <c r="A1781" s="255" t="s">
        <v>2961</v>
      </c>
      <c r="B1781" s="9">
        <v>0</v>
      </c>
      <c r="C1781" s="255" t="s">
        <v>9107</v>
      </c>
      <c r="D1781" s="9">
        <v>0</v>
      </c>
      <c r="E1781" s="9">
        <v>17477099.499999996</v>
      </c>
      <c r="F1781" s="255" t="s">
        <v>9124</v>
      </c>
      <c r="G1781" s="9">
        <v>1</v>
      </c>
      <c r="H1781" s="255" t="s">
        <v>9171</v>
      </c>
      <c r="I1781" s="9">
        <v>1</v>
      </c>
    </row>
    <row r="1782" spans="1:9">
      <c r="A1782" s="255" t="s">
        <v>2962</v>
      </c>
      <c r="B1782" s="9">
        <v>0</v>
      </c>
      <c r="C1782" s="255" t="s">
        <v>9108</v>
      </c>
      <c r="D1782" s="9">
        <v>0</v>
      </c>
      <c r="E1782" s="9">
        <v>17477099.499999996</v>
      </c>
      <c r="F1782" s="255" t="s">
        <v>9124</v>
      </c>
      <c r="G1782" s="9">
        <v>1</v>
      </c>
      <c r="H1782" s="255" t="s">
        <v>9171</v>
      </c>
      <c r="I1782" s="9">
        <v>1</v>
      </c>
    </row>
    <row r="1783" spans="1:9">
      <c r="A1783" s="255" t="s">
        <v>2963</v>
      </c>
      <c r="B1783" s="9">
        <v>0</v>
      </c>
      <c r="C1783" s="255" t="s">
        <v>9215</v>
      </c>
      <c r="D1783" s="9">
        <v>0</v>
      </c>
      <c r="E1783" s="9">
        <v>17477099.499999996</v>
      </c>
      <c r="F1783" s="255" t="s">
        <v>9124</v>
      </c>
      <c r="G1783" s="9">
        <v>1</v>
      </c>
      <c r="H1783" s="255" t="s">
        <v>9171</v>
      </c>
      <c r="I1783" s="9">
        <v>1</v>
      </c>
    </row>
    <row r="1784" spans="1:9">
      <c r="A1784" s="255" t="s">
        <v>2964</v>
      </c>
      <c r="B1784" s="9">
        <v>0</v>
      </c>
      <c r="C1784" s="255" t="s">
        <v>9106</v>
      </c>
      <c r="D1784" s="9">
        <v>16680805.319767797</v>
      </c>
      <c r="E1784" s="9">
        <v>17477099.499999996</v>
      </c>
      <c r="F1784" s="255" t="s">
        <v>9125</v>
      </c>
      <c r="G1784" s="9">
        <v>1</v>
      </c>
      <c r="H1784" s="255" t="s">
        <v>9171</v>
      </c>
      <c r="I1784" s="9">
        <v>1</v>
      </c>
    </row>
    <row r="1785" spans="1:9">
      <c r="A1785" s="255" t="s">
        <v>2965</v>
      </c>
      <c r="B1785" s="9">
        <v>0</v>
      </c>
      <c r="C1785" s="255" t="s">
        <v>9107</v>
      </c>
      <c r="D1785" s="9">
        <v>70269582789.316025</v>
      </c>
      <c r="E1785" s="9">
        <v>17477099.499999996</v>
      </c>
      <c r="F1785" s="255" t="s">
        <v>9125</v>
      </c>
      <c r="G1785" s="9">
        <v>1</v>
      </c>
      <c r="H1785" s="255" t="s">
        <v>9171</v>
      </c>
      <c r="I1785" s="9">
        <v>1</v>
      </c>
    </row>
    <row r="1786" spans="1:9">
      <c r="A1786" s="255" t="s">
        <v>2966</v>
      </c>
      <c r="B1786" s="9">
        <v>0</v>
      </c>
      <c r="C1786" s="255" t="s">
        <v>9108</v>
      </c>
      <c r="D1786" s="9">
        <v>0.95443785278946325</v>
      </c>
      <c r="E1786" s="9">
        <v>17477099.499999996</v>
      </c>
      <c r="F1786" s="255" t="s">
        <v>9125</v>
      </c>
      <c r="G1786" s="9">
        <v>1</v>
      </c>
      <c r="H1786" s="255" t="s">
        <v>9171</v>
      </c>
      <c r="I1786" s="9">
        <v>1</v>
      </c>
    </row>
    <row r="1787" spans="1:9">
      <c r="A1787" s="255" t="s">
        <v>2967</v>
      </c>
      <c r="B1787" s="9">
        <v>0</v>
      </c>
      <c r="C1787" s="255" t="s">
        <v>9215</v>
      </c>
      <c r="D1787" s="9">
        <v>4020.6661745741071</v>
      </c>
      <c r="E1787" s="9">
        <v>17477099.499999996</v>
      </c>
      <c r="F1787" s="255" t="s">
        <v>9125</v>
      </c>
      <c r="G1787" s="9">
        <v>1</v>
      </c>
      <c r="H1787" s="255" t="s">
        <v>9171</v>
      </c>
      <c r="I1787" s="9">
        <v>1</v>
      </c>
    </row>
    <row r="1788" spans="1:9">
      <c r="A1788" s="255" t="s">
        <v>2968</v>
      </c>
      <c r="B1788" s="9">
        <v>0</v>
      </c>
      <c r="C1788" s="255" t="s">
        <v>9106</v>
      </c>
      <c r="D1788" s="9">
        <v>16680805.319767797</v>
      </c>
      <c r="E1788" s="9">
        <v>17477099.499999996</v>
      </c>
      <c r="F1788" s="255" t="s">
        <v>9126</v>
      </c>
      <c r="G1788" s="9">
        <v>1</v>
      </c>
      <c r="H1788" s="255" t="s">
        <v>9171</v>
      </c>
      <c r="I1788" s="9">
        <v>1</v>
      </c>
    </row>
    <row r="1789" spans="1:9">
      <c r="A1789" s="255" t="s">
        <v>2969</v>
      </c>
      <c r="B1789" s="9">
        <v>0</v>
      </c>
      <c r="C1789" s="255" t="s">
        <v>9107</v>
      </c>
      <c r="D1789" s="9">
        <v>70269582789.316025</v>
      </c>
      <c r="E1789" s="9">
        <v>17477099.499999996</v>
      </c>
      <c r="F1789" s="255" t="s">
        <v>9126</v>
      </c>
      <c r="G1789" s="9">
        <v>1</v>
      </c>
      <c r="H1789" s="255" t="s">
        <v>9171</v>
      </c>
      <c r="I1789" s="9">
        <v>1</v>
      </c>
    </row>
    <row r="1790" spans="1:9">
      <c r="A1790" s="255" t="s">
        <v>2970</v>
      </c>
      <c r="B1790" s="9">
        <v>0</v>
      </c>
      <c r="C1790" s="255" t="s">
        <v>9108</v>
      </c>
      <c r="D1790" s="9">
        <v>0.95443785278946325</v>
      </c>
      <c r="E1790" s="9">
        <v>17477099.499999996</v>
      </c>
      <c r="F1790" s="255" t="s">
        <v>9126</v>
      </c>
      <c r="G1790" s="9">
        <v>1</v>
      </c>
      <c r="H1790" s="255" t="s">
        <v>9171</v>
      </c>
      <c r="I1790" s="9">
        <v>1</v>
      </c>
    </row>
    <row r="1791" spans="1:9">
      <c r="A1791" s="255" t="s">
        <v>2971</v>
      </c>
      <c r="B1791" s="9">
        <v>0</v>
      </c>
      <c r="C1791" s="255" t="s">
        <v>9215</v>
      </c>
      <c r="D1791" s="9">
        <v>4020.6661745741071</v>
      </c>
      <c r="E1791" s="9">
        <v>17477099.499999996</v>
      </c>
      <c r="F1791" s="255" t="s">
        <v>9126</v>
      </c>
      <c r="G1791" s="9">
        <v>1</v>
      </c>
      <c r="H1791" s="255" t="s">
        <v>9171</v>
      </c>
      <c r="I1791" s="9">
        <v>1</v>
      </c>
    </row>
    <row r="1792" spans="1:9">
      <c r="A1792" s="255" t="s">
        <v>2972</v>
      </c>
      <c r="B1792" s="9">
        <v>0</v>
      </c>
      <c r="C1792" s="255" t="s">
        <v>9106</v>
      </c>
      <c r="D1792" s="9">
        <v>16680805.319767797</v>
      </c>
      <c r="E1792" s="9">
        <v>17477099.499999996</v>
      </c>
      <c r="F1792" s="255" t="s">
        <v>9127</v>
      </c>
      <c r="G1792" s="9">
        <v>1</v>
      </c>
      <c r="H1792" s="255" t="s">
        <v>9171</v>
      </c>
      <c r="I1792" s="9">
        <v>1</v>
      </c>
    </row>
    <row r="1793" spans="1:9">
      <c r="A1793" s="255" t="s">
        <v>2973</v>
      </c>
      <c r="B1793" s="9">
        <v>0</v>
      </c>
      <c r="C1793" s="255" t="s">
        <v>9107</v>
      </c>
      <c r="D1793" s="9">
        <v>70269582789.316025</v>
      </c>
      <c r="E1793" s="9">
        <v>17477099.499999996</v>
      </c>
      <c r="F1793" s="255" t="s">
        <v>9127</v>
      </c>
      <c r="G1793" s="9">
        <v>1</v>
      </c>
      <c r="H1793" s="255" t="s">
        <v>9171</v>
      </c>
      <c r="I1793" s="9">
        <v>1</v>
      </c>
    </row>
    <row r="1794" spans="1:9">
      <c r="A1794" s="255" t="s">
        <v>2974</v>
      </c>
      <c r="B1794" s="9">
        <v>0</v>
      </c>
      <c r="C1794" s="255" t="s">
        <v>9108</v>
      </c>
      <c r="D1794" s="9">
        <v>0.95443785278946325</v>
      </c>
      <c r="E1794" s="9">
        <v>17477099.499999996</v>
      </c>
      <c r="F1794" s="255" t="s">
        <v>9127</v>
      </c>
      <c r="G1794" s="9">
        <v>1</v>
      </c>
      <c r="H1794" s="255" t="s">
        <v>9171</v>
      </c>
      <c r="I1794" s="9">
        <v>1</v>
      </c>
    </row>
    <row r="1795" spans="1:9">
      <c r="A1795" s="255" t="s">
        <v>2975</v>
      </c>
      <c r="B1795" s="9">
        <v>0</v>
      </c>
      <c r="C1795" s="255" t="s">
        <v>9215</v>
      </c>
      <c r="D1795" s="9">
        <v>4020.6661745741071</v>
      </c>
      <c r="E1795" s="9">
        <v>17477099.499999996</v>
      </c>
      <c r="F1795" s="255" t="s">
        <v>9127</v>
      </c>
      <c r="G1795" s="9">
        <v>1</v>
      </c>
      <c r="H1795" s="255" t="s">
        <v>9171</v>
      </c>
      <c r="I1795" s="9">
        <v>1</v>
      </c>
    </row>
    <row r="1796" spans="1:9">
      <c r="A1796" s="255" t="s">
        <v>2976</v>
      </c>
      <c r="B1796" s="9">
        <v>0</v>
      </c>
      <c r="C1796" s="255" t="s">
        <v>9106</v>
      </c>
      <c r="D1796" s="9">
        <v>17477099.499999996</v>
      </c>
      <c r="E1796" s="9">
        <v>17477099.499999996</v>
      </c>
      <c r="F1796" s="255" t="s">
        <v>9128</v>
      </c>
      <c r="G1796" s="9">
        <v>1</v>
      </c>
      <c r="H1796" s="255" t="s">
        <v>9171</v>
      </c>
      <c r="I1796" s="9">
        <v>1</v>
      </c>
    </row>
    <row r="1797" spans="1:9">
      <c r="A1797" s="255" t="s">
        <v>2977</v>
      </c>
      <c r="B1797" s="9">
        <v>0</v>
      </c>
      <c r="C1797" s="255" t="s">
        <v>9107</v>
      </c>
      <c r="D1797" s="9">
        <v>28844796475.409748</v>
      </c>
      <c r="E1797" s="9">
        <v>17477099.499999996</v>
      </c>
      <c r="F1797" s="255" t="s">
        <v>9128</v>
      </c>
      <c r="G1797" s="9">
        <v>1</v>
      </c>
      <c r="H1797" s="255" t="s">
        <v>9171</v>
      </c>
      <c r="I1797" s="9">
        <v>1</v>
      </c>
    </row>
    <row r="1798" spans="1:9">
      <c r="A1798" s="255" t="s">
        <v>2978</v>
      </c>
      <c r="B1798" s="9">
        <v>0</v>
      </c>
      <c r="C1798" s="255" t="s">
        <v>9108</v>
      </c>
      <c r="D1798" s="9">
        <v>1</v>
      </c>
      <c r="E1798" s="9">
        <v>17477099.499999996</v>
      </c>
      <c r="F1798" s="255" t="s">
        <v>9128</v>
      </c>
      <c r="G1798" s="9">
        <v>1</v>
      </c>
      <c r="H1798" s="255" t="s">
        <v>9171</v>
      </c>
      <c r="I1798" s="9">
        <v>1</v>
      </c>
    </row>
    <row r="1799" spans="1:9">
      <c r="A1799" s="255" t="s">
        <v>2979</v>
      </c>
      <c r="B1799" s="9">
        <v>0</v>
      </c>
      <c r="C1799" s="255" t="s">
        <v>9215</v>
      </c>
      <c r="D1799" s="9">
        <v>1650.4338420348156</v>
      </c>
      <c r="E1799" s="9">
        <v>17477099.499999996</v>
      </c>
      <c r="F1799" s="255" t="s">
        <v>9128</v>
      </c>
      <c r="G1799" s="9">
        <v>1</v>
      </c>
      <c r="H1799" s="255" t="s">
        <v>9171</v>
      </c>
      <c r="I1799" s="9">
        <v>1</v>
      </c>
    </row>
    <row r="1800" spans="1:9">
      <c r="A1800" s="255" t="s">
        <v>2980</v>
      </c>
      <c r="B1800" s="9">
        <v>0</v>
      </c>
      <c r="C1800" s="255" t="s">
        <v>9106</v>
      </c>
      <c r="D1800" s="9">
        <v>10743032.032009913</v>
      </c>
      <c r="E1800" s="9">
        <v>17477099.499999996</v>
      </c>
      <c r="F1800" s="255" t="s">
        <v>9129</v>
      </c>
      <c r="G1800" s="9">
        <v>1</v>
      </c>
      <c r="H1800" s="255" t="s">
        <v>9171</v>
      </c>
      <c r="I1800" s="9">
        <v>1</v>
      </c>
    </row>
    <row r="1801" spans="1:9">
      <c r="A1801" s="255" t="s">
        <v>2981</v>
      </c>
      <c r="B1801" s="9">
        <v>0</v>
      </c>
      <c r="C1801" s="255" t="s">
        <v>9107</v>
      </c>
      <c r="D1801" s="9">
        <v>56164067151.216492</v>
      </c>
      <c r="E1801" s="9">
        <v>17477099.499999996</v>
      </c>
      <c r="F1801" s="255" t="s">
        <v>9129</v>
      </c>
      <c r="G1801" s="9">
        <v>1</v>
      </c>
      <c r="H1801" s="255" t="s">
        <v>9171</v>
      </c>
      <c r="I1801" s="9">
        <v>1</v>
      </c>
    </row>
    <row r="1802" spans="1:9">
      <c r="A1802" s="255" t="s">
        <v>2982</v>
      </c>
      <c r="B1802" s="9">
        <v>0</v>
      </c>
      <c r="C1802" s="255" t="s">
        <v>9108</v>
      </c>
      <c r="D1802" s="9">
        <v>0.6146919305465941</v>
      </c>
      <c r="E1802" s="9">
        <v>17477099.499999996</v>
      </c>
      <c r="F1802" s="255" t="s">
        <v>9129</v>
      </c>
      <c r="G1802" s="9">
        <v>1</v>
      </c>
      <c r="H1802" s="255" t="s">
        <v>9171</v>
      </c>
      <c r="I1802" s="9">
        <v>1</v>
      </c>
    </row>
    <row r="1803" spans="1:9">
      <c r="A1803" s="255" t="s">
        <v>2983</v>
      </c>
      <c r="B1803" s="9">
        <v>0</v>
      </c>
      <c r="C1803" s="255" t="s">
        <v>9215</v>
      </c>
      <c r="D1803" s="9">
        <v>3213.5805573010844</v>
      </c>
      <c r="E1803" s="9">
        <v>17477099.499999996</v>
      </c>
      <c r="F1803" s="255" t="s">
        <v>9129</v>
      </c>
      <c r="G1803" s="9">
        <v>1</v>
      </c>
      <c r="H1803" s="255" t="s">
        <v>9171</v>
      </c>
      <c r="I1803" s="9">
        <v>1</v>
      </c>
    </row>
    <row r="1804" spans="1:9">
      <c r="A1804" s="255" t="s">
        <v>2984</v>
      </c>
      <c r="B1804" s="9">
        <v>0</v>
      </c>
      <c r="C1804" s="255" t="s">
        <v>9106</v>
      </c>
      <c r="D1804" s="9">
        <v>17427265.266201038</v>
      </c>
      <c r="E1804" s="9">
        <v>17477099.499999996</v>
      </c>
      <c r="F1804" s="255" t="s">
        <v>9130</v>
      </c>
      <c r="G1804" s="9">
        <v>1</v>
      </c>
      <c r="H1804" s="255" t="s">
        <v>9171</v>
      </c>
      <c r="I1804" s="9">
        <v>1</v>
      </c>
    </row>
    <row r="1805" spans="1:9">
      <c r="A1805" s="255" t="s">
        <v>2985</v>
      </c>
      <c r="B1805" s="9">
        <v>0</v>
      </c>
      <c r="C1805" s="255" t="s">
        <v>9107</v>
      </c>
      <c r="D1805" s="9">
        <v>126433649940.53252</v>
      </c>
      <c r="E1805" s="9">
        <v>17477099.499999996</v>
      </c>
      <c r="F1805" s="255" t="s">
        <v>9130</v>
      </c>
      <c r="G1805" s="9">
        <v>1</v>
      </c>
      <c r="H1805" s="255" t="s">
        <v>9171</v>
      </c>
      <c r="I1805" s="9">
        <v>1</v>
      </c>
    </row>
    <row r="1806" spans="1:9">
      <c r="A1806" s="255" t="s">
        <v>2986</v>
      </c>
      <c r="B1806" s="9">
        <v>0</v>
      </c>
      <c r="C1806" s="255" t="s">
        <v>9108</v>
      </c>
      <c r="D1806" s="9">
        <v>0.99714859815274504</v>
      </c>
      <c r="E1806" s="9">
        <v>17477099.499999996</v>
      </c>
      <c r="F1806" s="255" t="s">
        <v>9130</v>
      </c>
      <c r="G1806" s="9">
        <v>1</v>
      </c>
      <c r="H1806" s="255" t="s">
        <v>9171</v>
      </c>
      <c r="I1806" s="9">
        <v>1</v>
      </c>
    </row>
    <row r="1807" spans="1:9">
      <c r="A1807" s="255" t="s">
        <v>2987</v>
      </c>
      <c r="B1807" s="9">
        <v>0</v>
      </c>
      <c r="C1807" s="255" t="s">
        <v>9215</v>
      </c>
      <c r="D1807" s="9">
        <v>7234.2467318751915</v>
      </c>
      <c r="E1807" s="9">
        <v>17477099.499999996</v>
      </c>
      <c r="F1807" s="255" t="s">
        <v>9130</v>
      </c>
      <c r="G1807" s="9">
        <v>1</v>
      </c>
      <c r="H1807" s="255" t="s">
        <v>9171</v>
      </c>
      <c r="I1807" s="9">
        <v>1</v>
      </c>
    </row>
    <row r="1808" spans="1:9">
      <c r="A1808" s="255" t="s">
        <v>2988</v>
      </c>
      <c r="B1808" s="9">
        <v>0</v>
      </c>
      <c r="C1808" s="255" t="s">
        <v>9106</v>
      </c>
      <c r="D1808" s="9">
        <v>17427265.266201038</v>
      </c>
      <c r="E1808" s="9">
        <v>17477099.499999996</v>
      </c>
      <c r="F1808" s="255" t="s">
        <v>9131</v>
      </c>
      <c r="G1808" s="9">
        <v>1</v>
      </c>
      <c r="H1808" s="255" t="s">
        <v>9171</v>
      </c>
      <c r="I1808" s="9">
        <v>1</v>
      </c>
    </row>
    <row r="1809" spans="1:9">
      <c r="A1809" s="255" t="s">
        <v>2989</v>
      </c>
      <c r="B1809" s="9">
        <v>0</v>
      </c>
      <c r="C1809" s="255" t="s">
        <v>9107</v>
      </c>
      <c r="D1809" s="9">
        <v>126433649940.53252</v>
      </c>
      <c r="E1809" s="9">
        <v>17477099.499999996</v>
      </c>
      <c r="F1809" s="255" t="s">
        <v>9131</v>
      </c>
      <c r="G1809" s="9">
        <v>1</v>
      </c>
      <c r="H1809" s="255" t="s">
        <v>9171</v>
      </c>
      <c r="I1809" s="9">
        <v>1</v>
      </c>
    </row>
    <row r="1810" spans="1:9">
      <c r="A1810" s="255" t="s">
        <v>2990</v>
      </c>
      <c r="B1810" s="9">
        <v>0</v>
      </c>
      <c r="C1810" s="255" t="s">
        <v>9108</v>
      </c>
      <c r="D1810" s="9">
        <v>0.99714859815274504</v>
      </c>
      <c r="E1810" s="9">
        <v>17477099.499999996</v>
      </c>
      <c r="F1810" s="255" t="s">
        <v>9131</v>
      </c>
      <c r="G1810" s="9">
        <v>1</v>
      </c>
      <c r="H1810" s="255" t="s">
        <v>9171</v>
      </c>
      <c r="I1810" s="9">
        <v>1</v>
      </c>
    </row>
    <row r="1811" spans="1:9">
      <c r="A1811" s="255" t="s">
        <v>2991</v>
      </c>
      <c r="B1811" s="9">
        <v>0</v>
      </c>
      <c r="C1811" s="255" t="s">
        <v>9215</v>
      </c>
      <c r="D1811" s="9">
        <v>7234.2467318751915</v>
      </c>
      <c r="E1811" s="9">
        <v>17477099.499999996</v>
      </c>
      <c r="F1811" s="255" t="s">
        <v>9131</v>
      </c>
      <c r="G1811" s="9">
        <v>1</v>
      </c>
      <c r="H1811" s="255" t="s">
        <v>9171</v>
      </c>
      <c r="I1811" s="9">
        <v>1</v>
      </c>
    </row>
    <row r="1812" spans="1:9">
      <c r="A1812" s="255" t="s">
        <v>2992</v>
      </c>
      <c r="B1812" s="9">
        <v>0</v>
      </c>
      <c r="C1812" s="255" t="s">
        <v>9106</v>
      </c>
      <c r="D1812" s="9">
        <v>9226504.9337083623</v>
      </c>
      <c r="E1812" s="9">
        <v>17477099.499999996</v>
      </c>
      <c r="F1812" s="255" t="s">
        <v>9132</v>
      </c>
      <c r="G1812" s="9">
        <v>1</v>
      </c>
      <c r="H1812" s="255" t="s">
        <v>9171</v>
      </c>
      <c r="I1812" s="9">
        <v>1</v>
      </c>
    </row>
    <row r="1813" spans="1:9">
      <c r="A1813" s="255" t="s">
        <v>2993</v>
      </c>
      <c r="B1813" s="9">
        <v>0</v>
      </c>
      <c r="C1813" s="255" t="s">
        <v>9107</v>
      </c>
      <c r="D1813" s="9">
        <v>21675112094.809479</v>
      </c>
      <c r="E1813" s="9">
        <v>17477099.499999996</v>
      </c>
      <c r="F1813" s="255" t="s">
        <v>9132</v>
      </c>
      <c r="G1813" s="9">
        <v>1</v>
      </c>
      <c r="H1813" s="255" t="s">
        <v>9171</v>
      </c>
      <c r="I1813" s="9">
        <v>1</v>
      </c>
    </row>
    <row r="1814" spans="1:9">
      <c r="A1814" s="255" t="s">
        <v>2994</v>
      </c>
      <c r="B1814" s="9">
        <v>0</v>
      </c>
      <c r="C1814" s="255" t="s">
        <v>9108</v>
      </c>
      <c r="D1814" s="9">
        <v>0.52791968905986741</v>
      </c>
      <c r="E1814" s="9">
        <v>17477099.499999996</v>
      </c>
      <c r="F1814" s="255" t="s">
        <v>9132</v>
      </c>
      <c r="G1814" s="9">
        <v>1</v>
      </c>
      <c r="H1814" s="255" t="s">
        <v>9171</v>
      </c>
      <c r="I1814" s="9">
        <v>1</v>
      </c>
    </row>
    <row r="1815" spans="1:9">
      <c r="A1815" s="255" t="s">
        <v>2995</v>
      </c>
      <c r="B1815" s="9">
        <v>0</v>
      </c>
      <c r="C1815" s="255" t="s">
        <v>9215</v>
      </c>
      <c r="D1815" s="9">
        <v>1240.2007607045714</v>
      </c>
      <c r="E1815" s="9">
        <v>17477099.499999996</v>
      </c>
      <c r="F1815" s="255" t="s">
        <v>9132</v>
      </c>
      <c r="G1815" s="9">
        <v>1</v>
      </c>
      <c r="H1815" s="255" t="s">
        <v>9171</v>
      </c>
      <c r="I1815" s="9">
        <v>1</v>
      </c>
    </row>
    <row r="1816" spans="1:9">
      <c r="A1816" s="255" t="s">
        <v>2996</v>
      </c>
      <c r="B1816" s="9">
        <v>0</v>
      </c>
      <c r="C1816" s="255" t="s">
        <v>9106</v>
      </c>
      <c r="D1816" s="9">
        <v>9226504.9337083623</v>
      </c>
      <c r="E1816" s="9">
        <v>17477099.499999996</v>
      </c>
      <c r="F1816" s="255" t="s">
        <v>9133</v>
      </c>
      <c r="G1816" s="9">
        <v>1</v>
      </c>
      <c r="H1816" s="255" t="s">
        <v>9171</v>
      </c>
      <c r="I1816" s="9">
        <v>1</v>
      </c>
    </row>
    <row r="1817" spans="1:9">
      <c r="A1817" s="255" t="s">
        <v>2997</v>
      </c>
      <c r="B1817" s="9">
        <v>0</v>
      </c>
      <c r="C1817" s="255" t="s">
        <v>9107</v>
      </c>
      <c r="D1817" s="9">
        <v>21675112094.809479</v>
      </c>
      <c r="E1817" s="9">
        <v>17477099.499999996</v>
      </c>
      <c r="F1817" s="255" t="s">
        <v>9133</v>
      </c>
      <c r="G1817" s="9">
        <v>1</v>
      </c>
      <c r="H1817" s="255" t="s">
        <v>9171</v>
      </c>
      <c r="I1817" s="9">
        <v>1</v>
      </c>
    </row>
    <row r="1818" spans="1:9">
      <c r="A1818" s="255" t="s">
        <v>2998</v>
      </c>
      <c r="B1818" s="9">
        <v>0</v>
      </c>
      <c r="C1818" s="255" t="s">
        <v>9108</v>
      </c>
      <c r="D1818" s="9">
        <v>0.52791968905986741</v>
      </c>
      <c r="E1818" s="9">
        <v>17477099.499999996</v>
      </c>
      <c r="F1818" s="255" t="s">
        <v>9133</v>
      </c>
      <c r="G1818" s="9">
        <v>1</v>
      </c>
      <c r="H1818" s="255" t="s">
        <v>9171</v>
      </c>
      <c r="I1818" s="9">
        <v>1</v>
      </c>
    </row>
    <row r="1819" spans="1:9">
      <c r="A1819" s="255" t="s">
        <v>2999</v>
      </c>
      <c r="B1819" s="9">
        <v>0</v>
      </c>
      <c r="C1819" s="255" t="s">
        <v>9215</v>
      </c>
      <c r="D1819" s="9">
        <v>1240.2007607045714</v>
      </c>
      <c r="E1819" s="9">
        <v>17477099.499999996</v>
      </c>
      <c r="F1819" s="255" t="s">
        <v>9133</v>
      </c>
      <c r="G1819" s="9">
        <v>1</v>
      </c>
      <c r="H1819" s="255" t="s">
        <v>9171</v>
      </c>
      <c r="I1819" s="9">
        <v>1</v>
      </c>
    </row>
    <row r="1820" spans="1:9">
      <c r="A1820" s="255" t="s">
        <v>3000</v>
      </c>
      <c r="B1820" s="9">
        <v>0</v>
      </c>
      <c r="C1820" s="255" t="s">
        <v>9106</v>
      </c>
      <c r="D1820" s="9">
        <v>17477099.499999996</v>
      </c>
      <c r="E1820" s="9">
        <v>17477099.499999996</v>
      </c>
      <c r="F1820" s="255" t="s">
        <v>9134</v>
      </c>
      <c r="G1820" s="9">
        <v>1</v>
      </c>
      <c r="H1820" s="255" t="s">
        <v>9171</v>
      </c>
      <c r="I1820" s="9">
        <v>1</v>
      </c>
    </row>
    <row r="1821" spans="1:9">
      <c r="A1821" s="255" t="s">
        <v>3001</v>
      </c>
      <c r="B1821" s="9">
        <v>0</v>
      </c>
      <c r="C1821" s="255" t="s">
        <v>9107</v>
      </c>
      <c r="D1821" s="9">
        <v>48594470694.506546</v>
      </c>
      <c r="E1821" s="9">
        <v>17477099.499999996</v>
      </c>
      <c r="F1821" s="255" t="s">
        <v>9134</v>
      </c>
      <c r="G1821" s="9">
        <v>1</v>
      </c>
      <c r="H1821" s="255" t="s">
        <v>9171</v>
      </c>
      <c r="I1821" s="9">
        <v>1</v>
      </c>
    </row>
    <row r="1822" spans="1:9">
      <c r="A1822" s="255" t="s">
        <v>3002</v>
      </c>
      <c r="B1822" s="9">
        <v>0</v>
      </c>
      <c r="C1822" s="255" t="s">
        <v>9108</v>
      </c>
      <c r="D1822" s="9">
        <v>1</v>
      </c>
      <c r="E1822" s="9">
        <v>17477099.499999996</v>
      </c>
      <c r="F1822" s="255" t="s">
        <v>9134</v>
      </c>
      <c r="G1822" s="9">
        <v>1</v>
      </c>
      <c r="H1822" s="255" t="s">
        <v>9171</v>
      </c>
      <c r="I1822" s="9">
        <v>1</v>
      </c>
    </row>
    <row r="1823" spans="1:9">
      <c r="A1823" s="255" t="s">
        <v>3003</v>
      </c>
      <c r="B1823" s="9">
        <v>0</v>
      </c>
      <c r="C1823" s="255" t="s">
        <v>9215</v>
      </c>
      <c r="D1823" s="9">
        <v>2780.465413869536</v>
      </c>
      <c r="E1823" s="9">
        <v>17477099.499999996</v>
      </c>
      <c r="F1823" s="255" t="s">
        <v>9134</v>
      </c>
      <c r="G1823" s="9">
        <v>1</v>
      </c>
      <c r="H1823" s="255" t="s">
        <v>9171</v>
      </c>
      <c r="I1823" s="9">
        <v>1</v>
      </c>
    </row>
    <row r="1824" spans="1:9">
      <c r="A1824" s="255" t="s">
        <v>3004</v>
      </c>
      <c r="B1824" s="9">
        <v>0</v>
      </c>
      <c r="C1824" s="255" t="s">
        <v>9106</v>
      </c>
      <c r="D1824" s="9">
        <v>17477099.499999996</v>
      </c>
      <c r="E1824" s="9">
        <v>17477099.499999996</v>
      </c>
      <c r="F1824" s="255" t="s">
        <v>9135</v>
      </c>
      <c r="G1824" s="9">
        <v>1</v>
      </c>
      <c r="H1824" s="255" t="s">
        <v>9171</v>
      </c>
      <c r="I1824" s="9">
        <v>1</v>
      </c>
    </row>
    <row r="1825" spans="1:9">
      <c r="A1825" s="255" t="s">
        <v>3005</v>
      </c>
      <c r="B1825" s="9">
        <v>0</v>
      </c>
      <c r="C1825" s="255" t="s">
        <v>9107</v>
      </c>
      <c r="D1825" s="9">
        <v>86465446749.821457</v>
      </c>
      <c r="E1825" s="9">
        <v>17477099.499999996</v>
      </c>
      <c r="F1825" s="255" t="s">
        <v>9135</v>
      </c>
      <c r="G1825" s="9">
        <v>1</v>
      </c>
      <c r="H1825" s="255" t="s">
        <v>9171</v>
      </c>
      <c r="I1825" s="9">
        <v>1</v>
      </c>
    </row>
    <row r="1826" spans="1:9">
      <c r="A1826" s="255" t="s">
        <v>3006</v>
      </c>
      <c r="B1826" s="9">
        <v>0</v>
      </c>
      <c r="C1826" s="255" t="s">
        <v>9108</v>
      </c>
      <c r="D1826" s="9">
        <v>1</v>
      </c>
      <c r="E1826" s="9">
        <v>17477099.499999996</v>
      </c>
      <c r="F1826" s="255" t="s">
        <v>9135</v>
      </c>
      <c r="G1826" s="9">
        <v>1</v>
      </c>
      <c r="H1826" s="255" t="s">
        <v>9171</v>
      </c>
      <c r="I1826" s="9">
        <v>1</v>
      </c>
    </row>
    <row r="1827" spans="1:9">
      <c r="A1827" s="255" t="s">
        <v>3007</v>
      </c>
      <c r="B1827" s="9">
        <v>0</v>
      </c>
      <c r="C1827" s="255" t="s">
        <v>9215</v>
      </c>
      <c r="D1827" s="9">
        <v>4947.3567825039545</v>
      </c>
      <c r="E1827" s="9">
        <v>17477099.499999996</v>
      </c>
      <c r="F1827" s="255" t="s">
        <v>9135</v>
      </c>
      <c r="G1827" s="9">
        <v>1</v>
      </c>
      <c r="H1827" s="255" t="s">
        <v>9171</v>
      </c>
      <c r="I1827" s="9">
        <v>1</v>
      </c>
    </row>
    <row r="1828" spans="1:9">
      <c r="A1828" s="255" t="s">
        <v>3008</v>
      </c>
      <c r="B1828" s="9">
        <v>0</v>
      </c>
      <c r="C1828" s="255" t="s">
        <v>9106</v>
      </c>
      <c r="D1828" s="9">
        <v>11678223.91469793</v>
      </c>
      <c r="E1828" s="9">
        <v>17477099.499999996</v>
      </c>
      <c r="F1828" s="255" t="s">
        <v>9136</v>
      </c>
      <c r="G1828" s="9">
        <v>1</v>
      </c>
      <c r="H1828" s="255" t="s">
        <v>9171</v>
      </c>
      <c r="I1828" s="9">
        <v>1</v>
      </c>
    </row>
    <row r="1829" spans="1:9">
      <c r="A1829" s="255" t="s">
        <v>3009</v>
      </c>
      <c r="B1829" s="9">
        <v>0</v>
      </c>
      <c r="C1829" s="255" t="s">
        <v>9107</v>
      </c>
      <c r="D1829" s="9">
        <v>53305170712.69812</v>
      </c>
      <c r="E1829" s="9">
        <v>17477099.499999996</v>
      </c>
      <c r="F1829" s="255" t="s">
        <v>9136</v>
      </c>
      <c r="G1829" s="9">
        <v>1</v>
      </c>
      <c r="H1829" s="255" t="s">
        <v>9171</v>
      </c>
      <c r="I1829" s="9">
        <v>1</v>
      </c>
    </row>
    <row r="1830" spans="1:9">
      <c r="A1830" s="255" t="s">
        <v>3010</v>
      </c>
      <c r="B1830" s="9">
        <v>0</v>
      </c>
      <c r="C1830" s="255" t="s">
        <v>9108</v>
      </c>
      <c r="D1830" s="9">
        <v>0.66820148930879131</v>
      </c>
      <c r="E1830" s="9">
        <v>17477099.499999996</v>
      </c>
      <c r="F1830" s="255" t="s">
        <v>9136</v>
      </c>
      <c r="G1830" s="9">
        <v>1</v>
      </c>
      <c r="H1830" s="255" t="s">
        <v>9171</v>
      </c>
      <c r="I1830" s="9">
        <v>1</v>
      </c>
    </row>
    <row r="1831" spans="1:9">
      <c r="A1831" s="255" t="s">
        <v>3011</v>
      </c>
      <c r="B1831" s="9">
        <v>0</v>
      </c>
      <c r="C1831" s="255" t="s">
        <v>9215</v>
      </c>
      <c r="D1831" s="9">
        <v>3050.0009863019968</v>
      </c>
      <c r="E1831" s="9">
        <v>17477099.499999996</v>
      </c>
      <c r="F1831" s="255" t="s">
        <v>9136</v>
      </c>
      <c r="G1831" s="9">
        <v>1</v>
      </c>
      <c r="H1831" s="255" t="s">
        <v>9171</v>
      </c>
      <c r="I1831" s="9">
        <v>1</v>
      </c>
    </row>
    <row r="1832" spans="1:9">
      <c r="A1832" s="255" t="s">
        <v>3012</v>
      </c>
      <c r="B1832" s="9">
        <v>0</v>
      </c>
      <c r="C1832" s="255" t="s">
        <v>9106</v>
      </c>
      <c r="D1832" s="9">
        <v>0</v>
      </c>
      <c r="E1832" s="9">
        <v>17477099.499999996</v>
      </c>
      <c r="F1832" s="255" t="s">
        <v>9137</v>
      </c>
      <c r="G1832" s="9">
        <v>1</v>
      </c>
      <c r="H1832" s="255" t="s">
        <v>9171</v>
      </c>
      <c r="I1832" s="9">
        <v>1</v>
      </c>
    </row>
    <row r="1833" spans="1:9">
      <c r="A1833" s="255" t="s">
        <v>3013</v>
      </c>
      <c r="B1833" s="9">
        <v>0</v>
      </c>
      <c r="C1833" s="255" t="s">
        <v>9107</v>
      </c>
      <c r="D1833" s="9">
        <v>-13336967521.987051</v>
      </c>
      <c r="E1833" s="9">
        <v>17477099.499999996</v>
      </c>
      <c r="F1833" s="255" t="s">
        <v>9137</v>
      </c>
      <c r="G1833" s="9">
        <v>1</v>
      </c>
      <c r="H1833" s="255" t="s">
        <v>9171</v>
      </c>
      <c r="I1833" s="9">
        <v>1</v>
      </c>
    </row>
    <row r="1834" spans="1:9">
      <c r="A1834" s="255" t="s">
        <v>3014</v>
      </c>
      <c r="B1834" s="9">
        <v>0</v>
      </c>
      <c r="C1834" s="255" t="s">
        <v>9108</v>
      </c>
      <c r="D1834" s="9">
        <v>0</v>
      </c>
      <c r="E1834" s="9">
        <v>17477099.499999996</v>
      </c>
      <c r="F1834" s="255" t="s">
        <v>9137</v>
      </c>
      <c r="G1834" s="9">
        <v>1</v>
      </c>
      <c r="H1834" s="255" t="s">
        <v>9171</v>
      </c>
      <c r="I1834" s="9">
        <v>1</v>
      </c>
    </row>
    <row r="1835" spans="1:9">
      <c r="A1835" s="255" t="s">
        <v>3015</v>
      </c>
      <c r="B1835" s="9">
        <v>0</v>
      </c>
      <c r="C1835" s="255" t="s">
        <v>9215</v>
      </c>
      <c r="D1835" s="9">
        <v>-763.11103693075927</v>
      </c>
      <c r="E1835" s="9">
        <v>17477099.499999996</v>
      </c>
      <c r="F1835" s="255" t="s">
        <v>9137</v>
      </c>
      <c r="G1835" s="9">
        <v>1</v>
      </c>
      <c r="H1835" s="255" t="s">
        <v>9171</v>
      </c>
      <c r="I1835" s="9">
        <v>1</v>
      </c>
    </row>
    <row r="1836" spans="1:9">
      <c r="A1836" s="255" t="s">
        <v>3016</v>
      </c>
      <c r="B1836" s="9">
        <v>0</v>
      </c>
      <c r="C1836" s="255" t="s">
        <v>9106</v>
      </c>
      <c r="D1836" s="9">
        <v>11182699.491627974</v>
      </c>
      <c r="E1836" s="9">
        <v>17477099.499999996</v>
      </c>
      <c r="F1836" s="255" t="s">
        <v>9138</v>
      </c>
      <c r="G1836" s="9">
        <v>1</v>
      </c>
      <c r="H1836" s="255" t="s">
        <v>9171</v>
      </c>
      <c r="I1836" s="9">
        <v>1</v>
      </c>
    </row>
    <row r="1837" spans="1:9">
      <c r="A1837" s="255" t="s">
        <v>3017</v>
      </c>
      <c r="B1837" s="9">
        <v>0</v>
      </c>
      <c r="C1837" s="255" t="s">
        <v>9107</v>
      </c>
      <c r="D1837" s="9">
        <v>39968203190.711067</v>
      </c>
      <c r="E1837" s="9">
        <v>17477099.499999996</v>
      </c>
      <c r="F1837" s="255" t="s">
        <v>9138</v>
      </c>
      <c r="G1837" s="9">
        <v>1</v>
      </c>
      <c r="H1837" s="255" t="s">
        <v>9171</v>
      </c>
      <c r="I1837" s="9">
        <v>1</v>
      </c>
    </row>
    <row r="1838" spans="1:9">
      <c r="A1838" s="255" t="s">
        <v>3018</v>
      </c>
      <c r="B1838" s="9">
        <v>0</v>
      </c>
      <c r="C1838" s="255" t="s">
        <v>9108</v>
      </c>
      <c r="D1838" s="9">
        <v>0.63984870553766526</v>
      </c>
      <c r="E1838" s="9">
        <v>17477099.499999996</v>
      </c>
      <c r="F1838" s="255" t="s">
        <v>9138</v>
      </c>
      <c r="G1838" s="9">
        <v>1</v>
      </c>
      <c r="H1838" s="255" t="s">
        <v>9171</v>
      </c>
      <c r="I1838" s="9">
        <v>1</v>
      </c>
    </row>
    <row r="1839" spans="1:9">
      <c r="A1839" s="255" t="s">
        <v>3019</v>
      </c>
      <c r="B1839" s="9">
        <v>0</v>
      </c>
      <c r="C1839" s="255" t="s">
        <v>9215</v>
      </c>
      <c r="D1839" s="9">
        <v>2286.8899493712374</v>
      </c>
      <c r="E1839" s="9">
        <v>17477099.499999996</v>
      </c>
      <c r="F1839" s="255" t="s">
        <v>9138</v>
      </c>
      <c r="G1839" s="9">
        <v>1</v>
      </c>
      <c r="H1839" s="255" t="s">
        <v>9171</v>
      </c>
      <c r="I1839" s="9">
        <v>1</v>
      </c>
    </row>
    <row r="1840" spans="1:9">
      <c r="A1840" s="255" t="s">
        <v>3020</v>
      </c>
      <c r="B1840" s="9">
        <v>0</v>
      </c>
      <c r="C1840" s="255" t="s">
        <v>9106</v>
      </c>
      <c r="D1840" s="9">
        <v>3391313.5001346129</v>
      </c>
      <c r="E1840" s="9">
        <v>17477099.499999996</v>
      </c>
      <c r="F1840" s="255" t="s">
        <v>9139</v>
      </c>
      <c r="G1840" s="9">
        <v>1</v>
      </c>
      <c r="H1840" s="255" t="s">
        <v>9171</v>
      </c>
      <c r="I1840" s="9">
        <v>1</v>
      </c>
    </row>
    <row r="1841" spans="1:9">
      <c r="A1841" s="255" t="s">
        <v>3021</v>
      </c>
      <c r="B1841" s="9">
        <v>0</v>
      </c>
      <c r="C1841" s="255" t="s">
        <v>9107</v>
      </c>
      <c r="D1841" s="9">
        <v>18293091095.901588</v>
      </c>
      <c r="E1841" s="9">
        <v>17477099.499999996</v>
      </c>
      <c r="F1841" s="255" t="s">
        <v>9139</v>
      </c>
      <c r="G1841" s="9">
        <v>1</v>
      </c>
      <c r="H1841" s="255" t="s">
        <v>9171</v>
      </c>
      <c r="I1841" s="9">
        <v>1</v>
      </c>
    </row>
    <row r="1842" spans="1:9">
      <c r="A1842" s="255" t="s">
        <v>3022</v>
      </c>
      <c r="B1842" s="9">
        <v>0</v>
      </c>
      <c r="C1842" s="255" t="s">
        <v>9108</v>
      </c>
      <c r="D1842" s="9">
        <v>0.19404326788518964</v>
      </c>
      <c r="E1842" s="9">
        <v>17477099.499999996</v>
      </c>
      <c r="F1842" s="255" t="s">
        <v>9139</v>
      </c>
      <c r="G1842" s="9">
        <v>1</v>
      </c>
      <c r="H1842" s="255" t="s">
        <v>9171</v>
      </c>
      <c r="I1842" s="9">
        <v>1</v>
      </c>
    </row>
    <row r="1843" spans="1:9">
      <c r="A1843" s="255" t="s">
        <v>3023</v>
      </c>
      <c r="B1843" s="9">
        <v>0</v>
      </c>
      <c r="C1843" s="255" t="s">
        <v>9215</v>
      </c>
      <c r="D1843" s="9">
        <v>1046.6891886666658</v>
      </c>
      <c r="E1843" s="9">
        <v>17477099.499999996</v>
      </c>
      <c r="F1843" s="255" t="s">
        <v>9139</v>
      </c>
      <c r="G1843" s="9">
        <v>1</v>
      </c>
      <c r="H1843" s="255" t="s">
        <v>9171</v>
      </c>
      <c r="I1843" s="9">
        <v>1</v>
      </c>
    </row>
    <row r="1844" spans="1:9">
      <c r="A1844" s="255" t="s">
        <v>3024</v>
      </c>
      <c r="B1844" s="9">
        <v>0</v>
      </c>
      <c r="C1844" s="255" t="s">
        <v>9106</v>
      </c>
      <c r="D1844" s="9">
        <v>10301386.769192092</v>
      </c>
      <c r="E1844" s="9">
        <v>17477099.499999996</v>
      </c>
      <c r="F1844" s="255" t="s">
        <v>9140</v>
      </c>
      <c r="G1844" s="9">
        <v>1</v>
      </c>
      <c r="H1844" s="255" t="s">
        <v>9171</v>
      </c>
      <c r="I1844" s="9">
        <v>1</v>
      </c>
    </row>
    <row r="1845" spans="1:9">
      <c r="A1845" s="255" t="s">
        <v>3025</v>
      </c>
      <c r="B1845" s="9">
        <v>0</v>
      </c>
      <c r="C1845" s="255" t="s">
        <v>9107</v>
      </c>
      <c r="D1845" s="9">
        <v>37870976055.314903</v>
      </c>
      <c r="E1845" s="9">
        <v>17477099.499999996</v>
      </c>
      <c r="F1845" s="255" t="s">
        <v>9140</v>
      </c>
      <c r="G1845" s="9">
        <v>1</v>
      </c>
      <c r="H1845" s="255" t="s">
        <v>9171</v>
      </c>
      <c r="I1845" s="9">
        <v>1</v>
      </c>
    </row>
    <row r="1846" spans="1:9">
      <c r="A1846" s="255" t="s">
        <v>3026</v>
      </c>
      <c r="B1846" s="9">
        <v>0</v>
      </c>
      <c r="C1846" s="255" t="s">
        <v>9108</v>
      </c>
      <c r="D1846" s="9">
        <v>0.58942199014156182</v>
      </c>
      <c r="E1846" s="9">
        <v>17477099.499999996</v>
      </c>
      <c r="F1846" s="255" t="s">
        <v>9140</v>
      </c>
      <c r="G1846" s="9">
        <v>1</v>
      </c>
      <c r="H1846" s="255" t="s">
        <v>9171</v>
      </c>
      <c r="I1846" s="9">
        <v>1</v>
      </c>
    </row>
    <row r="1847" spans="1:9">
      <c r="A1847" s="255" t="s">
        <v>3027</v>
      </c>
      <c r="B1847" s="9">
        <v>0</v>
      </c>
      <c r="C1847" s="255" t="s">
        <v>9215</v>
      </c>
      <c r="D1847" s="9">
        <v>2166.8913686344185</v>
      </c>
      <c r="E1847" s="9">
        <v>17477099.499999996</v>
      </c>
      <c r="F1847" s="255" t="s">
        <v>9140</v>
      </c>
      <c r="G1847" s="9">
        <v>1</v>
      </c>
      <c r="H1847" s="255" t="s">
        <v>9171</v>
      </c>
      <c r="I1847" s="9">
        <v>1</v>
      </c>
    </row>
    <row r="1848" spans="1:9">
      <c r="A1848" s="255" t="s">
        <v>3028</v>
      </c>
      <c r="B1848" s="9">
        <v>0</v>
      </c>
      <c r="C1848" s="255" t="s">
        <v>9106</v>
      </c>
      <c r="D1848" s="9">
        <v>0</v>
      </c>
      <c r="E1848" s="9">
        <v>17477099.499999996</v>
      </c>
      <c r="F1848" s="255" t="s">
        <v>9141</v>
      </c>
      <c r="G1848" s="9">
        <v>1</v>
      </c>
      <c r="H1848" s="255" t="s">
        <v>9171</v>
      </c>
      <c r="I1848" s="9">
        <v>1</v>
      </c>
    </row>
    <row r="1849" spans="1:9">
      <c r="A1849" s="255" t="s">
        <v>3029</v>
      </c>
      <c r="B1849" s="9">
        <v>0</v>
      </c>
      <c r="C1849" s="255" t="s">
        <v>9107</v>
      </c>
      <c r="D1849" s="9">
        <v>0</v>
      </c>
      <c r="E1849" s="9">
        <v>17477099.499999996</v>
      </c>
      <c r="F1849" s="255" t="s">
        <v>9141</v>
      </c>
      <c r="G1849" s="9">
        <v>1</v>
      </c>
      <c r="H1849" s="255" t="s">
        <v>9171</v>
      </c>
      <c r="I1849" s="9">
        <v>1</v>
      </c>
    </row>
    <row r="1850" spans="1:9">
      <c r="A1850" s="255" t="s">
        <v>3030</v>
      </c>
      <c r="B1850" s="9">
        <v>0</v>
      </c>
      <c r="C1850" s="255" t="s">
        <v>9108</v>
      </c>
      <c r="D1850" s="9">
        <v>0</v>
      </c>
      <c r="E1850" s="9">
        <v>17477099.499999996</v>
      </c>
      <c r="F1850" s="255" t="s">
        <v>9141</v>
      </c>
      <c r="G1850" s="9">
        <v>1</v>
      </c>
      <c r="H1850" s="255" t="s">
        <v>9171</v>
      </c>
      <c r="I1850" s="9">
        <v>1</v>
      </c>
    </row>
    <row r="1851" spans="1:9">
      <c r="A1851" s="255" t="s">
        <v>3031</v>
      </c>
      <c r="B1851" s="9">
        <v>0</v>
      </c>
      <c r="C1851" s="255" t="s">
        <v>9215</v>
      </c>
      <c r="D1851" s="9">
        <v>0</v>
      </c>
      <c r="E1851" s="9">
        <v>17477099.499999996</v>
      </c>
      <c r="F1851" s="255" t="s">
        <v>9141</v>
      </c>
      <c r="G1851" s="9">
        <v>1</v>
      </c>
      <c r="H1851" s="255" t="s">
        <v>9171</v>
      </c>
      <c r="I1851" s="9">
        <v>1</v>
      </c>
    </row>
    <row r="1852" spans="1:9">
      <c r="A1852" s="255" t="s">
        <v>3032</v>
      </c>
      <c r="B1852" s="9">
        <v>0</v>
      </c>
      <c r="C1852" s="255" t="s">
        <v>9109</v>
      </c>
      <c r="D1852" s="9">
        <v>0.35887770000000002</v>
      </c>
      <c r="E1852" s="9">
        <v>17477099.499999996</v>
      </c>
      <c r="F1852" s="255" t="s">
        <v>9152</v>
      </c>
      <c r="G1852" s="9">
        <v>1</v>
      </c>
      <c r="H1852" s="255" t="s">
        <v>9171</v>
      </c>
      <c r="I1852" s="9">
        <v>1</v>
      </c>
    </row>
    <row r="1853" spans="1:9">
      <c r="A1853" s="255" t="s">
        <v>3033</v>
      </c>
      <c r="B1853" s="9">
        <v>0</v>
      </c>
      <c r="C1853" s="255" t="s">
        <v>9110</v>
      </c>
      <c r="D1853" s="9">
        <v>0.23533080000000001</v>
      </c>
      <c r="E1853" s="9">
        <v>17477099.499999996</v>
      </c>
      <c r="F1853" s="255" t="s">
        <v>9152</v>
      </c>
      <c r="G1853" s="9">
        <v>1</v>
      </c>
      <c r="H1853" s="255" t="s">
        <v>9171</v>
      </c>
      <c r="I1853" s="9">
        <v>1</v>
      </c>
    </row>
    <row r="1854" spans="1:9">
      <c r="A1854" s="255" t="s">
        <v>3034</v>
      </c>
      <c r="B1854" s="9">
        <v>0</v>
      </c>
      <c r="C1854" s="255" t="s">
        <v>9109</v>
      </c>
      <c r="D1854" s="9">
        <v>0.35887770000000002</v>
      </c>
      <c r="E1854" s="9">
        <v>17477099.499999996</v>
      </c>
      <c r="F1854" s="255" t="s">
        <v>9142</v>
      </c>
      <c r="G1854" s="9">
        <v>1</v>
      </c>
      <c r="H1854" s="255" t="s">
        <v>9171</v>
      </c>
      <c r="I1854" s="9">
        <v>1</v>
      </c>
    </row>
    <row r="1855" spans="1:9">
      <c r="A1855" s="255" t="s">
        <v>3035</v>
      </c>
      <c r="B1855" s="9">
        <v>0</v>
      </c>
      <c r="C1855" s="255" t="s">
        <v>9110</v>
      </c>
      <c r="D1855" s="9">
        <v>0.23533080000000001</v>
      </c>
      <c r="E1855" s="9">
        <v>17477099.499999996</v>
      </c>
      <c r="F1855" s="255" t="s">
        <v>9142</v>
      </c>
      <c r="G1855" s="9">
        <v>1</v>
      </c>
      <c r="H1855" s="255" t="s">
        <v>9171</v>
      </c>
      <c r="I1855" s="9">
        <v>1</v>
      </c>
    </row>
    <row r="1856" spans="1:9">
      <c r="A1856" s="255" t="s">
        <v>3036</v>
      </c>
      <c r="B1856" s="9">
        <v>0</v>
      </c>
      <c r="C1856" s="255" t="s">
        <v>9111</v>
      </c>
      <c r="D1856" s="9">
        <v>0.37907343683918537</v>
      </c>
      <c r="E1856" s="9">
        <v>17477099.499999996</v>
      </c>
      <c r="F1856" s="255" t="s">
        <v>9142</v>
      </c>
      <c r="G1856" s="9">
        <v>1</v>
      </c>
      <c r="H1856" s="255" t="s">
        <v>9172</v>
      </c>
      <c r="I1856" s="9">
        <v>1</v>
      </c>
    </row>
    <row r="1857" spans="1:9">
      <c r="A1857" s="255" t="s">
        <v>3037</v>
      </c>
      <c r="B1857" s="9">
        <v>0</v>
      </c>
      <c r="C1857" s="255" t="s">
        <v>9112</v>
      </c>
      <c r="D1857" s="9">
        <v>0.11088568818876672</v>
      </c>
      <c r="E1857" s="9">
        <v>17477099.499999996</v>
      </c>
      <c r="F1857" s="255" t="s">
        <v>9142</v>
      </c>
      <c r="G1857" s="9">
        <v>1</v>
      </c>
      <c r="H1857" s="255" t="s">
        <v>9172</v>
      </c>
      <c r="I1857" s="9">
        <v>1</v>
      </c>
    </row>
    <row r="1858" spans="1:9">
      <c r="A1858" s="255" t="s">
        <v>3038</v>
      </c>
      <c r="B1858" s="9">
        <v>0</v>
      </c>
      <c r="C1858" s="255" t="s">
        <v>9113</v>
      </c>
      <c r="D1858" s="9">
        <v>4.4857469040467897E-2</v>
      </c>
      <c r="E1858" s="9">
        <v>17477099.499999996</v>
      </c>
      <c r="F1858" s="255" t="s">
        <v>9142</v>
      </c>
      <c r="G1858" s="9">
        <v>1</v>
      </c>
      <c r="H1858" s="255" t="s">
        <v>9172</v>
      </c>
      <c r="I1858" s="9">
        <v>1</v>
      </c>
    </row>
    <row r="1859" spans="1:9">
      <c r="A1859" s="255" t="s">
        <v>3039</v>
      </c>
      <c r="B1859" s="9">
        <v>0</v>
      </c>
      <c r="C1859" s="255" t="s">
        <v>9109</v>
      </c>
      <c r="D1859" s="9">
        <v>0.35887770000000002</v>
      </c>
      <c r="E1859" s="9">
        <v>17477099.499999996</v>
      </c>
      <c r="F1859" s="255" t="s">
        <v>9143</v>
      </c>
      <c r="G1859" s="9">
        <v>1</v>
      </c>
      <c r="H1859" s="255" t="s">
        <v>9171</v>
      </c>
      <c r="I1859" s="9">
        <v>1</v>
      </c>
    </row>
    <row r="1860" spans="1:9">
      <c r="A1860" s="255" t="s">
        <v>3040</v>
      </c>
      <c r="B1860" s="9">
        <v>0</v>
      </c>
      <c r="C1860" s="255" t="s">
        <v>9110</v>
      </c>
      <c r="D1860" s="9">
        <v>0.23533080000000001</v>
      </c>
      <c r="E1860" s="9">
        <v>17477099.499999996</v>
      </c>
      <c r="F1860" s="255" t="s">
        <v>9143</v>
      </c>
      <c r="G1860" s="9">
        <v>1</v>
      </c>
      <c r="H1860" s="255" t="s">
        <v>9171</v>
      </c>
      <c r="I1860" s="9">
        <v>1</v>
      </c>
    </row>
    <row r="1861" spans="1:9">
      <c r="A1861" s="255" t="s">
        <v>3041</v>
      </c>
      <c r="B1861" s="9">
        <v>0</v>
      </c>
      <c r="C1861" s="255" t="s">
        <v>9111</v>
      </c>
      <c r="D1861" s="9">
        <v>0.37907343683918537</v>
      </c>
      <c r="E1861" s="9">
        <v>17477099.499999996</v>
      </c>
      <c r="F1861" s="255" t="s">
        <v>9143</v>
      </c>
      <c r="G1861" s="9">
        <v>1</v>
      </c>
      <c r="H1861" s="255" t="s">
        <v>9172</v>
      </c>
      <c r="I1861" s="9">
        <v>1</v>
      </c>
    </row>
    <row r="1862" spans="1:9">
      <c r="A1862" s="255" t="s">
        <v>3042</v>
      </c>
      <c r="B1862" s="9">
        <v>0</v>
      </c>
      <c r="C1862" s="255" t="s">
        <v>9112</v>
      </c>
      <c r="D1862" s="9">
        <v>0.11088568818876672</v>
      </c>
      <c r="E1862" s="9">
        <v>17477099.499999996</v>
      </c>
      <c r="F1862" s="255" t="s">
        <v>9143</v>
      </c>
      <c r="G1862" s="9">
        <v>1</v>
      </c>
      <c r="H1862" s="255" t="s">
        <v>9172</v>
      </c>
      <c r="I1862" s="9">
        <v>1</v>
      </c>
    </row>
    <row r="1863" spans="1:9">
      <c r="A1863" s="255" t="s">
        <v>3043</v>
      </c>
      <c r="B1863" s="9">
        <v>0</v>
      </c>
      <c r="C1863" s="255" t="s">
        <v>9113</v>
      </c>
      <c r="D1863" s="9">
        <v>4.4857469040467897E-2</v>
      </c>
      <c r="E1863" s="9">
        <v>17477099.499999996</v>
      </c>
      <c r="F1863" s="255" t="s">
        <v>9143</v>
      </c>
      <c r="G1863" s="9">
        <v>1</v>
      </c>
      <c r="H1863" s="255" t="s">
        <v>9172</v>
      </c>
      <c r="I1863" s="9">
        <v>1</v>
      </c>
    </row>
    <row r="1864" spans="1:9">
      <c r="A1864" s="255" t="s">
        <v>3044</v>
      </c>
      <c r="B1864" s="9">
        <v>0</v>
      </c>
      <c r="C1864" s="255" t="s">
        <v>9109</v>
      </c>
      <c r="D1864" s="9">
        <v>0.35887770000000002</v>
      </c>
      <c r="E1864" s="9">
        <v>17477099.499999996</v>
      </c>
      <c r="F1864" s="255" t="s">
        <v>9144</v>
      </c>
      <c r="G1864" s="9">
        <v>1</v>
      </c>
      <c r="H1864" s="255" t="s">
        <v>9171</v>
      </c>
      <c r="I1864" s="9">
        <v>1</v>
      </c>
    </row>
    <row r="1865" spans="1:9">
      <c r="A1865" s="255" t="s">
        <v>3045</v>
      </c>
      <c r="B1865" s="9">
        <v>0</v>
      </c>
      <c r="C1865" s="255" t="s">
        <v>9110</v>
      </c>
      <c r="D1865" s="9">
        <v>0.23533080000000001</v>
      </c>
      <c r="E1865" s="9">
        <v>17477099.499999996</v>
      </c>
      <c r="F1865" s="255" t="s">
        <v>9144</v>
      </c>
      <c r="G1865" s="9">
        <v>1</v>
      </c>
      <c r="H1865" s="255" t="s">
        <v>9171</v>
      </c>
      <c r="I1865" s="9">
        <v>1</v>
      </c>
    </row>
    <row r="1866" spans="1:9">
      <c r="A1866" s="255" t="s">
        <v>3046</v>
      </c>
      <c r="B1866" s="9">
        <v>0</v>
      </c>
      <c r="C1866" s="255" t="s">
        <v>9111</v>
      </c>
      <c r="D1866" s="9">
        <v>0.37907343683918537</v>
      </c>
      <c r="E1866" s="9">
        <v>17477099.499999996</v>
      </c>
      <c r="F1866" s="255" t="s">
        <v>9144</v>
      </c>
      <c r="G1866" s="9">
        <v>1</v>
      </c>
      <c r="H1866" s="255" t="s">
        <v>9172</v>
      </c>
      <c r="I1866" s="9">
        <v>1</v>
      </c>
    </row>
    <row r="1867" spans="1:9">
      <c r="A1867" s="255" t="s">
        <v>3047</v>
      </c>
      <c r="B1867" s="9">
        <v>0</v>
      </c>
      <c r="C1867" s="255" t="s">
        <v>9112</v>
      </c>
      <c r="D1867" s="9">
        <v>0.11088568818876672</v>
      </c>
      <c r="E1867" s="9">
        <v>17477099.499999996</v>
      </c>
      <c r="F1867" s="255" t="s">
        <v>9144</v>
      </c>
      <c r="G1867" s="9">
        <v>1</v>
      </c>
      <c r="H1867" s="255" t="s">
        <v>9172</v>
      </c>
      <c r="I1867" s="9">
        <v>1</v>
      </c>
    </row>
    <row r="1868" spans="1:9">
      <c r="A1868" s="255" t="s">
        <v>3048</v>
      </c>
      <c r="B1868" s="9">
        <v>0</v>
      </c>
      <c r="C1868" s="255" t="s">
        <v>9113</v>
      </c>
      <c r="D1868" s="9">
        <v>4.4857469040467897E-2</v>
      </c>
      <c r="E1868" s="9">
        <v>17477099.499999996</v>
      </c>
      <c r="F1868" s="255" t="s">
        <v>9144</v>
      </c>
      <c r="G1868" s="9">
        <v>1</v>
      </c>
      <c r="H1868" s="255" t="s">
        <v>9172</v>
      </c>
      <c r="I1868" s="9">
        <v>1</v>
      </c>
    </row>
    <row r="1869" spans="1:9">
      <c r="A1869" s="255" t="s">
        <v>3049</v>
      </c>
      <c r="B1869" s="9">
        <v>0</v>
      </c>
      <c r="C1869" s="255" t="s">
        <v>9109</v>
      </c>
      <c r="D1869" s="9">
        <v>0.35887770000000002</v>
      </c>
      <c r="E1869" s="9">
        <v>17477099.499999996</v>
      </c>
      <c r="F1869" s="255" t="s">
        <v>9145</v>
      </c>
      <c r="G1869" s="9">
        <v>1</v>
      </c>
      <c r="H1869" s="255" t="s">
        <v>9171</v>
      </c>
      <c r="I1869" s="9">
        <v>1</v>
      </c>
    </row>
    <row r="1870" spans="1:9">
      <c r="A1870" s="255" t="s">
        <v>3050</v>
      </c>
      <c r="B1870" s="9">
        <v>0</v>
      </c>
      <c r="C1870" s="255" t="s">
        <v>9110</v>
      </c>
      <c r="D1870" s="9">
        <v>0.23533080000000001</v>
      </c>
      <c r="E1870" s="9">
        <v>17477099.499999996</v>
      </c>
      <c r="F1870" s="255" t="s">
        <v>9145</v>
      </c>
      <c r="G1870" s="9">
        <v>1</v>
      </c>
      <c r="H1870" s="255" t="s">
        <v>9171</v>
      </c>
      <c r="I1870" s="9">
        <v>1</v>
      </c>
    </row>
    <row r="1871" spans="1:9">
      <c r="A1871" s="255" t="s">
        <v>3051</v>
      </c>
      <c r="B1871" s="9">
        <v>0</v>
      </c>
      <c r="C1871" s="255" t="s">
        <v>9111</v>
      </c>
      <c r="D1871" s="9">
        <v>0.37907343683918537</v>
      </c>
      <c r="E1871" s="9">
        <v>17477099.499999996</v>
      </c>
      <c r="F1871" s="255" t="s">
        <v>9145</v>
      </c>
      <c r="G1871" s="9">
        <v>1</v>
      </c>
      <c r="H1871" s="255" t="s">
        <v>9172</v>
      </c>
      <c r="I1871" s="9">
        <v>1</v>
      </c>
    </row>
    <row r="1872" spans="1:9">
      <c r="A1872" s="255" t="s">
        <v>3052</v>
      </c>
      <c r="B1872" s="9">
        <v>0</v>
      </c>
      <c r="C1872" s="255" t="s">
        <v>9112</v>
      </c>
      <c r="D1872" s="9">
        <v>0.11088568818876672</v>
      </c>
      <c r="E1872" s="9">
        <v>17477099.499999996</v>
      </c>
      <c r="F1872" s="255" t="s">
        <v>9145</v>
      </c>
      <c r="G1872" s="9">
        <v>1</v>
      </c>
      <c r="H1872" s="255" t="s">
        <v>9172</v>
      </c>
      <c r="I1872" s="9">
        <v>1</v>
      </c>
    </row>
    <row r="1873" spans="1:9">
      <c r="A1873" s="255" t="s">
        <v>3053</v>
      </c>
      <c r="B1873" s="9">
        <v>0</v>
      </c>
      <c r="C1873" s="255" t="s">
        <v>9113</v>
      </c>
      <c r="D1873" s="9">
        <v>4.4857469040467897E-2</v>
      </c>
      <c r="E1873" s="9">
        <v>17477099.499999996</v>
      </c>
      <c r="F1873" s="255" t="s">
        <v>9145</v>
      </c>
      <c r="G1873" s="9">
        <v>1</v>
      </c>
      <c r="H1873" s="255" t="s">
        <v>9172</v>
      </c>
      <c r="I1873" s="9">
        <v>1</v>
      </c>
    </row>
    <row r="1874" spans="1:9">
      <c r="A1874" s="255" t="s">
        <v>3054</v>
      </c>
      <c r="B1874" s="9">
        <v>0</v>
      </c>
      <c r="C1874" s="255" t="s">
        <v>9109</v>
      </c>
      <c r="D1874" s="9">
        <v>0.35887770000000002</v>
      </c>
      <c r="E1874" s="9">
        <v>17477099.499999996</v>
      </c>
      <c r="F1874" s="255" t="s">
        <v>9146</v>
      </c>
      <c r="G1874" s="9">
        <v>1</v>
      </c>
      <c r="H1874" s="255" t="s">
        <v>9171</v>
      </c>
      <c r="I1874" s="9">
        <v>1</v>
      </c>
    </row>
    <row r="1875" spans="1:9">
      <c r="A1875" s="255" t="s">
        <v>3055</v>
      </c>
      <c r="B1875" s="9">
        <v>0</v>
      </c>
      <c r="C1875" s="255" t="s">
        <v>9110</v>
      </c>
      <c r="D1875" s="9">
        <v>0.23533080000000001</v>
      </c>
      <c r="E1875" s="9">
        <v>17477099.499999996</v>
      </c>
      <c r="F1875" s="255" t="s">
        <v>9146</v>
      </c>
      <c r="G1875" s="9">
        <v>1</v>
      </c>
      <c r="H1875" s="255" t="s">
        <v>9171</v>
      </c>
      <c r="I1875" s="9">
        <v>1</v>
      </c>
    </row>
    <row r="1876" spans="1:9">
      <c r="A1876" s="255" t="s">
        <v>3056</v>
      </c>
      <c r="B1876" s="9">
        <v>0</v>
      </c>
      <c r="C1876" s="255" t="s">
        <v>9111</v>
      </c>
      <c r="D1876" s="9">
        <v>0.37907343683918537</v>
      </c>
      <c r="E1876" s="9">
        <v>17477099.499999996</v>
      </c>
      <c r="F1876" s="255" t="s">
        <v>9146</v>
      </c>
      <c r="G1876" s="9">
        <v>1</v>
      </c>
      <c r="H1876" s="255" t="s">
        <v>9172</v>
      </c>
      <c r="I1876" s="9">
        <v>1</v>
      </c>
    </row>
    <row r="1877" spans="1:9">
      <c r="A1877" s="255" t="s">
        <v>3057</v>
      </c>
      <c r="B1877" s="9">
        <v>0</v>
      </c>
      <c r="C1877" s="255" t="s">
        <v>9112</v>
      </c>
      <c r="D1877" s="9">
        <v>0.11088568818876672</v>
      </c>
      <c r="E1877" s="9">
        <v>17477099.499999996</v>
      </c>
      <c r="F1877" s="255" t="s">
        <v>9146</v>
      </c>
      <c r="G1877" s="9">
        <v>1</v>
      </c>
      <c r="H1877" s="255" t="s">
        <v>9172</v>
      </c>
      <c r="I1877" s="9">
        <v>1</v>
      </c>
    </row>
    <row r="1878" spans="1:9">
      <c r="A1878" s="255" t="s">
        <v>3058</v>
      </c>
      <c r="B1878" s="9">
        <v>0</v>
      </c>
      <c r="C1878" s="255" t="s">
        <v>9113</v>
      </c>
      <c r="D1878" s="9">
        <v>4.4857469040467897E-2</v>
      </c>
      <c r="E1878" s="9">
        <v>17477099.499999996</v>
      </c>
      <c r="F1878" s="255" t="s">
        <v>9146</v>
      </c>
      <c r="G1878" s="9">
        <v>1</v>
      </c>
      <c r="H1878" s="255" t="s">
        <v>9172</v>
      </c>
      <c r="I1878" s="9">
        <v>1</v>
      </c>
    </row>
    <row r="1879" spans="1:9">
      <c r="A1879" s="255" t="s">
        <v>3059</v>
      </c>
      <c r="B1879" s="9">
        <v>0</v>
      </c>
      <c r="C1879" s="255" t="s">
        <v>9109</v>
      </c>
      <c r="D1879" s="9">
        <v>0.35887770000000002</v>
      </c>
      <c r="E1879" s="9">
        <v>17477099.499999996</v>
      </c>
      <c r="F1879" s="255" t="s">
        <v>9147</v>
      </c>
      <c r="G1879" s="9">
        <v>1</v>
      </c>
      <c r="H1879" s="255" t="s">
        <v>9171</v>
      </c>
      <c r="I1879" s="9">
        <v>1</v>
      </c>
    </row>
    <row r="1880" spans="1:9">
      <c r="A1880" s="255" t="s">
        <v>3060</v>
      </c>
      <c r="B1880" s="9">
        <v>0</v>
      </c>
      <c r="C1880" s="255" t="s">
        <v>9110</v>
      </c>
      <c r="D1880" s="9">
        <v>0.23533080000000001</v>
      </c>
      <c r="E1880" s="9">
        <v>17477099.499999996</v>
      </c>
      <c r="F1880" s="255" t="s">
        <v>9147</v>
      </c>
      <c r="G1880" s="9">
        <v>1</v>
      </c>
      <c r="H1880" s="255" t="s">
        <v>9171</v>
      </c>
      <c r="I1880" s="9">
        <v>1</v>
      </c>
    </row>
    <row r="1881" spans="1:9">
      <c r="A1881" s="255" t="s">
        <v>3061</v>
      </c>
      <c r="B1881" s="9">
        <v>0</v>
      </c>
      <c r="C1881" s="255" t="s">
        <v>9111</v>
      </c>
      <c r="D1881" s="9">
        <v>0.37907343683918537</v>
      </c>
      <c r="E1881" s="9">
        <v>17477099.499999996</v>
      </c>
      <c r="F1881" s="255" t="s">
        <v>9147</v>
      </c>
      <c r="G1881" s="9">
        <v>1</v>
      </c>
      <c r="H1881" s="255" t="s">
        <v>9172</v>
      </c>
      <c r="I1881" s="9">
        <v>1</v>
      </c>
    </row>
    <row r="1882" spans="1:9">
      <c r="A1882" s="255" t="s">
        <v>3062</v>
      </c>
      <c r="B1882" s="9">
        <v>0</v>
      </c>
      <c r="C1882" s="255" t="s">
        <v>9112</v>
      </c>
      <c r="D1882" s="9">
        <v>0.11088568818876672</v>
      </c>
      <c r="E1882" s="9">
        <v>17477099.499999996</v>
      </c>
      <c r="F1882" s="255" t="s">
        <v>9147</v>
      </c>
      <c r="G1882" s="9">
        <v>1</v>
      </c>
      <c r="H1882" s="255" t="s">
        <v>9172</v>
      </c>
      <c r="I1882" s="9">
        <v>1</v>
      </c>
    </row>
    <row r="1883" spans="1:9">
      <c r="A1883" s="255" t="s">
        <v>3063</v>
      </c>
      <c r="B1883" s="9">
        <v>0</v>
      </c>
      <c r="C1883" s="255" t="s">
        <v>9113</v>
      </c>
      <c r="D1883" s="9">
        <v>4.4857469040467897E-2</v>
      </c>
      <c r="E1883" s="9">
        <v>17477099.499999996</v>
      </c>
      <c r="F1883" s="255" t="s">
        <v>9147</v>
      </c>
      <c r="G1883" s="9">
        <v>1</v>
      </c>
      <c r="H1883" s="255" t="s">
        <v>9172</v>
      </c>
      <c r="I1883" s="9">
        <v>1</v>
      </c>
    </row>
    <row r="1884" spans="1:9">
      <c r="A1884" s="255" t="s">
        <v>3064</v>
      </c>
      <c r="B1884" s="9">
        <v>0</v>
      </c>
      <c r="C1884" s="255" t="s">
        <v>9109</v>
      </c>
      <c r="D1884" s="9">
        <v>0.35887770000000002</v>
      </c>
      <c r="E1884" s="9">
        <v>17477099.499999996</v>
      </c>
      <c r="F1884" s="255" t="s">
        <v>9148</v>
      </c>
      <c r="G1884" s="9">
        <v>1</v>
      </c>
      <c r="H1884" s="255" t="s">
        <v>9171</v>
      </c>
      <c r="I1884" s="9">
        <v>1</v>
      </c>
    </row>
    <row r="1885" spans="1:9">
      <c r="A1885" s="255" t="s">
        <v>3065</v>
      </c>
      <c r="B1885" s="9">
        <v>0</v>
      </c>
      <c r="C1885" s="255" t="s">
        <v>9110</v>
      </c>
      <c r="D1885" s="9">
        <v>0.23533080000000001</v>
      </c>
      <c r="E1885" s="9">
        <v>17477099.499999996</v>
      </c>
      <c r="F1885" s="255" t="s">
        <v>9148</v>
      </c>
      <c r="G1885" s="9">
        <v>1</v>
      </c>
      <c r="H1885" s="255" t="s">
        <v>9171</v>
      </c>
      <c r="I1885" s="9">
        <v>1</v>
      </c>
    </row>
    <row r="1886" spans="1:9">
      <c r="A1886" s="255" t="s">
        <v>3066</v>
      </c>
      <c r="B1886" s="9">
        <v>0</v>
      </c>
      <c r="C1886" s="255" t="s">
        <v>9111</v>
      </c>
      <c r="D1886" s="9">
        <v>0.37907343683918537</v>
      </c>
      <c r="E1886" s="9">
        <v>17477099.499999996</v>
      </c>
      <c r="F1886" s="255" t="s">
        <v>9148</v>
      </c>
      <c r="G1886" s="9">
        <v>1</v>
      </c>
      <c r="H1886" s="255" t="s">
        <v>9172</v>
      </c>
      <c r="I1886" s="9">
        <v>1</v>
      </c>
    </row>
    <row r="1887" spans="1:9">
      <c r="A1887" s="255" t="s">
        <v>3067</v>
      </c>
      <c r="B1887" s="9">
        <v>0</v>
      </c>
      <c r="C1887" s="255" t="s">
        <v>9112</v>
      </c>
      <c r="D1887" s="9">
        <v>0.11088568818876672</v>
      </c>
      <c r="E1887" s="9">
        <v>17477099.499999996</v>
      </c>
      <c r="F1887" s="255" t="s">
        <v>9148</v>
      </c>
      <c r="G1887" s="9">
        <v>1</v>
      </c>
      <c r="H1887" s="255" t="s">
        <v>9172</v>
      </c>
      <c r="I1887" s="9">
        <v>1</v>
      </c>
    </row>
    <row r="1888" spans="1:9">
      <c r="A1888" s="255" t="s">
        <v>3068</v>
      </c>
      <c r="B1888" s="9">
        <v>0</v>
      </c>
      <c r="C1888" s="255" t="s">
        <v>9113</v>
      </c>
      <c r="D1888" s="9">
        <v>4.4857469040467897E-2</v>
      </c>
      <c r="E1888" s="9">
        <v>17477099.499999996</v>
      </c>
      <c r="F1888" s="255" t="s">
        <v>9148</v>
      </c>
      <c r="G1888" s="9">
        <v>1</v>
      </c>
      <c r="H1888" s="255" t="s">
        <v>9172</v>
      </c>
      <c r="I1888" s="9">
        <v>1</v>
      </c>
    </row>
    <row r="1889" spans="1:9">
      <c r="A1889" s="255" t="s">
        <v>3069</v>
      </c>
      <c r="B1889" s="9">
        <v>0</v>
      </c>
      <c r="C1889" s="255" t="s">
        <v>9109</v>
      </c>
      <c r="D1889" s="9">
        <v>0.35887770000000002</v>
      </c>
      <c r="E1889" s="9">
        <v>17477099.499999996</v>
      </c>
      <c r="F1889" s="255" t="s">
        <v>9149</v>
      </c>
      <c r="G1889" s="9">
        <v>1</v>
      </c>
      <c r="H1889" s="255" t="s">
        <v>9171</v>
      </c>
      <c r="I1889" s="9">
        <v>1</v>
      </c>
    </row>
    <row r="1890" spans="1:9">
      <c r="A1890" s="255" t="s">
        <v>3070</v>
      </c>
      <c r="B1890" s="9">
        <v>0</v>
      </c>
      <c r="C1890" s="255" t="s">
        <v>9110</v>
      </c>
      <c r="D1890" s="9">
        <v>0.23533080000000001</v>
      </c>
      <c r="E1890" s="9">
        <v>17477099.499999996</v>
      </c>
      <c r="F1890" s="255" t="s">
        <v>9149</v>
      </c>
      <c r="G1890" s="9">
        <v>1</v>
      </c>
      <c r="H1890" s="255" t="s">
        <v>9171</v>
      </c>
      <c r="I1890" s="9">
        <v>1</v>
      </c>
    </row>
    <row r="1891" spans="1:9">
      <c r="A1891" s="255" t="s">
        <v>3071</v>
      </c>
      <c r="B1891" s="9">
        <v>0</v>
      </c>
      <c r="C1891" s="255" t="s">
        <v>9111</v>
      </c>
      <c r="D1891" s="9">
        <v>0.37907343683918537</v>
      </c>
      <c r="E1891" s="9">
        <v>17477099.499999996</v>
      </c>
      <c r="F1891" s="255" t="s">
        <v>9149</v>
      </c>
      <c r="G1891" s="9">
        <v>1</v>
      </c>
      <c r="H1891" s="255" t="s">
        <v>9172</v>
      </c>
      <c r="I1891" s="9">
        <v>1</v>
      </c>
    </row>
    <row r="1892" spans="1:9">
      <c r="A1892" s="255" t="s">
        <v>3072</v>
      </c>
      <c r="B1892" s="9">
        <v>0</v>
      </c>
      <c r="C1892" s="255" t="s">
        <v>9112</v>
      </c>
      <c r="D1892" s="9">
        <v>0.11088568818876672</v>
      </c>
      <c r="E1892" s="9">
        <v>17477099.499999996</v>
      </c>
      <c r="F1892" s="255" t="s">
        <v>9149</v>
      </c>
      <c r="G1892" s="9">
        <v>1</v>
      </c>
      <c r="H1892" s="255" t="s">
        <v>9172</v>
      </c>
      <c r="I1892" s="9">
        <v>1</v>
      </c>
    </row>
    <row r="1893" spans="1:9">
      <c r="A1893" s="255" t="s">
        <v>3073</v>
      </c>
      <c r="B1893" s="9">
        <v>0</v>
      </c>
      <c r="C1893" s="255" t="s">
        <v>9113</v>
      </c>
      <c r="D1893" s="9">
        <v>4.4857469040467897E-2</v>
      </c>
      <c r="E1893" s="9">
        <v>17477099.499999996</v>
      </c>
      <c r="F1893" s="255" t="s">
        <v>9149</v>
      </c>
      <c r="G1893" s="9">
        <v>1</v>
      </c>
      <c r="H1893" s="255" t="s">
        <v>9172</v>
      </c>
      <c r="I1893" s="9">
        <v>1</v>
      </c>
    </row>
    <row r="1894" spans="1:9">
      <c r="A1894" s="255" t="s">
        <v>3074</v>
      </c>
      <c r="B1894" s="9">
        <v>0</v>
      </c>
      <c r="C1894" s="255" t="s">
        <v>9109</v>
      </c>
      <c r="D1894" s="9">
        <v>0.35911159999999998</v>
      </c>
      <c r="E1894" s="9">
        <v>17477099.499999996</v>
      </c>
      <c r="F1894" s="255" t="s">
        <v>9150</v>
      </c>
      <c r="G1894" s="9">
        <v>1</v>
      </c>
      <c r="H1894" s="255" t="s">
        <v>9171</v>
      </c>
      <c r="I1894" s="9">
        <v>1</v>
      </c>
    </row>
    <row r="1895" spans="1:9">
      <c r="A1895" s="255" t="s">
        <v>3075</v>
      </c>
      <c r="B1895" s="9">
        <v>0</v>
      </c>
      <c r="C1895" s="255" t="s">
        <v>9110</v>
      </c>
      <c r="D1895" s="9">
        <v>0.23531840000000001</v>
      </c>
      <c r="E1895" s="9">
        <v>17477099.499999996</v>
      </c>
      <c r="F1895" s="255" t="s">
        <v>9150</v>
      </c>
      <c r="G1895" s="9">
        <v>1</v>
      </c>
      <c r="H1895" s="255" t="s">
        <v>9171</v>
      </c>
      <c r="I1895" s="9">
        <v>1</v>
      </c>
    </row>
    <row r="1896" spans="1:9">
      <c r="A1896" s="255" t="s">
        <v>3076</v>
      </c>
      <c r="B1896" s="9">
        <v>0</v>
      </c>
      <c r="C1896" s="255" t="s">
        <v>9111</v>
      </c>
      <c r="D1896" s="9">
        <v>0.37521843858039344</v>
      </c>
      <c r="E1896" s="9">
        <v>17477099.499999996</v>
      </c>
      <c r="F1896" s="255" t="s">
        <v>9150</v>
      </c>
      <c r="G1896" s="9">
        <v>1</v>
      </c>
      <c r="H1896" s="255" t="s">
        <v>9172</v>
      </c>
      <c r="I1896" s="9">
        <v>1</v>
      </c>
    </row>
    <row r="1897" spans="1:9">
      <c r="A1897" s="255" t="s">
        <v>3077</v>
      </c>
      <c r="B1897" s="9">
        <v>0</v>
      </c>
      <c r="C1897" s="255" t="s">
        <v>9112</v>
      </c>
      <c r="D1897" s="9">
        <v>0.1094386902878275</v>
      </c>
      <c r="E1897" s="9">
        <v>17477099.499999996</v>
      </c>
      <c r="F1897" s="255" t="s">
        <v>9150</v>
      </c>
      <c r="G1897" s="9">
        <v>1</v>
      </c>
      <c r="H1897" s="255" t="s">
        <v>9172</v>
      </c>
      <c r="I1897" s="9">
        <v>1</v>
      </c>
    </row>
    <row r="1898" spans="1:9">
      <c r="A1898" s="255" t="s">
        <v>3078</v>
      </c>
      <c r="B1898" s="9">
        <v>0</v>
      </c>
      <c r="C1898" s="255" t="s">
        <v>9113</v>
      </c>
      <c r="D1898" s="9">
        <v>4.4209452456547921E-2</v>
      </c>
      <c r="E1898" s="9">
        <v>17477099.499999996</v>
      </c>
      <c r="F1898" s="255" t="s">
        <v>9150</v>
      </c>
      <c r="G1898" s="9">
        <v>1</v>
      </c>
      <c r="H1898" s="255" t="s">
        <v>9172</v>
      </c>
      <c r="I1898" s="9">
        <v>1</v>
      </c>
    </row>
    <row r="1899" spans="1:9">
      <c r="A1899" s="255" t="s">
        <v>3079</v>
      </c>
      <c r="B1899" s="9">
        <v>0</v>
      </c>
      <c r="C1899" s="255" t="s">
        <v>9109</v>
      </c>
      <c r="D1899" s="9">
        <v>0.35911159999999998</v>
      </c>
      <c r="E1899" s="9">
        <v>17477099.499999996</v>
      </c>
      <c r="F1899" s="255" t="s">
        <v>9151</v>
      </c>
      <c r="G1899" s="9">
        <v>1</v>
      </c>
      <c r="H1899" s="255" t="s">
        <v>9171</v>
      </c>
      <c r="I1899" s="9">
        <v>1</v>
      </c>
    </row>
    <row r="1900" spans="1:9">
      <c r="A1900" s="255" t="s">
        <v>3080</v>
      </c>
      <c r="B1900" s="9">
        <v>0</v>
      </c>
      <c r="C1900" s="255" t="s">
        <v>9110</v>
      </c>
      <c r="D1900" s="9">
        <v>0.23531840000000001</v>
      </c>
      <c r="E1900" s="9">
        <v>17477099.499999996</v>
      </c>
      <c r="F1900" s="255" t="s">
        <v>9151</v>
      </c>
      <c r="G1900" s="9">
        <v>1</v>
      </c>
      <c r="H1900" s="255" t="s">
        <v>9171</v>
      </c>
      <c r="I1900" s="9">
        <v>1</v>
      </c>
    </row>
    <row r="1901" spans="1:9">
      <c r="A1901" s="255" t="s">
        <v>3081</v>
      </c>
      <c r="B1901" s="9">
        <v>0</v>
      </c>
      <c r="C1901" s="255" t="s">
        <v>9111</v>
      </c>
      <c r="D1901" s="9">
        <v>0.37521843858039344</v>
      </c>
      <c r="E1901" s="9">
        <v>17477099.499999996</v>
      </c>
      <c r="F1901" s="255" t="s">
        <v>9151</v>
      </c>
      <c r="G1901" s="9">
        <v>1</v>
      </c>
      <c r="H1901" s="255" t="s">
        <v>9172</v>
      </c>
      <c r="I1901" s="9">
        <v>1</v>
      </c>
    </row>
    <row r="1902" spans="1:9">
      <c r="A1902" s="255" t="s">
        <v>3082</v>
      </c>
      <c r="B1902" s="9">
        <v>0</v>
      </c>
      <c r="C1902" s="255" t="s">
        <v>9112</v>
      </c>
      <c r="D1902" s="9">
        <v>0.1094386902878275</v>
      </c>
      <c r="E1902" s="9">
        <v>17477099.499999996</v>
      </c>
      <c r="F1902" s="255" t="s">
        <v>9151</v>
      </c>
      <c r="G1902" s="9">
        <v>1</v>
      </c>
      <c r="H1902" s="255" t="s">
        <v>9172</v>
      </c>
      <c r="I1902" s="9">
        <v>1</v>
      </c>
    </row>
    <row r="1903" spans="1:9">
      <c r="A1903" s="255" t="s">
        <v>3083</v>
      </c>
      <c r="B1903" s="9">
        <v>0</v>
      </c>
      <c r="C1903" s="255" t="s">
        <v>9113</v>
      </c>
      <c r="D1903" s="9">
        <v>4.4209452456547921E-2</v>
      </c>
      <c r="E1903" s="9">
        <v>17477099.499999996</v>
      </c>
      <c r="F1903" s="255" t="s">
        <v>9151</v>
      </c>
      <c r="G1903" s="9">
        <v>1</v>
      </c>
      <c r="H1903" s="255" t="s">
        <v>9172</v>
      </c>
      <c r="I1903" s="9">
        <v>1</v>
      </c>
    </row>
    <row r="1904" spans="1:9">
      <c r="A1904" s="255" t="s">
        <v>3084</v>
      </c>
      <c r="B1904" s="9">
        <v>0</v>
      </c>
      <c r="C1904" s="255" t="s">
        <v>9111</v>
      </c>
      <c r="D1904" s="9">
        <v>0.37907343683918537</v>
      </c>
      <c r="E1904" s="9">
        <v>17477099.499999996</v>
      </c>
      <c r="F1904" s="255" t="s">
        <v>9152</v>
      </c>
      <c r="G1904" s="9">
        <v>1</v>
      </c>
      <c r="H1904" s="255" t="s">
        <v>9172</v>
      </c>
      <c r="I1904" s="9">
        <v>1</v>
      </c>
    </row>
    <row r="1905" spans="1:9">
      <c r="A1905" s="255" t="s">
        <v>3085</v>
      </c>
      <c r="B1905" s="9">
        <v>0</v>
      </c>
      <c r="C1905" s="255" t="s">
        <v>9112</v>
      </c>
      <c r="D1905" s="9">
        <v>0.11088568818876672</v>
      </c>
      <c r="E1905" s="9">
        <v>17477099.499999996</v>
      </c>
      <c r="F1905" s="255" t="s">
        <v>9152</v>
      </c>
      <c r="G1905" s="9">
        <v>1</v>
      </c>
      <c r="H1905" s="255" t="s">
        <v>9172</v>
      </c>
      <c r="I1905" s="9">
        <v>1</v>
      </c>
    </row>
    <row r="1906" spans="1:9">
      <c r="A1906" s="255" t="s">
        <v>3086</v>
      </c>
      <c r="B1906" s="9">
        <v>0</v>
      </c>
      <c r="C1906" s="255" t="s">
        <v>9113</v>
      </c>
      <c r="D1906" s="9">
        <v>4.4857469040467897E-2</v>
      </c>
      <c r="E1906" s="9">
        <v>17477099.499999996</v>
      </c>
      <c r="F1906" s="255" t="s">
        <v>9152</v>
      </c>
      <c r="G1906" s="9">
        <v>1</v>
      </c>
      <c r="H1906" s="255" t="s">
        <v>9172</v>
      </c>
      <c r="I1906" s="9">
        <v>1</v>
      </c>
    </row>
    <row r="1907" spans="1:9">
      <c r="A1907" s="255" t="s">
        <v>3087</v>
      </c>
      <c r="B1907" s="9">
        <v>0</v>
      </c>
      <c r="C1907" s="255" t="s">
        <v>9109</v>
      </c>
      <c r="D1907" s="9">
        <v>0.35839840000000001</v>
      </c>
      <c r="E1907" s="9">
        <v>17477099.499999996</v>
      </c>
      <c r="F1907" s="255" t="s">
        <v>9160</v>
      </c>
      <c r="G1907" s="9">
        <v>1</v>
      </c>
      <c r="H1907" s="255" t="s">
        <v>9171</v>
      </c>
      <c r="I1907" s="9">
        <v>1</v>
      </c>
    </row>
    <row r="1908" spans="1:9">
      <c r="A1908" s="255" t="s">
        <v>3088</v>
      </c>
      <c r="B1908" s="9">
        <v>0</v>
      </c>
      <c r="C1908" s="255" t="s">
        <v>9110</v>
      </c>
      <c r="D1908" s="9">
        <v>0.2346452</v>
      </c>
      <c r="E1908" s="9">
        <v>17477099.499999996</v>
      </c>
      <c r="F1908" s="255" t="s">
        <v>9160</v>
      </c>
      <c r="G1908" s="9">
        <v>1</v>
      </c>
      <c r="H1908" s="255" t="s">
        <v>9171</v>
      </c>
      <c r="I1908" s="9">
        <v>1</v>
      </c>
    </row>
    <row r="1909" spans="1:9">
      <c r="A1909" s="255" t="s">
        <v>3089</v>
      </c>
      <c r="B1909" s="9">
        <v>0</v>
      </c>
      <c r="C1909" s="255" t="s">
        <v>9109</v>
      </c>
      <c r="D1909" s="9">
        <v>0.35911159999999998</v>
      </c>
      <c r="E1909" s="9">
        <v>17477099.499999996</v>
      </c>
      <c r="F1909" s="255" t="s">
        <v>9153</v>
      </c>
      <c r="G1909" s="9">
        <v>1</v>
      </c>
      <c r="H1909" s="255" t="s">
        <v>9171</v>
      </c>
      <c r="I1909" s="9">
        <v>1</v>
      </c>
    </row>
    <row r="1910" spans="1:9">
      <c r="A1910" s="255" t="s">
        <v>3090</v>
      </c>
      <c r="B1910" s="9">
        <v>0</v>
      </c>
      <c r="C1910" s="255" t="s">
        <v>9110</v>
      </c>
      <c r="D1910" s="9">
        <v>0.23531840000000001</v>
      </c>
      <c r="E1910" s="9">
        <v>17477099.499999996</v>
      </c>
      <c r="F1910" s="255" t="s">
        <v>9153</v>
      </c>
      <c r="G1910" s="9">
        <v>1</v>
      </c>
      <c r="H1910" s="255" t="s">
        <v>9171</v>
      </c>
      <c r="I1910" s="9">
        <v>1</v>
      </c>
    </row>
    <row r="1911" spans="1:9">
      <c r="A1911" s="255" t="s">
        <v>3091</v>
      </c>
      <c r="B1911" s="9">
        <v>0</v>
      </c>
      <c r="C1911" s="255" t="s">
        <v>9111</v>
      </c>
      <c r="D1911" s="9">
        <v>0.37521843858039344</v>
      </c>
      <c r="E1911" s="9">
        <v>17477099.499999996</v>
      </c>
      <c r="F1911" s="255" t="s">
        <v>9153</v>
      </c>
      <c r="G1911" s="9">
        <v>1</v>
      </c>
      <c r="H1911" s="255" t="s">
        <v>9172</v>
      </c>
      <c r="I1911" s="9">
        <v>1</v>
      </c>
    </row>
    <row r="1912" spans="1:9">
      <c r="A1912" s="255" t="s">
        <v>3092</v>
      </c>
      <c r="B1912" s="9">
        <v>0</v>
      </c>
      <c r="C1912" s="255" t="s">
        <v>9112</v>
      </c>
      <c r="D1912" s="9">
        <v>0.1094386902878275</v>
      </c>
      <c r="E1912" s="9">
        <v>17477099.499999996</v>
      </c>
      <c r="F1912" s="255" t="s">
        <v>9153</v>
      </c>
      <c r="G1912" s="9">
        <v>1</v>
      </c>
      <c r="H1912" s="255" t="s">
        <v>9172</v>
      </c>
      <c r="I1912" s="9">
        <v>1</v>
      </c>
    </row>
    <row r="1913" spans="1:9">
      <c r="A1913" s="255" t="s">
        <v>3093</v>
      </c>
      <c r="B1913" s="9">
        <v>0</v>
      </c>
      <c r="C1913" s="255" t="s">
        <v>9113</v>
      </c>
      <c r="D1913" s="9">
        <v>4.4209452456547921E-2</v>
      </c>
      <c r="E1913" s="9">
        <v>17477099.499999996</v>
      </c>
      <c r="F1913" s="255" t="s">
        <v>9153</v>
      </c>
      <c r="G1913" s="9">
        <v>1</v>
      </c>
      <c r="H1913" s="255" t="s">
        <v>9172</v>
      </c>
      <c r="I1913" s="9">
        <v>1</v>
      </c>
    </row>
    <row r="1914" spans="1:9">
      <c r="A1914" s="255" t="s">
        <v>3094</v>
      </c>
      <c r="B1914" s="9">
        <v>0</v>
      </c>
      <c r="C1914" s="255" t="s">
        <v>9109</v>
      </c>
      <c r="D1914" s="9">
        <v>0.35759790000000002</v>
      </c>
      <c r="E1914" s="9">
        <v>17477099.499999996</v>
      </c>
      <c r="F1914" s="255" t="s">
        <v>9154</v>
      </c>
      <c r="G1914" s="9">
        <v>1</v>
      </c>
      <c r="H1914" s="255" t="s">
        <v>9171</v>
      </c>
      <c r="I1914" s="9">
        <v>1</v>
      </c>
    </row>
    <row r="1915" spans="1:9">
      <c r="A1915" s="255" t="s">
        <v>3095</v>
      </c>
      <c r="B1915" s="9">
        <v>0</v>
      </c>
      <c r="C1915" s="255" t="s">
        <v>9110</v>
      </c>
      <c r="D1915" s="9">
        <v>0.23320930000000001</v>
      </c>
      <c r="E1915" s="9">
        <v>17477099.499999996</v>
      </c>
      <c r="F1915" s="255" t="s">
        <v>9154</v>
      </c>
      <c r="G1915" s="9">
        <v>1</v>
      </c>
      <c r="H1915" s="255" t="s">
        <v>9171</v>
      </c>
      <c r="I1915" s="9">
        <v>1</v>
      </c>
    </row>
    <row r="1916" spans="1:9">
      <c r="A1916" s="255" t="s">
        <v>3096</v>
      </c>
      <c r="B1916" s="9">
        <v>0</v>
      </c>
      <c r="C1916" s="255" t="s">
        <v>9111</v>
      </c>
      <c r="D1916" s="9">
        <v>0.38111625346983102</v>
      </c>
      <c r="E1916" s="9">
        <v>17477099.499999996</v>
      </c>
      <c r="F1916" s="255" t="s">
        <v>9154</v>
      </c>
      <c r="G1916" s="9">
        <v>1</v>
      </c>
      <c r="H1916" s="255" t="s">
        <v>9172</v>
      </c>
      <c r="I1916" s="9">
        <v>1</v>
      </c>
    </row>
    <row r="1917" spans="1:9">
      <c r="A1917" s="255" t="s">
        <v>3097</v>
      </c>
      <c r="B1917" s="9">
        <v>0</v>
      </c>
      <c r="C1917" s="255" t="s">
        <v>9112</v>
      </c>
      <c r="D1917" s="9">
        <v>0.11156007415948248</v>
      </c>
      <c r="E1917" s="9">
        <v>17477099.499999996</v>
      </c>
      <c r="F1917" s="255" t="s">
        <v>9154</v>
      </c>
      <c r="G1917" s="9">
        <v>1</v>
      </c>
      <c r="H1917" s="255" t="s">
        <v>9172</v>
      </c>
      <c r="I1917" s="9">
        <v>1</v>
      </c>
    </row>
    <row r="1918" spans="1:9">
      <c r="A1918" s="255" t="s">
        <v>3098</v>
      </c>
      <c r="B1918" s="9">
        <v>0</v>
      </c>
      <c r="C1918" s="255" t="s">
        <v>9113</v>
      </c>
      <c r="D1918" s="9">
        <v>4.516027795888259E-2</v>
      </c>
      <c r="E1918" s="9">
        <v>17477099.499999996</v>
      </c>
      <c r="F1918" s="255" t="s">
        <v>9154</v>
      </c>
      <c r="G1918" s="9">
        <v>1</v>
      </c>
      <c r="H1918" s="255" t="s">
        <v>9172</v>
      </c>
      <c r="I1918" s="9">
        <v>1</v>
      </c>
    </row>
    <row r="1919" spans="1:9">
      <c r="A1919" s="255" t="s">
        <v>3099</v>
      </c>
      <c r="B1919" s="9">
        <v>0</v>
      </c>
      <c r="C1919" s="255" t="s">
        <v>9109</v>
      </c>
      <c r="D1919" s="9">
        <v>0.36039919999999998</v>
      </c>
      <c r="E1919" s="9">
        <v>17477099.499999996</v>
      </c>
      <c r="F1919" s="255" t="s">
        <v>9155</v>
      </c>
      <c r="G1919" s="9">
        <v>1</v>
      </c>
      <c r="H1919" s="255" t="s">
        <v>9171</v>
      </c>
      <c r="I1919" s="9">
        <v>1</v>
      </c>
    </row>
    <row r="1920" spans="1:9">
      <c r="A1920" s="255" t="s">
        <v>3100</v>
      </c>
      <c r="B1920" s="9">
        <v>0</v>
      </c>
      <c r="C1920" s="255" t="s">
        <v>9110</v>
      </c>
      <c r="D1920" s="9">
        <v>0.23746800000000001</v>
      </c>
      <c r="E1920" s="9">
        <v>17477099.499999996</v>
      </c>
      <c r="F1920" s="255" t="s">
        <v>9155</v>
      </c>
      <c r="G1920" s="9">
        <v>1</v>
      </c>
      <c r="H1920" s="255" t="s">
        <v>9171</v>
      </c>
      <c r="I1920" s="9">
        <v>1</v>
      </c>
    </row>
    <row r="1921" spans="1:9">
      <c r="A1921" s="255" t="s">
        <v>3101</v>
      </c>
      <c r="B1921" s="9">
        <v>0</v>
      </c>
      <c r="C1921" s="255" t="s">
        <v>9111</v>
      </c>
      <c r="D1921" s="9">
        <v>0.37453241773539986</v>
      </c>
      <c r="E1921" s="9">
        <v>17477099.499999996</v>
      </c>
      <c r="F1921" s="255" t="s">
        <v>9155</v>
      </c>
      <c r="G1921" s="9">
        <v>1</v>
      </c>
      <c r="H1921" s="255" t="s">
        <v>9172</v>
      </c>
      <c r="I1921" s="9">
        <v>1</v>
      </c>
    </row>
    <row r="1922" spans="1:9">
      <c r="A1922" s="255" t="s">
        <v>3102</v>
      </c>
      <c r="B1922" s="9">
        <v>0</v>
      </c>
      <c r="C1922" s="255" t="s">
        <v>9112</v>
      </c>
      <c r="D1922" s="9">
        <v>0.10878336582695045</v>
      </c>
      <c r="E1922" s="9">
        <v>17477099.499999996</v>
      </c>
      <c r="F1922" s="255" t="s">
        <v>9155</v>
      </c>
      <c r="G1922" s="9">
        <v>1</v>
      </c>
      <c r="H1922" s="255" t="s">
        <v>9172</v>
      </c>
      <c r="I1922" s="9">
        <v>1</v>
      </c>
    </row>
    <row r="1923" spans="1:9">
      <c r="A1923" s="255" t="s">
        <v>3103</v>
      </c>
      <c r="B1923" s="9">
        <v>0</v>
      </c>
      <c r="C1923" s="255" t="s">
        <v>9113</v>
      </c>
      <c r="D1923" s="9">
        <v>4.3927049435892179E-2</v>
      </c>
      <c r="E1923" s="9">
        <v>17477099.499999996</v>
      </c>
      <c r="F1923" s="255" t="s">
        <v>9155</v>
      </c>
      <c r="G1923" s="9">
        <v>1</v>
      </c>
      <c r="H1923" s="255" t="s">
        <v>9172</v>
      </c>
      <c r="I1923" s="9">
        <v>1</v>
      </c>
    </row>
    <row r="1924" spans="1:9">
      <c r="A1924" s="255" t="s">
        <v>3104</v>
      </c>
      <c r="B1924" s="9">
        <v>0</v>
      </c>
      <c r="C1924" s="255" t="s">
        <v>9109</v>
      </c>
      <c r="D1924" s="9">
        <v>0.36039919999999998</v>
      </c>
      <c r="E1924" s="9">
        <v>17477099.499999996</v>
      </c>
      <c r="F1924" s="255" t="s">
        <v>9156</v>
      </c>
      <c r="G1924" s="9">
        <v>1</v>
      </c>
      <c r="H1924" s="255" t="s">
        <v>9171</v>
      </c>
      <c r="I1924" s="9">
        <v>1</v>
      </c>
    </row>
    <row r="1925" spans="1:9">
      <c r="A1925" s="255" t="s">
        <v>3105</v>
      </c>
      <c r="B1925" s="9">
        <v>0</v>
      </c>
      <c r="C1925" s="255" t="s">
        <v>9110</v>
      </c>
      <c r="D1925" s="9">
        <v>0.23746800000000001</v>
      </c>
      <c r="E1925" s="9">
        <v>17477099.499999996</v>
      </c>
      <c r="F1925" s="255" t="s">
        <v>9156</v>
      </c>
      <c r="G1925" s="9">
        <v>1</v>
      </c>
      <c r="H1925" s="255" t="s">
        <v>9171</v>
      </c>
      <c r="I1925" s="9">
        <v>1</v>
      </c>
    </row>
    <row r="1926" spans="1:9">
      <c r="A1926" s="255" t="s">
        <v>3106</v>
      </c>
      <c r="B1926" s="9">
        <v>0</v>
      </c>
      <c r="C1926" s="255" t="s">
        <v>9111</v>
      </c>
      <c r="D1926" s="9">
        <v>0.37453241773539986</v>
      </c>
      <c r="E1926" s="9">
        <v>17477099.499999996</v>
      </c>
      <c r="F1926" s="255" t="s">
        <v>9156</v>
      </c>
      <c r="G1926" s="9">
        <v>1</v>
      </c>
      <c r="H1926" s="255" t="s">
        <v>9172</v>
      </c>
      <c r="I1926" s="9">
        <v>1</v>
      </c>
    </row>
    <row r="1927" spans="1:9">
      <c r="A1927" s="255" t="s">
        <v>3107</v>
      </c>
      <c r="B1927" s="9">
        <v>0</v>
      </c>
      <c r="C1927" s="255" t="s">
        <v>9112</v>
      </c>
      <c r="D1927" s="9">
        <v>0.10878336582695045</v>
      </c>
      <c r="E1927" s="9">
        <v>17477099.499999996</v>
      </c>
      <c r="F1927" s="255" t="s">
        <v>9156</v>
      </c>
      <c r="G1927" s="9">
        <v>1</v>
      </c>
      <c r="H1927" s="255" t="s">
        <v>9172</v>
      </c>
      <c r="I1927" s="9">
        <v>1</v>
      </c>
    </row>
    <row r="1928" spans="1:9">
      <c r="A1928" s="255" t="s">
        <v>3108</v>
      </c>
      <c r="B1928" s="9">
        <v>0</v>
      </c>
      <c r="C1928" s="255" t="s">
        <v>9113</v>
      </c>
      <c r="D1928" s="9">
        <v>4.3927049435892179E-2</v>
      </c>
      <c r="E1928" s="9">
        <v>17477099.499999996</v>
      </c>
      <c r="F1928" s="255" t="s">
        <v>9156</v>
      </c>
      <c r="G1928" s="9">
        <v>1</v>
      </c>
      <c r="H1928" s="255" t="s">
        <v>9172</v>
      </c>
      <c r="I1928" s="9">
        <v>1</v>
      </c>
    </row>
    <row r="1929" spans="1:9">
      <c r="A1929" s="255" t="s">
        <v>3109</v>
      </c>
      <c r="B1929" s="9">
        <v>0</v>
      </c>
      <c r="C1929" s="255" t="s">
        <v>9109</v>
      </c>
      <c r="D1929" s="9">
        <v>0.35865829999999999</v>
      </c>
      <c r="E1929" s="9">
        <v>17477099.499999996</v>
      </c>
      <c r="F1929" s="255" t="s">
        <v>9157</v>
      </c>
      <c r="G1929" s="9">
        <v>1</v>
      </c>
      <c r="H1929" s="255" t="s">
        <v>9171</v>
      </c>
      <c r="I1929" s="9">
        <v>1</v>
      </c>
    </row>
    <row r="1930" spans="1:9">
      <c r="A1930" s="255" t="s">
        <v>3110</v>
      </c>
      <c r="B1930" s="9">
        <v>0</v>
      </c>
      <c r="C1930" s="255" t="s">
        <v>9110</v>
      </c>
      <c r="D1930" s="9">
        <v>0.2346954</v>
      </c>
      <c r="E1930" s="9">
        <v>17477099.499999996</v>
      </c>
      <c r="F1930" s="255" t="s">
        <v>9157</v>
      </c>
      <c r="G1930" s="9">
        <v>1</v>
      </c>
      <c r="H1930" s="255" t="s">
        <v>9171</v>
      </c>
      <c r="I1930" s="9">
        <v>1</v>
      </c>
    </row>
    <row r="1931" spans="1:9">
      <c r="A1931" s="255" t="s">
        <v>3111</v>
      </c>
      <c r="B1931" s="9">
        <v>0</v>
      </c>
      <c r="C1931" s="255" t="s">
        <v>9111</v>
      </c>
      <c r="D1931" s="9">
        <v>0.37670759452956543</v>
      </c>
      <c r="E1931" s="9">
        <v>17477099.499999996</v>
      </c>
      <c r="F1931" s="255" t="s">
        <v>9157</v>
      </c>
      <c r="G1931" s="9">
        <v>1</v>
      </c>
      <c r="H1931" s="255" t="s">
        <v>9172</v>
      </c>
      <c r="I1931" s="9">
        <v>1</v>
      </c>
    </row>
    <row r="1932" spans="1:9">
      <c r="A1932" s="255" t="s">
        <v>3112</v>
      </c>
      <c r="B1932" s="9">
        <v>0</v>
      </c>
      <c r="C1932" s="255" t="s">
        <v>9112</v>
      </c>
      <c r="D1932" s="9">
        <v>0.1103607568076297</v>
      </c>
      <c r="E1932" s="9">
        <v>17477099.499999996</v>
      </c>
      <c r="F1932" s="255" t="s">
        <v>9157</v>
      </c>
      <c r="G1932" s="9">
        <v>1</v>
      </c>
      <c r="H1932" s="255" t="s">
        <v>9172</v>
      </c>
      <c r="I1932" s="9">
        <v>1</v>
      </c>
    </row>
    <row r="1933" spans="1:9">
      <c r="A1933" s="255" t="s">
        <v>3113</v>
      </c>
      <c r="B1933" s="9">
        <v>0</v>
      </c>
      <c r="C1933" s="255" t="s">
        <v>9113</v>
      </c>
      <c r="D1933" s="9">
        <v>4.4637046429435986E-2</v>
      </c>
      <c r="E1933" s="9">
        <v>17477099.499999996</v>
      </c>
      <c r="F1933" s="255" t="s">
        <v>9157</v>
      </c>
      <c r="G1933" s="9">
        <v>1</v>
      </c>
      <c r="H1933" s="255" t="s">
        <v>9172</v>
      </c>
      <c r="I1933" s="9">
        <v>1</v>
      </c>
    </row>
    <row r="1934" spans="1:9">
      <c r="A1934" s="255" t="s">
        <v>3114</v>
      </c>
      <c r="B1934" s="9">
        <v>0</v>
      </c>
      <c r="C1934" s="255" t="s">
        <v>9109</v>
      </c>
      <c r="D1934" s="9">
        <v>0.35865829999999999</v>
      </c>
      <c r="E1934" s="9">
        <v>17477099.499999996</v>
      </c>
      <c r="F1934" s="255" t="s">
        <v>9158</v>
      </c>
      <c r="G1934" s="9">
        <v>1</v>
      </c>
      <c r="H1934" s="255" t="s">
        <v>9171</v>
      </c>
      <c r="I1934" s="9">
        <v>1</v>
      </c>
    </row>
    <row r="1935" spans="1:9">
      <c r="A1935" s="255" t="s">
        <v>3115</v>
      </c>
      <c r="B1935" s="9">
        <v>0</v>
      </c>
      <c r="C1935" s="255" t="s">
        <v>9110</v>
      </c>
      <c r="D1935" s="9">
        <v>0.2346954</v>
      </c>
      <c r="E1935" s="9">
        <v>17477099.499999996</v>
      </c>
      <c r="F1935" s="255" t="s">
        <v>9158</v>
      </c>
      <c r="G1935" s="9">
        <v>1</v>
      </c>
      <c r="H1935" s="255" t="s">
        <v>9171</v>
      </c>
      <c r="I1935" s="9">
        <v>1</v>
      </c>
    </row>
    <row r="1936" spans="1:9">
      <c r="A1936" s="255" t="s">
        <v>3116</v>
      </c>
      <c r="B1936" s="9">
        <v>0</v>
      </c>
      <c r="C1936" s="255" t="s">
        <v>9111</v>
      </c>
      <c r="D1936" s="9">
        <v>0.37670759452956543</v>
      </c>
      <c r="E1936" s="9">
        <v>17477099.499999996</v>
      </c>
      <c r="F1936" s="255" t="s">
        <v>9158</v>
      </c>
      <c r="G1936" s="9">
        <v>1</v>
      </c>
      <c r="H1936" s="255" t="s">
        <v>9172</v>
      </c>
      <c r="I1936" s="9">
        <v>1</v>
      </c>
    </row>
    <row r="1937" spans="1:9">
      <c r="A1937" s="255" t="s">
        <v>3117</v>
      </c>
      <c r="B1937" s="9">
        <v>0</v>
      </c>
      <c r="C1937" s="255" t="s">
        <v>9112</v>
      </c>
      <c r="D1937" s="9">
        <v>0.1103607568076297</v>
      </c>
      <c r="E1937" s="9">
        <v>17477099.499999996</v>
      </c>
      <c r="F1937" s="255" t="s">
        <v>9158</v>
      </c>
      <c r="G1937" s="9">
        <v>1</v>
      </c>
      <c r="H1937" s="255" t="s">
        <v>9172</v>
      </c>
      <c r="I1937" s="9">
        <v>1</v>
      </c>
    </row>
    <row r="1938" spans="1:9">
      <c r="A1938" s="255" t="s">
        <v>3118</v>
      </c>
      <c r="B1938" s="9">
        <v>0</v>
      </c>
      <c r="C1938" s="255" t="s">
        <v>9113</v>
      </c>
      <c r="D1938" s="9">
        <v>4.4637046429435986E-2</v>
      </c>
      <c r="E1938" s="9">
        <v>17477099.499999996</v>
      </c>
      <c r="F1938" s="255" t="s">
        <v>9158</v>
      </c>
      <c r="G1938" s="9">
        <v>1</v>
      </c>
      <c r="H1938" s="255" t="s">
        <v>9172</v>
      </c>
      <c r="I1938" s="9">
        <v>1</v>
      </c>
    </row>
    <row r="1939" spans="1:9">
      <c r="A1939" s="255" t="s">
        <v>3119</v>
      </c>
      <c r="B1939" s="9">
        <v>0</v>
      </c>
      <c r="C1939" s="255" t="s">
        <v>9109</v>
      </c>
      <c r="D1939" s="9">
        <v>0.35933039999999999</v>
      </c>
      <c r="E1939" s="9">
        <v>17477099.499999996</v>
      </c>
      <c r="F1939" s="255" t="s">
        <v>9159</v>
      </c>
      <c r="G1939" s="9">
        <v>1</v>
      </c>
      <c r="H1939" s="255" t="s">
        <v>9171</v>
      </c>
      <c r="I1939" s="9">
        <v>1</v>
      </c>
    </row>
    <row r="1940" spans="1:9">
      <c r="A1940" s="255" t="s">
        <v>3120</v>
      </c>
      <c r="B1940" s="9">
        <v>0</v>
      </c>
      <c r="C1940" s="255" t="s">
        <v>9110</v>
      </c>
      <c r="D1940" s="9">
        <v>0.23595189999999999</v>
      </c>
      <c r="E1940" s="9">
        <v>17477099.499999996</v>
      </c>
      <c r="F1940" s="255" t="s">
        <v>9159</v>
      </c>
      <c r="G1940" s="9">
        <v>1</v>
      </c>
      <c r="H1940" s="255" t="s">
        <v>9171</v>
      </c>
      <c r="I1940" s="9">
        <v>1</v>
      </c>
    </row>
    <row r="1941" spans="1:9">
      <c r="A1941" s="255" t="s">
        <v>3121</v>
      </c>
      <c r="B1941" s="9">
        <v>0</v>
      </c>
      <c r="C1941" s="255" t="s">
        <v>9111</v>
      </c>
      <c r="D1941" s="9">
        <v>0.37667818503058714</v>
      </c>
      <c r="E1941" s="9">
        <v>17477099.499999996</v>
      </c>
      <c r="F1941" s="255" t="s">
        <v>9159</v>
      </c>
      <c r="G1941" s="9">
        <v>1</v>
      </c>
      <c r="H1941" s="255" t="s">
        <v>9172</v>
      </c>
      <c r="I1941" s="9">
        <v>1</v>
      </c>
    </row>
    <row r="1942" spans="1:9">
      <c r="A1942" s="255" t="s">
        <v>3122</v>
      </c>
      <c r="B1942" s="9">
        <v>0</v>
      </c>
      <c r="C1942" s="255" t="s">
        <v>9112</v>
      </c>
      <c r="D1942" s="9">
        <v>0.10995804451559796</v>
      </c>
      <c r="E1942" s="9">
        <v>17477099.499999996</v>
      </c>
      <c r="F1942" s="255" t="s">
        <v>9159</v>
      </c>
      <c r="G1942" s="9">
        <v>1</v>
      </c>
      <c r="H1942" s="255" t="s">
        <v>9172</v>
      </c>
      <c r="I1942" s="9">
        <v>1</v>
      </c>
    </row>
    <row r="1943" spans="1:9">
      <c r="A1943" s="255" t="s">
        <v>3123</v>
      </c>
      <c r="B1943" s="9">
        <v>0</v>
      </c>
      <c r="C1943" s="255" t="s">
        <v>9113</v>
      </c>
      <c r="D1943" s="9">
        <v>4.442686696381646E-2</v>
      </c>
      <c r="E1943" s="9">
        <v>17477099.499999996</v>
      </c>
      <c r="F1943" s="255" t="s">
        <v>9159</v>
      </c>
      <c r="G1943" s="9">
        <v>1</v>
      </c>
      <c r="H1943" s="255" t="s">
        <v>9172</v>
      </c>
      <c r="I1943" s="9">
        <v>1</v>
      </c>
    </row>
    <row r="1944" spans="1:9">
      <c r="A1944" s="255" t="s">
        <v>3124</v>
      </c>
      <c r="B1944" s="9">
        <v>0</v>
      </c>
      <c r="C1944" s="255" t="s">
        <v>9111</v>
      </c>
      <c r="D1944" s="9">
        <v>0.37931424152534843</v>
      </c>
      <c r="E1944" s="9">
        <v>17477099.499999996</v>
      </c>
      <c r="F1944" s="255" t="s">
        <v>9160</v>
      </c>
      <c r="G1944" s="9">
        <v>1</v>
      </c>
      <c r="H1944" s="255" t="s">
        <v>9172</v>
      </c>
      <c r="I1944" s="9">
        <v>1</v>
      </c>
    </row>
    <row r="1945" spans="1:9">
      <c r="A1945" s="255" t="s">
        <v>3125</v>
      </c>
      <c r="B1945" s="9">
        <v>0</v>
      </c>
      <c r="C1945" s="255" t="s">
        <v>9112</v>
      </c>
      <c r="D1945" s="9">
        <v>0.11102426448144272</v>
      </c>
      <c r="E1945" s="9">
        <v>17477099.499999996</v>
      </c>
      <c r="F1945" s="255" t="s">
        <v>9160</v>
      </c>
      <c r="G1945" s="9">
        <v>1</v>
      </c>
      <c r="H1945" s="255" t="s">
        <v>9172</v>
      </c>
      <c r="I1945" s="9">
        <v>1</v>
      </c>
    </row>
    <row r="1946" spans="1:9">
      <c r="A1946" s="255" t="s">
        <v>3126</v>
      </c>
      <c r="B1946" s="9">
        <v>0</v>
      </c>
      <c r="C1946" s="255" t="s">
        <v>9113</v>
      </c>
      <c r="D1946" s="9">
        <v>4.4899566414325048E-2</v>
      </c>
      <c r="E1946" s="9">
        <v>17477099.499999996</v>
      </c>
      <c r="F1946" s="255" t="s">
        <v>9160</v>
      </c>
      <c r="G1946" s="9">
        <v>1</v>
      </c>
      <c r="H1946" s="255" t="s">
        <v>9172</v>
      </c>
      <c r="I1946" s="9">
        <v>1</v>
      </c>
    </row>
    <row r="1947" spans="1:9">
      <c r="A1947" s="255" t="s">
        <v>3127</v>
      </c>
      <c r="B1947" s="9">
        <v>0</v>
      </c>
      <c r="C1947" s="255" t="s">
        <v>9109</v>
      </c>
      <c r="D1947" s="9">
        <v>0.35808099999999998</v>
      </c>
      <c r="E1947" s="9">
        <v>17477099.499999996</v>
      </c>
      <c r="F1947" s="255" t="s">
        <v>9161</v>
      </c>
      <c r="G1947" s="9">
        <v>1</v>
      </c>
      <c r="H1947" s="255" t="s">
        <v>9171</v>
      </c>
      <c r="I1947" s="9">
        <v>1</v>
      </c>
    </row>
    <row r="1948" spans="1:9">
      <c r="A1948" s="255" t="s">
        <v>3128</v>
      </c>
      <c r="B1948" s="9">
        <v>0</v>
      </c>
      <c r="C1948" s="255" t="s">
        <v>9110</v>
      </c>
      <c r="D1948" s="9">
        <v>0.2338992</v>
      </c>
      <c r="E1948" s="9">
        <v>17477099.499999996</v>
      </c>
      <c r="F1948" s="255" t="s">
        <v>9161</v>
      </c>
      <c r="G1948" s="9">
        <v>1</v>
      </c>
      <c r="H1948" s="255" t="s">
        <v>9171</v>
      </c>
      <c r="I1948" s="9">
        <v>1</v>
      </c>
    </row>
    <row r="1949" spans="1:9">
      <c r="A1949" s="255" t="s">
        <v>3129</v>
      </c>
      <c r="B1949" s="9">
        <v>0</v>
      </c>
      <c r="C1949" s="255" t="s">
        <v>9111</v>
      </c>
      <c r="D1949" s="9">
        <v>0.38087544878366802</v>
      </c>
      <c r="E1949" s="9">
        <v>17477099.499999996</v>
      </c>
      <c r="F1949" s="255" t="s">
        <v>9161</v>
      </c>
      <c r="G1949" s="9">
        <v>1</v>
      </c>
      <c r="H1949" s="255" t="s">
        <v>9172</v>
      </c>
      <c r="I1949" s="9">
        <v>1</v>
      </c>
    </row>
    <row r="1950" spans="1:9">
      <c r="A1950" s="255" t="s">
        <v>3130</v>
      </c>
      <c r="B1950" s="9">
        <v>0</v>
      </c>
      <c r="C1950" s="255" t="s">
        <v>9112</v>
      </c>
      <c r="D1950" s="9">
        <v>0.11142074261266746</v>
      </c>
      <c r="E1950" s="9">
        <v>17477099.499999996</v>
      </c>
      <c r="F1950" s="255" t="s">
        <v>9161</v>
      </c>
      <c r="G1950" s="9">
        <v>1</v>
      </c>
      <c r="H1950" s="255" t="s">
        <v>9172</v>
      </c>
      <c r="I1950" s="9">
        <v>1</v>
      </c>
    </row>
    <row r="1951" spans="1:9">
      <c r="A1951" s="255" t="s">
        <v>3131</v>
      </c>
      <c r="B1951" s="9">
        <v>0</v>
      </c>
      <c r="C1951" s="255" t="s">
        <v>9113</v>
      </c>
      <c r="D1951" s="9">
        <v>4.5117761234096783E-2</v>
      </c>
      <c r="E1951" s="9">
        <v>17477099.499999996</v>
      </c>
      <c r="F1951" s="255" t="s">
        <v>9161</v>
      </c>
      <c r="G1951" s="9">
        <v>1</v>
      </c>
      <c r="H1951" s="255" t="s">
        <v>9172</v>
      </c>
      <c r="I1951" s="9">
        <v>1</v>
      </c>
    </row>
    <row r="1952" spans="1:9">
      <c r="A1952" s="255" t="s">
        <v>3132</v>
      </c>
      <c r="B1952" s="9">
        <v>0</v>
      </c>
      <c r="C1952" s="255" t="s">
        <v>9109</v>
      </c>
      <c r="D1952" s="9">
        <v>0.36006009999999999</v>
      </c>
      <c r="E1952" s="9">
        <v>17477099.499999996</v>
      </c>
      <c r="F1952" s="255" t="s">
        <v>9162</v>
      </c>
      <c r="G1952" s="9">
        <v>1</v>
      </c>
      <c r="H1952" s="255" t="s">
        <v>9171</v>
      </c>
      <c r="I1952" s="9">
        <v>1</v>
      </c>
    </row>
    <row r="1953" spans="1:9">
      <c r="A1953" s="255" t="s">
        <v>3133</v>
      </c>
      <c r="B1953" s="9">
        <v>0</v>
      </c>
      <c r="C1953" s="255" t="s">
        <v>9110</v>
      </c>
      <c r="D1953" s="9">
        <v>0.23735980000000001</v>
      </c>
      <c r="E1953" s="9">
        <v>17477099.499999996</v>
      </c>
      <c r="F1953" s="255" t="s">
        <v>9162</v>
      </c>
      <c r="G1953" s="9">
        <v>1</v>
      </c>
      <c r="H1953" s="255" t="s">
        <v>9171</v>
      </c>
      <c r="I1953" s="9">
        <v>1</v>
      </c>
    </row>
    <row r="1954" spans="1:9">
      <c r="A1954" s="255" t="s">
        <v>3134</v>
      </c>
      <c r="B1954" s="9">
        <v>0</v>
      </c>
      <c r="C1954" s="255" t="s">
        <v>9111</v>
      </c>
      <c r="D1954" s="9">
        <v>0.37766606922998497</v>
      </c>
      <c r="E1954" s="9">
        <v>17477099.499999996</v>
      </c>
      <c r="F1954" s="255" t="s">
        <v>9162</v>
      </c>
      <c r="G1954" s="9">
        <v>1</v>
      </c>
      <c r="H1954" s="255" t="s">
        <v>9172</v>
      </c>
      <c r="I1954" s="9">
        <v>1</v>
      </c>
    </row>
    <row r="1955" spans="1:9">
      <c r="A1955" s="255" t="s">
        <v>3135</v>
      </c>
      <c r="B1955" s="9">
        <v>0</v>
      </c>
      <c r="C1955" s="255" t="s">
        <v>9112</v>
      </c>
      <c r="D1955" s="9">
        <v>0.11010467570834791</v>
      </c>
      <c r="E1955" s="9">
        <v>17477099.499999996</v>
      </c>
      <c r="F1955" s="255" t="s">
        <v>9162</v>
      </c>
      <c r="G1955" s="9">
        <v>1</v>
      </c>
      <c r="H1955" s="255" t="s">
        <v>9172</v>
      </c>
      <c r="I1955" s="9">
        <v>1</v>
      </c>
    </row>
    <row r="1956" spans="1:9">
      <c r="A1956" s="255" t="s">
        <v>3136</v>
      </c>
      <c r="B1956" s="9">
        <v>0</v>
      </c>
      <c r="C1956" s="255" t="s">
        <v>9113</v>
      </c>
      <c r="D1956" s="9">
        <v>4.449482125280492E-2</v>
      </c>
      <c r="E1956" s="9">
        <v>17477099.499999996</v>
      </c>
      <c r="F1956" s="255" t="s">
        <v>9162</v>
      </c>
      <c r="G1956" s="9">
        <v>1</v>
      </c>
      <c r="H1956" s="255" t="s">
        <v>9172</v>
      </c>
      <c r="I1956" s="9">
        <v>1</v>
      </c>
    </row>
    <row r="1957" spans="1:9">
      <c r="A1957" s="255" t="s">
        <v>3137</v>
      </c>
      <c r="B1957" s="9">
        <v>0</v>
      </c>
      <c r="C1957" s="255" t="s">
        <v>9109</v>
      </c>
      <c r="D1957" s="9">
        <v>0.35897079999999998</v>
      </c>
      <c r="E1957" s="9">
        <v>17477099.499999996</v>
      </c>
      <c r="F1957" s="255" t="s">
        <v>9163</v>
      </c>
      <c r="G1957" s="9">
        <v>1</v>
      </c>
      <c r="H1957" s="255" t="s">
        <v>9171</v>
      </c>
      <c r="I1957" s="9">
        <v>1</v>
      </c>
    </row>
    <row r="1958" spans="1:9">
      <c r="A1958" s="255" t="s">
        <v>3138</v>
      </c>
      <c r="B1958" s="9">
        <v>0</v>
      </c>
      <c r="C1958" s="255" t="s">
        <v>9110</v>
      </c>
      <c r="D1958" s="9">
        <v>0.23540990000000001</v>
      </c>
      <c r="E1958" s="9">
        <v>17477099.499999996</v>
      </c>
      <c r="F1958" s="255" t="s">
        <v>9163</v>
      </c>
      <c r="G1958" s="9">
        <v>1</v>
      </c>
      <c r="H1958" s="255" t="s">
        <v>9171</v>
      </c>
      <c r="I1958" s="9">
        <v>1</v>
      </c>
    </row>
    <row r="1959" spans="1:9">
      <c r="A1959" s="255" t="s">
        <v>3139</v>
      </c>
      <c r="B1959" s="9">
        <v>0</v>
      </c>
      <c r="C1959" s="255" t="s">
        <v>9111</v>
      </c>
      <c r="D1959" s="9">
        <v>0.3769619987510982</v>
      </c>
      <c r="E1959" s="9">
        <v>17477099.499999996</v>
      </c>
      <c r="F1959" s="255" t="s">
        <v>9163</v>
      </c>
      <c r="G1959" s="9">
        <v>1</v>
      </c>
      <c r="H1959" s="255" t="s">
        <v>9172</v>
      </c>
      <c r="I1959" s="9">
        <v>1</v>
      </c>
    </row>
    <row r="1960" spans="1:9">
      <c r="A1960" s="255" t="s">
        <v>3140</v>
      </c>
      <c r="B1960" s="9">
        <v>0</v>
      </c>
      <c r="C1960" s="255" t="s">
        <v>9112</v>
      </c>
      <c r="D1960" s="9">
        <v>0.11021230682916965</v>
      </c>
      <c r="E1960" s="9">
        <v>17477099.499999996</v>
      </c>
      <c r="F1960" s="255" t="s">
        <v>9163</v>
      </c>
      <c r="G1960" s="9">
        <v>1</v>
      </c>
      <c r="H1960" s="255" t="s">
        <v>9172</v>
      </c>
      <c r="I1960" s="9">
        <v>1</v>
      </c>
    </row>
    <row r="1961" spans="1:9">
      <c r="A1961" s="255" t="s">
        <v>3141</v>
      </c>
      <c r="B1961" s="9">
        <v>0</v>
      </c>
      <c r="C1961" s="255" t="s">
        <v>9113</v>
      </c>
      <c r="D1961" s="9">
        <v>4.4541755302356129E-2</v>
      </c>
      <c r="E1961" s="9">
        <v>17477099.499999996</v>
      </c>
      <c r="F1961" s="255" t="s">
        <v>9163</v>
      </c>
      <c r="G1961" s="9">
        <v>1</v>
      </c>
      <c r="H1961" s="255" t="s">
        <v>9172</v>
      </c>
      <c r="I1961" s="9">
        <v>1</v>
      </c>
    </row>
    <row r="1962" spans="1:9">
      <c r="A1962" s="255" t="s">
        <v>3142</v>
      </c>
      <c r="B1962" s="9">
        <v>0</v>
      </c>
      <c r="C1962" s="255" t="s">
        <v>9109</v>
      </c>
      <c r="D1962" s="9">
        <v>0.36014859999999999</v>
      </c>
      <c r="E1962" s="9">
        <v>17477099.499999996</v>
      </c>
      <c r="F1962" s="255" t="s">
        <v>9164</v>
      </c>
      <c r="G1962" s="9">
        <v>1</v>
      </c>
      <c r="H1962" s="255" t="s">
        <v>9171</v>
      </c>
      <c r="I1962" s="9">
        <v>1</v>
      </c>
    </row>
    <row r="1963" spans="1:9">
      <c r="A1963" s="255" t="s">
        <v>3143</v>
      </c>
      <c r="B1963" s="9">
        <v>0</v>
      </c>
      <c r="C1963" s="255" t="s">
        <v>9110</v>
      </c>
      <c r="D1963" s="9">
        <v>0.23743139999999999</v>
      </c>
      <c r="E1963" s="9">
        <v>17477099.499999996</v>
      </c>
      <c r="F1963" s="255" t="s">
        <v>9164</v>
      </c>
      <c r="G1963" s="9">
        <v>1</v>
      </c>
      <c r="H1963" s="255" t="s">
        <v>9171</v>
      </c>
      <c r="I1963" s="9">
        <v>1</v>
      </c>
    </row>
    <row r="1964" spans="1:9">
      <c r="A1964" s="255" t="s">
        <v>3144</v>
      </c>
      <c r="B1964" s="9">
        <v>0</v>
      </c>
      <c r="C1964" s="255" t="s">
        <v>9111</v>
      </c>
      <c r="D1964" s="9">
        <v>0.37581313365078506</v>
      </c>
      <c r="E1964" s="9">
        <v>17477099.499999996</v>
      </c>
      <c r="F1964" s="255" t="s">
        <v>9164</v>
      </c>
      <c r="G1964" s="9">
        <v>1</v>
      </c>
      <c r="H1964" s="255" t="s">
        <v>9172</v>
      </c>
      <c r="I1964" s="9">
        <v>1</v>
      </c>
    </row>
    <row r="1965" spans="1:9">
      <c r="A1965" s="255" t="s">
        <v>3145</v>
      </c>
      <c r="B1965" s="9">
        <v>0</v>
      </c>
      <c r="C1965" s="255" t="s">
        <v>9112</v>
      </c>
      <c r="D1965" s="9">
        <v>0.10943412481779147</v>
      </c>
      <c r="E1965" s="9">
        <v>17477099.499999996</v>
      </c>
      <c r="F1965" s="255" t="s">
        <v>9164</v>
      </c>
      <c r="G1965" s="9">
        <v>1</v>
      </c>
      <c r="H1965" s="255" t="s">
        <v>9172</v>
      </c>
      <c r="I1965" s="9">
        <v>1</v>
      </c>
    </row>
    <row r="1966" spans="1:9">
      <c r="A1966" s="255" t="s">
        <v>3146</v>
      </c>
      <c r="B1966" s="9">
        <v>0</v>
      </c>
      <c r="C1966" s="255" t="s">
        <v>9113</v>
      </c>
      <c r="D1966" s="9">
        <v>4.4182036198152835E-2</v>
      </c>
      <c r="E1966" s="9">
        <v>17477099.499999996</v>
      </c>
      <c r="F1966" s="255" t="s">
        <v>9164</v>
      </c>
      <c r="G1966" s="9">
        <v>1</v>
      </c>
      <c r="H1966" s="255" t="s">
        <v>9172</v>
      </c>
      <c r="I1966" s="9">
        <v>1</v>
      </c>
    </row>
    <row r="1967" spans="1:9">
      <c r="A1967" s="255" t="s">
        <v>3147</v>
      </c>
      <c r="B1967" s="9">
        <v>0</v>
      </c>
      <c r="C1967" s="255" t="s">
        <v>9109</v>
      </c>
      <c r="D1967" s="9">
        <v>0.35917130000000003</v>
      </c>
      <c r="E1967" s="9">
        <v>17477099.499999996</v>
      </c>
      <c r="F1967" s="255" t="s">
        <v>9165</v>
      </c>
      <c r="G1967" s="9">
        <v>1</v>
      </c>
      <c r="H1967" s="255" t="s">
        <v>9171</v>
      </c>
      <c r="I1967" s="9">
        <v>1</v>
      </c>
    </row>
    <row r="1968" spans="1:9">
      <c r="A1968" s="255" t="s">
        <v>3148</v>
      </c>
      <c r="B1968" s="9">
        <v>0</v>
      </c>
      <c r="C1968" s="255" t="s">
        <v>9110</v>
      </c>
      <c r="D1968" s="9">
        <v>0.23541219999999999</v>
      </c>
      <c r="E1968" s="9">
        <v>17477099.499999996</v>
      </c>
      <c r="F1968" s="255" t="s">
        <v>9165</v>
      </c>
      <c r="G1968" s="9">
        <v>1</v>
      </c>
      <c r="H1968" s="255" t="s">
        <v>9171</v>
      </c>
      <c r="I1968" s="9">
        <v>1</v>
      </c>
    </row>
    <row r="1969" spans="1:9">
      <c r="A1969" s="255" t="s">
        <v>3149</v>
      </c>
      <c r="B1969" s="9">
        <v>0</v>
      </c>
      <c r="C1969" s="255" t="s">
        <v>9111</v>
      </c>
      <c r="D1969" s="9">
        <v>0.37648608272698653</v>
      </c>
      <c r="E1969" s="9">
        <v>17477099.499999996</v>
      </c>
      <c r="F1969" s="255" t="s">
        <v>9165</v>
      </c>
      <c r="G1969" s="9">
        <v>1</v>
      </c>
      <c r="H1969" s="255" t="s">
        <v>9172</v>
      </c>
      <c r="I1969" s="9">
        <v>1</v>
      </c>
    </row>
    <row r="1970" spans="1:9">
      <c r="A1970" s="255" t="s">
        <v>3150</v>
      </c>
      <c r="B1970" s="9">
        <v>0</v>
      </c>
      <c r="C1970" s="255" t="s">
        <v>9112</v>
      </c>
      <c r="D1970" s="9">
        <v>0.10990690041569354</v>
      </c>
      <c r="E1970" s="9">
        <v>17477099.499999996</v>
      </c>
      <c r="F1970" s="255" t="s">
        <v>9165</v>
      </c>
      <c r="G1970" s="9">
        <v>1</v>
      </c>
      <c r="H1970" s="255" t="s">
        <v>9172</v>
      </c>
      <c r="I1970" s="9">
        <v>1</v>
      </c>
    </row>
    <row r="1971" spans="1:9">
      <c r="A1971" s="255" t="s">
        <v>3151</v>
      </c>
      <c r="B1971" s="9">
        <v>0</v>
      </c>
      <c r="C1971" s="255" t="s">
        <v>9113</v>
      </c>
      <c r="D1971" s="9">
        <v>4.4445145308448702E-2</v>
      </c>
      <c r="E1971" s="9">
        <v>17477099.499999996</v>
      </c>
      <c r="F1971" s="255" t="s">
        <v>9165</v>
      </c>
      <c r="G1971" s="9">
        <v>1</v>
      </c>
      <c r="H1971" s="255" t="s">
        <v>9172</v>
      </c>
      <c r="I1971" s="9">
        <v>1</v>
      </c>
    </row>
    <row r="1972" spans="1:9">
      <c r="A1972" s="255" t="s">
        <v>3152</v>
      </c>
      <c r="B1972" s="9">
        <v>0</v>
      </c>
      <c r="C1972" s="255" t="s">
        <v>9109</v>
      </c>
      <c r="D1972" s="9">
        <v>0.35884169999999999</v>
      </c>
      <c r="E1972" s="9">
        <v>17477099.499999996</v>
      </c>
      <c r="F1972" s="255" t="s">
        <v>9166</v>
      </c>
      <c r="G1972" s="9">
        <v>1</v>
      </c>
      <c r="H1972" s="255" t="s">
        <v>9171</v>
      </c>
      <c r="I1972" s="9">
        <v>1</v>
      </c>
    </row>
    <row r="1973" spans="1:9">
      <c r="A1973" s="255" t="s">
        <v>3153</v>
      </c>
      <c r="B1973" s="9">
        <v>0</v>
      </c>
      <c r="C1973" s="255" t="s">
        <v>9110</v>
      </c>
      <c r="D1973" s="9">
        <v>0.23529539999999999</v>
      </c>
      <c r="E1973" s="9">
        <v>17477099.499999996</v>
      </c>
      <c r="F1973" s="255" t="s">
        <v>9166</v>
      </c>
      <c r="G1973" s="9">
        <v>1</v>
      </c>
      <c r="H1973" s="255" t="s">
        <v>9171</v>
      </c>
      <c r="I1973" s="9">
        <v>1</v>
      </c>
    </row>
    <row r="1974" spans="1:9">
      <c r="A1974" s="255" t="s">
        <v>3154</v>
      </c>
      <c r="B1974" s="9">
        <v>0</v>
      </c>
      <c r="C1974" s="255" t="s">
        <v>9111</v>
      </c>
      <c r="D1974" s="9">
        <v>0.38061673760561648</v>
      </c>
      <c r="E1974" s="9">
        <v>17477099.499999996</v>
      </c>
      <c r="F1974" s="255" t="s">
        <v>9166</v>
      </c>
      <c r="G1974" s="9">
        <v>1</v>
      </c>
      <c r="H1974" s="255" t="s">
        <v>9172</v>
      </c>
      <c r="I1974" s="9">
        <v>1</v>
      </c>
    </row>
    <row r="1975" spans="1:9">
      <c r="A1975" s="255" t="s">
        <v>3155</v>
      </c>
      <c r="B1975" s="9">
        <v>0</v>
      </c>
      <c r="C1975" s="255" t="s">
        <v>9112</v>
      </c>
      <c r="D1975" s="9">
        <v>0.1112101467348621</v>
      </c>
      <c r="E1975" s="9">
        <v>17477099.499999996</v>
      </c>
      <c r="F1975" s="255" t="s">
        <v>9166</v>
      </c>
      <c r="G1975" s="9">
        <v>1</v>
      </c>
      <c r="H1975" s="255" t="s">
        <v>9172</v>
      </c>
      <c r="I1975" s="9">
        <v>1</v>
      </c>
    </row>
    <row r="1976" spans="1:9">
      <c r="A1976" s="255" t="s">
        <v>3156</v>
      </c>
      <c r="B1976" s="9">
        <v>0</v>
      </c>
      <c r="C1976" s="255" t="s">
        <v>9113</v>
      </c>
      <c r="D1976" s="9">
        <v>4.5011166749104929E-2</v>
      </c>
      <c r="E1976" s="9">
        <v>17477099.499999996</v>
      </c>
      <c r="F1976" s="255" t="s">
        <v>9166</v>
      </c>
      <c r="G1976" s="9">
        <v>1</v>
      </c>
      <c r="H1976" s="255" t="s">
        <v>9172</v>
      </c>
      <c r="I1976" s="9">
        <v>1</v>
      </c>
    </row>
    <row r="1977" spans="1:9">
      <c r="A1977" s="255" t="s">
        <v>3157</v>
      </c>
      <c r="B1977" s="9">
        <v>0</v>
      </c>
      <c r="C1977" s="255" t="s">
        <v>9109</v>
      </c>
      <c r="D1977" s="9">
        <v>0.35913590000000001</v>
      </c>
      <c r="E1977" s="9">
        <v>17477099.499999996</v>
      </c>
      <c r="F1977" s="255" t="s">
        <v>9167</v>
      </c>
      <c r="G1977" s="9">
        <v>1</v>
      </c>
      <c r="H1977" s="255" t="s">
        <v>9171</v>
      </c>
      <c r="I1977" s="9">
        <v>1</v>
      </c>
    </row>
    <row r="1978" spans="1:9">
      <c r="A1978" s="255" t="s">
        <v>3158</v>
      </c>
      <c r="B1978" s="9">
        <v>0</v>
      </c>
      <c r="C1978" s="255" t="s">
        <v>9110</v>
      </c>
      <c r="D1978" s="9">
        <v>0.235377</v>
      </c>
      <c r="E1978" s="9">
        <v>17477099.499999996</v>
      </c>
      <c r="F1978" s="255" t="s">
        <v>9167</v>
      </c>
      <c r="G1978" s="9">
        <v>1</v>
      </c>
      <c r="H1978" s="255" t="s">
        <v>9171</v>
      </c>
      <c r="I1978" s="9">
        <v>1</v>
      </c>
    </row>
    <row r="1979" spans="1:9">
      <c r="A1979" s="255" t="s">
        <v>3159</v>
      </c>
      <c r="B1979" s="9">
        <v>0</v>
      </c>
      <c r="C1979" s="255" t="s">
        <v>9111</v>
      </c>
      <c r="D1979" s="9">
        <v>0.37648608272698653</v>
      </c>
      <c r="E1979" s="9">
        <v>17477099.499999996</v>
      </c>
      <c r="F1979" s="255" t="s">
        <v>9167</v>
      </c>
      <c r="G1979" s="9">
        <v>1</v>
      </c>
      <c r="H1979" s="255" t="s">
        <v>9172</v>
      </c>
      <c r="I1979" s="9">
        <v>1</v>
      </c>
    </row>
    <row r="1980" spans="1:9">
      <c r="A1980" s="255" t="s">
        <v>3160</v>
      </c>
      <c r="B1980" s="9">
        <v>0</v>
      </c>
      <c r="C1980" s="255" t="s">
        <v>9112</v>
      </c>
      <c r="D1980" s="9">
        <v>0.11022735687249781</v>
      </c>
      <c r="E1980" s="9">
        <v>17477099.499999996</v>
      </c>
      <c r="F1980" s="255" t="s">
        <v>9167</v>
      </c>
      <c r="G1980" s="9">
        <v>1</v>
      </c>
      <c r="H1980" s="255" t="s">
        <v>9172</v>
      </c>
      <c r="I1980" s="9">
        <v>1</v>
      </c>
    </row>
    <row r="1981" spans="1:9">
      <c r="A1981" s="255" t="s">
        <v>3161</v>
      </c>
      <c r="B1981" s="9">
        <v>0</v>
      </c>
      <c r="C1981" s="255" t="s">
        <v>9113</v>
      </c>
      <c r="D1981" s="9">
        <v>4.4596911073758155E-2</v>
      </c>
      <c r="E1981" s="9">
        <v>17477099.499999996</v>
      </c>
      <c r="F1981" s="255" t="s">
        <v>9167</v>
      </c>
      <c r="G1981" s="9">
        <v>1</v>
      </c>
      <c r="H1981" s="255" t="s">
        <v>9172</v>
      </c>
      <c r="I1981" s="9">
        <v>1</v>
      </c>
    </row>
    <row r="1982" spans="1:9">
      <c r="A1982" s="255" t="s">
        <v>3162</v>
      </c>
      <c r="B1982" s="9">
        <v>1</v>
      </c>
      <c r="C1982" s="255" t="s">
        <v>9106</v>
      </c>
      <c r="D1982" s="9">
        <v>355132.40732890851</v>
      </c>
      <c r="E1982" s="9">
        <v>1741199.3575726699</v>
      </c>
      <c r="F1982" s="255" t="s">
        <v>9117</v>
      </c>
      <c r="G1982" s="9"/>
      <c r="H1982" s="255" t="s">
        <v>9171</v>
      </c>
      <c r="I1982" s="9">
        <v>2</v>
      </c>
    </row>
    <row r="1983" spans="1:9">
      <c r="A1983" s="255" t="s">
        <v>3163</v>
      </c>
      <c r="B1983" s="9">
        <v>1</v>
      </c>
      <c r="C1983" s="255" t="s">
        <v>9107</v>
      </c>
      <c r="D1983" s="9">
        <v>860852677.05172181</v>
      </c>
      <c r="E1983" s="9">
        <v>1741199.3575726699</v>
      </c>
      <c r="F1983" s="255" t="s">
        <v>9117</v>
      </c>
      <c r="G1983" s="9"/>
      <c r="H1983" s="255" t="s">
        <v>9171</v>
      </c>
      <c r="I1983" s="9">
        <v>2</v>
      </c>
    </row>
    <row r="1984" spans="1:9">
      <c r="A1984" s="255" t="s">
        <v>3164</v>
      </c>
      <c r="B1984" s="9">
        <v>1</v>
      </c>
      <c r="C1984" s="255" t="s">
        <v>9108</v>
      </c>
      <c r="D1984" s="9">
        <v>0.2039584989417772</v>
      </c>
      <c r="E1984" s="9">
        <v>1741199.3575726699</v>
      </c>
      <c r="F1984" s="255" t="s">
        <v>9117</v>
      </c>
      <c r="G1984" s="9"/>
      <c r="H1984" s="255" t="s">
        <v>9171</v>
      </c>
      <c r="I1984" s="9">
        <v>2</v>
      </c>
    </row>
    <row r="1985" spans="1:9">
      <c r="A1985" s="255" t="s">
        <v>3165</v>
      </c>
      <c r="B1985" s="9">
        <v>1</v>
      </c>
      <c r="C1985" s="255" t="s">
        <v>9215</v>
      </c>
      <c r="D1985" s="9">
        <v>494.40213339602826</v>
      </c>
      <c r="E1985" s="9">
        <v>1741199.3575726699</v>
      </c>
      <c r="F1985" s="255" t="s">
        <v>9117</v>
      </c>
      <c r="G1985" s="9"/>
      <c r="H1985" s="255" t="s">
        <v>9171</v>
      </c>
      <c r="I1985" s="9">
        <v>2</v>
      </c>
    </row>
    <row r="1986" spans="1:9">
      <c r="A1986" s="255" t="s">
        <v>3166</v>
      </c>
      <c r="B1986" s="9">
        <v>1</v>
      </c>
      <c r="C1986" s="255" t="s">
        <v>9106</v>
      </c>
      <c r="D1986" s="9">
        <v>0</v>
      </c>
      <c r="E1986" s="9">
        <v>1741199.3575726699</v>
      </c>
      <c r="F1986" s="255" t="s">
        <v>9118</v>
      </c>
      <c r="G1986" s="9"/>
      <c r="H1986" s="255" t="s">
        <v>9171</v>
      </c>
      <c r="I1986" s="9">
        <v>2</v>
      </c>
    </row>
    <row r="1987" spans="1:9">
      <c r="A1987" s="255" t="s">
        <v>3167</v>
      </c>
      <c r="B1987" s="9">
        <v>1</v>
      </c>
      <c r="C1987" s="255" t="s">
        <v>9107</v>
      </c>
      <c r="D1987" s="9">
        <v>0</v>
      </c>
      <c r="E1987" s="9">
        <v>1741199.3575726699</v>
      </c>
      <c r="F1987" s="255" t="s">
        <v>9118</v>
      </c>
      <c r="G1987" s="9"/>
      <c r="H1987" s="255" t="s">
        <v>9171</v>
      </c>
      <c r="I1987" s="9">
        <v>2</v>
      </c>
    </row>
    <row r="1988" spans="1:9">
      <c r="A1988" s="255" t="s">
        <v>3168</v>
      </c>
      <c r="B1988" s="9">
        <v>1</v>
      </c>
      <c r="C1988" s="255" t="s">
        <v>9108</v>
      </c>
      <c r="D1988" s="9">
        <v>0</v>
      </c>
      <c r="E1988" s="9">
        <v>1741199.3575726699</v>
      </c>
      <c r="F1988" s="255" t="s">
        <v>9118</v>
      </c>
      <c r="G1988" s="9"/>
      <c r="H1988" s="255" t="s">
        <v>9171</v>
      </c>
      <c r="I1988" s="9">
        <v>2</v>
      </c>
    </row>
    <row r="1989" spans="1:9">
      <c r="A1989" s="255" t="s">
        <v>3169</v>
      </c>
      <c r="B1989" s="9">
        <v>1</v>
      </c>
      <c r="C1989" s="255" t="s">
        <v>9215</v>
      </c>
      <c r="D1989" s="9">
        <v>0</v>
      </c>
      <c r="E1989" s="9">
        <v>1741199.3575726699</v>
      </c>
      <c r="F1989" s="255" t="s">
        <v>9118</v>
      </c>
      <c r="G1989" s="9"/>
      <c r="H1989" s="255" t="s">
        <v>9171</v>
      </c>
      <c r="I1989" s="9">
        <v>2</v>
      </c>
    </row>
    <row r="1990" spans="1:9">
      <c r="A1990" s="255" t="s">
        <v>3170</v>
      </c>
      <c r="B1990" s="9">
        <v>1</v>
      </c>
      <c r="C1990" s="255" t="s">
        <v>9106</v>
      </c>
      <c r="D1990" s="9">
        <v>0</v>
      </c>
      <c r="E1990" s="9">
        <v>1741199.3575726699</v>
      </c>
      <c r="F1990" s="255" t="s">
        <v>9119</v>
      </c>
      <c r="G1990" s="9"/>
      <c r="H1990" s="255" t="s">
        <v>9171</v>
      </c>
      <c r="I1990" s="9">
        <v>2</v>
      </c>
    </row>
    <row r="1991" spans="1:9">
      <c r="A1991" s="255" t="s">
        <v>3171</v>
      </c>
      <c r="B1991" s="9">
        <v>1</v>
      </c>
      <c r="C1991" s="255" t="s">
        <v>9107</v>
      </c>
      <c r="D1991" s="9">
        <v>0</v>
      </c>
      <c r="E1991" s="9">
        <v>1741199.3575726699</v>
      </c>
      <c r="F1991" s="255" t="s">
        <v>9119</v>
      </c>
      <c r="G1991" s="9"/>
      <c r="H1991" s="255" t="s">
        <v>9171</v>
      </c>
      <c r="I1991" s="9">
        <v>2</v>
      </c>
    </row>
    <row r="1992" spans="1:9">
      <c r="A1992" s="255" t="s">
        <v>3172</v>
      </c>
      <c r="B1992" s="9">
        <v>1</v>
      </c>
      <c r="C1992" s="255" t="s">
        <v>9108</v>
      </c>
      <c r="D1992" s="9">
        <v>0</v>
      </c>
      <c r="E1992" s="9">
        <v>1741199.3575726699</v>
      </c>
      <c r="F1992" s="255" t="s">
        <v>9119</v>
      </c>
      <c r="G1992" s="9"/>
      <c r="H1992" s="255" t="s">
        <v>9171</v>
      </c>
      <c r="I1992" s="9">
        <v>2</v>
      </c>
    </row>
    <row r="1993" spans="1:9">
      <c r="A1993" s="255" t="s">
        <v>3173</v>
      </c>
      <c r="B1993" s="9">
        <v>1</v>
      </c>
      <c r="C1993" s="255" t="s">
        <v>9215</v>
      </c>
      <c r="D1993" s="9">
        <v>0</v>
      </c>
      <c r="E1993" s="9">
        <v>1741199.3575726699</v>
      </c>
      <c r="F1993" s="255" t="s">
        <v>9119</v>
      </c>
      <c r="G1993" s="9"/>
      <c r="H1993" s="255" t="s">
        <v>9171</v>
      </c>
      <c r="I1993" s="9">
        <v>2</v>
      </c>
    </row>
    <row r="1994" spans="1:9">
      <c r="A1994" s="255" t="s">
        <v>3174</v>
      </c>
      <c r="B1994" s="9">
        <v>1</v>
      </c>
      <c r="C1994" s="255" t="s">
        <v>9106</v>
      </c>
      <c r="D1994" s="9">
        <v>0</v>
      </c>
      <c r="E1994" s="9">
        <v>1741199.3575726699</v>
      </c>
      <c r="F1994" s="255" t="s">
        <v>9120</v>
      </c>
      <c r="G1994" s="9"/>
      <c r="H1994" s="255" t="s">
        <v>9171</v>
      </c>
      <c r="I1994" s="9">
        <v>2</v>
      </c>
    </row>
    <row r="1995" spans="1:9">
      <c r="A1995" s="255" t="s">
        <v>3175</v>
      </c>
      <c r="B1995" s="9">
        <v>1</v>
      </c>
      <c r="C1995" s="255" t="s">
        <v>9107</v>
      </c>
      <c r="D1995" s="9">
        <v>0</v>
      </c>
      <c r="E1995" s="9">
        <v>1741199.3575726699</v>
      </c>
      <c r="F1995" s="255" t="s">
        <v>9120</v>
      </c>
      <c r="G1995" s="9"/>
      <c r="H1995" s="255" t="s">
        <v>9171</v>
      </c>
      <c r="I1995" s="9">
        <v>2</v>
      </c>
    </row>
    <row r="1996" spans="1:9">
      <c r="A1996" s="255" t="s">
        <v>3176</v>
      </c>
      <c r="B1996" s="9">
        <v>1</v>
      </c>
      <c r="C1996" s="255" t="s">
        <v>9108</v>
      </c>
      <c r="D1996" s="9">
        <v>0</v>
      </c>
      <c r="E1996" s="9">
        <v>1741199.3575726699</v>
      </c>
      <c r="F1996" s="255" t="s">
        <v>9120</v>
      </c>
      <c r="G1996" s="9"/>
      <c r="H1996" s="255" t="s">
        <v>9171</v>
      </c>
      <c r="I1996" s="9">
        <v>2</v>
      </c>
    </row>
    <row r="1997" spans="1:9">
      <c r="A1997" s="255" t="s">
        <v>3177</v>
      </c>
      <c r="B1997" s="9">
        <v>1</v>
      </c>
      <c r="C1997" s="255" t="s">
        <v>9215</v>
      </c>
      <c r="D1997" s="9">
        <v>0</v>
      </c>
      <c r="E1997" s="9">
        <v>1741199.3575726699</v>
      </c>
      <c r="F1997" s="255" t="s">
        <v>9120</v>
      </c>
      <c r="G1997" s="9"/>
      <c r="H1997" s="255" t="s">
        <v>9171</v>
      </c>
      <c r="I1997" s="9">
        <v>2</v>
      </c>
    </row>
    <row r="1998" spans="1:9">
      <c r="A1998" s="255" t="s">
        <v>3178</v>
      </c>
      <c r="B1998" s="9">
        <v>1</v>
      </c>
      <c r="C1998" s="255" t="s">
        <v>9106</v>
      </c>
      <c r="D1998" s="9">
        <v>0</v>
      </c>
      <c r="E1998" s="9">
        <v>1741199.3575726699</v>
      </c>
      <c r="F1998" s="255" t="s">
        <v>9121</v>
      </c>
      <c r="G1998" s="9"/>
      <c r="H1998" s="255" t="s">
        <v>9171</v>
      </c>
      <c r="I1998" s="9">
        <v>2</v>
      </c>
    </row>
    <row r="1999" spans="1:9">
      <c r="A1999" s="255" t="s">
        <v>3179</v>
      </c>
      <c r="B1999" s="9">
        <v>1</v>
      </c>
      <c r="C1999" s="255" t="s">
        <v>9107</v>
      </c>
      <c r="D1999" s="9">
        <v>0</v>
      </c>
      <c r="E1999" s="9">
        <v>1741199.3575726699</v>
      </c>
      <c r="F1999" s="255" t="s">
        <v>9121</v>
      </c>
      <c r="G1999" s="9"/>
      <c r="H1999" s="255" t="s">
        <v>9171</v>
      </c>
      <c r="I1999" s="9">
        <v>2</v>
      </c>
    </row>
    <row r="2000" spans="1:9">
      <c r="A2000" s="255" t="s">
        <v>3180</v>
      </c>
      <c r="B2000" s="9">
        <v>1</v>
      </c>
      <c r="C2000" s="255" t="s">
        <v>9108</v>
      </c>
      <c r="D2000" s="9">
        <v>0</v>
      </c>
      <c r="E2000" s="9">
        <v>1741199.3575726699</v>
      </c>
      <c r="F2000" s="255" t="s">
        <v>9121</v>
      </c>
      <c r="G2000" s="9"/>
      <c r="H2000" s="255" t="s">
        <v>9171</v>
      </c>
      <c r="I2000" s="9">
        <v>2</v>
      </c>
    </row>
    <row r="2001" spans="1:9">
      <c r="A2001" s="255" t="s">
        <v>3181</v>
      </c>
      <c r="B2001" s="9">
        <v>1</v>
      </c>
      <c r="C2001" s="255" t="s">
        <v>9215</v>
      </c>
      <c r="D2001" s="9">
        <v>0</v>
      </c>
      <c r="E2001" s="9">
        <v>1741199.3575726699</v>
      </c>
      <c r="F2001" s="255" t="s">
        <v>9121</v>
      </c>
      <c r="G2001" s="9"/>
      <c r="H2001" s="255" t="s">
        <v>9171</v>
      </c>
      <c r="I2001" s="9">
        <v>2</v>
      </c>
    </row>
    <row r="2002" spans="1:9">
      <c r="A2002" s="255" t="s">
        <v>3182</v>
      </c>
      <c r="B2002" s="9">
        <v>1</v>
      </c>
      <c r="C2002" s="255" t="s">
        <v>9106</v>
      </c>
      <c r="D2002" s="9">
        <v>0</v>
      </c>
      <c r="E2002" s="9">
        <v>1741199.3575726699</v>
      </c>
      <c r="F2002" s="255" t="s">
        <v>9122</v>
      </c>
      <c r="G2002" s="9"/>
      <c r="H2002" s="255" t="s">
        <v>9171</v>
      </c>
      <c r="I2002" s="9">
        <v>2</v>
      </c>
    </row>
    <row r="2003" spans="1:9">
      <c r="A2003" s="255" t="s">
        <v>3183</v>
      </c>
      <c r="B2003" s="9">
        <v>1</v>
      </c>
      <c r="C2003" s="255" t="s">
        <v>9107</v>
      </c>
      <c r="D2003" s="9">
        <v>0</v>
      </c>
      <c r="E2003" s="9">
        <v>1741199.3575726699</v>
      </c>
      <c r="F2003" s="255" t="s">
        <v>9122</v>
      </c>
      <c r="G2003" s="9"/>
      <c r="H2003" s="255" t="s">
        <v>9171</v>
      </c>
      <c r="I2003" s="9">
        <v>2</v>
      </c>
    </row>
    <row r="2004" spans="1:9">
      <c r="A2004" s="255" t="s">
        <v>3184</v>
      </c>
      <c r="B2004" s="9">
        <v>1</v>
      </c>
      <c r="C2004" s="255" t="s">
        <v>9108</v>
      </c>
      <c r="D2004" s="9">
        <v>0</v>
      </c>
      <c r="E2004" s="9">
        <v>1741199.3575726699</v>
      </c>
      <c r="F2004" s="255" t="s">
        <v>9122</v>
      </c>
      <c r="G2004" s="9"/>
      <c r="H2004" s="255" t="s">
        <v>9171</v>
      </c>
      <c r="I2004" s="9">
        <v>2</v>
      </c>
    </row>
    <row r="2005" spans="1:9">
      <c r="A2005" s="255" t="s">
        <v>3185</v>
      </c>
      <c r="B2005" s="9">
        <v>1</v>
      </c>
      <c r="C2005" s="255" t="s">
        <v>9215</v>
      </c>
      <c r="D2005" s="9">
        <v>0</v>
      </c>
      <c r="E2005" s="9">
        <v>1741199.3575726699</v>
      </c>
      <c r="F2005" s="255" t="s">
        <v>9122</v>
      </c>
      <c r="G2005" s="9"/>
      <c r="H2005" s="255" t="s">
        <v>9171</v>
      </c>
      <c r="I2005" s="9">
        <v>2</v>
      </c>
    </row>
    <row r="2006" spans="1:9">
      <c r="A2006" s="255" t="s">
        <v>3186</v>
      </c>
      <c r="B2006" s="9">
        <v>1</v>
      </c>
      <c r="C2006" s="255" t="s">
        <v>9106</v>
      </c>
      <c r="D2006" s="9">
        <v>0</v>
      </c>
      <c r="E2006" s="9">
        <v>1741199.3575726699</v>
      </c>
      <c r="F2006" s="255" t="s">
        <v>9123</v>
      </c>
      <c r="G2006" s="9"/>
      <c r="H2006" s="255" t="s">
        <v>9171</v>
      </c>
      <c r="I2006" s="9">
        <v>2</v>
      </c>
    </row>
    <row r="2007" spans="1:9">
      <c r="A2007" s="255" t="s">
        <v>3187</v>
      </c>
      <c r="B2007" s="9">
        <v>1</v>
      </c>
      <c r="C2007" s="255" t="s">
        <v>9107</v>
      </c>
      <c r="D2007" s="9">
        <v>0</v>
      </c>
      <c r="E2007" s="9">
        <v>1741199.3575726699</v>
      </c>
      <c r="F2007" s="255" t="s">
        <v>9123</v>
      </c>
      <c r="G2007" s="9"/>
      <c r="H2007" s="255" t="s">
        <v>9171</v>
      </c>
      <c r="I2007" s="9">
        <v>2</v>
      </c>
    </row>
    <row r="2008" spans="1:9">
      <c r="A2008" s="255" t="s">
        <v>3188</v>
      </c>
      <c r="B2008" s="9">
        <v>1</v>
      </c>
      <c r="C2008" s="255" t="s">
        <v>9108</v>
      </c>
      <c r="D2008" s="9">
        <v>0</v>
      </c>
      <c r="E2008" s="9">
        <v>1741199.3575726699</v>
      </c>
      <c r="F2008" s="255" t="s">
        <v>9123</v>
      </c>
      <c r="G2008" s="9"/>
      <c r="H2008" s="255" t="s">
        <v>9171</v>
      </c>
      <c r="I2008" s="9">
        <v>2</v>
      </c>
    </row>
    <row r="2009" spans="1:9">
      <c r="A2009" s="255" t="s">
        <v>3189</v>
      </c>
      <c r="B2009" s="9">
        <v>1</v>
      </c>
      <c r="C2009" s="255" t="s">
        <v>9215</v>
      </c>
      <c r="D2009" s="9">
        <v>0</v>
      </c>
      <c r="E2009" s="9">
        <v>1741199.3575726699</v>
      </c>
      <c r="F2009" s="255" t="s">
        <v>9123</v>
      </c>
      <c r="G2009" s="9"/>
      <c r="H2009" s="255" t="s">
        <v>9171</v>
      </c>
      <c r="I2009" s="9">
        <v>2</v>
      </c>
    </row>
    <row r="2010" spans="1:9">
      <c r="A2010" s="255" t="s">
        <v>3190</v>
      </c>
      <c r="B2010" s="9">
        <v>1</v>
      </c>
      <c r="C2010" s="255" t="s">
        <v>9106</v>
      </c>
      <c r="D2010" s="9">
        <v>0</v>
      </c>
      <c r="E2010" s="9">
        <v>1741199.3575726699</v>
      </c>
      <c r="F2010" s="255" t="s">
        <v>9124</v>
      </c>
      <c r="G2010" s="9"/>
      <c r="H2010" s="255" t="s">
        <v>9171</v>
      </c>
      <c r="I2010" s="9">
        <v>2</v>
      </c>
    </row>
    <row r="2011" spans="1:9">
      <c r="A2011" s="255" t="s">
        <v>3191</v>
      </c>
      <c r="B2011" s="9">
        <v>1</v>
      </c>
      <c r="C2011" s="255" t="s">
        <v>9107</v>
      </c>
      <c r="D2011" s="9">
        <v>0</v>
      </c>
      <c r="E2011" s="9">
        <v>1741199.3575726699</v>
      </c>
      <c r="F2011" s="255" t="s">
        <v>9124</v>
      </c>
      <c r="G2011" s="9"/>
      <c r="H2011" s="255" t="s">
        <v>9171</v>
      </c>
      <c r="I2011" s="9">
        <v>2</v>
      </c>
    </row>
    <row r="2012" spans="1:9">
      <c r="A2012" s="255" t="s">
        <v>3192</v>
      </c>
      <c r="B2012" s="9">
        <v>1</v>
      </c>
      <c r="C2012" s="255" t="s">
        <v>9108</v>
      </c>
      <c r="D2012" s="9">
        <v>0</v>
      </c>
      <c r="E2012" s="9">
        <v>1741199.3575726699</v>
      </c>
      <c r="F2012" s="255" t="s">
        <v>9124</v>
      </c>
      <c r="G2012" s="9"/>
      <c r="H2012" s="255" t="s">
        <v>9171</v>
      </c>
      <c r="I2012" s="9">
        <v>2</v>
      </c>
    </row>
    <row r="2013" spans="1:9">
      <c r="A2013" s="255" t="s">
        <v>3193</v>
      </c>
      <c r="B2013" s="9">
        <v>1</v>
      </c>
      <c r="C2013" s="255" t="s">
        <v>9215</v>
      </c>
      <c r="D2013" s="9">
        <v>0</v>
      </c>
      <c r="E2013" s="9">
        <v>1741199.3575726699</v>
      </c>
      <c r="F2013" s="255" t="s">
        <v>9124</v>
      </c>
      <c r="G2013" s="9"/>
      <c r="H2013" s="255" t="s">
        <v>9171</v>
      </c>
      <c r="I2013" s="9">
        <v>2</v>
      </c>
    </row>
    <row r="2014" spans="1:9">
      <c r="A2014" s="255" t="s">
        <v>3194</v>
      </c>
      <c r="B2014" s="9">
        <v>1</v>
      </c>
      <c r="C2014" s="255" t="s">
        <v>9106</v>
      </c>
      <c r="D2014" s="9">
        <v>1693897.2868355343</v>
      </c>
      <c r="E2014" s="9">
        <v>1741199.3575726699</v>
      </c>
      <c r="F2014" s="255" t="s">
        <v>9125</v>
      </c>
      <c r="G2014" s="9"/>
      <c r="H2014" s="255" t="s">
        <v>9171</v>
      </c>
      <c r="I2014" s="9">
        <v>2</v>
      </c>
    </row>
    <row r="2015" spans="1:9">
      <c r="A2015" s="255" t="s">
        <v>3195</v>
      </c>
      <c r="B2015" s="9">
        <v>1</v>
      </c>
      <c r="C2015" s="255" t="s">
        <v>9107</v>
      </c>
      <c r="D2015" s="9">
        <v>1055075515.9285091</v>
      </c>
      <c r="E2015" s="9">
        <v>1741199.3575726699</v>
      </c>
      <c r="F2015" s="255" t="s">
        <v>9125</v>
      </c>
      <c r="G2015" s="9"/>
      <c r="H2015" s="255" t="s">
        <v>9171</v>
      </c>
      <c r="I2015" s="9">
        <v>2</v>
      </c>
    </row>
    <row r="2016" spans="1:9">
      <c r="A2016" s="255" t="s">
        <v>3196</v>
      </c>
      <c r="B2016" s="9">
        <v>1</v>
      </c>
      <c r="C2016" s="255" t="s">
        <v>9108</v>
      </c>
      <c r="D2016" s="9">
        <v>0.9728336272745487</v>
      </c>
      <c r="E2016" s="9">
        <v>1741199.3575726699</v>
      </c>
      <c r="F2016" s="255" t="s">
        <v>9125</v>
      </c>
      <c r="G2016" s="9"/>
      <c r="H2016" s="255" t="s">
        <v>9171</v>
      </c>
      <c r="I2016" s="9">
        <v>2</v>
      </c>
    </row>
    <row r="2017" spans="1:9">
      <c r="A2017" s="255" t="s">
        <v>3197</v>
      </c>
      <c r="B2017" s="9">
        <v>1</v>
      </c>
      <c r="C2017" s="255" t="s">
        <v>9215</v>
      </c>
      <c r="D2017" s="9">
        <v>605.9475678875416</v>
      </c>
      <c r="E2017" s="9">
        <v>1741199.3575726699</v>
      </c>
      <c r="F2017" s="255" t="s">
        <v>9125</v>
      </c>
      <c r="G2017" s="9"/>
      <c r="H2017" s="255" t="s">
        <v>9171</v>
      </c>
      <c r="I2017" s="9">
        <v>2</v>
      </c>
    </row>
    <row r="2018" spans="1:9">
      <c r="A2018" s="255" t="s">
        <v>3198</v>
      </c>
      <c r="B2018" s="9">
        <v>1</v>
      </c>
      <c r="C2018" s="255" t="s">
        <v>9106</v>
      </c>
      <c r="D2018" s="9">
        <v>1693897.2868355343</v>
      </c>
      <c r="E2018" s="9">
        <v>1741199.3575726699</v>
      </c>
      <c r="F2018" s="255" t="s">
        <v>9126</v>
      </c>
      <c r="G2018" s="9"/>
      <c r="H2018" s="255" t="s">
        <v>9171</v>
      </c>
      <c r="I2018" s="9">
        <v>2</v>
      </c>
    </row>
    <row r="2019" spans="1:9">
      <c r="A2019" s="255" t="s">
        <v>3199</v>
      </c>
      <c r="B2019" s="9">
        <v>1</v>
      </c>
      <c r="C2019" s="255" t="s">
        <v>9107</v>
      </c>
      <c r="D2019" s="9">
        <v>1055075515.9285091</v>
      </c>
      <c r="E2019" s="9">
        <v>1741199.3575726699</v>
      </c>
      <c r="F2019" s="255" t="s">
        <v>9126</v>
      </c>
      <c r="G2019" s="9"/>
      <c r="H2019" s="255" t="s">
        <v>9171</v>
      </c>
      <c r="I2019" s="9">
        <v>2</v>
      </c>
    </row>
    <row r="2020" spans="1:9">
      <c r="A2020" s="255" t="s">
        <v>3200</v>
      </c>
      <c r="B2020" s="9">
        <v>1</v>
      </c>
      <c r="C2020" s="255" t="s">
        <v>9108</v>
      </c>
      <c r="D2020" s="9">
        <v>0.9728336272745487</v>
      </c>
      <c r="E2020" s="9">
        <v>1741199.3575726699</v>
      </c>
      <c r="F2020" s="255" t="s">
        <v>9126</v>
      </c>
      <c r="G2020" s="9"/>
      <c r="H2020" s="255" t="s">
        <v>9171</v>
      </c>
      <c r="I2020" s="9">
        <v>2</v>
      </c>
    </row>
    <row r="2021" spans="1:9">
      <c r="A2021" s="255" t="s">
        <v>3201</v>
      </c>
      <c r="B2021" s="9">
        <v>1</v>
      </c>
      <c r="C2021" s="255" t="s">
        <v>9215</v>
      </c>
      <c r="D2021" s="9">
        <v>605.9475678875416</v>
      </c>
      <c r="E2021" s="9">
        <v>1741199.3575726699</v>
      </c>
      <c r="F2021" s="255" t="s">
        <v>9126</v>
      </c>
      <c r="G2021" s="9"/>
      <c r="H2021" s="255" t="s">
        <v>9171</v>
      </c>
      <c r="I2021" s="9">
        <v>2</v>
      </c>
    </row>
    <row r="2022" spans="1:9">
      <c r="A2022" s="255" t="s">
        <v>3202</v>
      </c>
      <c r="B2022" s="9">
        <v>1</v>
      </c>
      <c r="C2022" s="255" t="s">
        <v>9106</v>
      </c>
      <c r="D2022" s="9">
        <v>1693897.2868355343</v>
      </c>
      <c r="E2022" s="9">
        <v>1741199.3575726699</v>
      </c>
      <c r="F2022" s="255" t="s">
        <v>9127</v>
      </c>
      <c r="G2022" s="9"/>
      <c r="H2022" s="255" t="s">
        <v>9171</v>
      </c>
      <c r="I2022" s="9">
        <v>2</v>
      </c>
    </row>
    <row r="2023" spans="1:9">
      <c r="A2023" s="255" t="s">
        <v>3203</v>
      </c>
      <c r="B2023" s="9">
        <v>1</v>
      </c>
      <c r="C2023" s="255" t="s">
        <v>9107</v>
      </c>
      <c r="D2023" s="9">
        <v>1055075515.9285091</v>
      </c>
      <c r="E2023" s="9">
        <v>1741199.3575726699</v>
      </c>
      <c r="F2023" s="255" t="s">
        <v>9127</v>
      </c>
      <c r="G2023" s="9"/>
      <c r="H2023" s="255" t="s">
        <v>9171</v>
      </c>
      <c r="I2023" s="9">
        <v>2</v>
      </c>
    </row>
    <row r="2024" spans="1:9">
      <c r="A2024" s="255" t="s">
        <v>3204</v>
      </c>
      <c r="B2024" s="9">
        <v>1</v>
      </c>
      <c r="C2024" s="255" t="s">
        <v>9108</v>
      </c>
      <c r="D2024" s="9">
        <v>0.9728336272745487</v>
      </c>
      <c r="E2024" s="9">
        <v>1741199.3575726699</v>
      </c>
      <c r="F2024" s="255" t="s">
        <v>9127</v>
      </c>
      <c r="G2024" s="9"/>
      <c r="H2024" s="255" t="s">
        <v>9171</v>
      </c>
      <c r="I2024" s="9">
        <v>2</v>
      </c>
    </row>
    <row r="2025" spans="1:9">
      <c r="A2025" s="255" t="s">
        <v>3205</v>
      </c>
      <c r="B2025" s="9">
        <v>1</v>
      </c>
      <c r="C2025" s="255" t="s">
        <v>9215</v>
      </c>
      <c r="D2025" s="9">
        <v>605.9475678875416</v>
      </c>
      <c r="E2025" s="9">
        <v>1741199.3575726699</v>
      </c>
      <c r="F2025" s="255" t="s">
        <v>9127</v>
      </c>
      <c r="G2025" s="9"/>
      <c r="H2025" s="255" t="s">
        <v>9171</v>
      </c>
      <c r="I2025" s="9">
        <v>2</v>
      </c>
    </row>
    <row r="2026" spans="1:9">
      <c r="A2026" s="255" t="s">
        <v>3206</v>
      </c>
      <c r="B2026" s="9">
        <v>1</v>
      </c>
      <c r="C2026" s="255" t="s">
        <v>9106</v>
      </c>
      <c r="D2026" s="9">
        <v>1741199.3575726699</v>
      </c>
      <c r="E2026" s="9">
        <v>1741199.3575726699</v>
      </c>
      <c r="F2026" s="255" t="s">
        <v>9128</v>
      </c>
      <c r="G2026" s="9"/>
      <c r="H2026" s="255" t="s">
        <v>9171</v>
      </c>
      <c r="I2026" s="9">
        <v>2</v>
      </c>
    </row>
    <row r="2027" spans="1:9">
      <c r="A2027" s="255" t="s">
        <v>3207</v>
      </c>
      <c r="B2027" s="9">
        <v>1</v>
      </c>
      <c r="C2027" s="255" t="s">
        <v>9107</v>
      </c>
      <c r="D2027" s="9">
        <v>681904426.40656197</v>
      </c>
      <c r="E2027" s="9">
        <v>1741199.3575726699</v>
      </c>
      <c r="F2027" s="255" t="s">
        <v>9128</v>
      </c>
      <c r="G2027" s="9"/>
      <c r="H2027" s="255" t="s">
        <v>9171</v>
      </c>
      <c r="I2027" s="9">
        <v>2</v>
      </c>
    </row>
    <row r="2028" spans="1:9">
      <c r="A2028" s="255" t="s">
        <v>3208</v>
      </c>
      <c r="B2028" s="9">
        <v>1</v>
      </c>
      <c r="C2028" s="255" t="s">
        <v>9108</v>
      </c>
      <c r="D2028" s="9">
        <v>1</v>
      </c>
      <c r="E2028" s="9">
        <v>1741199.3575726699</v>
      </c>
      <c r="F2028" s="255" t="s">
        <v>9128</v>
      </c>
      <c r="G2028" s="9"/>
      <c r="H2028" s="255" t="s">
        <v>9171</v>
      </c>
      <c r="I2028" s="9">
        <v>2</v>
      </c>
    </row>
    <row r="2029" spans="1:9">
      <c r="A2029" s="255" t="s">
        <v>3209</v>
      </c>
      <c r="B2029" s="9">
        <v>1</v>
      </c>
      <c r="C2029" s="255" t="s">
        <v>9215</v>
      </c>
      <c r="D2029" s="9">
        <v>391.62915116002296</v>
      </c>
      <c r="E2029" s="9">
        <v>1741199.3575726699</v>
      </c>
      <c r="F2029" s="255" t="s">
        <v>9128</v>
      </c>
      <c r="G2029" s="9"/>
      <c r="H2029" s="255" t="s">
        <v>9171</v>
      </c>
      <c r="I2029" s="9">
        <v>2</v>
      </c>
    </row>
    <row r="2030" spans="1:9">
      <c r="A2030" s="255" t="s">
        <v>3210</v>
      </c>
      <c r="B2030" s="9">
        <v>1</v>
      </c>
      <c r="C2030" s="255" t="s">
        <v>9106</v>
      </c>
      <c r="D2030" s="9">
        <v>380179.58206481964</v>
      </c>
      <c r="E2030" s="9">
        <v>1741199.3575726699</v>
      </c>
      <c r="F2030" s="255" t="s">
        <v>9129</v>
      </c>
      <c r="G2030" s="9"/>
      <c r="H2030" s="255" t="s">
        <v>9171</v>
      </c>
      <c r="I2030" s="9">
        <v>2</v>
      </c>
    </row>
    <row r="2031" spans="1:9">
      <c r="A2031" s="255" t="s">
        <v>3211</v>
      </c>
      <c r="B2031" s="9">
        <v>1</v>
      </c>
      <c r="C2031" s="255" t="s">
        <v>9107</v>
      </c>
      <c r="D2031" s="9">
        <v>704753818.34441698</v>
      </c>
      <c r="E2031" s="9">
        <v>1741199.3575726699</v>
      </c>
      <c r="F2031" s="255" t="s">
        <v>9129</v>
      </c>
      <c r="G2031" s="9"/>
      <c r="H2031" s="255" t="s">
        <v>9171</v>
      </c>
      <c r="I2031" s="9">
        <v>2</v>
      </c>
    </row>
    <row r="2032" spans="1:9">
      <c r="A2032" s="255" t="s">
        <v>3212</v>
      </c>
      <c r="B2032" s="9">
        <v>1</v>
      </c>
      <c r="C2032" s="255" t="s">
        <v>9108</v>
      </c>
      <c r="D2032" s="9">
        <v>0.21834351156366805</v>
      </c>
      <c r="E2032" s="9">
        <v>1741199.3575726699</v>
      </c>
      <c r="F2032" s="255" t="s">
        <v>9129</v>
      </c>
      <c r="G2032" s="9"/>
      <c r="H2032" s="255" t="s">
        <v>9171</v>
      </c>
      <c r="I2032" s="9">
        <v>2</v>
      </c>
    </row>
    <row r="2033" spans="1:9">
      <c r="A2033" s="255" t="s">
        <v>3213</v>
      </c>
      <c r="B2033" s="9">
        <v>1</v>
      </c>
      <c r="C2033" s="255" t="s">
        <v>9215</v>
      </c>
      <c r="D2033" s="9">
        <v>404.75194025277125</v>
      </c>
      <c r="E2033" s="9">
        <v>1741199.3575726699</v>
      </c>
      <c r="F2033" s="255" t="s">
        <v>9129</v>
      </c>
      <c r="G2033" s="9"/>
      <c r="H2033" s="255" t="s">
        <v>9171</v>
      </c>
      <c r="I2033" s="9">
        <v>2</v>
      </c>
    </row>
    <row r="2034" spans="1:9">
      <c r="A2034" s="255" t="s">
        <v>3214</v>
      </c>
      <c r="B2034" s="9">
        <v>1</v>
      </c>
      <c r="C2034" s="255" t="s">
        <v>9106</v>
      </c>
      <c r="D2034" s="9">
        <v>1733267.5225883508</v>
      </c>
      <c r="E2034" s="9">
        <v>1741199.3575726699</v>
      </c>
      <c r="F2034" s="255" t="s">
        <v>9130</v>
      </c>
      <c r="G2034" s="9"/>
      <c r="H2034" s="255" t="s">
        <v>9171</v>
      </c>
      <c r="I2034" s="9">
        <v>2</v>
      </c>
    </row>
    <row r="2035" spans="1:9">
      <c r="A2035" s="255" t="s">
        <v>3215</v>
      </c>
      <c r="B2035" s="9">
        <v>1</v>
      </c>
      <c r="C2035" s="255" t="s">
        <v>9107</v>
      </c>
      <c r="D2035" s="9">
        <v>1759829334.2729261</v>
      </c>
      <c r="E2035" s="9">
        <v>1741199.3575726699</v>
      </c>
      <c r="F2035" s="255" t="s">
        <v>9130</v>
      </c>
      <c r="G2035" s="9"/>
      <c r="H2035" s="255" t="s">
        <v>9171</v>
      </c>
      <c r="I2035" s="9">
        <v>2</v>
      </c>
    </row>
    <row r="2036" spans="1:9">
      <c r="A2036" s="255" t="s">
        <v>3216</v>
      </c>
      <c r="B2036" s="9">
        <v>1</v>
      </c>
      <c r="C2036" s="255" t="s">
        <v>9108</v>
      </c>
      <c r="D2036" s="9">
        <v>0.99544461411048502</v>
      </c>
      <c r="E2036" s="9">
        <v>1741199.3575726699</v>
      </c>
      <c r="F2036" s="255" t="s">
        <v>9130</v>
      </c>
      <c r="G2036" s="9"/>
      <c r="H2036" s="255" t="s">
        <v>9171</v>
      </c>
      <c r="I2036" s="9">
        <v>2</v>
      </c>
    </row>
    <row r="2037" spans="1:9">
      <c r="A2037" s="255" t="s">
        <v>3217</v>
      </c>
      <c r="B2037" s="9">
        <v>1</v>
      </c>
      <c r="C2037" s="255" t="s">
        <v>9215</v>
      </c>
      <c r="D2037" s="9">
        <v>1010.6995081403128</v>
      </c>
      <c r="E2037" s="9">
        <v>1741199.3575726699</v>
      </c>
      <c r="F2037" s="255" t="s">
        <v>9130</v>
      </c>
      <c r="G2037" s="9"/>
      <c r="H2037" s="255" t="s">
        <v>9171</v>
      </c>
      <c r="I2037" s="9">
        <v>2</v>
      </c>
    </row>
    <row r="2038" spans="1:9">
      <c r="A2038" s="255" t="s">
        <v>3218</v>
      </c>
      <c r="B2038" s="9">
        <v>1</v>
      </c>
      <c r="C2038" s="255" t="s">
        <v>9106</v>
      </c>
      <c r="D2038" s="9">
        <v>1733267.5225883508</v>
      </c>
      <c r="E2038" s="9">
        <v>1741199.3575726699</v>
      </c>
      <c r="F2038" s="255" t="s">
        <v>9131</v>
      </c>
      <c r="G2038" s="9"/>
      <c r="H2038" s="255" t="s">
        <v>9171</v>
      </c>
      <c r="I2038" s="9">
        <v>2</v>
      </c>
    </row>
    <row r="2039" spans="1:9">
      <c r="A2039" s="255" t="s">
        <v>3219</v>
      </c>
      <c r="B2039" s="9">
        <v>1</v>
      </c>
      <c r="C2039" s="255" t="s">
        <v>9107</v>
      </c>
      <c r="D2039" s="9">
        <v>1759829334.2729261</v>
      </c>
      <c r="E2039" s="9">
        <v>1741199.3575726699</v>
      </c>
      <c r="F2039" s="255" t="s">
        <v>9131</v>
      </c>
      <c r="G2039" s="9"/>
      <c r="H2039" s="255" t="s">
        <v>9171</v>
      </c>
      <c r="I2039" s="9">
        <v>2</v>
      </c>
    </row>
    <row r="2040" spans="1:9">
      <c r="A2040" s="255" t="s">
        <v>3220</v>
      </c>
      <c r="B2040" s="9">
        <v>1</v>
      </c>
      <c r="C2040" s="255" t="s">
        <v>9108</v>
      </c>
      <c r="D2040" s="9">
        <v>0.99544461411048502</v>
      </c>
      <c r="E2040" s="9">
        <v>1741199.3575726699</v>
      </c>
      <c r="F2040" s="255" t="s">
        <v>9131</v>
      </c>
      <c r="G2040" s="9"/>
      <c r="H2040" s="255" t="s">
        <v>9171</v>
      </c>
      <c r="I2040" s="9">
        <v>2</v>
      </c>
    </row>
    <row r="2041" spans="1:9">
      <c r="A2041" s="255" t="s">
        <v>3221</v>
      </c>
      <c r="B2041" s="9">
        <v>1</v>
      </c>
      <c r="C2041" s="255" t="s">
        <v>9215</v>
      </c>
      <c r="D2041" s="9">
        <v>1010.6995081403128</v>
      </c>
      <c r="E2041" s="9">
        <v>1741199.3575726699</v>
      </c>
      <c r="F2041" s="255" t="s">
        <v>9131</v>
      </c>
      <c r="G2041" s="9"/>
      <c r="H2041" s="255" t="s">
        <v>9171</v>
      </c>
      <c r="I2041" s="9">
        <v>2</v>
      </c>
    </row>
    <row r="2042" spans="1:9">
      <c r="A2042" s="255" t="s">
        <v>3222</v>
      </c>
      <c r="B2042" s="9">
        <v>1</v>
      </c>
      <c r="C2042" s="255" t="s">
        <v>9106</v>
      </c>
      <c r="D2042" s="9">
        <v>343263.44301320397</v>
      </c>
      <c r="E2042" s="9">
        <v>1741199.3575726699</v>
      </c>
      <c r="F2042" s="255" t="s">
        <v>9132</v>
      </c>
      <c r="G2042" s="9"/>
      <c r="H2042" s="255" t="s">
        <v>9171</v>
      </c>
      <c r="I2042" s="9">
        <v>2</v>
      </c>
    </row>
    <row r="2043" spans="1:9">
      <c r="A2043" s="255" t="s">
        <v>3223</v>
      </c>
      <c r="B2043" s="9">
        <v>1</v>
      </c>
      <c r="C2043" s="255" t="s">
        <v>9107</v>
      </c>
      <c r="D2043" s="9">
        <v>99552726.282770604</v>
      </c>
      <c r="E2043" s="9">
        <v>1741199.3575726699</v>
      </c>
      <c r="F2043" s="255" t="s">
        <v>9132</v>
      </c>
      <c r="G2043" s="9"/>
      <c r="H2043" s="255" t="s">
        <v>9171</v>
      </c>
      <c r="I2043" s="9">
        <v>2</v>
      </c>
    </row>
    <row r="2044" spans="1:9">
      <c r="A2044" s="255" t="s">
        <v>3224</v>
      </c>
      <c r="B2044" s="9">
        <v>1</v>
      </c>
      <c r="C2044" s="255" t="s">
        <v>9108</v>
      </c>
      <c r="D2044" s="9">
        <v>0.19714195363116407</v>
      </c>
      <c r="E2044" s="9">
        <v>1741199.3575726699</v>
      </c>
      <c r="F2044" s="255" t="s">
        <v>9132</v>
      </c>
      <c r="G2044" s="9"/>
      <c r="H2044" s="255" t="s">
        <v>9171</v>
      </c>
      <c r="I2044" s="9">
        <v>2</v>
      </c>
    </row>
    <row r="2045" spans="1:9">
      <c r="A2045" s="255" t="s">
        <v>3225</v>
      </c>
      <c r="B2045" s="9">
        <v>1</v>
      </c>
      <c r="C2045" s="255" t="s">
        <v>9215</v>
      </c>
      <c r="D2045" s="9">
        <v>57.174800719862844</v>
      </c>
      <c r="E2045" s="9">
        <v>1741199.3575726699</v>
      </c>
      <c r="F2045" s="255" t="s">
        <v>9132</v>
      </c>
      <c r="G2045" s="9"/>
      <c r="H2045" s="255" t="s">
        <v>9171</v>
      </c>
      <c r="I2045" s="9">
        <v>2</v>
      </c>
    </row>
    <row r="2046" spans="1:9">
      <c r="A2046" s="255" t="s">
        <v>3226</v>
      </c>
      <c r="B2046" s="9">
        <v>1</v>
      </c>
      <c r="C2046" s="255" t="s">
        <v>9106</v>
      </c>
      <c r="D2046" s="9">
        <v>343263.44301320397</v>
      </c>
      <c r="E2046" s="9">
        <v>1741199.3575726699</v>
      </c>
      <c r="F2046" s="255" t="s">
        <v>9133</v>
      </c>
      <c r="G2046" s="9"/>
      <c r="H2046" s="255" t="s">
        <v>9171</v>
      </c>
      <c r="I2046" s="9">
        <v>2</v>
      </c>
    </row>
    <row r="2047" spans="1:9">
      <c r="A2047" s="255" t="s">
        <v>3227</v>
      </c>
      <c r="B2047" s="9">
        <v>1</v>
      </c>
      <c r="C2047" s="255" t="s">
        <v>9107</v>
      </c>
      <c r="D2047" s="9">
        <v>99552726.282770604</v>
      </c>
      <c r="E2047" s="9">
        <v>1741199.3575726699</v>
      </c>
      <c r="F2047" s="255" t="s">
        <v>9133</v>
      </c>
      <c r="G2047" s="9"/>
      <c r="H2047" s="255" t="s">
        <v>9171</v>
      </c>
      <c r="I2047" s="9">
        <v>2</v>
      </c>
    </row>
    <row r="2048" spans="1:9">
      <c r="A2048" s="255" t="s">
        <v>3228</v>
      </c>
      <c r="B2048" s="9">
        <v>1</v>
      </c>
      <c r="C2048" s="255" t="s">
        <v>9108</v>
      </c>
      <c r="D2048" s="9">
        <v>0.19714195363116407</v>
      </c>
      <c r="E2048" s="9">
        <v>1741199.3575726699</v>
      </c>
      <c r="F2048" s="255" t="s">
        <v>9133</v>
      </c>
      <c r="G2048" s="9"/>
      <c r="H2048" s="255" t="s">
        <v>9171</v>
      </c>
      <c r="I2048" s="9">
        <v>2</v>
      </c>
    </row>
    <row r="2049" spans="1:9">
      <c r="A2049" s="255" t="s">
        <v>3229</v>
      </c>
      <c r="B2049" s="9">
        <v>1</v>
      </c>
      <c r="C2049" s="255" t="s">
        <v>9215</v>
      </c>
      <c r="D2049" s="9">
        <v>57.174800719862844</v>
      </c>
      <c r="E2049" s="9">
        <v>1741199.3575726699</v>
      </c>
      <c r="F2049" s="255" t="s">
        <v>9133</v>
      </c>
      <c r="G2049" s="9"/>
      <c r="H2049" s="255" t="s">
        <v>9171</v>
      </c>
      <c r="I2049" s="9">
        <v>2</v>
      </c>
    </row>
    <row r="2050" spans="1:9">
      <c r="A2050" s="255" t="s">
        <v>3230</v>
      </c>
      <c r="B2050" s="9">
        <v>1</v>
      </c>
      <c r="C2050" s="255" t="s">
        <v>9106</v>
      </c>
      <c r="D2050" s="9">
        <v>1741199.3575726699</v>
      </c>
      <c r="E2050" s="9">
        <v>1741199.3575726699</v>
      </c>
      <c r="F2050" s="255" t="s">
        <v>9134</v>
      </c>
      <c r="G2050" s="9"/>
      <c r="H2050" s="255" t="s">
        <v>9171</v>
      </c>
      <c r="I2050" s="9">
        <v>2</v>
      </c>
    </row>
    <row r="2051" spans="1:9">
      <c r="A2051" s="255" t="s">
        <v>3231</v>
      </c>
      <c r="B2051" s="9">
        <v>1</v>
      </c>
      <c r="C2051" s="255" t="s">
        <v>9107</v>
      </c>
      <c r="D2051" s="9">
        <v>955522789.64573836</v>
      </c>
      <c r="E2051" s="9">
        <v>1741199.3575726699</v>
      </c>
      <c r="F2051" s="255" t="s">
        <v>9134</v>
      </c>
      <c r="G2051" s="9"/>
      <c r="H2051" s="255" t="s">
        <v>9171</v>
      </c>
      <c r="I2051" s="9">
        <v>2</v>
      </c>
    </row>
    <row r="2052" spans="1:9">
      <c r="A2052" s="255" t="s">
        <v>3232</v>
      </c>
      <c r="B2052" s="9">
        <v>1</v>
      </c>
      <c r="C2052" s="255" t="s">
        <v>9108</v>
      </c>
      <c r="D2052" s="9">
        <v>1</v>
      </c>
      <c r="E2052" s="9">
        <v>1741199.3575726699</v>
      </c>
      <c r="F2052" s="255" t="s">
        <v>9134</v>
      </c>
      <c r="G2052" s="9"/>
      <c r="H2052" s="255" t="s">
        <v>9171</v>
      </c>
      <c r="I2052" s="9">
        <v>2</v>
      </c>
    </row>
    <row r="2053" spans="1:9">
      <c r="A2053" s="255" t="s">
        <v>3233</v>
      </c>
      <c r="B2053" s="9">
        <v>1</v>
      </c>
      <c r="C2053" s="255" t="s">
        <v>9215</v>
      </c>
      <c r="D2053" s="9">
        <v>548.77276716767858</v>
      </c>
      <c r="E2053" s="9">
        <v>1741199.3575726699</v>
      </c>
      <c r="F2053" s="255" t="s">
        <v>9134</v>
      </c>
      <c r="G2053" s="9"/>
      <c r="H2053" s="255" t="s">
        <v>9171</v>
      </c>
      <c r="I2053" s="9">
        <v>2</v>
      </c>
    </row>
    <row r="2054" spans="1:9">
      <c r="A2054" s="255" t="s">
        <v>3234</v>
      </c>
      <c r="B2054" s="9">
        <v>1</v>
      </c>
      <c r="C2054" s="255" t="s">
        <v>9106</v>
      </c>
      <c r="D2054" s="9">
        <v>1741199.3575726699</v>
      </c>
      <c r="E2054" s="9">
        <v>1741199.3575726699</v>
      </c>
      <c r="F2054" s="255" t="s">
        <v>9135</v>
      </c>
      <c r="G2054" s="9"/>
      <c r="H2054" s="255" t="s">
        <v>9171</v>
      </c>
      <c r="I2054" s="9">
        <v>2</v>
      </c>
    </row>
    <row r="2055" spans="1:9">
      <c r="A2055" s="255" t="s">
        <v>3235</v>
      </c>
      <c r="B2055" s="9">
        <v>1</v>
      </c>
      <c r="C2055" s="255" t="s">
        <v>9107</v>
      </c>
      <c r="D2055" s="9">
        <v>1542757103.4582837</v>
      </c>
      <c r="E2055" s="9">
        <v>1741199.3575726699</v>
      </c>
      <c r="F2055" s="255" t="s">
        <v>9135</v>
      </c>
      <c r="G2055" s="9"/>
      <c r="H2055" s="255" t="s">
        <v>9171</v>
      </c>
      <c r="I2055" s="9">
        <v>2</v>
      </c>
    </row>
    <row r="2056" spans="1:9">
      <c r="A2056" s="255" t="s">
        <v>3236</v>
      </c>
      <c r="B2056" s="9">
        <v>1</v>
      </c>
      <c r="C2056" s="255" t="s">
        <v>9108</v>
      </c>
      <c r="D2056" s="9">
        <v>1</v>
      </c>
      <c r="E2056" s="9">
        <v>1741199.3575726699</v>
      </c>
      <c r="F2056" s="255" t="s">
        <v>9135</v>
      </c>
      <c r="G2056" s="9"/>
      <c r="H2056" s="255" t="s">
        <v>9171</v>
      </c>
      <c r="I2056" s="9">
        <v>2</v>
      </c>
    </row>
    <row r="2057" spans="1:9">
      <c r="A2057" s="255" t="s">
        <v>3237</v>
      </c>
      <c r="B2057" s="9">
        <v>1</v>
      </c>
      <c r="C2057" s="255" t="s">
        <v>9215</v>
      </c>
      <c r="D2057" s="9">
        <v>886.03128455605111</v>
      </c>
      <c r="E2057" s="9">
        <v>1741199.3575726699</v>
      </c>
      <c r="F2057" s="255" t="s">
        <v>9135</v>
      </c>
      <c r="G2057" s="9"/>
      <c r="H2057" s="255" t="s">
        <v>9171</v>
      </c>
      <c r="I2057" s="9">
        <v>2</v>
      </c>
    </row>
    <row r="2058" spans="1:9">
      <c r="A2058" s="255" t="s">
        <v>3238</v>
      </c>
      <c r="B2058" s="9">
        <v>1</v>
      </c>
      <c r="C2058" s="255" t="s">
        <v>9106</v>
      </c>
      <c r="D2058" s="9">
        <v>391268.21939881094</v>
      </c>
      <c r="E2058" s="9">
        <v>1741199.3575726699</v>
      </c>
      <c r="F2058" s="255" t="s">
        <v>9136</v>
      </c>
      <c r="G2058" s="9"/>
      <c r="H2058" s="255" t="s">
        <v>9171</v>
      </c>
      <c r="I2058" s="9">
        <v>2</v>
      </c>
    </row>
    <row r="2059" spans="1:9">
      <c r="A2059" s="255" t="s">
        <v>3239</v>
      </c>
      <c r="B2059" s="9">
        <v>1</v>
      </c>
      <c r="C2059" s="255" t="s">
        <v>9107</v>
      </c>
      <c r="D2059" s="9">
        <v>546635632.38237631</v>
      </c>
      <c r="E2059" s="9">
        <v>1741199.3575726699</v>
      </c>
      <c r="F2059" s="255" t="s">
        <v>9136</v>
      </c>
      <c r="G2059" s="9"/>
      <c r="H2059" s="255" t="s">
        <v>9171</v>
      </c>
      <c r="I2059" s="9">
        <v>2</v>
      </c>
    </row>
    <row r="2060" spans="1:9">
      <c r="A2060" s="255" t="s">
        <v>3240</v>
      </c>
      <c r="B2060" s="9">
        <v>1</v>
      </c>
      <c r="C2060" s="255" t="s">
        <v>9108</v>
      </c>
      <c r="D2060" s="9">
        <v>0.22471190199855168</v>
      </c>
      <c r="E2060" s="9">
        <v>1741199.3575726699</v>
      </c>
      <c r="F2060" s="255" t="s">
        <v>9136</v>
      </c>
      <c r="G2060" s="9"/>
      <c r="H2060" s="255" t="s">
        <v>9171</v>
      </c>
      <c r="I2060" s="9">
        <v>2</v>
      </c>
    </row>
    <row r="2061" spans="1:9">
      <c r="A2061" s="255" t="s">
        <v>3241</v>
      </c>
      <c r="B2061" s="9">
        <v>1</v>
      </c>
      <c r="C2061" s="255" t="s">
        <v>9215</v>
      </c>
      <c r="D2061" s="9">
        <v>313.94201359252583</v>
      </c>
      <c r="E2061" s="9">
        <v>1741199.3575726699</v>
      </c>
      <c r="F2061" s="255" t="s">
        <v>9136</v>
      </c>
      <c r="G2061" s="9"/>
      <c r="H2061" s="255" t="s">
        <v>9171</v>
      </c>
      <c r="I2061" s="9">
        <v>2</v>
      </c>
    </row>
    <row r="2062" spans="1:9">
      <c r="A2062" s="255" t="s">
        <v>3242</v>
      </c>
      <c r="B2062" s="9">
        <v>1</v>
      </c>
      <c r="C2062" s="255" t="s">
        <v>9106</v>
      </c>
      <c r="D2062" s="9">
        <v>0</v>
      </c>
      <c r="E2062" s="9">
        <v>1741199.3575726699</v>
      </c>
      <c r="F2062" s="255" t="s">
        <v>9137</v>
      </c>
      <c r="G2062" s="9"/>
      <c r="H2062" s="255" t="s">
        <v>9171</v>
      </c>
      <c r="I2062" s="9">
        <v>2</v>
      </c>
    </row>
    <row r="2063" spans="1:9">
      <c r="A2063" s="255" t="s">
        <v>3243</v>
      </c>
      <c r="B2063" s="9">
        <v>1</v>
      </c>
      <c r="C2063" s="255" t="s">
        <v>9107</v>
      </c>
      <c r="D2063" s="9">
        <v>-329563401.56773412</v>
      </c>
      <c r="E2063" s="9">
        <v>1741199.3575726699</v>
      </c>
      <c r="F2063" s="255" t="s">
        <v>9137</v>
      </c>
      <c r="G2063" s="9"/>
      <c r="H2063" s="255" t="s">
        <v>9171</v>
      </c>
      <c r="I2063" s="9">
        <v>2</v>
      </c>
    </row>
    <row r="2064" spans="1:9">
      <c r="A2064" s="255" t="s">
        <v>3244</v>
      </c>
      <c r="B2064" s="9">
        <v>1</v>
      </c>
      <c r="C2064" s="255" t="s">
        <v>9108</v>
      </c>
      <c r="D2064" s="9">
        <v>0</v>
      </c>
      <c r="E2064" s="9">
        <v>1741199.3575726699</v>
      </c>
      <c r="F2064" s="255" t="s">
        <v>9137</v>
      </c>
      <c r="G2064" s="9"/>
      <c r="H2064" s="255" t="s">
        <v>9171</v>
      </c>
      <c r="I2064" s="9">
        <v>2</v>
      </c>
    </row>
    <row r="2065" spans="1:9">
      <c r="A2065" s="255" t="s">
        <v>3245</v>
      </c>
      <c r="B2065" s="9">
        <v>1</v>
      </c>
      <c r="C2065" s="255" t="s">
        <v>9215</v>
      </c>
      <c r="D2065" s="9">
        <v>-189.27379000826426</v>
      </c>
      <c r="E2065" s="9">
        <v>1741199.3575726699</v>
      </c>
      <c r="F2065" s="255" t="s">
        <v>9137</v>
      </c>
      <c r="G2065" s="9"/>
      <c r="H2065" s="255" t="s">
        <v>9171</v>
      </c>
      <c r="I2065" s="9">
        <v>2</v>
      </c>
    </row>
    <row r="2066" spans="1:9">
      <c r="A2066" s="255" t="s">
        <v>3246</v>
      </c>
      <c r="B2066" s="9">
        <v>1</v>
      </c>
      <c r="C2066" s="255" t="s">
        <v>9106</v>
      </c>
      <c r="D2066" s="9">
        <v>371578.48359752115</v>
      </c>
      <c r="E2066" s="9">
        <v>1741199.3575726699</v>
      </c>
      <c r="F2066" s="255" t="s">
        <v>9138</v>
      </c>
      <c r="G2066" s="9"/>
      <c r="H2066" s="255" t="s">
        <v>9171</v>
      </c>
      <c r="I2066" s="9">
        <v>2</v>
      </c>
    </row>
    <row r="2067" spans="1:9">
      <c r="A2067" s="255" t="s">
        <v>3247</v>
      </c>
      <c r="B2067" s="9">
        <v>1</v>
      </c>
      <c r="C2067" s="255" t="s">
        <v>9107</v>
      </c>
      <c r="D2067" s="9">
        <v>217072230.81464225</v>
      </c>
      <c r="E2067" s="9">
        <v>1741199.3575726699</v>
      </c>
      <c r="F2067" s="255" t="s">
        <v>9138</v>
      </c>
      <c r="G2067" s="9"/>
      <c r="H2067" s="255" t="s">
        <v>9171</v>
      </c>
      <c r="I2067" s="9">
        <v>2</v>
      </c>
    </row>
    <row r="2068" spans="1:9">
      <c r="A2068" s="255" t="s">
        <v>3248</v>
      </c>
      <c r="B2068" s="9">
        <v>1</v>
      </c>
      <c r="C2068" s="255" t="s">
        <v>9108</v>
      </c>
      <c r="D2068" s="9">
        <v>0.21340375642885748</v>
      </c>
      <c r="E2068" s="9">
        <v>1741199.3575726699</v>
      </c>
      <c r="F2068" s="255" t="s">
        <v>9138</v>
      </c>
      <c r="G2068" s="9"/>
      <c r="H2068" s="255" t="s">
        <v>9171</v>
      </c>
      <c r="I2068" s="9">
        <v>2</v>
      </c>
    </row>
    <row r="2069" spans="1:9">
      <c r="A2069" s="255" t="s">
        <v>3249</v>
      </c>
      <c r="B2069" s="9">
        <v>1</v>
      </c>
      <c r="C2069" s="255" t="s">
        <v>9215</v>
      </c>
      <c r="D2069" s="9">
        <v>124.6682235842616</v>
      </c>
      <c r="E2069" s="9">
        <v>1741199.3575726699</v>
      </c>
      <c r="F2069" s="255" t="s">
        <v>9138</v>
      </c>
      <c r="G2069" s="9"/>
      <c r="H2069" s="255" t="s">
        <v>9171</v>
      </c>
      <c r="I2069" s="9">
        <v>2</v>
      </c>
    </row>
    <row r="2070" spans="1:9">
      <c r="A2070" s="255" t="s">
        <v>3250</v>
      </c>
      <c r="B2070" s="9">
        <v>1</v>
      </c>
      <c r="C2070" s="255" t="s">
        <v>9106</v>
      </c>
      <c r="D2070" s="9">
        <v>45950.387170905735</v>
      </c>
      <c r="E2070" s="9">
        <v>1741199.3575726699</v>
      </c>
      <c r="F2070" s="255" t="s">
        <v>9139</v>
      </c>
      <c r="G2070" s="9"/>
      <c r="H2070" s="255" t="s">
        <v>9171</v>
      </c>
      <c r="I2070" s="9">
        <v>2</v>
      </c>
    </row>
    <row r="2071" spans="1:9">
      <c r="A2071" s="255" t="s">
        <v>3251</v>
      </c>
      <c r="B2071" s="9">
        <v>1</v>
      </c>
      <c r="C2071" s="255" t="s">
        <v>9107</v>
      </c>
      <c r="D2071" s="9">
        <v>117519504.53187165</v>
      </c>
      <c r="E2071" s="9">
        <v>1741199.3575726699</v>
      </c>
      <c r="F2071" s="255" t="s">
        <v>9139</v>
      </c>
      <c r="G2071" s="9"/>
      <c r="H2071" s="255" t="s">
        <v>9171</v>
      </c>
      <c r="I2071" s="9">
        <v>2</v>
      </c>
    </row>
    <row r="2072" spans="1:9">
      <c r="A2072" s="255" t="s">
        <v>3252</v>
      </c>
      <c r="B2072" s="9">
        <v>1</v>
      </c>
      <c r="C2072" s="255" t="s">
        <v>9108</v>
      </c>
      <c r="D2072" s="9">
        <v>2.6390078178620033E-2</v>
      </c>
      <c r="E2072" s="9">
        <v>1741199.3575726699</v>
      </c>
      <c r="F2072" s="255" t="s">
        <v>9139</v>
      </c>
      <c r="G2072" s="9"/>
      <c r="H2072" s="255" t="s">
        <v>9171</v>
      </c>
      <c r="I2072" s="9">
        <v>2</v>
      </c>
    </row>
    <row r="2073" spans="1:9">
      <c r="A2073" s="255" t="s">
        <v>3253</v>
      </c>
      <c r="B2073" s="9">
        <v>1</v>
      </c>
      <c r="C2073" s="255" t="s">
        <v>9215</v>
      </c>
      <c r="D2073" s="9">
        <v>67.493422864398752</v>
      </c>
      <c r="E2073" s="9">
        <v>1741199.3575726699</v>
      </c>
      <c r="F2073" s="255" t="s">
        <v>9139</v>
      </c>
      <c r="G2073" s="9"/>
      <c r="H2073" s="255" t="s">
        <v>9171</v>
      </c>
      <c r="I2073" s="9">
        <v>2</v>
      </c>
    </row>
    <row r="2074" spans="1:9">
      <c r="A2074" s="255" t="s">
        <v>3254</v>
      </c>
      <c r="B2074" s="9">
        <v>1</v>
      </c>
      <c r="C2074" s="255" t="s">
        <v>9106</v>
      </c>
      <c r="D2074" s="9">
        <v>355132.40732890851</v>
      </c>
      <c r="E2074" s="9">
        <v>1741199.3575726699</v>
      </c>
      <c r="F2074" s="255" t="s">
        <v>9140</v>
      </c>
      <c r="G2074" s="9"/>
      <c r="H2074" s="255" t="s">
        <v>9171</v>
      </c>
      <c r="I2074" s="9">
        <v>2</v>
      </c>
    </row>
    <row r="2075" spans="1:9">
      <c r="A2075" s="255" t="s">
        <v>3255</v>
      </c>
      <c r="B2075" s="9">
        <v>1</v>
      </c>
      <c r="C2075" s="255" t="s">
        <v>9107</v>
      </c>
      <c r="D2075" s="9">
        <v>587234313.8125453</v>
      </c>
      <c r="E2075" s="9">
        <v>1741199.3575726699</v>
      </c>
      <c r="F2075" s="255" t="s">
        <v>9140</v>
      </c>
      <c r="G2075" s="9"/>
      <c r="H2075" s="255" t="s">
        <v>9171</v>
      </c>
      <c r="I2075" s="9">
        <v>2</v>
      </c>
    </row>
    <row r="2076" spans="1:9">
      <c r="A2076" s="255" t="s">
        <v>3256</v>
      </c>
      <c r="B2076" s="9">
        <v>1</v>
      </c>
      <c r="C2076" s="255" t="s">
        <v>9108</v>
      </c>
      <c r="D2076" s="9">
        <v>0.2039584989417772</v>
      </c>
      <c r="E2076" s="9">
        <v>1741199.3575726699</v>
      </c>
      <c r="F2076" s="255" t="s">
        <v>9140</v>
      </c>
      <c r="G2076" s="9"/>
      <c r="H2076" s="255" t="s">
        <v>9171</v>
      </c>
      <c r="I2076" s="9">
        <v>2</v>
      </c>
    </row>
    <row r="2077" spans="1:9">
      <c r="A2077" s="255" t="s">
        <v>3257</v>
      </c>
      <c r="B2077" s="9">
        <v>1</v>
      </c>
      <c r="C2077" s="255" t="s">
        <v>9215</v>
      </c>
      <c r="D2077" s="9">
        <v>337.25851738837252</v>
      </c>
      <c r="E2077" s="9">
        <v>1741199.3575726699</v>
      </c>
      <c r="F2077" s="255" t="s">
        <v>9140</v>
      </c>
      <c r="G2077" s="9"/>
      <c r="H2077" s="255" t="s">
        <v>9171</v>
      </c>
      <c r="I2077" s="9">
        <v>2</v>
      </c>
    </row>
    <row r="2078" spans="1:9">
      <c r="A2078" s="255" t="s">
        <v>3258</v>
      </c>
      <c r="B2078" s="9">
        <v>1</v>
      </c>
      <c r="C2078" s="255" t="s">
        <v>9106</v>
      </c>
      <c r="D2078" s="9">
        <v>0</v>
      </c>
      <c r="E2078" s="9">
        <v>1741199.3575726699</v>
      </c>
      <c r="F2078" s="255" t="s">
        <v>9141</v>
      </c>
      <c r="G2078" s="9"/>
      <c r="H2078" s="255" t="s">
        <v>9171</v>
      </c>
      <c r="I2078" s="9">
        <v>2</v>
      </c>
    </row>
    <row r="2079" spans="1:9">
      <c r="A2079" s="255" t="s">
        <v>3259</v>
      </c>
      <c r="B2079" s="9">
        <v>1</v>
      </c>
      <c r="C2079" s="255" t="s">
        <v>9107</v>
      </c>
      <c r="D2079" s="9">
        <v>0</v>
      </c>
      <c r="E2079" s="9">
        <v>1741199.3575726699</v>
      </c>
      <c r="F2079" s="255" t="s">
        <v>9141</v>
      </c>
      <c r="G2079" s="9"/>
      <c r="H2079" s="255" t="s">
        <v>9171</v>
      </c>
      <c r="I2079" s="9">
        <v>2</v>
      </c>
    </row>
    <row r="2080" spans="1:9">
      <c r="A2080" s="255" t="s">
        <v>3260</v>
      </c>
      <c r="B2080" s="9">
        <v>1</v>
      </c>
      <c r="C2080" s="255" t="s">
        <v>9108</v>
      </c>
      <c r="D2080" s="9">
        <v>0</v>
      </c>
      <c r="E2080" s="9">
        <v>1741199.3575726699</v>
      </c>
      <c r="F2080" s="255" t="s">
        <v>9141</v>
      </c>
      <c r="G2080" s="9"/>
      <c r="H2080" s="255" t="s">
        <v>9171</v>
      </c>
      <c r="I2080" s="9">
        <v>2</v>
      </c>
    </row>
    <row r="2081" spans="1:9">
      <c r="A2081" s="255" t="s">
        <v>3261</v>
      </c>
      <c r="B2081" s="9">
        <v>1</v>
      </c>
      <c r="C2081" s="255" t="s">
        <v>9215</v>
      </c>
      <c r="D2081" s="9">
        <v>0</v>
      </c>
      <c r="E2081" s="9">
        <v>1741199.3575726699</v>
      </c>
      <c r="F2081" s="255" t="s">
        <v>9141</v>
      </c>
      <c r="G2081" s="9"/>
      <c r="H2081" s="255" t="s">
        <v>9171</v>
      </c>
      <c r="I2081" s="9">
        <v>2</v>
      </c>
    </row>
    <row r="2082" spans="1:9">
      <c r="A2082" s="255" t="s">
        <v>3262</v>
      </c>
      <c r="B2082" s="9">
        <v>2</v>
      </c>
      <c r="C2082" s="255" t="s">
        <v>9106</v>
      </c>
      <c r="D2082" s="9">
        <v>469587.10662733705</v>
      </c>
      <c r="E2082" s="9">
        <v>1753550.2249801089</v>
      </c>
      <c r="F2082" s="255" t="s">
        <v>9117</v>
      </c>
      <c r="G2082" s="9"/>
      <c r="H2082" s="255" t="s">
        <v>9171</v>
      </c>
      <c r="I2082" s="9">
        <v>2</v>
      </c>
    </row>
    <row r="2083" spans="1:9">
      <c r="A2083" s="255" t="s">
        <v>3263</v>
      </c>
      <c r="B2083" s="9">
        <v>2</v>
      </c>
      <c r="C2083" s="255" t="s">
        <v>9107</v>
      </c>
      <c r="D2083" s="9">
        <v>1135998864.2759311</v>
      </c>
      <c r="E2083" s="9">
        <v>1753550.2249801089</v>
      </c>
      <c r="F2083" s="255" t="s">
        <v>9117</v>
      </c>
      <c r="G2083" s="9"/>
      <c r="H2083" s="255" t="s">
        <v>9171</v>
      </c>
      <c r="I2083" s="9">
        <v>2</v>
      </c>
    </row>
    <row r="2084" spans="1:9">
      <c r="A2084" s="255" t="s">
        <v>3264</v>
      </c>
      <c r="B2084" s="9">
        <v>2</v>
      </c>
      <c r="C2084" s="255" t="s">
        <v>9108</v>
      </c>
      <c r="D2084" s="9">
        <v>0.26779221942882403</v>
      </c>
      <c r="E2084" s="9">
        <v>1753550.2249801089</v>
      </c>
      <c r="F2084" s="255" t="s">
        <v>9117</v>
      </c>
      <c r="G2084" s="9"/>
      <c r="H2084" s="255" t="s">
        <v>9171</v>
      </c>
      <c r="I2084" s="9">
        <v>2</v>
      </c>
    </row>
    <row r="2085" spans="1:9">
      <c r="A2085" s="255" t="s">
        <v>3265</v>
      </c>
      <c r="B2085" s="9">
        <v>2</v>
      </c>
      <c r="C2085" s="255" t="s">
        <v>9215</v>
      </c>
      <c r="D2085" s="9">
        <v>647.82795958343149</v>
      </c>
      <c r="E2085" s="9">
        <v>1753550.2249801089</v>
      </c>
      <c r="F2085" s="255" t="s">
        <v>9117</v>
      </c>
      <c r="G2085" s="9"/>
      <c r="H2085" s="255" t="s">
        <v>9171</v>
      </c>
      <c r="I2085" s="9">
        <v>2</v>
      </c>
    </row>
    <row r="2086" spans="1:9">
      <c r="A2086" s="255" t="s">
        <v>3266</v>
      </c>
      <c r="B2086" s="9">
        <v>2</v>
      </c>
      <c r="C2086" s="255" t="s">
        <v>9106</v>
      </c>
      <c r="D2086" s="9">
        <v>0</v>
      </c>
      <c r="E2086" s="9">
        <v>1753550.2249801089</v>
      </c>
      <c r="F2086" s="255" t="s">
        <v>9118</v>
      </c>
      <c r="G2086" s="9"/>
      <c r="H2086" s="255" t="s">
        <v>9171</v>
      </c>
      <c r="I2086" s="9">
        <v>2</v>
      </c>
    </row>
    <row r="2087" spans="1:9">
      <c r="A2087" s="255" t="s">
        <v>3267</v>
      </c>
      <c r="B2087" s="9">
        <v>2</v>
      </c>
      <c r="C2087" s="255" t="s">
        <v>9107</v>
      </c>
      <c r="D2087" s="9">
        <v>0</v>
      </c>
      <c r="E2087" s="9">
        <v>1753550.2249801089</v>
      </c>
      <c r="F2087" s="255" t="s">
        <v>9118</v>
      </c>
      <c r="G2087" s="9"/>
      <c r="H2087" s="255" t="s">
        <v>9171</v>
      </c>
      <c r="I2087" s="9">
        <v>2</v>
      </c>
    </row>
    <row r="2088" spans="1:9">
      <c r="A2088" s="255" t="s">
        <v>3268</v>
      </c>
      <c r="B2088" s="9">
        <v>2</v>
      </c>
      <c r="C2088" s="255" t="s">
        <v>9108</v>
      </c>
      <c r="D2088" s="9">
        <v>0</v>
      </c>
      <c r="E2088" s="9">
        <v>1753550.2249801089</v>
      </c>
      <c r="F2088" s="255" t="s">
        <v>9118</v>
      </c>
      <c r="G2088" s="9"/>
      <c r="H2088" s="255" t="s">
        <v>9171</v>
      </c>
      <c r="I2088" s="9">
        <v>2</v>
      </c>
    </row>
    <row r="2089" spans="1:9">
      <c r="A2089" s="255" t="s">
        <v>3269</v>
      </c>
      <c r="B2089" s="9">
        <v>2</v>
      </c>
      <c r="C2089" s="255" t="s">
        <v>9215</v>
      </c>
      <c r="D2089" s="9">
        <v>0</v>
      </c>
      <c r="E2089" s="9">
        <v>1753550.2249801089</v>
      </c>
      <c r="F2089" s="255" t="s">
        <v>9118</v>
      </c>
      <c r="G2089" s="9"/>
      <c r="H2089" s="255" t="s">
        <v>9171</v>
      </c>
      <c r="I2089" s="9">
        <v>2</v>
      </c>
    </row>
    <row r="2090" spans="1:9">
      <c r="A2090" s="255" t="s">
        <v>3270</v>
      </c>
      <c r="B2090" s="9">
        <v>2</v>
      </c>
      <c r="C2090" s="255" t="s">
        <v>9106</v>
      </c>
      <c r="D2090" s="9">
        <v>0</v>
      </c>
      <c r="E2090" s="9">
        <v>1753550.2249801089</v>
      </c>
      <c r="F2090" s="255" t="s">
        <v>9119</v>
      </c>
      <c r="G2090" s="9"/>
      <c r="H2090" s="255" t="s">
        <v>9171</v>
      </c>
      <c r="I2090" s="9">
        <v>2</v>
      </c>
    </row>
    <row r="2091" spans="1:9">
      <c r="A2091" s="255" t="s">
        <v>3271</v>
      </c>
      <c r="B2091" s="9">
        <v>2</v>
      </c>
      <c r="C2091" s="255" t="s">
        <v>9107</v>
      </c>
      <c r="D2091" s="9">
        <v>0</v>
      </c>
      <c r="E2091" s="9">
        <v>1753550.2249801089</v>
      </c>
      <c r="F2091" s="255" t="s">
        <v>9119</v>
      </c>
      <c r="G2091" s="9"/>
      <c r="H2091" s="255" t="s">
        <v>9171</v>
      </c>
      <c r="I2091" s="9">
        <v>2</v>
      </c>
    </row>
    <row r="2092" spans="1:9">
      <c r="A2092" s="255" t="s">
        <v>3272</v>
      </c>
      <c r="B2092" s="9">
        <v>2</v>
      </c>
      <c r="C2092" s="255" t="s">
        <v>9108</v>
      </c>
      <c r="D2092" s="9">
        <v>0</v>
      </c>
      <c r="E2092" s="9">
        <v>1753550.2249801089</v>
      </c>
      <c r="F2092" s="255" t="s">
        <v>9119</v>
      </c>
      <c r="G2092" s="9"/>
      <c r="H2092" s="255" t="s">
        <v>9171</v>
      </c>
      <c r="I2092" s="9">
        <v>2</v>
      </c>
    </row>
    <row r="2093" spans="1:9">
      <c r="A2093" s="255" t="s">
        <v>3273</v>
      </c>
      <c r="B2093" s="9">
        <v>2</v>
      </c>
      <c r="C2093" s="255" t="s">
        <v>9215</v>
      </c>
      <c r="D2093" s="9">
        <v>0</v>
      </c>
      <c r="E2093" s="9">
        <v>1753550.2249801089</v>
      </c>
      <c r="F2093" s="255" t="s">
        <v>9119</v>
      </c>
      <c r="G2093" s="9"/>
      <c r="H2093" s="255" t="s">
        <v>9171</v>
      </c>
      <c r="I2093" s="9">
        <v>2</v>
      </c>
    </row>
    <row r="2094" spans="1:9">
      <c r="A2094" s="255" t="s">
        <v>3274</v>
      </c>
      <c r="B2094" s="9">
        <v>2</v>
      </c>
      <c r="C2094" s="255" t="s">
        <v>9106</v>
      </c>
      <c r="D2094" s="9">
        <v>0</v>
      </c>
      <c r="E2094" s="9">
        <v>1753550.2249801089</v>
      </c>
      <c r="F2094" s="255" t="s">
        <v>9120</v>
      </c>
      <c r="G2094" s="9"/>
      <c r="H2094" s="255" t="s">
        <v>9171</v>
      </c>
      <c r="I2094" s="9">
        <v>2</v>
      </c>
    </row>
    <row r="2095" spans="1:9">
      <c r="A2095" s="255" t="s">
        <v>3275</v>
      </c>
      <c r="B2095" s="9">
        <v>2</v>
      </c>
      <c r="C2095" s="255" t="s">
        <v>9107</v>
      </c>
      <c r="D2095" s="9">
        <v>0</v>
      </c>
      <c r="E2095" s="9">
        <v>1753550.2249801089</v>
      </c>
      <c r="F2095" s="255" t="s">
        <v>9120</v>
      </c>
      <c r="G2095" s="9"/>
      <c r="H2095" s="255" t="s">
        <v>9171</v>
      </c>
      <c r="I2095" s="9">
        <v>2</v>
      </c>
    </row>
    <row r="2096" spans="1:9">
      <c r="A2096" s="255" t="s">
        <v>3276</v>
      </c>
      <c r="B2096" s="9">
        <v>2</v>
      </c>
      <c r="C2096" s="255" t="s">
        <v>9108</v>
      </c>
      <c r="D2096" s="9">
        <v>0</v>
      </c>
      <c r="E2096" s="9">
        <v>1753550.2249801089</v>
      </c>
      <c r="F2096" s="255" t="s">
        <v>9120</v>
      </c>
      <c r="G2096" s="9"/>
      <c r="H2096" s="255" t="s">
        <v>9171</v>
      </c>
      <c r="I2096" s="9">
        <v>2</v>
      </c>
    </row>
    <row r="2097" spans="1:9">
      <c r="A2097" s="255" t="s">
        <v>3277</v>
      </c>
      <c r="B2097" s="9">
        <v>2</v>
      </c>
      <c r="C2097" s="255" t="s">
        <v>9215</v>
      </c>
      <c r="D2097" s="9">
        <v>0</v>
      </c>
      <c r="E2097" s="9">
        <v>1753550.2249801089</v>
      </c>
      <c r="F2097" s="255" t="s">
        <v>9120</v>
      </c>
      <c r="G2097" s="9"/>
      <c r="H2097" s="255" t="s">
        <v>9171</v>
      </c>
      <c r="I2097" s="9">
        <v>2</v>
      </c>
    </row>
    <row r="2098" spans="1:9">
      <c r="A2098" s="255" t="s">
        <v>3278</v>
      </c>
      <c r="B2098" s="9">
        <v>2</v>
      </c>
      <c r="C2098" s="255" t="s">
        <v>9106</v>
      </c>
      <c r="D2098" s="9">
        <v>0</v>
      </c>
      <c r="E2098" s="9">
        <v>1753550.2249801089</v>
      </c>
      <c r="F2098" s="255" t="s">
        <v>9121</v>
      </c>
      <c r="G2098" s="9"/>
      <c r="H2098" s="255" t="s">
        <v>9171</v>
      </c>
      <c r="I2098" s="9">
        <v>2</v>
      </c>
    </row>
    <row r="2099" spans="1:9">
      <c r="A2099" s="255" t="s">
        <v>3279</v>
      </c>
      <c r="B2099" s="9">
        <v>2</v>
      </c>
      <c r="C2099" s="255" t="s">
        <v>9107</v>
      </c>
      <c r="D2099" s="9">
        <v>0</v>
      </c>
      <c r="E2099" s="9">
        <v>1753550.2249801089</v>
      </c>
      <c r="F2099" s="255" t="s">
        <v>9121</v>
      </c>
      <c r="G2099" s="9"/>
      <c r="H2099" s="255" t="s">
        <v>9171</v>
      </c>
      <c r="I2099" s="9">
        <v>2</v>
      </c>
    </row>
    <row r="2100" spans="1:9">
      <c r="A2100" s="255" t="s">
        <v>3280</v>
      </c>
      <c r="B2100" s="9">
        <v>2</v>
      </c>
      <c r="C2100" s="255" t="s">
        <v>9108</v>
      </c>
      <c r="D2100" s="9">
        <v>0</v>
      </c>
      <c r="E2100" s="9">
        <v>1753550.2249801089</v>
      </c>
      <c r="F2100" s="255" t="s">
        <v>9121</v>
      </c>
      <c r="G2100" s="9"/>
      <c r="H2100" s="255" t="s">
        <v>9171</v>
      </c>
      <c r="I2100" s="9">
        <v>2</v>
      </c>
    </row>
    <row r="2101" spans="1:9">
      <c r="A2101" s="255" t="s">
        <v>3281</v>
      </c>
      <c r="B2101" s="9">
        <v>2</v>
      </c>
      <c r="C2101" s="255" t="s">
        <v>9215</v>
      </c>
      <c r="D2101" s="9">
        <v>0</v>
      </c>
      <c r="E2101" s="9">
        <v>1753550.2249801089</v>
      </c>
      <c r="F2101" s="255" t="s">
        <v>9121</v>
      </c>
      <c r="G2101" s="9"/>
      <c r="H2101" s="255" t="s">
        <v>9171</v>
      </c>
      <c r="I2101" s="9">
        <v>2</v>
      </c>
    </row>
    <row r="2102" spans="1:9">
      <c r="A2102" s="255" t="s">
        <v>3282</v>
      </c>
      <c r="B2102" s="9">
        <v>2</v>
      </c>
      <c r="C2102" s="255" t="s">
        <v>9106</v>
      </c>
      <c r="D2102" s="9">
        <v>0</v>
      </c>
      <c r="E2102" s="9">
        <v>1753550.2249801089</v>
      </c>
      <c r="F2102" s="255" t="s">
        <v>9122</v>
      </c>
      <c r="G2102" s="9"/>
      <c r="H2102" s="255" t="s">
        <v>9171</v>
      </c>
      <c r="I2102" s="9">
        <v>2</v>
      </c>
    </row>
    <row r="2103" spans="1:9">
      <c r="A2103" s="255" t="s">
        <v>3283</v>
      </c>
      <c r="B2103" s="9">
        <v>2</v>
      </c>
      <c r="C2103" s="255" t="s">
        <v>9107</v>
      </c>
      <c r="D2103" s="9">
        <v>0</v>
      </c>
      <c r="E2103" s="9">
        <v>1753550.2249801089</v>
      </c>
      <c r="F2103" s="255" t="s">
        <v>9122</v>
      </c>
      <c r="G2103" s="9"/>
      <c r="H2103" s="255" t="s">
        <v>9171</v>
      </c>
      <c r="I2103" s="9">
        <v>2</v>
      </c>
    </row>
    <row r="2104" spans="1:9">
      <c r="A2104" s="255" t="s">
        <v>3284</v>
      </c>
      <c r="B2104" s="9">
        <v>2</v>
      </c>
      <c r="C2104" s="255" t="s">
        <v>9108</v>
      </c>
      <c r="D2104" s="9">
        <v>0</v>
      </c>
      <c r="E2104" s="9">
        <v>1753550.2249801089</v>
      </c>
      <c r="F2104" s="255" t="s">
        <v>9122</v>
      </c>
      <c r="G2104" s="9"/>
      <c r="H2104" s="255" t="s">
        <v>9171</v>
      </c>
      <c r="I2104" s="9">
        <v>2</v>
      </c>
    </row>
    <row r="2105" spans="1:9">
      <c r="A2105" s="255" t="s">
        <v>3285</v>
      </c>
      <c r="B2105" s="9">
        <v>2</v>
      </c>
      <c r="C2105" s="255" t="s">
        <v>9215</v>
      </c>
      <c r="D2105" s="9">
        <v>0</v>
      </c>
      <c r="E2105" s="9">
        <v>1753550.2249801089</v>
      </c>
      <c r="F2105" s="255" t="s">
        <v>9122</v>
      </c>
      <c r="G2105" s="9"/>
      <c r="H2105" s="255" t="s">
        <v>9171</v>
      </c>
      <c r="I2105" s="9">
        <v>2</v>
      </c>
    </row>
    <row r="2106" spans="1:9">
      <c r="A2106" s="255" t="s">
        <v>3286</v>
      </c>
      <c r="B2106" s="9">
        <v>2</v>
      </c>
      <c r="C2106" s="255" t="s">
        <v>9106</v>
      </c>
      <c r="D2106" s="9">
        <v>0</v>
      </c>
      <c r="E2106" s="9">
        <v>1753550.2249801089</v>
      </c>
      <c r="F2106" s="255" t="s">
        <v>9123</v>
      </c>
      <c r="G2106" s="9"/>
      <c r="H2106" s="255" t="s">
        <v>9171</v>
      </c>
      <c r="I2106" s="9">
        <v>2</v>
      </c>
    </row>
    <row r="2107" spans="1:9">
      <c r="A2107" s="255" t="s">
        <v>3287</v>
      </c>
      <c r="B2107" s="9">
        <v>2</v>
      </c>
      <c r="C2107" s="255" t="s">
        <v>9107</v>
      </c>
      <c r="D2107" s="9">
        <v>0</v>
      </c>
      <c r="E2107" s="9">
        <v>1753550.2249801089</v>
      </c>
      <c r="F2107" s="255" t="s">
        <v>9123</v>
      </c>
      <c r="G2107" s="9"/>
      <c r="H2107" s="255" t="s">
        <v>9171</v>
      </c>
      <c r="I2107" s="9">
        <v>2</v>
      </c>
    </row>
    <row r="2108" spans="1:9">
      <c r="A2108" s="255" t="s">
        <v>3288</v>
      </c>
      <c r="B2108" s="9">
        <v>2</v>
      </c>
      <c r="C2108" s="255" t="s">
        <v>9108</v>
      </c>
      <c r="D2108" s="9">
        <v>0</v>
      </c>
      <c r="E2108" s="9">
        <v>1753550.2249801089</v>
      </c>
      <c r="F2108" s="255" t="s">
        <v>9123</v>
      </c>
      <c r="G2108" s="9"/>
      <c r="H2108" s="255" t="s">
        <v>9171</v>
      </c>
      <c r="I2108" s="9">
        <v>2</v>
      </c>
    </row>
    <row r="2109" spans="1:9">
      <c r="A2109" s="255" t="s">
        <v>3289</v>
      </c>
      <c r="B2109" s="9">
        <v>2</v>
      </c>
      <c r="C2109" s="255" t="s">
        <v>9215</v>
      </c>
      <c r="D2109" s="9">
        <v>0</v>
      </c>
      <c r="E2109" s="9">
        <v>1753550.2249801089</v>
      </c>
      <c r="F2109" s="255" t="s">
        <v>9123</v>
      </c>
      <c r="G2109" s="9"/>
      <c r="H2109" s="255" t="s">
        <v>9171</v>
      </c>
      <c r="I2109" s="9">
        <v>2</v>
      </c>
    </row>
    <row r="2110" spans="1:9">
      <c r="A2110" s="255" t="s">
        <v>3290</v>
      </c>
      <c r="B2110" s="9">
        <v>2</v>
      </c>
      <c r="C2110" s="255" t="s">
        <v>9106</v>
      </c>
      <c r="D2110" s="9">
        <v>0</v>
      </c>
      <c r="E2110" s="9">
        <v>1753550.2249801089</v>
      </c>
      <c r="F2110" s="255" t="s">
        <v>9124</v>
      </c>
      <c r="G2110" s="9"/>
      <c r="H2110" s="255" t="s">
        <v>9171</v>
      </c>
      <c r="I2110" s="9">
        <v>2</v>
      </c>
    </row>
    <row r="2111" spans="1:9">
      <c r="A2111" s="255" t="s">
        <v>3291</v>
      </c>
      <c r="B2111" s="9">
        <v>2</v>
      </c>
      <c r="C2111" s="255" t="s">
        <v>9107</v>
      </c>
      <c r="D2111" s="9">
        <v>0</v>
      </c>
      <c r="E2111" s="9">
        <v>1753550.2249801089</v>
      </c>
      <c r="F2111" s="255" t="s">
        <v>9124</v>
      </c>
      <c r="G2111" s="9"/>
      <c r="H2111" s="255" t="s">
        <v>9171</v>
      </c>
      <c r="I2111" s="9">
        <v>2</v>
      </c>
    </row>
    <row r="2112" spans="1:9">
      <c r="A2112" s="255" t="s">
        <v>3292</v>
      </c>
      <c r="B2112" s="9">
        <v>2</v>
      </c>
      <c r="C2112" s="255" t="s">
        <v>9108</v>
      </c>
      <c r="D2112" s="9">
        <v>0</v>
      </c>
      <c r="E2112" s="9">
        <v>1753550.2249801089</v>
      </c>
      <c r="F2112" s="255" t="s">
        <v>9124</v>
      </c>
      <c r="G2112" s="9"/>
      <c r="H2112" s="255" t="s">
        <v>9171</v>
      </c>
      <c r="I2112" s="9">
        <v>2</v>
      </c>
    </row>
    <row r="2113" spans="1:9">
      <c r="A2113" s="255" t="s">
        <v>3293</v>
      </c>
      <c r="B2113" s="9">
        <v>2</v>
      </c>
      <c r="C2113" s="255" t="s">
        <v>9215</v>
      </c>
      <c r="D2113" s="9">
        <v>0</v>
      </c>
      <c r="E2113" s="9">
        <v>1753550.2249801089</v>
      </c>
      <c r="F2113" s="255" t="s">
        <v>9124</v>
      </c>
      <c r="G2113" s="9"/>
      <c r="H2113" s="255" t="s">
        <v>9171</v>
      </c>
      <c r="I2113" s="9">
        <v>2</v>
      </c>
    </row>
    <row r="2114" spans="1:9">
      <c r="A2114" s="255" t="s">
        <v>3294</v>
      </c>
      <c r="B2114" s="9">
        <v>2</v>
      </c>
      <c r="C2114" s="255" t="s">
        <v>9106</v>
      </c>
      <c r="D2114" s="9">
        <v>1599975.0444902219</v>
      </c>
      <c r="E2114" s="9">
        <v>1753550.2249801089</v>
      </c>
      <c r="F2114" s="255" t="s">
        <v>9125</v>
      </c>
      <c r="G2114" s="9"/>
      <c r="H2114" s="255" t="s">
        <v>9171</v>
      </c>
      <c r="I2114" s="9">
        <v>2</v>
      </c>
    </row>
    <row r="2115" spans="1:9">
      <c r="A2115" s="255" t="s">
        <v>3295</v>
      </c>
      <c r="B2115" s="9">
        <v>2</v>
      </c>
      <c r="C2115" s="255" t="s">
        <v>9107</v>
      </c>
      <c r="D2115" s="9">
        <v>1255135496.7269614</v>
      </c>
      <c r="E2115" s="9">
        <v>1753550.2249801089</v>
      </c>
      <c r="F2115" s="255" t="s">
        <v>9125</v>
      </c>
      <c r="G2115" s="9"/>
      <c r="H2115" s="255" t="s">
        <v>9171</v>
      </c>
      <c r="I2115" s="9">
        <v>2</v>
      </c>
    </row>
    <row r="2116" spans="1:9">
      <c r="A2116" s="255" t="s">
        <v>3296</v>
      </c>
      <c r="B2116" s="9">
        <v>2</v>
      </c>
      <c r="C2116" s="255" t="s">
        <v>9108</v>
      </c>
      <c r="D2116" s="9">
        <v>0.91242042668516721</v>
      </c>
      <c r="E2116" s="9">
        <v>1753550.2249801089</v>
      </c>
      <c r="F2116" s="255" t="s">
        <v>9125</v>
      </c>
      <c r="G2116" s="9"/>
      <c r="H2116" s="255" t="s">
        <v>9171</v>
      </c>
      <c r="I2116" s="9">
        <v>2</v>
      </c>
    </row>
    <row r="2117" spans="1:9">
      <c r="A2117" s="255" t="s">
        <v>3297</v>
      </c>
      <c r="B2117" s="9">
        <v>2</v>
      </c>
      <c r="C2117" s="255" t="s">
        <v>9215</v>
      </c>
      <c r="D2117" s="9">
        <v>715.76820489484339</v>
      </c>
      <c r="E2117" s="9">
        <v>1753550.2249801089</v>
      </c>
      <c r="F2117" s="255" t="s">
        <v>9125</v>
      </c>
      <c r="G2117" s="9"/>
      <c r="H2117" s="255" t="s">
        <v>9171</v>
      </c>
      <c r="I2117" s="9">
        <v>2</v>
      </c>
    </row>
    <row r="2118" spans="1:9">
      <c r="A2118" s="255" t="s">
        <v>3298</v>
      </c>
      <c r="B2118" s="9">
        <v>2</v>
      </c>
      <c r="C2118" s="255" t="s">
        <v>9106</v>
      </c>
      <c r="D2118" s="9">
        <v>1599975.0444902219</v>
      </c>
      <c r="E2118" s="9">
        <v>1753550.2249801089</v>
      </c>
      <c r="F2118" s="255" t="s">
        <v>9126</v>
      </c>
      <c r="G2118" s="9"/>
      <c r="H2118" s="255" t="s">
        <v>9171</v>
      </c>
      <c r="I2118" s="9">
        <v>2</v>
      </c>
    </row>
    <row r="2119" spans="1:9">
      <c r="A2119" s="255" t="s">
        <v>3299</v>
      </c>
      <c r="B2119" s="9">
        <v>2</v>
      </c>
      <c r="C2119" s="255" t="s">
        <v>9107</v>
      </c>
      <c r="D2119" s="9">
        <v>1255135496.7269614</v>
      </c>
      <c r="E2119" s="9">
        <v>1753550.2249801089</v>
      </c>
      <c r="F2119" s="255" t="s">
        <v>9126</v>
      </c>
      <c r="G2119" s="9"/>
      <c r="H2119" s="255" t="s">
        <v>9171</v>
      </c>
      <c r="I2119" s="9">
        <v>2</v>
      </c>
    </row>
    <row r="2120" spans="1:9">
      <c r="A2120" s="255" t="s">
        <v>3300</v>
      </c>
      <c r="B2120" s="9">
        <v>2</v>
      </c>
      <c r="C2120" s="255" t="s">
        <v>9108</v>
      </c>
      <c r="D2120" s="9">
        <v>0.91242042668516721</v>
      </c>
      <c r="E2120" s="9">
        <v>1753550.2249801089</v>
      </c>
      <c r="F2120" s="255" t="s">
        <v>9126</v>
      </c>
      <c r="G2120" s="9"/>
      <c r="H2120" s="255" t="s">
        <v>9171</v>
      </c>
      <c r="I2120" s="9">
        <v>2</v>
      </c>
    </row>
    <row r="2121" spans="1:9">
      <c r="A2121" s="255" t="s">
        <v>3301</v>
      </c>
      <c r="B2121" s="9">
        <v>2</v>
      </c>
      <c r="C2121" s="255" t="s">
        <v>9215</v>
      </c>
      <c r="D2121" s="9">
        <v>715.76820489484339</v>
      </c>
      <c r="E2121" s="9">
        <v>1753550.2249801089</v>
      </c>
      <c r="F2121" s="255" t="s">
        <v>9126</v>
      </c>
      <c r="G2121" s="9"/>
      <c r="H2121" s="255" t="s">
        <v>9171</v>
      </c>
      <c r="I2121" s="9">
        <v>2</v>
      </c>
    </row>
    <row r="2122" spans="1:9">
      <c r="A2122" s="255" t="s">
        <v>3302</v>
      </c>
      <c r="B2122" s="9">
        <v>2</v>
      </c>
      <c r="C2122" s="255" t="s">
        <v>9106</v>
      </c>
      <c r="D2122" s="9">
        <v>1599975.0444902219</v>
      </c>
      <c r="E2122" s="9">
        <v>1753550.2249801089</v>
      </c>
      <c r="F2122" s="255" t="s">
        <v>9127</v>
      </c>
      <c r="G2122" s="9"/>
      <c r="H2122" s="255" t="s">
        <v>9171</v>
      </c>
      <c r="I2122" s="9">
        <v>2</v>
      </c>
    </row>
    <row r="2123" spans="1:9">
      <c r="A2123" s="255" t="s">
        <v>3303</v>
      </c>
      <c r="B2123" s="9">
        <v>2</v>
      </c>
      <c r="C2123" s="255" t="s">
        <v>9107</v>
      </c>
      <c r="D2123" s="9">
        <v>1255135496.7269614</v>
      </c>
      <c r="E2123" s="9">
        <v>1753550.2249801089</v>
      </c>
      <c r="F2123" s="255" t="s">
        <v>9127</v>
      </c>
      <c r="G2123" s="9"/>
      <c r="H2123" s="255" t="s">
        <v>9171</v>
      </c>
      <c r="I2123" s="9">
        <v>2</v>
      </c>
    </row>
    <row r="2124" spans="1:9">
      <c r="A2124" s="255" t="s">
        <v>3304</v>
      </c>
      <c r="B2124" s="9">
        <v>2</v>
      </c>
      <c r="C2124" s="255" t="s">
        <v>9108</v>
      </c>
      <c r="D2124" s="9">
        <v>0.91242042668516721</v>
      </c>
      <c r="E2124" s="9">
        <v>1753550.2249801089</v>
      </c>
      <c r="F2124" s="255" t="s">
        <v>9127</v>
      </c>
      <c r="G2124" s="9"/>
      <c r="H2124" s="255" t="s">
        <v>9171</v>
      </c>
      <c r="I2124" s="9">
        <v>2</v>
      </c>
    </row>
    <row r="2125" spans="1:9">
      <c r="A2125" s="255" t="s">
        <v>3305</v>
      </c>
      <c r="B2125" s="9">
        <v>2</v>
      </c>
      <c r="C2125" s="255" t="s">
        <v>9215</v>
      </c>
      <c r="D2125" s="9">
        <v>715.76820489484339</v>
      </c>
      <c r="E2125" s="9">
        <v>1753550.2249801089</v>
      </c>
      <c r="F2125" s="255" t="s">
        <v>9127</v>
      </c>
      <c r="G2125" s="9"/>
      <c r="H2125" s="255" t="s">
        <v>9171</v>
      </c>
      <c r="I2125" s="9">
        <v>2</v>
      </c>
    </row>
    <row r="2126" spans="1:9">
      <c r="A2126" s="255" t="s">
        <v>3306</v>
      </c>
      <c r="B2126" s="9">
        <v>2</v>
      </c>
      <c r="C2126" s="255" t="s">
        <v>9106</v>
      </c>
      <c r="D2126" s="9">
        <v>1753550.2249801089</v>
      </c>
      <c r="E2126" s="9">
        <v>1753550.2249801089</v>
      </c>
      <c r="F2126" s="255" t="s">
        <v>9128</v>
      </c>
      <c r="G2126" s="9"/>
      <c r="H2126" s="255" t="s">
        <v>9171</v>
      </c>
      <c r="I2126" s="9">
        <v>2</v>
      </c>
    </row>
    <row r="2127" spans="1:9">
      <c r="A2127" s="255" t="s">
        <v>3307</v>
      </c>
      <c r="B2127" s="9">
        <v>2</v>
      </c>
      <c r="C2127" s="255" t="s">
        <v>9107</v>
      </c>
      <c r="D2127" s="9">
        <v>1032100816.6918432</v>
      </c>
      <c r="E2127" s="9">
        <v>1753550.2249801089</v>
      </c>
      <c r="F2127" s="255" t="s">
        <v>9128</v>
      </c>
      <c r="G2127" s="9"/>
      <c r="H2127" s="255" t="s">
        <v>9171</v>
      </c>
      <c r="I2127" s="9">
        <v>2</v>
      </c>
    </row>
    <row r="2128" spans="1:9">
      <c r="A2128" s="255" t="s">
        <v>3308</v>
      </c>
      <c r="B2128" s="9">
        <v>2</v>
      </c>
      <c r="C2128" s="255" t="s">
        <v>9108</v>
      </c>
      <c r="D2128" s="9">
        <v>1</v>
      </c>
      <c r="E2128" s="9">
        <v>1753550.2249801089</v>
      </c>
      <c r="F2128" s="255" t="s">
        <v>9128</v>
      </c>
      <c r="G2128" s="9"/>
      <c r="H2128" s="255" t="s">
        <v>9171</v>
      </c>
      <c r="I2128" s="9">
        <v>2</v>
      </c>
    </row>
    <row r="2129" spans="1:9">
      <c r="A2129" s="255" t="s">
        <v>3309</v>
      </c>
      <c r="B2129" s="9">
        <v>2</v>
      </c>
      <c r="C2129" s="255" t="s">
        <v>9215</v>
      </c>
      <c r="D2129" s="9">
        <v>588.57784738019154</v>
      </c>
      <c r="E2129" s="9">
        <v>1753550.2249801089</v>
      </c>
      <c r="F2129" s="255" t="s">
        <v>9128</v>
      </c>
      <c r="G2129" s="9"/>
      <c r="H2129" s="255" t="s">
        <v>9171</v>
      </c>
      <c r="I2129" s="9">
        <v>2</v>
      </c>
    </row>
    <row r="2130" spans="1:9">
      <c r="A2130" s="255" t="s">
        <v>3310</v>
      </c>
      <c r="B2130" s="9">
        <v>2</v>
      </c>
      <c r="C2130" s="255" t="s">
        <v>9106</v>
      </c>
      <c r="D2130" s="9">
        <v>582547.15704024606</v>
      </c>
      <c r="E2130" s="9">
        <v>1753550.2249801089</v>
      </c>
      <c r="F2130" s="255" t="s">
        <v>9129</v>
      </c>
      <c r="G2130" s="9"/>
      <c r="H2130" s="255" t="s">
        <v>9171</v>
      </c>
      <c r="I2130" s="9">
        <v>2</v>
      </c>
    </row>
    <row r="2131" spans="1:9">
      <c r="A2131" s="255" t="s">
        <v>3311</v>
      </c>
      <c r="B2131" s="9">
        <v>2</v>
      </c>
      <c r="C2131" s="255" t="s">
        <v>9107</v>
      </c>
      <c r="D2131" s="9">
        <v>1137775025.1618552</v>
      </c>
      <c r="E2131" s="9">
        <v>1753550.2249801089</v>
      </c>
      <c r="F2131" s="255" t="s">
        <v>9129</v>
      </c>
      <c r="G2131" s="9"/>
      <c r="H2131" s="255" t="s">
        <v>9171</v>
      </c>
      <c r="I2131" s="9">
        <v>2</v>
      </c>
    </row>
    <row r="2132" spans="1:9">
      <c r="A2132" s="255" t="s">
        <v>3312</v>
      </c>
      <c r="B2132" s="9">
        <v>2</v>
      </c>
      <c r="C2132" s="255" t="s">
        <v>9108</v>
      </c>
      <c r="D2132" s="9">
        <v>0.3322101350401036</v>
      </c>
      <c r="E2132" s="9">
        <v>1753550.2249801089</v>
      </c>
      <c r="F2132" s="255" t="s">
        <v>9129</v>
      </c>
      <c r="G2132" s="9"/>
      <c r="H2132" s="255" t="s">
        <v>9171</v>
      </c>
      <c r="I2132" s="9">
        <v>2</v>
      </c>
    </row>
    <row r="2133" spans="1:9">
      <c r="A2133" s="255" t="s">
        <v>3313</v>
      </c>
      <c r="B2133" s="9">
        <v>2</v>
      </c>
      <c r="C2133" s="255" t="s">
        <v>9215</v>
      </c>
      <c r="D2133" s="9">
        <v>648.84085380261138</v>
      </c>
      <c r="E2133" s="9">
        <v>1753550.2249801089</v>
      </c>
      <c r="F2133" s="255" t="s">
        <v>9129</v>
      </c>
      <c r="G2133" s="9"/>
      <c r="H2133" s="255" t="s">
        <v>9171</v>
      </c>
      <c r="I2133" s="9">
        <v>2</v>
      </c>
    </row>
    <row r="2134" spans="1:9">
      <c r="A2134" s="255" t="s">
        <v>3314</v>
      </c>
      <c r="B2134" s="9">
        <v>2</v>
      </c>
      <c r="C2134" s="255" t="s">
        <v>9106</v>
      </c>
      <c r="D2134" s="9">
        <v>1701453.2401734199</v>
      </c>
      <c r="E2134" s="9">
        <v>1753550.2249801089</v>
      </c>
      <c r="F2134" s="255" t="s">
        <v>9130</v>
      </c>
      <c r="G2134" s="9"/>
      <c r="H2134" s="255" t="s">
        <v>9171</v>
      </c>
      <c r="I2134" s="9">
        <v>2</v>
      </c>
    </row>
    <row r="2135" spans="1:9">
      <c r="A2135" s="255" t="s">
        <v>3315</v>
      </c>
      <c r="B2135" s="9">
        <v>2</v>
      </c>
      <c r="C2135" s="255" t="s">
        <v>9107</v>
      </c>
      <c r="D2135" s="9">
        <v>2392910521.8888168</v>
      </c>
      <c r="E2135" s="9">
        <v>1753550.2249801089</v>
      </c>
      <c r="F2135" s="255" t="s">
        <v>9130</v>
      </c>
      <c r="G2135" s="9"/>
      <c r="H2135" s="255" t="s">
        <v>9171</v>
      </c>
      <c r="I2135" s="9">
        <v>2</v>
      </c>
    </row>
    <row r="2136" spans="1:9">
      <c r="A2136" s="255" t="s">
        <v>3316</v>
      </c>
      <c r="B2136" s="9">
        <v>2</v>
      </c>
      <c r="C2136" s="255" t="s">
        <v>9108</v>
      </c>
      <c r="D2136" s="9">
        <v>0.97029056592474849</v>
      </c>
      <c r="E2136" s="9">
        <v>1753550.2249801089</v>
      </c>
      <c r="F2136" s="255" t="s">
        <v>9130</v>
      </c>
      <c r="G2136" s="9"/>
      <c r="H2136" s="255" t="s">
        <v>9171</v>
      </c>
      <c r="I2136" s="9">
        <v>2</v>
      </c>
    </row>
    <row r="2137" spans="1:9">
      <c r="A2137" s="255" t="s">
        <v>3317</v>
      </c>
      <c r="B2137" s="9">
        <v>2</v>
      </c>
      <c r="C2137" s="255" t="s">
        <v>9215</v>
      </c>
      <c r="D2137" s="9">
        <v>1364.6090586974549</v>
      </c>
      <c r="E2137" s="9">
        <v>1753550.2249801089</v>
      </c>
      <c r="F2137" s="255" t="s">
        <v>9130</v>
      </c>
      <c r="G2137" s="9"/>
      <c r="H2137" s="255" t="s">
        <v>9171</v>
      </c>
      <c r="I2137" s="9">
        <v>2</v>
      </c>
    </row>
    <row r="2138" spans="1:9">
      <c r="A2138" s="255" t="s">
        <v>3318</v>
      </c>
      <c r="B2138" s="9">
        <v>2</v>
      </c>
      <c r="C2138" s="255" t="s">
        <v>9106</v>
      </c>
      <c r="D2138" s="9">
        <v>1701453.2401734199</v>
      </c>
      <c r="E2138" s="9">
        <v>1753550.2249801089</v>
      </c>
      <c r="F2138" s="255" t="s">
        <v>9131</v>
      </c>
      <c r="G2138" s="9"/>
      <c r="H2138" s="255" t="s">
        <v>9171</v>
      </c>
      <c r="I2138" s="9">
        <v>2</v>
      </c>
    </row>
    <row r="2139" spans="1:9">
      <c r="A2139" s="255" t="s">
        <v>3319</v>
      </c>
      <c r="B2139" s="9">
        <v>2</v>
      </c>
      <c r="C2139" s="255" t="s">
        <v>9107</v>
      </c>
      <c r="D2139" s="9">
        <v>2392910521.8888168</v>
      </c>
      <c r="E2139" s="9">
        <v>1753550.2249801089</v>
      </c>
      <c r="F2139" s="255" t="s">
        <v>9131</v>
      </c>
      <c r="G2139" s="9"/>
      <c r="H2139" s="255" t="s">
        <v>9171</v>
      </c>
      <c r="I2139" s="9">
        <v>2</v>
      </c>
    </row>
    <row r="2140" spans="1:9">
      <c r="A2140" s="255" t="s">
        <v>3320</v>
      </c>
      <c r="B2140" s="9">
        <v>2</v>
      </c>
      <c r="C2140" s="255" t="s">
        <v>9108</v>
      </c>
      <c r="D2140" s="9">
        <v>0.97029056592474849</v>
      </c>
      <c r="E2140" s="9">
        <v>1753550.2249801089</v>
      </c>
      <c r="F2140" s="255" t="s">
        <v>9131</v>
      </c>
      <c r="G2140" s="9"/>
      <c r="H2140" s="255" t="s">
        <v>9171</v>
      </c>
      <c r="I2140" s="9">
        <v>2</v>
      </c>
    </row>
    <row r="2141" spans="1:9">
      <c r="A2141" s="255" t="s">
        <v>3321</v>
      </c>
      <c r="B2141" s="9">
        <v>2</v>
      </c>
      <c r="C2141" s="255" t="s">
        <v>9215</v>
      </c>
      <c r="D2141" s="9">
        <v>1364.6090586974549</v>
      </c>
      <c r="E2141" s="9">
        <v>1753550.2249801089</v>
      </c>
      <c r="F2141" s="255" t="s">
        <v>9131</v>
      </c>
      <c r="G2141" s="9"/>
      <c r="H2141" s="255" t="s">
        <v>9171</v>
      </c>
      <c r="I2141" s="9">
        <v>2</v>
      </c>
    </row>
    <row r="2142" spans="1:9">
      <c r="A2142" s="255" t="s">
        <v>3322</v>
      </c>
      <c r="B2142" s="9">
        <v>2</v>
      </c>
      <c r="C2142" s="255" t="s">
        <v>9106</v>
      </c>
      <c r="D2142" s="9">
        <v>448191.51829786098</v>
      </c>
      <c r="E2142" s="9">
        <v>1753550.2249801089</v>
      </c>
      <c r="F2142" s="255" t="s">
        <v>9132</v>
      </c>
      <c r="G2142" s="9"/>
      <c r="H2142" s="255" t="s">
        <v>9171</v>
      </c>
      <c r="I2142" s="9">
        <v>2</v>
      </c>
    </row>
    <row r="2143" spans="1:9">
      <c r="A2143" s="255" t="s">
        <v>3323</v>
      </c>
      <c r="B2143" s="9">
        <v>2</v>
      </c>
      <c r="C2143" s="255" t="s">
        <v>9107</v>
      </c>
      <c r="D2143" s="9">
        <v>-116220671.95509194</v>
      </c>
      <c r="E2143" s="9">
        <v>1753550.2249801089</v>
      </c>
      <c r="F2143" s="255" t="s">
        <v>9132</v>
      </c>
      <c r="G2143" s="9"/>
      <c r="H2143" s="255" t="s">
        <v>9171</v>
      </c>
      <c r="I2143" s="9">
        <v>2</v>
      </c>
    </row>
    <row r="2144" spans="1:9">
      <c r="A2144" s="255" t="s">
        <v>3324</v>
      </c>
      <c r="B2144" s="9">
        <v>2</v>
      </c>
      <c r="C2144" s="255" t="s">
        <v>9108</v>
      </c>
      <c r="D2144" s="9">
        <v>0.25559092172734599</v>
      </c>
      <c r="E2144" s="9">
        <v>1753550.2249801089</v>
      </c>
      <c r="F2144" s="255" t="s">
        <v>9132</v>
      </c>
      <c r="G2144" s="9"/>
      <c r="H2144" s="255" t="s">
        <v>9171</v>
      </c>
      <c r="I2144" s="9">
        <v>2</v>
      </c>
    </row>
    <row r="2145" spans="1:9">
      <c r="A2145" s="255" t="s">
        <v>3325</v>
      </c>
      <c r="B2145" s="9">
        <v>2</v>
      </c>
      <c r="C2145" s="255" t="s">
        <v>9215</v>
      </c>
      <c r="D2145" s="9">
        <v>-66.277355675062154</v>
      </c>
      <c r="E2145" s="9">
        <v>1753550.2249801089</v>
      </c>
      <c r="F2145" s="255" t="s">
        <v>9132</v>
      </c>
      <c r="G2145" s="9"/>
      <c r="H2145" s="255" t="s">
        <v>9171</v>
      </c>
      <c r="I2145" s="9">
        <v>2</v>
      </c>
    </row>
    <row r="2146" spans="1:9">
      <c r="A2146" s="255" t="s">
        <v>3326</v>
      </c>
      <c r="B2146" s="9">
        <v>2</v>
      </c>
      <c r="C2146" s="255" t="s">
        <v>9106</v>
      </c>
      <c r="D2146" s="9">
        <v>448191.51829786098</v>
      </c>
      <c r="E2146" s="9">
        <v>1753550.2249801089</v>
      </c>
      <c r="F2146" s="255" t="s">
        <v>9133</v>
      </c>
      <c r="G2146" s="9"/>
      <c r="H2146" s="255" t="s">
        <v>9171</v>
      </c>
      <c r="I2146" s="9">
        <v>2</v>
      </c>
    </row>
    <row r="2147" spans="1:9">
      <c r="A2147" s="255" t="s">
        <v>3327</v>
      </c>
      <c r="B2147" s="9">
        <v>2</v>
      </c>
      <c r="C2147" s="255" t="s">
        <v>9107</v>
      </c>
      <c r="D2147" s="9">
        <v>-116220671.95509194</v>
      </c>
      <c r="E2147" s="9">
        <v>1753550.2249801089</v>
      </c>
      <c r="F2147" s="255" t="s">
        <v>9133</v>
      </c>
      <c r="G2147" s="9"/>
      <c r="H2147" s="255" t="s">
        <v>9171</v>
      </c>
      <c r="I2147" s="9">
        <v>2</v>
      </c>
    </row>
    <row r="2148" spans="1:9">
      <c r="A2148" s="255" t="s">
        <v>3328</v>
      </c>
      <c r="B2148" s="9">
        <v>2</v>
      </c>
      <c r="C2148" s="255" t="s">
        <v>9108</v>
      </c>
      <c r="D2148" s="9">
        <v>0.25559092172734599</v>
      </c>
      <c r="E2148" s="9">
        <v>1753550.2249801089</v>
      </c>
      <c r="F2148" s="255" t="s">
        <v>9133</v>
      </c>
      <c r="G2148" s="9"/>
      <c r="H2148" s="255" t="s">
        <v>9171</v>
      </c>
      <c r="I2148" s="9">
        <v>2</v>
      </c>
    </row>
    <row r="2149" spans="1:9">
      <c r="A2149" s="255" t="s">
        <v>3329</v>
      </c>
      <c r="B2149" s="9">
        <v>2</v>
      </c>
      <c r="C2149" s="255" t="s">
        <v>9215</v>
      </c>
      <c r="D2149" s="9">
        <v>-66.277355675062154</v>
      </c>
      <c r="E2149" s="9">
        <v>1753550.2249801089</v>
      </c>
      <c r="F2149" s="255" t="s">
        <v>9133</v>
      </c>
      <c r="G2149" s="9"/>
      <c r="H2149" s="255" t="s">
        <v>9171</v>
      </c>
      <c r="I2149" s="9">
        <v>2</v>
      </c>
    </row>
    <row r="2150" spans="1:9">
      <c r="A2150" s="255" t="s">
        <v>3330</v>
      </c>
      <c r="B2150" s="9">
        <v>2</v>
      </c>
      <c r="C2150" s="255" t="s">
        <v>9106</v>
      </c>
      <c r="D2150" s="9">
        <v>1753550.2249801089</v>
      </c>
      <c r="E2150" s="9">
        <v>1753550.2249801089</v>
      </c>
      <c r="F2150" s="255" t="s">
        <v>9134</v>
      </c>
      <c r="G2150" s="9"/>
      <c r="H2150" s="255" t="s">
        <v>9171</v>
      </c>
      <c r="I2150" s="9">
        <v>2</v>
      </c>
    </row>
    <row r="2151" spans="1:9">
      <c r="A2151" s="255" t="s">
        <v>3331</v>
      </c>
      <c r="B2151" s="9">
        <v>2</v>
      </c>
      <c r="C2151" s="255" t="s">
        <v>9107</v>
      </c>
      <c r="D2151" s="9">
        <v>1371356168.6820533</v>
      </c>
      <c r="E2151" s="9">
        <v>1753550.2249801089</v>
      </c>
      <c r="F2151" s="255" t="s">
        <v>9134</v>
      </c>
      <c r="G2151" s="9"/>
      <c r="H2151" s="255" t="s">
        <v>9171</v>
      </c>
      <c r="I2151" s="9">
        <v>2</v>
      </c>
    </row>
    <row r="2152" spans="1:9">
      <c r="A2152" s="255" t="s">
        <v>3332</v>
      </c>
      <c r="B2152" s="9">
        <v>2</v>
      </c>
      <c r="C2152" s="255" t="s">
        <v>9108</v>
      </c>
      <c r="D2152" s="9">
        <v>1</v>
      </c>
      <c r="E2152" s="9">
        <v>1753550.2249801089</v>
      </c>
      <c r="F2152" s="255" t="s">
        <v>9134</v>
      </c>
      <c r="G2152" s="9"/>
      <c r="H2152" s="255" t="s">
        <v>9171</v>
      </c>
      <c r="I2152" s="9">
        <v>2</v>
      </c>
    </row>
    <row r="2153" spans="1:9">
      <c r="A2153" s="255" t="s">
        <v>3333</v>
      </c>
      <c r="B2153" s="9">
        <v>2</v>
      </c>
      <c r="C2153" s="255" t="s">
        <v>9215</v>
      </c>
      <c r="D2153" s="9">
        <v>782.04556056990555</v>
      </c>
      <c r="E2153" s="9">
        <v>1753550.2249801089</v>
      </c>
      <c r="F2153" s="255" t="s">
        <v>9134</v>
      </c>
      <c r="G2153" s="9"/>
      <c r="H2153" s="255" t="s">
        <v>9171</v>
      </c>
      <c r="I2153" s="9">
        <v>2</v>
      </c>
    </row>
    <row r="2154" spans="1:9">
      <c r="A2154" s="255" t="s">
        <v>3334</v>
      </c>
      <c r="B2154" s="9">
        <v>2</v>
      </c>
      <c r="C2154" s="255" t="s">
        <v>9106</v>
      </c>
      <c r="D2154" s="9">
        <v>1753550.2249801089</v>
      </c>
      <c r="E2154" s="9">
        <v>1753550.2249801089</v>
      </c>
      <c r="F2154" s="255" t="s">
        <v>9135</v>
      </c>
      <c r="G2154" s="9"/>
      <c r="H2154" s="255" t="s">
        <v>9171</v>
      </c>
      <c r="I2154" s="9">
        <v>2</v>
      </c>
    </row>
    <row r="2155" spans="1:9">
      <c r="A2155" s="255" t="s">
        <v>3335</v>
      </c>
      <c r="B2155" s="9">
        <v>2</v>
      </c>
      <c r="C2155" s="255" t="s">
        <v>9107</v>
      </c>
      <c r="D2155" s="9">
        <v>2168099680.9677744</v>
      </c>
      <c r="E2155" s="9">
        <v>1753550.2249801089</v>
      </c>
      <c r="F2155" s="255" t="s">
        <v>9135</v>
      </c>
      <c r="G2155" s="9"/>
      <c r="H2155" s="255" t="s">
        <v>9171</v>
      </c>
      <c r="I2155" s="9">
        <v>2</v>
      </c>
    </row>
    <row r="2156" spans="1:9">
      <c r="A2156" s="255" t="s">
        <v>3336</v>
      </c>
      <c r="B2156" s="9">
        <v>2</v>
      </c>
      <c r="C2156" s="255" t="s">
        <v>9108</v>
      </c>
      <c r="D2156" s="9">
        <v>1</v>
      </c>
      <c r="E2156" s="9">
        <v>1753550.2249801089</v>
      </c>
      <c r="F2156" s="255" t="s">
        <v>9135</v>
      </c>
      <c r="G2156" s="9"/>
      <c r="H2156" s="255" t="s">
        <v>9171</v>
      </c>
      <c r="I2156" s="9">
        <v>2</v>
      </c>
    </row>
    <row r="2157" spans="1:9">
      <c r="A2157" s="255" t="s">
        <v>3337</v>
      </c>
      <c r="B2157" s="9">
        <v>2</v>
      </c>
      <c r="C2157" s="255" t="s">
        <v>9215</v>
      </c>
      <c r="D2157" s="9">
        <v>1236.405806963623</v>
      </c>
      <c r="E2157" s="9">
        <v>1753550.2249801089</v>
      </c>
      <c r="F2157" s="255" t="s">
        <v>9135</v>
      </c>
      <c r="G2157" s="9"/>
      <c r="H2157" s="255" t="s">
        <v>9171</v>
      </c>
      <c r="I2157" s="9">
        <v>2</v>
      </c>
    </row>
    <row r="2158" spans="1:9">
      <c r="A2158" s="255" t="s">
        <v>3338</v>
      </c>
      <c r="B2158" s="9">
        <v>2</v>
      </c>
      <c r="C2158" s="255" t="s">
        <v>9106</v>
      </c>
      <c r="D2158" s="9">
        <v>572555.99434941995</v>
      </c>
      <c r="E2158" s="9">
        <v>1753550.2249801089</v>
      </c>
      <c r="F2158" s="255" t="s">
        <v>9136</v>
      </c>
      <c r="G2158" s="9"/>
      <c r="H2158" s="255" t="s">
        <v>9171</v>
      </c>
      <c r="I2158" s="9">
        <v>2</v>
      </c>
    </row>
    <row r="2159" spans="1:9">
      <c r="A2159" s="255" t="s">
        <v>3339</v>
      </c>
      <c r="B2159" s="9">
        <v>2</v>
      </c>
      <c r="C2159" s="255" t="s">
        <v>9107</v>
      </c>
      <c r="D2159" s="9">
        <v>731065937.81586921</v>
      </c>
      <c r="E2159" s="9">
        <v>1753550.2249801089</v>
      </c>
      <c r="F2159" s="255" t="s">
        <v>9136</v>
      </c>
      <c r="G2159" s="9"/>
      <c r="H2159" s="255" t="s">
        <v>9171</v>
      </c>
      <c r="I2159" s="9">
        <v>2</v>
      </c>
    </row>
    <row r="2160" spans="1:9">
      <c r="A2160" s="255" t="s">
        <v>3340</v>
      </c>
      <c r="B2160" s="9">
        <v>2</v>
      </c>
      <c r="C2160" s="255" t="s">
        <v>9108</v>
      </c>
      <c r="D2160" s="9">
        <v>0.32651245809393037</v>
      </c>
      <c r="E2160" s="9">
        <v>1753550.2249801089</v>
      </c>
      <c r="F2160" s="255" t="s">
        <v>9136</v>
      </c>
      <c r="G2160" s="9"/>
      <c r="H2160" s="255" t="s">
        <v>9171</v>
      </c>
      <c r="I2160" s="9">
        <v>2</v>
      </c>
    </row>
    <row r="2161" spans="1:9">
      <c r="A2161" s="255" t="s">
        <v>3341</v>
      </c>
      <c r="B2161" s="9">
        <v>2</v>
      </c>
      <c r="C2161" s="255" t="s">
        <v>9215</v>
      </c>
      <c r="D2161" s="9">
        <v>416.90618688960672</v>
      </c>
      <c r="E2161" s="9">
        <v>1753550.2249801089</v>
      </c>
      <c r="F2161" s="255" t="s">
        <v>9136</v>
      </c>
      <c r="G2161" s="9"/>
      <c r="H2161" s="255" t="s">
        <v>9171</v>
      </c>
      <c r="I2161" s="9">
        <v>2</v>
      </c>
    </row>
    <row r="2162" spans="1:9">
      <c r="A2162" s="255" t="s">
        <v>3342</v>
      </c>
      <c r="B2162" s="9">
        <v>2</v>
      </c>
      <c r="C2162" s="255" t="s">
        <v>9106</v>
      </c>
      <c r="D2162" s="9">
        <v>0</v>
      </c>
      <c r="E2162" s="9">
        <v>1753550.2249801089</v>
      </c>
      <c r="F2162" s="255" t="s">
        <v>9137</v>
      </c>
      <c r="G2162" s="9"/>
      <c r="H2162" s="255" t="s">
        <v>9171</v>
      </c>
      <c r="I2162" s="9">
        <v>2</v>
      </c>
    </row>
    <row r="2163" spans="1:9">
      <c r="A2163" s="255" t="s">
        <v>3343</v>
      </c>
      <c r="B2163" s="9">
        <v>2</v>
      </c>
      <c r="C2163" s="255" t="s">
        <v>9107</v>
      </c>
      <c r="D2163" s="9">
        <v>-506255096.89482695</v>
      </c>
      <c r="E2163" s="9">
        <v>1753550.2249801089</v>
      </c>
      <c r="F2163" s="255" t="s">
        <v>9137</v>
      </c>
      <c r="G2163" s="9"/>
      <c r="H2163" s="255" t="s">
        <v>9171</v>
      </c>
      <c r="I2163" s="9">
        <v>2</v>
      </c>
    </row>
    <row r="2164" spans="1:9">
      <c r="A2164" s="255" t="s">
        <v>3344</v>
      </c>
      <c r="B2164" s="9">
        <v>2</v>
      </c>
      <c r="C2164" s="255" t="s">
        <v>9108</v>
      </c>
      <c r="D2164" s="9">
        <v>0</v>
      </c>
      <c r="E2164" s="9">
        <v>1753550.2249801089</v>
      </c>
      <c r="F2164" s="255" t="s">
        <v>9137</v>
      </c>
      <c r="G2164" s="9"/>
      <c r="H2164" s="255" t="s">
        <v>9171</v>
      </c>
      <c r="I2164" s="9">
        <v>2</v>
      </c>
    </row>
    <row r="2165" spans="1:9">
      <c r="A2165" s="255" t="s">
        <v>3345</v>
      </c>
      <c r="B2165" s="9">
        <v>2</v>
      </c>
      <c r="C2165" s="255" t="s">
        <v>9215</v>
      </c>
      <c r="D2165" s="9">
        <v>-288.70293515577492</v>
      </c>
      <c r="E2165" s="9">
        <v>1753550.2249801089</v>
      </c>
      <c r="F2165" s="255" t="s">
        <v>9137</v>
      </c>
      <c r="G2165" s="9"/>
      <c r="H2165" s="255" t="s">
        <v>9171</v>
      </c>
      <c r="I2165" s="9">
        <v>2</v>
      </c>
    </row>
    <row r="2166" spans="1:9">
      <c r="A2166" s="255" t="s">
        <v>3346</v>
      </c>
      <c r="B2166" s="9">
        <v>2</v>
      </c>
      <c r="C2166" s="255" t="s">
        <v>9106</v>
      </c>
      <c r="D2166" s="9">
        <v>472471.32148085797</v>
      </c>
      <c r="E2166" s="9">
        <v>1753550.2249801089</v>
      </c>
      <c r="F2166" s="255" t="s">
        <v>9138</v>
      </c>
      <c r="G2166" s="9"/>
      <c r="H2166" s="255" t="s">
        <v>9171</v>
      </c>
      <c r="I2166" s="9">
        <v>2</v>
      </c>
    </row>
    <row r="2167" spans="1:9">
      <c r="A2167" s="255" t="s">
        <v>3347</v>
      </c>
      <c r="B2167" s="9">
        <v>2</v>
      </c>
      <c r="C2167" s="255" t="s">
        <v>9107</v>
      </c>
      <c r="D2167" s="9">
        <v>224810840.92104229</v>
      </c>
      <c r="E2167" s="9">
        <v>1753550.2249801089</v>
      </c>
      <c r="F2167" s="255" t="s">
        <v>9138</v>
      </c>
      <c r="G2167" s="9"/>
      <c r="H2167" s="255" t="s">
        <v>9171</v>
      </c>
      <c r="I2167" s="9">
        <v>2</v>
      </c>
    </row>
    <row r="2168" spans="1:9">
      <c r="A2168" s="255" t="s">
        <v>3348</v>
      </c>
      <c r="B2168" s="9">
        <v>2</v>
      </c>
      <c r="C2168" s="255" t="s">
        <v>9108</v>
      </c>
      <c r="D2168" s="9">
        <v>0.26943700542493293</v>
      </c>
      <c r="E2168" s="9">
        <v>1753550.2249801089</v>
      </c>
      <c r="F2168" s="255" t="s">
        <v>9138</v>
      </c>
      <c r="G2168" s="9"/>
      <c r="H2168" s="255" t="s">
        <v>9171</v>
      </c>
      <c r="I2168" s="9">
        <v>2</v>
      </c>
    </row>
    <row r="2169" spans="1:9">
      <c r="A2169" s="255" t="s">
        <v>3349</v>
      </c>
      <c r="B2169" s="9">
        <v>2</v>
      </c>
      <c r="C2169" s="255" t="s">
        <v>9215</v>
      </c>
      <c r="D2169" s="9">
        <v>128.20325173383179</v>
      </c>
      <c r="E2169" s="9">
        <v>1753550.2249801089</v>
      </c>
      <c r="F2169" s="255" t="s">
        <v>9138</v>
      </c>
      <c r="G2169" s="9"/>
      <c r="H2169" s="255" t="s">
        <v>9171</v>
      </c>
      <c r="I2169" s="9">
        <v>2</v>
      </c>
    </row>
    <row r="2170" spans="1:9">
      <c r="A2170" s="255" t="s">
        <v>3350</v>
      </c>
      <c r="B2170" s="9">
        <v>2</v>
      </c>
      <c r="C2170" s="255" t="s">
        <v>9106</v>
      </c>
      <c r="D2170" s="9">
        <v>154362.24386658348</v>
      </c>
      <c r="E2170" s="9">
        <v>1753550.2249801089</v>
      </c>
      <c r="F2170" s="255" t="s">
        <v>9139</v>
      </c>
      <c r="G2170" s="9"/>
      <c r="H2170" s="255" t="s">
        <v>9171</v>
      </c>
      <c r="I2170" s="9">
        <v>2</v>
      </c>
    </row>
    <row r="2171" spans="1:9">
      <c r="A2171" s="255" t="s">
        <v>3351</v>
      </c>
      <c r="B2171" s="9">
        <v>2</v>
      </c>
      <c r="C2171" s="255" t="s">
        <v>9107</v>
      </c>
      <c r="D2171" s="9">
        <v>341031512.87613422</v>
      </c>
      <c r="E2171" s="9">
        <v>1753550.2249801089</v>
      </c>
      <c r="F2171" s="255" t="s">
        <v>9139</v>
      </c>
      <c r="G2171" s="9"/>
      <c r="H2171" s="255" t="s">
        <v>9171</v>
      </c>
      <c r="I2171" s="9">
        <v>2</v>
      </c>
    </row>
    <row r="2172" spans="1:9">
      <c r="A2172" s="255" t="s">
        <v>3352</v>
      </c>
      <c r="B2172" s="9">
        <v>2</v>
      </c>
      <c r="C2172" s="255" t="s">
        <v>9108</v>
      </c>
      <c r="D2172" s="9">
        <v>8.8028413254222282E-2</v>
      </c>
      <c r="E2172" s="9">
        <v>1753550.2249801089</v>
      </c>
      <c r="F2172" s="255" t="s">
        <v>9139</v>
      </c>
      <c r="G2172" s="9"/>
      <c r="H2172" s="255" t="s">
        <v>9171</v>
      </c>
      <c r="I2172" s="9">
        <v>2</v>
      </c>
    </row>
    <row r="2173" spans="1:9">
      <c r="A2173" s="255" t="s">
        <v>3353</v>
      </c>
      <c r="B2173" s="9">
        <v>2</v>
      </c>
      <c r="C2173" s="255" t="s">
        <v>9215</v>
      </c>
      <c r="D2173" s="9">
        <v>194.48060740889395</v>
      </c>
      <c r="E2173" s="9">
        <v>1753550.2249801089</v>
      </c>
      <c r="F2173" s="255" t="s">
        <v>9139</v>
      </c>
      <c r="G2173" s="9"/>
      <c r="H2173" s="255" t="s">
        <v>9171</v>
      </c>
      <c r="I2173" s="9">
        <v>2</v>
      </c>
    </row>
    <row r="2174" spans="1:9">
      <c r="A2174" s="255" t="s">
        <v>3354</v>
      </c>
      <c r="B2174" s="9">
        <v>2</v>
      </c>
      <c r="C2174" s="255" t="s">
        <v>9106</v>
      </c>
      <c r="D2174" s="9">
        <v>469587.10662733705</v>
      </c>
      <c r="E2174" s="9">
        <v>1753550.2249801089</v>
      </c>
      <c r="F2174" s="255" t="s">
        <v>9140</v>
      </c>
      <c r="G2174" s="9"/>
      <c r="H2174" s="255" t="s">
        <v>9171</v>
      </c>
      <c r="I2174" s="9">
        <v>2</v>
      </c>
    </row>
    <row r="2175" spans="1:9">
      <c r="A2175" s="255" t="s">
        <v>3355</v>
      </c>
      <c r="B2175" s="9">
        <v>2</v>
      </c>
      <c r="C2175" s="255" t="s">
        <v>9107</v>
      </c>
      <c r="D2175" s="9">
        <v>796743512.28572106</v>
      </c>
      <c r="E2175" s="9">
        <v>1753550.2249801089</v>
      </c>
      <c r="F2175" s="255" t="s">
        <v>9140</v>
      </c>
      <c r="G2175" s="9"/>
      <c r="H2175" s="255" t="s">
        <v>9171</v>
      </c>
      <c r="I2175" s="9">
        <v>2</v>
      </c>
    </row>
    <row r="2176" spans="1:9">
      <c r="A2176" s="255" t="s">
        <v>3356</v>
      </c>
      <c r="B2176" s="9">
        <v>2</v>
      </c>
      <c r="C2176" s="255" t="s">
        <v>9108</v>
      </c>
      <c r="D2176" s="9">
        <v>0.26779221942882403</v>
      </c>
      <c r="E2176" s="9">
        <v>1753550.2249801089</v>
      </c>
      <c r="F2176" s="255" t="s">
        <v>9140</v>
      </c>
      <c r="G2176" s="9"/>
      <c r="H2176" s="255" t="s">
        <v>9171</v>
      </c>
      <c r="I2176" s="9">
        <v>2</v>
      </c>
    </row>
    <row r="2177" spans="1:9">
      <c r="A2177" s="255" t="s">
        <v>3357</v>
      </c>
      <c r="B2177" s="9">
        <v>2</v>
      </c>
      <c r="C2177" s="255" t="s">
        <v>9215</v>
      </c>
      <c r="D2177" s="9">
        <v>454.36024639371749</v>
      </c>
      <c r="E2177" s="9">
        <v>1753550.2249801089</v>
      </c>
      <c r="F2177" s="255" t="s">
        <v>9140</v>
      </c>
      <c r="G2177" s="9"/>
      <c r="H2177" s="255" t="s">
        <v>9171</v>
      </c>
      <c r="I2177" s="9">
        <v>2</v>
      </c>
    </row>
    <row r="2178" spans="1:9">
      <c r="A2178" s="255" t="s">
        <v>3358</v>
      </c>
      <c r="B2178" s="9">
        <v>2</v>
      </c>
      <c r="C2178" s="255" t="s">
        <v>9106</v>
      </c>
      <c r="D2178" s="9">
        <v>0</v>
      </c>
      <c r="E2178" s="9">
        <v>1753550.2249801089</v>
      </c>
      <c r="F2178" s="255" t="s">
        <v>9141</v>
      </c>
      <c r="G2178" s="9"/>
      <c r="H2178" s="255" t="s">
        <v>9171</v>
      </c>
      <c r="I2178" s="9">
        <v>2</v>
      </c>
    </row>
    <row r="2179" spans="1:9">
      <c r="A2179" s="255" t="s">
        <v>3359</v>
      </c>
      <c r="B2179" s="9">
        <v>2</v>
      </c>
      <c r="C2179" s="255" t="s">
        <v>9107</v>
      </c>
      <c r="D2179" s="9">
        <v>0</v>
      </c>
      <c r="E2179" s="9">
        <v>1753550.2249801089</v>
      </c>
      <c r="F2179" s="255" t="s">
        <v>9141</v>
      </c>
      <c r="G2179" s="9"/>
      <c r="H2179" s="255" t="s">
        <v>9171</v>
      </c>
      <c r="I2179" s="9">
        <v>2</v>
      </c>
    </row>
    <row r="2180" spans="1:9">
      <c r="A2180" s="255" t="s">
        <v>3360</v>
      </c>
      <c r="B2180" s="9">
        <v>2</v>
      </c>
      <c r="C2180" s="255" t="s">
        <v>9108</v>
      </c>
      <c r="D2180" s="9">
        <v>0</v>
      </c>
      <c r="E2180" s="9">
        <v>1753550.2249801089</v>
      </c>
      <c r="F2180" s="255" t="s">
        <v>9141</v>
      </c>
      <c r="G2180" s="9"/>
      <c r="H2180" s="255" t="s">
        <v>9171</v>
      </c>
      <c r="I2180" s="9">
        <v>2</v>
      </c>
    </row>
    <row r="2181" spans="1:9">
      <c r="A2181" s="255" t="s">
        <v>3361</v>
      </c>
      <c r="B2181" s="9">
        <v>2</v>
      </c>
      <c r="C2181" s="255" t="s">
        <v>9215</v>
      </c>
      <c r="D2181" s="9">
        <v>0</v>
      </c>
      <c r="E2181" s="9">
        <v>1753550.2249801089</v>
      </c>
      <c r="F2181" s="255" t="s">
        <v>9141</v>
      </c>
      <c r="G2181" s="9"/>
      <c r="H2181" s="255" t="s">
        <v>9171</v>
      </c>
      <c r="I2181" s="9">
        <v>2</v>
      </c>
    </row>
    <row r="2182" spans="1:9">
      <c r="A2182" s="255" t="s">
        <v>3362</v>
      </c>
      <c r="B2182" s="9">
        <v>3</v>
      </c>
      <c r="C2182" s="255" t="s">
        <v>9106</v>
      </c>
      <c r="D2182" s="9">
        <v>683529.99943361979</v>
      </c>
      <c r="E2182" s="9">
        <v>1738714.7758603003</v>
      </c>
      <c r="F2182" s="255" t="s">
        <v>9117</v>
      </c>
      <c r="G2182" s="9"/>
      <c r="H2182" s="255" t="s">
        <v>9171</v>
      </c>
      <c r="I2182" s="9">
        <v>2</v>
      </c>
    </row>
    <row r="2183" spans="1:9">
      <c r="A2183" s="255" t="s">
        <v>3363</v>
      </c>
      <c r="B2183" s="9">
        <v>3</v>
      </c>
      <c r="C2183" s="255" t="s">
        <v>9107</v>
      </c>
      <c r="D2183" s="9">
        <v>1599003115.1380095</v>
      </c>
      <c r="E2183" s="9">
        <v>1738714.7758603003</v>
      </c>
      <c r="F2183" s="255" t="s">
        <v>9117</v>
      </c>
      <c r="G2183" s="9"/>
      <c r="H2183" s="255" t="s">
        <v>9171</v>
      </c>
      <c r="I2183" s="9">
        <v>2</v>
      </c>
    </row>
    <row r="2184" spans="1:9">
      <c r="A2184" s="255" t="s">
        <v>3364</v>
      </c>
      <c r="B2184" s="9">
        <v>3</v>
      </c>
      <c r="C2184" s="255" t="s">
        <v>9108</v>
      </c>
      <c r="D2184" s="9">
        <v>0.39312370776593608</v>
      </c>
      <c r="E2184" s="9">
        <v>1738714.7758603003</v>
      </c>
      <c r="F2184" s="255" t="s">
        <v>9117</v>
      </c>
      <c r="G2184" s="9"/>
      <c r="H2184" s="255" t="s">
        <v>9171</v>
      </c>
      <c r="I2184" s="9">
        <v>2</v>
      </c>
    </row>
    <row r="2185" spans="1:9">
      <c r="A2185" s="255" t="s">
        <v>3365</v>
      </c>
      <c r="B2185" s="9">
        <v>3</v>
      </c>
      <c r="C2185" s="255" t="s">
        <v>9215</v>
      </c>
      <c r="D2185" s="9">
        <v>919.64659030796895</v>
      </c>
      <c r="E2185" s="9">
        <v>1738714.7758603003</v>
      </c>
      <c r="F2185" s="255" t="s">
        <v>9117</v>
      </c>
      <c r="G2185" s="9"/>
      <c r="H2185" s="255" t="s">
        <v>9171</v>
      </c>
      <c r="I2185" s="9">
        <v>2</v>
      </c>
    </row>
    <row r="2186" spans="1:9">
      <c r="A2186" s="255" t="s">
        <v>3366</v>
      </c>
      <c r="B2186" s="9">
        <v>3</v>
      </c>
      <c r="C2186" s="255" t="s">
        <v>9106</v>
      </c>
      <c r="D2186" s="9">
        <v>0</v>
      </c>
      <c r="E2186" s="9">
        <v>1738714.7758603003</v>
      </c>
      <c r="F2186" s="255" t="s">
        <v>9118</v>
      </c>
      <c r="G2186" s="9"/>
      <c r="H2186" s="255" t="s">
        <v>9171</v>
      </c>
      <c r="I2186" s="9">
        <v>2</v>
      </c>
    </row>
    <row r="2187" spans="1:9">
      <c r="A2187" s="255" t="s">
        <v>3367</v>
      </c>
      <c r="B2187" s="9">
        <v>3</v>
      </c>
      <c r="C2187" s="255" t="s">
        <v>9107</v>
      </c>
      <c r="D2187" s="9">
        <v>0</v>
      </c>
      <c r="E2187" s="9">
        <v>1738714.7758603003</v>
      </c>
      <c r="F2187" s="255" t="s">
        <v>9118</v>
      </c>
      <c r="G2187" s="9"/>
      <c r="H2187" s="255" t="s">
        <v>9171</v>
      </c>
      <c r="I2187" s="9">
        <v>2</v>
      </c>
    </row>
    <row r="2188" spans="1:9">
      <c r="A2188" s="255" t="s">
        <v>3368</v>
      </c>
      <c r="B2188" s="9">
        <v>3</v>
      </c>
      <c r="C2188" s="255" t="s">
        <v>9108</v>
      </c>
      <c r="D2188" s="9">
        <v>0</v>
      </c>
      <c r="E2188" s="9">
        <v>1738714.7758603003</v>
      </c>
      <c r="F2188" s="255" t="s">
        <v>9118</v>
      </c>
      <c r="G2188" s="9"/>
      <c r="H2188" s="255" t="s">
        <v>9171</v>
      </c>
      <c r="I2188" s="9">
        <v>2</v>
      </c>
    </row>
    <row r="2189" spans="1:9">
      <c r="A2189" s="255" t="s">
        <v>3369</v>
      </c>
      <c r="B2189" s="9">
        <v>3</v>
      </c>
      <c r="C2189" s="255" t="s">
        <v>9215</v>
      </c>
      <c r="D2189" s="9">
        <v>0</v>
      </c>
      <c r="E2189" s="9">
        <v>1738714.7758603003</v>
      </c>
      <c r="F2189" s="255" t="s">
        <v>9118</v>
      </c>
      <c r="G2189" s="9"/>
      <c r="H2189" s="255" t="s">
        <v>9171</v>
      </c>
      <c r="I2189" s="9">
        <v>2</v>
      </c>
    </row>
    <row r="2190" spans="1:9">
      <c r="A2190" s="255" t="s">
        <v>3370</v>
      </c>
      <c r="B2190" s="9">
        <v>3</v>
      </c>
      <c r="C2190" s="255" t="s">
        <v>9106</v>
      </c>
      <c r="D2190" s="9">
        <v>0</v>
      </c>
      <c r="E2190" s="9">
        <v>1738714.7758603003</v>
      </c>
      <c r="F2190" s="255" t="s">
        <v>9119</v>
      </c>
      <c r="G2190" s="9"/>
      <c r="H2190" s="255" t="s">
        <v>9171</v>
      </c>
      <c r="I2190" s="9">
        <v>2</v>
      </c>
    </row>
    <row r="2191" spans="1:9">
      <c r="A2191" s="255" t="s">
        <v>3371</v>
      </c>
      <c r="B2191" s="9">
        <v>3</v>
      </c>
      <c r="C2191" s="255" t="s">
        <v>9107</v>
      </c>
      <c r="D2191" s="9">
        <v>0</v>
      </c>
      <c r="E2191" s="9">
        <v>1738714.7758603003</v>
      </c>
      <c r="F2191" s="255" t="s">
        <v>9119</v>
      </c>
      <c r="G2191" s="9"/>
      <c r="H2191" s="255" t="s">
        <v>9171</v>
      </c>
      <c r="I2191" s="9">
        <v>2</v>
      </c>
    </row>
    <row r="2192" spans="1:9">
      <c r="A2192" s="255" t="s">
        <v>3372</v>
      </c>
      <c r="B2192" s="9">
        <v>3</v>
      </c>
      <c r="C2192" s="255" t="s">
        <v>9108</v>
      </c>
      <c r="D2192" s="9">
        <v>0</v>
      </c>
      <c r="E2192" s="9">
        <v>1738714.7758603003</v>
      </c>
      <c r="F2192" s="255" t="s">
        <v>9119</v>
      </c>
      <c r="G2192" s="9"/>
      <c r="H2192" s="255" t="s">
        <v>9171</v>
      </c>
      <c r="I2192" s="9">
        <v>2</v>
      </c>
    </row>
    <row r="2193" spans="1:9">
      <c r="A2193" s="255" t="s">
        <v>3373</v>
      </c>
      <c r="B2193" s="9">
        <v>3</v>
      </c>
      <c r="C2193" s="255" t="s">
        <v>9215</v>
      </c>
      <c r="D2193" s="9">
        <v>0</v>
      </c>
      <c r="E2193" s="9">
        <v>1738714.7758603003</v>
      </c>
      <c r="F2193" s="255" t="s">
        <v>9119</v>
      </c>
      <c r="G2193" s="9"/>
      <c r="H2193" s="255" t="s">
        <v>9171</v>
      </c>
      <c r="I2193" s="9">
        <v>2</v>
      </c>
    </row>
    <row r="2194" spans="1:9">
      <c r="A2194" s="255" t="s">
        <v>3374</v>
      </c>
      <c r="B2194" s="9">
        <v>3</v>
      </c>
      <c r="C2194" s="255" t="s">
        <v>9106</v>
      </c>
      <c r="D2194" s="9">
        <v>0</v>
      </c>
      <c r="E2194" s="9">
        <v>1738714.7758603003</v>
      </c>
      <c r="F2194" s="255" t="s">
        <v>9120</v>
      </c>
      <c r="G2194" s="9"/>
      <c r="H2194" s="255" t="s">
        <v>9171</v>
      </c>
      <c r="I2194" s="9">
        <v>2</v>
      </c>
    </row>
    <row r="2195" spans="1:9">
      <c r="A2195" s="255" t="s">
        <v>3375</v>
      </c>
      <c r="B2195" s="9">
        <v>3</v>
      </c>
      <c r="C2195" s="255" t="s">
        <v>9107</v>
      </c>
      <c r="D2195" s="9">
        <v>0</v>
      </c>
      <c r="E2195" s="9">
        <v>1738714.7758603003</v>
      </c>
      <c r="F2195" s="255" t="s">
        <v>9120</v>
      </c>
      <c r="G2195" s="9"/>
      <c r="H2195" s="255" t="s">
        <v>9171</v>
      </c>
      <c r="I2195" s="9">
        <v>2</v>
      </c>
    </row>
    <row r="2196" spans="1:9">
      <c r="A2196" s="255" t="s">
        <v>3376</v>
      </c>
      <c r="B2196" s="9">
        <v>3</v>
      </c>
      <c r="C2196" s="255" t="s">
        <v>9108</v>
      </c>
      <c r="D2196" s="9">
        <v>0</v>
      </c>
      <c r="E2196" s="9">
        <v>1738714.7758603003</v>
      </c>
      <c r="F2196" s="255" t="s">
        <v>9120</v>
      </c>
      <c r="G2196" s="9"/>
      <c r="H2196" s="255" t="s">
        <v>9171</v>
      </c>
      <c r="I2196" s="9">
        <v>2</v>
      </c>
    </row>
    <row r="2197" spans="1:9">
      <c r="A2197" s="255" t="s">
        <v>3377</v>
      </c>
      <c r="B2197" s="9">
        <v>3</v>
      </c>
      <c r="C2197" s="255" t="s">
        <v>9215</v>
      </c>
      <c r="D2197" s="9">
        <v>0</v>
      </c>
      <c r="E2197" s="9">
        <v>1738714.7758603003</v>
      </c>
      <c r="F2197" s="255" t="s">
        <v>9120</v>
      </c>
      <c r="G2197" s="9"/>
      <c r="H2197" s="255" t="s">
        <v>9171</v>
      </c>
      <c r="I2197" s="9">
        <v>2</v>
      </c>
    </row>
    <row r="2198" spans="1:9">
      <c r="A2198" s="255" t="s">
        <v>3378</v>
      </c>
      <c r="B2198" s="9">
        <v>3</v>
      </c>
      <c r="C2198" s="255" t="s">
        <v>9106</v>
      </c>
      <c r="D2198" s="9">
        <v>0</v>
      </c>
      <c r="E2198" s="9">
        <v>1738714.7758603003</v>
      </c>
      <c r="F2198" s="255" t="s">
        <v>9121</v>
      </c>
      <c r="G2198" s="9"/>
      <c r="H2198" s="255" t="s">
        <v>9171</v>
      </c>
      <c r="I2198" s="9">
        <v>2</v>
      </c>
    </row>
    <row r="2199" spans="1:9">
      <c r="A2199" s="255" t="s">
        <v>3379</v>
      </c>
      <c r="B2199" s="9">
        <v>3</v>
      </c>
      <c r="C2199" s="255" t="s">
        <v>9107</v>
      </c>
      <c r="D2199" s="9">
        <v>0</v>
      </c>
      <c r="E2199" s="9">
        <v>1738714.7758603003</v>
      </c>
      <c r="F2199" s="255" t="s">
        <v>9121</v>
      </c>
      <c r="G2199" s="9"/>
      <c r="H2199" s="255" t="s">
        <v>9171</v>
      </c>
      <c r="I2199" s="9">
        <v>2</v>
      </c>
    </row>
    <row r="2200" spans="1:9">
      <c r="A2200" s="255" t="s">
        <v>3380</v>
      </c>
      <c r="B2200" s="9">
        <v>3</v>
      </c>
      <c r="C2200" s="255" t="s">
        <v>9108</v>
      </c>
      <c r="D2200" s="9">
        <v>0</v>
      </c>
      <c r="E2200" s="9">
        <v>1738714.7758603003</v>
      </c>
      <c r="F2200" s="255" t="s">
        <v>9121</v>
      </c>
      <c r="G2200" s="9"/>
      <c r="H2200" s="255" t="s">
        <v>9171</v>
      </c>
      <c r="I2200" s="9">
        <v>2</v>
      </c>
    </row>
    <row r="2201" spans="1:9">
      <c r="A2201" s="255" t="s">
        <v>3381</v>
      </c>
      <c r="B2201" s="9">
        <v>3</v>
      </c>
      <c r="C2201" s="255" t="s">
        <v>9215</v>
      </c>
      <c r="D2201" s="9">
        <v>0</v>
      </c>
      <c r="E2201" s="9">
        <v>1738714.7758603003</v>
      </c>
      <c r="F2201" s="255" t="s">
        <v>9121</v>
      </c>
      <c r="G2201" s="9"/>
      <c r="H2201" s="255" t="s">
        <v>9171</v>
      </c>
      <c r="I2201" s="9">
        <v>2</v>
      </c>
    </row>
    <row r="2202" spans="1:9">
      <c r="A2202" s="255" t="s">
        <v>3382</v>
      </c>
      <c r="B2202" s="9">
        <v>3</v>
      </c>
      <c r="C2202" s="255" t="s">
        <v>9106</v>
      </c>
      <c r="D2202" s="9">
        <v>0</v>
      </c>
      <c r="E2202" s="9">
        <v>1738714.7758603003</v>
      </c>
      <c r="F2202" s="255" t="s">
        <v>9122</v>
      </c>
      <c r="G2202" s="9"/>
      <c r="H2202" s="255" t="s">
        <v>9171</v>
      </c>
      <c r="I2202" s="9">
        <v>2</v>
      </c>
    </row>
    <row r="2203" spans="1:9">
      <c r="A2203" s="255" t="s">
        <v>3383</v>
      </c>
      <c r="B2203" s="9">
        <v>3</v>
      </c>
      <c r="C2203" s="255" t="s">
        <v>9107</v>
      </c>
      <c r="D2203" s="9">
        <v>0</v>
      </c>
      <c r="E2203" s="9">
        <v>1738714.7758603003</v>
      </c>
      <c r="F2203" s="255" t="s">
        <v>9122</v>
      </c>
      <c r="G2203" s="9"/>
      <c r="H2203" s="255" t="s">
        <v>9171</v>
      </c>
      <c r="I2203" s="9">
        <v>2</v>
      </c>
    </row>
    <row r="2204" spans="1:9">
      <c r="A2204" s="255" t="s">
        <v>3384</v>
      </c>
      <c r="B2204" s="9">
        <v>3</v>
      </c>
      <c r="C2204" s="255" t="s">
        <v>9108</v>
      </c>
      <c r="D2204" s="9">
        <v>0</v>
      </c>
      <c r="E2204" s="9">
        <v>1738714.7758603003</v>
      </c>
      <c r="F2204" s="255" t="s">
        <v>9122</v>
      </c>
      <c r="G2204" s="9"/>
      <c r="H2204" s="255" t="s">
        <v>9171</v>
      </c>
      <c r="I2204" s="9">
        <v>2</v>
      </c>
    </row>
    <row r="2205" spans="1:9">
      <c r="A2205" s="255" t="s">
        <v>3385</v>
      </c>
      <c r="B2205" s="9">
        <v>3</v>
      </c>
      <c r="C2205" s="255" t="s">
        <v>9215</v>
      </c>
      <c r="D2205" s="9">
        <v>0</v>
      </c>
      <c r="E2205" s="9">
        <v>1738714.7758603003</v>
      </c>
      <c r="F2205" s="255" t="s">
        <v>9122</v>
      </c>
      <c r="G2205" s="9"/>
      <c r="H2205" s="255" t="s">
        <v>9171</v>
      </c>
      <c r="I2205" s="9">
        <v>2</v>
      </c>
    </row>
    <row r="2206" spans="1:9">
      <c r="A2206" s="255" t="s">
        <v>3386</v>
      </c>
      <c r="B2206" s="9">
        <v>3</v>
      </c>
      <c r="C2206" s="255" t="s">
        <v>9106</v>
      </c>
      <c r="D2206" s="9">
        <v>0</v>
      </c>
      <c r="E2206" s="9">
        <v>1738714.7758603003</v>
      </c>
      <c r="F2206" s="255" t="s">
        <v>9123</v>
      </c>
      <c r="G2206" s="9"/>
      <c r="H2206" s="255" t="s">
        <v>9171</v>
      </c>
      <c r="I2206" s="9">
        <v>2</v>
      </c>
    </row>
    <row r="2207" spans="1:9">
      <c r="A2207" s="255" t="s">
        <v>3387</v>
      </c>
      <c r="B2207" s="9">
        <v>3</v>
      </c>
      <c r="C2207" s="255" t="s">
        <v>9107</v>
      </c>
      <c r="D2207" s="9">
        <v>0</v>
      </c>
      <c r="E2207" s="9">
        <v>1738714.7758603003</v>
      </c>
      <c r="F2207" s="255" t="s">
        <v>9123</v>
      </c>
      <c r="G2207" s="9"/>
      <c r="H2207" s="255" t="s">
        <v>9171</v>
      </c>
      <c r="I2207" s="9">
        <v>2</v>
      </c>
    </row>
    <row r="2208" spans="1:9">
      <c r="A2208" s="255" t="s">
        <v>3388</v>
      </c>
      <c r="B2208" s="9">
        <v>3</v>
      </c>
      <c r="C2208" s="255" t="s">
        <v>9108</v>
      </c>
      <c r="D2208" s="9">
        <v>0</v>
      </c>
      <c r="E2208" s="9">
        <v>1738714.7758603003</v>
      </c>
      <c r="F2208" s="255" t="s">
        <v>9123</v>
      </c>
      <c r="G2208" s="9"/>
      <c r="H2208" s="255" t="s">
        <v>9171</v>
      </c>
      <c r="I2208" s="9">
        <v>2</v>
      </c>
    </row>
    <row r="2209" spans="1:9">
      <c r="A2209" s="255" t="s">
        <v>3389</v>
      </c>
      <c r="B2209" s="9">
        <v>3</v>
      </c>
      <c r="C2209" s="255" t="s">
        <v>9215</v>
      </c>
      <c r="D2209" s="9">
        <v>0</v>
      </c>
      <c r="E2209" s="9">
        <v>1738714.7758603003</v>
      </c>
      <c r="F2209" s="255" t="s">
        <v>9123</v>
      </c>
      <c r="G2209" s="9"/>
      <c r="H2209" s="255" t="s">
        <v>9171</v>
      </c>
      <c r="I2209" s="9">
        <v>2</v>
      </c>
    </row>
    <row r="2210" spans="1:9">
      <c r="A2210" s="255" t="s">
        <v>3390</v>
      </c>
      <c r="B2210" s="9">
        <v>3</v>
      </c>
      <c r="C2210" s="255" t="s">
        <v>9106</v>
      </c>
      <c r="D2210" s="9">
        <v>0</v>
      </c>
      <c r="E2210" s="9">
        <v>1738714.7758603003</v>
      </c>
      <c r="F2210" s="255" t="s">
        <v>9124</v>
      </c>
      <c r="G2210" s="9"/>
      <c r="H2210" s="255" t="s">
        <v>9171</v>
      </c>
      <c r="I2210" s="9">
        <v>2</v>
      </c>
    </row>
    <row r="2211" spans="1:9">
      <c r="A2211" s="255" t="s">
        <v>3391</v>
      </c>
      <c r="B2211" s="9">
        <v>3</v>
      </c>
      <c r="C2211" s="255" t="s">
        <v>9107</v>
      </c>
      <c r="D2211" s="9">
        <v>0</v>
      </c>
      <c r="E2211" s="9">
        <v>1738714.7758603003</v>
      </c>
      <c r="F2211" s="255" t="s">
        <v>9124</v>
      </c>
      <c r="G2211" s="9"/>
      <c r="H2211" s="255" t="s">
        <v>9171</v>
      </c>
      <c r="I2211" s="9">
        <v>2</v>
      </c>
    </row>
    <row r="2212" spans="1:9">
      <c r="A2212" s="255" t="s">
        <v>3392</v>
      </c>
      <c r="B2212" s="9">
        <v>3</v>
      </c>
      <c r="C2212" s="255" t="s">
        <v>9108</v>
      </c>
      <c r="D2212" s="9">
        <v>0</v>
      </c>
      <c r="E2212" s="9">
        <v>1738714.7758603003</v>
      </c>
      <c r="F2212" s="255" t="s">
        <v>9124</v>
      </c>
      <c r="G2212" s="9"/>
      <c r="H2212" s="255" t="s">
        <v>9171</v>
      </c>
      <c r="I2212" s="9">
        <v>2</v>
      </c>
    </row>
    <row r="2213" spans="1:9">
      <c r="A2213" s="255" t="s">
        <v>3393</v>
      </c>
      <c r="B2213" s="9">
        <v>3</v>
      </c>
      <c r="C2213" s="255" t="s">
        <v>9215</v>
      </c>
      <c r="D2213" s="9">
        <v>0</v>
      </c>
      <c r="E2213" s="9">
        <v>1738714.7758603003</v>
      </c>
      <c r="F2213" s="255" t="s">
        <v>9124</v>
      </c>
      <c r="G2213" s="9"/>
      <c r="H2213" s="255" t="s">
        <v>9171</v>
      </c>
      <c r="I2213" s="9">
        <v>2</v>
      </c>
    </row>
    <row r="2214" spans="1:9">
      <c r="A2214" s="255" t="s">
        <v>3394</v>
      </c>
      <c r="B2214" s="9">
        <v>3</v>
      </c>
      <c r="C2214" s="255" t="s">
        <v>9106</v>
      </c>
      <c r="D2214" s="9">
        <v>1437968.5101330974</v>
      </c>
      <c r="E2214" s="9">
        <v>1738714.7758603003</v>
      </c>
      <c r="F2214" s="255" t="s">
        <v>9125</v>
      </c>
      <c r="G2214" s="9"/>
      <c r="H2214" s="255" t="s">
        <v>9171</v>
      </c>
      <c r="I2214" s="9">
        <v>2</v>
      </c>
    </row>
    <row r="2215" spans="1:9">
      <c r="A2215" s="255" t="s">
        <v>3395</v>
      </c>
      <c r="B2215" s="9">
        <v>3</v>
      </c>
      <c r="C2215" s="255" t="s">
        <v>9107</v>
      </c>
      <c r="D2215" s="9">
        <v>1677478099.3264565</v>
      </c>
      <c r="E2215" s="9">
        <v>1738714.7758603003</v>
      </c>
      <c r="F2215" s="255" t="s">
        <v>9125</v>
      </c>
      <c r="G2215" s="9"/>
      <c r="H2215" s="255" t="s">
        <v>9171</v>
      </c>
      <c r="I2215" s="9">
        <v>2</v>
      </c>
    </row>
    <row r="2216" spans="1:9">
      <c r="A2216" s="255" t="s">
        <v>3396</v>
      </c>
      <c r="B2216" s="9">
        <v>3</v>
      </c>
      <c r="C2216" s="255" t="s">
        <v>9108</v>
      </c>
      <c r="D2216" s="9">
        <v>0.82702955659970379</v>
      </c>
      <c r="E2216" s="9">
        <v>1738714.7758603003</v>
      </c>
      <c r="F2216" s="255" t="s">
        <v>9125</v>
      </c>
      <c r="G2216" s="9"/>
      <c r="H2216" s="255" t="s">
        <v>9171</v>
      </c>
      <c r="I2216" s="9">
        <v>2</v>
      </c>
    </row>
    <row r="2217" spans="1:9">
      <c r="A2217" s="255" t="s">
        <v>3397</v>
      </c>
      <c r="B2217" s="9">
        <v>3</v>
      </c>
      <c r="C2217" s="255" t="s">
        <v>9215</v>
      </c>
      <c r="D2217" s="9">
        <v>964.78049339429788</v>
      </c>
      <c r="E2217" s="9">
        <v>1738714.7758603003</v>
      </c>
      <c r="F2217" s="255" t="s">
        <v>9125</v>
      </c>
      <c r="G2217" s="9"/>
      <c r="H2217" s="255" t="s">
        <v>9171</v>
      </c>
      <c r="I2217" s="9">
        <v>2</v>
      </c>
    </row>
    <row r="2218" spans="1:9">
      <c r="A2218" s="255" t="s">
        <v>3398</v>
      </c>
      <c r="B2218" s="9">
        <v>3</v>
      </c>
      <c r="C2218" s="255" t="s">
        <v>9106</v>
      </c>
      <c r="D2218" s="9">
        <v>1437968.5101330974</v>
      </c>
      <c r="E2218" s="9">
        <v>1738714.7758603003</v>
      </c>
      <c r="F2218" s="255" t="s">
        <v>9126</v>
      </c>
      <c r="G2218" s="9"/>
      <c r="H2218" s="255" t="s">
        <v>9171</v>
      </c>
      <c r="I2218" s="9">
        <v>2</v>
      </c>
    </row>
    <row r="2219" spans="1:9">
      <c r="A2219" s="255" t="s">
        <v>3399</v>
      </c>
      <c r="B2219" s="9">
        <v>3</v>
      </c>
      <c r="C2219" s="255" t="s">
        <v>9107</v>
      </c>
      <c r="D2219" s="9">
        <v>1677478099.3264565</v>
      </c>
      <c r="E2219" s="9">
        <v>1738714.7758603003</v>
      </c>
      <c r="F2219" s="255" t="s">
        <v>9126</v>
      </c>
      <c r="G2219" s="9"/>
      <c r="H2219" s="255" t="s">
        <v>9171</v>
      </c>
      <c r="I2219" s="9">
        <v>2</v>
      </c>
    </row>
    <row r="2220" spans="1:9">
      <c r="A2220" s="255" t="s">
        <v>3400</v>
      </c>
      <c r="B2220" s="9">
        <v>3</v>
      </c>
      <c r="C2220" s="255" t="s">
        <v>9108</v>
      </c>
      <c r="D2220" s="9">
        <v>0.82702955659970379</v>
      </c>
      <c r="E2220" s="9">
        <v>1738714.7758603003</v>
      </c>
      <c r="F2220" s="255" t="s">
        <v>9126</v>
      </c>
      <c r="G2220" s="9"/>
      <c r="H2220" s="255" t="s">
        <v>9171</v>
      </c>
      <c r="I2220" s="9">
        <v>2</v>
      </c>
    </row>
    <row r="2221" spans="1:9">
      <c r="A2221" s="255" t="s">
        <v>3401</v>
      </c>
      <c r="B2221" s="9">
        <v>3</v>
      </c>
      <c r="C2221" s="255" t="s">
        <v>9215</v>
      </c>
      <c r="D2221" s="9">
        <v>964.78049339429788</v>
      </c>
      <c r="E2221" s="9">
        <v>1738714.7758603003</v>
      </c>
      <c r="F2221" s="255" t="s">
        <v>9126</v>
      </c>
      <c r="G2221" s="9"/>
      <c r="H2221" s="255" t="s">
        <v>9171</v>
      </c>
      <c r="I2221" s="9">
        <v>2</v>
      </c>
    </row>
    <row r="2222" spans="1:9">
      <c r="A2222" s="255" t="s">
        <v>3402</v>
      </c>
      <c r="B2222" s="9">
        <v>3</v>
      </c>
      <c r="C2222" s="255" t="s">
        <v>9106</v>
      </c>
      <c r="D2222" s="9">
        <v>1437968.5101330974</v>
      </c>
      <c r="E2222" s="9">
        <v>1738714.7758603003</v>
      </c>
      <c r="F2222" s="255" t="s">
        <v>9127</v>
      </c>
      <c r="G2222" s="9"/>
      <c r="H2222" s="255" t="s">
        <v>9171</v>
      </c>
      <c r="I2222" s="9">
        <v>2</v>
      </c>
    </row>
    <row r="2223" spans="1:9">
      <c r="A2223" s="255" t="s">
        <v>3403</v>
      </c>
      <c r="B2223" s="9">
        <v>3</v>
      </c>
      <c r="C2223" s="255" t="s">
        <v>9107</v>
      </c>
      <c r="D2223" s="9">
        <v>1677478099.3264565</v>
      </c>
      <c r="E2223" s="9">
        <v>1738714.7758603003</v>
      </c>
      <c r="F2223" s="255" t="s">
        <v>9127</v>
      </c>
      <c r="G2223" s="9"/>
      <c r="H2223" s="255" t="s">
        <v>9171</v>
      </c>
      <c r="I2223" s="9">
        <v>2</v>
      </c>
    </row>
    <row r="2224" spans="1:9">
      <c r="A2224" s="255" t="s">
        <v>3404</v>
      </c>
      <c r="B2224" s="9">
        <v>3</v>
      </c>
      <c r="C2224" s="255" t="s">
        <v>9108</v>
      </c>
      <c r="D2224" s="9">
        <v>0.82702955659970379</v>
      </c>
      <c r="E2224" s="9">
        <v>1738714.7758603003</v>
      </c>
      <c r="F2224" s="255" t="s">
        <v>9127</v>
      </c>
      <c r="G2224" s="9"/>
      <c r="H2224" s="255" t="s">
        <v>9171</v>
      </c>
      <c r="I2224" s="9">
        <v>2</v>
      </c>
    </row>
    <row r="2225" spans="1:9">
      <c r="A2225" s="255" t="s">
        <v>3405</v>
      </c>
      <c r="B2225" s="9">
        <v>3</v>
      </c>
      <c r="C2225" s="255" t="s">
        <v>9215</v>
      </c>
      <c r="D2225" s="9">
        <v>964.78049339429788</v>
      </c>
      <c r="E2225" s="9">
        <v>1738714.7758603003</v>
      </c>
      <c r="F2225" s="255" t="s">
        <v>9127</v>
      </c>
      <c r="G2225" s="9"/>
      <c r="H2225" s="255" t="s">
        <v>9171</v>
      </c>
      <c r="I2225" s="9">
        <v>2</v>
      </c>
    </row>
    <row r="2226" spans="1:9">
      <c r="A2226" s="255" t="s">
        <v>3406</v>
      </c>
      <c r="B2226" s="9">
        <v>3</v>
      </c>
      <c r="C2226" s="255" t="s">
        <v>9106</v>
      </c>
      <c r="D2226" s="9">
        <v>1738714.7758603003</v>
      </c>
      <c r="E2226" s="9">
        <v>1738714.7758603003</v>
      </c>
      <c r="F2226" s="255" t="s">
        <v>9128</v>
      </c>
      <c r="G2226" s="9"/>
      <c r="H2226" s="255" t="s">
        <v>9171</v>
      </c>
      <c r="I2226" s="9">
        <v>2</v>
      </c>
    </row>
    <row r="2227" spans="1:9">
      <c r="A2227" s="255" t="s">
        <v>3407</v>
      </c>
      <c r="B2227" s="9">
        <v>3</v>
      </c>
      <c r="C2227" s="255" t="s">
        <v>9107</v>
      </c>
      <c r="D2227" s="9">
        <v>1365220775.3615272</v>
      </c>
      <c r="E2227" s="9">
        <v>1738714.7758603003</v>
      </c>
      <c r="F2227" s="255" t="s">
        <v>9128</v>
      </c>
      <c r="G2227" s="9"/>
      <c r="H2227" s="255" t="s">
        <v>9171</v>
      </c>
      <c r="I2227" s="9">
        <v>2</v>
      </c>
    </row>
    <row r="2228" spans="1:9">
      <c r="A2228" s="255" t="s">
        <v>3408</v>
      </c>
      <c r="B2228" s="9">
        <v>3</v>
      </c>
      <c r="C2228" s="255" t="s">
        <v>9108</v>
      </c>
      <c r="D2228" s="9">
        <v>1</v>
      </c>
      <c r="E2228" s="9">
        <v>1738714.7758603003</v>
      </c>
      <c r="F2228" s="255" t="s">
        <v>9128</v>
      </c>
      <c r="G2228" s="9"/>
      <c r="H2228" s="255" t="s">
        <v>9171</v>
      </c>
      <c r="I2228" s="9">
        <v>2</v>
      </c>
    </row>
    <row r="2229" spans="1:9">
      <c r="A2229" s="255" t="s">
        <v>3409</v>
      </c>
      <c r="B2229" s="9">
        <v>3</v>
      </c>
      <c r="C2229" s="255" t="s">
        <v>9215</v>
      </c>
      <c r="D2229" s="9">
        <v>785.18960919626875</v>
      </c>
      <c r="E2229" s="9">
        <v>1738714.7758603003</v>
      </c>
      <c r="F2229" s="255" t="s">
        <v>9128</v>
      </c>
      <c r="G2229" s="9"/>
      <c r="H2229" s="255" t="s">
        <v>9171</v>
      </c>
      <c r="I2229" s="9">
        <v>2</v>
      </c>
    </row>
    <row r="2230" spans="1:9">
      <c r="A2230" s="255" t="s">
        <v>3410</v>
      </c>
      <c r="B2230" s="9">
        <v>3</v>
      </c>
      <c r="C2230" s="255" t="s">
        <v>9106</v>
      </c>
      <c r="D2230" s="9">
        <v>800093.79292277514</v>
      </c>
      <c r="E2230" s="9">
        <v>1738714.7758603003</v>
      </c>
      <c r="F2230" s="255" t="s">
        <v>9129</v>
      </c>
      <c r="G2230" s="9"/>
      <c r="H2230" s="255" t="s">
        <v>9171</v>
      </c>
      <c r="I2230" s="9">
        <v>2</v>
      </c>
    </row>
    <row r="2231" spans="1:9">
      <c r="A2231" s="255" t="s">
        <v>3411</v>
      </c>
      <c r="B2231" s="9">
        <v>3</v>
      </c>
      <c r="C2231" s="255" t="s">
        <v>9107</v>
      </c>
      <c r="D2231" s="9">
        <v>1802881676.9075286</v>
      </c>
      <c r="E2231" s="9">
        <v>1738714.7758603003</v>
      </c>
      <c r="F2231" s="255" t="s">
        <v>9129</v>
      </c>
      <c r="G2231" s="9"/>
      <c r="H2231" s="255" t="s">
        <v>9171</v>
      </c>
      <c r="I2231" s="9">
        <v>2</v>
      </c>
    </row>
    <row r="2232" spans="1:9">
      <c r="A2232" s="255" t="s">
        <v>3412</v>
      </c>
      <c r="B2232" s="9">
        <v>3</v>
      </c>
      <c r="C2232" s="255" t="s">
        <v>9108</v>
      </c>
      <c r="D2232" s="9">
        <v>0.46016391189112427</v>
      </c>
      <c r="E2232" s="9">
        <v>1738714.7758603003</v>
      </c>
      <c r="F2232" s="255" t="s">
        <v>9129</v>
      </c>
      <c r="G2232" s="9"/>
      <c r="H2232" s="255" t="s">
        <v>9171</v>
      </c>
      <c r="I2232" s="9">
        <v>2</v>
      </c>
    </row>
    <row r="2233" spans="1:9">
      <c r="A2233" s="255" t="s">
        <v>3413</v>
      </c>
      <c r="B2233" s="9">
        <v>3</v>
      </c>
      <c r="C2233" s="255" t="s">
        <v>9215</v>
      </c>
      <c r="D2233" s="9">
        <v>1036.904788489808</v>
      </c>
      <c r="E2233" s="9">
        <v>1738714.7758603003</v>
      </c>
      <c r="F2233" s="255" t="s">
        <v>9129</v>
      </c>
      <c r="G2233" s="9"/>
      <c r="H2233" s="255" t="s">
        <v>9171</v>
      </c>
      <c r="I2233" s="9">
        <v>2</v>
      </c>
    </row>
    <row r="2234" spans="1:9">
      <c r="A2234" s="255" t="s">
        <v>3414</v>
      </c>
      <c r="B2234" s="9">
        <v>3</v>
      </c>
      <c r="C2234" s="255" t="s">
        <v>9106</v>
      </c>
      <c r="D2234" s="9">
        <v>1651155.9084856985</v>
      </c>
      <c r="E2234" s="9">
        <v>1738714.7758603003</v>
      </c>
      <c r="F2234" s="255" t="s">
        <v>9130</v>
      </c>
      <c r="G2234" s="9"/>
      <c r="H2234" s="255" t="s">
        <v>9171</v>
      </c>
      <c r="I2234" s="9">
        <v>2</v>
      </c>
    </row>
    <row r="2235" spans="1:9">
      <c r="A2235" s="255" t="s">
        <v>3415</v>
      </c>
      <c r="B2235" s="9">
        <v>3</v>
      </c>
      <c r="C2235" s="255" t="s">
        <v>9107</v>
      </c>
      <c r="D2235" s="9">
        <v>3480359776.2339854</v>
      </c>
      <c r="E2235" s="9">
        <v>1738714.7758603003</v>
      </c>
      <c r="F2235" s="255" t="s">
        <v>9130</v>
      </c>
      <c r="G2235" s="9"/>
      <c r="H2235" s="255" t="s">
        <v>9171</v>
      </c>
      <c r="I2235" s="9">
        <v>2</v>
      </c>
    </row>
    <row r="2236" spans="1:9">
      <c r="A2236" s="255" t="s">
        <v>3416</v>
      </c>
      <c r="B2236" s="9">
        <v>3</v>
      </c>
      <c r="C2236" s="255" t="s">
        <v>9108</v>
      </c>
      <c r="D2236" s="9">
        <v>0.94964161541028003</v>
      </c>
      <c r="E2236" s="9">
        <v>1738714.7758603003</v>
      </c>
      <c r="F2236" s="255" t="s">
        <v>9130</v>
      </c>
      <c r="G2236" s="9"/>
      <c r="H2236" s="255" t="s">
        <v>9171</v>
      </c>
      <c r="I2236" s="9">
        <v>2</v>
      </c>
    </row>
    <row r="2237" spans="1:9">
      <c r="A2237" s="255" t="s">
        <v>3417</v>
      </c>
      <c r="B2237" s="9">
        <v>3</v>
      </c>
      <c r="C2237" s="255" t="s">
        <v>9215</v>
      </c>
      <c r="D2237" s="9">
        <v>2001.685281884106</v>
      </c>
      <c r="E2237" s="9">
        <v>1738714.7758603003</v>
      </c>
      <c r="F2237" s="255" t="s">
        <v>9130</v>
      </c>
      <c r="G2237" s="9"/>
      <c r="H2237" s="255" t="s">
        <v>9171</v>
      </c>
      <c r="I2237" s="9">
        <v>2</v>
      </c>
    </row>
    <row r="2238" spans="1:9">
      <c r="A2238" s="255" t="s">
        <v>3418</v>
      </c>
      <c r="B2238" s="9">
        <v>3</v>
      </c>
      <c r="C2238" s="255" t="s">
        <v>9106</v>
      </c>
      <c r="D2238" s="9">
        <v>1651155.9084856985</v>
      </c>
      <c r="E2238" s="9">
        <v>1738714.7758603003</v>
      </c>
      <c r="F2238" s="255" t="s">
        <v>9131</v>
      </c>
      <c r="G2238" s="9"/>
      <c r="H2238" s="255" t="s">
        <v>9171</v>
      </c>
      <c r="I2238" s="9">
        <v>2</v>
      </c>
    </row>
    <row r="2239" spans="1:9">
      <c r="A2239" s="255" t="s">
        <v>3419</v>
      </c>
      <c r="B2239" s="9">
        <v>3</v>
      </c>
      <c r="C2239" s="255" t="s">
        <v>9107</v>
      </c>
      <c r="D2239" s="9">
        <v>3480359776.2339854</v>
      </c>
      <c r="E2239" s="9">
        <v>1738714.7758603003</v>
      </c>
      <c r="F2239" s="255" t="s">
        <v>9131</v>
      </c>
      <c r="G2239" s="9"/>
      <c r="H2239" s="255" t="s">
        <v>9171</v>
      </c>
      <c r="I2239" s="9">
        <v>2</v>
      </c>
    </row>
    <row r="2240" spans="1:9">
      <c r="A2240" s="255" t="s">
        <v>3420</v>
      </c>
      <c r="B2240" s="9">
        <v>3</v>
      </c>
      <c r="C2240" s="255" t="s">
        <v>9108</v>
      </c>
      <c r="D2240" s="9">
        <v>0.94964161541028003</v>
      </c>
      <c r="E2240" s="9">
        <v>1738714.7758603003</v>
      </c>
      <c r="F2240" s="255" t="s">
        <v>9131</v>
      </c>
      <c r="G2240" s="9"/>
      <c r="H2240" s="255" t="s">
        <v>9171</v>
      </c>
      <c r="I2240" s="9">
        <v>2</v>
      </c>
    </row>
    <row r="2241" spans="1:9">
      <c r="A2241" s="255" t="s">
        <v>3421</v>
      </c>
      <c r="B2241" s="9">
        <v>3</v>
      </c>
      <c r="C2241" s="255" t="s">
        <v>9215</v>
      </c>
      <c r="D2241" s="9">
        <v>2001.685281884106</v>
      </c>
      <c r="E2241" s="9">
        <v>1738714.7758603003</v>
      </c>
      <c r="F2241" s="255" t="s">
        <v>9131</v>
      </c>
      <c r="G2241" s="9"/>
      <c r="H2241" s="255" t="s">
        <v>9171</v>
      </c>
      <c r="I2241" s="9">
        <v>2</v>
      </c>
    </row>
    <row r="2242" spans="1:9">
      <c r="A2242" s="255" t="s">
        <v>3422</v>
      </c>
      <c r="B2242" s="9">
        <v>3</v>
      </c>
      <c r="C2242" s="255" t="s">
        <v>9106</v>
      </c>
      <c r="D2242" s="9">
        <v>539740.57520194398</v>
      </c>
      <c r="E2242" s="9">
        <v>1738714.7758603003</v>
      </c>
      <c r="F2242" s="255" t="s">
        <v>9132</v>
      </c>
      <c r="G2242" s="9"/>
      <c r="H2242" s="255" t="s">
        <v>9171</v>
      </c>
      <c r="I2242" s="9">
        <v>2</v>
      </c>
    </row>
    <row r="2243" spans="1:9">
      <c r="A2243" s="255" t="s">
        <v>3423</v>
      </c>
      <c r="B2243" s="9">
        <v>3</v>
      </c>
      <c r="C2243" s="255" t="s">
        <v>9107</v>
      </c>
      <c r="D2243" s="9">
        <v>-211207439.68602785</v>
      </c>
      <c r="E2243" s="9">
        <v>1738714.7758603003</v>
      </c>
      <c r="F2243" s="255" t="s">
        <v>9132</v>
      </c>
      <c r="G2243" s="9"/>
      <c r="H2243" s="255" t="s">
        <v>9171</v>
      </c>
      <c r="I2243" s="9">
        <v>2</v>
      </c>
    </row>
    <row r="2244" spans="1:9">
      <c r="A2244" s="255" t="s">
        <v>3424</v>
      </c>
      <c r="B2244" s="9">
        <v>3</v>
      </c>
      <c r="C2244" s="255" t="s">
        <v>9108</v>
      </c>
      <c r="D2244" s="9">
        <v>0.31042502352629125</v>
      </c>
      <c r="E2244" s="9">
        <v>1738714.7758603003</v>
      </c>
      <c r="F2244" s="255" t="s">
        <v>9132</v>
      </c>
      <c r="G2244" s="9"/>
      <c r="H2244" s="255" t="s">
        <v>9171</v>
      </c>
      <c r="I2244" s="9">
        <v>2</v>
      </c>
    </row>
    <row r="2245" spans="1:9">
      <c r="A2245" s="255" t="s">
        <v>3425</v>
      </c>
      <c r="B2245" s="9">
        <v>3</v>
      </c>
      <c r="C2245" s="255" t="s">
        <v>9215</v>
      </c>
      <c r="D2245" s="9">
        <v>-121.47331041201069</v>
      </c>
      <c r="E2245" s="9">
        <v>1738714.7758603003</v>
      </c>
      <c r="F2245" s="255" t="s">
        <v>9132</v>
      </c>
      <c r="G2245" s="9"/>
      <c r="H2245" s="255" t="s">
        <v>9171</v>
      </c>
      <c r="I2245" s="9">
        <v>2</v>
      </c>
    </row>
    <row r="2246" spans="1:9">
      <c r="A2246" s="255" t="s">
        <v>3426</v>
      </c>
      <c r="B2246" s="9">
        <v>3</v>
      </c>
      <c r="C2246" s="255" t="s">
        <v>9106</v>
      </c>
      <c r="D2246" s="9">
        <v>539740.57520194398</v>
      </c>
      <c r="E2246" s="9">
        <v>1738714.7758603003</v>
      </c>
      <c r="F2246" s="255" t="s">
        <v>9133</v>
      </c>
      <c r="G2246" s="9"/>
      <c r="H2246" s="255" t="s">
        <v>9171</v>
      </c>
      <c r="I2246" s="9">
        <v>2</v>
      </c>
    </row>
    <row r="2247" spans="1:9">
      <c r="A2247" s="255" t="s">
        <v>3427</v>
      </c>
      <c r="B2247" s="9">
        <v>3</v>
      </c>
      <c r="C2247" s="255" t="s">
        <v>9107</v>
      </c>
      <c r="D2247" s="9">
        <v>-211207439.68602785</v>
      </c>
      <c r="E2247" s="9">
        <v>1738714.7758603003</v>
      </c>
      <c r="F2247" s="255" t="s">
        <v>9133</v>
      </c>
      <c r="G2247" s="9"/>
      <c r="H2247" s="255" t="s">
        <v>9171</v>
      </c>
      <c r="I2247" s="9">
        <v>2</v>
      </c>
    </row>
    <row r="2248" spans="1:9">
      <c r="A2248" s="255" t="s">
        <v>3428</v>
      </c>
      <c r="B2248" s="9">
        <v>3</v>
      </c>
      <c r="C2248" s="255" t="s">
        <v>9108</v>
      </c>
      <c r="D2248" s="9">
        <v>0.31042502352629125</v>
      </c>
      <c r="E2248" s="9">
        <v>1738714.7758603003</v>
      </c>
      <c r="F2248" s="255" t="s">
        <v>9133</v>
      </c>
      <c r="G2248" s="9"/>
      <c r="H2248" s="255" t="s">
        <v>9171</v>
      </c>
      <c r="I2248" s="9">
        <v>2</v>
      </c>
    </row>
    <row r="2249" spans="1:9">
      <c r="A2249" s="255" t="s">
        <v>3429</v>
      </c>
      <c r="B2249" s="9">
        <v>3</v>
      </c>
      <c r="C2249" s="255" t="s">
        <v>9215</v>
      </c>
      <c r="D2249" s="9">
        <v>-121.47331041201069</v>
      </c>
      <c r="E2249" s="9">
        <v>1738714.7758603003</v>
      </c>
      <c r="F2249" s="255" t="s">
        <v>9133</v>
      </c>
      <c r="G2249" s="9"/>
      <c r="H2249" s="255" t="s">
        <v>9171</v>
      </c>
      <c r="I2249" s="9">
        <v>2</v>
      </c>
    </row>
    <row r="2250" spans="1:9">
      <c r="A2250" s="255" t="s">
        <v>3430</v>
      </c>
      <c r="B2250" s="9">
        <v>3</v>
      </c>
      <c r="C2250" s="255" t="s">
        <v>9106</v>
      </c>
      <c r="D2250" s="9">
        <v>1738714.7758603003</v>
      </c>
      <c r="E2250" s="9">
        <v>1738714.7758603003</v>
      </c>
      <c r="F2250" s="255" t="s">
        <v>9134</v>
      </c>
      <c r="G2250" s="9"/>
      <c r="H2250" s="255" t="s">
        <v>9171</v>
      </c>
      <c r="I2250" s="9">
        <v>2</v>
      </c>
    </row>
    <row r="2251" spans="1:9">
      <c r="A2251" s="255" t="s">
        <v>3431</v>
      </c>
      <c r="B2251" s="9">
        <v>3</v>
      </c>
      <c r="C2251" s="255" t="s">
        <v>9107</v>
      </c>
      <c r="D2251" s="9">
        <v>1888685539.0124846</v>
      </c>
      <c r="E2251" s="9">
        <v>1738714.7758603003</v>
      </c>
      <c r="F2251" s="255" t="s">
        <v>9134</v>
      </c>
      <c r="G2251" s="9"/>
      <c r="H2251" s="255" t="s">
        <v>9171</v>
      </c>
      <c r="I2251" s="9">
        <v>2</v>
      </c>
    </row>
    <row r="2252" spans="1:9">
      <c r="A2252" s="255" t="s">
        <v>3432</v>
      </c>
      <c r="B2252" s="9">
        <v>3</v>
      </c>
      <c r="C2252" s="255" t="s">
        <v>9108</v>
      </c>
      <c r="D2252" s="9">
        <v>1</v>
      </c>
      <c r="E2252" s="9">
        <v>1738714.7758603003</v>
      </c>
      <c r="F2252" s="255" t="s">
        <v>9134</v>
      </c>
      <c r="G2252" s="9"/>
      <c r="H2252" s="255" t="s">
        <v>9171</v>
      </c>
      <c r="I2252" s="9">
        <v>2</v>
      </c>
    </row>
    <row r="2253" spans="1:9">
      <c r="A2253" s="255" t="s">
        <v>3433</v>
      </c>
      <c r="B2253" s="9">
        <v>3</v>
      </c>
      <c r="C2253" s="255" t="s">
        <v>9215</v>
      </c>
      <c r="D2253" s="9">
        <v>1086.2538038063087</v>
      </c>
      <c r="E2253" s="9">
        <v>1738714.7758603003</v>
      </c>
      <c r="F2253" s="255" t="s">
        <v>9134</v>
      </c>
      <c r="G2253" s="9"/>
      <c r="H2253" s="255" t="s">
        <v>9171</v>
      </c>
      <c r="I2253" s="9">
        <v>2</v>
      </c>
    </row>
    <row r="2254" spans="1:9">
      <c r="A2254" s="255" t="s">
        <v>3434</v>
      </c>
      <c r="B2254" s="9">
        <v>3</v>
      </c>
      <c r="C2254" s="255" t="s">
        <v>9106</v>
      </c>
      <c r="D2254" s="9">
        <v>1738714.7758603003</v>
      </c>
      <c r="E2254" s="9">
        <v>1738714.7758603003</v>
      </c>
      <c r="F2254" s="255" t="s">
        <v>9135</v>
      </c>
      <c r="G2254" s="9"/>
      <c r="H2254" s="255" t="s">
        <v>9171</v>
      </c>
      <c r="I2254" s="9">
        <v>2</v>
      </c>
    </row>
    <row r="2255" spans="1:9">
      <c r="A2255" s="255" t="s">
        <v>3435</v>
      </c>
      <c r="B2255" s="9">
        <v>3</v>
      </c>
      <c r="C2255" s="255" t="s">
        <v>9107</v>
      </c>
      <c r="D2255" s="9">
        <v>2964223890.499537</v>
      </c>
      <c r="E2255" s="9">
        <v>1738714.7758603003</v>
      </c>
      <c r="F2255" s="255" t="s">
        <v>9135</v>
      </c>
      <c r="G2255" s="9"/>
      <c r="H2255" s="255" t="s">
        <v>9171</v>
      </c>
      <c r="I2255" s="9">
        <v>2</v>
      </c>
    </row>
    <row r="2256" spans="1:9">
      <c r="A2256" s="255" t="s">
        <v>3436</v>
      </c>
      <c r="B2256" s="9">
        <v>3</v>
      </c>
      <c r="C2256" s="255" t="s">
        <v>9108</v>
      </c>
      <c r="D2256" s="9">
        <v>1</v>
      </c>
      <c r="E2256" s="9">
        <v>1738714.7758603003</v>
      </c>
      <c r="F2256" s="255" t="s">
        <v>9135</v>
      </c>
      <c r="G2256" s="9"/>
      <c r="H2256" s="255" t="s">
        <v>9171</v>
      </c>
      <c r="I2256" s="9">
        <v>2</v>
      </c>
    </row>
    <row r="2257" spans="1:9">
      <c r="A2257" s="255" t="s">
        <v>3437</v>
      </c>
      <c r="B2257" s="9">
        <v>3</v>
      </c>
      <c r="C2257" s="255" t="s">
        <v>9215</v>
      </c>
      <c r="D2257" s="9">
        <v>1704.8361995042378</v>
      </c>
      <c r="E2257" s="9">
        <v>1738714.7758603003</v>
      </c>
      <c r="F2257" s="255" t="s">
        <v>9135</v>
      </c>
      <c r="G2257" s="9"/>
      <c r="H2257" s="255" t="s">
        <v>9171</v>
      </c>
      <c r="I2257" s="9">
        <v>2</v>
      </c>
    </row>
    <row r="2258" spans="1:9">
      <c r="A2258" s="255" t="s">
        <v>3438</v>
      </c>
      <c r="B2258" s="9">
        <v>3</v>
      </c>
      <c r="C2258" s="255" t="s">
        <v>9106</v>
      </c>
      <c r="D2258" s="9">
        <v>771755.77313602844</v>
      </c>
      <c r="E2258" s="9">
        <v>1738714.7758603003</v>
      </c>
      <c r="F2258" s="255" t="s">
        <v>9136</v>
      </c>
      <c r="G2258" s="9"/>
      <c r="H2258" s="255" t="s">
        <v>9171</v>
      </c>
      <c r="I2258" s="9">
        <v>2</v>
      </c>
    </row>
    <row r="2259" spans="1:9">
      <c r="A2259" s="255" t="s">
        <v>3439</v>
      </c>
      <c r="B2259" s="9">
        <v>3</v>
      </c>
      <c r="C2259" s="255" t="s">
        <v>9107</v>
      </c>
      <c r="D2259" s="9">
        <v>1163906154.2763281</v>
      </c>
      <c r="E2259" s="9">
        <v>1738714.7758603003</v>
      </c>
      <c r="F2259" s="255" t="s">
        <v>9136</v>
      </c>
      <c r="G2259" s="9"/>
      <c r="H2259" s="255" t="s">
        <v>9171</v>
      </c>
      <c r="I2259" s="9">
        <v>2</v>
      </c>
    </row>
    <row r="2260" spans="1:9">
      <c r="A2260" s="255" t="s">
        <v>3440</v>
      </c>
      <c r="B2260" s="9">
        <v>3</v>
      </c>
      <c r="C2260" s="255" t="s">
        <v>9108</v>
      </c>
      <c r="D2260" s="9">
        <v>0.44386565516714532</v>
      </c>
      <c r="E2260" s="9">
        <v>1738714.7758603003</v>
      </c>
      <c r="F2260" s="255" t="s">
        <v>9136</v>
      </c>
      <c r="G2260" s="9"/>
      <c r="H2260" s="255" t="s">
        <v>9171</v>
      </c>
      <c r="I2260" s="9">
        <v>2</v>
      </c>
    </row>
    <row r="2261" spans="1:9">
      <c r="A2261" s="255" t="s">
        <v>3441</v>
      </c>
      <c r="B2261" s="9">
        <v>3</v>
      </c>
      <c r="C2261" s="255" t="s">
        <v>9215</v>
      </c>
      <c r="D2261" s="9">
        <v>669.40602934741719</v>
      </c>
      <c r="E2261" s="9">
        <v>1738714.7758603003</v>
      </c>
      <c r="F2261" s="255" t="s">
        <v>9136</v>
      </c>
      <c r="G2261" s="9"/>
      <c r="H2261" s="255" t="s">
        <v>9171</v>
      </c>
      <c r="I2261" s="9">
        <v>2</v>
      </c>
    </row>
    <row r="2262" spans="1:9">
      <c r="A2262" s="255" t="s">
        <v>3442</v>
      </c>
      <c r="B2262" s="9">
        <v>3</v>
      </c>
      <c r="C2262" s="255" t="s">
        <v>9106</v>
      </c>
      <c r="D2262" s="9">
        <v>0</v>
      </c>
      <c r="E2262" s="9">
        <v>1738714.7758603003</v>
      </c>
      <c r="F2262" s="255" t="s">
        <v>9137</v>
      </c>
      <c r="G2262" s="9"/>
      <c r="H2262" s="255" t="s">
        <v>9171</v>
      </c>
      <c r="I2262" s="9">
        <v>2</v>
      </c>
    </row>
    <row r="2263" spans="1:9">
      <c r="A2263" s="255" t="s">
        <v>3443</v>
      </c>
      <c r="B2263" s="9">
        <v>3</v>
      </c>
      <c r="C2263" s="255" t="s">
        <v>9107</v>
      </c>
      <c r="D2263" s="9">
        <v>-647770268.54187977</v>
      </c>
      <c r="E2263" s="9">
        <v>1738714.7758603003</v>
      </c>
      <c r="F2263" s="255" t="s">
        <v>9137</v>
      </c>
      <c r="G2263" s="9"/>
      <c r="H2263" s="255" t="s">
        <v>9171</v>
      </c>
      <c r="I2263" s="9">
        <v>2</v>
      </c>
    </row>
    <row r="2264" spans="1:9">
      <c r="A2264" s="255" t="s">
        <v>3444</v>
      </c>
      <c r="B2264" s="9">
        <v>3</v>
      </c>
      <c r="C2264" s="255" t="s">
        <v>9108</v>
      </c>
      <c r="D2264" s="9">
        <v>0</v>
      </c>
      <c r="E2264" s="9">
        <v>1738714.7758603003</v>
      </c>
      <c r="F2264" s="255" t="s">
        <v>9137</v>
      </c>
      <c r="G2264" s="9"/>
      <c r="H2264" s="255" t="s">
        <v>9171</v>
      </c>
      <c r="I2264" s="9">
        <v>2</v>
      </c>
    </row>
    <row r="2265" spans="1:9">
      <c r="A2265" s="255" t="s">
        <v>3445</v>
      </c>
      <c r="B2265" s="9">
        <v>3</v>
      </c>
      <c r="C2265" s="255" t="s">
        <v>9215</v>
      </c>
      <c r="D2265" s="9">
        <v>-372.55694696754904</v>
      </c>
      <c r="E2265" s="9">
        <v>1738714.7758603003</v>
      </c>
      <c r="F2265" s="255" t="s">
        <v>9137</v>
      </c>
      <c r="G2265" s="9"/>
      <c r="H2265" s="255" t="s">
        <v>9171</v>
      </c>
      <c r="I2265" s="9">
        <v>2</v>
      </c>
    </row>
    <row r="2266" spans="1:9">
      <c r="A2266" s="255" t="s">
        <v>3446</v>
      </c>
      <c r="B2266" s="9">
        <v>3</v>
      </c>
      <c r="C2266" s="255" t="s">
        <v>9106</v>
      </c>
      <c r="D2266" s="9">
        <v>582535.88057309145</v>
      </c>
      <c r="E2266" s="9">
        <v>1738714.7758603003</v>
      </c>
      <c r="F2266" s="255" t="s">
        <v>9138</v>
      </c>
      <c r="G2266" s="9"/>
      <c r="H2266" s="255" t="s">
        <v>9171</v>
      </c>
      <c r="I2266" s="9">
        <v>2</v>
      </c>
    </row>
    <row r="2267" spans="1:9">
      <c r="A2267" s="255" t="s">
        <v>3447</v>
      </c>
      <c r="B2267" s="9">
        <v>3</v>
      </c>
      <c r="C2267" s="255" t="s">
        <v>9107</v>
      </c>
      <c r="D2267" s="9">
        <v>516135885.73444831</v>
      </c>
      <c r="E2267" s="9">
        <v>1738714.7758603003</v>
      </c>
      <c r="F2267" s="255" t="s">
        <v>9138</v>
      </c>
      <c r="G2267" s="9"/>
      <c r="H2267" s="255" t="s">
        <v>9171</v>
      </c>
      <c r="I2267" s="9">
        <v>2</v>
      </c>
    </row>
    <row r="2268" spans="1:9">
      <c r="A2268" s="255" t="s">
        <v>3448</v>
      </c>
      <c r="B2268" s="9">
        <v>3</v>
      </c>
      <c r="C2268" s="255" t="s">
        <v>9108</v>
      </c>
      <c r="D2268" s="9">
        <v>0.33503820676100138</v>
      </c>
      <c r="E2268" s="9">
        <v>1738714.7758603003</v>
      </c>
      <c r="F2268" s="255" t="s">
        <v>9138</v>
      </c>
      <c r="G2268" s="9"/>
      <c r="H2268" s="255" t="s">
        <v>9171</v>
      </c>
      <c r="I2268" s="9">
        <v>2</v>
      </c>
    </row>
    <row r="2269" spans="1:9">
      <c r="A2269" s="255" t="s">
        <v>3449</v>
      </c>
      <c r="B2269" s="9">
        <v>3</v>
      </c>
      <c r="C2269" s="255" t="s">
        <v>9215</v>
      </c>
      <c r="D2269" s="9">
        <v>296.84908237986815</v>
      </c>
      <c r="E2269" s="9">
        <v>1738714.7758603003</v>
      </c>
      <c r="F2269" s="255" t="s">
        <v>9138</v>
      </c>
      <c r="G2269" s="9"/>
      <c r="H2269" s="255" t="s">
        <v>9171</v>
      </c>
      <c r="I2269" s="9">
        <v>2</v>
      </c>
    </row>
    <row r="2270" spans="1:9">
      <c r="A2270" s="255" t="s">
        <v>3450</v>
      </c>
      <c r="B2270" s="9">
        <v>3</v>
      </c>
      <c r="C2270" s="255" t="s">
        <v>9106</v>
      </c>
      <c r="D2270" s="9">
        <v>316415.7997227427</v>
      </c>
      <c r="E2270" s="9">
        <v>1738714.7758603003</v>
      </c>
      <c r="F2270" s="255" t="s">
        <v>9139</v>
      </c>
      <c r="G2270" s="9"/>
      <c r="H2270" s="255" t="s">
        <v>9171</v>
      </c>
      <c r="I2270" s="9">
        <v>2</v>
      </c>
    </row>
    <row r="2271" spans="1:9">
      <c r="A2271" s="255" t="s">
        <v>3451</v>
      </c>
      <c r="B2271" s="9">
        <v>3</v>
      </c>
      <c r="C2271" s="255" t="s">
        <v>9107</v>
      </c>
      <c r="D2271" s="9">
        <v>727343325.4204762</v>
      </c>
      <c r="E2271" s="9">
        <v>1738714.7758603003</v>
      </c>
      <c r="F2271" s="255" t="s">
        <v>9139</v>
      </c>
      <c r="G2271" s="9"/>
      <c r="H2271" s="255" t="s">
        <v>9171</v>
      </c>
      <c r="I2271" s="9">
        <v>2</v>
      </c>
    </row>
    <row r="2272" spans="1:9">
      <c r="A2272" s="255" t="s">
        <v>3452</v>
      </c>
      <c r="B2272" s="9">
        <v>3</v>
      </c>
      <c r="C2272" s="255" t="s">
        <v>9108</v>
      </c>
      <c r="D2272" s="9">
        <v>0.18198257938320161</v>
      </c>
      <c r="E2272" s="9">
        <v>1738714.7758603003</v>
      </c>
      <c r="F2272" s="255" t="s">
        <v>9139</v>
      </c>
      <c r="G2272" s="9"/>
      <c r="H2272" s="255" t="s">
        <v>9171</v>
      </c>
      <c r="I2272" s="9">
        <v>2</v>
      </c>
    </row>
    <row r="2273" spans="1:9">
      <c r="A2273" s="255" t="s">
        <v>3453</v>
      </c>
      <c r="B2273" s="9">
        <v>3</v>
      </c>
      <c r="C2273" s="255" t="s">
        <v>9215</v>
      </c>
      <c r="D2273" s="9">
        <v>418.32239279187888</v>
      </c>
      <c r="E2273" s="9">
        <v>1738714.7758603003</v>
      </c>
      <c r="F2273" s="255" t="s">
        <v>9139</v>
      </c>
      <c r="G2273" s="9"/>
      <c r="H2273" s="255" t="s">
        <v>9171</v>
      </c>
      <c r="I2273" s="9">
        <v>2</v>
      </c>
    </row>
    <row r="2274" spans="1:9">
      <c r="A2274" s="255" t="s">
        <v>3454</v>
      </c>
      <c r="B2274" s="9">
        <v>3</v>
      </c>
      <c r="C2274" s="255" t="s">
        <v>9106</v>
      </c>
      <c r="D2274" s="9">
        <v>683529.99943361979</v>
      </c>
      <c r="E2274" s="9">
        <v>1738714.7758603003</v>
      </c>
      <c r="F2274" s="255" t="s">
        <v>9140</v>
      </c>
      <c r="G2274" s="9"/>
      <c r="H2274" s="255" t="s">
        <v>9171</v>
      </c>
      <c r="I2274" s="9">
        <v>2</v>
      </c>
    </row>
    <row r="2275" spans="1:9">
      <c r="A2275" s="255" t="s">
        <v>3455</v>
      </c>
      <c r="B2275" s="9">
        <v>3</v>
      </c>
      <c r="C2275" s="255" t="s">
        <v>9107</v>
      </c>
      <c r="D2275" s="9">
        <v>1075538351.4870524</v>
      </c>
      <c r="E2275" s="9">
        <v>1738714.7758603003</v>
      </c>
      <c r="F2275" s="255" t="s">
        <v>9140</v>
      </c>
      <c r="G2275" s="9"/>
      <c r="H2275" s="255" t="s">
        <v>9171</v>
      </c>
      <c r="I2275" s="9">
        <v>2</v>
      </c>
    </row>
    <row r="2276" spans="1:9">
      <c r="A2276" s="255" t="s">
        <v>3456</v>
      </c>
      <c r="B2276" s="9">
        <v>3</v>
      </c>
      <c r="C2276" s="255" t="s">
        <v>9108</v>
      </c>
      <c r="D2276" s="9">
        <v>0.39312370776593608</v>
      </c>
      <c r="E2276" s="9">
        <v>1738714.7758603003</v>
      </c>
      <c r="F2276" s="255" t="s">
        <v>9140</v>
      </c>
      <c r="G2276" s="9"/>
      <c r="H2276" s="255" t="s">
        <v>9171</v>
      </c>
      <c r="I2276" s="9">
        <v>2</v>
      </c>
    </row>
    <row r="2277" spans="1:9">
      <c r="A2277" s="255" t="s">
        <v>3457</v>
      </c>
      <c r="B2277" s="9">
        <v>3</v>
      </c>
      <c r="C2277" s="255" t="s">
        <v>9215</v>
      </c>
      <c r="D2277" s="9">
        <v>618.58239569792909</v>
      </c>
      <c r="E2277" s="9">
        <v>1738714.7758603003</v>
      </c>
      <c r="F2277" s="255" t="s">
        <v>9140</v>
      </c>
      <c r="G2277" s="9"/>
      <c r="H2277" s="255" t="s">
        <v>9171</v>
      </c>
      <c r="I2277" s="9">
        <v>2</v>
      </c>
    </row>
    <row r="2278" spans="1:9">
      <c r="A2278" s="255" t="s">
        <v>3458</v>
      </c>
      <c r="B2278" s="9">
        <v>3</v>
      </c>
      <c r="C2278" s="255" t="s">
        <v>9106</v>
      </c>
      <c r="D2278" s="9">
        <v>0</v>
      </c>
      <c r="E2278" s="9">
        <v>1738714.7758603003</v>
      </c>
      <c r="F2278" s="255" t="s">
        <v>9141</v>
      </c>
      <c r="G2278" s="9"/>
      <c r="H2278" s="255" t="s">
        <v>9171</v>
      </c>
      <c r="I2278" s="9">
        <v>2</v>
      </c>
    </row>
    <row r="2279" spans="1:9">
      <c r="A2279" s="255" t="s">
        <v>3459</v>
      </c>
      <c r="B2279" s="9">
        <v>3</v>
      </c>
      <c r="C2279" s="255" t="s">
        <v>9107</v>
      </c>
      <c r="D2279" s="9">
        <v>0</v>
      </c>
      <c r="E2279" s="9">
        <v>1738714.7758603003</v>
      </c>
      <c r="F2279" s="255" t="s">
        <v>9141</v>
      </c>
      <c r="G2279" s="9"/>
      <c r="H2279" s="255" t="s">
        <v>9171</v>
      </c>
      <c r="I2279" s="9">
        <v>2</v>
      </c>
    </row>
    <row r="2280" spans="1:9">
      <c r="A2280" s="255" t="s">
        <v>3460</v>
      </c>
      <c r="B2280" s="9">
        <v>3</v>
      </c>
      <c r="C2280" s="255" t="s">
        <v>9108</v>
      </c>
      <c r="D2280" s="9">
        <v>0</v>
      </c>
      <c r="E2280" s="9">
        <v>1738714.7758603003</v>
      </c>
      <c r="F2280" s="255" t="s">
        <v>9141</v>
      </c>
      <c r="G2280" s="9"/>
      <c r="H2280" s="255" t="s">
        <v>9171</v>
      </c>
      <c r="I2280" s="9">
        <v>2</v>
      </c>
    </row>
    <row r="2281" spans="1:9">
      <c r="A2281" s="255" t="s">
        <v>3461</v>
      </c>
      <c r="B2281" s="9">
        <v>3</v>
      </c>
      <c r="C2281" s="255" t="s">
        <v>9215</v>
      </c>
      <c r="D2281" s="9">
        <v>0</v>
      </c>
      <c r="E2281" s="9">
        <v>1738714.7758603003</v>
      </c>
      <c r="F2281" s="255" t="s">
        <v>9141</v>
      </c>
      <c r="G2281" s="9"/>
      <c r="H2281" s="255" t="s">
        <v>9171</v>
      </c>
      <c r="I2281" s="9">
        <v>2</v>
      </c>
    </row>
    <row r="2282" spans="1:9">
      <c r="A2282" s="255" t="s">
        <v>3462</v>
      </c>
      <c r="B2282" s="9">
        <v>4</v>
      </c>
      <c r="C2282" s="255" t="s">
        <v>9106</v>
      </c>
      <c r="D2282" s="9">
        <v>786644.64793996245</v>
      </c>
      <c r="E2282" s="9">
        <v>1755359.364322783</v>
      </c>
      <c r="F2282" s="255" t="s">
        <v>9117</v>
      </c>
      <c r="G2282" s="9"/>
      <c r="H2282" s="255" t="s">
        <v>9171</v>
      </c>
      <c r="I2282" s="9">
        <v>2</v>
      </c>
    </row>
    <row r="2283" spans="1:9">
      <c r="A2283" s="255" t="s">
        <v>3463</v>
      </c>
      <c r="B2283" s="9">
        <v>4</v>
      </c>
      <c r="C2283" s="255" t="s">
        <v>9107</v>
      </c>
      <c r="D2283" s="9">
        <v>2009804957.2910938</v>
      </c>
      <c r="E2283" s="9">
        <v>1755359.364322783</v>
      </c>
      <c r="F2283" s="255" t="s">
        <v>9117</v>
      </c>
      <c r="G2283" s="9"/>
      <c r="H2283" s="255" t="s">
        <v>9171</v>
      </c>
      <c r="I2283" s="9">
        <v>2</v>
      </c>
    </row>
    <row r="2284" spans="1:9">
      <c r="A2284" s="255" t="s">
        <v>3464</v>
      </c>
      <c r="B2284" s="9">
        <v>4</v>
      </c>
      <c r="C2284" s="255" t="s">
        <v>9108</v>
      </c>
      <c r="D2284" s="9">
        <v>0.4481388050380497</v>
      </c>
      <c r="E2284" s="9">
        <v>1755359.364322783</v>
      </c>
      <c r="F2284" s="255" t="s">
        <v>9117</v>
      </c>
      <c r="G2284" s="9"/>
      <c r="H2284" s="255" t="s">
        <v>9171</v>
      </c>
      <c r="I2284" s="9">
        <v>2</v>
      </c>
    </row>
    <row r="2285" spans="1:9">
      <c r="A2285" s="255" t="s">
        <v>3465</v>
      </c>
      <c r="B2285" s="9">
        <v>4</v>
      </c>
      <c r="C2285" s="255" t="s">
        <v>9215</v>
      </c>
      <c r="D2285" s="9">
        <v>1144.9535622960464</v>
      </c>
      <c r="E2285" s="9">
        <v>1755359.364322783</v>
      </c>
      <c r="F2285" s="255" t="s">
        <v>9117</v>
      </c>
      <c r="G2285" s="9"/>
      <c r="H2285" s="255" t="s">
        <v>9171</v>
      </c>
      <c r="I2285" s="9">
        <v>2</v>
      </c>
    </row>
    <row r="2286" spans="1:9">
      <c r="A2286" s="255" t="s">
        <v>3466</v>
      </c>
      <c r="B2286" s="9">
        <v>4</v>
      </c>
      <c r="C2286" s="255" t="s">
        <v>9106</v>
      </c>
      <c r="D2286" s="9">
        <v>0</v>
      </c>
      <c r="E2286" s="9">
        <v>1755359.364322783</v>
      </c>
      <c r="F2286" s="255" t="s">
        <v>9118</v>
      </c>
      <c r="G2286" s="9"/>
      <c r="H2286" s="255" t="s">
        <v>9171</v>
      </c>
      <c r="I2286" s="9">
        <v>2</v>
      </c>
    </row>
    <row r="2287" spans="1:9">
      <c r="A2287" s="255" t="s">
        <v>3467</v>
      </c>
      <c r="B2287" s="9">
        <v>4</v>
      </c>
      <c r="C2287" s="255" t="s">
        <v>9107</v>
      </c>
      <c r="D2287" s="9">
        <v>0</v>
      </c>
      <c r="E2287" s="9">
        <v>1755359.364322783</v>
      </c>
      <c r="F2287" s="255" t="s">
        <v>9118</v>
      </c>
      <c r="G2287" s="9"/>
      <c r="H2287" s="255" t="s">
        <v>9171</v>
      </c>
      <c r="I2287" s="9">
        <v>2</v>
      </c>
    </row>
    <row r="2288" spans="1:9">
      <c r="A2288" s="255" t="s">
        <v>3468</v>
      </c>
      <c r="B2288" s="9">
        <v>4</v>
      </c>
      <c r="C2288" s="255" t="s">
        <v>9108</v>
      </c>
      <c r="D2288" s="9">
        <v>0</v>
      </c>
      <c r="E2288" s="9">
        <v>1755359.364322783</v>
      </c>
      <c r="F2288" s="255" t="s">
        <v>9118</v>
      </c>
      <c r="G2288" s="9"/>
      <c r="H2288" s="255" t="s">
        <v>9171</v>
      </c>
      <c r="I2288" s="9">
        <v>2</v>
      </c>
    </row>
    <row r="2289" spans="1:9">
      <c r="A2289" s="255" t="s">
        <v>3469</v>
      </c>
      <c r="B2289" s="9">
        <v>4</v>
      </c>
      <c r="C2289" s="255" t="s">
        <v>9215</v>
      </c>
      <c r="D2289" s="9">
        <v>0</v>
      </c>
      <c r="E2289" s="9">
        <v>1755359.364322783</v>
      </c>
      <c r="F2289" s="255" t="s">
        <v>9118</v>
      </c>
      <c r="G2289" s="9"/>
      <c r="H2289" s="255" t="s">
        <v>9171</v>
      </c>
      <c r="I2289" s="9">
        <v>2</v>
      </c>
    </row>
    <row r="2290" spans="1:9">
      <c r="A2290" s="255" t="s">
        <v>3470</v>
      </c>
      <c r="B2290" s="9">
        <v>4</v>
      </c>
      <c r="C2290" s="255" t="s">
        <v>9106</v>
      </c>
      <c r="D2290" s="9">
        <v>0</v>
      </c>
      <c r="E2290" s="9">
        <v>1755359.364322783</v>
      </c>
      <c r="F2290" s="255" t="s">
        <v>9119</v>
      </c>
      <c r="G2290" s="9"/>
      <c r="H2290" s="255" t="s">
        <v>9171</v>
      </c>
      <c r="I2290" s="9">
        <v>2</v>
      </c>
    </row>
    <row r="2291" spans="1:9">
      <c r="A2291" s="255" t="s">
        <v>3471</v>
      </c>
      <c r="B2291" s="9">
        <v>4</v>
      </c>
      <c r="C2291" s="255" t="s">
        <v>9107</v>
      </c>
      <c r="D2291" s="9">
        <v>0</v>
      </c>
      <c r="E2291" s="9">
        <v>1755359.364322783</v>
      </c>
      <c r="F2291" s="255" t="s">
        <v>9119</v>
      </c>
      <c r="G2291" s="9"/>
      <c r="H2291" s="255" t="s">
        <v>9171</v>
      </c>
      <c r="I2291" s="9">
        <v>2</v>
      </c>
    </row>
    <row r="2292" spans="1:9">
      <c r="A2292" s="255" t="s">
        <v>3472</v>
      </c>
      <c r="B2292" s="9">
        <v>4</v>
      </c>
      <c r="C2292" s="255" t="s">
        <v>9108</v>
      </c>
      <c r="D2292" s="9">
        <v>0</v>
      </c>
      <c r="E2292" s="9">
        <v>1755359.364322783</v>
      </c>
      <c r="F2292" s="255" t="s">
        <v>9119</v>
      </c>
      <c r="G2292" s="9"/>
      <c r="H2292" s="255" t="s">
        <v>9171</v>
      </c>
      <c r="I2292" s="9">
        <v>2</v>
      </c>
    </row>
    <row r="2293" spans="1:9">
      <c r="A2293" s="255" t="s">
        <v>3473</v>
      </c>
      <c r="B2293" s="9">
        <v>4</v>
      </c>
      <c r="C2293" s="255" t="s">
        <v>9215</v>
      </c>
      <c r="D2293" s="9">
        <v>0</v>
      </c>
      <c r="E2293" s="9">
        <v>1755359.364322783</v>
      </c>
      <c r="F2293" s="255" t="s">
        <v>9119</v>
      </c>
      <c r="G2293" s="9"/>
      <c r="H2293" s="255" t="s">
        <v>9171</v>
      </c>
      <c r="I2293" s="9">
        <v>2</v>
      </c>
    </row>
    <row r="2294" spans="1:9">
      <c r="A2294" s="255" t="s">
        <v>3474</v>
      </c>
      <c r="B2294" s="9">
        <v>4</v>
      </c>
      <c r="C2294" s="255" t="s">
        <v>9106</v>
      </c>
      <c r="D2294" s="9">
        <v>0</v>
      </c>
      <c r="E2294" s="9">
        <v>1755359.364322783</v>
      </c>
      <c r="F2294" s="255" t="s">
        <v>9120</v>
      </c>
      <c r="G2294" s="9"/>
      <c r="H2294" s="255" t="s">
        <v>9171</v>
      </c>
      <c r="I2294" s="9">
        <v>2</v>
      </c>
    </row>
    <row r="2295" spans="1:9">
      <c r="A2295" s="255" t="s">
        <v>3475</v>
      </c>
      <c r="B2295" s="9">
        <v>4</v>
      </c>
      <c r="C2295" s="255" t="s">
        <v>9107</v>
      </c>
      <c r="D2295" s="9">
        <v>0</v>
      </c>
      <c r="E2295" s="9">
        <v>1755359.364322783</v>
      </c>
      <c r="F2295" s="255" t="s">
        <v>9120</v>
      </c>
      <c r="G2295" s="9"/>
      <c r="H2295" s="255" t="s">
        <v>9171</v>
      </c>
      <c r="I2295" s="9">
        <v>2</v>
      </c>
    </row>
    <row r="2296" spans="1:9">
      <c r="A2296" s="255" t="s">
        <v>3476</v>
      </c>
      <c r="B2296" s="9">
        <v>4</v>
      </c>
      <c r="C2296" s="255" t="s">
        <v>9108</v>
      </c>
      <c r="D2296" s="9">
        <v>0</v>
      </c>
      <c r="E2296" s="9">
        <v>1755359.364322783</v>
      </c>
      <c r="F2296" s="255" t="s">
        <v>9120</v>
      </c>
      <c r="G2296" s="9"/>
      <c r="H2296" s="255" t="s">
        <v>9171</v>
      </c>
      <c r="I2296" s="9">
        <v>2</v>
      </c>
    </row>
    <row r="2297" spans="1:9">
      <c r="A2297" s="255" t="s">
        <v>3477</v>
      </c>
      <c r="B2297" s="9">
        <v>4</v>
      </c>
      <c r="C2297" s="255" t="s">
        <v>9215</v>
      </c>
      <c r="D2297" s="9">
        <v>0</v>
      </c>
      <c r="E2297" s="9">
        <v>1755359.364322783</v>
      </c>
      <c r="F2297" s="255" t="s">
        <v>9120</v>
      </c>
      <c r="G2297" s="9"/>
      <c r="H2297" s="255" t="s">
        <v>9171</v>
      </c>
      <c r="I2297" s="9">
        <v>2</v>
      </c>
    </row>
    <row r="2298" spans="1:9">
      <c r="A2298" s="255" t="s">
        <v>3478</v>
      </c>
      <c r="B2298" s="9">
        <v>4</v>
      </c>
      <c r="C2298" s="255" t="s">
        <v>9106</v>
      </c>
      <c r="D2298" s="9">
        <v>0</v>
      </c>
      <c r="E2298" s="9">
        <v>1755359.364322783</v>
      </c>
      <c r="F2298" s="255" t="s">
        <v>9121</v>
      </c>
      <c r="G2298" s="9"/>
      <c r="H2298" s="255" t="s">
        <v>9171</v>
      </c>
      <c r="I2298" s="9">
        <v>2</v>
      </c>
    </row>
    <row r="2299" spans="1:9">
      <c r="A2299" s="255" t="s">
        <v>3479</v>
      </c>
      <c r="B2299" s="9">
        <v>4</v>
      </c>
      <c r="C2299" s="255" t="s">
        <v>9107</v>
      </c>
      <c r="D2299" s="9">
        <v>0</v>
      </c>
      <c r="E2299" s="9">
        <v>1755359.364322783</v>
      </c>
      <c r="F2299" s="255" t="s">
        <v>9121</v>
      </c>
      <c r="G2299" s="9"/>
      <c r="H2299" s="255" t="s">
        <v>9171</v>
      </c>
      <c r="I2299" s="9">
        <v>2</v>
      </c>
    </row>
    <row r="2300" spans="1:9">
      <c r="A2300" s="255" t="s">
        <v>3480</v>
      </c>
      <c r="B2300" s="9">
        <v>4</v>
      </c>
      <c r="C2300" s="255" t="s">
        <v>9108</v>
      </c>
      <c r="D2300" s="9">
        <v>0</v>
      </c>
      <c r="E2300" s="9">
        <v>1755359.364322783</v>
      </c>
      <c r="F2300" s="255" t="s">
        <v>9121</v>
      </c>
      <c r="G2300" s="9"/>
      <c r="H2300" s="255" t="s">
        <v>9171</v>
      </c>
      <c r="I2300" s="9">
        <v>2</v>
      </c>
    </row>
    <row r="2301" spans="1:9">
      <c r="A2301" s="255" t="s">
        <v>3481</v>
      </c>
      <c r="B2301" s="9">
        <v>4</v>
      </c>
      <c r="C2301" s="255" t="s">
        <v>9215</v>
      </c>
      <c r="D2301" s="9">
        <v>0</v>
      </c>
      <c r="E2301" s="9">
        <v>1755359.364322783</v>
      </c>
      <c r="F2301" s="255" t="s">
        <v>9121</v>
      </c>
      <c r="G2301" s="9"/>
      <c r="H2301" s="255" t="s">
        <v>9171</v>
      </c>
      <c r="I2301" s="9">
        <v>2</v>
      </c>
    </row>
    <row r="2302" spans="1:9">
      <c r="A2302" s="255" t="s">
        <v>3482</v>
      </c>
      <c r="B2302" s="9">
        <v>4</v>
      </c>
      <c r="C2302" s="255" t="s">
        <v>9106</v>
      </c>
      <c r="D2302" s="9">
        <v>0</v>
      </c>
      <c r="E2302" s="9">
        <v>1755359.364322783</v>
      </c>
      <c r="F2302" s="255" t="s">
        <v>9122</v>
      </c>
      <c r="G2302" s="9"/>
      <c r="H2302" s="255" t="s">
        <v>9171</v>
      </c>
      <c r="I2302" s="9">
        <v>2</v>
      </c>
    </row>
    <row r="2303" spans="1:9">
      <c r="A2303" s="255" t="s">
        <v>3483</v>
      </c>
      <c r="B2303" s="9">
        <v>4</v>
      </c>
      <c r="C2303" s="255" t="s">
        <v>9107</v>
      </c>
      <c r="D2303" s="9">
        <v>0</v>
      </c>
      <c r="E2303" s="9">
        <v>1755359.364322783</v>
      </c>
      <c r="F2303" s="255" t="s">
        <v>9122</v>
      </c>
      <c r="G2303" s="9"/>
      <c r="H2303" s="255" t="s">
        <v>9171</v>
      </c>
      <c r="I2303" s="9">
        <v>2</v>
      </c>
    </row>
    <row r="2304" spans="1:9">
      <c r="A2304" s="255" t="s">
        <v>3484</v>
      </c>
      <c r="B2304" s="9">
        <v>4</v>
      </c>
      <c r="C2304" s="255" t="s">
        <v>9108</v>
      </c>
      <c r="D2304" s="9">
        <v>0</v>
      </c>
      <c r="E2304" s="9">
        <v>1755359.364322783</v>
      </c>
      <c r="F2304" s="255" t="s">
        <v>9122</v>
      </c>
      <c r="G2304" s="9"/>
      <c r="H2304" s="255" t="s">
        <v>9171</v>
      </c>
      <c r="I2304" s="9">
        <v>2</v>
      </c>
    </row>
    <row r="2305" spans="1:9">
      <c r="A2305" s="255" t="s">
        <v>3485</v>
      </c>
      <c r="B2305" s="9">
        <v>4</v>
      </c>
      <c r="C2305" s="255" t="s">
        <v>9215</v>
      </c>
      <c r="D2305" s="9">
        <v>0</v>
      </c>
      <c r="E2305" s="9">
        <v>1755359.364322783</v>
      </c>
      <c r="F2305" s="255" t="s">
        <v>9122</v>
      </c>
      <c r="G2305" s="9"/>
      <c r="H2305" s="255" t="s">
        <v>9171</v>
      </c>
      <c r="I2305" s="9">
        <v>2</v>
      </c>
    </row>
    <row r="2306" spans="1:9">
      <c r="A2306" s="255" t="s">
        <v>3486</v>
      </c>
      <c r="B2306" s="9">
        <v>4</v>
      </c>
      <c r="C2306" s="255" t="s">
        <v>9106</v>
      </c>
      <c r="D2306" s="9">
        <v>0</v>
      </c>
      <c r="E2306" s="9">
        <v>1755359.364322783</v>
      </c>
      <c r="F2306" s="255" t="s">
        <v>9123</v>
      </c>
      <c r="G2306" s="9"/>
      <c r="H2306" s="255" t="s">
        <v>9171</v>
      </c>
      <c r="I2306" s="9">
        <v>2</v>
      </c>
    </row>
    <row r="2307" spans="1:9">
      <c r="A2307" s="255" t="s">
        <v>3487</v>
      </c>
      <c r="B2307" s="9">
        <v>4</v>
      </c>
      <c r="C2307" s="255" t="s">
        <v>9107</v>
      </c>
      <c r="D2307" s="9">
        <v>0</v>
      </c>
      <c r="E2307" s="9">
        <v>1755359.364322783</v>
      </c>
      <c r="F2307" s="255" t="s">
        <v>9123</v>
      </c>
      <c r="G2307" s="9"/>
      <c r="H2307" s="255" t="s">
        <v>9171</v>
      </c>
      <c r="I2307" s="9">
        <v>2</v>
      </c>
    </row>
    <row r="2308" spans="1:9">
      <c r="A2308" s="255" t="s">
        <v>3488</v>
      </c>
      <c r="B2308" s="9">
        <v>4</v>
      </c>
      <c r="C2308" s="255" t="s">
        <v>9108</v>
      </c>
      <c r="D2308" s="9">
        <v>0</v>
      </c>
      <c r="E2308" s="9">
        <v>1755359.364322783</v>
      </c>
      <c r="F2308" s="255" t="s">
        <v>9123</v>
      </c>
      <c r="G2308" s="9"/>
      <c r="H2308" s="255" t="s">
        <v>9171</v>
      </c>
      <c r="I2308" s="9">
        <v>2</v>
      </c>
    </row>
    <row r="2309" spans="1:9">
      <c r="A2309" s="255" t="s">
        <v>3489</v>
      </c>
      <c r="B2309" s="9">
        <v>4</v>
      </c>
      <c r="C2309" s="255" t="s">
        <v>9215</v>
      </c>
      <c r="D2309" s="9">
        <v>0</v>
      </c>
      <c r="E2309" s="9">
        <v>1755359.364322783</v>
      </c>
      <c r="F2309" s="255" t="s">
        <v>9123</v>
      </c>
      <c r="G2309" s="9"/>
      <c r="H2309" s="255" t="s">
        <v>9171</v>
      </c>
      <c r="I2309" s="9">
        <v>2</v>
      </c>
    </row>
    <row r="2310" spans="1:9">
      <c r="A2310" s="255" t="s">
        <v>3490</v>
      </c>
      <c r="B2310" s="9">
        <v>4</v>
      </c>
      <c r="C2310" s="255" t="s">
        <v>9106</v>
      </c>
      <c r="D2310" s="9">
        <v>0</v>
      </c>
      <c r="E2310" s="9">
        <v>1755359.364322783</v>
      </c>
      <c r="F2310" s="255" t="s">
        <v>9124</v>
      </c>
      <c r="G2310" s="9"/>
      <c r="H2310" s="255" t="s">
        <v>9171</v>
      </c>
      <c r="I2310" s="9">
        <v>2</v>
      </c>
    </row>
    <row r="2311" spans="1:9">
      <c r="A2311" s="255" t="s">
        <v>3491</v>
      </c>
      <c r="B2311" s="9">
        <v>4</v>
      </c>
      <c r="C2311" s="255" t="s">
        <v>9107</v>
      </c>
      <c r="D2311" s="9">
        <v>0</v>
      </c>
      <c r="E2311" s="9">
        <v>1755359.364322783</v>
      </c>
      <c r="F2311" s="255" t="s">
        <v>9124</v>
      </c>
      <c r="G2311" s="9"/>
      <c r="H2311" s="255" t="s">
        <v>9171</v>
      </c>
      <c r="I2311" s="9">
        <v>2</v>
      </c>
    </row>
    <row r="2312" spans="1:9">
      <c r="A2312" s="255" t="s">
        <v>3492</v>
      </c>
      <c r="B2312" s="9">
        <v>4</v>
      </c>
      <c r="C2312" s="255" t="s">
        <v>9108</v>
      </c>
      <c r="D2312" s="9">
        <v>0</v>
      </c>
      <c r="E2312" s="9">
        <v>1755359.364322783</v>
      </c>
      <c r="F2312" s="255" t="s">
        <v>9124</v>
      </c>
      <c r="G2312" s="9"/>
      <c r="H2312" s="255" t="s">
        <v>9171</v>
      </c>
      <c r="I2312" s="9">
        <v>2</v>
      </c>
    </row>
    <row r="2313" spans="1:9">
      <c r="A2313" s="255" t="s">
        <v>3493</v>
      </c>
      <c r="B2313" s="9">
        <v>4</v>
      </c>
      <c r="C2313" s="255" t="s">
        <v>9215</v>
      </c>
      <c r="D2313" s="9">
        <v>0</v>
      </c>
      <c r="E2313" s="9">
        <v>1755359.364322783</v>
      </c>
      <c r="F2313" s="255" t="s">
        <v>9124</v>
      </c>
      <c r="G2313" s="9"/>
      <c r="H2313" s="255" t="s">
        <v>9171</v>
      </c>
      <c r="I2313" s="9">
        <v>2</v>
      </c>
    </row>
    <row r="2314" spans="1:9">
      <c r="A2314" s="255" t="s">
        <v>3494</v>
      </c>
      <c r="B2314" s="9">
        <v>4</v>
      </c>
      <c r="C2314" s="255" t="s">
        <v>9106</v>
      </c>
      <c r="D2314" s="9">
        <v>1401170.5920811438</v>
      </c>
      <c r="E2314" s="9">
        <v>1755359.364322783</v>
      </c>
      <c r="F2314" s="255" t="s">
        <v>9125</v>
      </c>
      <c r="G2314" s="9"/>
      <c r="H2314" s="255" t="s">
        <v>9171</v>
      </c>
      <c r="I2314" s="9">
        <v>2</v>
      </c>
    </row>
    <row r="2315" spans="1:9">
      <c r="A2315" s="255" t="s">
        <v>3495</v>
      </c>
      <c r="B2315" s="9">
        <v>4</v>
      </c>
      <c r="C2315" s="255" t="s">
        <v>9107</v>
      </c>
      <c r="D2315" s="9">
        <v>1633247339.9803574</v>
      </c>
      <c r="E2315" s="9">
        <v>1755359.364322783</v>
      </c>
      <c r="F2315" s="255" t="s">
        <v>9125</v>
      </c>
      <c r="G2315" s="9"/>
      <c r="H2315" s="255" t="s">
        <v>9171</v>
      </c>
      <c r="I2315" s="9">
        <v>2</v>
      </c>
    </row>
    <row r="2316" spans="1:9">
      <c r="A2316" s="255" t="s">
        <v>3496</v>
      </c>
      <c r="B2316" s="9">
        <v>4</v>
      </c>
      <c r="C2316" s="255" t="s">
        <v>9108</v>
      </c>
      <c r="D2316" s="9">
        <v>0.79822435255114554</v>
      </c>
      <c r="E2316" s="9">
        <v>1755359.364322783</v>
      </c>
      <c r="F2316" s="255" t="s">
        <v>9125</v>
      </c>
      <c r="G2316" s="9"/>
      <c r="H2316" s="255" t="s">
        <v>9171</v>
      </c>
      <c r="I2316" s="9">
        <v>2</v>
      </c>
    </row>
    <row r="2317" spans="1:9">
      <c r="A2317" s="255" t="s">
        <v>3497</v>
      </c>
      <c r="B2317" s="9">
        <v>4</v>
      </c>
      <c r="C2317" s="255" t="s">
        <v>9215</v>
      </c>
      <c r="D2317" s="9">
        <v>930.43474354920124</v>
      </c>
      <c r="E2317" s="9">
        <v>1755359.364322783</v>
      </c>
      <c r="F2317" s="255" t="s">
        <v>9125</v>
      </c>
      <c r="G2317" s="9"/>
      <c r="H2317" s="255" t="s">
        <v>9171</v>
      </c>
      <c r="I2317" s="9">
        <v>2</v>
      </c>
    </row>
    <row r="2318" spans="1:9">
      <c r="A2318" s="255" t="s">
        <v>3498</v>
      </c>
      <c r="B2318" s="9">
        <v>4</v>
      </c>
      <c r="C2318" s="255" t="s">
        <v>9106</v>
      </c>
      <c r="D2318" s="9">
        <v>1401170.5920811438</v>
      </c>
      <c r="E2318" s="9">
        <v>1755359.364322783</v>
      </c>
      <c r="F2318" s="255" t="s">
        <v>9126</v>
      </c>
      <c r="G2318" s="9"/>
      <c r="H2318" s="255" t="s">
        <v>9171</v>
      </c>
      <c r="I2318" s="9">
        <v>2</v>
      </c>
    </row>
    <row r="2319" spans="1:9">
      <c r="A2319" s="255" t="s">
        <v>3499</v>
      </c>
      <c r="B2319" s="9">
        <v>4</v>
      </c>
      <c r="C2319" s="255" t="s">
        <v>9107</v>
      </c>
      <c r="D2319" s="9">
        <v>1633247339.9803574</v>
      </c>
      <c r="E2319" s="9">
        <v>1755359.364322783</v>
      </c>
      <c r="F2319" s="255" t="s">
        <v>9126</v>
      </c>
      <c r="G2319" s="9"/>
      <c r="H2319" s="255" t="s">
        <v>9171</v>
      </c>
      <c r="I2319" s="9">
        <v>2</v>
      </c>
    </row>
    <row r="2320" spans="1:9">
      <c r="A2320" s="255" t="s">
        <v>3500</v>
      </c>
      <c r="B2320" s="9">
        <v>4</v>
      </c>
      <c r="C2320" s="255" t="s">
        <v>9108</v>
      </c>
      <c r="D2320" s="9">
        <v>0.79822435255114554</v>
      </c>
      <c r="E2320" s="9">
        <v>1755359.364322783</v>
      </c>
      <c r="F2320" s="255" t="s">
        <v>9126</v>
      </c>
      <c r="G2320" s="9"/>
      <c r="H2320" s="255" t="s">
        <v>9171</v>
      </c>
      <c r="I2320" s="9">
        <v>2</v>
      </c>
    </row>
    <row r="2321" spans="1:9">
      <c r="A2321" s="255" t="s">
        <v>3501</v>
      </c>
      <c r="B2321" s="9">
        <v>4</v>
      </c>
      <c r="C2321" s="255" t="s">
        <v>9215</v>
      </c>
      <c r="D2321" s="9">
        <v>930.43474354920124</v>
      </c>
      <c r="E2321" s="9">
        <v>1755359.364322783</v>
      </c>
      <c r="F2321" s="255" t="s">
        <v>9126</v>
      </c>
      <c r="G2321" s="9"/>
      <c r="H2321" s="255" t="s">
        <v>9171</v>
      </c>
      <c r="I2321" s="9">
        <v>2</v>
      </c>
    </row>
    <row r="2322" spans="1:9">
      <c r="A2322" s="255" t="s">
        <v>3502</v>
      </c>
      <c r="B2322" s="9">
        <v>4</v>
      </c>
      <c r="C2322" s="255" t="s">
        <v>9106</v>
      </c>
      <c r="D2322" s="9">
        <v>1401170.5920811438</v>
      </c>
      <c r="E2322" s="9">
        <v>1755359.364322783</v>
      </c>
      <c r="F2322" s="255" t="s">
        <v>9127</v>
      </c>
      <c r="G2322" s="9"/>
      <c r="H2322" s="255" t="s">
        <v>9171</v>
      </c>
      <c r="I2322" s="9">
        <v>2</v>
      </c>
    </row>
    <row r="2323" spans="1:9">
      <c r="A2323" s="255" t="s">
        <v>3503</v>
      </c>
      <c r="B2323" s="9">
        <v>4</v>
      </c>
      <c r="C2323" s="255" t="s">
        <v>9107</v>
      </c>
      <c r="D2323" s="9">
        <v>1633247339.9803574</v>
      </c>
      <c r="E2323" s="9">
        <v>1755359.364322783</v>
      </c>
      <c r="F2323" s="255" t="s">
        <v>9127</v>
      </c>
      <c r="G2323" s="9"/>
      <c r="H2323" s="255" t="s">
        <v>9171</v>
      </c>
      <c r="I2323" s="9">
        <v>2</v>
      </c>
    </row>
    <row r="2324" spans="1:9">
      <c r="A2324" s="255" t="s">
        <v>3504</v>
      </c>
      <c r="B2324" s="9">
        <v>4</v>
      </c>
      <c r="C2324" s="255" t="s">
        <v>9108</v>
      </c>
      <c r="D2324" s="9">
        <v>0.79822435255114554</v>
      </c>
      <c r="E2324" s="9">
        <v>1755359.364322783</v>
      </c>
      <c r="F2324" s="255" t="s">
        <v>9127</v>
      </c>
      <c r="G2324" s="9"/>
      <c r="H2324" s="255" t="s">
        <v>9171</v>
      </c>
      <c r="I2324" s="9">
        <v>2</v>
      </c>
    </row>
    <row r="2325" spans="1:9">
      <c r="A2325" s="255" t="s">
        <v>3505</v>
      </c>
      <c r="B2325" s="9">
        <v>4</v>
      </c>
      <c r="C2325" s="255" t="s">
        <v>9215</v>
      </c>
      <c r="D2325" s="9">
        <v>930.43474354920124</v>
      </c>
      <c r="E2325" s="9">
        <v>1755359.364322783</v>
      </c>
      <c r="F2325" s="255" t="s">
        <v>9127</v>
      </c>
      <c r="G2325" s="9"/>
      <c r="H2325" s="255" t="s">
        <v>9171</v>
      </c>
      <c r="I2325" s="9">
        <v>2</v>
      </c>
    </row>
    <row r="2326" spans="1:9">
      <c r="A2326" s="255" t="s">
        <v>3506</v>
      </c>
      <c r="B2326" s="9">
        <v>4</v>
      </c>
      <c r="C2326" s="255" t="s">
        <v>9106</v>
      </c>
      <c r="D2326" s="9">
        <v>1755359.364322783</v>
      </c>
      <c r="E2326" s="9">
        <v>1755359.364322783</v>
      </c>
      <c r="F2326" s="255" t="s">
        <v>9128</v>
      </c>
      <c r="G2326" s="9"/>
      <c r="H2326" s="255" t="s">
        <v>9171</v>
      </c>
      <c r="I2326" s="9">
        <v>2</v>
      </c>
    </row>
    <row r="2327" spans="1:9">
      <c r="A2327" s="255" t="s">
        <v>3507</v>
      </c>
      <c r="B2327" s="9">
        <v>4</v>
      </c>
      <c r="C2327" s="255" t="s">
        <v>9107</v>
      </c>
      <c r="D2327" s="9">
        <v>1704915339.4715033</v>
      </c>
      <c r="E2327" s="9">
        <v>1755359.364322783</v>
      </c>
      <c r="F2327" s="255" t="s">
        <v>9128</v>
      </c>
      <c r="G2327" s="9"/>
      <c r="H2327" s="255" t="s">
        <v>9171</v>
      </c>
      <c r="I2327" s="9">
        <v>2</v>
      </c>
    </row>
    <row r="2328" spans="1:9">
      <c r="A2328" s="255" t="s">
        <v>3508</v>
      </c>
      <c r="B2328" s="9">
        <v>4</v>
      </c>
      <c r="C2328" s="255" t="s">
        <v>9108</v>
      </c>
      <c r="D2328" s="9">
        <v>1</v>
      </c>
      <c r="E2328" s="9">
        <v>1755359.364322783</v>
      </c>
      <c r="F2328" s="255" t="s">
        <v>9128</v>
      </c>
      <c r="G2328" s="9"/>
      <c r="H2328" s="255" t="s">
        <v>9171</v>
      </c>
      <c r="I2328" s="9">
        <v>2</v>
      </c>
    </row>
    <row r="2329" spans="1:9">
      <c r="A2329" s="255" t="s">
        <v>3509</v>
      </c>
      <c r="B2329" s="9">
        <v>4</v>
      </c>
      <c r="C2329" s="255" t="s">
        <v>9215</v>
      </c>
      <c r="D2329" s="9">
        <v>971.26285028778648</v>
      </c>
      <c r="E2329" s="9">
        <v>1755359.364322783</v>
      </c>
      <c r="F2329" s="255" t="s">
        <v>9128</v>
      </c>
      <c r="G2329" s="9"/>
      <c r="H2329" s="255" t="s">
        <v>9171</v>
      </c>
      <c r="I2329" s="9">
        <v>2</v>
      </c>
    </row>
    <row r="2330" spans="1:9">
      <c r="A2330" s="255" t="s">
        <v>3510</v>
      </c>
      <c r="B2330" s="9">
        <v>4</v>
      </c>
      <c r="C2330" s="255" t="s">
        <v>9106</v>
      </c>
      <c r="D2330" s="9">
        <v>909529.78650851443</v>
      </c>
      <c r="E2330" s="9">
        <v>1755359.364322783</v>
      </c>
      <c r="F2330" s="255" t="s">
        <v>9129</v>
      </c>
      <c r="G2330" s="9"/>
      <c r="H2330" s="255" t="s">
        <v>9171</v>
      </c>
      <c r="I2330" s="9">
        <v>2</v>
      </c>
    </row>
    <row r="2331" spans="1:9">
      <c r="A2331" s="255" t="s">
        <v>3511</v>
      </c>
      <c r="B2331" s="9">
        <v>4</v>
      </c>
      <c r="C2331" s="255" t="s">
        <v>9107</v>
      </c>
      <c r="D2331" s="9">
        <v>2426168436.4611039</v>
      </c>
      <c r="E2331" s="9">
        <v>1755359.364322783</v>
      </c>
      <c r="F2331" s="255" t="s">
        <v>9129</v>
      </c>
      <c r="G2331" s="9"/>
      <c r="H2331" s="255" t="s">
        <v>9171</v>
      </c>
      <c r="I2331" s="9">
        <v>2</v>
      </c>
    </row>
    <row r="2332" spans="1:9">
      <c r="A2332" s="255" t="s">
        <v>3512</v>
      </c>
      <c r="B2332" s="9">
        <v>4</v>
      </c>
      <c r="C2332" s="255" t="s">
        <v>9108</v>
      </c>
      <c r="D2332" s="9">
        <v>0.51814449223017689</v>
      </c>
      <c r="E2332" s="9">
        <v>1755359.364322783</v>
      </c>
      <c r="F2332" s="255" t="s">
        <v>9129</v>
      </c>
      <c r="G2332" s="9"/>
      <c r="H2332" s="255" t="s">
        <v>9171</v>
      </c>
      <c r="I2332" s="9">
        <v>2</v>
      </c>
    </row>
    <row r="2333" spans="1:9">
      <c r="A2333" s="255" t="s">
        <v>3513</v>
      </c>
      <c r="B2333" s="9">
        <v>4</v>
      </c>
      <c r="C2333" s="255" t="s">
        <v>9215</v>
      </c>
      <c r="D2333" s="9">
        <v>1382.1491403824987</v>
      </c>
      <c r="E2333" s="9">
        <v>1755359.364322783</v>
      </c>
      <c r="F2333" s="255" t="s">
        <v>9129</v>
      </c>
      <c r="G2333" s="9"/>
      <c r="H2333" s="255" t="s">
        <v>9171</v>
      </c>
      <c r="I2333" s="9">
        <v>2</v>
      </c>
    </row>
    <row r="2334" spans="1:9">
      <c r="A2334" s="255" t="s">
        <v>3514</v>
      </c>
      <c r="B2334" s="9">
        <v>4</v>
      </c>
      <c r="C2334" s="255" t="s">
        <v>9106</v>
      </c>
      <c r="D2334" s="9">
        <v>1623404.726493665</v>
      </c>
      <c r="E2334" s="9">
        <v>1755359.364322783</v>
      </c>
      <c r="F2334" s="255" t="s">
        <v>9130</v>
      </c>
      <c r="G2334" s="9"/>
      <c r="H2334" s="255" t="s">
        <v>9171</v>
      </c>
      <c r="I2334" s="9">
        <v>2</v>
      </c>
    </row>
    <row r="2335" spans="1:9">
      <c r="A2335" s="255" t="s">
        <v>3515</v>
      </c>
      <c r="B2335" s="9">
        <v>4</v>
      </c>
      <c r="C2335" s="255" t="s">
        <v>9107</v>
      </c>
      <c r="D2335" s="9">
        <v>4059415776.4414616</v>
      </c>
      <c r="E2335" s="9">
        <v>1755359.364322783</v>
      </c>
      <c r="F2335" s="255" t="s">
        <v>9130</v>
      </c>
      <c r="G2335" s="9"/>
      <c r="H2335" s="255" t="s">
        <v>9171</v>
      </c>
      <c r="I2335" s="9">
        <v>2</v>
      </c>
    </row>
    <row r="2336" spans="1:9">
      <c r="A2336" s="255" t="s">
        <v>3516</v>
      </c>
      <c r="B2336" s="9">
        <v>4</v>
      </c>
      <c r="C2336" s="255" t="s">
        <v>9108</v>
      </c>
      <c r="D2336" s="9">
        <v>0.92482756493566998</v>
      </c>
      <c r="E2336" s="9">
        <v>1755359.364322783</v>
      </c>
      <c r="F2336" s="255" t="s">
        <v>9130</v>
      </c>
      <c r="G2336" s="9"/>
      <c r="H2336" s="255" t="s">
        <v>9171</v>
      </c>
      <c r="I2336" s="9">
        <v>2</v>
      </c>
    </row>
    <row r="2337" spans="1:9">
      <c r="A2337" s="255" t="s">
        <v>3517</v>
      </c>
      <c r="B2337" s="9">
        <v>4</v>
      </c>
      <c r="C2337" s="255" t="s">
        <v>9215</v>
      </c>
      <c r="D2337" s="9">
        <v>2312.5838839317003</v>
      </c>
      <c r="E2337" s="9">
        <v>1755359.364322783</v>
      </c>
      <c r="F2337" s="255" t="s">
        <v>9130</v>
      </c>
      <c r="G2337" s="9"/>
      <c r="H2337" s="255" t="s">
        <v>9171</v>
      </c>
      <c r="I2337" s="9">
        <v>2</v>
      </c>
    </row>
    <row r="2338" spans="1:9">
      <c r="A2338" s="255" t="s">
        <v>3518</v>
      </c>
      <c r="B2338" s="9">
        <v>4</v>
      </c>
      <c r="C2338" s="255" t="s">
        <v>9106</v>
      </c>
      <c r="D2338" s="9">
        <v>1623404.726493665</v>
      </c>
      <c r="E2338" s="9">
        <v>1755359.364322783</v>
      </c>
      <c r="F2338" s="255" t="s">
        <v>9131</v>
      </c>
      <c r="G2338" s="9"/>
      <c r="H2338" s="255" t="s">
        <v>9171</v>
      </c>
      <c r="I2338" s="9">
        <v>2</v>
      </c>
    </row>
    <row r="2339" spans="1:9">
      <c r="A2339" s="255" t="s">
        <v>3519</v>
      </c>
      <c r="B2339" s="9">
        <v>4</v>
      </c>
      <c r="C2339" s="255" t="s">
        <v>9107</v>
      </c>
      <c r="D2339" s="9">
        <v>4059415776.4414616</v>
      </c>
      <c r="E2339" s="9">
        <v>1755359.364322783</v>
      </c>
      <c r="F2339" s="255" t="s">
        <v>9131</v>
      </c>
      <c r="G2339" s="9"/>
      <c r="H2339" s="255" t="s">
        <v>9171</v>
      </c>
      <c r="I2339" s="9">
        <v>2</v>
      </c>
    </row>
    <row r="2340" spans="1:9">
      <c r="A2340" s="255" t="s">
        <v>3520</v>
      </c>
      <c r="B2340" s="9">
        <v>4</v>
      </c>
      <c r="C2340" s="255" t="s">
        <v>9108</v>
      </c>
      <c r="D2340" s="9">
        <v>0.92482756493566998</v>
      </c>
      <c r="E2340" s="9">
        <v>1755359.364322783</v>
      </c>
      <c r="F2340" s="255" t="s">
        <v>9131</v>
      </c>
      <c r="G2340" s="9"/>
      <c r="H2340" s="255" t="s">
        <v>9171</v>
      </c>
      <c r="I2340" s="9">
        <v>2</v>
      </c>
    </row>
    <row r="2341" spans="1:9">
      <c r="A2341" s="255" t="s">
        <v>3521</v>
      </c>
      <c r="B2341" s="9">
        <v>4</v>
      </c>
      <c r="C2341" s="255" t="s">
        <v>9215</v>
      </c>
      <c r="D2341" s="9">
        <v>2312.5838839317003</v>
      </c>
      <c r="E2341" s="9">
        <v>1755359.364322783</v>
      </c>
      <c r="F2341" s="255" t="s">
        <v>9131</v>
      </c>
      <c r="G2341" s="9"/>
      <c r="H2341" s="255" t="s">
        <v>9171</v>
      </c>
      <c r="I2341" s="9">
        <v>2</v>
      </c>
    </row>
    <row r="2342" spans="1:9">
      <c r="A2342" s="255" t="s">
        <v>3522</v>
      </c>
      <c r="B2342" s="9">
        <v>4</v>
      </c>
      <c r="C2342" s="255" t="s">
        <v>9106</v>
      </c>
      <c r="D2342" s="9">
        <v>551343.17027728469</v>
      </c>
      <c r="E2342" s="9">
        <v>1755359.364322783</v>
      </c>
      <c r="F2342" s="255" t="s">
        <v>9132</v>
      </c>
      <c r="G2342" s="9"/>
      <c r="H2342" s="255" t="s">
        <v>9171</v>
      </c>
      <c r="I2342" s="9">
        <v>2</v>
      </c>
    </row>
    <row r="2343" spans="1:9">
      <c r="A2343" s="255" t="s">
        <v>3523</v>
      </c>
      <c r="B2343" s="9">
        <v>4</v>
      </c>
      <c r="C2343" s="255" t="s">
        <v>9107</v>
      </c>
      <c r="D2343" s="9">
        <v>-800671145.84135318</v>
      </c>
      <c r="E2343" s="9">
        <v>1755359.364322783</v>
      </c>
      <c r="F2343" s="255" t="s">
        <v>9132</v>
      </c>
      <c r="G2343" s="9"/>
      <c r="H2343" s="255" t="s">
        <v>9171</v>
      </c>
      <c r="I2343" s="9">
        <v>2</v>
      </c>
    </row>
    <row r="2344" spans="1:9">
      <c r="A2344" s="255" t="s">
        <v>3524</v>
      </c>
      <c r="B2344" s="9">
        <v>4</v>
      </c>
      <c r="C2344" s="255" t="s">
        <v>9108</v>
      </c>
      <c r="D2344" s="9">
        <v>0.31409133735415634</v>
      </c>
      <c r="E2344" s="9">
        <v>1755359.364322783</v>
      </c>
      <c r="F2344" s="255" t="s">
        <v>9132</v>
      </c>
      <c r="G2344" s="9"/>
      <c r="H2344" s="255" t="s">
        <v>9171</v>
      </c>
      <c r="I2344" s="9">
        <v>2</v>
      </c>
    </row>
    <row r="2345" spans="1:9">
      <c r="A2345" s="255" t="s">
        <v>3525</v>
      </c>
      <c r="B2345" s="9">
        <v>4</v>
      </c>
      <c r="C2345" s="255" t="s">
        <v>9215</v>
      </c>
      <c r="D2345" s="9">
        <v>-456.12947531701116</v>
      </c>
      <c r="E2345" s="9">
        <v>1755359.364322783</v>
      </c>
      <c r="F2345" s="255" t="s">
        <v>9132</v>
      </c>
      <c r="G2345" s="9"/>
      <c r="H2345" s="255" t="s">
        <v>9171</v>
      </c>
      <c r="I2345" s="9">
        <v>2</v>
      </c>
    </row>
    <row r="2346" spans="1:9">
      <c r="A2346" s="255" t="s">
        <v>3526</v>
      </c>
      <c r="B2346" s="9">
        <v>4</v>
      </c>
      <c r="C2346" s="255" t="s">
        <v>9106</v>
      </c>
      <c r="D2346" s="9">
        <v>551343.17027728469</v>
      </c>
      <c r="E2346" s="9">
        <v>1755359.364322783</v>
      </c>
      <c r="F2346" s="255" t="s">
        <v>9133</v>
      </c>
      <c r="G2346" s="9"/>
      <c r="H2346" s="255" t="s">
        <v>9171</v>
      </c>
      <c r="I2346" s="9">
        <v>2</v>
      </c>
    </row>
    <row r="2347" spans="1:9">
      <c r="A2347" s="255" t="s">
        <v>3527</v>
      </c>
      <c r="B2347" s="9">
        <v>4</v>
      </c>
      <c r="C2347" s="255" t="s">
        <v>9107</v>
      </c>
      <c r="D2347" s="9">
        <v>-800671145.84135318</v>
      </c>
      <c r="E2347" s="9">
        <v>1755359.364322783</v>
      </c>
      <c r="F2347" s="255" t="s">
        <v>9133</v>
      </c>
      <c r="G2347" s="9"/>
      <c r="H2347" s="255" t="s">
        <v>9171</v>
      </c>
      <c r="I2347" s="9">
        <v>2</v>
      </c>
    </row>
    <row r="2348" spans="1:9">
      <c r="A2348" s="255" t="s">
        <v>3528</v>
      </c>
      <c r="B2348" s="9">
        <v>4</v>
      </c>
      <c r="C2348" s="255" t="s">
        <v>9108</v>
      </c>
      <c r="D2348" s="9">
        <v>0.31409133735415634</v>
      </c>
      <c r="E2348" s="9">
        <v>1755359.364322783</v>
      </c>
      <c r="F2348" s="255" t="s">
        <v>9133</v>
      </c>
      <c r="G2348" s="9"/>
      <c r="H2348" s="255" t="s">
        <v>9171</v>
      </c>
      <c r="I2348" s="9">
        <v>2</v>
      </c>
    </row>
    <row r="2349" spans="1:9">
      <c r="A2349" s="255" t="s">
        <v>3529</v>
      </c>
      <c r="B2349" s="9">
        <v>4</v>
      </c>
      <c r="C2349" s="255" t="s">
        <v>9215</v>
      </c>
      <c r="D2349" s="9">
        <v>-456.12947531701116</v>
      </c>
      <c r="E2349" s="9">
        <v>1755359.364322783</v>
      </c>
      <c r="F2349" s="255" t="s">
        <v>9133</v>
      </c>
      <c r="G2349" s="9"/>
      <c r="H2349" s="255" t="s">
        <v>9171</v>
      </c>
      <c r="I2349" s="9">
        <v>2</v>
      </c>
    </row>
    <row r="2350" spans="1:9">
      <c r="A2350" s="255" t="s">
        <v>3530</v>
      </c>
      <c r="B2350" s="9">
        <v>4</v>
      </c>
      <c r="C2350" s="255" t="s">
        <v>9106</v>
      </c>
      <c r="D2350" s="9">
        <v>1755359.364322783</v>
      </c>
      <c r="E2350" s="9">
        <v>1755359.364322783</v>
      </c>
      <c r="F2350" s="255" t="s">
        <v>9134</v>
      </c>
      <c r="G2350" s="9"/>
      <c r="H2350" s="255" t="s">
        <v>9171</v>
      </c>
      <c r="I2350" s="9">
        <v>2</v>
      </c>
    </row>
    <row r="2351" spans="1:9">
      <c r="A2351" s="255" t="s">
        <v>3531</v>
      </c>
      <c r="B2351" s="9">
        <v>4</v>
      </c>
      <c r="C2351" s="255" t="s">
        <v>9107</v>
      </c>
      <c r="D2351" s="9">
        <v>2433918485.8217106</v>
      </c>
      <c r="E2351" s="9">
        <v>1755359.364322783</v>
      </c>
      <c r="F2351" s="255" t="s">
        <v>9134</v>
      </c>
      <c r="G2351" s="9"/>
      <c r="H2351" s="255" t="s">
        <v>9171</v>
      </c>
      <c r="I2351" s="9">
        <v>2</v>
      </c>
    </row>
    <row r="2352" spans="1:9">
      <c r="A2352" s="255" t="s">
        <v>3532</v>
      </c>
      <c r="B2352" s="9">
        <v>4</v>
      </c>
      <c r="C2352" s="255" t="s">
        <v>9108</v>
      </c>
      <c r="D2352" s="9">
        <v>1</v>
      </c>
      <c r="E2352" s="9">
        <v>1755359.364322783</v>
      </c>
      <c r="F2352" s="255" t="s">
        <v>9134</v>
      </c>
      <c r="G2352" s="9"/>
      <c r="H2352" s="255" t="s">
        <v>9171</v>
      </c>
      <c r="I2352" s="9">
        <v>2</v>
      </c>
    </row>
    <row r="2353" spans="1:9">
      <c r="A2353" s="255" t="s">
        <v>3533</v>
      </c>
      <c r="B2353" s="9">
        <v>4</v>
      </c>
      <c r="C2353" s="255" t="s">
        <v>9215</v>
      </c>
      <c r="D2353" s="9">
        <v>1386.5642188662123</v>
      </c>
      <c r="E2353" s="9">
        <v>1755359.364322783</v>
      </c>
      <c r="F2353" s="255" t="s">
        <v>9134</v>
      </c>
      <c r="G2353" s="9"/>
      <c r="H2353" s="255" t="s">
        <v>9171</v>
      </c>
      <c r="I2353" s="9">
        <v>2</v>
      </c>
    </row>
    <row r="2354" spans="1:9">
      <c r="A2354" s="255" t="s">
        <v>3534</v>
      </c>
      <c r="B2354" s="9">
        <v>4</v>
      </c>
      <c r="C2354" s="255" t="s">
        <v>9106</v>
      </c>
      <c r="D2354" s="9">
        <v>1755359.364322783</v>
      </c>
      <c r="E2354" s="9">
        <v>1755359.364322783</v>
      </c>
      <c r="F2354" s="255" t="s">
        <v>9135</v>
      </c>
      <c r="G2354" s="9"/>
      <c r="H2354" s="255" t="s">
        <v>9171</v>
      </c>
      <c r="I2354" s="9">
        <v>2</v>
      </c>
    </row>
    <row r="2355" spans="1:9">
      <c r="A2355" s="255" t="s">
        <v>3535</v>
      </c>
      <c r="B2355" s="9">
        <v>4</v>
      </c>
      <c r="C2355" s="255" t="s">
        <v>9107</v>
      </c>
      <c r="D2355" s="9">
        <v>3714720296.7625971</v>
      </c>
      <c r="E2355" s="9">
        <v>1755359.364322783</v>
      </c>
      <c r="F2355" s="255" t="s">
        <v>9135</v>
      </c>
      <c r="G2355" s="9"/>
      <c r="H2355" s="255" t="s">
        <v>9171</v>
      </c>
      <c r="I2355" s="9">
        <v>2</v>
      </c>
    </row>
    <row r="2356" spans="1:9">
      <c r="A2356" s="255" t="s">
        <v>3536</v>
      </c>
      <c r="B2356" s="9">
        <v>4</v>
      </c>
      <c r="C2356" s="255" t="s">
        <v>9108</v>
      </c>
      <c r="D2356" s="9">
        <v>1</v>
      </c>
      <c r="E2356" s="9">
        <v>1755359.364322783</v>
      </c>
      <c r="F2356" s="255" t="s">
        <v>9135</v>
      </c>
      <c r="G2356" s="9"/>
      <c r="H2356" s="255" t="s">
        <v>9171</v>
      </c>
      <c r="I2356" s="9">
        <v>2</v>
      </c>
    </row>
    <row r="2357" spans="1:9">
      <c r="A2357" s="255" t="s">
        <v>3537</v>
      </c>
      <c r="B2357" s="9">
        <v>4</v>
      </c>
      <c r="C2357" s="255" t="s">
        <v>9215</v>
      </c>
      <c r="D2357" s="9">
        <v>2116.2164125838331</v>
      </c>
      <c r="E2357" s="9">
        <v>1755359.364322783</v>
      </c>
      <c r="F2357" s="255" t="s">
        <v>9135</v>
      </c>
      <c r="G2357" s="9"/>
      <c r="H2357" s="255" t="s">
        <v>9171</v>
      </c>
      <c r="I2357" s="9">
        <v>2</v>
      </c>
    </row>
    <row r="2358" spans="1:9">
      <c r="A2358" s="255" t="s">
        <v>3538</v>
      </c>
      <c r="B2358" s="9">
        <v>4</v>
      </c>
      <c r="C2358" s="255" t="s">
        <v>9106</v>
      </c>
      <c r="D2358" s="9">
        <v>856892.25642844359</v>
      </c>
      <c r="E2358" s="9">
        <v>1755359.364322783</v>
      </c>
      <c r="F2358" s="255" t="s">
        <v>9136</v>
      </c>
      <c r="G2358" s="9"/>
      <c r="H2358" s="255" t="s">
        <v>9171</v>
      </c>
      <c r="I2358" s="9">
        <v>2</v>
      </c>
    </row>
    <row r="2359" spans="1:9">
      <c r="A2359" s="255" t="s">
        <v>3539</v>
      </c>
      <c r="B2359" s="9">
        <v>4</v>
      </c>
      <c r="C2359" s="255" t="s">
        <v>9107</v>
      </c>
      <c r="D2359" s="9">
        <v>1143131177.4081492</v>
      </c>
      <c r="E2359" s="9">
        <v>1755359.364322783</v>
      </c>
      <c r="F2359" s="255" t="s">
        <v>9136</v>
      </c>
      <c r="G2359" s="9"/>
      <c r="H2359" s="255" t="s">
        <v>9171</v>
      </c>
      <c r="I2359" s="9">
        <v>2</v>
      </c>
    </row>
    <row r="2360" spans="1:9">
      <c r="A2360" s="255" t="s">
        <v>3540</v>
      </c>
      <c r="B2360" s="9">
        <v>4</v>
      </c>
      <c r="C2360" s="255" t="s">
        <v>9108</v>
      </c>
      <c r="D2360" s="9">
        <v>0.48815773786527883</v>
      </c>
      <c r="E2360" s="9">
        <v>1755359.364322783</v>
      </c>
      <c r="F2360" s="255" t="s">
        <v>9136</v>
      </c>
      <c r="G2360" s="9"/>
      <c r="H2360" s="255" t="s">
        <v>9171</v>
      </c>
      <c r="I2360" s="9">
        <v>2</v>
      </c>
    </row>
    <row r="2361" spans="1:9">
      <c r="A2361" s="255" t="s">
        <v>3541</v>
      </c>
      <c r="B2361" s="9">
        <v>4</v>
      </c>
      <c r="C2361" s="255" t="s">
        <v>9215</v>
      </c>
      <c r="D2361" s="9">
        <v>651.22344782612015</v>
      </c>
      <c r="E2361" s="9">
        <v>1755359.364322783</v>
      </c>
      <c r="F2361" s="255" t="s">
        <v>9136</v>
      </c>
      <c r="G2361" s="9"/>
      <c r="H2361" s="255" t="s">
        <v>9171</v>
      </c>
      <c r="I2361" s="9">
        <v>2</v>
      </c>
    </row>
    <row r="2362" spans="1:9">
      <c r="A2362" s="255" t="s">
        <v>3542</v>
      </c>
      <c r="B2362" s="9">
        <v>4</v>
      </c>
      <c r="C2362" s="255" t="s">
        <v>9106</v>
      </c>
      <c r="D2362" s="9">
        <v>0</v>
      </c>
      <c r="E2362" s="9">
        <v>1755359.364322783</v>
      </c>
      <c r="F2362" s="255" t="s">
        <v>9137</v>
      </c>
      <c r="G2362" s="9"/>
      <c r="H2362" s="255" t="s">
        <v>9171</v>
      </c>
      <c r="I2362" s="9">
        <v>2</v>
      </c>
    </row>
    <row r="2363" spans="1:9">
      <c r="A2363" s="255" t="s">
        <v>3543</v>
      </c>
      <c r="B2363" s="9">
        <v>4</v>
      </c>
      <c r="C2363" s="255" t="s">
        <v>9107</v>
      </c>
      <c r="D2363" s="9">
        <v>-798435697.729285</v>
      </c>
      <c r="E2363" s="9">
        <v>1755359.364322783</v>
      </c>
      <c r="F2363" s="255" t="s">
        <v>9137</v>
      </c>
      <c r="G2363" s="9"/>
      <c r="H2363" s="255" t="s">
        <v>9171</v>
      </c>
      <c r="I2363" s="9">
        <v>2</v>
      </c>
    </row>
    <row r="2364" spans="1:9">
      <c r="A2364" s="255" t="s">
        <v>3544</v>
      </c>
      <c r="B2364" s="9">
        <v>4</v>
      </c>
      <c r="C2364" s="255" t="s">
        <v>9108</v>
      </c>
      <c r="D2364" s="9">
        <v>0</v>
      </c>
      <c r="E2364" s="9">
        <v>1755359.364322783</v>
      </c>
      <c r="F2364" s="255" t="s">
        <v>9137</v>
      </c>
      <c r="G2364" s="9"/>
      <c r="H2364" s="255" t="s">
        <v>9171</v>
      </c>
      <c r="I2364" s="9">
        <v>2</v>
      </c>
    </row>
    <row r="2365" spans="1:9">
      <c r="A2365" s="255" t="s">
        <v>3545</v>
      </c>
      <c r="B2365" s="9">
        <v>4</v>
      </c>
      <c r="C2365" s="255" t="s">
        <v>9215</v>
      </c>
      <c r="D2365" s="9">
        <v>-454.85597647825307</v>
      </c>
      <c r="E2365" s="9">
        <v>1755359.364322783</v>
      </c>
      <c r="F2365" s="255" t="s">
        <v>9137</v>
      </c>
      <c r="G2365" s="9"/>
      <c r="H2365" s="255" t="s">
        <v>9171</v>
      </c>
      <c r="I2365" s="9">
        <v>2</v>
      </c>
    </row>
    <row r="2366" spans="1:9">
      <c r="A2366" s="255" t="s">
        <v>3546</v>
      </c>
      <c r="B2366" s="9">
        <v>4</v>
      </c>
      <c r="C2366" s="255" t="s">
        <v>9106</v>
      </c>
      <c r="D2366" s="9">
        <v>587471.56467533868</v>
      </c>
      <c r="E2366" s="9">
        <v>1755359.364322783</v>
      </c>
      <c r="F2366" s="255" t="s">
        <v>9138</v>
      </c>
      <c r="G2366" s="9"/>
      <c r="H2366" s="255" t="s">
        <v>9171</v>
      </c>
      <c r="I2366" s="9">
        <v>2</v>
      </c>
    </row>
    <row r="2367" spans="1:9">
      <c r="A2367" s="255" t="s">
        <v>3547</v>
      </c>
      <c r="B2367" s="9">
        <v>4</v>
      </c>
      <c r="C2367" s="255" t="s">
        <v>9107</v>
      </c>
      <c r="D2367" s="9">
        <v>344695479.67886436</v>
      </c>
      <c r="E2367" s="9">
        <v>1755359.364322783</v>
      </c>
      <c r="F2367" s="255" t="s">
        <v>9138</v>
      </c>
      <c r="G2367" s="9"/>
      <c r="H2367" s="255" t="s">
        <v>9171</v>
      </c>
      <c r="I2367" s="9">
        <v>2</v>
      </c>
    </row>
    <row r="2368" spans="1:9">
      <c r="A2368" s="255" t="s">
        <v>3548</v>
      </c>
      <c r="B2368" s="9">
        <v>4</v>
      </c>
      <c r="C2368" s="255" t="s">
        <v>9108</v>
      </c>
      <c r="D2368" s="9">
        <v>0.33467310262248495</v>
      </c>
      <c r="E2368" s="9">
        <v>1755359.364322783</v>
      </c>
      <c r="F2368" s="255" t="s">
        <v>9138</v>
      </c>
      <c r="G2368" s="9"/>
      <c r="H2368" s="255" t="s">
        <v>9171</v>
      </c>
      <c r="I2368" s="9">
        <v>2</v>
      </c>
    </row>
    <row r="2369" spans="1:9">
      <c r="A2369" s="255" t="s">
        <v>3549</v>
      </c>
      <c r="B2369" s="9">
        <v>4</v>
      </c>
      <c r="C2369" s="255" t="s">
        <v>9215</v>
      </c>
      <c r="D2369" s="9">
        <v>196.36747134786714</v>
      </c>
      <c r="E2369" s="9">
        <v>1755359.364322783</v>
      </c>
      <c r="F2369" s="255" t="s">
        <v>9138</v>
      </c>
      <c r="G2369" s="9"/>
      <c r="H2369" s="255" t="s">
        <v>9171</v>
      </c>
      <c r="I2369" s="9">
        <v>2</v>
      </c>
    </row>
    <row r="2370" spans="1:9">
      <c r="A2370" s="255" t="s">
        <v>3550</v>
      </c>
      <c r="B2370" s="9">
        <v>4</v>
      </c>
      <c r="C2370" s="255" t="s">
        <v>9106</v>
      </c>
      <c r="D2370" s="9">
        <v>422387.62030873972</v>
      </c>
      <c r="E2370" s="9">
        <v>1755359.364322783</v>
      </c>
      <c r="F2370" s="255" t="s">
        <v>9139</v>
      </c>
      <c r="G2370" s="9"/>
      <c r="H2370" s="255" t="s">
        <v>9171</v>
      </c>
      <c r="I2370" s="9">
        <v>2</v>
      </c>
    </row>
    <row r="2371" spans="1:9">
      <c r="A2371" s="255" t="s">
        <v>3551</v>
      </c>
      <c r="B2371" s="9">
        <v>4</v>
      </c>
      <c r="C2371" s="255" t="s">
        <v>9107</v>
      </c>
      <c r="D2371" s="9">
        <v>1145366625.5202177</v>
      </c>
      <c r="E2371" s="9">
        <v>1755359.364322783</v>
      </c>
      <c r="F2371" s="255" t="s">
        <v>9139</v>
      </c>
      <c r="G2371" s="9"/>
      <c r="H2371" s="255" t="s">
        <v>9171</v>
      </c>
      <c r="I2371" s="9">
        <v>2</v>
      </c>
    </row>
    <row r="2372" spans="1:9">
      <c r="A2372" s="255" t="s">
        <v>3552</v>
      </c>
      <c r="B2372" s="9">
        <v>4</v>
      </c>
      <c r="C2372" s="255" t="s">
        <v>9108</v>
      </c>
      <c r="D2372" s="9">
        <v>0.24062743441238127</v>
      </c>
      <c r="E2372" s="9">
        <v>1755359.364322783</v>
      </c>
      <c r="F2372" s="255" t="s">
        <v>9139</v>
      </c>
      <c r="G2372" s="9"/>
      <c r="H2372" s="255" t="s">
        <v>9171</v>
      </c>
      <c r="I2372" s="9">
        <v>2</v>
      </c>
    </row>
    <row r="2373" spans="1:9">
      <c r="A2373" s="255" t="s">
        <v>3553</v>
      </c>
      <c r="B2373" s="9">
        <v>4</v>
      </c>
      <c r="C2373" s="255" t="s">
        <v>9215</v>
      </c>
      <c r="D2373" s="9">
        <v>652.49694666487835</v>
      </c>
      <c r="E2373" s="9">
        <v>1755359.364322783</v>
      </c>
      <c r="F2373" s="255" t="s">
        <v>9139</v>
      </c>
      <c r="G2373" s="9"/>
      <c r="H2373" s="255" t="s">
        <v>9171</v>
      </c>
      <c r="I2373" s="9">
        <v>2</v>
      </c>
    </row>
    <row r="2374" spans="1:9">
      <c r="A2374" s="255" t="s">
        <v>3554</v>
      </c>
      <c r="B2374" s="9">
        <v>4</v>
      </c>
      <c r="C2374" s="255" t="s">
        <v>9106</v>
      </c>
      <c r="D2374" s="9">
        <v>786644.64793996245</v>
      </c>
      <c r="E2374" s="9">
        <v>1755359.364322783</v>
      </c>
      <c r="F2374" s="255" t="s">
        <v>9140</v>
      </c>
      <c r="G2374" s="9"/>
      <c r="H2374" s="255" t="s">
        <v>9171</v>
      </c>
      <c r="I2374" s="9">
        <v>2</v>
      </c>
    </row>
    <row r="2375" spans="1:9">
      <c r="A2375" s="255" t="s">
        <v>3555</v>
      </c>
      <c r="B2375" s="9">
        <v>4</v>
      </c>
      <c r="C2375" s="255" t="s">
        <v>9107</v>
      </c>
      <c r="D2375" s="9">
        <v>1280801810.9408865</v>
      </c>
      <c r="E2375" s="9">
        <v>1755359.364322783</v>
      </c>
      <c r="F2375" s="255" t="s">
        <v>9140</v>
      </c>
      <c r="G2375" s="9"/>
      <c r="H2375" s="255" t="s">
        <v>9171</v>
      </c>
      <c r="I2375" s="9">
        <v>2</v>
      </c>
    </row>
    <row r="2376" spans="1:9">
      <c r="A2376" s="255" t="s">
        <v>3556</v>
      </c>
      <c r="B2376" s="9">
        <v>4</v>
      </c>
      <c r="C2376" s="255" t="s">
        <v>9108</v>
      </c>
      <c r="D2376" s="9">
        <v>0.4481388050380497</v>
      </c>
      <c r="E2376" s="9">
        <v>1755359.364322783</v>
      </c>
      <c r="F2376" s="255" t="s">
        <v>9140</v>
      </c>
      <c r="G2376" s="9"/>
      <c r="H2376" s="255" t="s">
        <v>9171</v>
      </c>
      <c r="I2376" s="9">
        <v>2</v>
      </c>
    </row>
    <row r="2377" spans="1:9">
      <c r="A2377" s="255" t="s">
        <v>3557</v>
      </c>
      <c r="B2377" s="9">
        <v>4</v>
      </c>
      <c r="C2377" s="255" t="s">
        <v>9215</v>
      </c>
      <c r="D2377" s="9">
        <v>729.65219371762055</v>
      </c>
      <c r="E2377" s="9">
        <v>1755359.364322783</v>
      </c>
      <c r="F2377" s="255" t="s">
        <v>9140</v>
      </c>
      <c r="G2377" s="9"/>
      <c r="H2377" s="255" t="s">
        <v>9171</v>
      </c>
      <c r="I2377" s="9">
        <v>2</v>
      </c>
    </row>
    <row r="2378" spans="1:9">
      <c r="A2378" s="255" t="s">
        <v>3558</v>
      </c>
      <c r="B2378" s="9">
        <v>4</v>
      </c>
      <c r="C2378" s="255" t="s">
        <v>9106</v>
      </c>
      <c r="D2378" s="9">
        <v>0</v>
      </c>
      <c r="E2378" s="9">
        <v>1755359.364322783</v>
      </c>
      <c r="F2378" s="255" t="s">
        <v>9141</v>
      </c>
      <c r="G2378" s="9"/>
      <c r="H2378" s="255" t="s">
        <v>9171</v>
      </c>
      <c r="I2378" s="9">
        <v>2</v>
      </c>
    </row>
    <row r="2379" spans="1:9">
      <c r="A2379" s="255" t="s">
        <v>3559</v>
      </c>
      <c r="B2379" s="9">
        <v>4</v>
      </c>
      <c r="C2379" s="255" t="s">
        <v>9107</v>
      </c>
      <c r="D2379" s="9">
        <v>0</v>
      </c>
      <c r="E2379" s="9">
        <v>1755359.364322783</v>
      </c>
      <c r="F2379" s="255" t="s">
        <v>9141</v>
      </c>
      <c r="G2379" s="9"/>
      <c r="H2379" s="255" t="s">
        <v>9171</v>
      </c>
      <c r="I2379" s="9">
        <v>2</v>
      </c>
    </row>
    <row r="2380" spans="1:9">
      <c r="A2380" s="255" t="s">
        <v>3560</v>
      </c>
      <c r="B2380" s="9">
        <v>4</v>
      </c>
      <c r="C2380" s="255" t="s">
        <v>9108</v>
      </c>
      <c r="D2380" s="9">
        <v>0</v>
      </c>
      <c r="E2380" s="9">
        <v>1755359.364322783</v>
      </c>
      <c r="F2380" s="255" t="s">
        <v>9141</v>
      </c>
      <c r="G2380" s="9"/>
      <c r="H2380" s="255" t="s">
        <v>9171</v>
      </c>
      <c r="I2380" s="9">
        <v>2</v>
      </c>
    </row>
    <row r="2381" spans="1:9">
      <c r="A2381" s="255" t="s">
        <v>3561</v>
      </c>
      <c r="B2381" s="9">
        <v>4</v>
      </c>
      <c r="C2381" s="255" t="s">
        <v>9215</v>
      </c>
      <c r="D2381" s="9">
        <v>0</v>
      </c>
      <c r="E2381" s="9">
        <v>1755359.364322783</v>
      </c>
      <c r="F2381" s="255" t="s">
        <v>9141</v>
      </c>
      <c r="G2381" s="9"/>
      <c r="H2381" s="255" t="s">
        <v>9171</v>
      </c>
      <c r="I2381" s="9">
        <v>2</v>
      </c>
    </row>
    <row r="2382" spans="1:9">
      <c r="A2382" s="255" t="s">
        <v>3562</v>
      </c>
      <c r="B2382" s="9">
        <v>5</v>
      </c>
      <c r="C2382" s="255" t="s">
        <v>9106</v>
      </c>
      <c r="D2382" s="9">
        <v>1038096.255045319</v>
      </c>
      <c r="E2382" s="9">
        <v>1745868.793903793</v>
      </c>
      <c r="F2382" s="255" t="s">
        <v>9117</v>
      </c>
      <c r="G2382" s="9"/>
      <c r="H2382" s="255" t="s">
        <v>9171</v>
      </c>
      <c r="I2382" s="9">
        <v>2</v>
      </c>
    </row>
    <row r="2383" spans="1:9">
      <c r="A2383" s="255" t="s">
        <v>3563</v>
      </c>
      <c r="B2383" s="9">
        <v>5</v>
      </c>
      <c r="C2383" s="255" t="s">
        <v>9107</v>
      </c>
      <c r="D2383" s="9">
        <v>2734375376.671452</v>
      </c>
      <c r="E2383" s="9">
        <v>1745868.793903793</v>
      </c>
      <c r="F2383" s="255" t="s">
        <v>9117</v>
      </c>
      <c r="G2383" s="9"/>
      <c r="H2383" s="255" t="s">
        <v>9171</v>
      </c>
      <c r="I2383" s="9">
        <v>2</v>
      </c>
    </row>
    <row r="2384" spans="1:9">
      <c r="A2384" s="255" t="s">
        <v>3564</v>
      </c>
      <c r="B2384" s="9">
        <v>5</v>
      </c>
      <c r="C2384" s="255" t="s">
        <v>9108</v>
      </c>
      <c r="D2384" s="9">
        <v>0.5946015294334448</v>
      </c>
      <c r="E2384" s="9">
        <v>1745868.793903793</v>
      </c>
      <c r="F2384" s="255" t="s">
        <v>9117</v>
      </c>
      <c r="G2384" s="9"/>
      <c r="H2384" s="255" t="s">
        <v>9171</v>
      </c>
      <c r="I2384" s="9">
        <v>2</v>
      </c>
    </row>
    <row r="2385" spans="1:9">
      <c r="A2385" s="255" t="s">
        <v>3565</v>
      </c>
      <c r="B2385" s="9">
        <v>5</v>
      </c>
      <c r="C2385" s="255" t="s">
        <v>9215</v>
      </c>
      <c r="D2385" s="9">
        <v>1566.1975208098777</v>
      </c>
      <c r="E2385" s="9">
        <v>1745868.793903793</v>
      </c>
      <c r="F2385" s="255" t="s">
        <v>9117</v>
      </c>
      <c r="G2385" s="9"/>
      <c r="H2385" s="255" t="s">
        <v>9171</v>
      </c>
      <c r="I2385" s="9">
        <v>2</v>
      </c>
    </row>
    <row r="2386" spans="1:9">
      <c r="A2386" s="255" t="s">
        <v>3566</v>
      </c>
      <c r="B2386" s="9">
        <v>5</v>
      </c>
      <c r="C2386" s="255" t="s">
        <v>9106</v>
      </c>
      <c r="D2386" s="9">
        <v>0</v>
      </c>
      <c r="E2386" s="9">
        <v>1745868.793903793</v>
      </c>
      <c r="F2386" s="255" t="s">
        <v>9118</v>
      </c>
      <c r="G2386" s="9"/>
      <c r="H2386" s="255" t="s">
        <v>9171</v>
      </c>
      <c r="I2386" s="9">
        <v>2</v>
      </c>
    </row>
    <row r="2387" spans="1:9">
      <c r="A2387" s="255" t="s">
        <v>3567</v>
      </c>
      <c r="B2387" s="9">
        <v>5</v>
      </c>
      <c r="C2387" s="255" t="s">
        <v>9107</v>
      </c>
      <c r="D2387" s="9">
        <v>0</v>
      </c>
      <c r="E2387" s="9">
        <v>1745868.793903793</v>
      </c>
      <c r="F2387" s="255" t="s">
        <v>9118</v>
      </c>
      <c r="G2387" s="9"/>
      <c r="H2387" s="255" t="s">
        <v>9171</v>
      </c>
      <c r="I2387" s="9">
        <v>2</v>
      </c>
    </row>
    <row r="2388" spans="1:9">
      <c r="A2388" s="255" t="s">
        <v>3568</v>
      </c>
      <c r="B2388" s="9">
        <v>5</v>
      </c>
      <c r="C2388" s="255" t="s">
        <v>9108</v>
      </c>
      <c r="D2388" s="9">
        <v>0</v>
      </c>
      <c r="E2388" s="9">
        <v>1745868.793903793</v>
      </c>
      <c r="F2388" s="255" t="s">
        <v>9118</v>
      </c>
      <c r="G2388" s="9"/>
      <c r="H2388" s="255" t="s">
        <v>9171</v>
      </c>
      <c r="I2388" s="9">
        <v>2</v>
      </c>
    </row>
    <row r="2389" spans="1:9">
      <c r="A2389" s="255" t="s">
        <v>3569</v>
      </c>
      <c r="B2389" s="9">
        <v>5</v>
      </c>
      <c r="C2389" s="255" t="s">
        <v>9215</v>
      </c>
      <c r="D2389" s="9">
        <v>0</v>
      </c>
      <c r="E2389" s="9">
        <v>1745868.793903793</v>
      </c>
      <c r="F2389" s="255" t="s">
        <v>9118</v>
      </c>
      <c r="G2389" s="9"/>
      <c r="H2389" s="255" t="s">
        <v>9171</v>
      </c>
      <c r="I2389" s="9">
        <v>2</v>
      </c>
    </row>
    <row r="2390" spans="1:9">
      <c r="A2390" s="255" t="s">
        <v>3570</v>
      </c>
      <c r="B2390" s="9">
        <v>5</v>
      </c>
      <c r="C2390" s="255" t="s">
        <v>9106</v>
      </c>
      <c r="D2390" s="9">
        <v>0</v>
      </c>
      <c r="E2390" s="9">
        <v>1745868.793903793</v>
      </c>
      <c r="F2390" s="255" t="s">
        <v>9119</v>
      </c>
      <c r="G2390" s="9"/>
      <c r="H2390" s="255" t="s">
        <v>9171</v>
      </c>
      <c r="I2390" s="9">
        <v>2</v>
      </c>
    </row>
    <row r="2391" spans="1:9">
      <c r="A2391" s="255" t="s">
        <v>3571</v>
      </c>
      <c r="B2391" s="9">
        <v>5</v>
      </c>
      <c r="C2391" s="255" t="s">
        <v>9107</v>
      </c>
      <c r="D2391" s="9">
        <v>0</v>
      </c>
      <c r="E2391" s="9">
        <v>1745868.793903793</v>
      </c>
      <c r="F2391" s="255" t="s">
        <v>9119</v>
      </c>
      <c r="G2391" s="9"/>
      <c r="H2391" s="255" t="s">
        <v>9171</v>
      </c>
      <c r="I2391" s="9">
        <v>2</v>
      </c>
    </row>
    <row r="2392" spans="1:9">
      <c r="A2392" s="255" t="s">
        <v>3572</v>
      </c>
      <c r="B2392" s="9">
        <v>5</v>
      </c>
      <c r="C2392" s="255" t="s">
        <v>9108</v>
      </c>
      <c r="D2392" s="9">
        <v>0</v>
      </c>
      <c r="E2392" s="9">
        <v>1745868.793903793</v>
      </c>
      <c r="F2392" s="255" t="s">
        <v>9119</v>
      </c>
      <c r="G2392" s="9"/>
      <c r="H2392" s="255" t="s">
        <v>9171</v>
      </c>
      <c r="I2392" s="9">
        <v>2</v>
      </c>
    </row>
    <row r="2393" spans="1:9">
      <c r="A2393" s="255" t="s">
        <v>3573</v>
      </c>
      <c r="B2393" s="9">
        <v>5</v>
      </c>
      <c r="C2393" s="255" t="s">
        <v>9215</v>
      </c>
      <c r="D2393" s="9">
        <v>0</v>
      </c>
      <c r="E2393" s="9">
        <v>1745868.793903793</v>
      </c>
      <c r="F2393" s="255" t="s">
        <v>9119</v>
      </c>
      <c r="G2393" s="9"/>
      <c r="H2393" s="255" t="s">
        <v>9171</v>
      </c>
      <c r="I2393" s="9">
        <v>2</v>
      </c>
    </row>
    <row r="2394" spans="1:9">
      <c r="A2394" s="255" t="s">
        <v>3574</v>
      </c>
      <c r="B2394" s="9">
        <v>5</v>
      </c>
      <c r="C2394" s="255" t="s">
        <v>9106</v>
      </c>
      <c r="D2394" s="9">
        <v>0</v>
      </c>
      <c r="E2394" s="9">
        <v>1745868.793903793</v>
      </c>
      <c r="F2394" s="255" t="s">
        <v>9120</v>
      </c>
      <c r="G2394" s="9"/>
      <c r="H2394" s="255" t="s">
        <v>9171</v>
      </c>
      <c r="I2394" s="9">
        <v>2</v>
      </c>
    </row>
    <row r="2395" spans="1:9">
      <c r="A2395" s="255" t="s">
        <v>3575</v>
      </c>
      <c r="B2395" s="9">
        <v>5</v>
      </c>
      <c r="C2395" s="255" t="s">
        <v>9107</v>
      </c>
      <c r="D2395" s="9">
        <v>0</v>
      </c>
      <c r="E2395" s="9">
        <v>1745868.793903793</v>
      </c>
      <c r="F2395" s="255" t="s">
        <v>9120</v>
      </c>
      <c r="G2395" s="9"/>
      <c r="H2395" s="255" t="s">
        <v>9171</v>
      </c>
      <c r="I2395" s="9">
        <v>2</v>
      </c>
    </row>
    <row r="2396" spans="1:9">
      <c r="A2396" s="255" t="s">
        <v>3576</v>
      </c>
      <c r="B2396" s="9">
        <v>5</v>
      </c>
      <c r="C2396" s="255" t="s">
        <v>9108</v>
      </c>
      <c r="D2396" s="9">
        <v>0</v>
      </c>
      <c r="E2396" s="9">
        <v>1745868.793903793</v>
      </c>
      <c r="F2396" s="255" t="s">
        <v>9120</v>
      </c>
      <c r="G2396" s="9"/>
      <c r="H2396" s="255" t="s">
        <v>9171</v>
      </c>
      <c r="I2396" s="9">
        <v>2</v>
      </c>
    </row>
    <row r="2397" spans="1:9">
      <c r="A2397" s="255" t="s">
        <v>3577</v>
      </c>
      <c r="B2397" s="9">
        <v>5</v>
      </c>
      <c r="C2397" s="255" t="s">
        <v>9215</v>
      </c>
      <c r="D2397" s="9">
        <v>0</v>
      </c>
      <c r="E2397" s="9">
        <v>1745868.793903793</v>
      </c>
      <c r="F2397" s="255" t="s">
        <v>9120</v>
      </c>
      <c r="G2397" s="9"/>
      <c r="H2397" s="255" t="s">
        <v>9171</v>
      </c>
      <c r="I2397" s="9">
        <v>2</v>
      </c>
    </row>
    <row r="2398" spans="1:9">
      <c r="A2398" s="255" t="s">
        <v>3578</v>
      </c>
      <c r="B2398" s="9">
        <v>5</v>
      </c>
      <c r="C2398" s="255" t="s">
        <v>9106</v>
      </c>
      <c r="D2398" s="9">
        <v>0</v>
      </c>
      <c r="E2398" s="9">
        <v>1745868.793903793</v>
      </c>
      <c r="F2398" s="255" t="s">
        <v>9121</v>
      </c>
      <c r="G2398" s="9"/>
      <c r="H2398" s="255" t="s">
        <v>9171</v>
      </c>
      <c r="I2398" s="9">
        <v>2</v>
      </c>
    </row>
    <row r="2399" spans="1:9">
      <c r="A2399" s="255" t="s">
        <v>3579</v>
      </c>
      <c r="B2399" s="9">
        <v>5</v>
      </c>
      <c r="C2399" s="255" t="s">
        <v>9107</v>
      </c>
      <c r="D2399" s="9">
        <v>0</v>
      </c>
      <c r="E2399" s="9">
        <v>1745868.793903793</v>
      </c>
      <c r="F2399" s="255" t="s">
        <v>9121</v>
      </c>
      <c r="G2399" s="9"/>
      <c r="H2399" s="255" t="s">
        <v>9171</v>
      </c>
      <c r="I2399" s="9">
        <v>2</v>
      </c>
    </row>
    <row r="2400" spans="1:9">
      <c r="A2400" s="255" t="s">
        <v>3580</v>
      </c>
      <c r="B2400" s="9">
        <v>5</v>
      </c>
      <c r="C2400" s="255" t="s">
        <v>9108</v>
      </c>
      <c r="D2400" s="9">
        <v>0</v>
      </c>
      <c r="E2400" s="9">
        <v>1745868.793903793</v>
      </c>
      <c r="F2400" s="255" t="s">
        <v>9121</v>
      </c>
      <c r="G2400" s="9"/>
      <c r="H2400" s="255" t="s">
        <v>9171</v>
      </c>
      <c r="I2400" s="9">
        <v>2</v>
      </c>
    </row>
    <row r="2401" spans="1:9">
      <c r="A2401" s="255" t="s">
        <v>3581</v>
      </c>
      <c r="B2401" s="9">
        <v>5</v>
      </c>
      <c r="C2401" s="255" t="s">
        <v>9215</v>
      </c>
      <c r="D2401" s="9">
        <v>0</v>
      </c>
      <c r="E2401" s="9">
        <v>1745868.793903793</v>
      </c>
      <c r="F2401" s="255" t="s">
        <v>9121</v>
      </c>
      <c r="G2401" s="9"/>
      <c r="H2401" s="255" t="s">
        <v>9171</v>
      </c>
      <c r="I2401" s="9">
        <v>2</v>
      </c>
    </row>
    <row r="2402" spans="1:9">
      <c r="A2402" s="255" t="s">
        <v>3582</v>
      </c>
      <c r="B2402" s="9">
        <v>5</v>
      </c>
      <c r="C2402" s="255" t="s">
        <v>9106</v>
      </c>
      <c r="D2402" s="9">
        <v>0</v>
      </c>
      <c r="E2402" s="9">
        <v>1745868.793903793</v>
      </c>
      <c r="F2402" s="255" t="s">
        <v>9122</v>
      </c>
      <c r="G2402" s="9"/>
      <c r="H2402" s="255" t="s">
        <v>9171</v>
      </c>
      <c r="I2402" s="9">
        <v>2</v>
      </c>
    </row>
    <row r="2403" spans="1:9">
      <c r="A2403" s="255" t="s">
        <v>3583</v>
      </c>
      <c r="B2403" s="9">
        <v>5</v>
      </c>
      <c r="C2403" s="255" t="s">
        <v>9107</v>
      </c>
      <c r="D2403" s="9">
        <v>0</v>
      </c>
      <c r="E2403" s="9">
        <v>1745868.793903793</v>
      </c>
      <c r="F2403" s="255" t="s">
        <v>9122</v>
      </c>
      <c r="G2403" s="9"/>
      <c r="H2403" s="255" t="s">
        <v>9171</v>
      </c>
      <c r="I2403" s="9">
        <v>2</v>
      </c>
    </row>
    <row r="2404" spans="1:9">
      <c r="A2404" s="255" t="s">
        <v>3584</v>
      </c>
      <c r="B2404" s="9">
        <v>5</v>
      </c>
      <c r="C2404" s="255" t="s">
        <v>9108</v>
      </c>
      <c r="D2404" s="9">
        <v>0</v>
      </c>
      <c r="E2404" s="9">
        <v>1745868.793903793</v>
      </c>
      <c r="F2404" s="255" t="s">
        <v>9122</v>
      </c>
      <c r="G2404" s="9"/>
      <c r="H2404" s="255" t="s">
        <v>9171</v>
      </c>
      <c r="I2404" s="9">
        <v>2</v>
      </c>
    </row>
    <row r="2405" spans="1:9">
      <c r="A2405" s="255" t="s">
        <v>3585</v>
      </c>
      <c r="B2405" s="9">
        <v>5</v>
      </c>
      <c r="C2405" s="255" t="s">
        <v>9215</v>
      </c>
      <c r="D2405" s="9">
        <v>0</v>
      </c>
      <c r="E2405" s="9">
        <v>1745868.793903793</v>
      </c>
      <c r="F2405" s="255" t="s">
        <v>9122</v>
      </c>
      <c r="G2405" s="9"/>
      <c r="H2405" s="255" t="s">
        <v>9171</v>
      </c>
      <c r="I2405" s="9">
        <v>2</v>
      </c>
    </row>
    <row r="2406" spans="1:9">
      <c r="A2406" s="255" t="s">
        <v>3586</v>
      </c>
      <c r="B2406" s="9">
        <v>5</v>
      </c>
      <c r="C2406" s="255" t="s">
        <v>9106</v>
      </c>
      <c r="D2406" s="9">
        <v>0</v>
      </c>
      <c r="E2406" s="9">
        <v>1745868.793903793</v>
      </c>
      <c r="F2406" s="255" t="s">
        <v>9123</v>
      </c>
      <c r="G2406" s="9"/>
      <c r="H2406" s="255" t="s">
        <v>9171</v>
      </c>
      <c r="I2406" s="9">
        <v>2</v>
      </c>
    </row>
    <row r="2407" spans="1:9">
      <c r="A2407" s="255" t="s">
        <v>3587</v>
      </c>
      <c r="B2407" s="9">
        <v>5</v>
      </c>
      <c r="C2407" s="255" t="s">
        <v>9107</v>
      </c>
      <c r="D2407" s="9">
        <v>0</v>
      </c>
      <c r="E2407" s="9">
        <v>1745868.793903793</v>
      </c>
      <c r="F2407" s="255" t="s">
        <v>9123</v>
      </c>
      <c r="G2407" s="9"/>
      <c r="H2407" s="255" t="s">
        <v>9171</v>
      </c>
      <c r="I2407" s="9">
        <v>2</v>
      </c>
    </row>
    <row r="2408" spans="1:9">
      <c r="A2408" s="255" t="s">
        <v>3588</v>
      </c>
      <c r="B2408" s="9">
        <v>5</v>
      </c>
      <c r="C2408" s="255" t="s">
        <v>9108</v>
      </c>
      <c r="D2408" s="9">
        <v>0</v>
      </c>
      <c r="E2408" s="9">
        <v>1745868.793903793</v>
      </c>
      <c r="F2408" s="255" t="s">
        <v>9123</v>
      </c>
      <c r="G2408" s="9"/>
      <c r="H2408" s="255" t="s">
        <v>9171</v>
      </c>
      <c r="I2408" s="9">
        <v>2</v>
      </c>
    </row>
    <row r="2409" spans="1:9">
      <c r="A2409" s="255" t="s">
        <v>3589</v>
      </c>
      <c r="B2409" s="9">
        <v>5</v>
      </c>
      <c r="C2409" s="255" t="s">
        <v>9215</v>
      </c>
      <c r="D2409" s="9">
        <v>0</v>
      </c>
      <c r="E2409" s="9">
        <v>1745868.793903793</v>
      </c>
      <c r="F2409" s="255" t="s">
        <v>9123</v>
      </c>
      <c r="G2409" s="9"/>
      <c r="H2409" s="255" t="s">
        <v>9171</v>
      </c>
      <c r="I2409" s="9">
        <v>2</v>
      </c>
    </row>
    <row r="2410" spans="1:9">
      <c r="A2410" s="255" t="s">
        <v>3590</v>
      </c>
      <c r="B2410" s="9">
        <v>5</v>
      </c>
      <c r="C2410" s="255" t="s">
        <v>9106</v>
      </c>
      <c r="D2410" s="9">
        <v>0</v>
      </c>
      <c r="E2410" s="9">
        <v>1745868.793903793</v>
      </c>
      <c r="F2410" s="255" t="s">
        <v>9124</v>
      </c>
      <c r="G2410" s="9"/>
      <c r="H2410" s="255" t="s">
        <v>9171</v>
      </c>
      <c r="I2410" s="9">
        <v>2</v>
      </c>
    </row>
    <row r="2411" spans="1:9">
      <c r="A2411" s="255" t="s">
        <v>3591</v>
      </c>
      <c r="B2411" s="9">
        <v>5</v>
      </c>
      <c r="C2411" s="255" t="s">
        <v>9107</v>
      </c>
      <c r="D2411" s="9">
        <v>0</v>
      </c>
      <c r="E2411" s="9">
        <v>1745868.793903793</v>
      </c>
      <c r="F2411" s="255" t="s">
        <v>9124</v>
      </c>
      <c r="G2411" s="9"/>
      <c r="H2411" s="255" t="s">
        <v>9171</v>
      </c>
      <c r="I2411" s="9">
        <v>2</v>
      </c>
    </row>
    <row r="2412" spans="1:9">
      <c r="A2412" s="255" t="s">
        <v>3592</v>
      </c>
      <c r="B2412" s="9">
        <v>5</v>
      </c>
      <c r="C2412" s="255" t="s">
        <v>9108</v>
      </c>
      <c r="D2412" s="9">
        <v>0</v>
      </c>
      <c r="E2412" s="9">
        <v>1745868.793903793</v>
      </c>
      <c r="F2412" s="255" t="s">
        <v>9124</v>
      </c>
      <c r="G2412" s="9"/>
      <c r="H2412" s="255" t="s">
        <v>9171</v>
      </c>
      <c r="I2412" s="9">
        <v>2</v>
      </c>
    </row>
    <row r="2413" spans="1:9">
      <c r="A2413" s="255" t="s">
        <v>3593</v>
      </c>
      <c r="B2413" s="9">
        <v>5</v>
      </c>
      <c r="C2413" s="255" t="s">
        <v>9215</v>
      </c>
      <c r="D2413" s="9">
        <v>0</v>
      </c>
      <c r="E2413" s="9">
        <v>1745868.793903793</v>
      </c>
      <c r="F2413" s="255" t="s">
        <v>9124</v>
      </c>
      <c r="G2413" s="9"/>
      <c r="H2413" s="255" t="s">
        <v>9171</v>
      </c>
      <c r="I2413" s="9">
        <v>2</v>
      </c>
    </row>
    <row r="2414" spans="1:9">
      <c r="A2414" s="255" t="s">
        <v>3594</v>
      </c>
      <c r="B2414" s="9">
        <v>5</v>
      </c>
      <c r="C2414" s="255" t="s">
        <v>9106</v>
      </c>
      <c r="D2414" s="9">
        <v>1255943.3715739753</v>
      </c>
      <c r="E2414" s="9">
        <v>1745868.793903793</v>
      </c>
      <c r="F2414" s="255" t="s">
        <v>9125</v>
      </c>
      <c r="G2414" s="9"/>
      <c r="H2414" s="255" t="s">
        <v>9171</v>
      </c>
      <c r="I2414" s="9">
        <v>2</v>
      </c>
    </row>
    <row r="2415" spans="1:9">
      <c r="A2415" s="255" t="s">
        <v>3595</v>
      </c>
      <c r="B2415" s="9">
        <v>5</v>
      </c>
      <c r="C2415" s="255" t="s">
        <v>9107</v>
      </c>
      <c r="D2415" s="9">
        <v>1736436540.932297</v>
      </c>
      <c r="E2415" s="9">
        <v>1745868.793903793</v>
      </c>
      <c r="F2415" s="255" t="s">
        <v>9125</v>
      </c>
      <c r="G2415" s="9"/>
      <c r="H2415" s="255" t="s">
        <v>9171</v>
      </c>
      <c r="I2415" s="9">
        <v>2</v>
      </c>
    </row>
    <row r="2416" spans="1:9">
      <c r="A2416" s="255" t="s">
        <v>3596</v>
      </c>
      <c r="B2416" s="9">
        <v>5</v>
      </c>
      <c r="C2416" s="255" t="s">
        <v>9108</v>
      </c>
      <c r="D2416" s="9">
        <v>0.71938015958556889</v>
      </c>
      <c r="E2416" s="9">
        <v>1745868.793903793</v>
      </c>
      <c r="F2416" s="255" t="s">
        <v>9125</v>
      </c>
      <c r="G2416" s="9"/>
      <c r="H2416" s="255" t="s">
        <v>9171</v>
      </c>
      <c r="I2416" s="9">
        <v>2</v>
      </c>
    </row>
    <row r="2417" spans="1:9">
      <c r="A2417" s="255" t="s">
        <v>3597</v>
      </c>
      <c r="B2417" s="9">
        <v>5</v>
      </c>
      <c r="C2417" s="255" t="s">
        <v>9215</v>
      </c>
      <c r="D2417" s="9">
        <v>994.59738726963246</v>
      </c>
      <c r="E2417" s="9">
        <v>1745868.793903793</v>
      </c>
      <c r="F2417" s="255" t="s">
        <v>9125</v>
      </c>
      <c r="G2417" s="9"/>
      <c r="H2417" s="255" t="s">
        <v>9171</v>
      </c>
      <c r="I2417" s="9">
        <v>2</v>
      </c>
    </row>
    <row r="2418" spans="1:9">
      <c r="A2418" s="255" t="s">
        <v>3598</v>
      </c>
      <c r="B2418" s="9">
        <v>5</v>
      </c>
      <c r="C2418" s="255" t="s">
        <v>9106</v>
      </c>
      <c r="D2418" s="9">
        <v>1255943.3715739753</v>
      </c>
      <c r="E2418" s="9">
        <v>1745868.793903793</v>
      </c>
      <c r="F2418" s="255" t="s">
        <v>9126</v>
      </c>
      <c r="G2418" s="9"/>
      <c r="H2418" s="255" t="s">
        <v>9171</v>
      </c>
      <c r="I2418" s="9">
        <v>2</v>
      </c>
    </row>
    <row r="2419" spans="1:9">
      <c r="A2419" s="255" t="s">
        <v>3599</v>
      </c>
      <c r="B2419" s="9">
        <v>5</v>
      </c>
      <c r="C2419" s="255" t="s">
        <v>9107</v>
      </c>
      <c r="D2419" s="9">
        <v>1736436540.932297</v>
      </c>
      <c r="E2419" s="9">
        <v>1745868.793903793</v>
      </c>
      <c r="F2419" s="255" t="s">
        <v>9126</v>
      </c>
      <c r="G2419" s="9"/>
      <c r="H2419" s="255" t="s">
        <v>9171</v>
      </c>
      <c r="I2419" s="9">
        <v>2</v>
      </c>
    </row>
    <row r="2420" spans="1:9">
      <c r="A2420" s="255" t="s">
        <v>3600</v>
      </c>
      <c r="B2420" s="9">
        <v>5</v>
      </c>
      <c r="C2420" s="255" t="s">
        <v>9108</v>
      </c>
      <c r="D2420" s="9">
        <v>0.71938015958556889</v>
      </c>
      <c r="E2420" s="9">
        <v>1745868.793903793</v>
      </c>
      <c r="F2420" s="255" t="s">
        <v>9126</v>
      </c>
      <c r="G2420" s="9"/>
      <c r="H2420" s="255" t="s">
        <v>9171</v>
      </c>
      <c r="I2420" s="9">
        <v>2</v>
      </c>
    </row>
    <row r="2421" spans="1:9">
      <c r="A2421" s="255" t="s">
        <v>3601</v>
      </c>
      <c r="B2421" s="9">
        <v>5</v>
      </c>
      <c r="C2421" s="255" t="s">
        <v>9215</v>
      </c>
      <c r="D2421" s="9">
        <v>994.59738726963246</v>
      </c>
      <c r="E2421" s="9">
        <v>1745868.793903793</v>
      </c>
      <c r="F2421" s="255" t="s">
        <v>9126</v>
      </c>
      <c r="G2421" s="9"/>
      <c r="H2421" s="255" t="s">
        <v>9171</v>
      </c>
      <c r="I2421" s="9">
        <v>2</v>
      </c>
    </row>
    <row r="2422" spans="1:9">
      <c r="A2422" s="255" t="s">
        <v>3602</v>
      </c>
      <c r="B2422" s="9">
        <v>5</v>
      </c>
      <c r="C2422" s="255" t="s">
        <v>9106</v>
      </c>
      <c r="D2422" s="9">
        <v>1255943.3715739753</v>
      </c>
      <c r="E2422" s="9">
        <v>1745868.793903793</v>
      </c>
      <c r="F2422" s="255" t="s">
        <v>9127</v>
      </c>
      <c r="G2422" s="9"/>
      <c r="H2422" s="255" t="s">
        <v>9171</v>
      </c>
      <c r="I2422" s="9">
        <v>2</v>
      </c>
    </row>
    <row r="2423" spans="1:9">
      <c r="A2423" s="255" t="s">
        <v>3603</v>
      </c>
      <c r="B2423" s="9">
        <v>5</v>
      </c>
      <c r="C2423" s="255" t="s">
        <v>9107</v>
      </c>
      <c r="D2423" s="9">
        <v>1736436540.932297</v>
      </c>
      <c r="E2423" s="9">
        <v>1745868.793903793</v>
      </c>
      <c r="F2423" s="255" t="s">
        <v>9127</v>
      </c>
      <c r="G2423" s="9"/>
      <c r="H2423" s="255" t="s">
        <v>9171</v>
      </c>
      <c r="I2423" s="9">
        <v>2</v>
      </c>
    </row>
    <row r="2424" spans="1:9">
      <c r="A2424" s="255" t="s">
        <v>3604</v>
      </c>
      <c r="B2424" s="9">
        <v>5</v>
      </c>
      <c r="C2424" s="255" t="s">
        <v>9108</v>
      </c>
      <c r="D2424" s="9">
        <v>0.71938015958556889</v>
      </c>
      <c r="E2424" s="9">
        <v>1745868.793903793</v>
      </c>
      <c r="F2424" s="255" t="s">
        <v>9127</v>
      </c>
      <c r="G2424" s="9"/>
      <c r="H2424" s="255" t="s">
        <v>9171</v>
      </c>
      <c r="I2424" s="9">
        <v>2</v>
      </c>
    </row>
    <row r="2425" spans="1:9">
      <c r="A2425" s="255" t="s">
        <v>3605</v>
      </c>
      <c r="B2425" s="9">
        <v>5</v>
      </c>
      <c r="C2425" s="255" t="s">
        <v>9215</v>
      </c>
      <c r="D2425" s="9">
        <v>994.59738726963246</v>
      </c>
      <c r="E2425" s="9">
        <v>1745868.793903793</v>
      </c>
      <c r="F2425" s="255" t="s">
        <v>9127</v>
      </c>
      <c r="G2425" s="9"/>
      <c r="H2425" s="255" t="s">
        <v>9171</v>
      </c>
      <c r="I2425" s="9">
        <v>2</v>
      </c>
    </row>
    <row r="2426" spans="1:9">
      <c r="A2426" s="255" t="s">
        <v>3606</v>
      </c>
      <c r="B2426" s="9">
        <v>5</v>
      </c>
      <c r="C2426" s="255" t="s">
        <v>9106</v>
      </c>
      <c r="D2426" s="9">
        <v>1745868.793903793</v>
      </c>
      <c r="E2426" s="9">
        <v>1745868.793903793</v>
      </c>
      <c r="F2426" s="255" t="s">
        <v>9128</v>
      </c>
      <c r="G2426" s="9"/>
      <c r="H2426" s="255" t="s">
        <v>9171</v>
      </c>
      <c r="I2426" s="9">
        <v>2</v>
      </c>
    </row>
    <row r="2427" spans="1:9">
      <c r="A2427" s="255" t="s">
        <v>3607</v>
      </c>
      <c r="B2427" s="9">
        <v>5</v>
      </c>
      <c r="C2427" s="255" t="s">
        <v>9107</v>
      </c>
      <c r="D2427" s="9">
        <v>2022384409.1422796</v>
      </c>
      <c r="E2427" s="9">
        <v>1745868.793903793</v>
      </c>
      <c r="F2427" s="255" t="s">
        <v>9128</v>
      </c>
      <c r="G2427" s="9"/>
      <c r="H2427" s="255" t="s">
        <v>9171</v>
      </c>
      <c r="I2427" s="9">
        <v>2</v>
      </c>
    </row>
    <row r="2428" spans="1:9">
      <c r="A2428" s="255" t="s">
        <v>3608</v>
      </c>
      <c r="B2428" s="9">
        <v>5</v>
      </c>
      <c r="C2428" s="255" t="s">
        <v>9108</v>
      </c>
      <c r="D2428" s="9">
        <v>1</v>
      </c>
      <c r="E2428" s="9">
        <v>1745868.793903793</v>
      </c>
      <c r="F2428" s="255" t="s">
        <v>9128</v>
      </c>
      <c r="G2428" s="9"/>
      <c r="H2428" s="255" t="s">
        <v>9171</v>
      </c>
      <c r="I2428" s="9">
        <v>2</v>
      </c>
    </row>
    <row r="2429" spans="1:9">
      <c r="A2429" s="255" t="s">
        <v>3609</v>
      </c>
      <c r="B2429" s="9">
        <v>5</v>
      </c>
      <c r="C2429" s="255" t="s">
        <v>9215</v>
      </c>
      <c r="D2429" s="9">
        <v>1158.382815595319</v>
      </c>
      <c r="E2429" s="9">
        <v>1745868.793903793</v>
      </c>
      <c r="F2429" s="255" t="s">
        <v>9128</v>
      </c>
      <c r="G2429" s="9"/>
      <c r="H2429" s="255" t="s">
        <v>9171</v>
      </c>
      <c r="I2429" s="9">
        <v>2</v>
      </c>
    </row>
    <row r="2430" spans="1:9">
      <c r="A2430" s="255" t="s">
        <v>3610</v>
      </c>
      <c r="B2430" s="9">
        <v>5</v>
      </c>
      <c r="C2430" s="255" t="s">
        <v>9106</v>
      </c>
      <c r="D2430" s="9">
        <v>1176361.2853197078</v>
      </c>
      <c r="E2430" s="9">
        <v>1745868.793903793</v>
      </c>
      <c r="F2430" s="255" t="s">
        <v>9129</v>
      </c>
      <c r="G2430" s="9"/>
      <c r="H2430" s="255" t="s">
        <v>9171</v>
      </c>
      <c r="I2430" s="9">
        <v>2</v>
      </c>
    </row>
    <row r="2431" spans="1:9">
      <c r="A2431" s="255" t="s">
        <v>3611</v>
      </c>
      <c r="B2431" s="9">
        <v>5</v>
      </c>
      <c r="C2431" s="255" t="s">
        <v>9107</v>
      </c>
      <c r="D2431" s="9">
        <v>3434308135.6985865</v>
      </c>
      <c r="E2431" s="9">
        <v>1745868.793903793</v>
      </c>
      <c r="F2431" s="255" t="s">
        <v>9129</v>
      </c>
      <c r="G2431" s="9"/>
      <c r="H2431" s="255" t="s">
        <v>9171</v>
      </c>
      <c r="I2431" s="9">
        <v>2</v>
      </c>
    </row>
    <row r="2432" spans="1:9">
      <c r="A2432" s="255" t="s">
        <v>3612</v>
      </c>
      <c r="B2432" s="9">
        <v>5</v>
      </c>
      <c r="C2432" s="255" t="s">
        <v>9108</v>
      </c>
      <c r="D2432" s="9">
        <v>0.67379707422878188</v>
      </c>
      <c r="E2432" s="9">
        <v>1745868.793903793</v>
      </c>
      <c r="F2432" s="255" t="s">
        <v>9129</v>
      </c>
      <c r="G2432" s="9"/>
      <c r="H2432" s="255" t="s">
        <v>9171</v>
      </c>
      <c r="I2432" s="9">
        <v>2</v>
      </c>
    </row>
    <row r="2433" spans="1:9">
      <c r="A2433" s="255" t="s">
        <v>3613</v>
      </c>
      <c r="B2433" s="9">
        <v>5</v>
      </c>
      <c r="C2433" s="255" t="s">
        <v>9215</v>
      </c>
      <c r="D2433" s="9">
        <v>1967.1055165717314</v>
      </c>
      <c r="E2433" s="9">
        <v>1745868.793903793</v>
      </c>
      <c r="F2433" s="255" t="s">
        <v>9129</v>
      </c>
      <c r="G2433" s="9"/>
      <c r="H2433" s="255" t="s">
        <v>9171</v>
      </c>
      <c r="I2433" s="9">
        <v>2</v>
      </c>
    </row>
    <row r="2434" spans="1:9">
      <c r="A2434" s="255" t="s">
        <v>3614</v>
      </c>
      <c r="B2434" s="9">
        <v>5</v>
      </c>
      <c r="C2434" s="255" t="s">
        <v>9106</v>
      </c>
      <c r="D2434" s="9">
        <v>1557934.3421784979</v>
      </c>
      <c r="E2434" s="9">
        <v>1745868.793903793</v>
      </c>
      <c r="F2434" s="255" t="s">
        <v>9130</v>
      </c>
      <c r="G2434" s="9"/>
      <c r="H2434" s="255" t="s">
        <v>9171</v>
      </c>
      <c r="I2434" s="9">
        <v>2</v>
      </c>
    </row>
    <row r="2435" spans="1:9">
      <c r="A2435" s="255" t="s">
        <v>3615</v>
      </c>
      <c r="B2435" s="9">
        <v>5</v>
      </c>
      <c r="C2435" s="255" t="s">
        <v>9107</v>
      </c>
      <c r="D2435" s="9">
        <v>5170744676.6308832</v>
      </c>
      <c r="E2435" s="9">
        <v>1745868.793903793</v>
      </c>
      <c r="F2435" s="255" t="s">
        <v>9130</v>
      </c>
      <c r="G2435" s="9"/>
      <c r="H2435" s="255" t="s">
        <v>9171</v>
      </c>
      <c r="I2435" s="9">
        <v>2</v>
      </c>
    </row>
    <row r="2436" spans="1:9">
      <c r="A2436" s="255" t="s">
        <v>3616</v>
      </c>
      <c r="B2436" s="9">
        <v>5</v>
      </c>
      <c r="C2436" s="255" t="s">
        <v>9108</v>
      </c>
      <c r="D2436" s="9">
        <v>0.89235476779153011</v>
      </c>
      <c r="E2436" s="9">
        <v>1745868.793903793</v>
      </c>
      <c r="F2436" s="255" t="s">
        <v>9130</v>
      </c>
      <c r="G2436" s="9"/>
      <c r="H2436" s="255" t="s">
        <v>9171</v>
      </c>
      <c r="I2436" s="9">
        <v>2</v>
      </c>
    </row>
    <row r="2437" spans="1:9">
      <c r="A2437" s="255" t="s">
        <v>3617</v>
      </c>
      <c r="B2437" s="9">
        <v>5</v>
      </c>
      <c r="C2437" s="255" t="s">
        <v>9215</v>
      </c>
      <c r="D2437" s="9">
        <v>2961.7029038413639</v>
      </c>
      <c r="E2437" s="9">
        <v>1745868.793903793</v>
      </c>
      <c r="F2437" s="255" t="s">
        <v>9130</v>
      </c>
      <c r="G2437" s="9"/>
      <c r="H2437" s="255" t="s">
        <v>9171</v>
      </c>
      <c r="I2437" s="9">
        <v>2</v>
      </c>
    </row>
    <row r="2438" spans="1:9">
      <c r="A2438" s="255" t="s">
        <v>3618</v>
      </c>
      <c r="B2438" s="9">
        <v>5</v>
      </c>
      <c r="C2438" s="255" t="s">
        <v>9106</v>
      </c>
      <c r="D2438" s="9">
        <v>1557934.3421784979</v>
      </c>
      <c r="E2438" s="9">
        <v>1745868.793903793</v>
      </c>
      <c r="F2438" s="255" t="s">
        <v>9131</v>
      </c>
      <c r="G2438" s="9"/>
      <c r="H2438" s="255" t="s">
        <v>9171</v>
      </c>
      <c r="I2438" s="9">
        <v>2</v>
      </c>
    </row>
    <row r="2439" spans="1:9">
      <c r="A2439" s="255" t="s">
        <v>3619</v>
      </c>
      <c r="B2439" s="9">
        <v>5</v>
      </c>
      <c r="C2439" s="255" t="s">
        <v>9107</v>
      </c>
      <c r="D2439" s="9">
        <v>5170744676.6308832</v>
      </c>
      <c r="E2439" s="9">
        <v>1745868.793903793</v>
      </c>
      <c r="F2439" s="255" t="s">
        <v>9131</v>
      </c>
      <c r="G2439" s="9"/>
      <c r="H2439" s="255" t="s">
        <v>9171</v>
      </c>
      <c r="I2439" s="9">
        <v>2</v>
      </c>
    </row>
    <row r="2440" spans="1:9">
      <c r="A2440" s="255" t="s">
        <v>3620</v>
      </c>
      <c r="B2440" s="9">
        <v>5</v>
      </c>
      <c r="C2440" s="255" t="s">
        <v>9108</v>
      </c>
      <c r="D2440" s="9">
        <v>0.89235476779153011</v>
      </c>
      <c r="E2440" s="9">
        <v>1745868.793903793</v>
      </c>
      <c r="F2440" s="255" t="s">
        <v>9131</v>
      </c>
      <c r="G2440" s="9"/>
      <c r="H2440" s="255" t="s">
        <v>9171</v>
      </c>
      <c r="I2440" s="9">
        <v>2</v>
      </c>
    </row>
    <row r="2441" spans="1:9">
      <c r="A2441" s="255" t="s">
        <v>3621</v>
      </c>
      <c r="B2441" s="9">
        <v>5</v>
      </c>
      <c r="C2441" s="255" t="s">
        <v>9215</v>
      </c>
      <c r="D2441" s="9">
        <v>2961.7029038413639</v>
      </c>
      <c r="E2441" s="9">
        <v>1745868.793903793</v>
      </c>
      <c r="F2441" s="255" t="s">
        <v>9131</v>
      </c>
      <c r="G2441" s="9"/>
      <c r="H2441" s="255" t="s">
        <v>9171</v>
      </c>
      <c r="I2441" s="9">
        <v>2</v>
      </c>
    </row>
    <row r="2442" spans="1:9">
      <c r="A2442" s="255" t="s">
        <v>3622</v>
      </c>
      <c r="B2442" s="9">
        <v>5</v>
      </c>
      <c r="C2442" s="255" t="s">
        <v>9106</v>
      </c>
      <c r="D2442" s="9">
        <v>640276.01641446678</v>
      </c>
      <c r="E2442" s="9">
        <v>1745868.793903793</v>
      </c>
      <c r="F2442" s="255" t="s">
        <v>9132</v>
      </c>
      <c r="G2442" s="9"/>
      <c r="H2442" s="255" t="s">
        <v>9171</v>
      </c>
      <c r="I2442" s="9">
        <v>2</v>
      </c>
    </row>
    <row r="2443" spans="1:9">
      <c r="A2443" s="255" t="s">
        <v>3623</v>
      </c>
      <c r="B2443" s="9">
        <v>5</v>
      </c>
      <c r="C2443" s="255" t="s">
        <v>9107</v>
      </c>
      <c r="D2443" s="9">
        <v>-1331082286.3847139</v>
      </c>
      <c r="E2443" s="9">
        <v>1745868.793903793</v>
      </c>
      <c r="F2443" s="255" t="s">
        <v>9132</v>
      </c>
      <c r="G2443" s="9"/>
      <c r="H2443" s="255" t="s">
        <v>9171</v>
      </c>
      <c r="I2443" s="9">
        <v>2</v>
      </c>
    </row>
    <row r="2444" spans="1:9">
      <c r="A2444" s="255" t="s">
        <v>3624</v>
      </c>
      <c r="B2444" s="9">
        <v>5</v>
      </c>
      <c r="C2444" s="255" t="s">
        <v>9108</v>
      </c>
      <c r="D2444" s="9">
        <v>0.36673776325585067</v>
      </c>
      <c r="E2444" s="9">
        <v>1745868.793903793</v>
      </c>
      <c r="F2444" s="255" t="s">
        <v>9132</v>
      </c>
      <c r="G2444" s="9"/>
      <c r="H2444" s="255" t="s">
        <v>9171</v>
      </c>
      <c r="I2444" s="9">
        <v>2</v>
      </c>
    </row>
    <row r="2445" spans="1:9">
      <c r="A2445" s="255" t="s">
        <v>3625</v>
      </c>
      <c r="B2445" s="9">
        <v>5</v>
      </c>
      <c r="C2445" s="255" t="s">
        <v>9215</v>
      </c>
      <c r="D2445" s="9">
        <v>-762.41828196515883</v>
      </c>
      <c r="E2445" s="9">
        <v>1745868.793903793</v>
      </c>
      <c r="F2445" s="255" t="s">
        <v>9132</v>
      </c>
      <c r="G2445" s="9"/>
      <c r="H2445" s="255" t="s">
        <v>9171</v>
      </c>
      <c r="I2445" s="9">
        <v>2</v>
      </c>
    </row>
    <row r="2446" spans="1:9">
      <c r="A2446" s="255" t="s">
        <v>3626</v>
      </c>
      <c r="B2446" s="9">
        <v>5</v>
      </c>
      <c r="C2446" s="255" t="s">
        <v>9106</v>
      </c>
      <c r="D2446" s="9">
        <v>640276.01641446678</v>
      </c>
      <c r="E2446" s="9">
        <v>1745868.793903793</v>
      </c>
      <c r="F2446" s="255" t="s">
        <v>9133</v>
      </c>
      <c r="G2446" s="9"/>
      <c r="H2446" s="255" t="s">
        <v>9171</v>
      </c>
      <c r="I2446" s="9">
        <v>2</v>
      </c>
    </row>
    <row r="2447" spans="1:9">
      <c r="A2447" s="255" t="s">
        <v>3627</v>
      </c>
      <c r="B2447" s="9">
        <v>5</v>
      </c>
      <c r="C2447" s="255" t="s">
        <v>9107</v>
      </c>
      <c r="D2447" s="9">
        <v>-1331082286.3847139</v>
      </c>
      <c r="E2447" s="9">
        <v>1745868.793903793</v>
      </c>
      <c r="F2447" s="255" t="s">
        <v>9133</v>
      </c>
      <c r="G2447" s="9"/>
      <c r="H2447" s="255" t="s">
        <v>9171</v>
      </c>
      <c r="I2447" s="9">
        <v>2</v>
      </c>
    </row>
    <row r="2448" spans="1:9">
      <c r="A2448" s="255" t="s">
        <v>3628</v>
      </c>
      <c r="B2448" s="9">
        <v>5</v>
      </c>
      <c r="C2448" s="255" t="s">
        <v>9108</v>
      </c>
      <c r="D2448" s="9">
        <v>0.36673776325585067</v>
      </c>
      <c r="E2448" s="9">
        <v>1745868.793903793</v>
      </c>
      <c r="F2448" s="255" t="s">
        <v>9133</v>
      </c>
      <c r="G2448" s="9"/>
      <c r="H2448" s="255" t="s">
        <v>9171</v>
      </c>
      <c r="I2448" s="9">
        <v>2</v>
      </c>
    </row>
    <row r="2449" spans="1:9">
      <c r="A2449" s="255" t="s">
        <v>3629</v>
      </c>
      <c r="B2449" s="9">
        <v>5</v>
      </c>
      <c r="C2449" s="255" t="s">
        <v>9215</v>
      </c>
      <c r="D2449" s="9">
        <v>-762.41828196515883</v>
      </c>
      <c r="E2449" s="9">
        <v>1745868.793903793</v>
      </c>
      <c r="F2449" s="255" t="s">
        <v>9133</v>
      </c>
      <c r="G2449" s="9"/>
      <c r="H2449" s="255" t="s">
        <v>9171</v>
      </c>
      <c r="I2449" s="9">
        <v>2</v>
      </c>
    </row>
    <row r="2450" spans="1:9">
      <c r="A2450" s="255" t="s">
        <v>3630</v>
      </c>
      <c r="B2450" s="9">
        <v>5</v>
      </c>
      <c r="C2450" s="255" t="s">
        <v>9106</v>
      </c>
      <c r="D2450" s="9">
        <v>1745868.793903793</v>
      </c>
      <c r="E2450" s="9">
        <v>1745868.793903793</v>
      </c>
      <c r="F2450" s="255" t="s">
        <v>9134</v>
      </c>
      <c r="G2450" s="9"/>
      <c r="H2450" s="255" t="s">
        <v>9171</v>
      </c>
      <c r="I2450" s="9">
        <v>2</v>
      </c>
    </row>
    <row r="2451" spans="1:9">
      <c r="A2451" s="255" t="s">
        <v>3631</v>
      </c>
      <c r="B2451" s="9">
        <v>5</v>
      </c>
      <c r="C2451" s="255" t="s">
        <v>9107</v>
      </c>
      <c r="D2451" s="9">
        <v>3067518827.3170109</v>
      </c>
      <c r="E2451" s="9">
        <v>1745868.793903793</v>
      </c>
      <c r="F2451" s="255" t="s">
        <v>9134</v>
      </c>
      <c r="G2451" s="9"/>
      <c r="H2451" s="255" t="s">
        <v>9171</v>
      </c>
      <c r="I2451" s="9">
        <v>2</v>
      </c>
    </row>
    <row r="2452" spans="1:9">
      <c r="A2452" s="255" t="s">
        <v>3632</v>
      </c>
      <c r="B2452" s="9">
        <v>5</v>
      </c>
      <c r="C2452" s="255" t="s">
        <v>9108</v>
      </c>
      <c r="D2452" s="9">
        <v>1</v>
      </c>
      <c r="E2452" s="9">
        <v>1745868.793903793</v>
      </c>
      <c r="F2452" s="255" t="s">
        <v>9134</v>
      </c>
      <c r="G2452" s="9"/>
      <c r="H2452" s="255" t="s">
        <v>9171</v>
      </c>
      <c r="I2452" s="9">
        <v>2</v>
      </c>
    </row>
    <row r="2453" spans="1:9">
      <c r="A2453" s="255" t="s">
        <v>3633</v>
      </c>
      <c r="B2453" s="9">
        <v>5</v>
      </c>
      <c r="C2453" s="255" t="s">
        <v>9215</v>
      </c>
      <c r="D2453" s="9">
        <v>1757.0156692347914</v>
      </c>
      <c r="E2453" s="9">
        <v>1745868.793903793</v>
      </c>
      <c r="F2453" s="255" t="s">
        <v>9134</v>
      </c>
      <c r="G2453" s="9"/>
      <c r="H2453" s="255" t="s">
        <v>9171</v>
      </c>
      <c r="I2453" s="9">
        <v>2</v>
      </c>
    </row>
    <row r="2454" spans="1:9">
      <c r="A2454" s="255" t="s">
        <v>3634</v>
      </c>
      <c r="B2454" s="9">
        <v>5</v>
      </c>
      <c r="C2454" s="255" t="s">
        <v>9106</v>
      </c>
      <c r="D2454" s="9">
        <v>1745868.793903793</v>
      </c>
      <c r="E2454" s="9">
        <v>1745868.793903793</v>
      </c>
      <c r="F2454" s="255" t="s">
        <v>9135</v>
      </c>
      <c r="G2454" s="9"/>
      <c r="H2454" s="255" t="s">
        <v>9171</v>
      </c>
      <c r="I2454" s="9">
        <v>2</v>
      </c>
    </row>
    <row r="2455" spans="1:9">
      <c r="A2455" s="255" t="s">
        <v>3635</v>
      </c>
      <c r="B2455" s="9">
        <v>5</v>
      </c>
      <c r="C2455" s="255" t="s">
        <v>9107</v>
      </c>
      <c r="D2455" s="9">
        <v>4756759785.8137321</v>
      </c>
      <c r="E2455" s="9">
        <v>1745868.793903793</v>
      </c>
      <c r="F2455" s="255" t="s">
        <v>9135</v>
      </c>
      <c r="G2455" s="9"/>
      <c r="H2455" s="255" t="s">
        <v>9171</v>
      </c>
      <c r="I2455" s="9">
        <v>2</v>
      </c>
    </row>
    <row r="2456" spans="1:9">
      <c r="A2456" s="255" t="s">
        <v>3636</v>
      </c>
      <c r="B2456" s="9">
        <v>5</v>
      </c>
      <c r="C2456" s="255" t="s">
        <v>9108</v>
      </c>
      <c r="D2456" s="9">
        <v>1</v>
      </c>
      <c r="E2456" s="9">
        <v>1745868.793903793</v>
      </c>
      <c r="F2456" s="255" t="s">
        <v>9135</v>
      </c>
      <c r="G2456" s="9"/>
      <c r="H2456" s="255" t="s">
        <v>9171</v>
      </c>
      <c r="I2456" s="9">
        <v>2</v>
      </c>
    </row>
    <row r="2457" spans="1:9">
      <c r="A2457" s="255" t="s">
        <v>3637</v>
      </c>
      <c r="B2457" s="9">
        <v>5</v>
      </c>
      <c r="C2457" s="255" t="s">
        <v>9215</v>
      </c>
      <c r="D2457" s="9">
        <v>2724.5803364051972</v>
      </c>
      <c r="E2457" s="9">
        <v>1745868.793903793</v>
      </c>
      <c r="F2457" s="255" t="s">
        <v>9135</v>
      </c>
      <c r="G2457" s="9"/>
      <c r="H2457" s="255" t="s">
        <v>9171</v>
      </c>
      <c r="I2457" s="9">
        <v>2</v>
      </c>
    </row>
    <row r="2458" spans="1:9">
      <c r="A2458" s="255" t="s">
        <v>3638</v>
      </c>
      <c r="B2458" s="9">
        <v>5</v>
      </c>
      <c r="C2458" s="255" t="s">
        <v>9106</v>
      </c>
      <c r="D2458" s="9">
        <v>986641.54160170781</v>
      </c>
      <c r="E2458" s="9">
        <v>1745868.793903793</v>
      </c>
      <c r="F2458" s="255" t="s">
        <v>9136</v>
      </c>
      <c r="G2458" s="9"/>
      <c r="H2458" s="255" t="s">
        <v>9171</v>
      </c>
      <c r="I2458" s="9">
        <v>2</v>
      </c>
    </row>
    <row r="2459" spans="1:9">
      <c r="A2459" s="255" t="s">
        <v>3639</v>
      </c>
      <c r="B2459" s="9">
        <v>5</v>
      </c>
      <c r="C2459" s="255" t="s">
        <v>9107</v>
      </c>
      <c r="D2459" s="9">
        <v>1363893984.7658901</v>
      </c>
      <c r="E2459" s="9">
        <v>1745868.793903793</v>
      </c>
      <c r="F2459" s="255" t="s">
        <v>9136</v>
      </c>
      <c r="G2459" s="9"/>
      <c r="H2459" s="255" t="s">
        <v>9171</v>
      </c>
      <c r="I2459" s="9">
        <v>2</v>
      </c>
    </row>
    <row r="2460" spans="1:9">
      <c r="A2460" s="255" t="s">
        <v>3640</v>
      </c>
      <c r="B2460" s="9">
        <v>5</v>
      </c>
      <c r="C2460" s="255" t="s">
        <v>9108</v>
      </c>
      <c r="D2460" s="9">
        <v>0.56512926117177464</v>
      </c>
      <c r="E2460" s="9">
        <v>1745868.793903793</v>
      </c>
      <c r="F2460" s="255" t="s">
        <v>9136</v>
      </c>
      <c r="G2460" s="9"/>
      <c r="H2460" s="255" t="s">
        <v>9171</v>
      </c>
      <c r="I2460" s="9">
        <v>2</v>
      </c>
    </row>
    <row r="2461" spans="1:9">
      <c r="A2461" s="255" t="s">
        <v>3641</v>
      </c>
      <c r="B2461" s="9">
        <v>5</v>
      </c>
      <c r="C2461" s="255" t="s">
        <v>9215</v>
      </c>
      <c r="D2461" s="9">
        <v>781.21219047406157</v>
      </c>
      <c r="E2461" s="9">
        <v>1745868.793903793</v>
      </c>
      <c r="F2461" s="255" t="s">
        <v>9136</v>
      </c>
      <c r="G2461" s="9"/>
      <c r="H2461" s="255" t="s">
        <v>9171</v>
      </c>
      <c r="I2461" s="9">
        <v>2</v>
      </c>
    </row>
    <row r="2462" spans="1:9">
      <c r="A2462" s="255" t="s">
        <v>3642</v>
      </c>
      <c r="B2462" s="9">
        <v>5</v>
      </c>
      <c r="C2462" s="255" t="s">
        <v>9106</v>
      </c>
      <c r="D2462" s="9">
        <v>0</v>
      </c>
      <c r="E2462" s="9">
        <v>1745868.793903793</v>
      </c>
      <c r="F2462" s="255" t="s">
        <v>9137</v>
      </c>
      <c r="G2462" s="9"/>
      <c r="H2462" s="255" t="s">
        <v>9171</v>
      </c>
      <c r="I2462" s="9">
        <v>2</v>
      </c>
    </row>
    <row r="2463" spans="1:9">
      <c r="A2463" s="255" t="s">
        <v>3643</v>
      </c>
      <c r="B2463" s="9">
        <v>5</v>
      </c>
      <c r="C2463" s="255" t="s">
        <v>9107</v>
      </c>
      <c r="D2463" s="9">
        <v>-949909093.94873846</v>
      </c>
      <c r="E2463" s="9">
        <v>1745868.793903793</v>
      </c>
      <c r="F2463" s="255" t="s">
        <v>9137</v>
      </c>
      <c r="G2463" s="9"/>
      <c r="H2463" s="255" t="s">
        <v>9171</v>
      </c>
      <c r="I2463" s="9">
        <v>2</v>
      </c>
    </row>
    <row r="2464" spans="1:9">
      <c r="A2464" s="255" t="s">
        <v>3644</v>
      </c>
      <c r="B2464" s="9">
        <v>5</v>
      </c>
      <c r="C2464" s="255" t="s">
        <v>9108</v>
      </c>
      <c r="D2464" s="9">
        <v>0</v>
      </c>
      <c r="E2464" s="9">
        <v>1745868.793903793</v>
      </c>
      <c r="F2464" s="255" t="s">
        <v>9137</v>
      </c>
      <c r="G2464" s="9"/>
      <c r="H2464" s="255" t="s">
        <v>9171</v>
      </c>
      <c r="I2464" s="9">
        <v>2</v>
      </c>
    </row>
    <row r="2465" spans="1:9">
      <c r="A2465" s="255" t="s">
        <v>3645</v>
      </c>
      <c r="B2465" s="9">
        <v>5</v>
      </c>
      <c r="C2465" s="255" t="s">
        <v>9215</v>
      </c>
      <c r="D2465" s="9">
        <v>-544.08962303789463</v>
      </c>
      <c r="E2465" s="9">
        <v>1745868.793903793</v>
      </c>
      <c r="F2465" s="255" t="s">
        <v>9137</v>
      </c>
      <c r="G2465" s="9"/>
      <c r="H2465" s="255" t="s">
        <v>9171</v>
      </c>
      <c r="I2465" s="9">
        <v>2</v>
      </c>
    </row>
    <row r="2466" spans="1:9">
      <c r="A2466" s="255" t="s">
        <v>3646</v>
      </c>
      <c r="B2466" s="9">
        <v>5</v>
      </c>
      <c r="C2466" s="255" t="s">
        <v>9106</v>
      </c>
      <c r="D2466" s="9">
        <v>682473.05693594099</v>
      </c>
      <c r="E2466" s="9">
        <v>1745868.793903793</v>
      </c>
      <c r="F2466" s="255" t="s">
        <v>9138</v>
      </c>
      <c r="G2466" s="9"/>
      <c r="H2466" s="255" t="s">
        <v>9171</v>
      </c>
      <c r="I2466" s="9">
        <v>2</v>
      </c>
    </row>
    <row r="2467" spans="1:9">
      <c r="A2467" s="255" t="s">
        <v>3647</v>
      </c>
      <c r="B2467" s="9">
        <v>5</v>
      </c>
      <c r="C2467" s="255" t="s">
        <v>9107</v>
      </c>
      <c r="D2467" s="9">
        <v>413984890.81715178</v>
      </c>
      <c r="E2467" s="9">
        <v>1745868.793903793</v>
      </c>
      <c r="F2467" s="255" t="s">
        <v>9138</v>
      </c>
      <c r="G2467" s="9"/>
      <c r="H2467" s="255" t="s">
        <v>9171</v>
      </c>
      <c r="I2467" s="9">
        <v>2</v>
      </c>
    </row>
    <row r="2468" spans="1:9">
      <c r="A2468" s="255" t="s">
        <v>3648</v>
      </c>
      <c r="B2468" s="9">
        <v>5</v>
      </c>
      <c r="C2468" s="255" t="s">
        <v>9108</v>
      </c>
      <c r="D2468" s="9">
        <v>0.39090741487504305</v>
      </c>
      <c r="E2468" s="9">
        <v>1745868.793903793</v>
      </c>
      <c r="F2468" s="255" t="s">
        <v>9138</v>
      </c>
      <c r="G2468" s="9"/>
      <c r="H2468" s="255" t="s">
        <v>9171</v>
      </c>
      <c r="I2468" s="9">
        <v>2</v>
      </c>
    </row>
    <row r="2469" spans="1:9">
      <c r="A2469" s="255" t="s">
        <v>3649</v>
      </c>
      <c r="B2469" s="9">
        <v>5</v>
      </c>
      <c r="C2469" s="255" t="s">
        <v>9215</v>
      </c>
      <c r="D2469" s="9">
        <v>237.12256743616706</v>
      </c>
      <c r="E2469" s="9">
        <v>1745868.793903793</v>
      </c>
      <c r="F2469" s="255" t="s">
        <v>9138</v>
      </c>
      <c r="G2469" s="9"/>
      <c r="H2469" s="255" t="s">
        <v>9171</v>
      </c>
      <c r="I2469" s="9">
        <v>2</v>
      </c>
    </row>
    <row r="2470" spans="1:9">
      <c r="A2470" s="255" t="s">
        <v>3650</v>
      </c>
      <c r="B2470" s="9">
        <v>5</v>
      </c>
      <c r="C2470" s="255" t="s">
        <v>9106</v>
      </c>
      <c r="D2470" s="9">
        <v>575057.75487992319</v>
      </c>
      <c r="E2470" s="9">
        <v>1745868.793903793</v>
      </c>
      <c r="F2470" s="255" t="s">
        <v>9139</v>
      </c>
      <c r="G2470" s="9"/>
      <c r="H2470" s="255" t="s">
        <v>9171</v>
      </c>
      <c r="I2470" s="9">
        <v>2</v>
      </c>
    </row>
    <row r="2471" spans="1:9">
      <c r="A2471" s="255" t="s">
        <v>3651</v>
      </c>
      <c r="B2471" s="9">
        <v>5</v>
      </c>
      <c r="C2471" s="255" t="s">
        <v>9107</v>
      </c>
      <c r="D2471" s="9">
        <v>1745067177.2018657</v>
      </c>
      <c r="E2471" s="9">
        <v>1745868.793903793</v>
      </c>
      <c r="F2471" s="255" t="s">
        <v>9139</v>
      </c>
      <c r="G2471" s="9"/>
      <c r="H2471" s="255" t="s">
        <v>9171</v>
      </c>
      <c r="I2471" s="9">
        <v>2</v>
      </c>
    </row>
    <row r="2472" spans="1:9">
      <c r="A2472" s="255" t="s">
        <v>3652</v>
      </c>
      <c r="B2472" s="9">
        <v>5</v>
      </c>
      <c r="C2472" s="255" t="s">
        <v>9108</v>
      </c>
      <c r="D2472" s="9">
        <v>0.3293819998890547</v>
      </c>
      <c r="E2472" s="9">
        <v>1745868.793903793</v>
      </c>
      <c r="F2472" s="255" t="s">
        <v>9139</v>
      </c>
      <c r="G2472" s="9"/>
      <c r="H2472" s="255" t="s">
        <v>9171</v>
      </c>
      <c r="I2472" s="9">
        <v>2</v>
      </c>
    </row>
    <row r="2473" spans="1:9">
      <c r="A2473" s="255" t="s">
        <v>3653</v>
      </c>
      <c r="B2473" s="9">
        <v>5</v>
      </c>
      <c r="C2473" s="255" t="s">
        <v>9215</v>
      </c>
      <c r="D2473" s="9">
        <v>999.54084940132589</v>
      </c>
      <c r="E2473" s="9">
        <v>1745868.793903793</v>
      </c>
      <c r="F2473" s="255" t="s">
        <v>9139</v>
      </c>
      <c r="G2473" s="9"/>
      <c r="H2473" s="255" t="s">
        <v>9171</v>
      </c>
      <c r="I2473" s="9">
        <v>2</v>
      </c>
    </row>
    <row r="2474" spans="1:9">
      <c r="A2474" s="255" t="s">
        <v>3654</v>
      </c>
      <c r="B2474" s="9">
        <v>5</v>
      </c>
      <c r="C2474" s="255" t="s">
        <v>9106</v>
      </c>
      <c r="D2474" s="9">
        <v>1038096.255045319</v>
      </c>
      <c r="E2474" s="9">
        <v>1745868.793903793</v>
      </c>
      <c r="F2474" s="255" t="s">
        <v>9140</v>
      </c>
      <c r="G2474" s="9"/>
      <c r="H2474" s="255" t="s">
        <v>9171</v>
      </c>
      <c r="I2474" s="9">
        <v>2</v>
      </c>
    </row>
    <row r="2475" spans="1:9">
      <c r="A2475" s="255" t="s">
        <v>3655</v>
      </c>
      <c r="B2475" s="9">
        <v>5</v>
      </c>
      <c r="C2475" s="255" t="s">
        <v>9107</v>
      </c>
      <c r="D2475" s="9">
        <v>1689240958.496721</v>
      </c>
      <c r="E2475" s="9">
        <v>1745868.793903793</v>
      </c>
      <c r="F2475" s="255" t="s">
        <v>9140</v>
      </c>
      <c r="G2475" s="9"/>
      <c r="H2475" s="255" t="s">
        <v>9171</v>
      </c>
      <c r="I2475" s="9">
        <v>2</v>
      </c>
    </row>
    <row r="2476" spans="1:9">
      <c r="A2476" s="255" t="s">
        <v>3656</v>
      </c>
      <c r="B2476" s="9">
        <v>5</v>
      </c>
      <c r="C2476" s="255" t="s">
        <v>9108</v>
      </c>
      <c r="D2476" s="9">
        <v>0.5946015294334448</v>
      </c>
      <c r="E2476" s="9">
        <v>1745868.793903793</v>
      </c>
      <c r="F2476" s="255" t="s">
        <v>9140</v>
      </c>
      <c r="G2476" s="9"/>
      <c r="H2476" s="255" t="s">
        <v>9171</v>
      </c>
      <c r="I2476" s="9">
        <v>2</v>
      </c>
    </row>
    <row r="2477" spans="1:9">
      <c r="A2477" s="255" t="s">
        <v>3657</v>
      </c>
      <c r="B2477" s="9">
        <v>5</v>
      </c>
      <c r="C2477" s="255" t="s">
        <v>9215</v>
      </c>
      <c r="D2477" s="9">
        <v>967.56466717040564</v>
      </c>
      <c r="E2477" s="9">
        <v>1745868.793903793</v>
      </c>
      <c r="F2477" s="255" t="s">
        <v>9140</v>
      </c>
      <c r="G2477" s="9"/>
      <c r="H2477" s="255" t="s">
        <v>9171</v>
      </c>
      <c r="I2477" s="9">
        <v>2</v>
      </c>
    </row>
    <row r="2478" spans="1:9">
      <c r="A2478" s="255" t="s">
        <v>3658</v>
      </c>
      <c r="B2478" s="9">
        <v>5</v>
      </c>
      <c r="C2478" s="255" t="s">
        <v>9106</v>
      </c>
      <c r="D2478" s="9">
        <v>0</v>
      </c>
      <c r="E2478" s="9">
        <v>1745868.793903793</v>
      </c>
      <c r="F2478" s="255" t="s">
        <v>9141</v>
      </c>
      <c r="G2478" s="9"/>
      <c r="H2478" s="255" t="s">
        <v>9171</v>
      </c>
      <c r="I2478" s="9">
        <v>2</v>
      </c>
    </row>
    <row r="2479" spans="1:9">
      <c r="A2479" s="255" t="s">
        <v>3659</v>
      </c>
      <c r="B2479" s="9">
        <v>5</v>
      </c>
      <c r="C2479" s="255" t="s">
        <v>9107</v>
      </c>
      <c r="D2479" s="9">
        <v>0</v>
      </c>
      <c r="E2479" s="9">
        <v>1745868.793903793</v>
      </c>
      <c r="F2479" s="255" t="s">
        <v>9141</v>
      </c>
      <c r="G2479" s="9"/>
      <c r="H2479" s="255" t="s">
        <v>9171</v>
      </c>
      <c r="I2479" s="9">
        <v>2</v>
      </c>
    </row>
    <row r="2480" spans="1:9">
      <c r="A2480" s="255" t="s">
        <v>3660</v>
      </c>
      <c r="B2480" s="9">
        <v>5</v>
      </c>
      <c r="C2480" s="255" t="s">
        <v>9108</v>
      </c>
      <c r="D2480" s="9">
        <v>0</v>
      </c>
      <c r="E2480" s="9">
        <v>1745868.793903793</v>
      </c>
      <c r="F2480" s="255" t="s">
        <v>9141</v>
      </c>
      <c r="G2480" s="9"/>
      <c r="H2480" s="255" t="s">
        <v>9171</v>
      </c>
      <c r="I2480" s="9">
        <v>2</v>
      </c>
    </row>
    <row r="2481" spans="1:9">
      <c r="A2481" s="255" t="s">
        <v>3661</v>
      </c>
      <c r="B2481" s="9">
        <v>5</v>
      </c>
      <c r="C2481" s="255" t="s">
        <v>9215</v>
      </c>
      <c r="D2481" s="9">
        <v>0</v>
      </c>
      <c r="E2481" s="9">
        <v>1745868.793903793</v>
      </c>
      <c r="F2481" s="255" t="s">
        <v>9141</v>
      </c>
      <c r="G2481" s="9"/>
      <c r="H2481" s="255" t="s">
        <v>9171</v>
      </c>
      <c r="I2481" s="9">
        <v>2</v>
      </c>
    </row>
    <row r="2482" spans="1:9">
      <c r="A2482" s="255" t="s">
        <v>3662</v>
      </c>
      <c r="B2482" s="9">
        <v>6</v>
      </c>
      <c r="C2482" s="255" t="s">
        <v>9106</v>
      </c>
      <c r="D2482" s="9">
        <v>1138697.7732329799</v>
      </c>
      <c r="E2482" s="9">
        <v>1750668.0692784099</v>
      </c>
      <c r="F2482" s="255" t="s">
        <v>9117</v>
      </c>
      <c r="G2482" s="9"/>
      <c r="H2482" s="255" t="s">
        <v>9171</v>
      </c>
      <c r="I2482" s="9">
        <v>2</v>
      </c>
    </row>
    <row r="2483" spans="1:9">
      <c r="A2483" s="255" t="s">
        <v>3663</v>
      </c>
      <c r="B2483" s="9">
        <v>6</v>
      </c>
      <c r="C2483" s="255" t="s">
        <v>9107</v>
      </c>
      <c r="D2483" s="9">
        <v>3678273556.8024616</v>
      </c>
      <c r="E2483" s="9">
        <v>1750668.0692784099</v>
      </c>
      <c r="F2483" s="255" t="s">
        <v>9117</v>
      </c>
      <c r="G2483" s="9"/>
      <c r="H2483" s="255" t="s">
        <v>9171</v>
      </c>
      <c r="I2483" s="9">
        <v>2</v>
      </c>
    </row>
    <row r="2484" spans="1:9">
      <c r="A2484" s="255" t="s">
        <v>3664</v>
      </c>
      <c r="B2484" s="9">
        <v>6</v>
      </c>
      <c r="C2484" s="255" t="s">
        <v>9108</v>
      </c>
      <c r="D2484" s="9">
        <v>0.65043613533336919</v>
      </c>
      <c r="E2484" s="9">
        <v>1750668.0692784099</v>
      </c>
      <c r="F2484" s="255" t="s">
        <v>9117</v>
      </c>
      <c r="G2484" s="9"/>
      <c r="H2484" s="255" t="s">
        <v>9171</v>
      </c>
      <c r="I2484" s="9">
        <v>2</v>
      </c>
    </row>
    <row r="2485" spans="1:9">
      <c r="A2485" s="255" t="s">
        <v>3665</v>
      </c>
      <c r="B2485" s="9">
        <v>6</v>
      </c>
      <c r="C2485" s="255" t="s">
        <v>9215</v>
      </c>
      <c r="D2485" s="9">
        <v>2101.0685128441119</v>
      </c>
      <c r="E2485" s="9">
        <v>1750668.0692784099</v>
      </c>
      <c r="F2485" s="255" t="s">
        <v>9117</v>
      </c>
      <c r="G2485" s="9"/>
      <c r="H2485" s="255" t="s">
        <v>9171</v>
      </c>
      <c r="I2485" s="9">
        <v>2</v>
      </c>
    </row>
    <row r="2486" spans="1:9">
      <c r="A2486" s="255" t="s">
        <v>3666</v>
      </c>
      <c r="B2486" s="9">
        <v>6</v>
      </c>
      <c r="C2486" s="255" t="s">
        <v>9106</v>
      </c>
      <c r="D2486" s="9">
        <v>0</v>
      </c>
      <c r="E2486" s="9">
        <v>1750668.0692784099</v>
      </c>
      <c r="F2486" s="255" t="s">
        <v>9118</v>
      </c>
      <c r="G2486" s="9"/>
      <c r="H2486" s="255" t="s">
        <v>9171</v>
      </c>
      <c r="I2486" s="9">
        <v>2</v>
      </c>
    </row>
    <row r="2487" spans="1:9">
      <c r="A2487" s="255" t="s">
        <v>3667</v>
      </c>
      <c r="B2487" s="9">
        <v>6</v>
      </c>
      <c r="C2487" s="255" t="s">
        <v>9107</v>
      </c>
      <c r="D2487" s="9">
        <v>0</v>
      </c>
      <c r="E2487" s="9">
        <v>1750668.0692784099</v>
      </c>
      <c r="F2487" s="255" t="s">
        <v>9118</v>
      </c>
      <c r="G2487" s="9"/>
      <c r="H2487" s="255" t="s">
        <v>9171</v>
      </c>
      <c r="I2487" s="9">
        <v>2</v>
      </c>
    </row>
    <row r="2488" spans="1:9">
      <c r="A2488" s="255" t="s">
        <v>3668</v>
      </c>
      <c r="B2488" s="9">
        <v>6</v>
      </c>
      <c r="C2488" s="255" t="s">
        <v>9108</v>
      </c>
      <c r="D2488" s="9">
        <v>0</v>
      </c>
      <c r="E2488" s="9">
        <v>1750668.0692784099</v>
      </c>
      <c r="F2488" s="255" t="s">
        <v>9118</v>
      </c>
      <c r="G2488" s="9"/>
      <c r="H2488" s="255" t="s">
        <v>9171</v>
      </c>
      <c r="I2488" s="9">
        <v>2</v>
      </c>
    </row>
    <row r="2489" spans="1:9">
      <c r="A2489" s="255" t="s">
        <v>3669</v>
      </c>
      <c r="B2489" s="9">
        <v>6</v>
      </c>
      <c r="C2489" s="255" t="s">
        <v>9215</v>
      </c>
      <c r="D2489" s="9">
        <v>0</v>
      </c>
      <c r="E2489" s="9">
        <v>1750668.0692784099</v>
      </c>
      <c r="F2489" s="255" t="s">
        <v>9118</v>
      </c>
      <c r="G2489" s="9"/>
      <c r="H2489" s="255" t="s">
        <v>9171</v>
      </c>
      <c r="I2489" s="9">
        <v>2</v>
      </c>
    </row>
    <row r="2490" spans="1:9">
      <c r="A2490" s="255" t="s">
        <v>3670</v>
      </c>
      <c r="B2490" s="9">
        <v>6</v>
      </c>
      <c r="C2490" s="255" t="s">
        <v>9106</v>
      </c>
      <c r="D2490" s="9">
        <v>0</v>
      </c>
      <c r="E2490" s="9">
        <v>1750668.0692784099</v>
      </c>
      <c r="F2490" s="255" t="s">
        <v>9119</v>
      </c>
      <c r="G2490" s="9"/>
      <c r="H2490" s="255" t="s">
        <v>9171</v>
      </c>
      <c r="I2490" s="9">
        <v>2</v>
      </c>
    </row>
    <row r="2491" spans="1:9">
      <c r="A2491" s="255" t="s">
        <v>3671</v>
      </c>
      <c r="B2491" s="9">
        <v>6</v>
      </c>
      <c r="C2491" s="255" t="s">
        <v>9107</v>
      </c>
      <c r="D2491" s="9">
        <v>0</v>
      </c>
      <c r="E2491" s="9">
        <v>1750668.0692784099</v>
      </c>
      <c r="F2491" s="255" t="s">
        <v>9119</v>
      </c>
      <c r="G2491" s="9"/>
      <c r="H2491" s="255" t="s">
        <v>9171</v>
      </c>
      <c r="I2491" s="9">
        <v>2</v>
      </c>
    </row>
    <row r="2492" spans="1:9">
      <c r="A2492" s="255" t="s">
        <v>3672</v>
      </c>
      <c r="B2492" s="9">
        <v>6</v>
      </c>
      <c r="C2492" s="255" t="s">
        <v>9108</v>
      </c>
      <c r="D2492" s="9">
        <v>0</v>
      </c>
      <c r="E2492" s="9">
        <v>1750668.0692784099</v>
      </c>
      <c r="F2492" s="255" t="s">
        <v>9119</v>
      </c>
      <c r="G2492" s="9"/>
      <c r="H2492" s="255" t="s">
        <v>9171</v>
      </c>
      <c r="I2492" s="9">
        <v>2</v>
      </c>
    </row>
    <row r="2493" spans="1:9">
      <c r="A2493" s="255" t="s">
        <v>3673</v>
      </c>
      <c r="B2493" s="9">
        <v>6</v>
      </c>
      <c r="C2493" s="255" t="s">
        <v>9215</v>
      </c>
      <c r="D2493" s="9">
        <v>0</v>
      </c>
      <c r="E2493" s="9">
        <v>1750668.0692784099</v>
      </c>
      <c r="F2493" s="255" t="s">
        <v>9119</v>
      </c>
      <c r="G2493" s="9"/>
      <c r="H2493" s="255" t="s">
        <v>9171</v>
      </c>
      <c r="I2493" s="9">
        <v>2</v>
      </c>
    </row>
    <row r="2494" spans="1:9">
      <c r="A2494" s="255" t="s">
        <v>3674</v>
      </c>
      <c r="B2494" s="9">
        <v>6</v>
      </c>
      <c r="C2494" s="255" t="s">
        <v>9106</v>
      </c>
      <c r="D2494" s="9">
        <v>0</v>
      </c>
      <c r="E2494" s="9">
        <v>1750668.0692784099</v>
      </c>
      <c r="F2494" s="255" t="s">
        <v>9120</v>
      </c>
      <c r="G2494" s="9"/>
      <c r="H2494" s="255" t="s">
        <v>9171</v>
      </c>
      <c r="I2494" s="9">
        <v>2</v>
      </c>
    </row>
    <row r="2495" spans="1:9">
      <c r="A2495" s="255" t="s">
        <v>3675</v>
      </c>
      <c r="B2495" s="9">
        <v>6</v>
      </c>
      <c r="C2495" s="255" t="s">
        <v>9107</v>
      </c>
      <c r="D2495" s="9">
        <v>0</v>
      </c>
      <c r="E2495" s="9">
        <v>1750668.0692784099</v>
      </c>
      <c r="F2495" s="255" t="s">
        <v>9120</v>
      </c>
      <c r="G2495" s="9"/>
      <c r="H2495" s="255" t="s">
        <v>9171</v>
      </c>
      <c r="I2495" s="9">
        <v>2</v>
      </c>
    </row>
    <row r="2496" spans="1:9">
      <c r="A2496" s="255" t="s">
        <v>3676</v>
      </c>
      <c r="B2496" s="9">
        <v>6</v>
      </c>
      <c r="C2496" s="255" t="s">
        <v>9108</v>
      </c>
      <c r="D2496" s="9">
        <v>0</v>
      </c>
      <c r="E2496" s="9">
        <v>1750668.0692784099</v>
      </c>
      <c r="F2496" s="255" t="s">
        <v>9120</v>
      </c>
      <c r="G2496" s="9"/>
      <c r="H2496" s="255" t="s">
        <v>9171</v>
      </c>
      <c r="I2496" s="9">
        <v>2</v>
      </c>
    </row>
    <row r="2497" spans="1:9">
      <c r="A2497" s="255" t="s">
        <v>3677</v>
      </c>
      <c r="B2497" s="9">
        <v>6</v>
      </c>
      <c r="C2497" s="255" t="s">
        <v>9215</v>
      </c>
      <c r="D2497" s="9">
        <v>0</v>
      </c>
      <c r="E2497" s="9">
        <v>1750668.0692784099</v>
      </c>
      <c r="F2497" s="255" t="s">
        <v>9120</v>
      </c>
      <c r="G2497" s="9"/>
      <c r="H2497" s="255" t="s">
        <v>9171</v>
      </c>
      <c r="I2497" s="9">
        <v>2</v>
      </c>
    </row>
    <row r="2498" spans="1:9">
      <c r="A2498" s="255" t="s">
        <v>3678</v>
      </c>
      <c r="B2498" s="9">
        <v>6</v>
      </c>
      <c r="C2498" s="255" t="s">
        <v>9106</v>
      </c>
      <c r="D2498" s="9">
        <v>0</v>
      </c>
      <c r="E2498" s="9">
        <v>1750668.0692784099</v>
      </c>
      <c r="F2498" s="255" t="s">
        <v>9121</v>
      </c>
      <c r="G2498" s="9"/>
      <c r="H2498" s="255" t="s">
        <v>9171</v>
      </c>
      <c r="I2498" s="9">
        <v>2</v>
      </c>
    </row>
    <row r="2499" spans="1:9">
      <c r="A2499" s="255" t="s">
        <v>3679</v>
      </c>
      <c r="B2499" s="9">
        <v>6</v>
      </c>
      <c r="C2499" s="255" t="s">
        <v>9107</v>
      </c>
      <c r="D2499" s="9">
        <v>0</v>
      </c>
      <c r="E2499" s="9">
        <v>1750668.0692784099</v>
      </c>
      <c r="F2499" s="255" t="s">
        <v>9121</v>
      </c>
      <c r="G2499" s="9"/>
      <c r="H2499" s="255" t="s">
        <v>9171</v>
      </c>
      <c r="I2499" s="9">
        <v>2</v>
      </c>
    </row>
    <row r="2500" spans="1:9">
      <c r="A2500" s="255" t="s">
        <v>3680</v>
      </c>
      <c r="B2500" s="9">
        <v>6</v>
      </c>
      <c r="C2500" s="255" t="s">
        <v>9108</v>
      </c>
      <c r="D2500" s="9">
        <v>0</v>
      </c>
      <c r="E2500" s="9">
        <v>1750668.0692784099</v>
      </c>
      <c r="F2500" s="255" t="s">
        <v>9121</v>
      </c>
      <c r="G2500" s="9"/>
      <c r="H2500" s="255" t="s">
        <v>9171</v>
      </c>
      <c r="I2500" s="9">
        <v>2</v>
      </c>
    </row>
    <row r="2501" spans="1:9">
      <c r="A2501" s="255" t="s">
        <v>3681</v>
      </c>
      <c r="B2501" s="9">
        <v>6</v>
      </c>
      <c r="C2501" s="255" t="s">
        <v>9215</v>
      </c>
      <c r="D2501" s="9">
        <v>0</v>
      </c>
      <c r="E2501" s="9">
        <v>1750668.0692784099</v>
      </c>
      <c r="F2501" s="255" t="s">
        <v>9121</v>
      </c>
      <c r="G2501" s="9"/>
      <c r="H2501" s="255" t="s">
        <v>9171</v>
      </c>
      <c r="I2501" s="9">
        <v>2</v>
      </c>
    </row>
    <row r="2502" spans="1:9">
      <c r="A2502" s="255" t="s">
        <v>3682</v>
      </c>
      <c r="B2502" s="9">
        <v>6</v>
      </c>
      <c r="C2502" s="255" t="s">
        <v>9106</v>
      </c>
      <c r="D2502" s="9">
        <v>0</v>
      </c>
      <c r="E2502" s="9">
        <v>1750668.0692784099</v>
      </c>
      <c r="F2502" s="255" t="s">
        <v>9122</v>
      </c>
      <c r="G2502" s="9"/>
      <c r="H2502" s="255" t="s">
        <v>9171</v>
      </c>
      <c r="I2502" s="9">
        <v>2</v>
      </c>
    </row>
    <row r="2503" spans="1:9">
      <c r="A2503" s="255" t="s">
        <v>3683</v>
      </c>
      <c r="B2503" s="9">
        <v>6</v>
      </c>
      <c r="C2503" s="255" t="s">
        <v>9107</v>
      </c>
      <c r="D2503" s="9">
        <v>0</v>
      </c>
      <c r="E2503" s="9">
        <v>1750668.0692784099</v>
      </c>
      <c r="F2503" s="255" t="s">
        <v>9122</v>
      </c>
      <c r="G2503" s="9"/>
      <c r="H2503" s="255" t="s">
        <v>9171</v>
      </c>
      <c r="I2503" s="9">
        <v>2</v>
      </c>
    </row>
    <row r="2504" spans="1:9">
      <c r="A2504" s="255" t="s">
        <v>3684</v>
      </c>
      <c r="B2504" s="9">
        <v>6</v>
      </c>
      <c r="C2504" s="255" t="s">
        <v>9108</v>
      </c>
      <c r="D2504" s="9">
        <v>0</v>
      </c>
      <c r="E2504" s="9">
        <v>1750668.0692784099</v>
      </c>
      <c r="F2504" s="255" t="s">
        <v>9122</v>
      </c>
      <c r="G2504" s="9"/>
      <c r="H2504" s="255" t="s">
        <v>9171</v>
      </c>
      <c r="I2504" s="9">
        <v>2</v>
      </c>
    </row>
    <row r="2505" spans="1:9">
      <c r="A2505" s="255" t="s">
        <v>3685</v>
      </c>
      <c r="B2505" s="9">
        <v>6</v>
      </c>
      <c r="C2505" s="255" t="s">
        <v>9215</v>
      </c>
      <c r="D2505" s="9">
        <v>0</v>
      </c>
      <c r="E2505" s="9">
        <v>1750668.0692784099</v>
      </c>
      <c r="F2505" s="255" t="s">
        <v>9122</v>
      </c>
      <c r="G2505" s="9"/>
      <c r="H2505" s="255" t="s">
        <v>9171</v>
      </c>
      <c r="I2505" s="9">
        <v>2</v>
      </c>
    </row>
    <row r="2506" spans="1:9">
      <c r="A2506" s="255" t="s">
        <v>3686</v>
      </c>
      <c r="B2506" s="9">
        <v>6</v>
      </c>
      <c r="C2506" s="255" t="s">
        <v>9106</v>
      </c>
      <c r="D2506" s="9">
        <v>0</v>
      </c>
      <c r="E2506" s="9">
        <v>1750668.0692784099</v>
      </c>
      <c r="F2506" s="255" t="s">
        <v>9123</v>
      </c>
      <c r="G2506" s="9"/>
      <c r="H2506" s="255" t="s">
        <v>9171</v>
      </c>
      <c r="I2506" s="9">
        <v>2</v>
      </c>
    </row>
    <row r="2507" spans="1:9">
      <c r="A2507" s="255" t="s">
        <v>3687</v>
      </c>
      <c r="B2507" s="9">
        <v>6</v>
      </c>
      <c r="C2507" s="255" t="s">
        <v>9107</v>
      </c>
      <c r="D2507" s="9">
        <v>0</v>
      </c>
      <c r="E2507" s="9">
        <v>1750668.0692784099</v>
      </c>
      <c r="F2507" s="255" t="s">
        <v>9123</v>
      </c>
      <c r="G2507" s="9"/>
      <c r="H2507" s="255" t="s">
        <v>9171</v>
      </c>
      <c r="I2507" s="9">
        <v>2</v>
      </c>
    </row>
    <row r="2508" spans="1:9">
      <c r="A2508" s="255" t="s">
        <v>3688</v>
      </c>
      <c r="B2508" s="9">
        <v>6</v>
      </c>
      <c r="C2508" s="255" t="s">
        <v>9108</v>
      </c>
      <c r="D2508" s="9">
        <v>0</v>
      </c>
      <c r="E2508" s="9">
        <v>1750668.0692784099</v>
      </c>
      <c r="F2508" s="255" t="s">
        <v>9123</v>
      </c>
      <c r="G2508" s="9"/>
      <c r="H2508" s="255" t="s">
        <v>9171</v>
      </c>
      <c r="I2508" s="9">
        <v>2</v>
      </c>
    </row>
    <row r="2509" spans="1:9">
      <c r="A2509" s="255" t="s">
        <v>3689</v>
      </c>
      <c r="B2509" s="9">
        <v>6</v>
      </c>
      <c r="C2509" s="255" t="s">
        <v>9215</v>
      </c>
      <c r="D2509" s="9">
        <v>0</v>
      </c>
      <c r="E2509" s="9">
        <v>1750668.0692784099</v>
      </c>
      <c r="F2509" s="255" t="s">
        <v>9123</v>
      </c>
      <c r="G2509" s="9"/>
      <c r="H2509" s="255" t="s">
        <v>9171</v>
      </c>
      <c r="I2509" s="9">
        <v>2</v>
      </c>
    </row>
    <row r="2510" spans="1:9">
      <c r="A2510" s="255" t="s">
        <v>3690</v>
      </c>
      <c r="B2510" s="9">
        <v>6</v>
      </c>
      <c r="C2510" s="255" t="s">
        <v>9106</v>
      </c>
      <c r="D2510" s="9">
        <v>0</v>
      </c>
      <c r="E2510" s="9">
        <v>1750668.0692784099</v>
      </c>
      <c r="F2510" s="255" t="s">
        <v>9124</v>
      </c>
      <c r="G2510" s="9"/>
      <c r="H2510" s="255" t="s">
        <v>9171</v>
      </c>
      <c r="I2510" s="9">
        <v>2</v>
      </c>
    </row>
    <row r="2511" spans="1:9">
      <c r="A2511" s="255" t="s">
        <v>3691</v>
      </c>
      <c r="B2511" s="9">
        <v>6</v>
      </c>
      <c r="C2511" s="255" t="s">
        <v>9107</v>
      </c>
      <c r="D2511" s="9">
        <v>0</v>
      </c>
      <c r="E2511" s="9">
        <v>1750668.0692784099</v>
      </c>
      <c r="F2511" s="255" t="s">
        <v>9124</v>
      </c>
      <c r="G2511" s="9"/>
      <c r="H2511" s="255" t="s">
        <v>9171</v>
      </c>
      <c r="I2511" s="9">
        <v>2</v>
      </c>
    </row>
    <row r="2512" spans="1:9">
      <c r="A2512" s="255" t="s">
        <v>3692</v>
      </c>
      <c r="B2512" s="9">
        <v>6</v>
      </c>
      <c r="C2512" s="255" t="s">
        <v>9108</v>
      </c>
      <c r="D2512" s="9">
        <v>0</v>
      </c>
      <c r="E2512" s="9">
        <v>1750668.0692784099</v>
      </c>
      <c r="F2512" s="255" t="s">
        <v>9124</v>
      </c>
      <c r="G2512" s="9"/>
      <c r="H2512" s="255" t="s">
        <v>9171</v>
      </c>
      <c r="I2512" s="9">
        <v>2</v>
      </c>
    </row>
    <row r="2513" spans="1:9">
      <c r="A2513" s="255" t="s">
        <v>3693</v>
      </c>
      <c r="B2513" s="9">
        <v>6</v>
      </c>
      <c r="C2513" s="255" t="s">
        <v>9215</v>
      </c>
      <c r="D2513" s="9">
        <v>0</v>
      </c>
      <c r="E2513" s="9">
        <v>1750668.0692784099</v>
      </c>
      <c r="F2513" s="255" t="s">
        <v>9124</v>
      </c>
      <c r="G2513" s="9"/>
      <c r="H2513" s="255" t="s">
        <v>9171</v>
      </c>
      <c r="I2513" s="9">
        <v>2</v>
      </c>
    </row>
    <row r="2514" spans="1:9">
      <c r="A2514" s="255" t="s">
        <v>3694</v>
      </c>
      <c r="B2514" s="9">
        <v>6</v>
      </c>
      <c r="C2514" s="255" t="s">
        <v>9106</v>
      </c>
      <c r="D2514" s="9">
        <v>1183946.167356516</v>
      </c>
      <c r="E2514" s="9">
        <v>1750668.0692784099</v>
      </c>
      <c r="F2514" s="255" t="s">
        <v>9125</v>
      </c>
      <c r="G2514" s="9"/>
      <c r="H2514" s="255" t="s">
        <v>9171</v>
      </c>
      <c r="I2514" s="9">
        <v>2</v>
      </c>
    </row>
    <row r="2515" spans="1:9">
      <c r="A2515" s="255" t="s">
        <v>3695</v>
      </c>
      <c r="B2515" s="9">
        <v>6</v>
      </c>
      <c r="C2515" s="255" t="s">
        <v>9107</v>
      </c>
      <c r="D2515" s="9">
        <v>1917946714.0731211</v>
      </c>
      <c r="E2515" s="9">
        <v>1750668.0692784099</v>
      </c>
      <c r="F2515" s="255" t="s">
        <v>9125</v>
      </c>
      <c r="G2515" s="9"/>
      <c r="H2515" s="255" t="s">
        <v>9171</v>
      </c>
      <c r="I2515" s="9">
        <v>2</v>
      </c>
    </row>
    <row r="2516" spans="1:9">
      <c r="A2516" s="255" t="s">
        <v>3696</v>
      </c>
      <c r="B2516" s="9">
        <v>6</v>
      </c>
      <c r="C2516" s="255" t="s">
        <v>9108</v>
      </c>
      <c r="D2516" s="9">
        <v>0.6762824935994376</v>
      </c>
      <c r="E2516" s="9">
        <v>1750668.0692784099</v>
      </c>
      <c r="F2516" s="255" t="s">
        <v>9125</v>
      </c>
      <c r="G2516" s="9"/>
      <c r="H2516" s="255" t="s">
        <v>9171</v>
      </c>
      <c r="I2516" s="9">
        <v>2</v>
      </c>
    </row>
    <row r="2517" spans="1:9">
      <c r="A2517" s="255" t="s">
        <v>3697</v>
      </c>
      <c r="B2517" s="9">
        <v>6</v>
      </c>
      <c r="C2517" s="255" t="s">
        <v>9215</v>
      </c>
      <c r="D2517" s="9">
        <v>1095.5513199390562</v>
      </c>
      <c r="E2517" s="9">
        <v>1750668.0692784099</v>
      </c>
      <c r="F2517" s="255" t="s">
        <v>9125</v>
      </c>
      <c r="G2517" s="9"/>
      <c r="H2517" s="255" t="s">
        <v>9171</v>
      </c>
      <c r="I2517" s="9">
        <v>2</v>
      </c>
    </row>
    <row r="2518" spans="1:9">
      <c r="A2518" s="255" t="s">
        <v>3698</v>
      </c>
      <c r="B2518" s="9">
        <v>6</v>
      </c>
      <c r="C2518" s="255" t="s">
        <v>9106</v>
      </c>
      <c r="D2518" s="9">
        <v>1183946.167356516</v>
      </c>
      <c r="E2518" s="9">
        <v>1750668.0692784099</v>
      </c>
      <c r="F2518" s="255" t="s">
        <v>9126</v>
      </c>
      <c r="G2518" s="9"/>
      <c r="H2518" s="255" t="s">
        <v>9171</v>
      </c>
      <c r="I2518" s="9">
        <v>2</v>
      </c>
    </row>
    <row r="2519" spans="1:9">
      <c r="A2519" s="255" t="s">
        <v>3699</v>
      </c>
      <c r="B2519" s="9">
        <v>6</v>
      </c>
      <c r="C2519" s="255" t="s">
        <v>9107</v>
      </c>
      <c r="D2519" s="9">
        <v>1917946714.0731211</v>
      </c>
      <c r="E2519" s="9">
        <v>1750668.0692784099</v>
      </c>
      <c r="F2519" s="255" t="s">
        <v>9126</v>
      </c>
      <c r="G2519" s="9"/>
      <c r="H2519" s="255" t="s">
        <v>9171</v>
      </c>
      <c r="I2519" s="9">
        <v>2</v>
      </c>
    </row>
    <row r="2520" spans="1:9">
      <c r="A2520" s="255" t="s">
        <v>3700</v>
      </c>
      <c r="B2520" s="9">
        <v>6</v>
      </c>
      <c r="C2520" s="255" t="s">
        <v>9108</v>
      </c>
      <c r="D2520" s="9">
        <v>0.6762824935994376</v>
      </c>
      <c r="E2520" s="9">
        <v>1750668.0692784099</v>
      </c>
      <c r="F2520" s="255" t="s">
        <v>9126</v>
      </c>
      <c r="G2520" s="9"/>
      <c r="H2520" s="255" t="s">
        <v>9171</v>
      </c>
      <c r="I2520" s="9">
        <v>2</v>
      </c>
    </row>
    <row r="2521" spans="1:9">
      <c r="A2521" s="255" t="s">
        <v>3701</v>
      </c>
      <c r="B2521" s="9">
        <v>6</v>
      </c>
      <c r="C2521" s="255" t="s">
        <v>9215</v>
      </c>
      <c r="D2521" s="9">
        <v>1095.5513199390562</v>
      </c>
      <c r="E2521" s="9">
        <v>1750668.0692784099</v>
      </c>
      <c r="F2521" s="255" t="s">
        <v>9126</v>
      </c>
      <c r="G2521" s="9"/>
      <c r="H2521" s="255" t="s">
        <v>9171</v>
      </c>
      <c r="I2521" s="9">
        <v>2</v>
      </c>
    </row>
    <row r="2522" spans="1:9">
      <c r="A2522" s="255" t="s">
        <v>3702</v>
      </c>
      <c r="B2522" s="9">
        <v>6</v>
      </c>
      <c r="C2522" s="255" t="s">
        <v>9106</v>
      </c>
      <c r="D2522" s="9">
        <v>1183946.167356516</v>
      </c>
      <c r="E2522" s="9">
        <v>1750668.0692784099</v>
      </c>
      <c r="F2522" s="255" t="s">
        <v>9127</v>
      </c>
      <c r="G2522" s="9"/>
      <c r="H2522" s="255" t="s">
        <v>9171</v>
      </c>
      <c r="I2522" s="9">
        <v>2</v>
      </c>
    </row>
    <row r="2523" spans="1:9">
      <c r="A2523" s="255" t="s">
        <v>3703</v>
      </c>
      <c r="B2523" s="9">
        <v>6</v>
      </c>
      <c r="C2523" s="255" t="s">
        <v>9107</v>
      </c>
      <c r="D2523" s="9">
        <v>1917946714.0731211</v>
      </c>
      <c r="E2523" s="9">
        <v>1750668.0692784099</v>
      </c>
      <c r="F2523" s="255" t="s">
        <v>9127</v>
      </c>
      <c r="G2523" s="9"/>
      <c r="H2523" s="255" t="s">
        <v>9171</v>
      </c>
      <c r="I2523" s="9">
        <v>2</v>
      </c>
    </row>
    <row r="2524" spans="1:9">
      <c r="A2524" s="255" t="s">
        <v>3704</v>
      </c>
      <c r="B2524" s="9">
        <v>6</v>
      </c>
      <c r="C2524" s="255" t="s">
        <v>9108</v>
      </c>
      <c r="D2524" s="9">
        <v>0.6762824935994376</v>
      </c>
      <c r="E2524" s="9">
        <v>1750668.0692784099</v>
      </c>
      <c r="F2524" s="255" t="s">
        <v>9127</v>
      </c>
      <c r="G2524" s="9"/>
      <c r="H2524" s="255" t="s">
        <v>9171</v>
      </c>
      <c r="I2524" s="9">
        <v>2</v>
      </c>
    </row>
    <row r="2525" spans="1:9">
      <c r="A2525" s="255" t="s">
        <v>3705</v>
      </c>
      <c r="B2525" s="9">
        <v>6</v>
      </c>
      <c r="C2525" s="255" t="s">
        <v>9215</v>
      </c>
      <c r="D2525" s="9">
        <v>1095.5513199390562</v>
      </c>
      <c r="E2525" s="9">
        <v>1750668.0692784099</v>
      </c>
      <c r="F2525" s="255" t="s">
        <v>9127</v>
      </c>
      <c r="G2525" s="9"/>
      <c r="H2525" s="255" t="s">
        <v>9171</v>
      </c>
      <c r="I2525" s="9">
        <v>2</v>
      </c>
    </row>
    <row r="2526" spans="1:9">
      <c r="A2526" s="255" t="s">
        <v>3706</v>
      </c>
      <c r="B2526" s="9">
        <v>6</v>
      </c>
      <c r="C2526" s="255" t="s">
        <v>9106</v>
      </c>
      <c r="D2526" s="9">
        <v>1750668.0692784099</v>
      </c>
      <c r="E2526" s="9">
        <v>1750668.0692784099</v>
      </c>
      <c r="F2526" s="255" t="s">
        <v>9128</v>
      </c>
      <c r="G2526" s="9"/>
      <c r="H2526" s="255" t="s">
        <v>9171</v>
      </c>
      <c r="I2526" s="9">
        <v>2</v>
      </c>
    </row>
    <row r="2527" spans="1:9">
      <c r="A2527" s="255" t="s">
        <v>3707</v>
      </c>
      <c r="B2527" s="9">
        <v>6</v>
      </c>
      <c r="C2527" s="255" t="s">
        <v>9107</v>
      </c>
      <c r="D2527" s="9">
        <v>2450557093.4820409</v>
      </c>
      <c r="E2527" s="9">
        <v>1750668.0692784099</v>
      </c>
      <c r="F2527" s="255" t="s">
        <v>9128</v>
      </c>
      <c r="G2527" s="9"/>
      <c r="H2527" s="255" t="s">
        <v>9171</v>
      </c>
      <c r="I2527" s="9">
        <v>2</v>
      </c>
    </row>
    <row r="2528" spans="1:9">
      <c r="A2528" s="255" t="s">
        <v>3708</v>
      </c>
      <c r="B2528" s="9">
        <v>6</v>
      </c>
      <c r="C2528" s="255" t="s">
        <v>9108</v>
      </c>
      <c r="D2528" s="9">
        <v>1</v>
      </c>
      <c r="E2528" s="9">
        <v>1750668.0692784099</v>
      </c>
      <c r="F2528" s="255" t="s">
        <v>9128</v>
      </c>
      <c r="G2528" s="9"/>
      <c r="H2528" s="255" t="s">
        <v>9171</v>
      </c>
      <c r="I2528" s="9">
        <v>2</v>
      </c>
    </row>
    <row r="2529" spans="1:9">
      <c r="A2529" s="255" t="s">
        <v>3709</v>
      </c>
      <c r="B2529" s="9">
        <v>6</v>
      </c>
      <c r="C2529" s="255" t="s">
        <v>9215</v>
      </c>
      <c r="D2529" s="9">
        <v>1399.7839661816138</v>
      </c>
      <c r="E2529" s="9">
        <v>1750668.0692784099</v>
      </c>
      <c r="F2529" s="255" t="s">
        <v>9128</v>
      </c>
      <c r="G2529" s="9"/>
      <c r="H2529" s="255" t="s">
        <v>9171</v>
      </c>
      <c r="I2529" s="9">
        <v>2</v>
      </c>
    </row>
    <row r="2530" spans="1:9">
      <c r="A2530" s="255" t="s">
        <v>3710</v>
      </c>
      <c r="B2530" s="9">
        <v>6</v>
      </c>
      <c r="C2530" s="255" t="s">
        <v>9106</v>
      </c>
      <c r="D2530" s="9">
        <v>1265424.7486104118</v>
      </c>
      <c r="E2530" s="9">
        <v>1750668.0692784099</v>
      </c>
      <c r="F2530" s="255" t="s">
        <v>9129</v>
      </c>
      <c r="G2530" s="9"/>
      <c r="H2530" s="255" t="s">
        <v>9171</v>
      </c>
      <c r="I2530" s="9">
        <v>2</v>
      </c>
    </row>
    <row r="2531" spans="1:9">
      <c r="A2531" s="255" t="s">
        <v>3711</v>
      </c>
      <c r="B2531" s="9">
        <v>6</v>
      </c>
      <c r="C2531" s="255" t="s">
        <v>9107</v>
      </c>
      <c r="D2531" s="9">
        <v>4425442866.914916</v>
      </c>
      <c r="E2531" s="9">
        <v>1750668.0692784099</v>
      </c>
      <c r="F2531" s="255" t="s">
        <v>9129</v>
      </c>
      <c r="G2531" s="9"/>
      <c r="H2531" s="255" t="s">
        <v>9171</v>
      </c>
      <c r="I2531" s="9">
        <v>2</v>
      </c>
    </row>
    <row r="2532" spans="1:9">
      <c r="A2532" s="255" t="s">
        <v>3712</v>
      </c>
      <c r="B2532" s="9">
        <v>6</v>
      </c>
      <c r="C2532" s="255" t="s">
        <v>9108</v>
      </c>
      <c r="D2532" s="9">
        <v>0.7228239155192876</v>
      </c>
      <c r="E2532" s="9">
        <v>1750668.0692784099</v>
      </c>
      <c r="F2532" s="255" t="s">
        <v>9129</v>
      </c>
      <c r="G2532" s="9"/>
      <c r="H2532" s="255" t="s">
        <v>9171</v>
      </c>
      <c r="I2532" s="9">
        <v>2</v>
      </c>
    </row>
    <row r="2533" spans="1:9">
      <c r="A2533" s="255" t="s">
        <v>3713</v>
      </c>
      <c r="B2533" s="9">
        <v>6</v>
      </c>
      <c r="C2533" s="255" t="s">
        <v>9215</v>
      </c>
      <c r="D2533" s="9">
        <v>2527.8594752339286</v>
      </c>
      <c r="E2533" s="9">
        <v>1750668.0692784099</v>
      </c>
      <c r="F2533" s="255" t="s">
        <v>9129</v>
      </c>
      <c r="G2533" s="9"/>
      <c r="H2533" s="255" t="s">
        <v>9171</v>
      </c>
      <c r="I2533" s="9">
        <v>2</v>
      </c>
    </row>
    <row r="2534" spans="1:9">
      <c r="A2534" s="255" t="s">
        <v>3714</v>
      </c>
      <c r="B2534" s="9">
        <v>6</v>
      </c>
      <c r="C2534" s="255" t="s">
        <v>9106</v>
      </c>
      <c r="D2534" s="9">
        <v>1564908.0136831396</v>
      </c>
      <c r="E2534" s="9">
        <v>1750668.0692784099</v>
      </c>
      <c r="F2534" s="255" t="s">
        <v>9130</v>
      </c>
      <c r="G2534" s="9"/>
      <c r="H2534" s="255" t="s">
        <v>9171</v>
      </c>
      <c r="I2534" s="9">
        <v>2</v>
      </c>
    </row>
    <row r="2535" spans="1:9">
      <c r="A2535" s="255" t="s">
        <v>3715</v>
      </c>
      <c r="B2535" s="9">
        <v>6</v>
      </c>
      <c r="C2535" s="255" t="s">
        <v>9107</v>
      </c>
      <c r="D2535" s="9">
        <v>6343389580.9880362</v>
      </c>
      <c r="E2535" s="9">
        <v>1750668.0692784099</v>
      </c>
      <c r="F2535" s="255" t="s">
        <v>9130</v>
      </c>
      <c r="G2535" s="9"/>
      <c r="H2535" s="255" t="s">
        <v>9171</v>
      </c>
      <c r="I2535" s="9">
        <v>2</v>
      </c>
    </row>
    <row r="2536" spans="1:9">
      <c r="A2536" s="255" t="s">
        <v>3716</v>
      </c>
      <c r="B2536" s="9">
        <v>6</v>
      </c>
      <c r="C2536" s="255" t="s">
        <v>9108</v>
      </c>
      <c r="D2536" s="9">
        <v>0.89389190397935525</v>
      </c>
      <c r="E2536" s="9">
        <v>1750668.0692784099</v>
      </c>
      <c r="F2536" s="255" t="s">
        <v>9130</v>
      </c>
      <c r="G2536" s="9"/>
      <c r="H2536" s="255" t="s">
        <v>9171</v>
      </c>
      <c r="I2536" s="9">
        <v>2</v>
      </c>
    </row>
    <row r="2537" spans="1:9">
      <c r="A2537" s="255" t="s">
        <v>3717</v>
      </c>
      <c r="B2537" s="9">
        <v>6</v>
      </c>
      <c r="C2537" s="255" t="s">
        <v>9215</v>
      </c>
      <c r="D2537" s="9">
        <v>3623.4107951729843</v>
      </c>
      <c r="E2537" s="9">
        <v>1750668.0692784099</v>
      </c>
      <c r="F2537" s="255" t="s">
        <v>9130</v>
      </c>
      <c r="G2537" s="9"/>
      <c r="H2537" s="255" t="s">
        <v>9171</v>
      </c>
      <c r="I2537" s="9">
        <v>2</v>
      </c>
    </row>
    <row r="2538" spans="1:9">
      <c r="A2538" s="255" t="s">
        <v>3718</v>
      </c>
      <c r="B2538" s="9">
        <v>6</v>
      </c>
      <c r="C2538" s="255" t="s">
        <v>9106</v>
      </c>
      <c r="D2538" s="9">
        <v>1564908.0136831396</v>
      </c>
      <c r="E2538" s="9">
        <v>1750668.0692784099</v>
      </c>
      <c r="F2538" s="255" t="s">
        <v>9131</v>
      </c>
      <c r="G2538" s="9"/>
      <c r="H2538" s="255" t="s">
        <v>9171</v>
      </c>
      <c r="I2538" s="9">
        <v>2</v>
      </c>
    </row>
    <row r="2539" spans="1:9">
      <c r="A2539" s="255" t="s">
        <v>3719</v>
      </c>
      <c r="B2539" s="9">
        <v>6</v>
      </c>
      <c r="C2539" s="255" t="s">
        <v>9107</v>
      </c>
      <c r="D2539" s="9">
        <v>6343389580.9880362</v>
      </c>
      <c r="E2539" s="9">
        <v>1750668.0692784099</v>
      </c>
      <c r="F2539" s="255" t="s">
        <v>9131</v>
      </c>
      <c r="G2539" s="9"/>
      <c r="H2539" s="255" t="s">
        <v>9171</v>
      </c>
      <c r="I2539" s="9">
        <v>2</v>
      </c>
    </row>
    <row r="2540" spans="1:9">
      <c r="A2540" s="255" t="s">
        <v>3720</v>
      </c>
      <c r="B2540" s="9">
        <v>6</v>
      </c>
      <c r="C2540" s="255" t="s">
        <v>9108</v>
      </c>
      <c r="D2540" s="9">
        <v>0.89389190397935525</v>
      </c>
      <c r="E2540" s="9">
        <v>1750668.0692784099</v>
      </c>
      <c r="F2540" s="255" t="s">
        <v>9131</v>
      </c>
      <c r="G2540" s="9"/>
      <c r="H2540" s="255" t="s">
        <v>9171</v>
      </c>
      <c r="I2540" s="9">
        <v>2</v>
      </c>
    </row>
    <row r="2541" spans="1:9">
      <c r="A2541" s="255" t="s">
        <v>3721</v>
      </c>
      <c r="B2541" s="9">
        <v>6</v>
      </c>
      <c r="C2541" s="255" t="s">
        <v>9215</v>
      </c>
      <c r="D2541" s="9">
        <v>3623.4107951729843</v>
      </c>
      <c r="E2541" s="9">
        <v>1750668.0692784099</v>
      </c>
      <c r="F2541" s="255" t="s">
        <v>9131</v>
      </c>
      <c r="G2541" s="9"/>
      <c r="H2541" s="255" t="s">
        <v>9171</v>
      </c>
      <c r="I2541" s="9">
        <v>2</v>
      </c>
    </row>
    <row r="2542" spans="1:9">
      <c r="A2542" s="255" t="s">
        <v>3722</v>
      </c>
      <c r="B2542" s="9">
        <v>6</v>
      </c>
      <c r="C2542" s="255" t="s">
        <v>9106</v>
      </c>
      <c r="D2542" s="9">
        <v>702733.47109519772</v>
      </c>
      <c r="E2542" s="9">
        <v>1750668.0692784099</v>
      </c>
      <c r="F2542" s="255" t="s">
        <v>9132</v>
      </c>
      <c r="G2542" s="9"/>
      <c r="H2542" s="255" t="s">
        <v>9171</v>
      </c>
      <c r="I2542" s="9">
        <v>2</v>
      </c>
    </row>
    <row r="2543" spans="1:9">
      <c r="A2543" s="255" t="s">
        <v>3723</v>
      </c>
      <c r="B2543" s="9">
        <v>6</v>
      </c>
      <c r="C2543" s="255" t="s">
        <v>9107</v>
      </c>
      <c r="D2543" s="9">
        <v>-1886410496.5286267</v>
      </c>
      <c r="E2543" s="9">
        <v>1750668.0692784099</v>
      </c>
      <c r="F2543" s="255" t="s">
        <v>9132</v>
      </c>
      <c r="G2543" s="9"/>
      <c r="H2543" s="255" t="s">
        <v>9171</v>
      </c>
      <c r="I2543" s="9">
        <v>2</v>
      </c>
    </row>
    <row r="2544" spans="1:9">
      <c r="A2544" s="255" t="s">
        <v>3724</v>
      </c>
      <c r="B2544" s="9">
        <v>6</v>
      </c>
      <c r="C2544" s="255" t="s">
        <v>9108</v>
      </c>
      <c r="D2544" s="9">
        <v>0.4014087441400872</v>
      </c>
      <c r="E2544" s="9">
        <v>1750668.0692784099</v>
      </c>
      <c r="F2544" s="255" t="s">
        <v>9132</v>
      </c>
      <c r="G2544" s="9"/>
      <c r="H2544" s="255" t="s">
        <v>9171</v>
      </c>
      <c r="I2544" s="9">
        <v>2</v>
      </c>
    </row>
    <row r="2545" spans="1:9">
      <c r="A2545" s="255" t="s">
        <v>3725</v>
      </c>
      <c r="B2545" s="9">
        <v>6</v>
      </c>
      <c r="C2545" s="255" t="s">
        <v>9215</v>
      </c>
      <c r="D2545" s="9">
        <v>-1077.5375010444825</v>
      </c>
      <c r="E2545" s="9">
        <v>1750668.0692784099</v>
      </c>
      <c r="F2545" s="255" t="s">
        <v>9132</v>
      </c>
      <c r="G2545" s="9"/>
      <c r="H2545" s="255" t="s">
        <v>9171</v>
      </c>
      <c r="I2545" s="9">
        <v>2</v>
      </c>
    </row>
    <row r="2546" spans="1:9">
      <c r="A2546" s="255" t="s">
        <v>3726</v>
      </c>
      <c r="B2546" s="9">
        <v>6</v>
      </c>
      <c r="C2546" s="255" t="s">
        <v>9106</v>
      </c>
      <c r="D2546" s="9">
        <v>702733.47109519772</v>
      </c>
      <c r="E2546" s="9">
        <v>1750668.0692784099</v>
      </c>
      <c r="F2546" s="255" t="s">
        <v>9133</v>
      </c>
      <c r="G2546" s="9"/>
      <c r="H2546" s="255" t="s">
        <v>9171</v>
      </c>
      <c r="I2546" s="9">
        <v>2</v>
      </c>
    </row>
    <row r="2547" spans="1:9">
      <c r="A2547" s="255" t="s">
        <v>3727</v>
      </c>
      <c r="B2547" s="9">
        <v>6</v>
      </c>
      <c r="C2547" s="255" t="s">
        <v>9107</v>
      </c>
      <c r="D2547" s="9">
        <v>-1886410496.5286267</v>
      </c>
      <c r="E2547" s="9">
        <v>1750668.0692784099</v>
      </c>
      <c r="F2547" s="255" t="s">
        <v>9133</v>
      </c>
      <c r="G2547" s="9"/>
      <c r="H2547" s="255" t="s">
        <v>9171</v>
      </c>
      <c r="I2547" s="9">
        <v>2</v>
      </c>
    </row>
    <row r="2548" spans="1:9">
      <c r="A2548" s="255" t="s">
        <v>3728</v>
      </c>
      <c r="B2548" s="9">
        <v>6</v>
      </c>
      <c r="C2548" s="255" t="s">
        <v>9108</v>
      </c>
      <c r="D2548" s="9">
        <v>0.4014087441400872</v>
      </c>
      <c r="E2548" s="9">
        <v>1750668.0692784099</v>
      </c>
      <c r="F2548" s="255" t="s">
        <v>9133</v>
      </c>
      <c r="G2548" s="9"/>
      <c r="H2548" s="255" t="s">
        <v>9171</v>
      </c>
      <c r="I2548" s="9">
        <v>2</v>
      </c>
    </row>
    <row r="2549" spans="1:9">
      <c r="A2549" s="255" t="s">
        <v>3729</v>
      </c>
      <c r="B2549" s="9">
        <v>6</v>
      </c>
      <c r="C2549" s="255" t="s">
        <v>9215</v>
      </c>
      <c r="D2549" s="9">
        <v>-1077.5375010444825</v>
      </c>
      <c r="E2549" s="9">
        <v>1750668.0692784099</v>
      </c>
      <c r="F2549" s="255" t="s">
        <v>9133</v>
      </c>
      <c r="G2549" s="9"/>
      <c r="H2549" s="255" t="s">
        <v>9171</v>
      </c>
      <c r="I2549" s="9">
        <v>2</v>
      </c>
    </row>
    <row r="2550" spans="1:9">
      <c r="A2550" s="255" t="s">
        <v>3730</v>
      </c>
      <c r="B2550" s="9">
        <v>6</v>
      </c>
      <c r="C2550" s="255" t="s">
        <v>9106</v>
      </c>
      <c r="D2550" s="9">
        <v>1750668.0692784099</v>
      </c>
      <c r="E2550" s="9">
        <v>1750668.0692784099</v>
      </c>
      <c r="F2550" s="255" t="s">
        <v>9134</v>
      </c>
      <c r="G2550" s="9"/>
      <c r="H2550" s="255" t="s">
        <v>9171</v>
      </c>
      <c r="I2550" s="9">
        <v>2</v>
      </c>
    </row>
    <row r="2551" spans="1:9">
      <c r="A2551" s="255" t="s">
        <v>3731</v>
      </c>
      <c r="B2551" s="9">
        <v>6</v>
      </c>
      <c r="C2551" s="255" t="s">
        <v>9107</v>
      </c>
      <c r="D2551" s="9">
        <v>3804357210.6017475</v>
      </c>
      <c r="E2551" s="9">
        <v>1750668.0692784099</v>
      </c>
      <c r="F2551" s="255" t="s">
        <v>9134</v>
      </c>
      <c r="G2551" s="9"/>
      <c r="H2551" s="255" t="s">
        <v>9171</v>
      </c>
      <c r="I2551" s="9">
        <v>2</v>
      </c>
    </row>
    <row r="2552" spans="1:9">
      <c r="A2552" s="255" t="s">
        <v>3732</v>
      </c>
      <c r="B2552" s="9">
        <v>6</v>
      </c>
      <c r="C2552" s="255" t="s">
        <v>9108</v>
      </c>
      <c r="D2552" s="9">
        <v>1</v>
      </c>
      <c r="E2552" s="9">
        <v>1750668.0692784099</v>
      </c>
      <c r="F2552" s="255" t="s">
        <v>9134</v>
      </c>
      <c r="G2552" s="9"/>
      <c r="H2552" s="255" t="s">
        <v>9171</v>
      </c>
      <c r="I2552" s="9">
        <v>2</v>
      </c>
    </row>
    <row r="2553" spans="1:9">
      <c r="A2553" s="255" t="s">
        <v>3733</v>
      </c>
      <c r="B2553" s="9">
        <v>6</v>
      </c>
      <c r="C2553" s="255" t="s">
        <v>9215</v>
      </c>
      <c r="D2553" s="9">
        <v>2173.0888209835384</v>
      </c>
      <c r="E2553" s="9">
        <v>1750668.0692784099</v>
      </c>
      <c r="F2553" s="255" t="s">
        <v>9134</v>
      </c>
      <c r="G2553" s="9"/>
      <c r="H2553" s="255" t="s">
        <v>9171</v>
      </c>
      <c r="I2553" s="9">
        <v>2</v>
      </c>
    </row>
    <row r="2554" spans="1:9">
      <c r="A2554" s="255" t="s">
        <v>3734</v>
      </c>
      <c r="B2554" s="9">
        <v>6</v>
      </c>
      <c r="C2554" s="255" t="s">
        <v>9106</v>
      </c>
      <c r="D2554" s="9">
        <v>1750668.0692784099</v>
      </c>
      <c r="E2554" s="9">
        <v>1750668.0692784099</v>
      </c>
      <c r="F2554" s="255" t="s">
        <v>9135</v>
      </c>
      <c r="G2554" s="9"/>
      <c r="H2554" s="255" t="s">
        <v>9171</v>
      </c>
      <c r="I2554" s="9">
        <v>2</v>
      </c>
    </row>
    <row r="2555" spans="1:9">
      <c r="A2555" s="255" t="s">
        <v>3735</v>
      </c>
      <c r="B2555" s="9">
        <v>6</v>
      </c>
      <c r="C2555" s="255" t="s">
        <v>9107</v>
      </c>
      <c r="D2555" s="9">
        <v>6128830650.284502</v>
      </c>
      <c r="E2555" s="9">
        <v>1750668.0692784099</v>
      </c>
      <c r="F2555" s="255" t="s">
        <v>9135</v>
      </c>
      <c r="G2555" s="9"/>
      <c r="H2555" s="255" t="s">
        <v>9171</v>
      </c>
      <c r="I2555" s="9">
        <v>2</v>
      </c>
    </row>
    <row r="2556" spans="1:9">
      <c r="A2556" s="255" t="s">
        <v>3736</v>
      </c>
      <c r="B2556" s="9">
        <v>6</v>
      </c>
      <c r="C2556" s="255" t="s">
        <v>9108</v>
      </c>
      <c r="D2556" s="9">
        <v>1</v>
      </c>
      <c r="E2556" s="9">
        <v>1750668.0692784099</v>
      </c>
      <c r="F2556" s="255" t="s">
        <v>9135</v>
      </c>
      <c r="G2556" s="9"/>
      <c r="H2556" s="255" t="s">
        <v>9171</v>
      </c>
      <c r="I2556" s="9">
        <v>2</v>
      </c>
    </row>
    <row r="2557" spans="1:9">
      <c r="A2557" s="255" t="s">
        <v>3737</v>
      </c>
      <c r="B2557" s="9">
        <v>6</v>
      </c>
      <c r="C2557" s="255" t="s">
        <v>9215</v>
      </c>
      <c r="D2557" s="9">
        <v>3500.8524790257256</v>
      </c>
      <c r="E2557" s="9">
        <v>1750668.0692784099</v>
      </c>
      <c r="F2557" s="255" t="s">
        <v>9135</v>
      </c>
      <c r="G2557" s="9"/>
      <c r="H2557" s="255" t="s">
        <v>9171</v>
      </c>
      <c r="I2557" s="9">
        <v>2</v>
      </c>
    </row>
    <row r="2558" spans="1:9">
      <c r="A2558" s="255" t="s">
        <v>3738</v>
      </c>
      <c r="B2558" s="9">
        <v>6</v>
      </c>
      <c r="C2558" s="255" t="s">
        <v>9106</v>
      </c>
      <c r="D2558" s="9">
        <v>1009377.0819152185</v>
      </c>
      <c r="E2558" s="9">
        <v>1750668.0692784099</v>
      </c>
      <c r="F2558" s="255" t="s">
        <v>9136</v>
      </c>
      <c r="G2558" s="9"/>
      <c r="H2558" s="255" t="s">
        <v>9171</v>
      </c>
      <c r="I2558" s="9">
        <v>2</v>
      </c>
    </row>
    <row r="2559" spans="1:9">
      <c r="A2559" s="255" t="s">
        <v>3739</v>
      </c>
      <c r="B2559" s="9">
        <v>6</v>
      </c>
      <c r="C2559" s="255" t="s">
        <v>9107</v>
      </c>
      <c r="D2559" s="9">
        <v>1328116452.4079676</v>
      </c>
      <c r="E2559" s="9">
        <v>1750668.0692784099</v>
      </c>
      <c r="F2559" s="255" t="s">
        <v>9136</v>
      </c>
      <c r="G2559" s="9"/>
      <c r="H2559" s="255" t="s">
        <v>9171</v>
      </c>
      <c r="I2559" s="9">
        <v>2</v>
      </c>
    </row>
    <row r="2560" spans="1:9">
      <c r="A2560" s="255" t="s">
        <v>3740</v>
      </c>
      <c r="B2560" s="9">
        <v>6</v>
      </c>
      <c r="C2560" s="255" t="s">
        <v>9108</v>
      </c>
      <c r="D2560" s="9">
        <v>0.57656679734340699</v>
      </c>
      <c r="E2560" s="9">
        <v>1750668.0692784099</v>
      </c>
      <c r="F2560" s="255" t="s">
        <v>9136</v>
      </c>
      <c r="G2560" s="9"/>
      <c r="H2560" s="255" t="s">
        <v>9171</v>
      </c>
      <c r="I2560" s="9">
        <v>2</v>
      </c>
    </row>
    <row r="2561" spans="1:9">
      <c r="A2561" s="255" t="s">
        <v>3741</v>
      </c>
      <c r="B2561" s="9">
        <v>6</v>
      </c>
      <c r="C2561" s="255" t="s">
        <v>9215</v>
      </c>
      <c r="D2561" s="9">
        <v>758.63407559343352</v>
      </c>
      <c r="E2561" s="9">
        <v>1750668.0692784099</v>
      </c>
      <c r="F2561" s="255" t="s">
        <v>9136</v>
      </c>
      <c r="G2561" s="9"/>
      <c r="H2561" s="255" t="s">
        <v>9171</v>
      </c>
      <c r="I2561" s="9">
        <v>2</v>
      </c>
    </row>
    <row r="2562" spans="1:9">
      <c r="A2562" s="255" t="s">
        <v>3742</v>
      </c>
      <c r="B2562" s="9">
        <v>6</v>
      </c>
      <c r="C2562" s="255" t="s">
        <v>9106</v>
      </c>
      <c r="D2562" s="9">
        <v>0</v>
      </c>
      <c r="E2562" s="9">
        <v>1750668.0692784099</v>
      </c>
      <c r="F2562" s="255" t="s">
        <v>9137</v>
      </c>
      <c r="G2562" s="9"/>
      <c r="H2562" s="255" t="s">
        <v>9171</v>
      </c>
      <c r="I2562" s="9">
        <v>2</v>
      </c>
    </row>
    <row r="2563" spans="1:9">
      <c r="A2563" s="255" t="s">
        <v>3743</v>
      </c>
      <c r="B2563" s="9">
        <v>6</v>
      </c>
      <c r="C2563" s="255" t="s">
        <v>9107</v>
      </c>
      <c r="D2563" s="9">
        <v>-1113557521.7044332</v>
      </c>
      <c r="E2563" s="9">
        <v>1750668.0692784099</v>
      </c>
      <c r="F2563" s="255" t="s">
        <v>9137</v>
      </c>
      <c r="G2563" s="9"/>
      <c r="H2563" s="255" t="s">
        <v>9171</v>
      </c>
      <c r="I2563" s="9">
        <v>2</v>
      </c>
    </row>
    <row r="2564" spans="1:9">
      <c r="A2564" s="255" t="s">
        <v>3744</v>
      </c>
      <c r="B2564" s="9">
        <v>6</v>
      </c>
      <c r="C2564" s="255" t="s">
        <v>9108</v>
      </c>
      <c r="D2564" s="9">
        <v>0</v>
      </c>
      <c r="E2564" s="9">
        <v>1750668.0692784099</v>
      </c>
      <c r="F2564" s="255" t="s">
        <v>9137</v>
      </c>
      <c r="G2564" s="9"/>
      <c r="H2564" s="255" t="s">
        <v>9171</v>
      </c>
      <c r="I2564" s="9">
        <v>2</v>
      </c>
    </row>
    <row r="2565" spans="1:9">
      <c r="A2565" s="255" t="s">
        <v>3745</v>
      </c>
      <c r="B2565" s="9">
        <v>6</v>
      </c>
      <c r="C2565" s="255" t="s">
        <v>9215</v>
      </c>
      <c r="D2565" s="9">
        <v>-636.07575944617486</v>
      </c>
      <c r="E2565" s="9">
        <v>1750668.0692784099</v>
      </c>
      <c r="F2565" s="255" t="s">
        <v>9137</v>
      </c>
      <c r="G2565" s="9"/>
      <c r="H2565" s="255" t="s">
        <v>9171</v>
      </c>
      <c r="I2565" s="9">
        <v>2</v>
      </c>
    </row>
    <row r="2566" spans="1:9">
      <c r="A2566" s="255" t="s">
        <v>3746</v>
      </c>
      <c r="B2566" s="9">
        <v>6</v>
      </c>
      <c r="C2566" s="255" t="s">
        <v>9106</v>
      </c>
      <c r="D2566" s="9">
        <v>733893.61022782116</v>
      </c>
      <c r="E2566" s="9">
        <v>1750668.0692784099</v>
      </c>
      <c r="F2566" s="255" t="s">
        <v>9138</v>
      </c>
      <c r="G2566" s="9"/>
      <c r="H2566" s="255" t="s">
        <v>9171</v>
      </c>
      <c r="I2566" s="9">
        <v>2</v>
      </c>
    </row>
    <row r="2567" spans="1:9">
      <c r="A2567" s="255" t="s">
        <v>3747</v>
      </c>
      <c r="B2567" s="9">
        <v>6</v>
      </c>
      <c r="C2567" s="255" t="s">
        <v>9107</v>
      </c>
      <c r="D2567" s="9">
        <v>214558930.70353445</v>
      </c>
      <c r="E2567" s="9">
        <v>1750668.0692784099</v>
      </c>
      <c r="F2567" s="255" t="s">
        <v>9138</v>
      </c>
      <c r="G2567" s="9"/>
      <c r="H2567" s="255" t="s">
        <v>9171</v>
      </c>
      <c r="I2567" s="9">
        <v>2</v>
      </c>
    </row>
    <row r="2568" spans="1:9">
      <c r="A2568" s="255" t="s">
        <v>3748</v>
      </c>
      <c r="B2568" s="9">
        <v>6</v>
      </c>
      <c r="C2568" s="255" t="s">
        <v>9108</v>
      </c>
      <c r="D2568" s="9">
        <v>0.41920774309336511</v>
      </c>
      <c r="E2568" s="9">
        <v>1750668.0692784099</v>
      </c>
      <c r="F2568" s="255" t="s">
        <v>9138</v>
      </c>
      <c r="G2568" s="9"/>
      <c r="H2568" s="255" t="s">
        <v>9171</v>
      </c>
      <c r="I2568" s="9">
        <v>2</v>
      </c>
    </row>
    <row r="2569" spans="1:9">
      <c r="A2569" s="255" t="s">
        <v>3749</v>
      </c>
      <c r="B2569" s="9">
        <v>6</v>
      </c>
      <c r="C2569" s="255" t="s">
        <v>9215</v>
      </c>
      <c r="D2569" s="9">
        <v>122.55831614725875</v>
      </c>
      <c r="E2569" s="9">
        <v>1750668.0692784099</v>
      </c>
      <c r="F2569" s="255" t="s">
        <v>9138</v>
      </c>
      <c r="G2569" s="9"/>
      <c r="H2569" s="255" t="s">
        <v>9171</v>
      </c>
      <c r="I2569" s="9">
        <v>2</v>
      </c>
    </row>
    <row r="2570" spans="1:9">
      <c r="A2570" s="255" t="s">
        <v>3750</v>
      </c>
      <c r="B2570" s="9">
        <v>6</v>
      </c>
      <c r="C2570" s="255" t="s">
        <v>9106</v>
      </c>
      <c r="D2570" s="9">
        <v>644418.57898040232</v>
      </c>
      <c r="E2570" s="9">
        <v>1750668.0692784099</v>
      </c>
      <c r="F2570" s="255" t="s">
        <v>9139</v>
      </c>
      <c r="G2570" s="9"/>
      <c r="H2570" s="255" t="s">
        <v>9171</v>
      </c>
      <c r="I2570" s="9">
        <v>2</v>
      </c>
    </row>
    <row r="2571" spans="1:9">
      <c r="A2571" s="255" t="s">
        <v>3751</v>
      </c>
      <c r="B2571" s="9">
        <v>6</v>
      </c>
      <c r="C2571" s="255" t="s">
        <v>9107</v>
      </c>
      <c r="D2571" s="9">
        <v>2100969427.232161</v>
      </c>
      <c r="E2571" s="9">
        <v>1750668.0692784099</v>
      </c>
      <c r="F2571" s="255" t="s">
        <v>9139</v>
      </c>
      <c r="G2571" s="9"/>
      <c r="H2571" s="255" t="s">
        <v>9171</v>
      </c>
      <c r="I2571" s="9">
        <v>2</v>
      </c>
    </row>
    <row r="2572" spans="1:9">
      <c r="A2572" s="255" t="s">
        <v>3752</v>
      </c>
      <c r="B2572" s="9">
        <v>6</v>
      </c>
      <c r="C2572" s="255" t="s">
        <v>9108</v>
      </c>
      <c r="D2572" s="9">
        <v>0.36809866489769172</v>
      </c>
      <c r="E2572" s="9">
        <v>1750668.0692784099</v>
      </c>
      <c r="F2572" s="255" t="s">
        <v>9139</v>
      </c>
      <c r="G2572" s="9"/>
      <c r="H2572" s="255" t="s">
        <v>9171</v>
      </c>
      <c r="I2572" s="9">
        <v>2</v>
      </c>
    </row>
    <row r="2573" spans="1:9">
      <c r="A2573" s="255" t="s">
        <v>3753</v>
      </c>
      <c r="B2573" s="9">
        <v>6</v>
      </c>
      <c r="C2573" s="255" t="s">
        <v>9215</v>
      </c>
      <c r="D2573" s="9">
        <v>1200.0958171917412</v>
      </c>
      <c r="E2573" s="9">
        <v>1750668.0692784099</v>
      </c>
      <c r="F2573" s="255" t="s">
        <v>9139</v>
      </c>
      <c r="G2573" s="9"/>
      <c r="H2573" s="255" t="s">
        <v>9171</v>
      </c>
      <c r="I2573" s="9">
        <v>2</v>
      </c>
    </row>
    <row r="2574" spans="1:9">
      <c r="A2574" s="255" t="s">
        <v>3754</v>
      </c>
      <c r="B2574" s="9">
        <v>6</v>
      </c>
      <c r="C2574" s="255" t="s">
        <v>9106</v>
      </c>
      <c r="D2574" s="9">
        <v>1138697.7732329799</v>
      </c>
      <c r="E2574" s="9">
        <v>1750668.0692784099</v>
      </c>
      <c r="F2574" s="255" t="s">
        <v>9140</v>
      </c>
      <c r="G2574" s="9"/>
      <c r="H2574" s="255" t="s">
        <v>9171</v>
      </c>
      <c r="I2574" s="9">
        <v>2</v>
      </c>
    </row>
    <row r="2575" spans="1:9">
      <c r="A2575" s="255" t="s">
        <v>3755</v>
      </c>
      <c r="B2575" s="9">
        <v>6</v>
      </c>
      <c r="C2575" s="255" t="s">
        <v>9107</v>
      </c>
      <c r="D2575" s="9">
        <v>2324473439.6827545</v>
      </c>
      <c r="E2575" s="9">
        <v>1750668.0692784099</v>
      </c>
      <c r="F2575" s="255" t="s">
        <v>9140</v>
      </c>
      <c r="G2575" s="9"/>
      <c r="H2575" s="255" t="s">
        <v>9171</v>
      </c>
      <c r="I2575" s="9">
        <v>2</v>
      </c>
    </row>
    <row r="2576" spans="1:9">
      <c r="A2576" s="255" t="s">
        <v>3756</v>
      </c>
      <c r="B2576" s="9">
        <v>6</v>
      </c>
      <c r="C2576" s="255" t="s">
        <v>9108</v>
      </c>
      <c r="D2576" s="9">
        <v>0.65043613533336919</v>
      </c>
      <c r="E2576" s="9">
        <v>1750668.0692784099</v>
      </c>
      <c r="F2576" s="255" t="s">
        <v>9140</v>
      </c>
      <c r="G2576" s="9"/>
      <c r="H2576" s="255" t="s">
        <v>9171</v>
      </c>
      <c r="I2576" s="9">
        <v>2</v>
      </c>
    </row>
    <row r="2577" spans="1:9">
      <c r="A2577" s="255" t="s">
        <v>3757</v>
      </c>
      <c r="B2577" s="9">
        <v>6</v>
      </c>
      <c r="C2577" s="255" t="s">
        <v>9215</v>
      </c>
      <c r="D2577" s="9">
        <v>1327.763658042187</v>
      </c>
      <c r="E2577" s="9">
        <v>1750668.0692784099</v>
      </c>
      <c r="F2577" s="255" t="s">
        <v>9140</v>
      </c>
      <c r="G2577" s="9"/>
      <c r="H2577" s="255" t="s">
        <v>9171</v>
      </c>
      <c r="I2577" s="9">
        <v>2</v>
      </c>
    </row>
    <row r="2578" spans="1:9">
      <c r="A2578" s="255" t="s">
        <v>3758</v>
      </c>
      <c r="B2578" s="9">
        <v>6</v>
      </c>
      <c r="C2578" s="255" t="s">
        <v>9106</v>
      </c>
      <c r="D2578" s="9">
        <v>0</v>
      </c>
      <c r="E2578" s="9">
        <v>1750668.0692784099</v>
      </c>
      <c r="F2578" s="255" t="s">
        <v>9141</v>
      </c>
      <c r="G2578" s="9"/>
      <c r="H2578" s="255" t="s">
        <v>9171</v>
      </c>
      <c r="I2578" s="9">
        <v>2</v>
      </c>
    </row>
    <row r="2579" spans="1:9">
      <c r="A2579" s="255" t="s">
        <v>3759</v>
      </c>
      <c r="B2579" s="9">
        <v>6</v>
      </c>
      <c r="C2579" s="255" t="s">
        <v>9107</v>
      </c>
      <c r="D2579" s="9">
        <v>0</v>
      </c>
      <c r="E2579" s="9">
        <v>1750668.0692784099</v>
      </c>
      <c r="F2579" s="255" t="s">
        <v>9141</v>
      </c>
      <c r="G2579" s="9"/>
      <c r="H2579" s="255" t="s">
        <v>9171</v>
      </c>
      <c r="I2579" s="9">
        <v>2</v>
      </c>
    </row>
    <row r="2580" spans="1:9">
      <c r="A2580" s="255" t="s">
        <v>3760</v>
      </c>
      <c r="B2580" s="9">
        <v>6</v>
      </c>
      <c r="C2580" s="255" t="s">
        <v>9108</v>
      </c>
      <c r="D2580" s="9">
        <v>0</v>
      </c>
      <c r="E2580" s="9">
        <v>1750668.0692784099</v>
      </c>
      <c r="F2580" s="255" t="s">
        <v>9141</v>
      </c>
      <c r="G2580" s="9"/>
      <c r="H2580" s="255" t="s">
        <v>9171</v>
      </c>
      <c r="I2580" s="9">
        <v>2</v>
      </c>
    </row>
    <row r="2581" spans="1:9">
      <c r="A2581" s="255" t="s">
        <v>3761</v>
      </c>
      <c r="B2581" s="9">
        <v>6</v>
      </c>
      <c r="C2581" s="255" t="s">
        <v>9215</v>
      </c>
      <c r="D2581" s="9">
        <v>0</v>
      </c>
      <c r="E2581" s="9">
        <v>1750668.0692784099</v>
      </c>
      <c r="F2581" s="255" t="s">
        <v>9141</v>
      </c>
      <c r="G2581" s="9"/>
      <c r="H2581" s="255" t="s">
        <v>9171</v>
      </c>
      <c r="I2581" s="9">
        <v>2</v>
      </c>
    </row>
    <row r="2582" spans="1:9">
      <c r="A2582" s="255" t="s">
        <v>3762</v>
      </c>
      <c r="B2582" s="9">
        <v>7</v>
      </c>
      <c r="C2582" s="255" t="s">
        <v>9106</v>
      </c>
      <c r="D2582" s="9">
        <v>1329808.4933325027</v>
      </c>
      <c r="E2582" s="9">
        <v>1747476.4279072278</v>
      </c>
      <c r="F2582" s="255" t="s">
        <v>9117</v>
      </c>
      <c r="G2582" s="9"/>
      <c r="H2582" s="255" t="s">
        <v>9171</v>
      </c>
      <c r="I2582" s="9">
        <v>2</v>
      </c>
    </row>
    <row r="2583" spans="1:9">
      <c r="A2583" s="255" t="s">
        <v>3763</v>
      </c>
      <c r="B2583" s="9">
        <v>7</v>
      </c>
      <c r="C2583" s="255" t="s">
        <v>9107</v>
      </c>
      <c r="D2583" s="9">
        <v>4528268252.2134705</v>
      </c>
      <c r="E2583" s="9">
        <v>1747476.4279072278</v>
      </c>
      <c r="F2583" s="255" t="s">
        <v>9117</v>
      </c>
      <c r="G2583" s="9"/>
      <c r="H2583" s="255" t="s">
        <v>9171</v>
      </c>
      <c r="I2583" s="9">
        <v>2</v>
      </c>
    </row>
    <row r="2584" spans="1:9">
      <c r="A2584" s="255" t="s">
        <v>3764</v>
      </c>
      <c r="B2584" s="9">
        <v>7</v>
      </c>
      <c r="C2584" s="255" t="s">
        <v>9108</v>
      </c>
      <c r="D2584" s="9">
        <v>0.76098794358277955</v>
      </c>
      <c r="E2584" s="9">
        <v>1747476.4279072278</v>
      </c>
      <c r="F2584" s="255" t="s">
        <v>9117</v>
      </c>
      <c r="G2584" s="9"/>
      <c r="H2584" s="255" t="s">
        <v>9171</v>
      </c>
      <c r="I2584" s="9">
        <v>2</v>
      </c>
    </row>
    <row r="2585" spans="1:9">
      <c r="A2585" s="255" t="s">
        <v>3765</v>
      </c>
      <c r="B2585" s="9">
        <v>7</v>
      </c>
      <c r="C2585" s="255" t="s">
        <v>9215</v>
      </c>
      <c r="D2585" s="9">
        <v>2591.3186466477891</v>
      </c>
      <c r="E2585" s="9">
        <v>1747476.4279072278</v>
      </c>
      <c r="F2585" s="255" t="s">
        <v>9117</v>
      </c>
      <c r="G2585" s="9"/>
      <c r="H2585" s="255" t="s">
        <v>9171</v>
      </c>
      <c r="I2585" s="9">
        <v>2</v>
      </c>
    </row>
    <row r="2586" spans="1:9">
      <c r="A2586" s="255" t="s">
        <v>3766</v>
      </c>
      <c r="B2586" s="9">
        <v>7</v>
      </c>
      <c r="C2586" s="255" t="s">
        <v>9106</v>
      </c>
      <c r="D2586" s="9">
        <v>0</v>
      </c>
      <c r="E2586" s="9">
        <v>1747476.4279072278</v>
      </c>
      <c r="F2586" s="255" t="s">
        <v>9118</v>
      </c>
      <c r="G2586" s="9"/>
      <c r="H2586" s="255" t="s">
        <v>9171</v>
      </c>
      <c r="I2586" s="9">
        <v>2</v>
      </c>
    </row>
    <row r="2587" spans="1:9">
      <c r="A2587" s="255" t="s">
        <v>3767</v>
      </c>
      <c r="B2587" s="9">
        <v>7</v>
      </c>
      <c r="C2587" s="255" t="s">
        <v>9107</v>
      </c>
      <c r="D2587" s="9">
        <v>0</v>
      </c>
      <c r="E2587" s="9">
        <v>1747476.4279072278</v>
      </c>
      <c r="F2587" s="255" t="s">
        <v>9118</v>
      </c>
      <c r="G2587" s="9"/>
      <c r="H2587" s="255" t="s">
        <v>9171</v>
      </c>
      <c r="I2587" s="9">
        <v>2</v>
      </c>
    </row>
    <row r="2588" spans="1:9">
      <c r="A2588" s="255" t="s">
        <v>3768</v>
      </c>
      <c r="B2588" s="9">
        <v>7</v>
      </c>
      <c r="C2588" s="255" t="s">
        <v>9108</v>
      </c>
      <c r="D2588" s="9">
        <v>0</v>
      </c>
      <c r="E2588" s="9">
        <v>1747476.4279072278</v>
      </c>
      <c r="F2588" s="255" t="s">
        <v>9118</v>
      </c>
      <c r="G2588" s="9"/>
      <c r="H2588" s="255" t="s">
        <v>9171</v>
      </c>
      <c r="I2588" s="9">
        <v>2</v>
      </c>
    </row>
    <row r="2589" spans="1:9">
      <c r="A2589" s="255" t="s">
        <v>3769</v>
      </c>
      <c r="B2589" s="9">
        <v>7</v>
      </c>
      <c r="C2589" s="255" t="s">
        <v>9215</v>
      </c>
      <c r="D2589" s="9">
        <v>0</v>
      </c>
      <c r="E2589" s="9">
        <v>1747476.4279072278</v>
      </c>
      <c r="F2589" s="255" t="s">
        <v>9118</v>
      </c>
      <c r="G2589" s="9"/>
      <c r="H2589" s="255" t="s">
        <v>9171</v>
      </c>
      <c r="I2589" s="9">
        <v>2</v>
      </c>
    </row>
    <row r="2590" spans="1:9">
      <c r="A2590" s="255" t="s">
        <v>3770</v>
      </c>
      <c r="B2590" s="9">
        <v>7</v>
      </c>
      <c r="C2590" s="255" t="s">
        <v>9106</v>
      </c>
      <c r="D2590" s="9">
        <v>0</v>
      </c>
      <c r="E2590" s="9">
        <v>1747476.4279072278</v>
      </c>
      <c r="F2590" s="255" t="s">
        <v>9119</v>
      </c>
      <c r="G2590" s="9"/>
      <c r="H2590" s="255" t="s">
        <v>9171</v>
      </c>
      <c r="I2590" s="9">
        <v>2</v>
      </c>
    </row>
    <row r="2591" spans="1:9">
      <c r="A2591" s="255" t="s">
        <v>3771</v>
      </c>
      <c r="B2591" s="9">
        <v>7</v>
      </c>
      <c r="C2591" s="255" t="s">
        <v>9107</v>
      </c>
      <c r="D2591" s="9">
        <v>0</v>
      </c>
      <c r="E2591" s="9">
        <v>1747476.4279072278</v>
      </c>
      <c r="F2591" s="255" t="s">
        <v>9119</v>
      </c>
      <c r="G2591" s="9"/>
      <c r="H2591" s="255" t="s">
        <v>9171</v>
      </c>
      <c r="I2591" s="9">
        <v>2</v>
      </c>
    </row>
    <row r="2592" spans="1:9">
      <c r="A2592" s="255" t="s">
        <v>3772</v>
      </c>
      <c r="B2592" s="9">
        <v>7</v>
      </c>
      <c r="C2592" s="255" t="s">
        <v>9108</v>
      </c>
      <c r="D2592" s="9">
        <v>0</v>
      </c>
      <c r="E2592" s="9">
        <v>1747476.4279072278</v>
      </c>
      <c r="F2592" s="255" t="s">
        <v>9119</v>
      </c>
      <c r="G2592" s="9"/>
      <c r="H2592" s="255" t="s">
        <v>9171</v>
      </c>
      <c r="I2592" s="9">
        <v>2</v>
      </c>
    </row>
    <row r="2593" spans="1:9">
      <c r="A2593" s="255" t="s">
        <v>3773</v>
      </c>
      <c r="B2593" s="9">
        <v>7</v>
      </c>
      <c r="C2593" s="255" t="s">
        <v>9215</v>
      </c>
      <c r="D2593" s="9">
        <v>0</v>
      </c>
      <c r="E2593" s="9">
        <v>1747476.4279072278</v>
      </c>
      <c r="F2593" s="255" t="s">
        <v>9119</v>
      </c>
      <c r="G2593" s="9"/>
      <c r="H2593" s="255" t="s">
        <v>9171</v>
      </c>
      <c r="I2593" s="9">
        <v>2</v>
      </c>
    </row>
    <row r="2594" spans="1:9">
      <c r="A2594" s="255" t="s">
        <v>3774</v>
      </c>
      <c r="B2594" s="9">
        <v>7</v>
      </c>
      <c r="C2594" s="255" t="s">
        <v>9106</v>
      </c>
      <c r="D2594" s="9">
        <v>0</v>
      </c>
      <c r="E2594" s="9">
        <v>1747476.4279072278</v>
      </c>
      <c r="F2594" s="255" t="s">
        <v>9120</v>
      </c>
      <c r="G2594" s="9"/>
      <c r="H2594" s="255" t="s">
        <v>9171</v>
      </c>
      <c r="I2594" s="9">
        <v>2</v>
      </c>
    </row>
    <row r="2595" spans="1:9">
      <c r="A2595" s="255" t="s">
        <v>3775</v>
      </c>
      <c r="B2595" s="9">
        <v>7</v>
      </c>
      <c r="C2595" s="255" t="s">
        <v>9107</v>
      </c>
      <c r="D2595" s="9">
        <v>0</v>
      </c>
      <c r="E2595" s="9">
        <v>1747476.4279072278</v>
      </c>
      <c r="F2595" s="255" t="s">
        <v>9120</v>
      </c>
      <c r="G2595" s="9"/>
      <c r="H2595" s="255" t="s">
        <v>9171</v>
      </c>
      <c r="I2595" s="9">
        <v>2</v>
      </c>
    </row>
    <row r="2596" spans="1:9">
      <c r="A2596" s="255" t="s">
        <v>3776</v>
      </c>
      <c r="B2596" s="9">
        <v>7</v>
      </c>
      <c r="C2596" s="255" t="s">
        <v>9108</v>
      </c>
      <c r="D2596" s="9">
        <v>0</v>
      </c>
      <c r="E2596" s="9">
        <v>1747476.4279072278</v>
      </c>
      <c r="F2596" s="255" t="s">
        <v>9120</v>
      </c>
      <c r="G2596" s="9"/>
      <c r="H2596" s="255" t="s">
        <v>9171</v>
      </c>
      <c r="I2596" s="9">
        <v>2</v>
      </c>
    </row>
    <row r="2597" spans="1:9">
      <c r="A2597" s="255" t="s">
        <v>3777</v>
      </c>
      <c r="B2597" s="9">
        <v>7</v>
      </c>
      <c r="C2597" s="255" t="s">
        <v>9215</v>
      </c>
      <c r="D2597" s="9">
        <v>0</v>
      </c>
      <c r="E2597" s="9">
        <v>1747476.4279072278</v>
      </c>
      <c r="F2597" s="255" t="s">
        <v>9120</v>
      </c>
      <c r="G2597" s="9"/>
      <c r="H2597" s="255" t="s">
        <v>9171</v>
      </c>
      <c r="I2597" s="9">
        <v>2</v>
      </c>
    </row>
    <row r="2598" spans="1:9">
      <c r="A2598" s="255" t="s">
        <v>3778</v>
      </c>
      <c r="B2598" s="9">
        <v>7</v>
      </c>
      <c r="C2598" s="255" t="s">
        <v>9106</v>
      </c>
      <c r="D2598" s="9">
        <v>0</v>
      </c>
      <c r="E2598" s="9">
        <v>1747476.4279072278</v>
      </c>
      <c r="F2598" s="255" t="s">
        <v>9121</v>
      </c>
      <c r="G2598" s="9"/>
      <c r="H2598" s="255" t="s">
        <v>9171</v>
      </c>
      <c r="I2598" s="9">
        <v>2</v>
      </c>
    </row>
    <row r="2599" spans="1:9">
      <c r="A2599" s="255" t="s">
        <v>3779</v>
      </c>
      <c r="B2599" s="9">
        <v>7</v>
      </c>
      <c r="C2599" s="255" t="s">
        <v>9107</v>
      </c>
      <c r="D2599" s="9">
        <v>0</v>
      </c>
      <c r="E2599" s="9">
        <v>1747476.4279072278</v>
      </c>
      <c r="F2599" s="255" t="s">
        <v>9121</v>
      </c>
      <c r="G2599" s="9"/>
      <c r="H2599" s="255" t="s">
        <v>9171</v>
      </c>
      <c r="I2599" s="9">
        <v>2</v>
      </c>
    </row>
    <row r="2600" spans="1:9">
      <c r="A2600" s="255" t="s">
        <v>3780</v>
      </c>
      <c r="B2600" s="9">
        <v>7</v>
      </c>
      <c r="C2600" s="255" t="s">
        <v>9108</v>
      </c>
      <c r="D2600" s="9">
        <v>0</v>
      </c>
      <c r="E2600" s="9">
        <v>1747476.4279072278</v>
      </c>
      <c r="F2600" s="255" t="s">
        <v>9121</v>
      </c>
      <c r="G2600" s="9"/>
      <c r="H2600" s="255" t="s">
        <v>9171</v>
      </c>
      <c r="I2600" s="9">
        <v>2</v>
      </c>
    </row>
    <row r="2601" spans="1:9">
      <c r="A2601" s="255" t="s">
        <v>3781</v>
      </c>
      <c r="B2601" s="9">
        <v>7</v>
      </c>
      <c r="C2601" s="255" t="s">
        <v>9215</v>
      </c>
      <c r="D2601" s="9">
        <v>0</v>
      </c>
      <c r="E2601" s="9">
        <v>1747476.4279072278</v>
      </c>
      <c r="F2601" s="255" t="s">
        <v>9121</v>
      </c>
      <c r="G2601" s="9"/>
      <c r="H2601" s="255" t="s">
        <v>9171</v>
      </c>
      <c r="I2601" s="9">
        <v>2</v>
      </c>
    </row>
    <row r="2602" spans="1:9">
      <c r="A2602" s="255" t="s">
        <v>3782</v>
      </c>
      <c r="B2602" s="9">
        <v>7</v>
      </c>
      <c r="C2602" s="255" t="s">
        <v>9106</v>
      </c>
      <c r="D2602" s="9">
        <v>0</v>
      </c>
      <c r="E2602" s="9">
        <v>1747476.4279072278</v>
      </c>
      <c r="F2602" s="255" t="s">
        <v>9122</v>
      </c>
      <c r="G2602" s="9"/>
      <c r="H2602" s="255" t="s">
        <v>9171</v>
      </c>
      <c r="I2602" s="9">
        <v>2</v>
      </c>
    </row>
    <row r="2603" spans="1:9">
      <c r="A2603" s="255" t="s">
        <v>3783</v>
      </c>
      <c r="B2603" s="9">
        <v>7</v>
      </c>
      <c r="C2603" s="255" t="s">
        <v>9107</v>
      </c>
      <c r="D2603" s="9">
        <v>0</v>
      </c>
      <c r="E2603" s="9">
        <v>1747476.4279072278</v>
      </c>
      <c r="F2603" s="255" t="s">
        <v>9122</v>
      </c>
      <c r="G2603" s="9"/>
      <c r="H2603" s="255" t="s">
        <v>9171</v>
      </c>
      <c r="I2603" s="9">
        <v>2</v>
      </c>
    </row>
    <row r="2604" spans="1:9">
      <c r="A2604" s="255" t="s">
        <v>3784</v>
      </c>
      <c r="B2604" s="9">
        <v>7</v>
      </c>
      <c r="C2604" s="255" t="s">
        <v>9108</v>
      </c>
      <c r="D2604" s="9">
        <v>0</v>
      </c>
      <c r="E2604" s="9">
        <v>1747476.4279072278</v>
      </c>
      <c r="F2604" s="255" t="s">
        <v>9122</v>
      </c>
      <c r="G2604" s="9"/>
      <c r="H2604" s="255" t="s">
        <v>9171</v>
      </c>
      <c r="I2604" s="9">
        <v>2</v>
      </c>
    </row>
    <row r="2605" spans="1:9">
      <c r="A2605" s="255" t="s">
        <v>3785</v>
      </c>
      <c r="B2605" s="9">
        <v>7</v>
      </c>
      <c r="C2605" s="255" t="s">
        <v>9215</v>
      </c>
      <c r="D2605" s="9">
        <v>0</v>
      </c>
      <c r="E2605" s="9">
        <v>1747476.4279072278</v>
      </c>
      <c r="F2605" s="255" t="s">
        <v>9122</v>
      </c>
      <c r="G2605" s="9"/>
      <c r="H2605" s="255" t="s">
        <v>9171</v>
      </c>
      <c r="I2605" s="9">
        <v>2</v>
      </c>
    </row>
    <row r="2606" spans="1:9">
      <c r="A2606" s="255" t="s">
        <v>3786</v>
      </c>
      <c r="B2606" s="9">
        <v>7</v>
      </c>
      <c r="C2606" s="255" t="s">
        <v>9106</v>
      </c>
      <c r="D2606" s="9">
        <v>0</v>
      </c>
      <c r="E2606" s="9">
        <v>1747476.4279072278</v>
      </c>
      <c r="F2606" s="255" t="s">
        <v>9123</v>
      </c>
      <c r="G2606" s="9"/>
      <c r="H2606" s="255" t="s">
        <v>9171</v>
      </c>
      <c r="I2606" s="9">
        <v>2</v>
      </c>
    </row>
    <row r="2607" spans="1:9">
      <c r="A2607" s="255" t="s">
        <v>3787</v>
      </c>
      <c r="B2607" s="9">
        <v>7</v>
      </c>
      <c r="C2607" s="255" t="s">
        <v>9107</v>
      </c>
      <c r="D2607" s="9">
        <v>0</v>
      </c>
      <c r="E2607" s="9">
        <v>1747476.4279072278</v>
      </c>
      <c r="F2607" s="255" t="s">
        <v>9123</v>
      </c>
      <c r="G2607" s="9"/>
      <c r="H2607" s="255" t="s">
        <v>9171</v>
      </c>
      <c r="I2607" s="9">
        <v>2</v>
      </c>
    </row>
    <row r="2608" spans="1:9">
      <c r="A2608" s="255" t="s">
        <v>3788</v>
      </c>
      <c r="B2608" s="9">
        <v>7</v>
      </c>
      <c r="C2608" s="255" t="s">
        <v>9108</v>
      </c>
      <c r="D2608" s="9">
        <v>0</v>
      </c>
      <c r="E2608" s="9">
        <v>1747476.4279072278</v>
      </c>
      <c r="F2608" s="255" t="s">
        <v>9123</v>
      </c>
      <c r="G2608" s="9"/>
      <c r="H2608" s="255" t="s">
        <v>9171</v>
      </c>
      <c r="I2608" s="9">
        <v>2</v>
      </c>
    </row>
    <row r="2609" spans="1:9">
      <c r="A2609" s="255" t="s">
        <v>3789</v>
      </c>
      <c r="B2609" s="9">
        <v>7</v>
      </c>
      <c r="C2609" s="255" t="s">
        <v>9215</v>
      </c>
      <c r="D2609" s="9">
        <v>0</v>
      </c>
      <c r="E2609" s="9">
        <v>1747476.4279072278</v>
      </c>
      <c r="F2609" s="255" t="s">
        <v>9123</v>
      </c>
      <c r="G2609" s="9"/>
      <c r="H2609" s="255" t="s">
        <v>9171</v>
      </c>
      <c r="I2609" s="9">
        <v>2</v>
      </c>
    </row>
    <row r="2610" spans="1:9">
      <c r="A2610" s="255" t="s">
        <v>3790</v>
      </c>
      <c r="B2610" s="9">
        <v>7</v>
      </c>
      <c r="C2610" s="255" t="s">
        <v>9106</v>
      </c>
      <c r="D2610" s="9">
        <v>0</v>
      </c>
      <c r="E2610" s="9">
        <v>1747476.4279072278</v>
      </c>
      <c r="F2610" s="255" t="s">
        <v>9124</v>
      </c>
      <c r="G2610" s="9"/>
      <c r="H2610" s="255" t="s">
        <v>9171</v>
      </c>
      <c r="I2610" s="9">
        <v>2</v>
      </c>
    </row>
    <row r="2611" spans="1:9">
      <c r="A2611" s="255" t="s">
        <v>3791</v>
      </c>
      <c r="B2611" s="9">
        <v>7</v>
      </c>
      <c r="C2611" s="255" t="s">
        <v>9107</v>
      </c>
      <c r="D2611" s="9">
        <v>0</v>
      </c>
      <c r="E2611" s="9">
        <v>1747476.4279072278</v>
      </c>
      <c r="F2611" s="255" t="s">
        <v>9124</v>
      </c>
      <c r="G2611" s="9"/>
      <c r="H2611" s="255" t="s">
        <v>9171</v>
      </c>
      <c r="I2611" s="9">
        <v>2</v>
      </c>
    </row>
    <row r="2612" spans="1:9">
      <c r="A2612" s="255" t="s">
        <v>3792</v>
      </c>
      <c r="B2612" s="9">
        <v>7</v>
      </c>
      <c r="C2612" s="255" t="s">
        <v>9108</v>
      </c>
      <c r="D2612" s="9">
        <v>0</v>
      </c>
      <c r="E2612" s="9">
        <v>1747476.4279072278</v>
      </c>
      <c r="F2612" s="255" t="s">
        <v>9124</v>
      </c>
      <c r="G2612" s="9"/>
      <c r="H2612" s="255" t="s">
        <v>9171</v>
      </c>
      <c r="I2612" s="9">
        <v>2</v>
      </c>
    </row>
    <row r="2613" spans="1:9">
      <c r="A2613" s="255" t="s">
        <v>3793</v>
      </c>
      <c r="B2613" s="9">
        <v>7</v>
      </c>
      <c r="C2613" s="255" t="s">
        <v>9215</v>
      </c>
      <c r="D2613" s="9">
        <v>0</v>
      </c>
      <c r="E2613" s="9">
        <v>1747476.4279072278</v>
      </c>
      <c r="F2613" s="255" t="s">
        <v>9124</v>
      </c>
      <c r="G2613" s="9"/>
      <c r="H2613" s="255" t="s">
        <v>9171</v>
      </c>
      <c r="I2613" s="9">
        <v>2</v>
      </c>
    </row>
    <row r="2614" spans="1:9">
      <c r="A2614" s="255" t="s">
        <v>3794</v>
      </c>
      <c r="B2614" s="9">
        <v>7</v>
      </c>
      <c r="C2614" s="255" t="s">
        <v>9106</v>
      </c>
      <c r="D2614" s="9">
        <v>1094297.0895396722</v>
      </c>
      <c r="E2614" s="9">
        <v>1747476.4279072278</v>
      </c>
      <c r="F2614" s="255" t="s">
        <v>9125</v>
      </c>
      <c r="G2614" s="9"/>
      <c r="H2614" s="255" t="s">
        <v>9171</v>
      </c>
      <c r="I2614" s="9">
        <v>2</v>
      </c>
    </row>
    <row r="2615" spans="1:9">
      <c r="A2615" s="255" t="s">
        <v>3795</v>
      </c>
      <c r="B2615" s="9">
        <v>7</v>
      </c>
      <c r="C2615" s="255" t="s">
        <v>9107</v>
      </c>
      <c r="D2615" s="9">
        <v>1519319027.4553659</v>
      </c>
      <c r="E2615" s="9">
        <v>1747476.4279072278</v>
      </c>
      <c r="F2615" s="255" t="s">
        <v>9125</v>
      </c>
      <c r="G2615" s="9"/>
      <c r="H2615" s="255" t="s">
        <v>9171</v>
      </c>
      <c r="I2615" s="9">
        <v>2</v>
      </c>
    </row>
    <row r="2616" spans="1:9">
      <c r="A2616" s="255" t="s">
        <v>3796</v>
      </c>
      <c r="B2616" s="9">
        <v>7</v>
      </c>
      <c r="C2616" s="255" t="s">
        <v>9108</v>
      </c>
      <c r="D2616" s="9">
        <v>0.62621565136085922</v>
      </c>
      <c r="E2616" s="9">
        <v>1747476.4279072278</v>
      </c>
      <c r="F2616" s="255" t="s">
        <v>9125</v>
      </c>
      <c r="G2616" s="9"/>
      <c r="H2616" s="255" t="s">
        <v>9171</v>
      </c>
      <c r="I2616" s="9">
        <v>2</v>
      </c>
    </row>
    <row r="2617" spans="1:9">
      <c r="A2617" s="255" t="s">
        <v>3797</v>
      </c>
      <c r="B2617" s="9">
        <v>7</v>
      </c>
      <c r="C2617" s="255" t="s">
        <v>9215</v>
      </c>
      <c r="D2617" s="9">
        <v>869.43606402456453</v>
      </c>
      <c r="E2617" s="9">
        <v>1747476.4279072278</v>
      </c>
      <c r="F2617" s="255" t="s">
        <v>9125</v>
      </c>
      <c r="G2617" s="9"/>
      <c r="H2617" s="255" t="s">
        <v>9171</v>
      </c>
      <c r="I2617" s="9">
        <v>2</v>
      </c>
    </row>
    <row r="2618" spans="1:9">
      <c r="A2618" s="255" t="s">
        <v>3798</v>
      </c>
      <c r="B2618" s="9">
        <v>7</v>
      </c>
      <c r="C2618" s="255" t="s">
        <v>9106</v>
      </c>
      <c r="D2618" s="9">
        <v>1094297.0895396722</v>
      </c>
      <c r="E2618" s="9">
        <v>1747476.4279072278</v>
      </c>
      <c r="F2618" s="255" t="s">
        <v>9126</v>
      </c>
      <c r="G2618" s="9"/>
      <c r="H2618" s="255" t="s">
        <v>9171</v>
      </c>
      <c r="I2618" s="9">
        <v>2</v>
      </c>
    </row>
    <row r="2619" spans="1:9">
      <c r="A2619" s="255" t="s">
        <v>3799</v>
      </c>
      <c r="B2619" s="9">
        <v>7</v>
      </c>
      <c r="C2619" s="255" t="s">
        <v>9107</v>
      </c>
      <c r="D2619" s="9">
        <v>1519319027.4553659</v>
      </c>
      <c r="E2619" s="9">
        <v>1747476.4279072278</v>
      </c>
      <c r="F2619" s="255" t="s">
        <v>9126</v>
      </c>
      <c r="G2619" s="9"/>
      <c r="H2619" s="255" t="s">
        <v>9171</v>
      </c>
      <c r="I2619" s="9">
        <v>2</v>
      </c>
    </row>
    <row r="2620" spans="1:9">
      <c r="A2620" s="255" t="s">
        <v>3800</v>
      </c>
      <c r="B2620" s="9">
        <v>7</v>
      </c>
      <c r="C2620" s="255" t="s">
        <v>9108</v>
      </c>
      <c r="D2620" s="9">
        <v>0.62621565136085922</v>
      </c>
      <c r="E2620" s="9">
        <v>1747476.4279072278</v>
      </c>
      <c r="F2620" s="255" t="s">
        <v>9126</v>
      </c>
      <c r="G2620" s="9"/>
      <c r="H2620" s="255" t="s">
        <v>9171</v>
      </c>
      <c r="I2620" s="9">
        <v>2</v>
      </c>
    </row>
    <row r="2621" spans="1:9">
      <c r="A2621" s="255" t="s">
        <v>3801</v>
      </c>
      <c r="B2621" s="9">
        <v>7</v>
      </c>
      <c r="C2621" s="255" t="s">
        <v>9215</v>
      </c>
      <c r="D2621" s="9">
        <v>869.43606402456453</v>
      </c>
      <c r="E2621" s="9">
        <v>1747476.4279072278</v>
      </c>
      <c r="F2621" s="255" t="s">
        <v>9126</v>
      </c>
      <c r="G2621" s="9"/>
      <c r="H2621" s="255" t="s">
        <v>9171</v>
      </c>
      <c r="I2621" s="9">
        <v>2</v>
      </c>
    </row>
    <row r="2622" spans="1:9">
      <c r="A2622" s="255" t="s">
        <v>3802</v>
      </c>
      <c r="B2622" s="9">
        <v>7</v>
      </c>
      <c r="C2622" s="255" t="s">
        <v>9106</v>
      </c>
      <c r="D2622" s="9">
        <v>1094297.0895396722</v>
      </c>
      <c r="E2622" s="9">
        <v>1747476.4279072278</v>
      </c>
      <c r="F2622" s="255" t="s">
        <v>9127</v>
      </c>
      <c r="G2622" s="9"/>
      <c r="H2622" s="255" t="s">
        <v>9171</v>
      </c>
      <c r="I2622" s="9">
        <v>2</v>
      </c>
    </row>
    <row r="2623" spans="1:9">
      <c r="A2623" s="255" t="s">
        <v>3803</v>
      </c>
      <c r="B2623" s="9">
        <v>7</v>
      </c>
      <c r="C2623" s="255" t="s">
        <v>9107</v>
      </c>
      <c r="D2623" s="9">
        <v>1519319027.4553659</v>
      </c>
      <c r="E2623" s="9">
        <v>1747476.4279072278</v>
      </c>
      <c r="F2623" s="255" t="s">
        <v>9127</v>
      </c>
      <c r="G2623" s="9"/>
      <c r="H2623" s="255" t="s">
        <v>9171</v>
      </c>
      <c r="I2623" s="9">
        <v>2</v>
      </c>
    </row>
    <row r="2624" spans="1:9">
      <c r="A2624" s="255" t="s">
        <v>3804</v>
      </c>
      <c r="B2624" s="9">
        <v>7</v>
      </c>
      <c r="C2624" s="255" t="s">
        <v>9108</v>
      </c>
      <c r="D2624" s="9">
        <v>0.62621565136085922</v>
      </c>
      <c r="E2624" s="9">
        <v>1747476.4279072278</v>
      </c>
      <c r="F2624" s="255" t="s">
        <v>9127</v>
      </c>
      <c r="G2624" s="9"/>
      <c r="H2624" s="255" t="s">
        <v>9171</v>
      </c>
      <c r="I2624" s="9">
        <v>2</v>
      </c>
    </row>
    <row r="2625" spans="1:9">
      <c r="A2625" s="255" t="s">
        <v>3805</v>
      </c>
      <c r="B2625" s="9">
        <v>7</v>
      </c>
      <c r="C2625" s="255" t="s">
        <v>9215</v>
      </c>
      <c r="D2625" s="9">
        <v>869.43606402456453</v>
      </c>
      <c r="E2625" s="9">
        <v>1747476.4279072278</v>
      </c>
      <c r="F2625" s="255" t="s">
        <v>9127</v>
      </c>
      <c r="G2625" s="9"/>
      <c r="H2625" s="255" t="s">
        <v>9171</v>
      </c>
      <c r="I2625" s="9">
        <v>2</v>
      </c>
    </row>
    <row r="2626" spans="1:9">
      <c r="A2626" s="255" t="s">
        <v>3806</v>
      </c>
      <c r="B2626" s="9">
        <v>7</v>
      </c>
      <c r="C2626" s="255" t="s">
        <v>9106</v>
      </c>
      <c r="D2626" s="9">
        <v>1747476.4279072278</v>
      </c>
      <c r="E2626" s="9">
        <v>1747476.4279072278</v>
      </c>
      <c r="F2626" s="255" t="s">
        <v>9128</v>
      </c>
      <c r="G2626" s="9"/>
      <c r="H2626" s="255" t="s">
        <v>9171</v>
      </c>
      <c r="I2626" s="9">
        <v>2</v>
      </c>
    </row>
    <row r="2627" spans="1:9">
      <c r="A2627" s="255" t="s">
        <v>3807</v>
      </c>
      <c r="B2627" s="9">
        <v>7</v>
      </c>
      <c r="C2627" s="255" t="s">
        <v>9107</v>
      </c>
      <c r="D2627" s="9">
        <v>2872231262.9185514</v>
      </c>
      <c r="E2627" s="9">
        <v>1747476.4279072278</v>
      </c>
      <c r="F2627" s="255" t="s">
        <v>9128</v>
      </c>
      <c r="G2627" s="9"/>
      <c r="H2627" s="255" t="s">
        <v>9171</v>
      </c>
      <c r="I2627" s="9">
        <v>2</v>
      </c>
    </row>
    <row r="2628" spans="1:9">
      <c r="A2628" s="255" t="s">
        <v>3808</v>
      </c>
      <c r="B2628" s="9">
        <v>7</v>
      </c>
      <c r="C2628" s="255" t="s">
        <v>9108</v>
      </c>
      <c r="D2628" s="9">
        <v>1</v>
      </c>
      <c r="E2628" s="9">
        <v>1747476.4279072278</v>
      </c>
      <c r="F2628" s="255" t="s">
        <v>9128</v>
      </c>
      <c r="G2628" s="9"/>
      <c r="H2628" s="255" t="s">
        <v>9171</v>
      </c>
      <c r="I2628" s="9">
        <v>2</v>
      </c>
    </row>
    <row r="2629" spans="1:9">
      <c r="A2629" s="255" t="s">
        <v>3809</v>
      </c>
      <c r="B2629" s="9">
        <v>7</v>
      </c>
      <c r="C2629" s="255" t="s">
        <v>9215</v>
      </c>
      <c r="D2629" s="9">
        <v>1643.6452114883898</v>
      </c>
      <c r="E2629" s="9">
        <v>1747476.4279072278</v>
      </c>
      <c r="F2629" s="255" t="s">
        <v>9128</v>
      </c>
      <c r="G2629" s="9"/>
      <c r="H2629" s="255" t="s">
        <v>9171</v>
      </c>
      <c r="I2629" s="9">
        <v>2</v>
      </c>
    </row>
    <row r="2630" spans="1:9">
      <c r="A2630" s="255" t="s">
        <v>3810</v>
      </c>
      <c r="B2630" s="9">
        <v>7</v>
      </c>
      <c r="C2630" s="255" t="s">
        <v>9106</v>
      </c>
      <c r="D2630" s="9">
        <v>1451990.8344463177</v>
      </c>
      <c r="E2630" s="9">
        <v>1747476.4279072278</v>
      </c>
      <c r="F2630" s="255" t="s">
        <v>9129</v>
      </c>
      <c r="G2630" s="9"/>
      <c r="H2630" s="255" t="s">
        <v>9171</v>
      </c>
      <c r="I2630" s="9">
        <v>2</v>
      </c>
    </row>
    <row r="2631" spans="1:9">
      <c r="A2631" s="255" t="s">
        <v>3811</v>
      </c>
      <c r="B2631" s="9">
        <v>7</v>
      </c>
      <c r="C2631" s="255" t="s">
        <v>9107</v>
      </c>
      <c r="D2631" s="9">
        <v>5818851302.6007357</v>
      </c>
      <c r="E2631" s="9">
        <v>1747476.4279072278</v>
      </c>
      <c r="F2631" s="255" t="s">
        <v>9129</v>
      </c>
      <c r="G2631" s="9"/>
      <c r="H2631" s="255" t="s">
        <v>9171</v>
      </c>
      <c r="I2631" s="9">
        <v>2</v>
      </c>
    </row>
    <row r="2632" spans="1:9">
      <c r="A2632" s="255" t="s">
        <v>3812</v>
      </c>
      <c r="B2632" s="9">
        <v>7</v>
      </c>
      <c r="C2632" s="255" t="s">
        <v>9108</v>
      </c>
      <c r="D2632" s="9">
        <v>0.83090725074055349</v>
      </c>
      <c r="E2632" s="9">
        <v>1747476.4279072278</v>
      </c>
      <c r="F2632" s="255" t="s">
        <v>9129</v>
      </c>
      <c r="G2632" s="9"/>
      <c r="H2632" s="255" t="s">
        <v>9171</v>
      </c>
      <c r="I2632" s="9">
        <v>2</v>
      </c>
    </row>
    <row r="2633" spans="1:9">
      <c r="A2633" s="255" t="s">
        <v>3813</v>
      </c>
      <c r="B2633" s="9">
        <v>7</v>
      </c>
      <c r="C2633" s="255" t="s">
        <v>9215</v>
      </c>
      <c r="D2633" s="9">
        <v>3329.8596820383859</v>
      </c>
      <c r="E2633" s="9">
        <v>1747476.4279072278</v>
      </c>
      <c r="F2633" s="255" t="s">
        <v>9129</v>
      </c>
      <c r="G2633" s="9"/>
      <c r="H2633" s="255" t="s">
        <v>9171</v>
      </c>
      <c r="I2633" s="9">
        <v>2</v>
      </c>
    </row>
    <row r="2634" spans="1:9">
      <c r="A2634" s="255" t="s">
        <v>3814</v>
      </c>
      <c r="B2634" s="9">
        <v>7</v>
      </c>
      <c r="C2634" s="255" t="s">
        <v>9106</v>
      </c>
      <c r="D2634" s="9">
        <v>1465576.3425446488</v>
      </c>
      <c r="E2634" s="9">
        <v>1747476.4279072278</v>
      </c>
      <c r="F2634" s="255" t="s">
        <v>9130</v>
      </c>
      <c r="G2634" s="9"/>
      <c r="H2634" s="255" t="s">
        <v>9171</v>
      </c>
      <c r="I2634" s="9">
        <v>2</v>
      </c>
    </row>
    <row r="2635" spans="1:9">
      <c r="A2635" s="255" t="s">
        <v>3815</v>
      </c>
      <c r="B2635" s="9">
        <v>7</v>
      </c>
      <c r="C2635" s="255" t="s">
        <v>9107</v>
      </c>
      <c r="D2635" s="9">
        <v>7338170330.0561018</v>
      </c>
      <c r="E2635" s="9">
        <v>1747476.4279072278</v>
      </c>
      <c r="F2635" s="255" t="s">
        <v>9130</v>
      </c>
      <c r="G2635" s="9"/>
      <c r="H2635" s="255" t="s">
        <v>9171</v>
      </c>
      <c r="I2635" s="9">
        <v>2</v>
      </c>
    </row>
    <row r="2636" spans="1:9">
      <c r="A2636" s="255" t="s">
        <v>3816</v>
      </c>
      <c r="B2636" s="9">
        <v>7</v>
      </c>
      <c r="C2636" s="255" t="s">
        <v>9108</v>
      </c>
      <c r="D2636" s="9">
        <v>0.83868160917044154</v>
      </c>
      <c r="E2636" s="9">
        <v>1747476.4279072278</v>
      </c>
      <c r="F2636" s="255" t="s">
        <v>9130</v>
      </c>
      <c r="G2636" s="9"/>
      <c r="H2636" s="255" t="s">
        <v>9171</v>
      </c>
      <c r="I2636" s="9">
        <v>2</v>
      </c>
    </row>
    <row r="2637" spans="1:9">
      <c r="A2637" s="255" t="s">
        <v>3817</v>
      </c>
      <c r="B2637" s="9">
        <v>7</v>
      </c>
      <c r="C2637" s="255" t="s">
        <v>9215</v>
      </c>
      <c r="D2637" s="9">
        <v>4199.2957460629505</v>
      </c>
      <c r="E2637" s="9">
        <v>1747476.4279072278</v>
      </c>
      <c r="F2637" s="255" t="s">
        <v>9130</v>
      </c>
      <c r="G2637" s="9"/>
      <c r="H2637" s="255" t="s">
        <v>9171</v>
      </c>
      <c r="I2637" s="9">
        <v>2</v>
      </c>
    </row>
    <row r="2638" spans="1:9">
      <c r="A2638" s="255" t="s">
        <v>3818</v>
      </c>
      <c r="B2638" s="9">
        <v>7</v>
      </c>
      <c r="C2638" s="255" t="s">
        <v>9106</v>
      </c>
      <c r="D2638" s="9">
        <v>1465576.3425446488</v>
      </c>
      <c r="E2638" s="9">
        <v>1747476.4279072278</v>
      </c>
      <c r="F2638" s="255" t="s">
        <v>9131</v>
      </c>
      <c r="G2638" s="9"/>
      <c r="H2638" s="255" t="s">
        <v>9171</v>
      </c>
      <c r="I2638" s="9">
        <v>2</v>
      </c>
    </row>
    <row r="2639" spans="1:9">
      <c r="A2639" s="255" t="s">
        <v>3819</v>
      </c>
      <c r="B2639" s="9">
        <v>7</v>
      </c>
      <c r="C2639" s="255" t="s">
        <v>9107</v>
      </c>
      <c r="D2639" s="9">
        <v>7338170330.0561018</v>
      </c>
      <c r="E2639" s="9">
        <v>1747476.4279072278</v>
      </c>
      <c r="F2639" s="255" t="s">
        <v>9131</v>
      </c>
      <c r="G2639" s="9"/>
      <c r="H2639" s="255" t="s">
        <v>9171</v>
      </c>
      <c r="I2639" s="9">
        <v>2</v>
      </c>
    </row>
    <row r="2640" spans="1:9">
      <c r="A2640" s="255" t="s">
        <v>3820</v>
      </c>
      <c r="B2640" s="9">
        <v>7</v>
      </c>
      <c r="C2640" s="255" t="s">
        <v>9108</v>
      </c>
      <c r="D2640" s="9">
        <v>0.83868160917044154</v>
      </c>
      <c r="E2640" s="9">
        <v>1747476.4279072278</v>
      </c>
      <c r="F2640" s="255" t="s">
        <v>9131</v>
      </c>
      <c r="G2640" s="9"/>
      <c r="H2640" s="255" t="s">
        <v>9171</v>
      </c>
      <c r="I2640" s="9">
        <v>2</v>
      </c>
    </row>
    <row r="2641" spans="1:9">
      <c r="A2641" s="255" t="s">
        <v>3821</v>
      </c>
      <c r="B2641" s="9">
        <v>7</v>
      </c>
      <c r="C2641" s="255" t="s">
        <v>9215</v>
      </c>
      <c r="D2641" s="9">
        <v>4199.2957460629505</v>
      </c>
      <c r="E2641" s="9">
        <v>1747476.4279072278</v>
      </c>
      <c r="F2641" s="255" t="s">
        <v>9131</v>
      </c>
      <c r="G2641" s="9"/>
      <c r="H2641" s="255" t="s">
        <v>9171</v>
      </c>
      <c r="I2641" s="9">
        <v>2</v>
      </c>
    </row>
    <row r="2642" spans="1:9">
      <c r="A2642" s="255" t="s">
        <v>3822</v>
      </c>
      <c r="B2642" s="9">
        <v>7</v>
      </c>
      <c r="C2642" s="255" t="s">
        <v>9106</v>
      </c>
      <c r="D2642" s="9">
        <v>675947.92656527541</v>
      </c>
      <c r="E2642" s="9">
        <v>1747476.4279072278</v>
      </c>
      <c r="F2642" s="255" t="s">
        <v>9132</v>
      </c>
      <c r="G2642" s="9"/>
      <c r="H2642" s="255" t="s">
        <v>9171</v>
      </c>
      <c r="I2642" s="9">
        <v>2</v>
      </c>
    </row>
    <row r="2643" spans="1:9">
      <c r="A2643" s="255" t="s">
        <v>3823</v>
      </c>
      <c r="B2643" s="9">
        <v>7</v>
      </c>
      <c r="C2643" s="255" t="s">
        <v>9107</v>
      </c>
      <c r="D2643" s="9">
        <v>-3092776947.5960722</v>
      </c>
      <c r="E2643" s="9">
        <v>1747476.4279072278</v>
      </c>
      <c r="F2643" s="255" t="s">
        <v>9132</v>
      </c>
      <c r="G2643" s="9"/>
      <c r="H2643" s="255" t="s">
        <v>9171</v>
      </c>
      <c r="I2643" s="9">
        <v>2</v>
      </c>
    </row>
    <row r="2644" spans="1:9">
      <c r="A2644" s="255" t="s">
        <v>3824</v>
      </c>
      <c r="B2644" s="9">
        <v>7</v>
      </c>
      <c r="C2644" s="255" t="s">
        <v>9108</v>
      </c>
      <c r="D2644" s="9">
        <v>0.38681375941350382</v>
      </c>
      <c r="E2644" s="9">
        <v>1747476.4279072278</v>
      </c>
      <c r="F2644" s="255" t="s">
        <v>9132</v>
      </c>
      <c r="G2644" s="9"/>
      <c r="H2644" s="255" t="s">
        <v>9171</v>
      </c>
      <c r="I2644" s="9">
        <v>2</v>
      </c>
    </row>
    <row r="2645" spans="1:9">
      <c r="A2645" s="255" t="s">
        <v>3825</v>
      </c>
      <c r="B2645" s="9">
        <v>7</v>
      </c>
      <c r="C2645" s="255" t="s">
        <v>9215</v>
      </c>
      <c r="D2645" s="9">
        <v>-1769.8533143019115</v>
      </c>
      <c r="E2645" s="9">
        <v>1747476.4279072278</v>
      </c>
      <c r="F2645" s="255" t="s">
        <v>9132</v>
      </c>
      <c r="G2645" s="9"/>
      <c r="H2645" s="255" t="s">
        <v>9171</v>
      </c>
      <c r="I2645" s="9">
        <v>2</v>
      </c>
    </row>
    <row r="2646" spans="1:9">
      <c r="A2646" s="255" t="s">
        <v>3826</v>
      </c>
      <c r="B2646" s="9">
        <v>7</v>
      </c>
      <c r="C2646" s="255" t="s">
        <v>9106</v>
      </c>
      <c r="D2646" s="9">
        <v>675947.92656527541</v>
      </c>
      <c r="E2646" s="9">
        <v>1747476.4279072278</v>
      </c>
      <c r="F2646" s="255" t="s">
        <v>9133</v>
      </c>
      <c r="G2646" s="9"/>
      <c r="H2646" s="255" t="s">
        <v>9171</v>
      </c>
      <c r="I2646" s="9">
        <v>2</v>
      </c>
    </row>
    <row r="2647" spans="1:9">
      <c r="A2647" s="255" t="s">
        <v>3827</v>
      </c>
      <c r="B2647" s="9">
        <v>7</v>
      </c>
      <c r="C2647" s="255" t="s">
        <v>9107</v>
      </c>
      <c r="D2647" s="9">
        <v>-3092776947.5960722</v>
      </c>
      <c r="E2647" s="9">
        <v>1747476.4279072278</v>
      </c>
      <c r="F2647" s="255" t="s">
        <v>9133</v>
      </c>
      <c r="G2647" s="9"/>
      <c r="H2647" s="255" t="s">
        <v>9171</v>
      </c>
      <c r="I2647" s="9">
        <v>2</v>
      </c>
    </row>
    <row r="2648" spans="1:9">
      <c r="A2648" s="255" t="s">
        <v>3828</v>
      </c>
      <c r="B2648" s="9">
        <v>7</v>
      </c>
      <c r="C2648" s="255" t="s">
        <v>9108</v>
      </c>
      <c r="D2648" s="9">
        <v>0.38681375941350382</v>
      </c>
      <c r="E2648" s="9">
        <v>1747476.4279072278</v>
      </c>
      <c r="F2648" s="255" t="s">
        <v>9133</v>
      </c>
      <c r="G2648" s="9"/>
      <c r="H2648" s="255" t="s">
        <v>9171</v>
      </c>
      <c r="I2648" s="9">
        <v>2</v>
      </c>
    </row>
    <row r="2649" spans="1:9">
      <c r="A2649" s="255" t="s">
        <v>3829</v>
      </c>
      <c r="B2649" s="9">
        <v>7</v>
      </c>
      <c r="C2649" s="255" t="s">
        <v>9215</v>
      </c>
      <c r="D2649" s="9">
        <v>-1769.8533143019115</v>
      </c>
      <c r="E2649" s="9">
        <v>1747476.4279072278</v>
      </c>
      <c r="F2649" s="255" t="s">
        <v>9133</v>
      </c>
      <c r="G2649" s="9"/>
      <c r="H2649" s="255" t="s">
        <v>9171</v>
      </c>
      <c r="I2649" s="9">
        <v>2</v>
      </c>
    </row>
    <row r="2650" spans="1:9">
      <c r="A2650" s="255" t="s">
        <v>3830</v>
      </c>
      <c r="B2650" s="9">
        <v>7</v>
      </c>
      <c r="C2650" s="255" t="s">
        <v>9106</v>
      </c>
      <c r="D2650" s="9">
        <v>1747476.4279072278</v>
      </c>
      <c r="E2650" s="9">
        <v>1747476.4279072278</v>
      </c>
      <c r="F2650" s="255" t="s">
        <v>9134</v>
      </c>
      <c r="G2650" s="9"/>
      <c r="H2650" s="255" t="s">
        <v>9171</v>
      </c>
      <c r="I2650" s="9">
        <v>2</v>
      </c>
    </row>
    <row r="2651" spans="1:9">
      <c r="A2651" s="255" t="s">
        <v>3831</v>
      </c>
      <c r="B2651" s="9">
        <v>7</v>
      </c>
      <c r="C2651" s="255" t="s">
        <v>9107</v>
      </c>
      <c r="D2651" s="9">
        <v>4612095975.0514383</v>
      </c>
      <c r="E2651" s="9">
        <v>1747476.4279072278</v>
      </c>
      <c r="F2651" s="255" t="s">
        <v>9134</v>
      </c>
      <c r="G2651" s="9"/>
      <c r="H2651" s="255" t="s">
        <v>9171</v>
      </c>
      <c r="I2651" s="9">
        <v>2</v>
      </c>
    </row>
    <row r="2652" spans="1:9">
      <c r="A2652" s="255" t="s">
        <v>3832</v>
      </c>
      <c r="B2652" s="9">
        <v>7</v>
      </c>
      <c r="C2652" s="255" t="s">
        <v>9108</v>
      </c>
      <c r="D2652" s="9">
        <v>1</v>
      </c>
      <c r="E2652" s="9">
        <v>1747476.4279072278</v>
      </c>
      <c r="F2652" s="255" t="s">
        <v>9134</v>
      </c>
      <c r="G2652" s="9"/>
      <c r="H2652" s="255" t="s">
        <v>9171</v>
      </c>
      <c r="I2652" s="9">
        <v>2</v>
      </c>
    </row>
    <row r="2653" spans="1:9">
      <c r="A2653" s="255" t="s">
        <v>3833</v>
      </c>
      <c r="B2653" s="9">
        <v>7</v>
      </c>
      <c r="C2653" s="255" t="s">
        <v>9215</v>
      </c>
      <c r="D2653" s="9">
        <v>2639.2893783264763</v>
      </c>
      <c r="E2653" s="9">
        <v>1747476.4279072278</v>
      </c>
      <c r="F2653" s="255" t="s">
        <v>9134</v>
      </c>
      <c r="G2653" s="9"/>
      <c r="H2653" s="255" t="s">
        <v>9171</v>
      </c>
      <c r="I2653" s="9">
        <v>2</v>
      </c>
    </row>
    <row r="2654" spans="1:9">
      <c r="A2654" s="255" t="s">
        <v>3834</v>
      </c>
      <c r="B2654" s="9">
        <v>7</v>
      </c>
      <c r="C2654" s="255" t="s">
        <v>9106</v>
      </c>
      <c r="D2654" s="9">
        <v>1747476.4279072278</v>
      </c>
      <c r="E2654" s="9">
        <v>1747476.4279072278</v>
      </c>
      <c r="F2654" s="255" t="s">
        <v>9135</v>
      </c>
      <c r="G2654" s="9"/>
      <c r="H2654" s="255" t="s">
        <v>9171</v>
      </c>
      <c r="I2654" s="9">
        <v>2</v>
      </c>
    </row>
    <row r="2655" spans="1:9">
      <c r="A2655" s="255" t="s">
        <v>3835</v>
      </c>
      <c r="B2655" s="9">
        <v>7</v>
      </c>
      <c r="C2655" s="255" t="s">
        <v>9107</v>
      </c>
      <c r="D2655" s="9">
        <v>7400499515.1320229</v>
      </c>
      <c r="E2655" s="9">
        <v>1747476.4279072278</v>
      </c>
      <c r="F2655" s="255" t="s">
        <v>9135</v>
      </c>
      <c r="G2655" s="9"/>
      <c r="H2655" s="255" t="s">
        <v>9171</v>
      </c>
      <c r="I2655" s="9">
        <v>2</v>
      </c>
    </row>
    <row r="2656" spans="1:9">
      <c r="A2656" s="255" t="s">
        <v>3836</v>
      </c>
      <c r="B2656" s="9">
        <v>7</v>
      </c>
      <c r="C2656" s="255" t="s">
        <v>9108</v>
      </c>
      <c r="D2656" s="9">
        <v>1</v>
      </c>
      <c r="E2656" s="9">
        <v>1747476.4279072278</v>
      </c>
      <c r="F2656" s="255" t="s">
        <v>9135</v>
      </c>
      <c r="G2656" s="9"/>
      <c r="H2656" s="255" t="s">
        <v>9171</v>
      </c>
      <c r="I2656" s="9">
        <v>2</v>
      </c>
    </row>
    <row r="2657" spans="1:9">
      <c r="A2657" s="255" t="s">
        <v>3837</v>
      </c>
      <c r="B2657" s="9">
        <v>7</v>
      </c>
      <c r="C2657" s="255" t="s">
        <v>9215</v>
      </c>
      <c r="D2657" s="9">
        <v>4234.9638581361796</v>
      </c>
      <c r="E2657" s="9">
        <v>1747476.4279072278</v>
      </c>
      <c r="F2657" s="255" t="s">
        <v>9135</v>
      </c>
      <c r="G2657" s="9"/>
      <c r="H2657" s="255" t="s">
        <v>9171</v>
      </c>
      <c r="I2657" s="9">
        <v>2</v>
      </c>
    </row>
    <row r="2658" spans="1:9">
      <c r="A2658" s="255" t="s">
        <v>3838</v>
      </c>
      <c r="B2658" s="9">
        <v>7</v>
      </c>
      <c r="C2658" s="255" t="s">
        <v>9106</v>
      </c>
      <c r="D2658" s="9">
        <v>1061695.7815639959</v>
      </c>
      <c r="E2658" s="9">
        <v>1747476.4279072278</v>
      </c>
      <c r="F2658" s="255" t="s">
        <v>9136</v>
      </c>
      <c r="G2658" s="9"/>
      <c r="H2658" s="255" t="s">
        <v>9171</v>
      </c>
      <c r="I2658" s="9">
        <v>2</v>
      </c>
    </row>
    <row r="2659" spans="1:9">
      <c r="A2659" s="255" t="s">
        <v>3839</v>
      </c>
      <c r="B2659" s="9">
        <v>7</v>
      </c>
      <c r="C2659" s="255" t="s">
        <v>9107</v>
      </c>
      <c r="D2659" s="9">
        <v>1256520148.776211</v>
      </c>
      <c r="E2659" s="9">
        <v>1747476.4279072278</v>
      </c>
      <c r="F2659" s="255" t="s">
        <v>9136</v>
      </c>
      <c r="G2659" s="9"/>
      <c r="H2659" s="255" t="s">
        <v>9171</v>
      </c>
      <c r="I2659" s="9">
        <v>2</v>
      </c>
    </row>
    <row r="2660" spans="1:9">
      <c r="A2660" s="255" t="s">
        <v>3840</v>
      </c>
      <c r="B2660" s="9">
        <v>7</v>
      </c>
      <c r="C2660" s="255" t="s">
        <v>9108</v>
      </c>
      <c r="D2660" s="9">
        <v>0.60755942947709995</v>
      </c>
      <c r="E2660" s="9">
        <v>1747476.4279072278</v>
      </c>
      <c r="F2660" s="255" t="s">
        <v>9136</v>
      </c>
      <c r="G2660" s="9"/>
      <c r="H2660" s="255" t="s">
        <v>9171</v>
      </c>
      <c r="I2660" s="9">
        <v>2</v>
      </c>
    </row>
    <row r="2661" spans="1:9">
      <c r="A2661" s="255" t="s">
        <v>3841</v>
      </c>
      <c r="B2661" s="9">
        <v>7</v>
      </c>
      <c r="C2661" s="255" t="s">
        <v>9215</v>
      </c>
      <c r="D2661" s="9">
        <v>719.0484110169175</v>
      </c>
      <c r="E2661" s="9">
        <v>1747476.4279072278</v>
      </c>
      <c r="F2661" s="255" t="s">
        <v>9136</v>
      </c>
      <c r="G2661" s="9"/>
      <c r="H2661" s="255" t="s">
        <v>9171</v>
      </c>
      <c r="I2661" s="9">
        <v>2</v>
      </c>
    </row>
    <row r="2662" spans="1:9">
      <c r="A2662" s="255" t="s">
        <v>3842</v>
      </c>
      <c r="B2662" s="9">
        <v>7</v>
      </c>
      <c r="C2662" s="255" t="s">
        <v>9106</v>
      </c>
      <c r="D2662" s="9">
        <v>0</v>
      </c>
      <c r="E2662" s="9">
        <v>1747476.4279072278</v>
      </c>
      <c r="F2662" s="255" t="s">
        <v>9137</v>
      </c>
      <c r="G2662" s="9"/>
      <c r="H2662" s="255" t="s">
        <v>9171</v>
      </c>
      <c r="I2662" s="9">
        <v>2</v>
      </c>
    </row>
    <row r="2663" spans="1:9">
      <c r="A2663" s="255" t="s">
        <v>3843</v>
      </c>
      <c r="B2663" s="9">
        <v>7</v>
      </c>
      <c r="C2663" s="255" t="s">
        <v>9107</v>
      </c>
      <c r="D2663" s="9">
        <v>-1318849333.8521316</v>
      </c>
      <c r="E2663" s="9">
        <v>1747476.4279072278</v>
      </c>
      <c r="F2663" s="255" t="s">
        <v>9137</v>
      </c>
      <c r="G2663" s="9"/>
      <c r="H2663" s="255" t="s">
        <v>9171</v>
      </c>
      <c r="I2663" s="9">
        <v>2</v>
      </c>
    </row>
    <row r="2664" spans="1:9">
      <c r="A2664" s="255" t="s">
        <v>3844</v>
      </c>
      <c r="B2664" s="9">
        <v>7</v>
      </c>
      <c r="C2664" s="255" t="s">
        <v>9108</v>
      </c>
      <c r="D2664" s="9">
        <v>0</v>
      </c>
      <c r="E2664" s="9">
        <v>1747476.4279072278</v>
      </c>
      <c r="F2664" s="255" t="s">
        <v>9137</v>
      </c>
      <c r="G2664" s="9"/>
      <c r="H2664" s="255" t="s">
        <v>9171</v>
      </c>
      <c r="I2664" s="9">
        <v>2</v>
      </c>
    </row>
    <row r="2665" spans="1:9">
      <c r="A2665" s="255" t="s">
        <v>3845</v>
      </c>
      <c r="B2665" s="9">
        <v>7</v>
      </c>
      <c r="C2665" s="255" t="s">
        <v>9215</v>
      </c>
      <c r="D2665" s="9">
        <v>-754.71652309014632</v>
      </c>
      <c r="E2665" s="9">
        <v>1747476.4279072278</v>
      </c>
      <c r="F2665" s="255" t="s">
        <v>9137</v>
      </c>
      <c r="G2665" s="9"/>
      <c r="H2665" s="255" t="s">
        <v>9171</v>
      </c>
      <c r="I2665" s="9">
        <v>2</v>
      </c>
    </row>
    <row r="2666" spans="1:9">
      <c r="A2666" s="255" t="s">
        <v>3846</v>
      </c>
      <c r="B2666" s="9">
        <v>7</v>
      </c>
      <c r="C2666" s="255" t="s">
        <v>9106</v>
      </c>
      <c r="D2666" s="9">
        <v>706373.09753036185</v>
      </c>
      <c r="E2666" s="9">
        <v>1747476.4279072278</v>
      </c>
      <c r="F2666" s="255" t="s">
        <v>9138</v>
      </c>
      <c r="G2666" s="9"/>
      <c r="H2666" s="255" t="s">
        <v>9171</v>
      </c>
      <c r="I2666" s="9">
        <v>2</v>
      </c>
    </row>
    <row r="2667" spans="1:9">
      <c r="A2667" s="255" t="s">
        <v>3847</v>
      </c>
      <c r="B2667" s="9">
        <v>7</v>
      </c>
      <c r="C2667" s="255" t="s">
        <v>9107</v>
      </c>
      <c r="D2667" s="9">
        <v>-62329185.075920492</v>
      </c>
      <c r="E2667" s="9">
        <v>1747476.4279072278</v>
      </c>
      <c r="F2667" s="255" t="s">
        <v>9138</v>
      </c>
      <c r="G2667" s="9"/>
      <c r="H2667" s="255" t="s">
        <v>9171</v>
      </c>
      <c r="I2667" s="9">
        <v>2</v>
      </c>
    </row>
    <row r="2668" spans="1:9">
      <c r="A2668" s="255" t="s">
        <v>3848</v>
      </c>
      <c r="B2668" s="9">
        <v>7</v>
      </c>
      <c r="C2668" s="255" t="s">
        <v>9108</v>
      </c>
      <c r="D2668" s="9">
        <v>0.40422467865635936</v>
      </c>
      <c r="E2668" s="9">
        <v>1747476.4279072278</v>
      </c>
      <c r="F2668" s="255" t="s">
        <v>9138</v>
      </c>
      <c r="G2668" s="9"/>
      <c r="H2668" s="255" t="s">
        <v>9171</v>
      </c>
      <c r="I2668" s="9">
        <v>2</v>
      </c>
    </row>
    <row r="2669" spans="1:9">
      <c r="A2669" s="255" t="s">
        <v>3849</v>
      </c>
      <c r="B2669" s="9">
        <v>7</v>
      </c>
      <c r="C2669" s="255" t="s">
        <v>9215</v>
      </c>
      <c r="D2669" s="9">
        <v>-35.668112073228777</v>
      </c>
      <c r="E2669" s="9">
        <v>1747476.4279072278</v>
      </c>
      <c r="F2669" s="255" t="s">
        <v>9138</v>
      </c>
      <c r="G2669" s="9"/>
      <c r="H2669" s="255" t="s">
        <v>9171</v>
      </c>
      <c r="I2669" s="9">
        <v>2</v>
      </c>
    </row>
    <row r="2670" spans="1:9">
      <c r="A2670" s="255" t="s">
        <v>3850</v>
      </c>
      <c r="B2670" s="9">
        <v>7</v>
      </c>
      <c r="C2670" s="255" t="s">
        <v>9106</v>
      </c>
      <c r="D2670" s="9">
        <v>788075.82372537733</v>
      </c>
      <c r="E2670" s="9">
        <v>1747476.4279072278</v>
      </c>
      <c r="F2670" s="255" t="s">
        <v>9139</v>
      </c>
      <c r="G2670" s="9"/>
      <c r="H2670" s="255" t="s">
        <v>9171</v>
      </c>
      <c r="I2670" s="9">
        <v>2</v>
      </c>
    </row>
    <row r="2671" spans="1:9">
      <c r="A2671" s="255" t="s">
        <v>3851</v>
      </c>
      <c r="B2671" s="9">
        <v>7</v>
      </c>
      <c r="C2671" s="255" t="s">
        <v>9107</v>
      </c>
      <c r="D2671" s="9">
        <v>3030447762.5201516</v>
      </c>
      <c r="E2671" s="9">
        <v>1747476.4279072278</v>
      </c>
      <c r="F2671" s="255" t="s">
        <v>9139</v>
      </c>
      <c r="G2671" s="9"/>
      <c r="H2671" s="255" t="s">
        <v>9171</v>
      </c>
      <c r="I2671" s="9">
        <v>2</v>
      </c>
    </row>
    <row r="2672" spans="1:9">
      <c r="A2672" s="255" t="s">
        <v>3852</v>
      </c>
      <c r="B2672" s="9">
        <v>7</v>
      </c>
      <c r="C2672" s="255" t="s">
        <v>9108</v>
      </c>
      <c r="D2672" s="9">
        <v>0.45097937296308738</v>
      </c>
      <c r="E2672" s="9">
        <v>1747476.4279072278</v>
      </c>
      <c r="F2672" s="255" t="s">
        <v>9139</v>
      </c>
      <c r="G2672" s="9"/>
      <c r="H2672" s="255" t="s">
        <v>9171</v>
      </c>
      <c r="I2672" s="9">
        <v>2</v>
      </c>
    </row>
    <row r="2673" spans="1:9">
      <c r="A2673" s="255" t="s">
        <v>3853</v>
      </c>
      <c r="B2673" s="9">
        <v>7</v>
      </c>
      <c r="C2673" s="255" t="s">
        <v>9215</v>
      </c>
      <c r="D2673" s="9">
        <v>1734.1852022286826</v>
      </c>
      <c r="E2673" s="9">
        <v>1747476.4279072278</v>
      </c>
      <c r="F2673" s="255" t="s">
        <v>9139</v>
      </c>
      <c r="G2673" s="9"/>
      <c r="H2673" s="255" t="s">
        <v>9171</v>
      </c>
      <c r="I2673" s="9">
        <v>2</v>
      </c>
    </row>
    <row r="2674" spans="1:9">
      <c r="A2674" s="255" t="s">
        <v>3854</v>
      </c>
      <c r="B2674" s="9">
        <v>7</v>
      </c>
      <c r="C2674" s="255" t="s">
        <v>9106</v>
      </c>
      <c r="D2674" s="9">
        <v>1329808.4933325027</v>
      </c>
      <c r="E2674" s="9">
        <v>1747476.4279072278</v>
      </c>
      <c r="F2674" s="255" t="s">
        <v>9140</v>
      </c>
      <c r="G2674" s="9"/>
      <c r="H2674" s="255" t="s">
        <v>9171</v>
      </c>
      <c r="I2674" s="9">
        <v>2</v>
      </c>
    </row>
    <row r="2675" spans="1:9">
      <c r="A2675" s="255" t="s">
        <v>3855</v>
      </c>
      <c r="B2675" s="9">
        <v>7</v>
      </c>
      <c r="C2675" s="255" t="s">
        <v>9107</v>
      </c>
      <c r="D2675" s="9">
        <v>2788403540.0805845</v>
      </c>
      <c r="E2675" s="9">
        <v>1747476.4279072278</v>
      </c>
      <c r="F2675" s="255" t="s">
        <v>9140</v>
      </c>
      <c r="G2675" s="9"/>
      <c r="H2675" s="255" t="s">
        <v>9171</v>
      </c>
      <c r="I2675" s="9">
        <v>2</v>
      </c>
    </row>
    <row r="2676" spans="1:9">
      <c r="A2676" s="255" t="s">
        <v>3856</v>
      </c>
      <c r="B2676" s="9">
        <v>7</v>
      </c>
      <c r="C2676" s="255" t="s">
        <v>9108</v>
      </c>
      <c r="D2676" s="9">
        <v>0.76098794358277955</v>
      </c>
      <c r="E2676" s="9">
        <v>1747476.4279072278</v>
      </c>
      <c r="F2676" s="255" t="s">
        <v>9140</v>
      </c>
      <c r="G2676" s="9"/>
      <c r="H2676" s="255" t="s">
        <v>9171</v>
      </c>
      <c r="I2676" s="9">
        <v>2</v>
      </c>
    </row>
    <row r="2677" spans="1:9">
      <c r="A2677" s="255" t="s">
        <v>3857</v>
      </c>
      <c r="B2677" s="9">
        <v>7</v>
      </c>
      <c r="C2677" s="255" t="s">
        <v>9215</v>
      </c>
      <c r="D2677" s="9">
        <v>1595.6744798097036</v>
      </c>
      <c r="E2677" s="9">
        <v>1747476.4279072278</v>
      </c>
      <c r="F2677" s="255" t="s">
        <v>9140</v>
      </c>
      <c r="G2677" s="9"/>
      <c r="H2677" s="255" t="s">
        <v>9171</v>
      </c>
      <c r="I2677" s="9">
        <v>2</v>
      </c>
    </row>
    <row r="2678" spans="1:9">
      <c r="A2678" s="255" t="s">
        <v>3858</v>
      </c>
      <c r="B2678" s="9">
        <v>7</v>
      </c>
      <c r="C2678" s="255" t="s">
        <v>9106</v>
      </c>
      <c r="D2678" s="9">
        <v>0</v>
      </c>
      <c r="E2678" s="9">
        <v>1747476.4279072278</v>
      </c>
      <c r="F2678" s="255" t="s">
        <v>9141</v>
      </c>
      <c r="G2678" s="9"/>
      <c r="H2678" s="255" t="s">
        <v>9171</v>
      </c>
      <c r="I2678" s="9">
        <v>2</v>
      </c>
    </row>
    <row r="2679" spans="1:9">
      <c r="A2679" s="255" t="s">
        <v>3859</v>
      </c>
      <c r="B2679" s="9">
        <v>7</v>
      </c>
      <c r="C2679" s="255" t="s">
        <v>9107</v>
      </c>
      <c r="D2679" s="9">
        <v>0</v>
      </c>
      <c r="E2679" s="9">
        <v>1747476.4279072278</v>
      </c>
      <c r="F2679" s="255" t="s">
        <v>9141</v>
      </c>
      <c r="G2679" s="9"/>
      <c r="H2679" s="255" t="s">
        <v>9171</v>
      </c>
      <c r="I2679" s="9">
        <v>2</v>
      </c>
    </row>
    <row r="2680" spans="1:9">
      <c r="A2680" s="255" t="s">
        <v>3860</v>
      </c>
      <c r="B2680" s="9">
        <v>7</v>
      </c>
      <c r="C2680" s="255" t="s">
        <v>9108</v>
      </c>
      <c r="D2680" s="9">
        <v>0</v>
      </c>
      <c r="E2680" s="9">
        <v>1747476.4279072278</v>
      </c>
      <c r="F2680" s="255" t="s">
        <v>9141</v>
      </c>
      <c r="G2680" s="9"/>
      <c r="H2680" s="255" t="s">
        <v>9171</v>
      </c>
      <c r="I2680" s="9">
        <v>2</v>
      </c>
    </row>
    <row r="2681" spans="1:9">
      <c r="A2681" s="255" t="s">
        <v>3861</v>
      </c>
      <c r="B2681" s="9">
        <v>7</v>
      </c>
      <c r="C2681" s="255" t="s">
        <v>9215</v>
      </c>
      <c r="D2681" s="9">
        <v>0</v>
      </c>
      <c r="E2681" s="9">
        <v>1747476.4279072278</v>
      </c>
      <c r="F2681" s="255" t="s">
        <v>9141</v>
      </c>
      <c r="G2681" s="9"/>
      <c r="H2681" s="255" t="s">
        <v>9171</v>
      </c>
      <c r="I2681" s="9">
        <v>2</v>
      </c>
    </row>
    <row r="2682" spans="1:9">
      <c r="A2682" s="255" t="s">
        <v>3862</v>
      </c>
      <c r="B2682" s="9">
        <v>8</v>
      </c>
      <c r="C2682" s="255" t="s">
        <v>9106</v>
      </c>
      <c r="D2682" s="9">
        <v>1394512.8929098991</v>
      </c>
      <c r="E2682" s="9">
        <v>1747861.7394594473</v>
      </c>
      <c r="F2682" s="255" t="s">
        <v>9117</v>
      </c>
      <c r="G2682" s="9"/>
      <c r="H2682" s="255" t="s">
        <v>9171</v>
      </c>
      <c r="I2682" s="9">
        <v>2</v>
      </c>
    </row>
    <row r="2683" spans="1:9">
      <c r="A2683" s="255" t="s">
        <v>3863</v>
      </c>
      <c r="B2683" s="9">
        <v>8</v>
      </c>
      <c r="C2683" s="255" t="s">
        <v>9107</v>
      </c>
      <c r="D2683" s="9">
        <v>6834507570.5811949</v>
      </c>
      <c r="E2683" s="9">
        <v>1747861.7394594473</v>
      </c>
      <c r="F2683" s="255" t="s">
        <v>9117</v>
      </c>
      <c r="G2683" s="9"/>
      <c r="H2683" s="255" t="s">
        <v>9171</v>
      </c>
      <c r="I2683" s="9">
        <v>2</v>
      </c>
    </row>
    <row r="2684" spans="1:9">
      <c r="A2684" s="255" t="s">
        <v>3864</v>
      </c>
      <c r="B2684" s="9">
        <v>8</v>
      </c>
      <c r="C2684" s="255" t="s">
        <v>9108</v>
      </c>
      <c r="D2684" s="9">
        <v>0.7978393607615516</v>
      </c>
      <c r="E2684" s="9">
        <v>1747861.7394594473</v>
      </c>
      <c r="F2684" s="255" t="s">
        <v>9117</v>
      </c>
      <c r="G2684" s="9"/>
      <c r="H2684" s="255" t="s">
        <v>9171</v>
      </c>
      <c r="I2684" s="9">
        <v>2</v>
      </c>
    </row>
    <row r="2685" spans="1:9">
      <c r="A2685" s="255" t="s">
        <v>3865</v>
      </c>
      <c r="B2685" s="9">
        <v>8</v>
      </c>
      <c r="C2685" s="255" t="s">
        <v>9215</v>
      </c>
      <c r="D2685" s="9">
        <v>3910.2106398271922</v>
      </c>
      <c r="E2685" s="9">
        <v>1747861.7394594473</v>
      </c>
      <c r="F2685" s="255" t="s">
        <v>9117</v>
      </c>
      <c r="G2685" s="9"/>
      <c r="H2685" s="255" t="s">
        <v>9171</v>
      </c>
      <c r="I2685" s="9">
        <v>2</v>
      </c>
    </row>
    <row r="2686" spans="1:9">
      <c r="A2686" s="255" t="s">
        <v>3866</v>
      </c>
      <c r="B2686" s="9">
        <v>8</v>
      </c>
      <c r="C2686" s="255" t="s">
        <v>9106</v>
      </c>
      <c r="D2686" s="9">
        <v>0</v>
      </c>
      <c r="E2686" s="9">
        <v>1747861.7394594473</v>
      </c>
      <c r="F2686" s="255" t="s">
        <v>9118</v>
      </c>
      <c r="G2686" s="9"/>
      <c r="H2686" s="255" t="s">
        <v>9171</v>
      </c>
      <c r="I2686" s="9">
        <v>2</v>
      </c>
    </row>
    <row r="2687" spans="1:9">
      <c r="A2687" s="255" t="s">
        <v>3867</v>
      </c>
      <c r="B2687" s="9">
        <v>8</v>
      </c>
      <c r="C2687" s="255" t="s">
        <v>9107</v>
      </c>
      <c r="D2687" s="9">
        <v>0</v>
      </c>
      <c r="E2687" s="9">
        <v>1747861.7394594473</v>
      </c>
      <c r="F2687" s="255" t="s">
        <v>9118</v>
      </c>
      <c r="G2687" s="9"/>
      <c r="H2687" s="255" t="s">
        <v>9171</v>
      </c>
      <c r="I2687" s="9">
        <v>2</v>
      </c>
    </row>
    <row r="2688" spans="1:9">
      <c r="A2688" s="255" t="s">
        <v>3868</v>
      </c>
      <c r="B2688" s="9">
        <v>8</v>
      </c>
      <c r="C2688" s="255" t="s">
        <v>9108</v>
      </c>
      <c r="D2688" s="9">
        <v>0</v>
      </c>
      <c r="E2688" s="9">
        <v>1747861.7394594473</v>
      </c>
      <c r="F2688" s="255" t="s">
        <v>9118</v>
      </c>
      <c r="G2688" s="9"/>
      <c r="H2688" s="255" t="s">
        <v>9171</v>
      </c>
      <c r="I2688" s="9">
        <v>2</v>
      </c>
    </row>
    <row r="2689" spans="1:9">
      <c r="A2689" s="255" t="s">
        <v>3869</v>
      </c>
      <c r="B2689" s="9">
        <v>8</v>
      </c>
      <c r="C2689" s="255" t="s">
        <v>9215</v>
      </c>
      <c r="D2689" s="9">
        <v>0</v>
      </c>
      <c r="E2689" s="9">
        <v>1747861.7394594473</v>
      </c>
      <c r="F2689" s="255" t="s">
        <v>9118</v>
      </c>
      <c r="G2689" s="9"/>
      <c r="H2689" s="255" t="s">
        <v>9171</v>
      </c>
      <c r="I2689" s="9">
        <v>2</v>
      </c>
    </row>
    <row r="2690" spans="1:9">
      <c r="A2690" s="255" t="s">
        <v>3870</v>
      </c>
      <c r="B2690" s="9">
        <v>8</v>
      </c>
      <c r="C2690" s="255" t="s">
        <v>9106</v>
      </c>
      <c r="D2690" s="9">
        <v>0</v>
      </c>
      <c r="E2690" s="9">
        <v>1747861.7394594473</v>
      </c>
      <c r="F2690" s="255" t="s">
        <v>9119</v>
      </c>
      <c r="G2690" s="9"/>
      <c r="H2690" s="255" t="s">
        <v>9171</v>
      </c>
      <c r="I2690" s="9">
        <v>2</v>
      </c>
    </row>
    <row r="2691" spans="1:9">
      <c r="A2691" s="255" t="s">
        <v>3871</v>
      </c>
      <c r="B2691" s="9">
        <v>8</v>
      </c>
      <c r="C2691" s="255" t="s">
        <v>9107</v>
      </c>
      <c r="D2691" s="9">
        <v>0</v>
      </c>
      <c r="E2691" s="9">
        <v>1747861.7394594473</v>
      </c>
      <c r="F2691" s="255" t="s">
        <v>9119</v>
      </c>
      <c r="G2691" s="9"/>
      <c r="H2691" s="255" t="s">
        <v>9171</v>
      </c>
      <c r="I2691" s="9">
        <v>2</v>
      </c>
    </row>
    <row r="2692" spans="1:9">
      <c r="A2692" s="255" t="s">
        <v>3872</v>
      </c>
      <c r="B2692" s="9">
        <v>8</v>
      </c>
      <c r="C2692" s="255" t="s">
        <v>9108</v>
      </c>
      <c r="D2692" s="9">
        <v>0</v>
      </c>
      <c r="E2692" s="9">
        <v>1747861.7394594473</v>
      </c>
      <c r="F2692" s="255" t="s">
        <v>9119</v>
      </c>
      <c r="G2692" s="9"/>
      <c r="H2692" s="255" t="s">
        <v>9171</v>
      </c>
      <c r="I2692" s="9">
        <v>2</v>
      </c>
    </row>
    <row r="2693" spans="1:9">
      <c r="A2693" s="255" t="s">
        <v>3873</v>
      </c>
      <c r="B2693" s="9">
        <v>8</v>
      </c>
      <c r="C2693" s="255" t="s">
        <v>9215</v>
      </c>
      <c r="D2693" s="9">
        <v>0</v>
      </c>
      <c r="E2693" s="9">
        <v>1747861.7394594473</v>
      </c>
      <c r="F2693" s="255" t="s">
        <v>9119</v>
      </c>
      <c r="G2693" s="9"/>
      <c r="H2693" s="255" t="s">
        <v>9171</v>
      </c>
      <c r="I2693" s="9">
        <v>2</v>
      </c>
    </row>
    <row r="2694" spans="1:9">
      <c r="A2694" s="255" t="s">
        <v>3874</v>
      </c>
      <c r="B2694" s="9">
        <v>8</v>
      </c>
      <c r="C2694" s="255" t="s">
        <v>9106</v>
      </c>
      <c r="D2694" s="9">
        <v>0</v>
      </c>
      <c r="E2694" s="9">
        <v>1747861.7394594473</v>
      </c>
      <c r="F2694" s="255" t="s">
        <v>9120</v>
      </c>
      <c r="G2694" s="9"/>
      <c r="H2694" s="255" t="s">
        <v>9171</v>
      </c>
      <c r="I2694" s="9">
        <v>2</v>
      </c>
    </row>
    <row r="2695" spans="1:9">
      <c r="A2695" s="255" t="s">
        <v>3875</v>
      </c>
      <c r="B2695" s="9">
        <v>8</v>
      </c>
      <c r="C2695" s="255" t="s">
        <v>9107</v>
      </c>
      <c r="D2695" s="9">
        <v>0</v>
      </c>
      <c r="E2695" s="9">
        <v>1747861.7394594473</v>
      </c>
      <c r="F2695" s="255" t="s">
        <v>9120</v>
      </c>
      <c r="G2695" s="9"/>
      <c r="H2695" s="255" t="s">
        <v>9171</v>
      </c>
      <c r="I2695" s="9">
        <v>2</v>
      </c>
    </row>
    <row r="2696" spans="1:9">
      <c r="A2696" s="255" t="s">
        <v>3876</v>
      </c>
      <c r="B2696" s="9">
        <v>8</v>
      </c>
      <c r="C2696" s="255" t="s">
        <v>9108</v>
      </c>
      <c r="D2696" s="9">
        <v>0</v>
      </c>
      <c r="E2696" s="9">
        <v>1747861.7394594473</v>
      </c>
      <c r="F2696" s="255" t="s">
        <v>9120</v>
      </c>
      <c r="G2696" s="9"/>
      <c r="H2696" s="255" t="s">
        <v>9171</v>
      </c>
      <c r="I2696" s="9">
        <v>2</v>
      </c>
    </row>
    <row r="2697" spans="1:9">
      <c r="A2697" s="255" t="s">
        <v>3877</v>
      </c>
      <c r="B2697" s="9">
        <v>8</v>
      </c>
      <c r="C2697" s="255" t="s">
        <v>9215</v>
      </c>
      <c r="D2697" s="9">
        <v>0</v>
      </c>
      <c r="E2697" s="9">
        <v>1747861.7394594473</v>
      </c>
      <c r="F2697" s="255" t="s">
        <v>9120</v>
      </c>
      <c r="G2697" s="9"/>
      <c r="H2697" s="255" t="s">
        <v>9171</v>
      </c>
      <c r="I2697" s="9">
        <v>2</v>
      </c>
    </row>
    <row r="2698" spans="1:9">
      <c r="A2698" s="255" t="s">
        <v>3878</v>
      </c>
      <c r="B2698" s="9">
        <v>8</v>
      </c>
      <c r="C2698" s="255" t="s">
        <v>9106</v>
      </c>
      <c r="D2698" s="9">
        <v>0</v>
      </c>
      <c r="E2698" s="9">
        <v>1747861.7394594473</v>
      </c>
      <c r="F2698" s="255" t="s">
        <v>9121</v>
      </c>
      <c r="G2698" s="9"/>
      <c r="H2698" s="255" t="s">
        <v>9171</v>
      </c>
      <c r="I2698" s="9">
        <v>2</v>
      </c>
    </row>
    <row r="2699" spans="1:9">
      <c r="A2699" s="255" t="s">
        <v>3879</v>
      </c>
      <c r="B2699" s="9">
        <v>8</v>
      </c>
      <c r="C2699" s="255" t="s">
        <v>9107</v>
      </c>
      <c r="D2699" s="9">
        <v>0</v>
      </c>
      <c r="E2699" s="9">
        <v>1747861.7394594473</v>
      </c>
      <c r="F2699" s="255" t="s">
        <v>9121</v>
      </c>
      <c r="G2699" s="9"/>
      <c r="H2699" s="255" t="s">
        <v>9171</v>
      </c>
      <c r="I2699" s="9">
        <v>2</v>
      </c>
    </row>
    <row r="2700" spans="1:9">
      <c r="A2700" s="255" t="s">
        <v>3880</v>
      </c>
      <c r="B2700" s="9">
        <v>8</v>
      </c>
      <c r="C2700" s="255" t="s">
        <v>9108</v>
      </c>
      <c r="D2700" s="9">
        <v>0</v>
      </c>
      <c r="E2700" s="9">
        <v>1747861.7394594473</v>
      </c>
      <c r="F2700" s="255" t="s">
        <v>9121</v>
      </c>
      <c r="G2700" s="9"/>
      <c r="H2700" s="255" t="s">
        <v>9171</v>
      </c>
      <c r="I2700" s="9">
        <v>2</v>
      </c>
    </row>
    <row r="2701" spans="1:9">
      <c r="A2701" s="255" t="s">
        <v>3881</v>
      </c>
      <c r="B2701" s="9">
        <v>8</v>
      </c>
      <c r="C2701" s="255" t="s">
        <v>9215</v>
      </c>
      <c r="D2701" s="9">
        <v>0</v>
      </c>
      <c r="E2701" s="9">
        <v>1747861.7394594473</v>
      </c>
      <c r="F2701" s="255" t="s">
        <v>9121</v>
      </c>
      <c r="G2701" s="9"/>
      <c r="H2701" s="255" t="s">
        <v>9171</v>
      </c>
      <c r="I2701" s="9">
        <v>2</v>
      </c>
    </row>
    <row r="2702" spans="1:9">
      <c r="A2702" s="255" t="s">
        <v>3882</v>
      </c>
      <c r="B2702" s="9">
        <v>8</v>
      </c>
      <c r="C2702" s="255" t="s">
        <v>9106</v>
      </c>
      <c r="D2702" s="9">
        <v>0</v>
      </c>
      <c r="E2702" s="9">
        <v>1747861.7394594473</v>
      </c>
      <c r="F2702" s="255" t="s">
        <v>9122</v>
      </c>
      <c r="G2702" s="9"/>
      <c r="H2702" s="255" t="s">
        <v>9171</v>
      </c>
      <c r="I2702" s="9">
        <v>2</v>
      </c>
    </row>
    <row r="2703" spans="1:9">
      <c r="A2703" s="255" t="s">
        <v>3883</v>
      </c>
      <c r="B2703" s="9">
        <v>8</v>
      </c>
      <c r="C2703" s="255" t="s">
        <v>9107</v>
      </c>
      <c r="D2703" s="9">
        <v>0</v>
      </c>
      <c r="E2703" s="9">
        <v>1747861.7394594473</v>
      </c>
      <c r="F2703" s="255" t="s">
        <v>9122</v>
      </c>
      <c r="G2703" s="9"/>
      <c r="H2703" s="255" t="s">
        <v>9171</v>
      </c>
      <c r="I2703" s="9">
        <v>2</v>
      </c>
    </row>
    <row r="2704" spans="1:9">
      <c r="A2704" s="255" t="s">
        <v>3884</v>
      </c>
      <c r="B2704" s="9">
        <v>8</v>
      </c>
      <c r="C2704" s="255" t="s">
        <v>9108</v>
      </c>
      <c r="D2704" s="9">
        <v>0</v>
      </c>
      <c r="E2704" s="9">
        <v>1747861.7394594473</v>
      </c>
      <c r="F2704" s="255" t="s">
        <v>9122</v>
      </c>
      <c r="G2704" s="9"/>
      <c r="H2704" s="255" t="s">
        <v>9171</v>
      </c>
      <c r="I2704" s="9">
        <v>2</v>
      </c>
    </row>
    <row r="2705" spans="1:9">
      <c r="A2705" s="255" t="s">
        <v>3885</v>
      </c>
      <c r="B2705" s="9">
        <v>8</v>
      </c>
      <c r="C2705" s="255" t="s">
        <v>9215</v>
      </c>
      <c r="D2705" s="9">
        <v>0</v>
      </c>
      <c r="E2705" s="9">
        <v>1747861.7394594473</v>
      </c>
      <c r="F2705" s="255" t="s">
        <v>9122</v>
      </c>
      <c r="G2705" s="9"/>
      <c r="H2705" s="255" t="s">
        <v>9171</v>
      </c>
      <c r="I2705" s="9">
        <v>2</v>
      </c>
    </row>
    <row r="2706" spans="1:9">
      <c r="A2706" s="255" t="s">
        <v>3886</v>
      </c>
      <c r="B2706" s="9">
        <v>8</v>
      </c>
      <c r="C2706" s="255" t="s">
        <v>9106</v>
      </c>
      <c r="D2706" s="9">
        <v>0</v>
      </c>
      <c r="E2706" s="9">
        <v>1747861.7394594473</v>
      </c>
      <c r="F2706" s="255" t="s">
        <v>9123</v>
      </c>
      <c r="G2706" s="9"/>
      <c r="H2706" s="255" t="s">
        <v>9171</v>
      </c>
      <c r="I2706" s="9">
        <v>2</v>
      </c>
    </row>
    <row r="2707" spans="1:9">
      <c r="A2707" s="255" t="s">
        <v>3887</v>
      </c>
      <c r="B2707" s="9">
        <v>8</v>
      </c>
      <c r="C2707" s="255" t="s">
        <v>9107</v>
      </c>
      <c r="D2707" s="9">
        <v>0</v>
      </c>
      <c r="E2707" s="9">
        <v>1747861.7394594473</v>
      </c>
      <c r="F2707" s="255" t="s">
        <v>9123</v>
      </c>
      <c r="G2707" s="9"/>
      <c r="H2707" s="255" t="s">
        <v>9171</v>
      </c>
      <c r="I2707" s="9">
        <v>2</v>
      </c>
    </row>
    <row r="2708" spans="1:9">
      <c r="A2708" s="255" t="s">
        <v>3888</v>
      </c>
      <c r="B2708" s="9">
        <v>8</v>
      </c>
      <c r="C2708" s="255" t="s">
        <v>9108</v>
      </c>
      <c r="D2708" s="9">
        <v>0</v>
      </c>
      <c r="E2708" s="9">
        <v>1747861.7394594473</v>
      </c>
      <c r="F2708" s="255" t="s">
        <v>9123</v>
      </c>
      <c r="G2708" s="9"/>
      <c r="H2708" s="255" t="s">
        <v>9171</v>
      </c>
      <c r="I2708" s="9">
        <v>2</v>
      </c>
    </row>
    <row r="2709" spans="1:9">
      <c r="A2709" s="255" t="s">
        <v>3889</v>
      </c>
      <c r="B2709" s="9">
        <v>8</v>
      </c>
      <c r="C2709" s="255" t="s">
        <v>9215</v>
      </c>
      <c r="D2709" s="9">
        <v>0</v>
      </c>
      <c r="E2709" s="9">
        <v>1747861.7394594473</v>
      </c>
      <c r="F2709" s="255" t="s">
        <v>9123</v>
      </c>
      <c r="G2709" s="9"/>
      <c r="H2709" s="255" t="s">
        <v>9171</v>
      </c>
      <c r="I2709" s="9">
        <v>2</v>
      </c>
    </row>
    <row r="2710" spans="1:9">
      <c r="A2710" s="255" t="s">
        <v>3890</v>
      </c>
      <c r="B2710" s="9">
        <v>8</v>
      </c>
      <c r="C2710" s="255" t="s">
        <v>9106</v>
      </c>
      <c r="D2710" s="9">
        <v>0</v>
      </c>
      <c r="E2710" s="9">
        <v>1747861.7394594473</v>
      </c>
      <c r="F2710" s="255" t="s">
        <v>9124</v>
      </c>
      <c r="G2710" s="9"/>
      <c r="H2710" s="255" t="s">
        <v>9171</v>
      </c>
      <c r="I2710" s="9">
        <v>2</v>
      </c>
    </row>
    <row r="2711" spans="1:9">
      <c r="A2711" s="255" t="s">
        <v>3891</v>
      </c>
      <c r="B2711" s="9">
        <v>8</v>
      </c>
      <c r="C2711" s="255" t="s">
        <v>9107</v>
      </c>
      <c r="D2711" s="9">
        <v>0</v>
      </c>
      <c r="E2711" s="9">
        <v>1747861.7394594473</v>
      </c>
      <c r="F2711" s="255" t="s">
        <v>9124</v>
      </c>
      <c r="G2711" s="9"/>
      <c r="H2711" s="255" t="s">
        <v>9171</v>
      </c>
      <c r="I2711" s="9">
        <v>2</v>
      </c>
    </row>
    <row r="2712" spans="1:9">
      <c r="A2712" s="255" t="s">
        <v>3892</v>
      </c>
      <c r="B2712" s="9">
        <v>8</v>
      </c>
      <c r="C2712" s="255" t="s">
        <v>9108</v>
      </c>
      <c r="D2712" s="9">
        <v>0</v>
      </c>
      <c r="E2712" s="9">
        <v>1747861.7394594473</v>
      </c>
      <c r="F2712" s="255" t="s">
        <v>9124</v>
      </c>
      <c r="G2712" s="9"/>
      <c r="H2712" s="255" t="s">
        <v>9171</v>
      </c>
      <c r="I2712" s="9">
        <v>2</v>
      </c>
    </row>
    <row r="2713" spans="1:9">
      <c r="A2713" s="255" t="s">
        <v>3893</v>
      </c>
      <c r="B2713" s="9">
        <v>8</v>
      </c>
      <c r="C2713" s="255" t="s">
        <v>9215</v>
      </c>
      <c r="D2713" s="9">
        <v>0</v>
      </c>
      <c r="E2713" s="9">
        <v>1747861.7394594473</v>
      </c>
      <c r="F2713" s="255" t="s">
        <v>9124</v>
      </c>
      <c r="G2713" s="9"/>
      <c r="H2713" s="255" t="s">
        <v>9171</v>
      </c>
      <c r="I2713" s="9">
        <v>2</v>
      </c>
    </row>
    <row r="2714" spans="1:9">
      <c r="A2714" s="255" t="s">
        <v>3894</v>
      </c>
      <c r="B2714" s="9">
        <v>8</v>
      </c>
      <c r="C2714" s="255" t="s">
        <v>9106</v>
      </c>
      <c r="D2714" s="9">
        <v>951823.83109835745</v>
      </c>
      <c r="E2714" s="9">
        <v>1747861.7394594473</v>
      </c>
      <c r="F2714" s="255" t="s">
        <v>9125</v>
      </c>
      <c r="G2714" s="9"/>
      <c r="H2714" s="255" t="s">
        <v>9171</v>
      </c>
      <c r="I2714" s="9">
        <v>2</v>
      </c>
    </row>
    <row r="2715" spans="1:9">
      <c r="A2715" s="255" t="s">
        <v>3895</v>
      </c>
      <c r="B2715" s="9">
        <v>8</v>
      </c>
      <c r="C2715" s="255" t="s">
        <v>9107</v>
      </c>
      <c r="D2715" s="9">
        <v>253640599.15427661</v>
      </c>
      <c r="E2715" s="9">
        <v>1747861.7394594473</v>
      </c>
      <c r="F2715" s="255" t="s">
        <v>9125</v>
      </c>
      <c r="G2715" s="9"/>
      <c r="H2715" s="255" t="s">
        <v>9171</v>
      </c>
      <c r="I2715" s="9">
        <v>2</v>
      </c>
    </row>
    <row r="2716" spans="1:9">
      <c r="A2716" s="255" t="s">
        <v>3896</v>
      </c>
      <c r="B2716" s="9">
        <v>8</v>
      </c>
      <c r="C2716" s="255" t="s">
        <v>9108</v>
      </c>
      <c r="D2716" s="9">
        <v>0.54456471562374453</v>
      </c>
      <c r="E2716" s="9">
        <v>1747861.7394594473</v>
      </c>
      <c r="F2716" s="255" t="s">
        <v>9125</v>
      </c>
      <c r="G2716" s="9"/>
      <c r="H2716" s="255" t="s">
        <v>9171</v>
      </c>
      <c r="I2716" s="9">
        <v>2</v>
      </c>
    </row>
    <row r="2717" spans="1:9">
      <c r="A2717" s="255" t="s">
        <v>3897</v>
      </c>
      <c r="B2717" s="9">
        <v>8</v>
      </c>
      <c r="C2717" s="255" t="s">
        <v>9215</v>
      </c>
      <c r="D2717" s="9">
        <v>145.11479565467164</v>
      </c>
      <c r="E2717" s="9">
        <v>1747861.7394594473</v>
      </c>
      <c r="F2717" s="255" t="s">
        <v>9125</v>
      </c>
      <c r="G2717" s="9"/>
      <c r="H2717" s="255" t="s">
        <v>9171</v>
      </c>
      <c r="I2717" s="9">
        <v>2</v>
      </c>
    </row>
    <row r="2718" spans="1:9">
      <c r="A2718" s="255" t="s">
        <v>3898</v>
      </c>
      <c r="B2718" s="9">
        <v>8</v>
      </c>
      <c r="C2718" s="255" t="s">
        <v>9106</v>
      </c>
      <c r="D2718" s="9">
        <v>951823.83109835745</v>
      </c>
      <c r="E2718" s="9">
        <v>1747861.7394594473</v>
      </c>
      <c r="F2718" s="255" t="s">
        <v>9126</v>
      </c>
      <c r="G2718" s="9"/>
      <c r="H2718" s="255" t="s">
        <v>9171</v>
      </c>
      <c r="I2718" s="9">
        <v>2</v>
      </c>
    </row>
    <row r="2719" spans="1:9">
      <c r="A2719" s="255" t="s">
        <v>3899</v>
      </c>
      <c r="B2719" s="9">
        <v>8</v>
      </c>
      <c r="C2719" s="255" t="s">
        <v>9107</v>
      </c>
      <c r="D2719" s="9">
        <v>253640599.15427661</v>
      </c>
      <c r="E2719" s="9">
        <v>1747861.7394594473</v>
      </c>
      <c r="F2719" s="255" t="s">
        <v>9126</v>
      </c>
      <c r="G2719" s="9"/>
      <c r="H2719" s="255" t="s">
        <v>9171</v>
      </c>
      <c r="I2719" s="9">
        <v>2</v>
      </c>
    </row>
    <row r="2720" spans="1:9">
      <c r="A2720" s="255" t="s">
        <v>3900</v>
      </c>
      <c r="B2720" s="9">
        <v>8</v>
      </c>
      <c r="C2720" s="255" t="s">
        <v>9108</v>
      </c>
      <c r="D2720" s="9">
        <v>0.54456471562374453</v>
      </c>
      <c r="E2720" s="9">
        <v>1747861.7394594473</v>
      </c>
      <c r="F2720" s="255" t="s">
        <v>9126</v>
      </c>
      <c r="G2720" s="9"/>
      <c r="H2720" s="255" t="s">
        <v>9171</v>
      </c>
      <c r="I2720" s="9">
        <v>2</v>
      </c>
    </row>
    <row r="2721" spans="1:9">
      <c r="A2721" s="255" t="s">
        <v>3901</v>
      </c>
      <c r="B2721" s="9">
        <v>8</v>
      </c>
      <c r="C2721" s="255" t="s">
        <v>9215</v>
      </c>
      <c r="D2721" s="9">
        <v>145.11479565467164</v>
      </c>
      <c r="E2721" s="9">
        <v>1747861.7394594473</v>
      </c>
      <c r="F2721" s="255" t="s">
        <v>9126</v>
      </c>
      <c r="G2721" s="9"/>
      <c r="H2721" s="255" t="s">
        <v>9171</v>
      </c>
      <c r="I2721" s="9">
        <v>2</v>
      </c>
    </row>
    <row r="2722" spans="1:9">
      <c r="A2722" s="255" t="s">
        <v>3902</v>
      </c>
      <c r="B2722" s="9">
        <v>8</v>
      </c>
      <c r="C2722" s="255" t="s">
        <v>9106</v>
      </c>
      <c r="D2722" s="9">
        <v>951823.83109835745</v>
      </c>
      <c r="E2722" s="9">
        <v>1747861.7394594473</v>
      </c>
      <c r="F2722" s="255" t="s">
        <v>9127</v>
      </c>
      <c r="G2722" s="9"/>
      <c r="H2722" s="255" t="s">
        <v>9171</v>
      </c>
      <c r="I2722" s="9">
        <v>2</v>
      </c>
    </row>
    <row r="2723" spans="1:9">
      <c r="A2723" s="255" t="s">
        <v>3903</v>
      </c>
      <c r="B2723" s="9">
        <v>8</v>
      </c>
      <c r="C2723" s="255" t="s">
        <v>9107</v>
      </c>
      <c r="D2723" s="9">
        <v>253640599.15427661</v>
      </c>
      <c r="E2723" s="9">
        <v>1747861.7394594473</v>
      </c>
      <c r="F2723" s="255" t="s">
        <v>9127</v>
      </c>
      <c r="G2723" s="9"/>
      <c r="H2723" s="255" t="s">
        <v>9171</v>
      </c>
      <c r="I2723" s="9">
        <v>2</v>
      </c>
    </row>
    <row r="2724" spans="1:9">
      <c r="A2724" s="255" t="s">
        <v>3904</v>
      </c>
      <c r="B2724" s="9">
        <v>8</v>
      </c>
      <c r="C2724" s="255" t="s">
        <v>9108</v>
      </c>
      <c r="D2724" s="9">
        <v>0.54456471562374453</v>
      </c>
      <c r="E2724" s="9">
        <v>1747861.7394594473</v>
      </c>
      <c r="F2724" s="255" t="s">
        <v>9127</v>
      </c>
      <c r="G2724" s="9"/>
      <c r="H2724" s="255" t="s">
        <v>9171</v>
      </c>
      <c r="I2724" s="9">
        <v>2</v>
      </c>
    </row>
    <row r="2725" spans="1:9">
      <c r="A2725" s="255" t="s">
        <v>3905</v>
      </c>
      <c r="B2725" s="9">
        <v>8</v>
      </c>
      <c r="C2725" s="255" t="s">
        <v>9215</v>
      </c>
      <c r="D2725" s="9">
        <v>145.11479565467164</v>
      </c>
      <c r="E2725" s="9">
        <v>1747861.7394594473</v>
      </c>
      <c r="F2725" s="255" t="s">
        <v>9127</v>
      </c>
      <c r="G2725" s="9"/>
      <c r="H2725" s="255" t="s">
        <v>9171</v>
      </c>
      <c r="I2725" s="9">
        <v>2</v>
      </c>
    </row>
    <row r="2726" spans="1:9">
      <c r="A2726" s="255" t="s">
        <v>3906</v>
      </c>
      <c r="B2726" s="9">
        <v>8</v>
      </c>
      <c r="C2726" s="255" t="s">
        <v>9106</v>
      </c>
      <c r="D2726" s="9">
        <v>1747861.7394594473</v>
      </c>
      <c r="E2726" s="9">
        <v>1747861.7394594473</v>
      </c>
      <c r="F2726" s="255" t="s">
        <v>9128</v>
      </c>
      <c r="G2726" s="9"/>
      <c r="H2726" s="255" t="s">
        <v>9171</v>
      </c>
      <c r="I2726" s="9">
        <v>2</v>
      </c>
    </row>
    <row r="2727" spans="1:9">
      <c r="A2727" s="255" t="s">
        <v>3907</v>
      </c>
      <c r="B2727" s="9">
        <v>8</v>
      </c>
      <c r="C2727" s="255" t="s">
        <v>9107</v>
      </c>
      <c r="D2727" s="9">
        <v>3612911363.1456785</v>
      </c>
      <c r="E2727" s="9">
        <v>1747861.7394594473</v>
      </c>
      <c r="F2727" s="255" t="s">
        <v>9128</v>
      </c>
      <c r="G2727" s="9"/>
      <c r="H2727" s="255" t="s">
        <v>9171</v>
      </c>
      <c r="I2727" s="9">
        <v>2</v>
      </c>
    </row>
    <row r="2728" spans="1:9">
      <c r="A2728" s="255" t="s">
        <v>3908</v>
      </c>
      <c r="B2728" s="9">
        <v>8</v>
      </c>
      <c r="C2728" s="255" t="s">
        <v>9108</v>
      </c>
      <c r="D2728" s="9">
        <v>1</v>
      </c>
      <c r="E2728" s="9">
        <v>1747861.7394594473</v>
      </c>
      <c r="F2728" s="255" t="s">
        <v>9128</v>
      </c>
      <c r="G2728" s="9"/>
      <c r="H2728" s="255" t="s">
        <v>9171</v>
      </c>
      <c r="I2728" s="9">
        <v>2</v>
      </c>
    </row>
    <row r="2729" spans="1:9">
      <c r="A2729" s="255" t="s">
        <v>3909</v>
      </c>
      <c r="B2729" s="9">
        <v>8</v>
      </c>
      <c r="C2729" s="255" t="s">
        <v>9215</v>
      </c>
      <c r="D2729" s="9">
        <v>2067.0464268318078</v>
      </c>
      <c r="E2729" s="9">
        <v>1747861.7394594473</v>
      </c>
      <c r="F2729" s="255" t="s">
        <v>9128</v>
      </c>
      <c r="G2729" s="9"/>
      <c r="H2729" s="255" t="s">
        <v>9171</v>
      </c>
      <c r="I2729" s="9">
        <v>2</v>
      </c>
    </row>
    <row r="2730" spans="1:9">
      <c r="A2730" s="255" t="s">
        <v>3910</v>
      </c>
      <c r="B2730" s="9">
        <v>8</v>
      </c>
      <c r="C2730" s="255" t="s">
        <v>9106</v>
      </c>
      <c r="D2730" s="9">
        <v>1501560.6729655678</v>
      </c>
      <c r="E2730" s="9">
        <v>1747861.7394594473</v>
      </c>
      <c r="F2730" s="255" t="s">
        <v>9129</v>
      </c>
      <c r="G2730" s="9"/>
      <c r="H2730" s="255" t="s">
        <v>9171</v>
      </c>
      <c r="I2730" s="9">
        <v>2</v>
      </c>
    </row>
    <row r="2731" spans="1:9">
      <c r="A2731" s="255" t="s">
        <v>3911</v>
      </c>
      <c r="B2731" s="9">
        <v>8</v>
      </c>
      <c r="C2731" s="255" t="s">
        <v>9107</v>
      </c>
      <c r="D2731" s="9">
        <v>8852452829.7359486</v>
      </c>
      <c r="E2731" s="9">
        <v>1747861.7394594473</v>
      </c>
      <c r="F2731" s="255" t="s">
        <v>9129</v>
      </c>
      <c r="G2731" s="9"/>
      <c r="H2731" s="255" t="s">
        <v>9171</v>
      </c>
      <c r="I2731" s="9">
        <v>2</v>
      </c>
    </row>
    <row r="2732" spans="1:9">
      <c r="A2732" s="255" t="s">
        <v>3912</v>
      </c>
      <c r="B2732" s="9">
        <v>8</v>
      </c>
      <c r="C2732" s="255" t="s">
        <v>9108</v>
      </c>
      <c r="D2732" s="9">
        <v>0.85908435379445292</v>
      </c>
      <c r="E2732" s="9">
        <v>1747861.7394594473</v>
      </c>
      <c r="F2732" s="255" t="s">
        <v>9129</v>
      </c>
      <c r="G2732" s="9"/>
      <c r="H2732" s="255" t="s">
        <v>9171</v>
      </c>
      <c r="I2732" s="9">
        <v>2</v>
      </c>
    </row>
    <row r="2733" spans="1:9">
      <c r="A2733" s="255" t="s">
        <v>3913</v>
      </c>
      <c r="B2733" s="9">
        <v>8</v>
      </c>
      <c r="C2733" s="255" t="s">
        <v>9215</v>
      </c>
      <c r="D2733" s="9">
        <v>5064.7328846924147</v>
      </c>
      <c r="E2733" s="9">
        <v>1747861.7394594473</v>
      </c>
      <c r="F2733" s="255" t="s">
        <v>9129</v>
      </c>
      <c r="G2733" s="9"/>
      <c r="H2733" s="255" t="s">
        <v>9171</v>
      </c>
      <c r="I2733" s="9">
        <v>2</v>
      </c>
    </row>
    <row r="2734" spans="1:9">
      <c r="A2734" s="255" t="s">
        <v>3914</v>
      </c>
      <c r="B2734" s="9">
        <v>8</v>
      </c>
      <c r="C2734" s="255" t="s">
        <v>9106</v>
      </c>
      <c r="D2734" s="9">
        <v>1443002.1791538268</v>
      </c>
      <c r="E2734" s="9">
        <v>1747861.7394594473</v>
      </c>
      <c r="F2734" s="255" t="s">
        <v>9130</v>
      </c>
      <c r="G2734" s="9"/>
      <c r="H2734" s="255" t="s">
        <v>9171</v>
      </c>
      <c r="I2734" s="9">
        <v>2</v>
      </c>
    </row>
    <row r="2735" spans="1:9">
      <c r="A2735" s="255" t="s">
        <v>3915</v>
      </c>
      <c r="B2735" s="9">
        <v>8</v>
      </c>
      <c r="C2735" s="255" t="s">
        <v>9107</v>
      </c>
      <c r="D2735" s="9">
        <v>9106093428.8902245</v>
      </c>
      <c r="E2735" s="9">
        <v>1747861.7394594473</v>
      </c>
      <c r="F2735" s="255" t="s">
        <v>9130</v>
      </c>
      <c r="G2735" s="9"/>
      <c r="H2735" s="255" t="s">
        <v>9171</v>
      </c>
      <c r="I2735" s="9">
        <v>2</v>
      </c>
    </row>
    <row r="2736" spans="1:9">
      <c r="A2736" s="255" t="s">
        <v>3916</v>
      </c>
      <c r="B2736" s="9">
        <v>8</v>
      </c>
      <c r="C2736" s="255" t="s">
        <v>9108</v>
      </c>
      <c r="D2736" s="9">
        <v>0.82558142133147039</v>
      </c>
      <c r="E2736" s="9">
        <v>1747861.7394594473</v>
      </c>
      <c r="F2736" s="255" t="s">
        <v>9130</v>
      </c>
      <c r="G2736" s="9"/>
      <c r="H2736" s="255" t="s">
        <v>9171</v>
      </c>
      <c r="I2736" s="9">
        <v>2</v>
      </c>
    </row>
    <row r="2737" spans="1:9">
      <c r="A2737" s="255" t="s">
        <v>3917</v>
      </c>
      <c r="B2737" s="9">
        <v>8</v>
      </c>
      <c r="C2737" s="255" t="s">
        <v>9215</v>
      </c>
      <c r="D2737" s="9">
        <v>5209.8476803470858</v>
      </c>
      <c r="E2737" s="9">
        <v>1747861.7394594473</v>
      </c>
      <c r="F2737" s="255" t="s">
        <v>9130</v>
      </c>
      <c r="G2737" s="9"/>
      <c r="H2737" s="255" t="s">
        <v>9171</v>
      </c>
      <c r="I2737" s="9">
        <v>2</v>
      </c>
    </row>
    <row r="2738" spans="1:9">
      <c r="A2738" s="255" t="s">
        <v>3918</v>
      </c>
      <c r="B2738" s="9">
        <v>8</v>
      </c>
      <c r="C2738" s="255" t="s">
        <v>9106</v>
      </c>
      <c r="D2738" s="9">
        <v>1443002.1791538268</v>
      </c>
      <c r="E2738" s="9">
        <v>1747861.7394594473</v>
      </c>
      <c r="F2738" s="255" t="s">
        <v>9131</v>
      </c>
      <c r="G2738" s="9"/>
      <c r="H2738" s="255" t="s">
        <v>9171</v>
      </c>
      <c r="I2738" s="9">
        <v>2</v>
      </c>
    </row>
    <row r="2739" spans="1:9">
      <c r="A2739" s="255" t="s">
        <v>3919</v>
      </c>
      <c r="B2739" s="9">
        <v>8</v>
      </c>
      <c r="C2739" s="255" t="s">
        <v>9107</v>
      </c>
      <c r="D2739" s="9">
        <v>9106093428.8902245</v>
      </c>
      <c r="E2739" s="9">
        <v>1747861.7394594473</v>
      </c>
      <c r="F2739" s="255" t="s">
        <v>9131</v>
      </c>
      <c r="G2739" s="9"/>
      <c r="H2739" s="255" t="s">
        <v>9171</v>
      </c>
      <c r="I2739" s="9">
        <v>2</v>
      </c>
    </row>
    <row r="2740" spans="1:9">
      <c r="A2740" s="255" t="s">
        <v>3920</v>
      </c>
      <c r="B2740" s="9">
        <v>8</v>
      </c>
      <c r="C2740" s="255" t="s">
        <v>9108</v>
      </c>
      <c r="D2740" s="9">
        <v>0.82558142133147039</v>
      </c>
      <c r="E2740" s="9">
        <v>1747861.7394594473</v>
      </c>
      <c r="F2740" s="255" t="s">
        <v>9131</v>
      </c>
      <c r="G2740" s="9"/>
      <c r="H2740" s="255" t="s">
        <v>9171</v>
      </c>
      <c r="I2740" s="9">
        <v>2</v>
      </c>
    </row>
    <row r="2741" spans="1:9">
      <c r="A2741" s="255" t="s">
        <v>3921</v>
      </c>
      <c r="B2741" s="9">
        <v>8</v>
      </c>
      <c r="C2741" s="255" t="s">
        <v>9215</v>
      </c>
      <c r="D2741" s="9">
        <v>5209.8476803470858</v>
      </c>
      <c r="E2741" s="9">
        <v>1747861.7394594473</v>
      </c>
      <c r="F2741" s="255" t="s">
        <v>9131</v>
      </c>
      <c r="G2741" s="9"/>
      <c r="H2741" s="255" t="s">
        <v>9171</v>
      </c>
      <c r="I2741" s="9">
        <v>2</v>
      </c>
    </row>
    <row r="2742" spans="1:9">
      <c r="A2742" s="255" t="s">
        <v>3922</v>
      </c>
      <c r="B2742" s="9">
        <v>8</v>
      </c>
      <c r="C2742" s="255" t="s">
        <v>9106</v>
      </c>
      <c r="D2742" s="9">
        <v>537387.55984349805</v>
      </c>
      <c r="E2742" s="9">
        <v>1747861.7394594473</v>
      </c>
      <c r="F2742" s="255" t="s">
        <v>9132</v>
      </c>
      <c r="G2742" s="9"/>
      <c r="H2742" s="255" t="s">
        <v>9171</v>
      </c>
      <c r="I2742" s="9">
        <v>2</v>
      </c>
    </row>
    <row r="2743" spans="1:9">
      <c r="A2743" s="255" t="s">
        <v>3923</v>
      </c>
      <c r="B2743" s="9">
        <v>8</v>
      </c>
      <c r="C2743" s="255" t="s">
        <v>9107</v>
      </c>
      <c r="D2743" s="9">
        <v>-5889737892.5554352</v>
      </c>
      <c r="E2743" s="9">
        <v>1747861.7394594473</v>
      </c>
      <c r="F2743" s="255" t="s">
        <v>9132</v>
      </c>
      <c r="G2743" s="9"/>
      <c r="H2743" s="255" t="s">
        <v>9171</v>
      </c>
      <c r="I2743" s="9">
        <v>2</v>
      </c>
    </row>
    <row r="2744" spans="1:9">
      <c r="A2744" s="255" t="s">
        <v>3924</v>
      </c>
      <c r="B2744" s="9">
        <v>8</v>
      </c>
      <c r="C2744" s="255" t="s">
        <v>9108</v>
      </c>
      <c r="D2744" s="9">
        <v>0.30745427267587727</v>
      </c>
      <c r="E2744" s="9">
        <v>1747861.7394594473</v>
      </c>
      <c r="F2744" s="255" t="s">
        <v>9132</v>
      </c>
      <c r="G2744" s="9"/>
      <c r="H2744" s="255" t="s">
        <v>9171</v>
      </c>
      <c r="I2744" s="9">
        <v>2</v>
      </c>
    </row>
    <row r="2745" spans="1:9">
      <c r="A2745" s="255" t="s">
        <v>3925</v>
      </c>
      <c r="B2745" s="9">
        <v>8</v>
      </c>
      <c r="C2745" s="255" t="s">
        <v>9215</v>
      </c>
      <c r="D2745" s="9">
        <v>-3369.6818001044667</v>
      </c>
      <c r="E2745" s="9">
        <v>1747861.7394594473</v>
      </c>
      <c r="F2745" s="255" t="s">
        <v>9132</v>
      </c>
      <c r="G2745" s="9"/>
      <c r="H2745" s="255" t="s">
        <v>9171</v>
      </c>
      <c r="I2745" s="9">
        <v>2</v>
      </c>
    </row>
    <row r="2746" spans="1:9">
      <c r="A2746" s="255" t="s">
        <v>3926</v>
      </c>
      <c r="B2746" s="9">
        <v>8</v>
      </c>
      <c r="C2746" s="255" t="s">
        <v>9106</v>
      </c>
      <c r="D2746" s="9">
        <v>537387.55984349805</v>
      </c>
      <c r="E2746" s="9">
        <v>1747861.7394594473</v>
      </c>
      <c r="F2746" s="255" t="s">
        <v>9133</v>
      </c>
      <c r="G2746" s="9"/>
      <c r="H2746" s="255" t="s">
        <v>9171</v>
      </c>
      <c r="I2746" s="9">
        <v>2</v>
      </c>
    </row>
    <row r="2747" spans="1:9">
      <c r="A2747" s="255" t="s">
        <v>3927</v>
      </c>
      <c r="B2747" s="9">
        <v>8</v>
      </c>
      <c r="C2747" s="255" t="s">
        <v>9107</v>
      </c>
      <c r="D2747" s="9">
        <v>-5889737892.5554352</v>
      </c>
      <c r="E2747" s="9">
        <v>1747861.7394594473</v>
      </c>
      <c r="F2747" s="255" t="s">
        <v>9133</v>
      </c>
      <c r="G2747" s="9"/>
      <c r="H2747" s="255" t="s">
        <v>9171</v>
      </c>
      <c r="I2747" s="9">
        <v>2</v>
      </c>
    </row>
    <row r="2748" spans="1:9">
      <c r="A2748" s="255" t="s">
        <v>3928</v>
      </c>
      <c r="B2748" s="9">
        <v>8</v>
      </c>
      <c r="C2748" s="255" t="s">
        <v>9108</v>
      </c>
      <c r="D2748" s="9">
        <v>0.30745427267587727</v>
      </c>
      <c r="E2748" s="9">
        <v>1747861.7394594473</v>
      </c>
      <c r="F2748" s="255" t="s">
        <v>9133</v>
      </c>
      <c r="G2748" s="9"/>
      <c r="H2748" s="255" t="s">
        <v>9171</v>
      </c>
      <c r="I2748" s="9">
        <v>2</v>
      </c>
    </row>
    <row r="2749" spans="1:9">
      <c r="A2749" s="255" t="s">
        <v>3929</v>
      </c>
      <c r="B2749" s="9">
        <v>8</v>
      </c>
      <c r="C2749" s="255" t="s">
        <v>9215</v>
      </c>
      <c r="D2749" s="9">
        <v>-3369.6818001044667</v>
      </c>
      <c r="E2749" s="9">
        <v>1747861.7394594473</v>
      </c>
      <c r="F2749" s="255" t="s">
        <v>9133</v>
      </c>
      <c r="G2749" s="9"/>
      <c r="H2749" s="255" t="s">
        <v>9171</v>
      </c>
      <c r="I2749" s="9">
        <v>2</v>
      </c>
    </row>
    <row r="2750" spans="1:9">
      <c r="A2750" s="255" t="s">
        <v>3930</v>
      </c>
      <c r="B2750" s="9">
        <v>8</v>
      </c>
      <c r="C2750" s="255" t="s">
        <v>9106</v>
      </c>
      <c r="D2750" s="9">
        <v>1747861.7394594473</v>
      </c>
      <c r="E2750" s="9">
        <v>1747861.7394594473</v>
      </c>
      <c r="F2750" s="255" t="s">
        <v>9134</v>
      </c>
      <c r="G2750" s="9"/>
      <c r="H2750" s="255" t="s">
        <v>9171</v>
      </c>
      <c r="I2750" s="9">
        <v>2</v>
      </c>
    </row>
    <row r="2751" spans="1:9">
      <c r="A2751" s="255" t="s">
        <v>3931</v>
      </c>
      <c r="B2751" s="9">
        <v>8</v>
      </c>
      <c r="C2751" s="255" t="s">
        <v>9107</v>
      </c>
      <c r="D2751" s="9">
        <v>6143378491.709712</v>
      </c>
      <c r="E2751" s="9">
        <v>1747861.7394594473</v>
      </c>
      <c r="F2751" s="255" t="s">
        <v>9134</v>
      </c>
      <c r="G2751" s="9"/>
      <c r="H2751" s="255" t="s">
        <v>9171</v>
      </c>
      <c r="I2751" s="9">
        <v>2</v>
      </c>
    </row>
    <row r="2752" spans="1:9">
      <c r="A2752" s="255" t="s">
        <v>3932</v>
      </c>
      <c r="B2752" s="9">
        <v>8</v>
      </c>
      <c r="C2752" s="255" t="s">
        <v>9108</v>
      </c>
      <c r="D2752" s="9">
        <v>1</v>
      </c>
      <c r="E2752" s="9">
        <v>1747861.7394594473</v>
      </c>
      <c r="F2752" s="255" t="s">
        <v>9134</v>
      </c>
      <c r="G2752" s="9"/>
      <c r="H2752" s="255" t="s">
        <v>9171</v>
      </c>
      <c r="I2752" s="9">
        <v>2</v>
      </c>
    </row>
    <row r="2753" spans="1:9">
      <c r="A2753" s="255" t="s">
        <v>3933</v>
      </c>
      <c r="B2753" s="9">
        <v>8</v>
      </c>
      <c r="C2753" s="255" t="s">
        <v>9215</v>
      </c>
      <c r="D2753" s="9">
        <v>3514.7965957591387</v>
      </c>
      <c r="E2753" s="9">
        <v>1747861.7394594473</v>
      </c>
      <c r="F2753" s="255" t="s">
        <v>9134</v>
      </c>
      <c r="G2753" s="9"/>
      <c r="H2753" s="255" t="s">
        <v>9171</v>
      </c>
      <c r="I2753" s="9">
        <v>2</v>
      </c>
    </row>
    <row r="2754" spans="1:9">
      <c r="A2754" s="255" t="s">
        <v>3934</v>
      </c>
      <c r="B2754" s="9">
        <v>8</v>
      </c>
      <c r="C2754" s="255" t="s">
        <v>9106</v>
      </c>
      <c r="D2754" s="9">
        <v>1747861.7394594473</v>
      </c>
      <c r="E2754" s="9">
        <v>1747861.7394594473</v>
      </c>
      <c r="F2754" s="255" t="s">
        <v>9135</v>
      </c>
      <c r="G2754" s="9"/>
      <c r="H2754" s="255" t="s">
        <v>9171</v>
      </c>
      <c r="I2754" s="9">
        <v>2</v>
      </c>
    </row>
    <row r="2755" spans="1:9">
      <c r="A2755" s="255" t="s">
        <v>3935</v>
      </c>
      <c r="B2755" s="9">
        <v>8</v>
      </c>
      <c r="C2755" s="255" t="s">
        <v>9107</v>
      </c>
      <c r="D2755" s="9">
        <v>10447418933.726873</v>
      </c>
      <c r="E2755" s="9">
        <v>1747861.7394594473</v>
      </c>
      <c r="F2755" s="255" t="s">
        <v>9135</v>
      </c>
      <c r="G2755" s="9"/>
      <c r="H2755" s="255" t="s">
        <v>9171</v>
      </c>
      <c r="I2755" s="9">
        <v>2</v>
      </c>
    </row>
    <row r="2756" spans="1:9">
      <c r="A2756" s="255" t="s">
        <v>3936</v>
      </c>
      <c r="B2756" s="9">
        <v>8</v>
      </c>
      <c r="C2756" s="255" t="s">
        <v>9108</v>
      </c>
      <c r="D2756" s="9">
        <v>1</v>
      </c>
      <c r="E2756" s="9">
        <v>1747861.7394594473</v>
      </c>
      <c r="F2756" s="255" t="s">
        <v>9135</v>
      </c>
      <c r="G2756" s="9"/>
      <c r="H2756" s="255" t="s">
        <v>9171</v>
      </c>
      <c r="I2756" s="9">
        <v>2</v>
      </c>
    </row>
    <row r="2757" spans="1:9">
      <c r="A2757" s="255" t="s">
        <v>3937</v>
      </c>
      <c r="B2757" s="9">
        <v>8</v>
      </c>
      <c r="C2757" s="255" t="s">
        <v>9215</v>
      </c>
      <c r="D2757" s="9">
        <v>5977.257066659</v>
      </c>
      <c r="E2757" s="9">
        <v>1747861.7394594473</v>
      </c>
      <c r="F2757" s="255" t="s">
        <v>9135</v>
      </c>
      <c r="G2757" s="9"/>
      <c r="H2757" s="255" t="s">
        <v>9171</v>
      </c>
      <c r="I2757" s="9">
        <v>2</v>
      </c>
    </row>
    <row r="2758" spans="1:9">
      <c r="A2758" s="255" t="s">
        <v>3938</v>
      </c>
      <c r="B2758" s="9">
        <v>8</v>
      </c>
      <c r="C2758" s="255" t="s">
        <v>9106</v>
      </c>
      <c r="D2758" s="9">
        <v>944579.96573131869</v>
      </c>
      <c r="E2758" s="9">
        <v>1747861.7394594473</v>
      </c>
      <c r="F2758" s="255" t="s">
        <v>9136</v>
      </c>
      <c r="G2758" s="9"/>
      <c r="H2758" s="255" t="s">
        <v>9171</v>
      </c>
      <c r="I2758" s="9">
        <v>2</v>
      </c>
    </row>
    <row r="2759" spans="1:9">
      <c r="A2759" s="255" t="s">
        <v>3939</v>
      </c>
      <c r="B2759" s="9">
        <v>8</v>
      </c>
      <c r="C2759" s="255" t="s">
        <v>9107</v>
      </c>
      <c r="D2759" s="9">
        <v>282544395.51689553</v>
      </c>
      <c r="E2759" s="9">
        <v>1747861.7394594473</v>
      </c>
      <c r="F2759" s="255" t="s">
        <v>9136</v>
      </c>
      <c r="G2759" s="9"/>
      <c r="H2759" s="255" t="s">
        <v>9171</v>
      </c>
      <c r="I2759" s="9">
        <v>2</v>
      </c>
    </row>
    <row r="2760" spans="1:9">
      <c r="A2760" s="255" t="s">
        <v>3940</v>
      </c>
      <c r="B2760" s="9">
        <v>8</v>
      </c>
      <c r="C2760" s="255" t="s">
        <v>9108</v>
      </c>
      <c r="D2760" s="9">
        <v>0.54042030007673514</v>
      </c>
      <c r="E2760" s="9">
        <v>1747861.7394594473</v>
      </c>
      <c r="F2760" s="255" t="s">
        <v>9136</v>
      </c>
      <c r="G2760" s="9"/>
      <c r="H2760" s="255" t="s">
        <v>9171</v>
      </c>
      <c r="I2760" s="9">
        <v>2</v>
      </c>
    </row>
    <row r="2761" spans="1:9">
      <c r="A2761" s="255" t="s">
        <v>3941</v>
      </c>
      <c r="B2761" s="9">
        <v>8</v>
      </c>
      <c r="C2761" s="255" t="s">
        <v>9215</v>
      </c>
      <c r="D2761" s="9">
        <v>161.65145625550261</v>
      </c>
      <c r="E2761" s="9">
        <v>1747861.7394594473</v>
      </c>
      <c r="F2761" s="255" t="s">
        <v>9136</v>
      </c>
      <c r="G2761" s="9"/>
      <c r="H2761" s="255" t="s">
        <v>9171</v>
      </c>
      <c r="I2761" s="9">
        <v>2</v>
      </c>
    </row>
    <row r="2762" spans="1:9">
      <c r="A2762" s="255" t="s">
        <v>3942</v>
      </c>
      <c r="B2762" s="9">
        <v>8</v>
      </c>
      <c r="C2762" s="255" t="s">
        <v>9106</v>
      </c>
      <c r="D2762" s="9">
        <v>0</v>
      </c>
      <c r="E2762" s="9">
        <v>1747861.7394594473</v>
      </c>
      <c r="F2762" s="255" t="s">
        <v>9137</v>
      </c>
      <c r="G2762" s="9"/>
      <c r="H2762" s="255" t="s">
        <v>9171</v>
      </c>
      <c r="I2762" s="9">
        <v>2</v>
      </c>
    </row>
    <row r="2763" spans="1:9">
      <c r="A2763" s="255" t="s">
        <v>3943</v>
      </c>
      <c r="B2763" s="9">
        <v>8</v>
      </c>
      <c r="C2763" s="255" t="s">
        <v>9107</v>
      </c>
      <c r="D2763" s="9">
        <v>-1623869900.353545</v>
      </c>
      <c r="E2763" s="9">
        <v>1747861.7394594473</v>
      </c>
      <c r="F2763" s="255" t="s">
        <v>9137</v>
      </c>
      <c r="G2763" s="9"/>
      <c r="H2763" s="255" t="s">
        <v>9171</v>
      </c>
      <c r="I2763" s="9">
        <v>2</v>
      </c>
    </row>
    <row r="2764" spans="1:9">
      <c r="A2764" s="255" t="s">
        <v>3944</v>
      </c>
      <c r="B2764" s="9">
        <v>8</v>
      </c>
      <c r="C2764" s="255" t="s">
        <v>9108</v>
      </c>
      <c r="D2764" s="9">
        <v>0</v>
      </c>
      <c r="E2764" s="9">
        <v>1747861.7394594473</v>
      </c>
      <c r="F2764" s="255" t="s">
        <v>9137</v>
      </c>
      <c r="G2764" s="9"/>
      <c r="H2764" s="255" t="s">
        <v>9171</v>
      </c>
      <c r="I2764" s="9">
        <v>2</v>
      </c>
    </row>
    <row r="2765" spans="1:9">
      <c r="A2765" s="255" t="s">
        <v>3945</v>
      </c>
      <c r="B2765" s="9">
        <v>8</v>
      </c>
      <c r="C2765" s="255" t="s">
        <v>9215</v>
      </c>
      <c r="D2765" s="9">
        <v>-929.0608425674169</v>
      </c>
      <c r="E2765" s="9">
        <v>1747861.7394594473</v>
      </c>
      <c r="F2765" s="255" t="s">
        <v>9137</v>
      </c>
      <c r="G2765" s="9"/>
      <c r="H2765" s="255" t="s">
        <v>9171</v>
      </c>
      <c r="I2765" s="9">
        <v>2</v>
      </c>
    </row>
    <row r="2766" spans="1:9">
      <c r="A2766" s="255" t="s">
        <v>3946</v>
      </c>
      <c r="B2766" s="9">
        <v>8</v>
      </c>
      <c r="C2766" s="255" t="s">
        <v>9106</v>
      </c>
      <c r="D2766" s="9">
        <v>571926.19122379902</v>
      </c>
      <c r="E2766" s="9">
        <v>1747861.7394594473</v>
      </c>
      <c r="F2766" s="255" t="s">
        <v>9138</v>
      </c>
      <c r="G2766" s="9"/>
      <c r="H2766" s="255" t="s">
        <v>9171</v>
      </c>
      <c r="I2766" s="9">
        <v>2</v>
      </c>
    </row>
    <row r="2767" spans="1:9">
      <c r="A2767" s="255" t="s">
        <v>3947</v>
      </c>
      <c r="B2767" s="9">
        <v>8</v>
      </c>
      <c r="C2767" s="255" t="s">
        <v>9107</v>
      </c>
      <c r="D2767" s="9">
        <v>-1341325504.8366494</v>
      </c>
      <c r="E2767" s="9">
        <v>1747861.7394594473</v>
      </c>
      <c r="F2767" s="255" t="s">
        <v>9138</v>
      </c>
      <c r="G2767" s="9"/>
      <c r="H2767" s="255" t="s">
        <v>9171</v>
      </c>
      <c r="I2767" s="9">
        <v>2</v>
      </c>
    </row>
    <row r="2768" spans="1:9">
      <c r="A2768" s="255" t="s">
        <v>3948</v>
      </c>
      <c r="B2768" s="9">
        <v>8</v>
      </c>
      <c r="C2768" s="255" t="s">
        <v>9108</v>
      </c>
      <c r="D2768" s="9">
        <v>0.32721477809833849</v>
      </c>
      <c r="E2768" s="9">
        <v>1747861.7394594473</v>
      </c>
      <c r="F2768" s="255" t="s">
        <v>9138</v>
      </c>
      <c r="G2768" s="9"/>
      <c r="H2768" s="255" t="s">
        <v>9171</v>
      </c>
      <c r="I2768" s="9">
        <v>2</v>
      </c>
    </row>
    <row r="2769" spans="1:9">
      <c r="A2769" s="255" t="s">
        <v>3949</v>
      </c>
      <c r="B2769" s="9">
        <v>8</v>
      </c>
      <c r="C2769" s="255" t="s">
        <v>9215</v>
      </c>
      <c r="D2769" s="9">
        <v>-767.4093863119142</v>
      </c>
      <c r="E2769" s="9">
        <v>1747861.7394594473</v>
      </c>
      <c r="F2769" s="255" t="s">
        <v>9138</v>
      </c>
      <c r="G2769" s="9"/>
      <c r="H2769" s="255" t="s">
        <v>9171</v>
      </c>
      <c r="I2769" s="9">
        <v>2</v>
      </c>
    </row>
    <row r="2770" spans="1:9">
      <c r="A2770" s="255" t="s">
        <v>3950</v>
      </c>
      <c r="B2770" s="9">
        <v>8</v>
      </c>
      <c r="C2770" s="255" t="s">
        <v>9106</v>
      </c>
      <c r="D2770" s="9">
        <v>974151.74230330379</v>
      </c>
      <c r="E2770" s="9">
        <v>1747861.7394594473</v>
      </c>
      <c r="F2770" s="255" t="s">
        <v>9139</v>
      </c>
      <c r="G2770" s="9"/>
      <c r="H2770" s="255" t="s">
        <v>9171</v>
      </c>
      <c r="I2770" s="9">
        <v>2</v>
      </c>
    </row>
    <row r="2771" spans="1:9">
      <c r="A2771" s="255" t="s">
        <v>3951</v>
      </c>
      <c r="B2771" s="9">
        <v>8</v>
      </c>
      <c r="C2771" s="255" t="s">
        <v>9107</v>
      </c>
      <c r="D2771" s="9">
        <v>4548412387.7187862</v>
      </c>
      <c r="E2771" s="9">
        <v>1747861.7394594473</v>
      </c>
      <c r="F2771" s="255" t="s">
        <v>9139</v>
      </c>
      <c r="G2771" s="9"/>
      <c r="H2771" s="255" t="s">
        <v>9171</v>
      </c>
      <c r="I2771" s="9">
        <v>2</v>
      </c>
    </row>
    <row r="2772" spans="1:9">
      <c r="A2772" s="255" t="s">
        <v>3952</v>
      </c>
      <c r="B2772" s="9">
        <v>8</v>
      </c>
      <c r="C2772" s="255" t="s">
        <v>9108</v>
      </c>
      <c r="D2772" s="9">
        <v>0.55733913061371487</v>
      </c>
      <c r="E2772" s="9">
        <v>1747861.7394594473</v>
      </c>
      <c r="F2772" s="255" t="s">
        <v>9139</v>
      </c>
      <c r="G2772" s="9"/>
      <c r="H2772" s="255" t="s">
        <v>9171</v>
      </c>
      <c r="I2772" s="9">
        <v>2</v>
      </c>
    </row>
    <row r="2773" spans="1:9">
      <c r="A2773" s="255" t="s">
        <v>3953</v>
      </c>
      <c r="B2773" s="9">
        <v>8</v>
      </c>
      <c r="C2773" s="255" t="s">
        <v>9215</v>
      </c>
      <c r="D2773" s="9">
        <v>2602.2724137925529</v>
      </c>
      <c r="E2773" s="9">
        <v>1747861.7394594473</v>
      </c>
      <c r="F2773" s="255" t="s">
        <v>9139</v>
      </c>
      <c r="G2773" s="9"/>
      <c r="H2773" s="255" t="s">
        <v>9171</v>
      </c>
      <c r="I2773" s="9">
        <v>2</v>
      </c>
    </row>
    <row r="2774" spans="1:9">
      <c r="A2774" s="255" t="s">
        <v>3954</v>
      </c>
      <c r="B2774" s="9">
        <v>8</v>
      </c>
      <c r="C2774" s="255" t="s">
        <v>9106</v>
      </c>
      <c r="D2774" s="9">
        <v>1394512.8929098991</v>
      </c>
      <c r="E2774" s="9">
        <v>1747861.7394594473</v>
      </c>
      <c r="F2774" s="255" t="s">
        <v>9140</v>
      </c>
      <c r="G2774" s="9"/>
      <c r="H2774" s="255" t="s">
        <v>9171</v>
      </c>
      <c r="I2774" s="9">
        <v>2</v>
      </c>
    </row>
    <row r="2775" spans="1:9">
      <c r="A2775" s="255" t="s">
        <v>3955</v>
      </c>
      <c r="B2775" s="9">
        <v>8</v>
      </c>
      <c r="C2775" s="255" t="s">
        <v>9107</v>
      </c>
      <c r="D2775" s="9">
        <v>4304040442.0171614</v>
      </c>
      <c r="E2775" s="9">
        <v>1747861.7394594473</v>
      </c>
      <c r="F2775" s="255" t="s">
        <v>9140</v>
      </c>
      <c r="G2775" s="9"/>
      <c r="H2775" s="255" t="s">
        <v>9171</v>
      </c>
      <c r="I2775" s="9">
        <v>2</v>
      </c>
    </row>
    <row r="2776" spans="1:9">
      <c r="A2776" s="255" t="s">
        <v>3956</v>
      </c>
      <c r="B2776" s="9">
        <v>8</v>
      </c>
      <c r="C2776" s="255" t="s">
        <v>9108</v>
      </c>
      <c r="D2776" s="9">
        <v>0.7978393607615516</v>
      </c>
      <c r="E2776" s="9">
        <v>1747861.7394594473</v>
      </c>
      <c r="F2776" s="255" t="s">
        <v>9140</v>
      </c>
      <c r="G2776" s="9"/>
      <c r="H2776" s="255" t="s">
        <v>9171</v>
      </c>
      <c r="I2776" s="9">
        <v>2</v>
      </c>
    </row>
    <row r="2777" spans="1:9">
      <c r="A2777" s="255" t="s">
        <v>3957</v>
      </c>
      <c r="B2777" s="9">
        <v>8</v>
      </c>
      <c r="C2777" s="255" t="s">
        <v>9215</v>
      </c>
      <c r="D2777" s="9">
        <v>2462.4604708998613</v>
      </c>
      <c r="E2777" s="9">
        <v>1747861.7394594473</v>
      </c>
      <c r="F2777" s="255" t="s">
        <v>9140</v>
      </c>
      <c r="G2777" s="9"/>
      <c r="H2777" s="255" t="s">
        <v>9171</v>
      </c>
      <c r="I2777" s="9">
        <v>2</v>
      </c>
    </row>
    <row r="2778" spans="1:9">
      <c r="A2778" s="255" t="s">
        <v>3958</v>
      </c>
      <c r="B2778" s="9">
        <v>8</v>
      </c>
      <c r="C2778" s="255" t="s">
        <v>9106</v>
      </c>
      <c r="D2778" s="9">
        <v>0</v>
      </c>
      <c r="E2778" s="9">
        <v>1747861.7394594473</v>
      </c>
      <c r="F2778" s="255" t="s">
        <v>9141</v>
      </c>
      <c r="G2778" s="9"/>
      <c r="H2778" s="255" t="s">
        <v>9171</v>
      </c>
      <c r="I2778" s="9">
        <v>2</v>
      </c>
    </row>
    <row r="2779" spans="1:9">
      <c r="A2779" s="255" t="s">
        <v>3959</v>
      </c>
      <c r="B2779" s="9">
        <v>8</v>
      </c>
      <c r="C2779" s="255" t="s">
        <v>9107</v>
      </c>
      <c r="D2779" s="9">
        <v>0</v>
      </c>
      <c r="E2779" s="9">
        <v>1747861.7394594473</v>
      </c>
      <c r="F2779" s="255" t="s">
        <v>9141</v>
      </c>
      <c r="G2779" s="9"/>
      <c r="H2779" s="255" t="s">
        <v>9171</v>
      </c>
      <c r="I2779" s="9">
        <v>2</v>
      </c>
    </row>
    <row r="2780" spans="1:9">
      <c r="A2780" s="255" t="s">
        <v>3960</v>
      </c>
      <c r="B2780" s="9">
        <v>8</v>
      </c>
      <c r="C2780" s="255" t="s">
        <v>9108</v>
      </c>
      <c r="D2780" s="9">
        <v>0</v>
      </c>
      <c r="E2780" s="9">
        <v>1747861.7394594473</v>
      </c>
      <c r="F2780" s="255" t="s">
        <v>9141</v>
      </c>
      <c r="G2780" s="9"/>
      <c r="H2780" s="255" t="s">
        <v>9171</v>
      </c>
      <c r="I2780" s="9">
        <v>2</v>
      </c>
    </row>
    <row r="2781" spans="1:9">
      <c r="A2781" s="255" t="s">
        <v>3961</v>
      </c>
      <c r="B2781" s="9">
        <v>8</v>
      </c>
      <c r="C2781" s="255" t="s">
        <v>9215</v>
      </c>
      <c r="D2781" s="9">
        <v>0</v>
      </c>
      <c r="E2781" s="9">
        <v>1747861.7394594473</v>
      </c>
      <c r="F2781" s="255" t="s">
        <v>9141</v>
      </c>
      <c r="G2781" s="9"/>
      <c r="H2781" s="255" t="s">
        <v>9171</v>
      </c>
      <c r="I2781" s="9">
        <v>2</v>
      </c>
    </row>
    <row r="2782" spans="1:9">
      <c r="A2782" s="255" t="s">
        <v>3962</v>
      </c>
      <c r="B2782" s="9">
        <v>9</v>
      </c>
      <c r="C2782" s="255" t="s">
        <v>9106</v>
      </c>
      <c r="D2782" s="9">
        <v>1491713.9506113932</v>
      </c>
      <c r="E2782" s="9">
        <v>1748169.3782831321</v>
      </c>
      <c r="F2782" s="255" t="s">
        <v>9117</v>
      </c>
      <c r="G2782" s="9"/>
      <c r="H2782" s="255" t="s">
        <v>9171</v>
      </c>
      <c r="I2782" s="9">
        <v>2</v>
      </c>
    </row>
    <row r="2783" spans="1:9">
      <c r="A2783" s="255" t="s">
        <v>3963</v>
      </c>
      <c r="B2783" s="9">
        <v>9</v>
      </c>
      <c r="C2783" s="255" t="s">
        <v>9107</v>
      </c>
      <c r="D2783" s="9">
        <v>8365216163.9092274</v>
      </c>
      <c r="E2783" s="9">
        <v>1748169.3782831321</v>
      </c>
      <c r="F2783" s="255" t="s">
        <v>9117</v>
      </c>
      <c r="G2783" s="9"/>
      <c r="H2783" s="255" t="s">
        <v>9171</v>
      </c>
      <c r="I2783" s="9">
        <v>2</v>
      </c>
    </row>
    <row r="2784" spans="1:9">
      <c r="A2784" s="255" t="s">
        <v>3964</v>
      </c>
      <c r="B2784" s="9">
        <v>9</v>
      </c>
      <c r="C2784" s="255" t="s">
        <v>9108</v>
      </c>
      <c r="D2784" s="9">
        <v>0.8533005835375046</v>
      </c>
      <c r="E2784" s="9">
        <v>1748169.3782831321</v>
      </c>
      <c r="F2784" s="255" t="s">
        <v>9117</v>
      </c>
      <c r="G2784" s="9"/>
      <c r="H2784" s="255" t="s">
        <v>9171</v>
      </c>
      <c r="I2784" s="9">
        <v>2</v>
      </c>
    </row>
    <row r="2785" spans="1:9">
      <c r="A2785" s="255" t="s">
        <v>3965</v>
      </c>
      <c r="B2785" s="9">
        <v>9</v>
      </c>
      <c r="C2785" s="255" t="s">
        <v>9215</v>
      </c>
      <c r="D2785" s="9">
        <v>4785.1291000902111</v>
      </c>
      <c r="E2785" s="9">
        <v>1748169.3782831321</v>
      </c>
      <c r="F2785" s="255" t="s">
        <v>9117</v>
      </c>
      <c r="G2785" s="9"/>
      <c r="H2785" s="255" t="s">
        <v>9171</v>
      </c>
      <c r="I2785" s="9">
        <v>2</v>
      </c>
    </row>
    <row r="2786" spans="1:9">
      <c r="A2786" s="255" t="s">
        <v>3966</v>
      </c>
      <c r="B2786" s="9">
        <v>9</v>
      </c>
      <c r="C2786" s="255" t="s">
        <v>9106</v>
      </c>
      <c r="D2786" s="9">
        <v>0</v>
      </c>
      <c r="E2786" s="9">
        <v>1748169.3782831321</v>
      </c>
      <c r="F2786" s="255" t="s">
        <v>9118</v>
      </c>
      <c r="G2786" s="9"/>
      <c r="H2786" s="255" t="s">
        <v>9171</v>
      </c>
      <c r="I2786" s="9">
        <v>2</v>
      </c>
    </row>
    <row r="2787" spans="1:9">
      <c r="A2787" s="255" t="s">
        <v>3967</v>
      </c>
      <c r="B2787" s="9">
        <v>9</v>
      </c>
      <c r="C2787" s="255" t="s">
        <v>9107</v>
      </c>
      <c r="D2787" s="9">
        <v>0</v>
      </c>
      <c r="E2787" s="9">
        <v>1748169.3782831321</v>
      </c>
      <c r="F2787" s="255" t="s">
        <v>9118</v>
      </c>
      <c r="G2787" s="9"/>
      <c r="H2787" s="255" t="s">
        <v>9171</v>
      </c>
      <c r="I2787" s="9">
        <v>2</v>
      </c>
    </row>
    <row r="2788" spans="1:9">
      <c r="A2788" s="255" t="s">
        <v>3968</v>
      </c>
      <c r="B2788" s="9">
        <v>9</v>
      </c>
      <c r="C2788" s="255" t="s">
        <v>9108</v>
      </c>
      <c r="D2788" s="9">
        <v>0</v>
      </c>
      <c r="E2788" s="9">
        <v>1748169.3782831321</v>
      </c>
      <c r="F2788" s="255" t="s">
        <v>9118</v>
      </c>
      <c r="G2788" s="9"/>
      <c r="H2788" s="255" t="s">
        <v>9171</v>
      </c>
      <c r="I2788" s="9">
        <v>2</v>
      </c>
    </row>
    <row r="2789" spans="1:9">
      <c r="A2789" s="255" t="s">
        <v>3969</v>
      </c>
      <c r="B2789" s="9">
        <v>9</v>
      </c>
      <c r="C2789" s="255" t="s">
        <v>9215</v>
      </c>
      <c r="D2789" s="9">
        <v>0</v>
      </c>
      <c r="E2789" s="9">
        <v>1748169.3782831321</v>
      </c>
      <c r="F2789" s="255" t="s">
        <v>9118</v>
      </c>
      <c r="G2789" s="9"/>
      <c r="H2789" s="255" t="s">
        <v>9171</v>
      </c>
      <c r="I2789" s="9">
        <v>2</v>
      </c>
    </row>
    <row r="2790" spans="1:9">
      <c r="A2790" s="255" t="s">
        <v>3970</v>
      </c>
      <c r="B2790" s="9">
        <v>9</v>
      </c>
      <c r="C2790" s="255" t="s">
        <v>9106</v>
      </c>
      <c r="D2790" s="9">
        <v>0</v>
      </c>
      <c r="E2790" s="9">
        <v>1748169.3782831321</v>
      </c>
      <c r="F2790" s="255" t="s">
        <v>9119</v>
      </c>
      <c r="G2790" s="9"/>
      <c r="H2790" s="255" t="s">
        <v>9171</v>
      </c>
      <c r="I2790" s="9">
        <v>2</v>
      </c>
    </row>
    <row r="2791" spans="1:9">
      <c r="A2791" s="255" t="s">
        <v>3971</v>
      </c>
      <c r="B2791" s="9">
        <v>9</v>
      </c>
      <c r="C2791" s="255" t="s">
        <v>9107</v>
      </c>
      <c r="D2791" s="9">
        <v>0</v>
      </c>
      <c r="E2791" s="9">
        <v>1748169.3782831321</v>
      </c>
      <c r="F2791" s="255" t="s">
        <v>9119</v>
      </c>
      <c r="G2791" s="9"/>
      <c r="H2791" s="255" t="s">
        <v>9171</v>
      </c>
      <c r="I2791" s="9">
        <v>2</v>
      </c>
    </row>
    <row r="2792" spans="1:9">
      <c r="A2792" s="255" t="s">
        <v>3972</v>
      </c>
      <c r="B2792" s="9">
        <v>9</v>
      </c>
      <c r="C2792" s="255" t="s">
        <v>9108</v>
      </c>
      <c r="D2792" s="9">
        <v>0</v>
      </c>
      <c r="E2792" s="9">
        <v>1748169.3782831321</v>
      </c>
      <c r="F2792" s="255" t="s">
        <v>9119</v>
      </c>
      <c r="G2792" s="9"/>
      <c r="H2792" s="255" t="s">
        <v>9171</v>
      </c>
      <c r="I2792" s="9">
        <v>2</v>
      </c>
    </row>
    <row r="2793" spans="1:9">
      <c r="A2793" s="255" t="s">
        <v>3973</v>
      </c>
      <c r="B2793" s="9">
        <v>9</v>
      </c>
      <c r="C2793" s="255" t="s">
        <v>9215</v>
      </c>
      <c r="D2793" s="9">
        <v>0</v>
      </c>
      <c r="E2793" s="9">
        <v>1748169.3782831321</v>
      </c>
      <c r="F2793" s="255" t="s">
        <v>9119</v>
      </c>
      <c r="G2793" s="9"/>
      <c r="H2793" s="255" t="s">
        <v>9171</v>
      </c>
      <c r="I2793" s="9">
        <v>2</v>
      </c>
    </row>
    <row r="2794" spans="1:9">
      <c r="A2794" s="255" t="s">
        <v>3974</v>
      </c>
      <c r="B2794" s="9">
        <v>9</v>
      </c>
      <c r="C2794" s="255" t="s">
        <v>9106</v>
      </c>
      <c r="D2794" s="9">
        <v>0</v>
      </c>
      <c r="E2794" s="9">
        <v>1748169.3782831321</v>
      </c>
      <c r="F2794" s="255" t="s">
        <v>9120</v>
      </c>
      <c r="G2794" s="9"/>
      <c r="H2794" s="255" t="s">
        <v>9171</v>
      </c>
      <c r="I2794" s="9">
        <v>2</v>
      </c>
    </row>
    <row r="2795" spans="1:9">
      <c r="A2795" s="255" t="s">
        <v>3975</v>
      </c>
      <c r="B2795" s="9">
        <v>9</v>
      </c>
      <c r="C2795" s="255" t="s">
        <v>9107</v>
      </c>
      <c r="D2795" s="9">
        <v>0</v>
      </c>
      <c r="E2795" s="9">
        <v>1748169.3782831321</v>
      </c>
      <c r="F2795" s="255" t="s">
        <v>9120</v>
      </c>
      <c r="G2795" s="9"/>
      <c r="H2795" s="255" t="s">
        <v>9171</v>
      </c>
      <c r="I2795" s="9">
        <v>2</v>
      </c>
    </row>
    <row r="2796" spans="1:9">
      <c r="A2796" s="255" t="s">
        <v>3976</v>
      </c>
      <c r="B2796" s="9">
        <v>9</v>
      </c>
      <c r="C2796" s="255" t="s">
        <v>9108</v>
      </c>
      <c r="D2796" s="9">
        <v>0</v>
      </c>
      <c r="E2796" s="9">
        <v>1748169.3782831321</v>
      </c>
      <c r="F2796" s="255" t="s">
        <v>9120</v>
      </c>
      <c r="G2796" s="9"/>
      <c r="H2796" s="255" t="s">
        <v>9171</v>
      </c>
      <c r="I2796" s="9">
        <v>2</v>
      </c>
    </row>
    <row r="2797" spans="1:9">
      <c r="A2797" s="255" t="s">
        <v>3977</v>
      </c>
      <c r="B2797" s="9">
        <v>9</v>
      </c>
      <c r="C2797" s="255" t="s">
        <v>9215</v>
      </c>
      <c r="D2797" s="9">
        <v>0</v>
      </c>
      <c r="E2797" s="9">
        <v>1748169.3782831321</v>
      </c>
      <c r="F2797" s="255" t="s">
        <v>9120</v>
      </c>
      <c r="G2797" s="9"/>
      <c r="H2797" s="255" t="s">
        <v>9171</v>
      </c>
      <c r="I2797" s="9">
        <v>2</v>
      </c>
    </row>
    <row r="2798" spans="1:9">
      <c r="A2798" s="255" t="s">
        <v>3978</v>
      </c>
      <c r="B2798" s="9">
        <v>9</v>
      </c>
      <c r="C2798" s="255" t="s">
        <v>9106</v>
      </c>
      <c r="D2798" s="9">
        <v>0</v>
      </c>
      <c r="E2798" s="9">
        <v>1748169.3782831321</v>
      </c>
      <c r="F2798" s="255" t="s">
        <v>9121</v>
      </c>
      <c r="G2798" s="9"/>
      <c r="H2798" s="255" t="s">
        <v>9171</v>
      </c>
      <c r="I2798" s="9">
        <v>2</v>
      </c>
    </row>
    <row r="2799" spans="1:9">
      <c r="A2799" s="255" t="s">
        <v>3979</v>
      </c>
      <c r="B2799" s="9">
        <v>9</v>
      </c>
      <c r="C2799" s="255" t="s">
        <v>9107</v>
      </c>
      <c r="D2799" s="9">
        <v>0</v>
      </c>
      <c r="E2799" s="9">
        <v>1748169.3782831321</v>
      </c>
      <c r="F2799" s="255" t="s">
        <v>9121</v>
      </c>
      <c r="G2799" s="9"/>
      <c r="H2799" s="255" t="s">
        <v>9171</v>
      </c>
      <c r="I2799" s="9">
        <v>2</v>
      </c>
    </row>
    <row r="2800" spans="1:9">
      <c r="A2800" s="255" t="s">
        <v>3980</v>
      </c>
      <c r="B2800" s="9">
        <v>9</v>
      </c>
      <c r="C2800" s="255" t="s">
        <v>9108</v>
      </c>
      <c r="D2800" s="9">
        <v>0</v>
      </c>
      <c r="E2800" s="9">
        <v>1748169.3782831321</v>
      </c>
      <c r="F2800" s="255" t="s">
        <v>9121</v>
      </c>
      <c r="G2800" s="9"/>
      <c r="H2800" s="255" t="s">
        <v>9171</v>
      </c>
      <c r="I2800" s="9">
        <v>2</v>
      </c>
    </row>
    <row r="2801" spans="1:9">
      <c r="A2801" s="255" t="s">
        <v>3981</v>
      </c>
      <c r="B2801" s="9">
        <v>9</v>
      </c>
      <c r="C2801" s="255" t="s">
        <v>9215</v>
      </c>
      <c r="D2801" s="9">
        <v>0</v>
      </c>
      <c r="E2801" s="9">
        <v>1748169.3782831321</v>
      </c>
      <c r="F2801" s="255" t="s">
        <v>9121</v>
      </c>
      <c r="G2801" s="9"/>
      <c r="H2801" s="255" t="s">
        <v>9171</v>
      </c>
      <c r="I2801" s="9">
        <v>2</v>
      </c>
    </row>
    <row r="2802" spans="1:9">
      <c r="A2802" s="255" t="s">
        <v>3982</v>
      </c>
      <c r="B2802" s="9">
        <v>9</v>
      </c>
      <c r="C2802" s="255" t="s">
        <v>9106</v>
      </c>
      <c r="D2802" s="9">
        <v>0</v>
      </c>
      <c r="E2802" s="9">
        <v>1748169.3782831321</v>
      </c>
      <c r="F2802" s="255" t="s">
        <v>9122</v>
      </c>
      <c r="G2802" s="9"/>
      <c r="H2802" s="255" t="s">
        <v>9171</v>
      </c>
      <c r="I2802" s="9">
        <v>2</v>
      </c>
    </row>
    <row r="2803" spans="1:9">
      <c r="A2803" s="255" t="s">
        <v>3983</v>
      </c>
      <c r="B2803" s="9">
        <v>9</v>
      </c>
      <c r="C2803" s="255" t="s">
        <v>9107</v>
      </c>
      <c r="D2803" s="9">
        <v>0</v>
      </c>
      <c r="E2803" s="9">
        <v>1748169.3782831321</v>
      </c>
      <c r="F2803" s="255" t="s">
        <v>9122</v>
      </c>
      <c r="G2803" s="9"/>
      <c r="H2803" s="255" t="s">
        <v>9171</v>
      </c>
      <c r="I2803" s="9">
        <v>2</v>
      </c>
    </row>
    <row r="2804" spans="1:9">
      <c r="A2804" s="255" t="s">
        <v>3984</v>
      </c>
      <c r="B2804" s="9">
        <v>9</v>
      </c>
      <c r="C2804" s="255" t="s">
        <v>9108</v>
      </c>
      <c r="D2804" s="9">
        <v>0</v>
      </c>
      <c r="E2804" s="9">
        <v>1748169.3782831321</v>
      </c>
      <c r="F2804" s="255" t="s">
        <v>9122</v>
      </c>
      <c r="G2804" s="9"/>
      <c r="H2804" s="255" t="s">
        <v>9171</v>
      </c>
      <c r="I2804" s="9">
        <v>2</v>
      </c>
    </row>
    <row r="2805" spans="1:9">
      <c r="A2805" s="255" t="s">
        <v>3985</v>
      </c>
      <c r="B2805" s="9">
        <v>9</v>
      </c>
      <c r="C2805" s="255" t="s">
        <v>9215</v>
      </c>
      <c r="D2805" s="9">
        <v>0</v>
      </c>
      <c r="E2805" s="9">
        <v>1748169.3782831321</v>
      </c>
      <c r="F2805" s="255" t="s">
        <v>9122</v>
      </c>
      <c r="G2805" s="9"/>
      <c r="H2805" s="255" t="s">
        <v>9171</v>
      </c>
      <c r="I2805" s="9">
        <v>2</v>
      </c>
    </row>
    <row r="2806" spans="1:9">
      <c r="A2806" s="255" t="s">
        <v>3986</v>
      </c>
      <c r="B2806" s="9">
        <v>9</v>
      </c>
      <c r="C2806" s="255" t="s">
        <v>9106</v>
      </c>
      <c r="D2806" s="9">
        <v>0</v>
      </c>
      <c r="E2806" s="9">
        <v>1748169.3782831321</v>
      </c>
      <c r="F2806" s="255" t="s">
        <v>9123</v>
      </c>
      <c r="G2806" s="9"/>
      <c r="H2806" s="255" t="s">
        <v>9171</v>
      </c>
      <c r="I2806" s="9">
        <v>2</v>
      </c>
    </row>
    <row r="2807" spans="1:9">
      <c r="A2807" s="255" t="s">
        <v>3987</v>
      </c>
      <c r="B2807" s="9">
        <v>9</v>
      </c>
      <c r="C2807" s="255" t="s">
        <v>9107</v>
      </c>
      <c r="D2807" s="9">
        <v>0</v>
      </c>
      <c r="E2807" s="9">
        <v>1748169.3782831321</v>
      </c>
      <c r="F2807" s="255" t="s">
        <v>9123</v>
      </c>
      <c r="G2807" s="9"/>
      <c r="H2807" s="255" t="s">
        <v>9171</v>
      </c>
      <c r="I2807" s="9">
        <v>2</v>
      </c>
    </row>
    <row r="2808" spans="1:9">
      <c r="A2808" s="255" t="s">
        <v>3988</v>
      </c>
      <c r="B2808" s="9">
        <v>9</v>
      </c>
      <c r="C2808" s="255" t="s">
        <v>9108</v>
      </c>
      <c r="D2808" s="9">
        <v>0</v>
      </c>
      <c r="E2808" s="9">
        <v>1748169.3782831321</v>
      </c>
      <c r="F2808" s="255" t="s">
        <v>9123</v>
      </c>
      <c r="G2808" s="9"/>
      <c r="H2808" s="255" t="s">
        <v>9171</v>
      </c>
      <c r="I2808" s="9">
        <v>2</v>
      </c>
    </row>
    <row r="2809" spans="1:9">
      <c r="A2809" s="255" t="s">
        <v>3989</v>
      </c>
      <c r="B2809" s="9">
        <v>9</v>
      </c>
      <c r="C2809" s="255" t="s">
        <v>9215</v>
      </c>
      <c r="D2809" s="9">
        <v>0</v>
      </c>
      <c r="E2809" s="9">
        <v>1748169.3782831321</v>
      </c>
      <c r="F2809" s="255" t="s">
        <v>9123</v>
      </c>
      <c r="G2809" s="9"/>
      <c r="H2809" s="255" t="s">
        <v>9171</v>
      </c>
      <c r="I2809" s="9">
        <v>2</v>
      </c>
    </row>
    <row r="2810" spans="1:9">
      <c r="A2810" s="255" t="s">
        <v>3990</v>
      </c>
      <c r="B2810" s="9">
        <v>9</v>
      </c>
      <c r="C2810" s="255" t="s">
        <v>9106</v>
      </c>
      <c r="D2810" s="9">
        <v>0</v>
      </c>
      <c r="E2810" s="9">
        <v>1748169.3782831321</v>
      </c>
      <c r="F2810" s="255" t="s">
        <v>9124</v>
      </c>
      <c r="G2810" s="9"/>
      <c r="H2810" s="255" t="s">
        <v>9171</v>
      </c>
      <c r="I2810" s="9">
        <v>2</v>
      </c>
    </row>
    <row r="2811" spans="1:9">
      <c r="A2811" s="255" t="s">
        <v>3991</v>
      </c>
      <c r="B2811" s="9">
        <v>9</v>
      </c>
      <c r="C2811" s="255" t="s">
        <v>9107</v>
      </c>
      <c r="D2811" s="9">
        <v>0</v>
      </c>
      <c r="E2811" s="9">
        <v>1748169.3782831321</v>
      </c>
      <c r="F2811" s="255" t="s">
        <v>9124</v>
      </c>
      <c r="G2811" s="9"/>
      <c r="H2811" s="255" t="s">
        <v>9171</v>
      </c>
      <c r="I2811" s="9">
        <v>2</v>
      </c>
    </row>
    <row r="2812" spans="1:9">
      <c r="A2812" s="255" t="s">
        <v>3992</v>
      </c>
      <c r="B2812" s="9">
        <v>9</v>
      </c>
      <c r="C2812" s="255" t="s">
        <v>9108</v>
      </c>
      <c r="D2812" s="9">
        <v>0</v>
      </c>
      <c r="E2812" s="9">
        <v>1748169.3782831321</v>
      </c>
      <c r="F2812" s="255" t="s">
        <v>9124</v>
      </c>
      <c r="G2812" s="9"/>
      <c r="H2812" s="255" t="s">
        <v>9171</v>
      </c>
      <c r="I2812" s="9">
        <v>2</v>
      </c>
    </row>
    <row r="2813" spans="1:9">
      <c r="A2813" s="255" t="s">
        <v>3993</v>
      </c>
      <c r="B2813" s="9">
        <v>9</v>
      </c>
      <c r="C2813" s="255" t="s">
        <v>9215</v>
      </c>
      <c r="D2813" s="9">
        <v>0</v>
      </c>
      <c r="E2813" s="9">
        <v>1748169.3782831321</v>
      </c>
      <c r="F2813" s="255" t="s">
        <v>9124</v>
      </c>
      <c r="G2813" s="9"/>
      <c r="H2813" s="255" t="s">
        <v>9171</v>
      </c>
      <c r="I2813" s="9">
        <v>2</v>
      </c>
    </row>
    <row r="2814" spans="1:9">
      <c r="A2814" s="255" t="s">
        <v>3994</v>
      </c>
      <c r="B2814" s="9">
        <v>9</v>
      </c>
      <c r="C2814" s="255" t="s">
        <v>9106</v>
      </c>
      <c r="D2814" s="9">
        <v>923218.68917783443</v>
      </c>
      <c r="E2814" s="9">
        <v>1748169.3782831321</v>
      </c>
      <c r="F2814" s="255" t="s">
        <v>9125</v>
      </c>
      <c r="G2814" s="9"/>
      <c r="H2814" s="255" t="s">
        <v>9171</v>
      </c>
      <c r="I2814" s="9">
        <v>2</v>
      </c>
    </row>
    <row r="2815" spans="1:9">
      <c r="A2815" s="255" t="s">
        <v>3995</v>
      </c>
      <c r="B2815" s="9">
        <v>9</v>
      </c>
      <c r="C2815" s="255" t="s">
        <v>9107</v>
      </c>
      <c r="D2815" s="9">
        <v>860545534.61105967</v>
      </c>
      <c r="E2815" s="9">
        <v>1748169.3782831321</v>
      </c>
      <c r="F2815" s="255" t="s">
        <v>9125</v>
      </c>
      <c r="G2815" s="9"/>
      <c r="H2815" s="255" t="s">
        <v>9171</v>
      </c>
      <c r="I2815" s="9">
        <v>2</v>
      </c>
    </row>
    <row r="2816" spans="1:9">
      <c r="A2816" s="255" t="s">
        <v>3996</v>
      </c>
      <c r="B2816" s="9">
        <v>9</v>
      </c>
      <c r="C2816" s="255" t="s">
        <v>9108</v>
      </c>
      <c r="D2816" s="9">
        <v>0.52810597225111144</v>
      </c>
      <c r="E2816" s="9">
        <v>1748169.3782831321</v>
      </c>
      <c r="F2816" s="255" t="s">
        <v>9125</v>
      </c>
      <c r="G2816" s="9"/>
      <c r="H2816" s="255" t="s">
        <v>9171</v>
      </c>
      <c r="I2816" s="9">
        <v>2</v>
      </c>
    </row>
    <row r="2817" spans="1:9">
      <c r="A2817" s="255" t="s">
        <v>3997</v>
      </c>
      <c r="B2817" s="9">
        <v>9</v>
      </c>
      <c r="C2817" s="255" t="s">
        <v>9215</v>
      </c>
      <c r="D2817" s="9">
        <v>492.25523870930454</v>
      </c>
      <c r="E2817" s="9">
        <v>1748169.3782831321</v>
      </c>
      <c r="F2817" s="255" t="s">
        <v>9125</v>
      </c>
      <c r="G2817" s="9"/>
      <c r="H2817" s="255" t="s">
        <v>9171</v>
      </c>
      <c r="I2817" s="9">
        <v>2</v>
      </c>
    </row>
    <row r="2818" spans="1:9">
      <c r="A2818" s="255" t="s">
        <v>3998</v>
      </c>
      <c r="B2818" s="9">
        <v>9</v>
      </c>
      <c r="C2818" s="255" t="s">
        <v>9106</v>
      </c>
      <c r="D2818" s="9">
        <v>923218.68917783443</v>
      </c>
      <c r="E2818" s="9">
        <v>1748169.3782831321</v>
      </c>
      <c r="F2818" s="255" t="s">
        <v>9126</v>
      </c>
      <c r="G2818" s="9"/>
      <c r="H2818" s="255" t="s">
        <v>9171</v>
      </c>
      <c r="I2818" s="9">
        <v>2</v>
      </c>
    </row>
    <row r="2819" spans="1:9">
      <c r="A2819" s="255" t="s">
        <v>3999</v>
      </c>
      <c r="B2819" s="9">
        <v>9</v>
      </c>
      <c r="C2819" s="255" t="s">
        <v>9107</v>
      </c>
      <c r="D2819" s="9">
        <v>860545534.61105967</v>
      </c>
      <c r="E2819" s="9">
        <v>1748169.3782831321</v>
      </c>
      <c r="F2819" s="255" t="s">
        <v>9126</v>
      </c>
      <c r="G2819" s="9"/>
      <c r="H2819" s="255" t="s">
        <v>9171</v>
      </c>
      <c r="I2819" s="9">
        <v>2</v>
      </c>
    </row>
    <row r="2820" spans="1:9">
      <c r="A2820" s="255" t="s">
        <v>4000</v>
      </c>
      <c r="B2820" s="9">
        <v>9</v>
      </c>
      <c r="C2820" s="255" t="s">
        <v>9108</v>
      </c>
      <c r="D2820" s="9">
        <v>0.52810597225111144</v>
      </c>
      <c r="E2820" s="9">
        <v>1748169.3782831321</v>
      </c>
      <c r="F2820" s="255" t="s">
        <v>9126</v>
      </c>
      <c r="G2820" s="9"/>
      <c r="H2820" s="255" t="s">
        <v>9171</v>
      </c>
      <c r="I2820" s="9">
        <v>2</v>
      </c>
    </row>
    <row r="2821" spans="1:9">
      <c r="A2821" s="255" t="s">
        <v>4001</v>
      </c>
      <c r="B2821" s="9">
        <v>9</v>
      </c>
      <c r="C2821" s="255" t="s">
        <v>9215</v>
      </c>
      <c r="D2821" s="9">
        <v>492.25523870930454</v>
      </c>
      <c r="E2821" s="9">
        <v>1748169.3782831321</v>
      </c>
      <c r="F2821" s="255" t="s">
        <v>9126</v>
      </c>
      <c r="G2821" s="9"/>
      <c r="H2821" s="255" t="s">
        <v>9171</v>
      </c>
      <c r="I2821" s="9">
        <v>2</v>
      </c>
    </row>
    <row r="2822" spans="1:9">
      <c r="A2822" s="255" t="s">
        <v>4002</v>
      </c>
      <c r="B2822" s="9">
        <v>9</v>
      </c>
      <c r="C2822" s="255" t="s">
        <v>9106</v>
      </c>
      <c r="D2822" s="9">
        <v>923218.68917783443</v>
      </c>
      <c r="E2822" s="9">
        <v>1748169.3782831321</v>
      </c>
      <c r="F2822" s="255" t="s">
        <v>9127</v>
      </c>
      <c r="G2822" s="9"/>
      <c r="H2822" s="255" t="s">
        <v>9171</v>
      </c>
      <c r="I2822" s="9">
        <v>2</v>
      </c>
    </row>
    <row r="2823" spans="1:9">
      <c r="A2823" s="255" t="s">
        <v>4003</v>
      </c>
      <c r="B2823" s="9">
        <v>9</v>
      </c>
      <c r="C2823" s="255" t="s">
        <v>9107</v>
      </c>
      <c r="D2823" s="9">
        <v>860545534.61105967</v>
      </c>
      <c r="E2823" s="9">
        <v>1748169.3782831321</v>
      </c>
      <c r="F2823" s="255" t="s">
        <v>9127</v>
      </c>
      <c r="G2823" s="9"/>
      <c r="H2823" s="255" t="s">
        <v>9171</v>
      </c>
      <c r="I2823" s="9">
        <v>2</v>
      </c>
    </row>
    <row r="2824" spans="1:9">
      <c r="A2824" s="255" t="s">
        <v>4004</v>
      </c>
      <c r="B2824" s="9">
        <v>9</v>
      </c>
      <c r="C2824" s="255" t="s">
        <v>9108</v>
      </c>
      <c r="D2824" s="9">
        <v>0.52810597225111144</v>
      </c>
      <c r="E2824" s="9">
        <v>1748169.3782831321</v>
      </c>
      <c r="F2824" s="255" t="s">
        <v>9127</v>
      </c>
      <c r="G2824" s="9"/>
      <c r="H2824" s="255" t="s">
        <v>9171</v>
      </c>
      <c r="I2824" s="9">
        <v>2</v>
      </c>
    </row>
    <row r="2825" spans="1:9">
      <c r="A2825" s="255" t="s">
        <v>4005</v>
      </c>
      <c r="B2825" s="9">
        <v>9</v>
      </c>
      <c r="C2825" s="255" t="s">
        <v>9215</v>
      </c>
      <c r="D2825" s="9">
        <v>492.25523870930454</v>
      </c>
      <c r="E2825" s="9">
        <v>1748169.3782831321</v>
      </c>
      <c r="F2825" s="255" t="s">
        <v>9127</v>
      </c>
      <c r="G2825" s="9"/>
      <c r="H2825" s="255" t="s">
        <v>9171</v>
      </c>
      <c r="I2825" s="9">
        <v>2</v>
      </c>
    </row>
    <row r="2826" spans="1:9">
      <c r="A2826" s="255" t="s">
        <v>4006</v>
      </c>
      <c r="B2826" s="9">
        <v>9</v>
      </c>
      <c r="C2826" s="255" t="s">
        <v>9106</v>
      </c>
      <c r="D2826" s="9">
        <v>1748169.3782831321</v>
      </c>
      <c r="E2826" s="9">
        <v>1748169.3782831321</v>
      </c>
      <c r="F2826" s="255" t="s">
        <v>9128</v>
      </c>
      <c r="G2826" s="9"/>
      <c r="H2826" s="255" t="s">
        <v>9171</v>
      </c>
      <c r="I2826" s="9">
        <v>2</v>
      </c>
    </row>
    <row r="2827" spans="1:9">
      <c r="A2827" s="255" t="s">
        <v>4007</v>
      </c>
      <c r="B2827" s="9">
        <v>9</v>
      </c>
      <c r="C2827" s="255" t="s">
        <v>9107</v>
      </c>
      <c r="D2827" s="9">
        <v>4656059994.9211864</v>
      </c>
      <c r="E2827" s="9">
        <v>1748169.3782831321</v>
      </c>
      <c r="F2827" s="255" t="s">
        <v>9128</v>
      </c>
      <c r="G2827" s="9"/>
      <c r="H2827" s="255" t="s">
        <v>9171</v>
      </c>
      <c r="I2827" s="9">
        <v>2</v>
      </c>
    </row>
    <row r="2828" spans="1:9">
      <c r="A2828" s="255" t="s">
        <v>4008</v>
      </c>
      <c r="B2828" s="9">
        <v>9</v>
      </c>
      <c r="C2828" s="255" t="s">
        <v>9108</v>
      </c>
      <c r="D2828" s="9">
        <v>1</v>
      </c>
      <c r="E2828" s="9">
        <v>1748169.3782831321</v>
      </c>
      <c r="F2828" s="255" t="s">
        <v>9128</v>
      </c>
      <c r="G2828" s="9"/>
      <c r="H2828" s="255" t="s">
        <v>9171</v>
      </c>
      <c r="I2828" s="9">
        <v>2</v>
      </c>
    </row>
    <row r="2829" spans="1:9">
      <c r="A2829" s="255" t="s">
        <v>4009</v>
      </c>
      <c r="B2829" s="9">
        <v>9</v>
      </c>
      <c r="C2829" s="255" t="s">
        <v>9215</v>
      </c>
      <c r="D2829" s="9">
        <v>2663.3918044565444</v>
      </c>
      <c r="E2829" s="9">
        <v>1748169.3782831321</v>
      </c>
      <c r="F2829" s="255" t="s">
        <v>9128</v>
      </c>
      <c r="G2829" s="9"/>
      <c r="H2829" s="255" t="s">
        <v>9171</v>
      </c>
      <c r="I2829" s="9">
        <v>2</v>
      </c>
    </row>
    <row r="2830" spans="1:9">
      <c r="A2830" s="255" t="s">
        <v>4010</v>
      </c>
      <c r="B2830" s="9">
        <v>9</v>
      </c>
      <c r="C2830" s="255" t="s">
        <v>9106</v>
      </c>
      <c r="D2830" s="9">
        <v>1608165.5072681874</v>
      </c>
      <c r="E2830" s="9">
        <v>1748169.3782831321</v>
      </c>
      <c r="F2830" s="255" t="s">
        <v>9129</v>
      </c>
      <c r="G2830" s="9"/>
      <c r="H2830" s="255" t="s">
        <v>9171</v>
      </c>
      <c r="I2830" s="9">
        <v>2</v>
      </c>
    </row>
    <row r="2831" spans="1:9">
      <c r="A2831" s="255" t="s">
        <v>4011</v>
      </c>
      <c r="B2831" s="9">
        <v>9</v>
      </c>
      <c r="C2831" s="255" t="s">
        <v>9107</v>
      </c>
      <c r="D2831" s="9">
        <v>11041948410.784479</v>
      </c>
      <c r="E2831" s="9">
        <v>1748169.3782831321</v>
      </c>
      <c r="F2831" s="255" t="s">
        <v>9129</v>
      </c>
      <c r="G2831" s="9"/>
      <c r="H2831" s="255" t="s">
        <v>9171</v>
      </c>
      <c r="I2831" s="9">
        <v>2</v>
      </c>
    </row>
    <row r="2832" spans="1:9">
      <c r="A2832" s="255" t="s">
        <v>4012</v>
      </c>
      <c r="B2832" s="9">
        <v>9</v>
      </c>
      <c r="C2832" s="255" t="s">
        <v>9108</v>
      </c>
      <c r="D2832" s="9">
        <v>0.91991401247833215</v>
      </c>
      <c r="E2832" s="9">
        <v>1748169.3782831321</v>
      </c>
      <c r="F2832" s="255" t="s">
        <v>9129</v>
      </c>
      <c r="G2832" s="9"/>
      <c r="H2832" s="255" t="s">
        <v>9171</v>
      </c>
      <c r="I2832" s="9">
        <v>2</v>
      </c>
    </row>
    <row r="2833" spans="1:9">
      <c r="A2833" s="255" t="s">
        <v>4013</v>
      </c>
      <c r="B2833" s="9">
        <v>9</v>
      </c>
      <c r="C2833" s="255" t="s">
        <v>9215</v>
      </c>
      <c r="D2833" s="9">
        <v>6316.2920869994405</v>
      </c>
      <c r="E2833" s="9">
        <v>1748169.3782831321</v>
      </c>
      <c r="F2833" s="255" t="s">
        <v>9129</v>
      </c>
      <c r="G2833" s="9"/>
      <c r="H2833" s="255" t="s">
        <v>9171</v>
      </c>
      <c r="I2833" s="9">
        <v>2</v>
      </c>
    </row>
    <row r="2834" spans="1:9">
      <c r="A2834" s="255" t="s">
        <v>4014</v>
      </c>
      <c r="B2834" s="9">
        <v>9</v>
      </c>
      <c r="C2834" s="255" t="s">
        <v>9106</v>
      </c>
      <c r="D2834" s="9">
        <v>1469196.8530146237</v>
      </c>
      <c r="E2834" s="9">
        <v>1748169.3782831321</v>
      </c>
      <c r="F2834" s="255" t="s">
        <v>9130</v>
      </c>
      <c r="G2834" s="9"/>
      <c r="H2834" s="255" t="s">
        <v>9171</v>
      </c>
      <c r="I2834" s="9">
        <v>2</v>
      </c>
    </row>
    <row r="2835" spans="1:9">
      <c r="A2835" s="255" t="s">
        <v>4015</v>
      </c>
      <c r="B2835" s="9">
        <v>9</v>
      </c>
      <c r="C2835" s="255" t="s">
        <v>9107</v>
      </c>
      <c r="D2835" s="9">
        <v>11902493945.395538</v>
      </c>
      <c r="E2835" s="9">
        <v>1748169.3782831321</v>
      </c>
      <c r="F2835" s="255" t="s">
        <v>9130</v>
      </c>
      <c r="G2835" s="9"/>
      <c r="H2835" s="255" t="s">
        <v>9171</v>
      </c>
      <c r="I2835" s="9">
        <v>2</v>
      </c>
    </row>
    <row r="2836" spans="1:9">
      <c r="A2836" s="255" t="s">
        <v>4016</v>
      </c>
      <c r="B2836" s="9">
        <v>9</v>
      </c>
      <c r="C2836" s="255" t="s">
        <v>9108</v>
      </c>
      <c r="D2836" s="9">
        <v>0.84042019684472125</v>
      </c>
      <c r="E2836" s="9">
        <v>1748169.3782831321</v>
      </c>
      <c r="F2836" s="255" t="s">
        <v>9130</v>
      </c>
      <c r="G2836" s="9"/>
      <c r="H2836" s="255" t="s">
        <v>9171</v>
      </c>
      <c r="I2836" s="9">
        <v>2</v>
      </c>
    </row>
    <row r="2837" spans="1:9">
      <c r="A2837" s="255" t="s">
        <v>4017</v>
      </c>
      <c r="B2837" s="9">
        <v>9</v>
      </c>
      <c r="C2837" s="255" t="s">
        <v>9215</v>
      </c>
      <c r="D2837" s="9">
        <v>6808.5473257087451</v>
      </c>
      <c r="E2837" s="9">
        <v>1748169.3782831321</v>
      </c>
      <c r="F2837" s="255" t="s">
        <v>9130</v>
      </c>
      <c r="G2837" s="9"/>
      <c r="H2837" s="255" t="s">
        <v>9171</v>
      </c>
      <c r="I2837" s="9">
        <v>2</v>
      </c>
    </row>
    <row r="2838" spans="1:9">
      <c r="A2838" s="255" t="s">
        <v>4018</v>
      </c>
      <c r="B2838" s="9">
        <v>9</v>
      </c>
      <c r="C2838" s="255" t="s">
        <v>9106</v>
      </c>
      <c r="D2838" s="9">
        <v>1469196.8530146237</v>
      </c>
      <c r="E2838" s="9">
        <v>1748169.3782831321</v>
      </c>
      <c r="F2838" s="255" t="s">
        <v>9131</v>
      </c>
      <c r="G2838" s="9"/>
      <c r="H2838" s="255" t="s">
        <v>9171</v>
      </c>
      <c r="I2838" s="9">
        <v>2</v>
      </c>
    </row>
    <row r="2839" spans="1:9">
      <c r="A2839" s="255" t="s">
        <v>4019</v>
      </c>
      <c r="B2839" s="9">
        <v>9</v>
      </c>
      <c r="C2839" s="255" t="s">
        <v>9107</v>
      </c>
      <c r="D2839" s="9">
        <v>11902493945.395538</v>
      </c>
      <c r="E2839" s="9">
        <v>1748169.3782831321</v>
      </c>
      <c r="F2839" s="255" t="s">
        <v>9131</v>
      </c>
      <c r="G2839" s="9"/>
      <c r="H2839" s="255" t="s">
        <v>9171</v>
      </c>
      <c r="I2839" s="9">
        <v>2</v>
      </c>
    </row>
    <row r="2840" spans="1:9">
      <c r="A2840" s="255" t="s">
        <v>4020</v>
      </c>
      <c r="B2840" s="9">
        <v>9</v>
      </c>
      <c r="C2840" s="255" t="s">
        <v>9108</v>
      </c>
      <c r="D2840" s="9">
        <v>0.84042019684472125</v>
      </c>
      <c r="E2840" s="9">
        <v>1748169.3782831321</v>
      </c>
      <c r="F2840" s="255" t="s">
        <v>9131</v>
      </c>
      <c r="G2840" s="9"/>
      <c r="H2840" s="255" t="s">
        <v>9171</v>
      </c>
      <c r="I2840" s="9">
        <v>2</v>
      </c>
    </row>
    <row r="2841" spans="1:9">
      <c r="A2841" s="255" t="s">
        <v>4021</v>
      </c>
      <c r="B2841" s="9">
        <v>9</v>
      </c>
      <c r="C2841" s="255" t="s">
        <v>9215</v>
      </c>
      <c r="D2841" s="9">
        <v>6808.5473257087451</v>
      </c>
      <c r="E2841" s="9">
        <v>1748169.3782831321</v>
      </c>
      <c r="F2841" s="255" t="s">
        <v>9131</v>
      </c>
      <c r="G2841" s="9"/>
      <c r="H2841" s="255" t="s">
        <v>9171</v>
      </c>
      <c r="I2841" s="9">
        <v>2</v>
      </c>
    </row>
    <row r="2842" spans="1:9">
      <c r="A2842" s="255" t="s">
        <v>4022</v>
      </c>
      <c r="B2842" s="9">
        <v>9</v>
      </c>
      <c r="C2842" s="255" t="s">
        <v>9106</v>
      </c>
      <c r="D2842" s="9">
        <v>551858.39712509909</v>
      </c>
      <c r="E2842" s="9">
        <v>1748169.3782831321</v>
      </c>
      <c r="F2842" s="255" t="s">
        <v>9132</v>
      </c>
      <c r="G2842" s="9"/>
      <c r="H2842" s="255" t="s">
        <v>9171</v>
      </c>
      <c r="I2842" s="9">
        <v>2</v>
      </c>
    </row>
    <row r="2843" spans="1:9">
      <c r="A2843" s="255" t="s">
        <v>4023</v>
      </c>
      <c r="B2843" s="9">
        <v>9</v>
      </c>
      <c r="C2843" s="255" t="s">
        <v>9107</v>
      </c>
      <c r="D2843" s="9">
        <v>-6954540404.1828041</v>
      </c>
      <c r="E2843" s="9">
        <v>1748169.3782831321</v>
      </c>
      <c r="F2843" s="255" t="s">
        <v>9132</v>
      </c>
      <c r="G2843" s="9"/>
      <c r="H2843" s="255" t="s">
        <v>9171</v>
      </c>
      <c r="I2843" s="9">
        <v>2</v>
      </c>
    </row>
    <row r="2844" spans="1:9">
      <c r="A2844" s="255" t="s">
        <v>4024</v>
      </c>
      <c r="B2844" s="9">
        <v>9</v>
      </c>
      <c r="C2844" s="255" t="s">
        <v>9108</v>
      </c>
      <c r="D2844" s="9">
        <v>0.31567787651507562</v>
      </c>
      <c r="E2844" s="9">
        <v>1748169.3782831321</v>
      </c>
      <c r="F2844" s="255" t="s">
        <v>9132</v>
      </c>
      <c r="G2844" s="9"/>
      <c r="H2844" s="255" t="s">
        <v>9171</v>
      </c>
      <c r="I2844" s="9">
        <v>2</v>
      </c>
    </row>
    <row r="2845" spans="1:9">
      <c r="A2845" s="255" t="s">
        <v>4025</v>
      </c>
      <c r="B2845" s="9">
        <v>9</v>
      </c>
      <c r="C2845" s="255" t="s">
        <v>9215</v>
      </c>
      <c r="D2845" s="9">
        <v>-3978.1845458320645</v>
      </c>
      <c r="E2845" s="9">
        <v>1748169.3782831321</v>
      </c>
      <c r="F2845" s="255" t="s">
        <v>9132</v>
      </c>
      <c r="G2845" s="9"/>
      <c r="H2845" s="255" t="s">
        <v>9171</v>
      </c>
      <c r="I2845" s="9">
        <v>2</v>
      </c>
    </row>
    <row r="2846" spans="1:9">
      <c r="A2846" s="255" t="s">
        <v>4026</v>
      </c>
      <c r="B2846" s="9">
        <v>9</v>
      </c>
      <c r="C2846" s="255" t="s">
        <v>9106</v>
      </c>
      <c r="D2846" s="9">
        <v>551858.39712509909</v>
      </c>
      <c r="E2846" s="9">
        <v>1748169.3782831321</v>
      </c>
      <c r="F2846" s="255" t="s">
        <v>9133</v>
      </c>
      <c r="G2846" s="9"/>
      <c r="H2846" s="255" t="s">
        <v>9171</v>
      </c>
      <c r="I2846" s="9">
        <v>2</v>
      </c>
    </row>
    <row r="2847" spans="1:9">
      <c r="A2847" s="255" t="s">
        <v>4027</v>
      </c>
      <c r="B2847" s="9">
        <v>9</v>
      </c>
      <c r="C2847" s="255" t="s">
        <v>9107</v>
      </c>
      <c r="D2847" s="9">
        <v>-6954540404.1828041</v>
      </c>
      <c r="E2847" s="9">
        <v>1748169.3782831321</v>
      </c>
      <c r="F2847" s="255" t="s">
        <v>9133</v>
      </c>
      <c r="G2847" s="9"/>
      <c r="H2847" s="255" t="s">
        <v>9171</v>
      </c>
      <c r="I2847" s="9">
        <v>2</v>
      </c>
    </row>
    <row r="2848" spans="1:9">
      <c r="A2848" s="255" t="s">
        <v>4028</v>
      </c>
      <c r="B2848" s="9">
        <v>9</v>
      </c>
      <c r="C2848" s="255" t="s">
        <v>9108</v>
      </c>
      <c r="D2848" s="9">
        <v>0.31567787651507562</v>
      </c>
      <c r="E2848" s="9">
        <v>1748169.3782831321</v>
      </c>
      <c r="F2848" s="255" t="s">
        <v>9133</v>
      </c>
      <c r="G2848" s="9"/>
      <c r="H2848" s="255" t="s">
        <v>9171</v>
      </c>
      <c r="I2848" s="9">
        <v>2</v>
      </c>
    </row>
    <row r="2849" spans="1:9">
      <c r="A2849" s="255" t="s">
        <v>4029</v>
      </c>
      <c r="B2849" s="9">
        <v>9</v>
      </c>
      <c r="C2849" s="255" t="s">
        <v>9215</v>
      </c>
      <c r="D2849" s="9">
        <v>-3978.1845458320645</v>
      </c>
      <c r="E2849" s="9">
        <v>1748169.3782831321</v>
      </c>
      <c r="F2849" s="255" t="s">
        <v>9133</v>
      </c>
      <c r="G2849" s="9"/>
      <c r="H2849" s="255" t="s">
        <v>9171</v>
      </c>
      <c r="I2849" s="9">
        <v>2</v>
      </c>
    </row>
    <row r="2850" spans="1:9">
      <c r="A2850" s="255" t="s">
        <v>4030</v>
      </c>
      <c r="B2850" s="9">
        <v>9</v>
      </c>
      <c r="C2850" s="255" t="s">
        <v>9106</v>
      </c>
      <c r="D2850" s="9">
        <v>1748169.3782831321</v>
      </c>
      <c r="E2850" s="9">
        <v>1748169.3782831321</v>
      </c>
      <c r="F2850" s="255" t="s">
        <v>9134</v>
      </c>
      <c r="G2850" s="9"/>
      <c r="H2850" s="255" t="s">
        <v>9171</v>
      </c>
      <c r="I2850" s="9">
        <v>2</v>
      </c>
    </row>
    <row r="2851" spans="1:9">
      <c r="A2851" s="255" t="s">
        <v>4031</v>
      </c>
      <c r="B2851" s="9">
        <v>9</v>
      </c>
      <c r="C2851" s="255" t="s">
        <v>9107</v>
      </c>
      <c r="D2851" s="9">
        <v>7815085938.7938643</v>
      </c>
      <c r="E2851" s="9">
        <v>1748169.3782831321</v>
      </c>
      <c r="F2851" s="255" t="s">
        <v>9134</v>
      </c>
      <c r="G2851" s="9"/>
      <c r="H2851" s="255" t="s">
        <v>9171</v>
      </c>
      <c r="I2851" s="9">
        <v>2</v>
      </c>
    </row>
    <row r="2852" spans="1:9">
      <c r="A2852" s="255" t="s">
        <v>4032</v>
      </c>
      <c r="B2852" s="9">
        <v>9</v>
      </c>
      <c r="C2852" s="255" t="s">
        <v>9108</v>
      </c>
      <c r="D2852" s="9">
        <v>1</v>
      </c>
      <c r="E2852" s="9">
        <v>1748169.3782831321</v>
      </c>
      <c r="F2852" s="255" t="s">
        <v>9134</v>
      </c>
      <c r="G2852" s="9"/>
      <c r="H2852" s="255" t="s">
        <v>9171</v>
      </c>
      <c r="I2852" s="9">
        <v>2</v>
      </c>
    </row>
    <row r="2853" spans="1:9">
      <c r="A2853" s="255" t="s">
        <v>4033</v>
      </c>
      <c r="B2853" s="9">
        <v>9</v>
      </c>
      <c r="C2853" s="255" t="s">
        <v>9215</v>
      </c>
      <c r="D2853" s="9">
        <v>4470.4397845413687</v>
      </c>
      <c r="E2853" s="9">
        <v>1748169.3782831321</v>
      </c>
      <c r="F2853" s="255" t="s">
        <v>9134</v>
      </c>
      <c r="G2853" s="9"/>
      <c r="H2853" s="255" t="s">
        <v>9171</v>
      </c>
      <c r="I2853" s="9">
        <v>2</v>
      </c>
    </row>
    <row r="2854" spans="1:9">
      <c r="A2854" s="255" t="s">
        <v>4034</v>
      </c>
      <c r="B2854" s="9">
        <v>9</v>
      </c>
      <c r="C2854" s="255" t="s">
        <v>9106</v>
      </c>
      <c r="D2854" s="9">
        <v>1748169.3782831321</v>
      </c>
      <c r="E2854" s="9">
        <v>1748169.3782831321</v>
      </c>
      <c r="F2854" s="255" t="s">
        <v>9135</v>
      </c>
      <c r="G2854" s="9"/>
      <c r="H2854" s="255" t="s">
        <v>9171</v>
      </c>
      <c r="I2854" s="9">
        <v>2</v>
      </c>
    </row>
    <row r="2855" spans="1:9">
      <c r="A2855" s="255" t="s">
        <v>4035</v>
      </c>
      <c r="B2855" s="9">
        <v>9</v>
      </c>
      <c r="C2855" s="255" t="s">
        <v>9107</v>
      </c>
      <c r="D2855" s="9">
        <v>13021276158.830414</v>
      </c>
      <c r="E2855" s="9">
        <v>1748169.3782831321</v>
      </c>
      <c r="F2855" s="255" t="s">
        <v>9135</v>
      </c>
      <c r="G2855" s="9"/>
      <c r="H2855" s="255" t="s">
        <v>9171</v>
      </c>
      <c r="I2855" s="9">
        <v>2</v>
      </c>
    </row>
    <row r="2856" spans="1:9">
      <c r="A2856" s="255" t="s">
        <v>4036</v>
      </c>
      <c r="B2856" s="9">
        <v>9</v>
      </c>
      <c r="C2856" s="255" t="s">
        <v>9108</v>
      </c>
      <c r="D2856" s="9">
        <v>1</v>
      </c>
      <c r="E2856" s="9">
        <v>1748169.3782831321</v>
      </c>
      <c r="F2856" s="255" t="s">
        <v>9135</v>
      </c>
      <c r="G2856" s="9"/>
      <c r="H2856" s="255" t="s">
        <v>9171</v>
      </c>
      <c r="I2856" s="9">
        <v>2</v>
      </c>
    </row>
    <row r="2857" spans="1:9">
      <c r="A2857" s="255" t="s">
        <v>4037</v>
      </c>
      <c r="B2857" s="9">
        <v>9</v>
      </c>
      <c r="C2857" s="255" t="s">
        <v>9215</v>
      </c>
      <c r="D2857" s="9">
        <v>7448.5209045467554</v>
      </c>
      <c r="E2857" s="9">
        <v>1748169.3782831321</v>
      </c>
      <c r="F2857" s="255" t="s">
        <v>9135</v>
      </c>
      <c r="G2857" s="9"/>
      <c r="H2857" s="255" t="s">
        <v>9171</v>
      </c>
      <c r="I2857" s="9">
        <v>2</v>
      </c>
    </row>
    <row r="2858" spans="1:9">
      <c r="A2858" s="255" t="s">
        <v>4038</v>
      </c>
      <c r="B2858" s="9">
        <v>9</v>
      </c>
      <c r="C2858" s="255" t="s">
        <v>9106</v>
      </c>
      <c r="D2858" s="9">
        <v>1050063.9978496199</v>
      </c>
      <c r="E2858" s="9">
        <v>1748169.3782831321</v>
      </c>
      <c r="F2858" s="255" t="s">
        <v>9136</v>
      </c>
      <c r="G2858" s="9"/>
      <c r="H2858" s="255" t="s">
        <v>9171</v>
      </c>
      <c r="I2858" s="9">
        <v>2</v>
      </c>
    </row>
    <row r="2859" spans="1:9">
      <c r="A2859" s="255" t="s">
        <v>4039</v>
      </c>
      <c r="B2859" s="9">
        <v>9</v>
      </c>
      <c r="C2859" s="255" t="s">
        <v>9107</v>
      </c>
      <c r="D2859" s="9">
        <v>986874881.91347778</v>
      </c>
      <c r="E2859" s="9">
        <v>1748169.3782831321</v>
      </c>
      <c r="F2859" s="255" t="s">
        <v>9136</v>
      </c>
      <c r="G2859" s="9"/>
      <c r="H2859" s="255" t="s">
        <v>9171</v>
      </c>
      <c r="I2859" s="9">
        <v>2</v>
      </c>
    </row>
    <row r="2860" spans="1:9">
      <c r="A2860" s="255" t="s">
        <v>4040</v>
      </c>
      <c r="B2860" s="9">
        <v>9</v>
      </c>
      <c r="C2860" s="255" t="s">
        <v>9108</v>
      </c>
      <c r="D2860" s="9">
        <v>0.60066490747074075</v>
      </c>
      <c r="E2860" s="9">
        <v>1748169.3782831321</v>
      </c>
      <c r="F2860" s="255" t="s">
        <v>9136</v>
      </c>
      <c r="G2860" s="9"/>
      <c r="H2860" s="255" t="s">
        <v>9171</v>
      </c>
      <c r="I2860" s="9">
        <v>2</v>
      </c>
    </row>
    <row r="2861" spans="1:9">
      <c r="A2861" s="255" t="s">
        <v>4041</v>
      </c>
      <c r="B2861" s="9">
        <v>9</v>
      </c>
      <c r="C2861" s="255" t="s">
        <v>9215</v>
      </c>
      <c r="D2861" s="9">
        <v>564.51903011977151</v>
      </c>
      <c r="E2861" s="9">
        <v>1748169.3782831321</v>
      </c>
      <c r="F2861" s="255" t="s">
        <v>9136</v>
      </c>
      <c r="G2861" s="9"/>
      <c r="H2861" s="255" t="s">
        <v>9171</v>
      </c>
      <c r="I2861" s="9">
        <v>2</v>
      </c>
    </row>
    <row r="2862" spans="1:9">
      <c r="A2862" s="255" t="s">
        <v>4042</v>
      </c>
      <c r="B2862" s="9">
        <v>9</v>
      </c>
      <c r="C2862" s="255" t="s">
        <v>9106</v>
      </c>
      <c r="D2862" s="9">
        <v>0</v>
      </c>
      <c r="E2862" s="9">
        <v>1748169.3782831321</v>
      </c>
      <c r="F2862" s="255" t="s">
        <v>9137</v>
      </c>
      <c r="G2862" s="9"/>
      <c r="H2862" s="255" t="s">
        <v>9171</v>
      </c>
      <c r="I2862" s="9">
        <v>2</v>
      </c>
    </row>
    <row r="2863" spans="1:9">
      <c r="A2863" s="255" t="s">
        <v>4043</v>
      </c>
      <c r="B2863" s="9">
        <v>9</v>
      </c>
      <c r="C2863" s="255" t="s">
        <v>9107</v>
      </c>
      <c r="D2863" s="9">
        <v>-2105657095.3483539</v>
      </c>
      <c r="E2863" s="9">
        <v>1748169.3782831321</v>
      </c>
      <c r="F2863" s="255" t="s">
        <v>9137</v>
      </c>
      <c r="G2863" s="9"/>
      <c r="H2863" s="255" t="s">
        <v>9171</v>
      </c>
      <c r="I2863" s="9">
        <v>2</v>
      </c>
    </row>
    <row r="2864" spans="1:9">
      <c r="A2864" s="255" t="s">
        <v>4044</v>
      </c>
      <c r="B2864" s="9">
        <v>9</v>
      </c>
      <c r="C2864" s="255" t="s">
        <v>9108</v>
      </c>
      <c r="D2864" s="9">
        <v>0</v>
      </c>
      <c r="E2864" s="9">
        <v>1748169.3782831321</v>
      </c>
      <c r="F2864" s="255" t="s">
        <v>9137</v>
      </c>
      <c r="G2864" s="9"/>
      <c r="H2864" s="255" t="s">
        <v>9171</v>
      </c>
      <c r="I2864" s="9">
        <v>2</v>
      </c>
    </row>
    <row r="2865" spans="1:9">
      <c r="A2865" s="255" t="s">
        <v>4045</v>
      </c>
      <c r="B2865" s="9">
        <v>9</v>
      </c>
      <c r="C2865" s="255" t="s">
        <v>9215</v>
      </c>
      <c r="D2865" s="9">
        <v>-1204.4926089577823</v>
      </c>
      <c r="E2865" s="9">
        <v>1748169.3782831321</v>
      </c>
      <c r="F2865" s="255" t="s">
        <v>9137</v>
      </c>
      <c r="G2865" s="9"/>
      <c r="H2865" s="255" t="s">
        <v>9171</v>
      </c>
      <c r="I2865" s="9">
        <v>2</v>
      </c>
    </row>
    <row r="2866" spans="1:9">
      <c r="A2866" s="255" t="s">
        <v>4046</v>
      </c>
      <c r="B2866" s="9">
        <v>9</v>
      </c>
      <c r="C2866" s="255" t="s">
        <v>9106</v>
      </c>
      <c r="D2866" s="9">
        <v>577500.19376998965</v>
      </c>
      <c r="E2866" s="9">
        <v>1748169.3782831321</v>
      </c>
      <c r="F2866" s="255" t="s">
        <v>9138</v>
      </c>
      <c r="G2866" s="9"/>
      <c r="H2866" s="255" t="s">
        <v>9171</v>
      </c>
      <c r="I2866" s="9">
        <v>2</v>
      </c>
    </row>
    <row r="2867" spans="1:9">
      <c r="A2867" s="255" t="s">
        <v>4047</v>
      </c>
      <c r="B2867" s="9">
        <v>9</v>
      </c>
      <c r="C2867" s="255" t="s">
        <v>9107</v>
      </c>
      <c r="D2867" s="9">
        <v>-1118782213.434876</v>
      </c>
      <c r="E2867" s="9">
        <v>1748169.3782831321</v>
      </c>
      <c r="F2867" s="255" t="s">
        <v>9138</v>
      </c>
      <c r="G2867" s="9"/>
      <c r="H2867" s="255" t="s">
        <v>9171</v>
      </c>
      <c r="I2867" s="9">
        <v>2</v>
      </c>
    </row>
    <row r="2868" spans="1:9">
      <c r="A2868" s="255" t="s">
        <v>4048</v>
      </c>
      <c r="B2868" s="9">
        <v>9</v>
      </c>
      <c r="C2868" s="255" t="s">
        <v>9108</v>
      </c>
      <c r="D2868" s="9">
        <v>0.33034567527841585</v>
      </c>
      <c r="E2868" s="9">
        <v>1748169.3782831321</v>
      </c>
      <c r="F2868" s="255" t="s">
        <v>9138</v>
      </c>
      <c r="G2868" s="9"/>
      <c r="H2868" s="255" t="s">
        <v>9171</v>
      </c>
      <c r="I2868" s="9">
        <v>2</v>
      </c>
    </row>
    <row r="2869" spans="1:9">
      <c r="A2869" s="255" t="s">
        <v>4049</v>
      </c>
      <c r="B2869" s="9">
        <v>9</v>
      </c>
      <c r="C2869" s="255" t="s">
        <v>9215</v>
      </c>
      <c r="D2869" s="9">
        <v>-639.97357883801055</v>
      </c>
      <c r="E2869" s="9">
        <v>1748169.3782831321</v>
      </c>
      <c r="F2869" s="255" t="s">
        <v>9138</v>
      </c>
      <c r="G2869" s="9"/>
      <c r="H2869" s="255" t="s">
        <v>9171</v>
      </c>
      <c r="I2869" s="9">
        <v>2</v>
      </c>
    </row>
    <row r="2870" spans="1:9">
      <c r="A2870" s="255" t="s">
        <v>4050</v>
      </c>
      <c r="B2870" s="9">
        <v>9</v>
      </c>
      <c r="C2870" s="255" t="s">
        <v>9106</v>
      </c>
      <c r="D2870" s="9">
        <v>1058199.5605452312</v>
      </c>
      <c r="E2870" s="9">
        <v>1748169.3782831321</v>
      </c>
      <c r="F2870" s="255" t="s">
        <v>9139</v>
      </c>
      <c r="G2870" s="9"/>
      <c r="H2870" s="255" t="s">
        <v>9171</v>
      </c>
      <c r="I2870" s="9">
        <v>2</v>
      </c>
    </row>
    <row r="2871" spans="1:9">
      <c r="A2871" s="255" t="s">
        <v>4051</v>
      </c>
      <c r="B2871" s="9">
        <v>9</v>
      </c>
      <c r="C2871" s="255" t="s">
        <v>9107</v>
      </c>
      <c r="D2871" s="9">
        <v>5835758190.7479286</v>
      </c>
      <c r="E2871" s="9">
        <v>1748169.3782831321</v>
      </c>
      <c r="F2871" s="255" t="s">
        <v>9139</v>
      </c>
      <c r="G2871" s="9"/>
      <c r="H2871" s="255" t="s">
        <v>9171</v>
      </c>
      <c r="I2871" s="9">
        <v>2</v>
      </c>
    </row>
    <row r="2872" spans="1:9">
      <c r="A2872" s="255" t="s">
        <v>4052</v>
      </c>
      <c r="B2872" s="9">
        <v>9</v>
      </c>
      <c r="C2872" s="255" t="s">
        <v>9108</v>
      </c>
      <c r="D2872" s="9">
        <v>0.60531866859748074</v>
      </c>
      <c r="E2872" s="9">
        <v>1748169.3782831321</v>
      </c>
      <c r="F2872" s="255" t="s">
        <v>9139</v>
      </c>
      <c r="G2872" s="9"/>
      <c r="H2872" s="255" t="s">
        <v>9171</v>
      </c>
      <c r="I2872" s="9">
        <v>2</v>
      </c>
    </row>
    <row r="2873" spans="1:9">
      <c r="A2873" s="255" t="s">
        <v>4053</v>
      </c>
      <c r="B2873" s="9">
        <v>9</v>
      </c>
      <c r="C2873" s="255" t="s">
        <v>9215</v>
      </c>
      <c r="D2873" s="9">
        <v>3338.2109669940542</v>
      </c>
      <c r="E2873" s="9">
        <v>1748169.3782831321</v>
      </c>
      <c r="F2873" s="255" t="s">
        <v>9139</v>
      </c>
      <c r="G2873" s="9"/>
      <c r="H2873" s="255" t="s">
        <v>9171</v>
      </c>
      <c r="I2873" s="9">
        <v>2</v>
      </c>
    </row>
    <row r="2874" spans="1:9">
      <c r="A2874" s="255" t="s">
        <v>4054</v>
      </c>
      <c r="B2874" s="9">
        <v>9</v>
      </c>
      <c r="C2874" s="255" t="s">
        <v>9106</v>
      </c>
      <c r="D2874" s="9">
        <v>1491713.9506113932</v>
      </c>
      <c r="E2874" s="9">
        <v>1748169.3782831321</v>
      </c>
      <c r="F2874" s="255" t="s">
        <v>9140</v>
      </c>
      <c r="G2874" s="9"/>
      <c r="H2874" s="255" t="s">
        <v>9171</v>
      </c>
      <c r="I2874" s="9">
        <v>2</v>
      </c>
    </row>
    <row r="2875" spans="1:9">
      <c r="A2875" s="255" t="s">
        <v>4055</v>
      </c>
      <c r="B2875" s="9">
        <v>9</v>
      </c>
      <c r="C2875" s="255" t="s">
        <v>9107</v>
      </c>
      <c r="D2875" s="9">
        <v>5206190220.0365496</v>
      </c>
      <c r="E2875" s="9">
        <v>1748169.3782831321</v>
      </c>
      <c r="F2875" s="255" t="s">
        <v>9140</v>
      </c>
      <c r="G2875" s="9"/>
      <c r="H2875" s="255" t="s">
        <v>9171</v>
      </c>
      <c r="I2875" s="9">
        <v>2</v>
      </c>
    </row>
    <row r="2876" spans="1:9">
      <c r="A2876" s="255" t="s">
        <v>4056</v>
      </c>
      <c r="B2876" s="9">
        <v>9</v>
      </c>
      <c r="C2876" s="255" t="s">
        <v>9108</v>
      </c>
      <c r="D2876" s="9">
        <v>0.8533005835375046</v>
      </c>
      <c r="E2876" s="9">
        <v>1748169.3782831321</v>
      </c>
      <c r="F2876" s="255" t="s">
        <v>9140</v>
      </c>
      <c r="G2876" s="9"/>
      <c r="H2876" s="255" t="s">
        <v>9171</v>
      </c>
      <c r="I2876" s="9">
        <v>2</v>
      </c>
    </row>
    <row r="2877" spans="1:9">
      <c r="A2877" s="255" t="s">
        <v>4057</v>
      </c>
      <c r="B2877" s="9">
        <v>9</v>
      </c>
      <c r="C2877" s="255" t="s">
        <v>9215</v>
      </c>
      <c r="D2877" s="9">
        <v>2978.0811200053863</v>
      </c>
      <c r="E2877" s="9">
        <v>1748169.3782831321</v>
      </c>
      <c r="F2877" s="255" t="s">
        <v>9140</v>
      </c>
      <c r="G2877" s="9"/>
      <c r="H2877" s="255" t="s">
        <v>9171</v>
      </c>
      <c r="I2877" s="9">
        <v>2</v>
      </c>
    </row>
    <row r="2878" spans="1:9">
      <c r="A2878" s="255" t="s">
        <v>4058</v>
      </c>
      <c r="B2878" s="9">
        <v>9</v>
      </c>
      <c r="C2878" s="255" t="s">
        <v>9106</v>
      </c>
      <c r="D2878" s="9">
        <v>0</v>
      </c>
      <c r="E2878" s="9">
        <v>1748169.3782831321</v>
      </c>
      <c r="F2878" s="255" t="s">
        <v>9141</v>
      </c>
      <c r="G2878" s="9"/>
      <c r="H2878" s="255" t="s">
        <v>9171</v>
      </c>
      <c r="I2878" s="9">
        <v>2</v>
      </c>
    </row>
    <row r="2879" spans="1:9">
      <c r="A2879" s="255" t="s">
        <v>4059</v>
      </c>
      <c r="B2879" s="9">
        <v>9</v>
      </c>
      <c r="C2879" s="255" t="s">
        <v>9107</v>
      </c>
      <c r="D2879" s="9">
        <v>0</v>
      </c>
      <c r="E2879" s="9">
        <v>1748169.3782831321</v>
      </c>
      <c r="F2879" s="255" t="s">
        <v>9141</v>
      </c>
      <c r="G2879" s="9"/>
      <c r="H2879" s="255" t="s">
        <v>9171</v>
      </c>
      <c r="I2879" s="9">
        <v>2</v>
      </c>
    </row>
    <row r="2880" spans="1:9">
      <c r="A2880" s="255" t="s">
        <v>4060</v>
      </c>
      <c r="B2880" s="9">
        <v>9</v>
      </c>
      <c r="C2880" s="255" t="s">
        <v>9108</v>
      </c>
      <c r="D2880" s="9">
        <v>0</v>
      </c>
      <c r="E2880" s="9">
        <v>1748169.3782831321</v>
      </c>
      <c r="F2880" s="255" t="s">
        <v>9141</v>
      </c>
      <c r="G2880" s="9"/>
      <c r="H2880" s="255" t="s">
        <v>9171</v>
      </c>
      <c r="I2880" s="9">
        <v>2</v>
      </c>
    </row>
    <row r="2881" spans="1:9">
      <c r="A2881" s="255" t="s">
        <v>4061</v>
      </c>
      <c r="B2881" s="9">
        <v>9</v>
      </c>
      <c r="C2881" s="255" t="s">
        <v>9215</v>
      </c>
      <c r="D2881" s="9">
        <v>0</v>
      </c>
      <c r="E2881" s="9">
        <v>1748169.3782831321</v>
      </c>
      <c r="F2881" s="255" t="s">
        <v>9141</v>
      </c>
      <c r="G2881" s="9"/>
      <c r="H2881" s="255" t="s">
        <v>9171</v>
      </c>
      <c r="I2881" s="9">
        <v>2</v>
      </c>
    </row>
    <row r="2882" spans="1:9">
      <c r="A2882" s="255" t="s">
        <v>4062</v>
      </c>
      <c r="B2882" s="9">
        <v>10</v>
      </c>
      <c r="C2882" s="255" t="s">
        <v>9106</v>
      </c>
      <c r="D2882" s="9">
        <v>1613663.2427301712</v>
      </c>
      <c r="E2882" s="9">
        <v>1748231.3684321246</v>
      </c>
      <c r="F2882" s="255" t="s">
        <v>9117</v>
      </c>
      <c r="G2882" s="9"/>
      <c r="H2882" s="255" t="s">
        <v>9171</v>
      </c>
      <c r="I2882" s="9">
        <v>2</v>
      </c>
    </row>
    <row r="2883" spans="1:9">
      <c r="A2883" s="255" t="s">
        <v>4063</v>
      </c>
      <c r="B2883" s="9">
        <v>10</v>
      </c>
      <c r="C2883" s="255" t="s">
        <v>9107</v>
      </c>
      <c r="D2883" s="9">
        <v>25874349740.477142</v>
      </c>
      <c r="E2883" s="9">
        <v>1748231.3684321246</v>
      </c>
      <c r="F2883" s="255" t="s">
        <v>9117</v>
      </c>
      <c r="G2883" s="9"/>
      <c r="H2883" s="255" t="s">
        <v>9171</v>
      </c>
      <c r="I2883" s="9">
        <v>2</v>
      </c>
    </row>
    <row r="2884" spans="1:9">
      <c r="A2884" s="255" t="s">
        <v>4064</v>
      </c>
      <c r="B2884" s="9">
        <v>10</v>
      </c>
      <c r="C2884" s="255" t="s">
        <v>9108</v>
      </c>
      <c r="D2884" s="9">
        <v>0.92302613479436713</v>
      </c>
      <c r="E2884" s="9">
        <v>1748231.3684321246</v>
      </c>
      <c r="F2884" s="255" t="s">
        <v>9117</v>
      </c>
      <c r="G2884" s="9"/>
      <c r="H2884" s="255" t="s">
        <v>9171</v>
      </c>
      <c r="I2884" s="9">
        <v>2</v>
      </c>
    </row>
    <row r="2885" spans="1:9">
      <c r="A2885" s="255" t="s">
        <v>4065</v>
      </c>
      <c r="B2885" s="9">
        <v>10</v>
      </c>
      <c r="C2885" s="255" t="s">
        <v>9215</v>
      </c>
      <c r="D2885" s="9">
        <v>14800.300582457898</v>
      </c>
      <c r="E2885" s="9">
        <v>1748231.3684321246</v>
      </c>
      <c r="F2885" s="255" t="s">
        <v>9117</v>
      </c>
      <c r="G2885" s="9"/>
      <c r="H2885" s="255" t="s">
        <v>9171</v>
      </c>
      <c r="I2885" s="9">
        <v>2</v>
      </c>
    </row>
    <row r="2886" spans="1:9">
      <c r="A2886" s="255" t="s">
        <v>4066</v>
      </c>
      <c r="B2886" s="9">
        <v>10</v>
      </c>
      <c r="C2886" s="255" t="s">
        <v>9106</v>
      </c>
      <c r="D2886" s="9">
        <v>0</v>
      </c>
      <c r="E2886" s="9">
        <v>1748231.3684321246</v>
      </c>
      <c r="F2886" s="255" t="s">
        <v>9118</v>
      </c>
      <c r="G2886" s="9"/>
      <c r="H2886" s="255" t="s">
        <v>9171</v>
      </c>
      <c r="I2886" s="9">
        <v>2</v>
      </c>
    </row>
    <row r="2887" spans="1:9">
      <c r="A2887" s="255" t="s">
        <v>4067</v>
      </c>
      <c r="B2887" s="9">
        <v>10</v>
      </c>
      <c r="C2887" s="255" t="s">
        <v>9107</v>
      </c>
      <c r="D2887" s="9">
        <v>0</v>
      </c>
      <c r="E2887" s="9">
        <v>1748231.3684321246</v>
      </c>
      <c r="F2887" s="255" t="s">
        <v>9118</v>
      </c>
      <c r="G2887" s="9"/>
      <c r="H2887" s="255" t="s">
        <v>9171</v>
      </c>
      <c r="I2887" s="9">
        <v>2</v>
      </c>
    </row>
    <row r="2888" spans="1:9">
      <c r="A2888" s="255" t="s">
        <v>4068</v>
      </c>
      <c r="B2888" s="9">
        <v>10</v>
      </c>
      <c r="C2888" s="255" t="s">
        <v>9108</v>
      </c>
      <c r="D2888" s="9">
        <v>0</v>
      </c>
      <c r="E2888" s="9">
        <v>1748231.3684321246</v>
      </c>
      <c r="F2888" s="255" t="s">
        <v>9118</v>
      </c>
      <c r="G2888" s="9"/>
      <c r="H2888" s="255" t="s">
        <v>9171</v>
      </c>
      <c r="I2888" s="9">
        <v>2</v>
      </c>
    </row>
    <row r="2889" spans="1:9">
      <c r="A2889" s="255" t="s">
        <v>4069</v>
      </c>
      <c r="B2889" s="9">
        <v>10</v>
      </c>
      <c r="C2889" s="255" t="s">
        <v>9215</v>
      </c>
      <c r="D2889" s="9">
        <v>0</v>
      </c>
      <c r="E2889" s="9">
        <v>1748231.3684321246</v>
      </c>
      <c r="F2889" s="255" t="s">
        <v>9118</v>
      </c>
      <c r="G2889" s="9"/>
      <c r="H2889" s="255" t="s">
        <v>9171</v>
      </c>
      <c r="I2889" s="9">
        <v>2</v>
      </c>
    </row>
    <row r="2890" spans="1:9">
      <c r="A2890" s="255" t="s">
        <v>4070</v>
      </c>
      <c r="B2890" s="9">
        <v>10</v>
      </c>
      <c r="C2890" s="255" t="s">
        <v>9106</v>
      </c>
      <c r="D2890" s="9">
        <v>0</v>
      </c>
      <c r="E2890" s="9">
        <v>1748231.3684321246</v>
      </c>
      <c r="F2890" s="255" t="s">
        <v>9119</v>
      </c>
      <c r="G2890" s="9"/>
      <c r="H2890" s="255" t="s">
        <v>9171</v>
      </c>
      <c r="I2890" s="9">
        <v>2</v>
      </c>
    </row>
    <row r="2891" spans="1:9">
      <c r="A2891" s="255" t="s">
        <v>4071</v>
      </c>
      <c r="B2891" s="9">
        <v>10</v>
      </c>
      <c r="C2891" s="255" t="s">
        <v>9107</v>
      </c>
      <c r="D2891" s="9">
        <v>0</v>
      </c>
      <c r="E2891" s="9">
        <v>1748231.3684321246</v>
      </c>
      <c r="F2891" s="255" t="s">
        <v>9119</v>
      </c>
      <c r="G2891" s="9"/>
      <c r="H2891" s="255" t="s">
        <v>9171</v>
      </c>
      <c r="I2891" s="9">
        <v>2</v>
      </c>
    </row>
    <row r="2892" spans="1:9">
      <c r="A2892" s="255" t="s">
        <v>4072</v>
      </c>
      <c r="B2892" s="9">
        <v>10</v>
      </c>
      <c r="C2892" s="255" t="s">
        <v>9108</v>
      </c>
      <c r="D2892" s="9">
        <v>0</v>
      </c>
      <c r="E2892" s="9">
        <v>1748231.3684321246</v>
      </c>
      <c r="F2892" s="255" t="s">
        <v>9119</v>
      </c>
      <c r="G2892" s="9"/>
      <c r="H2892" s="255" t="s">
        <v>9171</v>
      </c>
      <c r="I2892" s="9">
        <v>2</v>
      </c>
    </row>
    <row r="2893" spans="1:9">
      <c r="A2893" s="255" t="s">
        <v>4073</v>
      </c>
      <c r="B2893" s="9">
        <v>10</v>
      </c>
      <c r="C2893" s="255" t="s">
        <v>9215</v>
      </c>
      <c r="D2893" s="9">
        <v>0</v>
      </c>
      <c r="E2893" s="9">
        <v>1748231.3684321246</v>
      </c>
      <c r="F2893" s="255" t="s">
        <v>9119</v>
      </c>
      <c r="G2893" s="9"/>
      <c r="H2893" s="255" t="s">
        <v>9171</v>
      </c>
      <c r="I2893" s="9">
        <v>2</v>
      </c>
    </row>
    <row r="2894" spans="1:9">
      <c r="A2894" s="255" t="s">
        <v>4074</v>
      </c>
      <c r="B2894" s="9">
        <v>10</v>
      </c>
      <c r="C2894" s="255" t="s">
        <v>9106</v>
      </c>
      <c r="D2894" s="9">
        <v>0</v>
      </c>
      <c r="E2894" s="9">
        <v>1748231.3684321246</v>
      </c>
      <c r="F2894" s="255" t="s">
        <v>9120</v>
      </c>
      <c r="G2894" s="9"/>
      <c r="H2894" s="255" t="s">
        <v>9171</v>
      </c>
      <c r="I2894" s="9">
        <v>2</v>
      </c>
    </row>
    <row r="2895" spans="1:9">
      <c r="A2895" s="255" t="s">
        <v>4075</v>
      </c>
      <c r="B2895" s="9">
        <v>10</v>
      </c>
      <c r="C2895" s="255" t="s">
        <v>9107</v>
      </c>
      <c r="D2895" s="9">
        <v>0</v>
      </c>
      <c r="E2895" s="9">
        <v>1748231.3684321246</v>
      </c>
      <c r="F2895" s="255" t="s">
        <v>9120</v>
      </c>
      <c r="G2895" s="9"/>
      <c r="H2895" s="255" t="s">
        <v>9171</v>
      </c>
      <c r="I2895" s="9">
        <v>2</v>
      </c>
    </row>
    <row r="2896" spans="1:9">
      <c r="A2896" s="255" t="s">
        <v>4076</v>
      </c>
      <c r="B2896" s="9">
        <v>10</v>
      </c>
      <c r="C2896" s="255" t="s">
        <v>9108</v>
      </c>
      <c r="D2896" s="9">
        <v>0</v>
      </c>
      <c r="E2896" s="9">
        <v>1748231.3684321246</v>
      </c>
      <c r="F2896" s="255" t="s">
        <v>9120</v>
      </c>
      <c r="G2896" s="9"/>
      <c r="H2896" s="255" t="s">
        <v>9171</v>
      </c>
      <c r="I2896" s="9">
        <v>2</v>
      </c>
    </row>
    <row r="2897" spans="1:9">
      <c r="A2897" s="255" t="s">
        <v>4077</v>
      </c>
      <c r="B2897" s="9">
        <v>10</v>
      </c>
      <c r="C2897" s="255" t="s">
        <v>9215</v>
      </c>
      <c r="D2897" s="9">
        <v>0</v>
      </c>
      <c r="E2897" s="9">
        <v>1748231.3684321246</v>
      </c>
      <c r="F2897" s="255" t="s">
        <v>9120</v>
      </c>
      <c r="G2897" s="9"/>
      <c r="H2897" s="255" t="s">
        <v>9171</v>
      </c>
      <c r="I2897" s="9">
        <v>2</v>
      </c>
    </row>
    <row r="2898" spans="1:9">
      <c r="A2898" s="255" t="s">
        <v>4078</v>
      </c>
      <c r="B2898" s="9">
        <v>10</v>
      </c>
      <c r="C2898" s="255" t="s">
        <v>9106</v>
      </c>
      <c r="D2898" s="9">
        <v>0</v>
      </c>
      <c r="E2898" s="9">
        <v>1748231.3684321246</v>
      </c>
      <c r="F2898" s="255" t="s">
        <v>9121</v>
      </c>
      <c r="G2898" s="9"/>
      <c r="H2898" s="255" t="s">
        <v>9171</v>
      </c>
      <c r="I2898" s="9">
        <v>2</v>
      </c>
    </row>
    <row r="2899" spans="1:9">
      <c r="A2899" s="255" t="s">
        <v>4079</v>
      </c>
      <c r="B2899" s="9">
        <v>10</v>
      </c>
      <c r="C2899" s="255" t="s">
        <v>9107</v>
      </c>
      <c r="D2899" s="9">
        <v>0</v>
      </c>
      <c r="E2899" s="9">
        <v>1748231.3684321246</v>
      </c>
      <c r="F2899" s="255" t="s">
        <v>9121</v>
      </c>
      <c r="G2899" s="9"/>
      <c r="H2899" s="255" t="s">
        <v>9171</v>
      </c>
      <c r="I2899" s="9">
        <v>2</v>
      </c>
    </row>
    <row r="2900" spans="1:9">
      <c r="A2900" s="255" t="s">
        <v>4080</v>
      </c>
      <c r="B2900" s="9">
        <v>10</v>
      </c>
      <c r="C2900" s="255" t="s">
        <v>9108</v>
      </c>
      <c r="D2900" s="9">
        <v>0</v>
      </c>
      <c r="E2900" s="9">
        <v>1748231.3684321246</v>
      </c>
      <c r="F2900" s="255" t="s">
        <v>9121</v>
      </c>
      <c r="G2900" s="9"/>
      <c r="H2900" s="255" t="s">
        <v>9171</v>
      </c>
      <c r="I2900" s="9">
        <v>2</v>
      </c>
    </row>
    <row r="2901" spans="1:9">
      <c r="A2901" s="255" t="s">
        <v>4081</v>
      </c>
      <c r="B2901" s="9">
        <v>10</v>
      </c>
      <c r="C2901" s="255" t="s">
        <v>9215</v>
      </c>
      <c r="D2901" s="9">
        <v>0</v>
      </c>
      <c r="E2901" s="9">
        <v>1748231.3684321246</v>
      </c>
      <c r="F2901" s="255" t="s">
        <v>9121</v>
      </c>
      <c r="G2901" s="9"/>
      <c r="H2901" s="255" t="s">
        <v>9171</v>
      </c>
      <c r="I2901" s="9">
        <v>2</v>
      </c>
    </row>
    <row r="2902" spans="1:9">
      <c r="A2902" s="255" t="s">
        <v>4082</v>
      </c>
      <c r="B2902" s="9">
        <v>10</v>
      </c>
      <c r="C2902" s="255" t="s">
        <v>9106</v>
      </c>
      <c r="D2902" s="9">
        <v>0</v>
      </c>
      <c r="E2902" s="9">
        <v>1748231.3684321246</v>
      </c>
      <c r="F2902" s="255" t="s">
        <v>9122</v>
      </c>
      <c r="G2902" s="9"/>
      <c r="H2902" s="255" t="s">
        <v>9171</v>
      </c>
      <c r="I2902" s="9">
        <v>2</v>
      </c>
    </row>
    <row r="2903" spans="1:9">
      <c r="A2903" s="255" t="s">
        <v>4083</v>
      </c>
      <c r="B2903" s="9">
        <v>10</v>
      </c>
      <c r="C2903" s="255" t="s">
        <v>9107</v>
      </c>
      <c r="D2903" s="9">
        <v>0</v>
      </c>
      <c r="E2903" s="9">
        <v>1748231.3684321246</v>
      </c>
      <c r="F2903" s="255" t="s">
        <v>9122</v>
      </c>
      <c r="G2903" s="9"/>
      <c r="H2903" s="255" t="s">
        <v>9171</v>
      </c>
      <c r="I2903" s="9">
        <v>2</v>
      </c>
    </row>
    <row r="2904" spans="1:9">
      <c r="A2904" s="255" t="s">
        <v>4084</v>
      </c>
      <c r="B2904" s="9">
        <v>10</v>
      </c>
      <c r="C2904" s="255" t="s">
        <v>9108</v>
      </c>
      <c r="D2904" s="9">
        <v>0</v>
      </c>
      <c r="E2904" s="9">
        <v>1748231.3684321246</v>
      </c>
      <c r="F2904" s="255" t="s">
        <v>9122</v>
      </c>
      <c r="G2904" s="9"/>
      <c r="H2904" s="255" t="s">
        <v>9171</v>
      </c>
      <c r="I2904" s="9">
        <v>2</v>
      </c>
    </row>
    <row r="2905" spans="1:9">
      <c r="A2905" s="255" t="s">
        <v>4085</v>
      </c>
      <c r="B2905" s="9">
        <v>10</v>
      </c>
      <c r="C2905" s="255" t="s">
        <v>9215</v>
      </c>
      <c r="D2905" s="9">
        <v>0</v>
      </c>
      <c r="E2905" s="9">
        <v>1748231.3684321246</v>
      </c>
      <c r="F2905" s="255" t="s">
        <v>9122</v>
      </c>
      <c r="G2905" s="9"/>
      <c r="H2905" s="255" t="s">
        <v>9171</v>
      </c>
      <c r="I2905" s="9">
        <v>2</v>
      </c>
    </row>
    <row r="2906" spans="1:9">
      <c r="A2906" s="255" t="s">
        <v>4086</v>
      </c>
      <c r="B2906" s="9">
        <v>10</v>
      </c>
      <c r="C2906" s="255" t="s">
        <v>9106</v>
      </c>
      <c r="D2906" s="9">
        <v>0</v>
      </c>
      <c r="E2906" s="9">
        <v>1748231.3684321246</v>
      </c>
      <c r="F2906" s="255" t="s">
        <v>9123</v>
      </c>
      <c r="G2906" s="9"/>
      <c r="H2906" s="255" t="s">
        <v>9171</v>
      </c>
      <c r="I2906" s="9">
        <v>2</v>
      </c>
    </row>
    <row r="2907" spans="1:9">
      <c r="A2907" s="255" t="s">
        <v>4087</v>
      </c>
      <c r="B2907" s="9">
        <v>10</v>
      </c>
      <c r="C2907" s="255" t="s">
        <v>9107</v>
      </c>
      <c r="D2907" s="9">
        <v>0</v>
      </c>
      <c r="E2907" s="9">
        <v>1748231.3684321246</v>
      </c>
      <c r="F2907" s="255" t="s">
        <v>9123</v>
      </c>
      <c r="G2907" s="9"/>
      <c r="H2907" s="255" t="s">
        <v>9171</v>
      </c>
      <c r="I2907" s="9">
        <v>2</v>
      </c>
    </row>
    <row r="2908" spans="1:9">
      <c r="A2908" s="255" t="s">
        <v>4088</v>
      </c>
      <c r="B2908" s="9">
        <v>10</v>
      </c>
      <c r="C2908" s="255" t="s">
        <v>9108</v>
      </c>
      <c r="D2908" s="9">
        <v>0</v>
      </c>
      <c r="E2908" s="9">
        <v>1748231.3684321246</v>
      </c>
      <c r="F2908" s="255" t="s">
        <v>9123</v>
      </c>
      <c r="G2908" s="9"/>
      <c r="H2908" s="255" t="s">
        <v>9171</v>
      </c>
      <c r="I2908" s="9">
        <v>2</v>
      </c>
    </row>
    <row r="2909" spans="1:9">
      <c r="A2909" s="255" t="s">
        <v>4089</v>
      </c>
      <c r="B2909" s="9">
        <v>10</v>
      </c>
      <c r="C2909" s="255" t="s">
        <v>9215</v>
      </c>
      <c r="D2909" s="9">
        <v>0</v>
      </c>
      <c r="E2909" s="9">
        <v>1748231.3684321246</v>
      </c>
      <c r="F2909" s="255" t="s">
        <v>9123</v>
      </c>
      <c r="G2909" s="9"/>
      <c r="H2909" s="255" t="s">
        <v>9171</v>
      </c>
      <c r="I2909" s="9">
        <v>2</v>
      </c>
    </row>
    <row r="2910" spans="1:9">
      <c r="A2910" s="255" t="s">
        <v>4090</v>
      </c>
      <c r="B2910" s="9">
        <v>10</v>
      </c>
      <c r="C2910" s="255" t="s">
        <v>9106</v>
      </c>
      <c r="D2910" s="9">
        <v>0</v>
      </c>
      <c r="E2910" s="9">
        <v>1748231.3684321246</v>
      </c>
      <c r="F2910" s="255" t="s">
        <v>9124</v>
      </c>
      <c r="G2910" s="9"/>
      <c r="H2910" s="255" t="s">
        <v>9171</v>
      </c>
      <c r="I2910" s="9">
        <v>2</v>
      </c>
    </row>
    <row r="2911" spans="1:9">
      <c r="A2911" s="255" t="s">
        <v>4091</v>
      </c>
      <c r="B2911" s="9">
        <v>10</v>
      </c>
      <c r="C2911" s="255" t="s">
        <v>9107</v>
      </c>
      <c r="D2911" s="9">
        <v>0</v>
      </c>
      <c r="E2911" s="9">
        <v>1748231.3684321246</v>
      </c>
      <c r="F2911" s="255" t="s">
        <v>9124</v>
      </c>
      <c r="G2911" s="9"/>
      <c r="H2911" s="255" t="s">
        <v>9171</v>
      </c>
      <c r="I2911" s="9">
        <v>2</v>
      </c>
    </row>
    <row r="2912" spans="1:9">
      <c r="A2912" s="255" t="s">
        <v>4092</v>
      </c>
      <c r="B2912" s="9">
        <v>10</v>
      </c>
      <c r="C2912" s="255" t="s">
        <v>9108</v>
      </c>
      <c r="D2912" s="9">
        <v>0</v>
      </c>
      <c r="E2912" s="9">
        <v>1748231.3684321246</v>
      </c>
      <c r="F2912" s="255" t="s">
        <v>9124</v>
      </c>
      <c r="G2912" s="9"/>
      <c r="H2912" s="255" t="s">
        <v>9171</v>
      </c>
      <c r="I2912" s="9">
        <v>2</v>
      </c>
    </row>
    <row r="2913" spans="1:9">
      <c r="A2913" s="255" t="s">
        <v>4093</v>
      </c>
      <c r="B2913" s="9">
        <v>10</v>
      </c>
      <c r="C2913" s="255" t="s">
        <v>9215</v>
      </c>
      <c r="D2913" s="9">
        <v>0</v>
      </c>
      <c r="E2913" s="9">
        <v>1748231.3684321246</v>
      </c>
      <c r="F2913" s="255" t="s">
        <v>9124</v>
      </c>
      <c r="G2913" s="9"/>
      <c r="H2913" s="255" t="s">
        <v>9171</v>
      </c>
      <c r="I2913" s="9">
        <v>2</v>
      </c>
    </row>
    <row r="2914" spans="1:9">
      <c r="A2914" s="255" t="s">
        <v>4094</v>
      </c>
      <c r="B2914" s="9">
        <v>10</v>
      </c>
      <c r="C2914" s="255" t="s">
        <v>9106</v>
      </c>
      <c r="D2914" s="9">
        <v>773795.61854949186</v>
      </c>
      <c r="E2914" s="9">
        <v>1748231.3684321246</v>
      </c>
      <c r="F2914" s="255" t="s">
        <v>9125</v>
      </c>
      <c r="G2914" s="9"/>
      <c r="H2914" s="255" t="s">
        <v>9171</v>
      </c>
      <c r="I2914" s="9">
        <v>2</v>
      </c>
    </row>
    <row r="2915" spans="1:9">
      <c r="A2915" s="255" t="s">
        <v>4095</v>
      </c>
      <c r="B2915" s="9">
        <v>10</v>
      </c>
      <c r="C2915" s="255" t="s">
        <v>9107</v>
      </c>
      <c r="D2915" s="9">
        <v>-2083549053.3841727</v>
      </c>
      <c r="E2915" s="9">
        <v>1748231.3684321246</v>
      </c>
      <c r="F2915" s="255" t="s">
        <v>9125</v>
      </c>
      <c r="G2915" s="9"/>
      <c r="H2915" s="255" t="s">
        <v>9171</v>
      </c>
      <c r="I2915" s="9">
        <v>2</v>
      </c>
    </row>
    <row r="2916" spans="1:9">
      <c r="A2916" s="255" t="s">
        <v>4096</v>
      </c>
      <c r="B2916" s="9">
        <v>10</v>
      </c>
      <c r="C2916" s="255" t="s">
        <v>9108</v>
      </c>
      <c r="D2916" s="9">
        <v>0.44261625350165124</v>
      </c>
      <c r="E2916" s="9">
        <v>1748231.3684321246</v>
      </c>
      <c r="F2916" s="255" t="s">
        <v>9125</v>
      </c>
      <c r="G2916" s="9"/>
      <c r="H2916" s="255" t="s">
        <v>9171</v>
      </c>
      <c r="I2916" s="9">
        <v>2</v>
      </c>
    </row>
    <row r="2917" spans="1:9">
      <c r="A2917" s="255" t="s">
        <v>4097</v>
      </c>
      <c r="B2917" s="9">
        <v>10</v>
      </c>
      <c r="C2917" s="255" t="s">
        <v>9215</v>
      </c>
      <c r="D2917" s="9">
        <v>-1191.8039517004966</v>
      </c>
      <c r="E2917" s="9">
        <v>1748231.3684321246</v>
      </c>
      <c r="F2917" s="255" t="s">
        <v>9125</v>
      </c>
      <c r="G2917" s="9"/>
      <c r="H2917" s="255" t="s">
        <v>9171</v>
      </c>
      <c r="I2917" s="9">
        <v>2</v>
      </c>
    </row>
    <row r="2918" spans="1:9">
      <c r="A2918" s="255" t="s">
        <v>4098</v>
      </c>
      <c r="B2918" s="9">
        <v>10</v>
      </c>
      <c r="C2918" s="255" t="s">
        <v>9106</v>
      </c>
      <c r="D2918" s="9">
        <v>773795.61854949186</v>
      </c>
      <c r="E2918" s="9">
        <v>1748231.3684321246</v>
      </c>
      <c r="F2918" s="255" t="s">
        <v>9126</v>
      </c>
      <c r="G2918" s="9"/>
      <c r="H2918" s="255" t="s">
        <v>9171</v>
      </c>
      <c r="I2918" s="9">
        <v>2</v>
      </c>
    </row>
    <row r="2919" spans="1:9">
      <c r="A2919" s="255" t="s">
        <v>4099</v>
      </c>
      <c r="B2919" s="9">
        <v>10</v>
      </c>
      <c r="C2919" s="255" t="s">
        <v>9107</v>
      </c>
      <c r="D2919" s="9">
        <v>-2083549053.3841727</v>
      </c>
      <c r="E2919" s="9">
        <v>1748231.3684321246</v>
      </c>
      <c r="F2919" s="255" t="s">
        <v>9126</v>
      </c>
      <c r="G2919" s="9"/>
      <c r="H2919" s="255" t="s">
        <v>9171</v>
      </c>
      <c r="I2919" s="9">
        <v>2</v>
      </c>
    </row>
    <row r="2920" spans="1:9">
      <c r="A2920" s="255" t="s">
        <v>4100</v>
      </c>
      <c r="B2920" s="9">
        <v>10</v>
      </c>
      <c r="C2920" s="255" t="s">
        <v>9108</v>
      </c>
      <c r="D2920" s="9">
        <v>0.44261625350165124</v>
      </c>
      <c r="E2920" s="9">
        <v>1748231.3684321246</v>
      </c>
      <c r="F2920" s="255" t="s">
        <v>9126</v>
      </c>
      <c r="G2920" s="9"/>
      <c r="H2920" s="255" t="s">
        <v>9171</v>
      </c>
      <c r="I2920" s="9">
        <v>2</v>
      </c>
    </row>
    <row r="2921" spans="1:9">
      <c r="A2921" s="255" t="s">
        <v>4101</v>
      </c>
      <c r="B2921" s="9">
        <v>10</v>
      </c>
      <c r="C2921" s="255" t="s">
        <v>9215</v>
      </c>
      <c r="D2921" s="9">
        <v>-1191.8039517004966</v>
      </c>
      <c r="E2921" s="9">
        <v>1748231.3684321246</v>
      </c>
      <c r="F2921" s="255" t="s">
        <v>9126</v>
      </c>
      <c r="G2921" s="9"/>
      <c r="H2921" s="255" t="s">
        <v>9171</v>
      </c>
      <c r="I2921" s="9">
        <v>2</v>
      </c>
    </row>
    <row r="2922" spans="1:9">
      <c r="A2922" s="255" t="s">
        <v>4102</v>
      </c>
      <c r="B2922" s="9">
        <v>10</v>
      </c>
      <c r="C2922" s="255" t="s">
        <v>9106</v>
      </c>
      <c r="D2922" s="9">
        <v>773795.61854949186</v>
      </c>
      <c r="E2922" s="9">
        <v>1748231.3684321246</v>
      </c>
      <c r="F2922" s="255" t="s">
        <v>9127</v>
      </c>
      <c r="G2922" s="9"/>
      <c r="H2922" s="255" t="s">
        <v>9171</v>
      </c>
      <c r="I2922" s="9">
        <v>2</v>
      </c>
    </row>
    <row r="2923" spans="1:9">
      <c r="A2923" s="255" t="s">
        <v>4103</v>
      </c>
      <c r="B2923" s="9">
        <v>10</v>
      </c>
      <c r="C2923" s="255" t="s">
        <v>9107</v>
      </c>
      <c r="D2923" s="9">
        <v>-2083549053.3841727</v>
      </c>
      <c r="E2923" s="9">
        <v>1748231.3684321246</v>
      </c>
      <c r="F2923" s="255" t="s">
        <v>9127</v>
      </c>
      <c r="G2923" s="9"/>
      <c r="H2923" s="255" t="s">
        <v>9171</v>
      </c>
      <c r="I2923" s="9">
        <v>2</v>
      </c>
    </row>
    <row r="2924" spans="1:9">
      <c r="A2924" s="255" t="s">
        <v>4104</v>
      </c>
      <c r="B2924" s="9">
        <v>10</v>
      </c>
      <c r="C2924" s="255" t="s">
        <v>9108</v>
      </c>
      <c r="D2924" s="9">
        <v>0.44261625350165124</v>
      </c>
      <c r="E2924" s="9">
        <v>1748231.3684321246</v>
      </c>
      <c r="F2924" s="255" t="s">
        <v>9127</v>
      </c>
      <c r="G2924" s="9"/>
      <c r="H2924" s="255" t="s">
        <v>9171</v>
      </c>
      <c r="I2924" s="9">
        <v>2</v>
      </c>
    </row>
    <row r="2925" spans="1:9">
      <c r="A2925" s="255" t="s">
        <v>4105</v>
      </c>
      <c r="B2925" s="9">
        <v>10</v>
      </c>
      <c r="C2925" s="255" t="s">
        <v>9215</v>
      </c>
      <c r="D2925" s="9">
        <v>-1191.8039517004966</v>
      </c>
      <c r="E2925" s="9">
        <v>1748231.3684321246</v>
      </c>
      <c r="F2925" s="255" t="s">
        <v>9127</v>
      </c>
      <c r="G2925" s="9"/>
      <c r="H2925" s="255" t="s">
        <v>9171</v>
      </c>
      <c r="I2925" s="9">
        <v>2</v>
      </c>
    </row>
    <row r="2926" spans="1:9">
      <c r="A2926" s="255" t="s">
        <v>4106</v>
      </c>
      <c r="B2926" s="9">
        <v>10</v>
      </c>
      <c r="C2926" s="255" t="s">
        <v>9106</v>
      </c>
      <c r="D2926" s="9">
        <v>1748231.3684321246</v>
      </c>
      <c r="E2926" s="9">
        <v>1748231.3684321246</v>
      </c>
      <c r="F2926" s="255" t="s">
        <v>9128</v>
      </c>
      <c r="G2926" s="9"/>
      <c r="H2926" s="255" t="s">
        <v>9171</v>
      </c>
      <c r="I2926" s="9">
        <v>2</v>
      </c>
    </row>
    <row r="2927" spans="1:9">
      <c r="A2927" s="255" t="s">
        <v>4107</v>
      </c>
      <c r="B2927" s="9">
        <v>10</v>
      </c>
      <c r="C2927" s="255" t="s">
        <v>9107</v>
      </c>
      <c r="D2927" s="9">
        <v>8446510993.8685741</v>
      </c>
      <c r="E2927" s="9">
        <v>1748231.3684321246</v>
      </c>
      <c r="F2927" s="255" t="s">
        <v>9128</v>
      </c>
      <c r="G2927" s="9"/>
      <c r="H2927" s="255" t="s">
        <v>9171</v>
      </c>
      <c r="I2927" s="9">
        <v>2</v>
      </c>
    </row>
    <row r="2928" spans="1:9">
      <c r="A2928" s="255" t="s">
        <v>4108</v>
      </c>
      <c r="B2928" s="9">
        <v>10</v>
      </c>
      <c r="C2928" s="255" t="s">
        <v>9108</v>
      </c>
      <c r="D2928" s="9">
        <v>1</v>
      </c>
      <c r="E2928" s="9">
        <v>1748231.3684321246</v>
      </c>
      <c r="F2928" s="255" t="s">
        <v>9128</v>
      </c>
      <c r="G2928" s="9"/>
      <c r="H2928" s="255" t="s">
        <v>9171</v>
      </c>
      <c r="I2928" s="9">
        <v>2</v>
      </c>
    </row>
    <row r="2929" spans="1:9">
      <c r="A2929" s="255" t="s">
        <v>4109</v>
      </c>
      <c r="B2929" s="9">
        <v>10</v>
      </c>
      <c r="C2929" s="255" t="s">
        <v>9215</v>
      </c>
      <c r="D2929" s="9">
        <v>4831.4606100699948</v>
      </c>
      <c r="E2929" s="9">
        <v>1748231.3684321246</v>
      </c>
      <c r="F2929" s="255" t="s">
        <v>9128</v>
      </c>
      <c r="G2929" s="9"/>
      <c r="H2929" s="255" t="s">
        <v>9171</v>
      </c>
      <c r="I2929" s="9">
        <v>2</v>
      </c>
    </row>
    <row r="2930" spans="1:9">
      <c r="A2930" s="255" t="s">
        <v>4110</v>
      </c>
      <c r="B2930" s="9">
        <v>10</v>
      </c>
      <c r="C2930" s="255" t="s">
        <v>9106</v>
      </c>
      <c r="D2930" s="9">
        <v>1649825.3969469664</v>
      </c>
      <c r="E2930" s="9">
        <v>1748231.3684321246</v>
      </c>
      <c r="F2930" s="255" t="s">
        <v>9129</v>
      </c>
      <c r="G2930" s="9"/>
      <c r="H2930" s="255" t="s">
        <v>9171</v>
      </c>
      <c r="I2930" s="9">
        <v>2</v>
      </c>
    </row>
    <row r="2931" spans="1:9">
      <c r="A2931" s="255" t="s">
        <v>4111</v>
      </c>
      <c r="B2931" s="9">
        <v>10</v>
      </c>
      <c r="C2931" s="255" t="s">
        <v>9107</v>
      </c>
      <c r="D2931" s="9">
        <v>30855300548.312416</v>
      </c>
      <c r="E2931" s="9">
        <v>1748231.3684321246</v>
      </c>
      <c r="F2931" s="255" t="s">
        <v>9129</v>
      </c>
      <c r="G2931" s="9"/>
      <c r="H2931" s="255" t="s">
        <v>9171</v>
      </c>
      <c r="I2931" s="9">
        <v>2</v>
      </c>
    </row>
    <row r="2932" spans="1:9">
      <c r="A2932" s="255" t="s">
        <v>4112</v>
      </c>
      <c r="B2932" s="9">
        <v>10</v>
      </c>
      <c r="C2932" s="255" t="s">
        <v>9108</v>
      </c>
      <c r="D2932" s="9">
        <v>0.94371112813665381</v>
      </c>
      <c r="E2932" s="9">
        <v>1748231.3684321246</v>
      </c>
      <c r="F2932" s="255" t="s">
        <v>9129</v>
      </c>
      <c r="G2932" s="9"/>
      <c r="H2932" s="255" t="s">
        <v>9171</v>
      </c>
      <c r="I2932" s="9">
        <v>2</v>
      </c>
    </row>
    <row r="2933" spans="1:9">
      <c r="A2933" s="255" t="s">
        <v>4113</v>
      </c>
      <c r="B2933" s="9">
        <v>10</v>
      </c>
      <c r="C2933" s="255" t="s">
        <v>9215</v>
      </c>
      <c r="D2933" s="9">
        <v>17649.437657662289</v>
      </c>
      <c r="E2933" s="9">
        <v>1748231.3684321246</v>
      </c>
      <c r="F2933" s="255" t="s">
        <v>9129</v>
      </c>
      <c r="G2933" s="9"/>
      <c r="H2933" s="255" t="s">
        <v>9171</v>
      </c>
      <c r="I2933" s="9">
        <v>2</v>
      </c>
    </row>
    <row r="2934" spans="1:9">
      <c r="A2934" s="255" t="s">
        <v>4114</v>
      </c>
      <c r="B2934" s="9">
        <v>10</v>
      </c>
      <c r="C2934" s="255" t="s">
        <v>9106</v>
      </c>
      <c r="D2934" s="9">
        <v>1489072.9383886156</v>
      </c>
      <c r="E2934" s="9">
        <v>1748231.3684321246</v>
      </c>
      <c r="F2934" s="255" t="s">
        <v>9130</v>
      </c>
      <c r="G2934" s="9"/>
      <c r="H2934" s="255" t="s">
        <v>9171</v>
      </c>
      <c r="I2934" s="9">
        <v>2</v>
      </c>
    </row>
    <row r="2935" spans="1:9">
      <c r="A2935" s="255" t="s">
        <v>4115</v>
      </c>
      <c r="B2935" s="9">
        <v>10</v>
      </c>
      <c r="C2935" s="255" t="s">
        <v>9107</v>
      </c>
      <c r="D2935" s="9">
        <v>28771751494.928246</v>
      </c>
      <c r="E2935" s="9">
        <v>1748231.3684321246</v>
      </c>
      <c r="F2935" s="255" t="s">
        <v>9130</v>
      </c>
      <c r="G2935" s="9"/>
      <c r="H2935" s="255" t="s">
        <v>9171</v>
      </c>
      <c r="I2935" s="9">
        <v>2</v>
      </c>
    </row>
    <row r="2936" spans="1:9">
      <c r="A2936" s="255" t="s">
        <v>4116</v>
      </c>
      <c r="B2936" s="9">
        <v>10</v>
      </c>
      <c r="C2936" s="255" t="s">
        <v>9108</v>
      </c>
      <c r="D2936" s="9">
        <v>0.85175964993928044</v>
      </c>
      <c r="E2936" s="9">
        <v>1748231.3684321246</v>
      </c>
      <c r="F2936" s="255" t="s">
        <v>9130</v>
      </c>
      <c r="G2936" s="9"/>
      <c r="H2936" s="255" t="s">
        <v>9171</v>
      </c>
      <c r="I2936" s="9">
        <v>2</v>
      </c>
    </row>
    <row r="2937" spans="1:9">
      <c r="A2937" s="255" t="s">
        <v>4117</v>
      </c>
      <c r="B2937" s="9">
        <v>10</v>
      </c>
      <c r="C2937" s="255" t="s">
        <v>9215</v>
      </c>
      <c r="D2937" s="9">
        <v>16457.633705961794</v>
      </c>
      <c r="E2937" s="9">
        <v>1748231.3684321246</v>
      </c>
      <c r="F2937" s="255" t="s">
        <v>9130</v>
      </c>
      <c r="G2937" s="9"/>
      <c r="H2937" s="255" t="s">
        <v>9171</v>
      </c>
      <c r="I2937" s="9">
        <v>2</v>
      </c>
    </row>
    <row r="2938" spans="1:9">
      <c r="A2938" s="255" t="s">
        <v>4118</v>
      </c>
      <c r="B2938" s="9">
        <v>10</v>
      </c>
      <c r="C2938" s="255" t="s">
        <v>9106</v>
      </c>
      <c r="D2938" s="9">
        <v>1489072.9383886156</v>
      </c>
      <c r="E2938" s="9">
        <v>1748231.3684321246</v>
      </c>
      <c r="F2938" s="255" t="s">
        <v>9131</v>
      </c>
      <c r="G2938" s="9"/>
      <c r="H2938" s="255" t="s">
        <v>9171</v>
      </c>
      <c r="I2938" s="9">
        <v>2</v>
      </c>
    </row>
    <row r="2939" spans="1:9">
      <c r="A2939" s="255" t="s">
        <v>4119</v>
      </c>
      <c r="B2939" s="9">
        <v>10</v>
      </c>
      <c r="C2939" s="255" t="s">
        <v>9107</v>
      </c>
      <c r="D2939" s="9">
        <v>28771751494.928246</v>
      </c>
      <c r="E2939" s="9">
        <v>1748231.3684321246</v>
      </c>
      <c r="F2939" s="255" t="s">
        <v>9131</v>
      </c>
      <c r="G2939" s="9"/>
      <c r="H2939" s="255" t="s">
        <v>9171</v>
      </c>
      <c r="I2939" s="9">
        <v>2</v>
      </c>
    </row>
    <row r="2940" spans="1:9">
      <c r="A2940" s="255" t="s">
        <v>4120</v>
      </c>
      <c r="B2940" s="9">
        <v>10</v>
      </c>
      <c r="C2940" s="255" t="s">
        <v>9108</v>
      </c>
      <c r="D2940" s="9">
        <v>0.85175964993928044</v>
      </c>
      <c r="E2940" s="9">
        <v>1748231.3684321246</v>
      </c>
      <c r="F2940" s="255" t="s">
        <v>9131</v>
      </c>
      <c r="G2940" s="9"/>
      <c r="H2940" s="255" t="s">
        <v>9171</v>
      </c>
      <c r="I2940" s="9">
        <v>2</v>
      </c>
    </row>
    <row r="2941" spans="1:9">
      <c r="A2941" s="255" t="s">
        <v>4121</v>
      </c>
      <c r="B2941" s="9">
        <v>10</v>
      </c>
      <c r="C2941" s="255" t="s">
        <v>9215</v>
      </c>
      <c r="D2941" s="9">
        <v>16457.633705961794</v>
      </c>
      <c r="E2941" s="9">
        <v>1748231.3684321246</v>
      </c>
      <c r="F2941" s="255" t="s">
        <v>9131</v>
      </c>
      <c r="G2941" s="9"/>
      <c r="H2941" s="255" t="s">
        <v>9171</v>
      </c>
      <c r="I2941" s="9">
        <v>2</v>
      </c>
    </row>
    <row r="2942" spans="1:9">
      <c r="A2942" s="255" t="s">
        <v>4122</v>
      </c>
      <c r="B2942" s="9">
        <v>10</v>
      </c>
      <c r="C2942" s="255" t="s">
        <v>9106</v>
      </c>
      <c r="D2942" s="9">
        <v>408535.41904797778</v>
      </c>
      <c r="E2942" s="9">
        <v>1748231.3684321246</v>
      </c>
      <c r="F2942" s="255" t="s">
        <v>9132</v>
      </c>
      <c r="G2942" s="9"/>
      <c r="H2942" s="255" t="s">
        <v>9171</v>
      </c>
      <c r="I2942" s="9">
        <v>2</v>
      </c>
    </row>
    <row r="2943" spans="1:9">
      <c r="A2943" s="255" t="s">
        <v>4123</v>
      </c>
      <c r="B2943" s="9">
        <v>10</v>
      </c>
      <c r="C2943" s="255" t="s">
        <v>9107</v>
      </c>
      <c r="D2943" s="9">
        <v>-18586100321.254959</v>
      </c>
      <c r="E2943" s="9">
        <v>1748231.3684321246</v>
      </c>
      <c r="F2943" s="255" t="s">
        <v>9132</v>
      </c>
      <c r="G2943" s="9"/>
      <c r="H2943" s="255" t="s">
        <v>9171</v>
      </c>
      <c r="I2943" s="9">
        <v>2</v>
      </c>
    </row>
    <row r="2944" spans="1:9">
      <c r="A2944" s="255" t="s">
        <v>4124</v>
      </c>
      <c r="B2944" s="9">
        <v>10</v>
      </c>
      <c r="C2944" s="255" t="s">
        <v>9108</v>
      </c>
      <c r="D2944" s="9">
        <v>0.23368498382131578</v>
      </c>
      <c r="E2944" s="9">
        <v>1748231.3684321246</v>
      </c>
      <c r="F2944" s="255" t="s">
        <v>9132</v>
      </c>
      <c r="G2944" s="9"/>
      <c r="H2944" s="255" t="s">
        <v>9171</v>
      </c>
      <c r="I2944" s="9">
        <v>2</v>
      </c>
    </row>
    <row r="2945" spans="1:9">
      <c r="A2945" s="255" t="s">
        <v>4125</v>
      </c>
      <c r="B2945" s="9">
        <v>10</v>
      </c>
      <c r="C2945" s="255" t="s">
        <v>9215</v>
      </c>
      <c r="D2945" s="9">
        <v>-10631.373316406985</v>
      </c>
      <c r="E2945" s="9">
        <v>1748231.3684321246</v>
      </c>
      <c r="F2945" s="255" t="s">
        <v>9132</v>
      </c>
      <c r="G2945" s="9"/>
      <c r="H2945" s="255" t="s">
        <v>9171</v>
      </c>
      <c r="I2945" s="9">
        <v>2</v>
      </c>
    </row>
    <row r="2946" spans="1:9">
      <c r="A2946" s="255" t="s">
        <v>4126</v>
      </c>
      <c r="B2946" s="9">
        <v>10</v>
      </c>
      <c r="C2946" s="255" t="s">
        <v>9106</v>
      </c>
      <c r="D2946" s="9">
        <v>408535.41904797778</v>
      </c>
      <c r="E2946" s="9">
        <v>1748231.3684321246</v>
      </c>
      <c r="F2946" s="255" t="s">
        <v>9133</v>
      </c>
      <c r="G2946" s="9"/>
      <c r="H2946" s="255" t="s">
        <v>9171</v>
      </c>
      <c r="I2946" s="9">
        <v>2</v>
      </c>
    </row>
    <row r="2947" spans="1:9">
      <c r="A2947" s="255" t="s">
        <v>4127</v>
      </c>
      <c r="B2947" s="9">
        <v>10</v>
      </c>
      <c r="C2947" s="255" t="s">
        <v>9107</v>
      </c>
      <c r="D2947" s="9">
        <v>-18586100321.254959</v>
      </c>
      <c r="E2947" s="9">
        <v>1748231.3684321246</v>
      </c>
      <c r="F2947" s="255" t="s">
        <v>9133</v>
      </c>
      <c r="G2947" s="9"/>
      <c r="H2947" s="255" t="s">
        <v>9171</v>
      </c>
      <c r="I2947" s="9">
        <v>2</v>
      </c>
    </row>
    <row r="2948" spans="1:9">
      <c r="A2948" s="255" t="s">
        <v>4128</v>
      </c>
      <c r="B2948" s="9">
        <v>10</v>
      </c>
      <c r="C2948" s="255" t="s">
        <v>9108</v>
      </c>
      <c r="D2948" s="9">
        <v>0.23368498382131578</v>
      </c>
      <c r="E2948" s="9">
        <v>1748231.3684321246</v>
      </c>
      <c r="F2948" s="255" t="s">
        <v>9133</v>
      </c>
      <c r="G2948" s="9"/>
      <c r="H2948" s="255" t="s">
        <v>9171</v>
      </c>
      <c r="I2948" s="9">
        <v>2</v>
      </c>
    </row>
    <row r="2949" spans="1:9">
      <c r="A2949" s="255" t="s">
        <v>4129</v>
      </c>
      <c r="B2949" s="9">
        <v>10</v>
      </c>
      <c r="C2949" s="255" t="s">
        <v>9215</v>
      </c>
      <c r="D2949" s="9">
        <v>-10631.373316406985</v>
      </c>
      <c r="E2949" s="9">
        <v>1748231.3684321246</v>
      </c>
      <c r="F2949" s="255" t="s">
        <v>9133</v>
      </c>
      <c r="G2949" s="9"/>
      <c r="H2949" s="255" t="s">
        <v>9171</v>
      </c>
      <c r="I2949" s="9">
        <v>2</v>
      </c>
    </row>
    <row r="2950" spans="1:9">
      <c r="A2950" s="255" t="s">
        <v>4130</v>
      </c>
      <c r="B2950" s="9">
        <v>10</v>
      </c>
      <c r="C2950" s="255" t="s">
        <v>9106</v>
      </c>
      <c r="D2950" s="9">
        <v>1748231.3684321246</v>
      </c>
      <c r="E2950" s="9">
        <v>1748231.3684321246</v>
      </c>
      <c r="F2950" s="255" t="s">
        <v>9134</v>
      </c>
      <c r="G2950" s="9"/>
      <c r="H2950" s="255" t="s">
        <v>9171</v>
      </c>
      <c r="I2950" s="9">
        <v>2</v>
      </c>
    </row>
    <row r="2951" spans="1:9">
      <c r="A2951" s="255" t="s">
        <v>4131</v>
      </c>
      <c r="B2951" s="9">
        <v>10</v>
      </c>
      <c r="C2951" s="255" t="s">
        <v>9107</v>
      </c>
      <c r="D2951" s="9">
        <v>16502551267.870787</v>
      </c>
      <c r="E2951" s="9">
        <v>1748231.3684321246</v>
      </c>
      <c r="F2951" s="255" t="s">
        <v>9134</v>
      </c>
      <c r="G2951" s="9"/>
      <c r="H2951" s="255" t="s">
        <v>9171</v>
      </c>
      <c r="I2951" s="9">
        <v>2</v>
      </c>
    </row>
    <row r="2952" spans="1:9">
      <c r="A2952" s="255" t="s">
        <v>4132</v>
      </c>
      <c r="B2952" s="9">
        <v>10</v>
      </c>
      <c r="C2952" s="255" t="s">
        <v>9108</v>
      </c>
      <c r="D2952" s="9">
        <v>1</v>
      </c>
      <c r="E2952" s="9">
        <v>1748231.3684321246</v>
      </c>
      <c r="F2952" s="255" t="s">
        <v>9134</v>
      </c>
      <c r="G2952" s="9"/>
      <c r="H2952" s="255" t="s">
        <v>9171</v>
      </c>
      <c r="I2952" s="9">
        <v>2</v>
      </c>
    </row>
    <row r="2953" spans="1:9">
      <c r="A2953" s="255" t="s">
        <v>4133</v>
      </c>
      <c r="B2953" s="9">
        <v>10</v>
      </c>
      <c r="C2953" s="255" t="s">
        <v>9215</v>
      </c>
      <c r="D2953" s="9">
        <v>9439.5693647064891</v>
      </c>
      <c r="E2953" s="9">
        <v>1748231.3684321246</v>
      </c>
      <c r="F2953" s="255" t="s">
        <v>9134</v>
      </c>
      <c r="G2953" s="9"/>
      <c r="H2953" s="255" t="s">
        <v>9171</v>
      </c>
      <c r="I2953" s="9">
        <v>2</v>
      </c>
    </row>
    <row r="2954" spans="1:9">
      <c r="A2954" s="255" t="s">
        <v>4134</v>
      </c>
      <c r="B2954" s="9">
        <v>10</v>
      </c>
      <c r="C2954" s="255" t="s">
        <v>9106</v>
      </c>
      <c r="D2954" s="9">
        <v>1748231.3684321246</v>
      </c>
      <c r="E2954" s="9">
        <v>1748231.3684321246</v>
      </c>
      <c r="F2954" s="255" t="s">
        <v>9135</v>
      </c>
      <c r="G2954" s="9"/>
      <c r="H2954" s="255" t="s">
        <v>9171</v>
      </c>
      <c r="I2954" s="9">
        <v>2</v>
      </c>
    </row>
    <row r="2955" spans="1:9">
      <c r="A2955" s="255" t="s">
        <v>4135</v>
      </c>
      <c r="B2955" s="9">
        <v>10</v>
      </c>
      <c r="C2955" s="255" t="s">
        <v>9107</v>
      </c>
      <c r="D2955" s="9">
        <v>34320860734.345715</v>
      </c>
      <c r="E2955" s="9">
        <v>1748231.3684321246</v>
      </c>
      <c r="F2955" s="255" t="s">
        <v>9135</v>
      </c>
      <c r="G2955" s="9"/>
      <c r="H2955" s="255" t="s">
        <v>9171</v>
      </c>
      <c r="I2955" s="9">
        <v>2</v>
      </c>
    </row>
    <row r="2956" spans="1:9">
      <c r="A2956" s="255" t="s">
        <v>4136</v>
      </c>
      <c r="B2956" s="9">
        <v>10</v>
      </c>
      <c r="C2956" s="255" t="s">
        <v>9108</v>
      </c>
      <c r="D2956" s="9">
        <v>1</v>
      </c>
      <c r="E2956" s="9">
        <v>1748231.3684321246</v>
      </c>
      <c r="F2956" s="255" t="s">
        <v>9135</v>
      </c>
      <c r="G2956" s="9"/>
      <c r="H2956" s="255" t="s">
        <v>9171</v>
      </c>
      <c r="I2956" s="9">
        <v>2</v>
      </c>
    </row>
    <row r="2957" spans="1:9">
      <c r="A2957" s="255" t="s">
        <v>4137</v>
      </c>
      <c r="B2957" s="9">
        <v>10</v>
      </c>
      <c r="C2957" s="255" t="s">
        <v>9215</v>
      </c>
      <c r="D2957" s="9">
        <v>19631.761192527891</v>
      </c>
      <c r="E2957" s="9">
        <v>1748231.3684321246</v>
      </c>
      <c r="F2957" s="255" t="s">
        <v>9135</v>
      </c>
      <c r="G2957" s="9"/>
      <c r="H2957" s="255" t="s">
        <v>9171</v>
      </c>
      <c r="I2957" s="9">
        <v>2</v>
      </c>
    </row>
    <row r="2958" spans="1:9">
      <c r="A2958" s="255" t="s">
        <v>4138</v>
      </c>
      <c r="B2958" s="9">
        <v>10</v>
      </c>
      <c r="C2958" s="255" t="s">
        <v>9106</v>
      </c>
      <c r="D2958" s="9">
        <v>835646.04600213037</v>
      </c>
      <c r="E2958" s="9">
        <v>1748231.3684321246</v>
      </c>
      <c r="F2958" s="255" t="s">
        <v>9136</v>
      </c>
      <c r="G2958" s="9"/>
      <c r="H2958" s="255" t="s">
        <v>9171</v>
      </c>
      <c r="I2958" s="9">
        <v>2</v>
      </c>
    </row>
    <row r="2959" spans="1:9">
      <c r="A2959" s="255" t="s">
        <v>4139</v>
      </c>
      <c r="B2959" s="9">
        <v>10</v>
      </c>
      <c r="C2959" s="255" t="s">
        <v>9107</v>
      </c>
      <c r="D2959" s="9">
        <v>-1606009127.3713477</v>
      </c>
      <c r="E2959" s="9">
        <v>1748231.3684321246</v>
      </c>
      <c r="F2959" s="255" t="s">
        <v>9136</v>
      </c>
      <c r="G2959" s="9"/>
      <c r="H2959" s="255" t="s">
        <v>9171</v>
      </c>
      <c r="I2959" s="9">
        <v>2</v>
      </c>
    </row>
    <row r="2960" spans="1:9">
      <c r="A2960" s="255" t="s">
        <v>4140</v>
      </c>
      <c r="B2960" s="9">
        <v>10</v>
      </c>
      <c r="C2960" s="255" t="s">
        <v>9108</v>
      </c>
      <c r="D2960" s="9">
        <v>0.47799511042498177</v>
      </c>
      <c r="E2960" s="9">
        <v>1748231.3684321246</v>
      </c>
      <c r="F2960" s="255" t="s">
        <v>9136</v>
      </c>
      <c r="G2960" s="9"/>
      <c r="H2960" s="255" t="s">
        <v>9171</v>
      </c>
      <c r="I2960" s="9">
        <v>2</v>
      </c>
    </row>
    <row r="2961" spans="1:9">
      <c r="A2961" s="255" t="s">
        <v>4141</v>
      </c>
      <c r="B2961" s="9">
        <v>10</v>
      </c>
      <c r="C2961" s="255" t="s">
        <v>9215</v>
      </c>
      <c r="D2961" s="9">
        <v>-918.64792977125967</v>
      </c>
      <c r="E2961" s="9">
        <v>1748231.3684321246</v>
      </c>
      <c r="F2961" s="255" t="s">
        <v>9136</v>
      </c>
      <c r="G2961" s="9"/>
      <c r="H2961" s="255" t="s">
        <v>9171</v>
      </c>
      <c r="I2961" s="9">
        <v>2</v>
      </c>
    </row>
    <row r="2962" spans="1:9">
      <c r="A2962" s="255" t="s">
        <v>4142</v>
      </c>
      <c r="B2962" s="9">
        <v>10</v>
      </c>
      <c r="C2962" s="255" t="s">
        <v>9106</v>
      </c>
      <c r="D2962" s="9">
        <v>0</v>
      </c>
      <c r="E2962" s="9">
        <v>1748231.3684321246</v>
      </c>
      <c r="F2962" s="255" t="s">
        <v>9137</v>
      </c>
      <c r="G2962" s="9"/>
      <c r="H2962" s="255" t="s">
        <v>9171</v>
      </c>
      <c r="I2962" s="9">
        <v>2</v>
      </c>
    </row>
    <row r="2963" spans="1:9">
      <c r="A2963" s="255" t="s">
        <v>4143</v>
      </c>
      <c r="B2963" s="9">
        <v>10</v>
      </c>
      <c r="C2963" s="255" t="s">
        <v>9107</v>
      </c>
      <c r="D2963" s="9">
        <v>-3943100112.046123</v>
      </c>
      <c r="E2963" s="9">
        <v>1748231.3684321246</v>
      </c>
      <c r="F2963" s="255" t="s">
        <v>9137</v>
      </c>
      <c r="G2963" s="9"/>
      <c r="H2963" s="255" t="s">
        <v>9171</v>
      </c>
      <c r="I2963" s="9">
        <v>2</v>
      </c>
    </row>
    <row r="2964" spans="1:9">
      <c r="A2964" s="255" t="s">
        <v>4144</v>
      </c>
      <c r="B2964" s="9">
        <v>10</v>
      </c>
      <c r="C2964" s="255" t="s">
        <v>9108</v>
      </c>
      <c r="D2964" s="9">
        <v>0</v>
      </c>
      <c r="E2964" s="9">
        <v>1748231.3684321246</v>
      </c>
      <c r="F2964" s="255" t="s">
        <v>9137</v>
      </c>
      <c r="G2964" s="9"/>
      <c r="H2964" s="255" t="s">
        <v>9171</v>
      </c>
      <c r="I2964" s="9">
        <v>2</v>
      </c>
    </row>
    <row r="2965" spans="1:9">
      <c r="A2965" s="255" t="s">
        <v>4145</v>
      </c>
      <c r="B2965" s="9">
        <v>10</v>
      </c>
      <c r="C2965" s="255" t="s">
        <v>9215</v>
      </c>
      <c r="D2965" s="9">
        <v>-2255.479556794839</v>
      </c>
      <c r="E2965" s="9">
        <v>1748231.3684321246</v>
      </c>
      <c r="F2965" s="255" t="s">
        <v>9137</v>
      </c>
      <c r="G2965" s="9"/>
      <c r="H2965" s="255" t="s">
        <v>9171</v>
      </c>
      <c r="I2965" s="9">
        <v>2</v>
      </c>
    </row>
    <row r="2966" spans="1:9">
      <c r="A2966" s="255" t="s">
        <v>4146</v>
      </c>
      <c r="B2966" s="9">
        <v>10</v>
      </c>
      <c r="C2966" s="255" t="s">
        <v>9106</v>
      </c>
      <c r="D2966" s="9">
        <v>431863.78524413978</v>
      </c>
      <c r="E2966" s="9">
        <v>1748231.3684321246</v>
      </c>
      <c r="F2966" s="255" t="s">
        <v>9138</v>
      </c>
      <c r="G2966" s="9"/>
      <c r="H2966" s="255" t="s">
        <v>9171</v>
      </c>
      <c r="I2966" s="9">
        <v>2</v>
      </c>
    </row>
    <row r="2967" spans="1:9">
      <c r="A2967" s="255" t="s">
        <v>4147</v>
      </c>
      <c r="B2967" s="9">
        <v>10</v>
      </c>
      <c r="C2967" s="255" t="s">
        <v>9107</v>
      </c>
      <c r="D2967" s="9">
        <v>-5549109239.4174709</v>
      </c>
      <c r="E2967" s="9">
        <v>1748231.3684321246</v>
      </c>
      <c r="F2967" s="255" t="s">
        <v>9138</v>
      </c>
      <c r="G2967" s="9"/>
      <c r="H2967" s="255" t="s">
        <v>9171</v>
      </c>
      <c r="I2967" s="9">
        <v>2</v>
      </c>
    </row>
    <row r="2968" spans="1:9">
      <c r="A2968" s="255" t="s">
        <v>4148</v>
      </c>
      <c r="B2968" s="9">
        <v>10</v>
      </c>
      <c r="C2968" s="255" t="s">
        <v>9108</v>
      </c>
      <c r="D2968" s="9">
        <v>0.24702896483973424</v>
      </c>
      <c r="E2968" s="9">
        <v>1748231.3684321246</v>
      </c>
      <c r="F2968" s="255" t="s">
        <v>9138</v>
      </c>
      <c r="G2968" s="9"/>
      <c r="H2968" s="255" t="s">
        <v>9171</v>
      </c>
      <c r="I2968" s="9">
        <v>2</v>
      </c>
    </row>
    <row r="2969" spans="1:9">
      <c r="A2969" s="255" t="s">
        <v>4149</v>
      </c>
      <c r="B2969" s="9">
        <v>10</v>
      </c>
      <c r="C2969" s="255" t="s">
        <v>9215</v>
      </c>
      <c r="D2969" s="9">
        <v>-3174.1274865660985</v>
      </c>
      <c r="E2969" s="9">
        <v>1748231.3684321246</v>
      </c>
      <c r="F2969" s="255" t="s">
        <v>9138</v>
      </c>
      <c r="G2969" s="9"/>
      <c r="H2969" s="255" t="s">
        <v>9171</v>
      </c>
      <c r="I2969" s="9">
        <v>2</v>
      </c>
    </row>
    <row r="2970" spans="1:9">
      <c r="A2970" s="255" t="s">
        <v>4150</v>
      </c>
      <c r="B2970" s="9">
        <v>10</v>
      </c>
      <c r="C2970" s="255" t="s">
        <v>9106</v>
      </c>
      <c r="D2970" s="9">
        <v>1271044.2374342347</v>
      </c>
      <c r="E2970" s="9">
        <v>1748231.3684321246</v>
      </c>
      <c r="F2970" s="255" t="s">
        <v>9139</v>
      </c>
      <c r="G2970" s="9"/>
      <c r="H2970" s="255" t="s">
        <v>9171</v>
      </c>
      <c r="I2970" s="9">
        <v>2</v>
      </c>
    </row>
    <row r="2971" spans="1:9">
      <c r="A2971" s="255" t="s">
        <v>4151</v>
      </c>
      <c r="B2971" s="9">
        <v>10</v>
      </c>
      <c r="C2971" s="255" t="s">
        <v>9107</v>
      </c>
      <c r="D2971" s="9">
        <v>13036991081.83749</v>
      </c>
      <c r="E2971" s="9">
        <v>1748231.3684321246</v>
      </c>
      <c r="F2971" s="255" t="s">
        <v>9139</v>
      </c>
      <c r="G2971" s="9"/>
      <c r="H2971" s="255" t="s">
        <v>9171</v>
      </c>
      <c r="I2971" s="9">
        <v>2</v>
      </c>
    </row>
    <row r="2972" spans="1:9">
      <c r="A2972" s="255" t="s">
        <v>4152</v>
      </c>
      <c r="B2972" s="9">
        <v>10</v>
      </c>
      <c r="C2972" s="255" t="s">
        <v>9108</v>
      </c>
      <c r="D2972" s="9">
        <v>0.72704577917175339</v>
      </c>
      <c r="E2972" s="9">
        <v>1748231.3684321246</v>
      </c>
      <c r="F2972" s="255" t="s">
        <v>9139</v>
      </c>
      <c r="G2972" s="9"/>
      <c r="H2972" s="255" t="s">
        <v>9171</v>
      </c>
      <c r="I2972" s="9">
        <v>2</v>
      </c>
    </row>
    <row r="2973" spans="1:9">
      <c r="A2973" s="255" t="s">
        <v>4153</v>
      </c>
      <c r="B2973" s="9">
        <v>10</v>
      </c>
      <c r="C2973" s="255" t="s">
        <v>9215</v>
      </c>
      <c r="D2973" s="9">
        <v>7457.2458298408883</v>
      </c>
      <c r="E2973" s="9">
        <v>1748231.3684321246</v>
      </c>
      <c r="F2973" s="255" t="s">
        <v>9139</v>
      </c>
      <c r="G2973" s="9"/>
      <c r="H2973" s="255" t="s">
        <v>9171</v>
      </c>
      <c r="I2973" s="9">
        <v>2</v>
      </c>
    </row>
    <row r="2974" spans="1:9">
      <c r="A2974" s="255" t="s">
        <v>4154</v>
      </c>
      <c r="B2974" s="9">
        <v>10</v>
      </c>
      <c r="C2974" s="255" t="s">
        <v>9106</v>
      </c>
      <c r="D2974" s="9">
        <v>1613663.2427301712</v>
      </c>
      <c r="E2974" s="9">
        <v>1748231.3684321246</v>
      </c>
      <c r="F2974" s="255" t="s">
        <v>9140</v>
      </c>
      <c r="G2974" s="9"/>
      <c r="H2974" s="255" t="s">
        <v>9171</v>
      </c>
      <c r="I2974" s="9">
        <v>2</v>
      </c>
    </row>
    <row r="2975" spans="1:9">
      <c r="A2975" s="255" t="s">
        <v>4155</v>
      </c>
      <c r="B2975" s="9">
        <v>10</v>
      </c>
      <c r="C2975" s="255" t="s">
        <v>9107</v>
      </c>
      <c r="D2975" s="9">
        <v>17818309466.47493</v>
      </c>
      <c r="E2975" s="9">
        <v>1748231.3684321246</v>
      </c>
      <c r="F2975" s="255" t="s">
        <v>9140</v>
      </c>
      <c r="G2975" s="9"/>
      <c r="H2975" s="255" t="s">
        <v>9171</v>
      </c>
      <c r="I2975" s="9">
        <v>2</v>
      </c>
    </row>
    <row r="2976" spans="1:9">
      <c r="A2976" s="255" t="s">
        <v>4156</v>
      </c>
      <c r="B2976" s="9">
        <v>10</v>
      </c>
      <c r="C2976" s="255" t="s">
        <v>9108</v>
      </c>
      <c r="D2976" s="9">
        <v>0.92302613479436713</v>
      </c>
      <c r="E2976" s="9">
        <v>1748231.3684321246</v>
      </c>
      <c r="F2976" s="255" t="s">
        <v>9140</v>
      </c>
      <c r="G2976" s="9"/>
      <c r="H2976" s="255" t="s">
        <v>9171</v>
      </c>
      <c r="I2976" s="9">
        <v>2</v>
      </c>
    </row>
    <row r="2977" spans="1:9">
      <c r="A2977" s="255" t="s">
        <v>4157</v>
      </c>
      <c r="B2977" s="9">
        <v>10</v>
      </c>
      <c r="C2977" s="255" t="s">
        <v>9215</v>
      </c>
      <c r="D2977" s="9">
        <v>10192.191827821403</v>
      </c>
      <c r="E2977" s="9">
        <v>1748231.3684321246</v>
      </c>
      <c r="F2977" s="255" t="s">
        <v>9140</v>
      </c>
      <c r="G2977" s="9"/>
      <c r="H2977" s="255" t="s">
        <v>9171</v>
      </c>
      <c r="I2977" s="9">
        <v>2</v>
      </c>
    </row>
    <row r="2978" spans="1:9">
      <c r="A2978" s="255" t="s">
        <v>4158</v>
      </c>
      <c r="B2978" s="9">
        <v>10</v>
      </c>
      <c r="C2978" s="255" t="s">
        <v>9106</v>
      </c>
      <c r="D2978" s="9">
        <v>0</v>
      </c>
      <c r="E2978" s="9">
        <v>1748231.3684321246</v>
      </c>
      <c r="F2978" s="255" t="s">
        <v>9141</v>
      </c>
      <c r="G2978" s="9"/>
      <c r="H2978" s="255" t="s">
        <v>9171</v>
      </c>
      <c r="I2978" s="9">
        <v>2</v>
      </c>
    </row>
    <row r="2979" spans="1:9">
      <c r="A2979" s="255" t="s">
        <v>4159</v>
      </c>
      <c r="B2979" s="9">
        <v>10</v>
      </c>
      <c r="C2979" s="255" t="s">
        <v>9107</v>
      </c>
      <c r="D2979" s="9">
        <v>0</v>
      </c>
      <c r="E2979" s="9">
        <v>1748231.3684321246</v>
      </c>
      <c r="F2979" s="255" t="s">
        <v>9141</v>
      </c>
      <c r="G2979" s="9"/>
      <c r="H2979" s="255" t="s">
        <v>9171</v>
      </c>
      <c r="I2979" s="9">
        <v>2</v>
      </c>
    </row>
    <row r="2980" spans="1:9">
      <c r="A2980" s="255" t="s">
        <v>4160</v>
      </c>
      <c r="B2980" s="9">
        <v>10</v>
      </c>
      <c r="C2980" s="255" t="s">
        <v>9108</v>
      </c>
      <c r="D2980" s="9">
        <v>0</v>
      </c>
      <c r="E2980" s="9">
        <v>1748231.3684321246</v>
      </c>
      <c r="F2980" s="255" t="s">
        <v>9141</v>
      </c>
      <c r="G2980" s="9"/>
      <c r="H2980" s="255" t="s">
        <v>9171</v>
      </c>
      <c r="I2980" s="9">
        <v>2</v>
      </c>
    </row>
    <row r="2981" spans="1:9">
      <c r="A2981" s="255" t="s">
        <v>4161</v>
      </c>
      <c r="B2981" s="9">
        <v>10</v>
      </c>
      <c r="C2981" s="255" t="s">
        <v>9215</v>
      </c>
      <c r="D2981" s="9">
        <v>0</v>
      </c>
      <c r="E2981" s="9">
        <v>1748231.3684321246</v>
      </c>
      <c r="F2981" s="255" t="s">
        <v>9141</v>
      </c>
      <c r="G2981" s="9"/>
      <c r="H2981" s="255" t="s">
        <v>9171</v>
      </c>
      <c r="I2981" s="9">
        <v>2</v>
      </c>
    </row>
    <row r="2982" spans="1:9">
      <c r="A2982" s="255" t="s">
        <v>4162</v>
      </c>
      <c r="B2982" s="9">
        <v>1</v>
      </c>
      <c r="C2982" s="255" t="s">
        <v>9103</v>
      </c>
      <c r="D2982" s="9">
        <v>3.2297836283251362E-4</v>
      </c>
      <c r="E2982" s="9"/>
      <c r="F2982" s="255" t="s">
        <v>9132</v>
      </c>
      <c r="G2982" s="9"/>
      <c r="H2982" s="255" t="s">
        <v>9171</v>
      </c>
      <c r="I2982" s="9">
        <v>2</v>
      </c>
    </row>
    <row r="2983" spans="1:9">
      <c r="A2983" s="255" t="s">
        <v>4163</v>
      </c>
      <c r="B2983" s="9">
        <v>1</v>
      </c>
      <c r="C2983" s="255" t="s">
        <v>9103</v>
      </c>
      <c r="D2983" s="9">
        <v>3.2297836283251362E-4</v>
      </c>
      <c r="E2983" s="9"/>
      <c r="F2983" s="255" t="s">
        <v>9133</v>
      </c>
      <c r="G2983" s="9"/>
      <c r="H2983" s="255" t="s">
        <v>9171</v>
      </c>
      <c r="I2983" s="9">
        <v>2</v>
      </c>
    </row>
    <row r="2984" spans="1:9">
      <c r="A2984" s="255" t="s">
        <v>4164</v>
      </c>
      <c r="B2984" s="9">
        <v>1</v>
      </c>
      <c r="C2984" s="255" t="s">
        <v>9103</v>
      </c>
      <c r="D2984" s="9">
        <v>3.0777213817008526E-3</v>
      </c>
      <c r="E2984" s="9"/>
      <c r="F2984" s="255" t="s">
        <v>9134</v>
      </c>
      <c r="G2984" s="9"/>
      <c r="H2984" s="255" t="s">
        <v>9171</v>
      </c>
      <c r="I2984" s="9">
        <v>2</v>
      </c>
    </row>
    <row r="2985" spans="1:9">
      <c r="A2985" s="255" t="s">
        <v>4165</v>
      </c>
      <c r="B2985" s="9">
        <v>1</v>
      </c>
      <c r="C2985" s="255" t="s">
        <v>9103</v>
      </c>
      <c r="D2985" s="9">
        <v>0</v>
      </c>
      <c r="E2985" s="9"/>
      <c r="F2985" s="255" t="s">
        <v>9124</v>
      </c>
      <c r="G2985" s="9"/>
      <c r="H2985" s="255" t="s">
        <v>9171</v>
      </c>
      <c r="I2985" s="9">
        <v>2</v>
      </c>
    </row>
    <row r="2986" spans="1:9">
      <c r="A2986" s="255" t="s">
        <v>4166</v>
      </c>
      <c r="B2986" s="9">
        <v>1</v>
      </c>
      <c r="C2986" s="255" t="s">
        <v>9103</v>
      </c>
      <c r="D2986" s="9">
        <v>0</v>
      </c>
      <c r="E2986" s="9"/>
      <c r="F2986" s="255" t="s">
        <v>9123</v>
      </c>
      <c r="G2986" s="9"/>
      <c r="H2986" s="255" t="s">
        <v>9171</v>
      </c>
      <c r="I2986" s="9">
        <v>2</v>
      </c>
    </row>
    <row r="2987" spans="1:9">
      <c r="A2987" s="255" t="s">
        <v>4167</v>
      </c>
      <c r="B2987" s="9">
        <v>1</v>
      </c>
      <c r="C2987" s="255" t="s">
        <v>9103</v>
      </c>
      <c r="D2987" s="9">
        <v>3.4006997445333665E-3</v>
      </c>
      <c r="E2987" s="9"/>
      <c r="F2987" s="255" t="s">
        <v>9125</v>
      </c>
      <c r="G2987" s="9"/>
      <c r="H2987" s="255" t="s">
        <v>9171</v>
      </c>
      <c r="I2987" s="9">
        <v>2</v>
      </c>
    </row>
    <row r="2988" spans="1:9">
      <c r="A2988" s="255" t="s">
        <v>4168</v>
      </c>
      <c r="B2988" s="9">
        <v>1</v>
      </c>
      <c r="C2988" s="255" t="s">
        <v>9103</v>
      </c>
      <c r="D2988" s="9">
        <v>3.4006997445333665E-3</v>
      </c>
      <c r="E2988" s="9"/>
      <c r="F2988" s="255" t="s">
        <v>9126</v>
      </c>
      <c r="G2988" s="9"/>
      <c r="H2988" s="255" t="s">
        <v>9171</v>
      </c>
      <c r="I2988" s="9">
        <v>2</v>
      </c>
    </row>
    <row r="2989" spans="1:9">
      <c r="A2989" s="255" t="s">
        <v>4169</v>
      </c>
      <c r="B2989" s="9">
        <v>1</v>
      </c>
      <c r="C2989" s="255" t="s">
        <v>9103</v>
      </c>
      <c r="D2989" s="9">
        <v>3.4006997445333665E-3</v>
      </c>
      <c r="E2989" s="9"/>
      <c r="F2989" s="255" t="s">
        <v>9127</v>
      </c>
      <c r="G2989" s="9"/>
      <c r="H2989" s="255" t="s">
        <v>9171</v>
      </c>
      <c r="I2989" s="9">
        <v>2</v>
      </c>
    </row>
    <row r="2990" spans="1:9">
      <c r="A2990" s="255" t="s">
        <v>4170</v>
      </c>
      <c r="B2990" s="9">
        <v>1</v>
      </c>
      <c r="C2990" s="255" t="s">
        <v>9103</v>
      </c>
      <c r="D2990" s="9">
        <v>5.6805943157774846E-3</v>
      </c>
      <c r="E2990" s="9"/>
      <c r="F2990" s="255" t="s">
        <v>9130</v>
      </c>
      <c r="G2990" s="9"/>
      <c r="H2990" s="255" t="s">
        <v>9171</v>
      </c>
      <c r="I2990" s="9">
        <v>2</v>
      </c>
    </row>
    <row r="2991" spans="1:9">
      <c r="A2991" s="255" t="s">
        <v>4171</v>
      </c>
      <c r="B2991" s="9">
        <v>1</v>
      </c>
      <c r="C2991" s="255" t="s">
        <v>9103</v>
      </c>
      <c r="D2991" s="9">
        <v>5.6805943157774846E-3</v>
      </c>
      <c r="E2991" s="9"/>
      <c r="F2991" s="255" t="s">
        <v>9131</v>
      </c>
      <c r="G2991" s="9"/>
      <c r="H2991" s="255" t="s">
        <v>9171</v>
      </c>
      <c r="I2991" s="9">
        <v>2</v>
      </c>
    </row>
    <row r="2992" spans="1:9">
      <c r="A2992" s="255" t="s">
        <v>4172</v>
      </c>
      <c r="B2992" s="9">
        <v>1</v>
      </c>
      <c r="C2992" s="255" t="s">
        <v>9103</v>
      </c>
      <c r="D2992" s="9">
        <v>-2.2798945712441177E-3</v>
      </c>
      <c r="E2992" s="9"/>
      <c r="F2992" s="255" t="s">
        <v>9129</v>
      </c>
      <c r="G2992" s="9"/>
      <c r="H2992" s="255" t="s">
        <v>9171</v>
      </c>
      <c r="I2992" s="9">
        <v>2</v>
      </c>
    </row>
    <row r="2993" spans="1:9">
      <c r="A2993" s="255" t="s">
        <v>4173</v>
      </c>
      <c r="B2993" s="9">
        <v>1</v>
      </c>
      <c r="C2993" s="255" t="s">
        <v>9103</v>
      </c>
      <c r="D2993" s="9">
        <v>0</v>
      </c>
      <c r="E2993" s="9"/>
      <c r="F2993" s="255" t="s">
        <v>9118</v>
      </c>
      <c r="G2993" s="9"/>
      <c r="H2993" s="255" t="s">
        <v>9171</v>
      </c>
      <c r="I2993" s="9">
        <v>2</v>
      </c>
    </row>
    <row r="2994" spans="1:9">
      <c r="A2994" s="255" t="s">
        <v>4174</v>
      </c>
      <c r="B2994" s="9">
        <v>1</v>
      </c>
      <c r="C2994" s="255" t="s">
        <v>9103</v>
      </c>
      <c r="D2994" s="9">
        <v>0</v>
      </c>
      <c r="E2994" s="9"/>
      <c r="F2994" s="255" t="s">
        <v>9141</v>
      </c>
      <c r="G2994" s="9"/>
      <c r="H2994" s="255" t="s">
        <v>9171</v>
      </c>
      <c r="I2994" s="9">
        <v>2</v>
      </c>
    </row>
    <row r="2995" spans="1:9">
      <c r="A2995" s="255" t="s">
        <v>4175</v>
      </c>
      <c r="B2995" s="9">
        <v>1</v>
      </c>
      <c r="C2995" s="255" t="s">
        <v>9103</v>
      </c>
      <c r="D2995" s="9">
        <v>0</v>
      </c>
      <c r="E2995" s="9"/>
      <c r="F2995" s="255" t="s">
        <v>9122</v>
      </c>
      <c r="G2995" s="9"/>
      <c r="H2995" s="255" t="s">
        <v>9171</v>
      </c>
      <c r="I2995" s="9">
        <v>2</v>
      </c>
    </row>
    <row r="2996" spans="1:9">
      <c r="A2996" s="255" t="s">
        <v>4176</v>
      </c>
      <c r="B2996" s="9">
        <v>1</v>
      </c>
      <c r="C2996" s="255" t="s">
        <v>9103</v>
      </c>
      <c r="D2996" s="9">
        <v>0</v>
      </c>
      <c r="E2996" s="9"/>
      <c r="F2996" s="255" t="s">
        <v>9121</v>
      </c>
      <c r="G2996" s="9"/>
      <c r="H2996" s="255" t="s">
        <v>9171</v>
      </c>
      <c r="I2996" s="9">
        <v>2</v>
      </c>
    </row>
    <row r="2997" spans="1:9">
      <c r="A2997" s="255" t="s">
        <v>4177</v>
      </c>
      <c r="B2997" s="9">
        <v>1</v>
      </c>
      <c r="C2997" s="255" t="s">
        <v>9103</v>
      </c>
      <c r="D2997" s="9">
        <v>0</v>
      </c>
      <c r="E2997" s="9"/>
      <c r="F2997" s="255" t="s">
        <v>9119</v>
      </c>
      <c r="G2997" s="9"/>
      <c r="H2997" s="255" t="s">
        <v>9171</v>
      </c>
      <c r="I2997" s="9">
        <v>2</v>
      </c>
    </row>
    <row r="2998" spans="1:9">
      <c r="A2998" s="255" t="s">
        <v>4178</v>
      </c>
      <c r="B2998" s="9">
        <v>1</v>
      </c>
      <c r="C2998" s="255" t="s">
        <v>9103</v>
      </c>
      <c r="D2998" s="9">
        <v>0</v>
      </c>
      <c r="E2998" s="9"/>
      <c r="F2998" s="255" t="s">
        <v>9120</v>
      </c>
      <c r="G2998" s="9"/>
      <c r="H2998" s="255" t="s">
        <v>9171</v>
      </c>
      <c r="I2998" s="9">
        <v>2</v>
      </c>
    </row>
    <row r="2999" spans="1:9">
      <c r="A2999" s="255" t="s">
        <v>4179</v>
      </c>
      <c r="B2999" s="9">
        <v>1</v>
      </c>
      <c r="C2999" s="255" t="s">
        <v>9103</v>
      </c>
      <c r="D2999" s="9">
        <v>1.7733934788788427E-3</v>
      </c>
      <c r="E2999" s="9"/>
      <c r="F2999" s="255" t="s">
        <v>9136</v>
      </c>
      <c r="G2999" s="9"/>
      <c r="H2999" s="255" t="s">
        <v>9171</v>
      </c>
      <c r="I2999" s="9">
        <v>2</v>
      </c>
    </row>
    <row r="3000" spans="1:9">
      <c r="A3000" s="255" t="s">
        <v>4180</v>
      </c>
      <c r="B3000" s="9">
        <v>1</v>
      </c>
      <c r="C3000" s="255" t="s">
        <v>9103</v>
      </c>
      <c r="D3000" s="9">
        <v>-1.0774566725679244E-3</v>
      </c>
      <c r="E3000" s="9"/>
      <c r="F3000" s="255" t="s">
        <v>9137</v>
      </c>
      <c r="G3000" s="9"/>
      <c r="H3000" s="255" t="s">
        <v>9171</v>
      </c>
      <c r="I3000" s="9">
        <v>2</v>
      </c>
    </row>
    <row r="3001" spans="1:9">
      <c r="A3001" s="255" t="s">
        <v>4181</v>
      </c>
      <c r="B3001" s="9">
        <v>1</v>
      </c>
      <c r="C3001" s="255" t="s">
        <v>9103</v>
      </c>
      <c r="D3001" s="9">
        <v>6.959368063109184E-4</v>
      </c>
      <c r="E3001" s="9"/>
      <c r="F3001" s="255" t="s">
        <v>9138</v>
      </c>
      <c r="G3001" s="9"/>
      <c r="H3001" s="255" t="s">
        <v>9171</v>
      </c>
      <c r="I3001" s="9">
        <v>2</v>
      </c>
    </row>
    <row r="3002" spans="1:9">
      <c r="A3002" s="255" t="s">
        <v>4182</v>
      </c>
      <c r="B3002" s="9">
        <v>1</v>
      </c>
      <c r="C3002" s="255" t="s">
        <v>9103</v>
      </c>
      <c r="D3002" s="9">
        <v>2.7652112846606402E-3</v>
      </c>
      <c r="E3002" s="9"/>
      <c r="F3002" s="255" t="s">
        <v>9117</v>
      </c>
      <c r="G3002" s="9"/>
      <c r="H3002" s="255" t="s">
        <v>9171</v>
      </c>
      <c r="I3002" s="9">
        <v>2</v>
      </c>
    </row>
    <row r="3003" spans="1:9">
      <c r="A3003" s="255" t="s">
        <v>4183</v>
      </c>
      <c r="B3003" s="9">
        <v>1</v>
      </c>
      <c r="C3003" s="255" t="s">
        <v>9103</v>
      </c>
      <c r="D3003" s="9">
        <v>2.2194462248059255E-3</v>
      </c>
      <c r="E3003" s="9"/>
      <c r="F3003" s="255" t="s">
        <v>9128</v>
      </c>
      <c r="G3003" s="9"/>
      <c r="H3003" s="255" t="s">
        <v>9171</v>
      </c>
      <c r="I3003" s="9">
        <v>2</v>
      </c>
    </row>
    <row r="3004" spans="1:9">
      <c r="A3004" s="255" t="s">
        <v>4184</v>
      </c>
      <c r="B3004" s="9">
        <v>1</v>
      </c>
      <c r="C3004" s="255" t="s">
        <v>9103</v>
      </c>
      <c r="D3004" s="9">
        <v>4.9846575094665653E-3</v>
      </c>
      <c r="E3004" s="9"/>
      <c r="F3004" s="255" t="s">
        <v>9135</v>
      </c>
      <c r="G3004" s="9"/>
      <c r="H3004" s="255" t="s">
        <v>9171</v>
      </c>
      <c r="I3004" s="9">
        <v>2</v>
      </c>
    </row>
    <row r="3005" spans="1:9">
      <c r="A3005" s="255" t="s">
        <v>4185</v>
      </c>
      <c r="B3005" s="9">
        <v>1</v>
      </c>
      <c r="C3005" s="255" t="s">
        <v>9103</v>
      </c>
      <c r="D3005" s="9">
        <v>-3.7295844347840466E-4</v>
      </c>
      <c r="E3005" s="9"/>
      <c r="F3005" s="255" t="s">
        <v>9139</v>
      </c>
      <c r="G3005" s="9"/>
      <c r="H3005" s="255" t="s">
        <v>9171</v>
      </c>
      <c r="I3005" s="9">
        <v>2</v>
      </c>
    </row>
    <row r="3006" spans="1:9">
      <c r="A3006" s="255" t="s">
        <v>4186</v>
      </c>
      <c r="B3006" s="9">
        <v>1</v>
      </c>
      <c r="C3006" s="255" t="s">
        <v>9103</v>
      </c>
      <c r="D3006" s="9">
        <v>-1.9069361277657131E-3</v>
      </c>
      <c r="E3006" s="9"/>
      <c r="F3006" s="255" t="s">
        <v>9140</v>
      </c>
      <c r="G3006" s="9"/>
      <c r="H3006" s="255" t="s">
        <v>9171</v>
      </c>
      <c r="I3006" s="9">
        <v>2</v>
      </c>
    </row>
    <row r="3007" spans="1:9">
      <c r="A3007" s="255" t="s">
        <v>4187</v>
      </c>
      <c r="B3007" s="9">
        <v>2</v>
      </c>
      <c r="C3007" s="255" t="s">
        <v>9103</v>
      </c>
      <c r="D3007" s="9">
        <v>-2.4524422364316132E-4</v>
      </c>
      <c r="E3007" s="9"/>
      <c r="F3007" s="255" t="s">
        <v>9132</v>
      </c>
      <c r="G3007" s="9"/>
      <c r="H3007" s="255" t="s">
        <v>9171</v>
      </c>
      <c r="I3007" s="9">
        <v>2</v>
      </c>
    </row>
    <row r="3008" spans="1:9">
      <c r="A3008" s="255" t="s">
        <v>4188</v>
      </c>
      <c r="B3008" s="9">
        <v>2</v>
      </c>
      <c r="C3008" s="255" t="s">
        <v>9103</v>
      </c>
      <c r="D3008" s="9">
        <v>-2.4524422364316132E-4</v>
      </c>
      <c r="E3008" s="9"/>
      <c r="F3008" s="255" t="s">
        <v>9133</v>
      </c>
      <c r="G3008" s="9"/>
      <c r="H3008" s="255" t="s">
        <v>9171</v>
      </c>
      <c r="I3008" s="9">
        <v>2</v>
      </c>
    </row>
    <row r="3009" spans="1:9">
      <c r="A3009" s="255" t="s">
        <v>4189</v>
      </c>
      <c r="B3009" s="9">
        <v>2</v>
      </c>
      <c r="C3009" s="255" t="s">
        <v>9103</v>
      </c>
      <c r="D3009" s="9">
        <v>3.1917449568744567E-3</v>
      </c>
      <c r="E3009" s="9"/>
      <c r="F3009" s="255" t="s">
        <v>9134</v>
      </c>
      <c r="G3009" s="9"/>
      <c r="H3009" s="255" t="s">
        <v>9171</v>
      </c>
      <c r="I3009" s="9">
        <v>2</v>
      </c>
    </row>
    <row r="3010" spans="1:9">
      <c r="A3010" s="255" t="s">
        <v>4190</v>
      </c>
      <c r="B3010" s="9">
        <v>2</v>
      </c>
      <c r="C3010" s="255" t="s">
        <v>9103</v>
      </c>
      <c r="D3010" s="9">
        <v>0</v>
      </c>
      <c r="E3010" s="9"/>
      <c r="F3010" s="255" t="s">
        <v>9124</v>
      </c>
      <c r="G3010" s="9"/>
      <c r="H3010" s="255" t="s">
        <v>9171</v>
      </c>
      <c r="I3010" s="9">
        <v>2</v>
      </c>
    </row>
    <row r="3011" spans="1:9">
      <c r="A3011" s="255" t="s">
        <v>4191</v>
      </c>
      <c r="B3011" s="9">
        <v>2</v>
      </c>
      <c r="C3011" s="255" t="s">
        <v>9103</v>
      </c>
      <c r="D3011" s="9">
        <v>0</v>
      </c>
      <c r="E3011" s="9"/>
      <c r="F3011" s="255" t="s">
        <v>9123</v>
      </c>
      <c r="G3011" s="9"/>
      <c r="H3011" s="255" t="s">
        <v>9171</v>
      </c>
      <c r="I3011" s="9">
        <v>2</v>
      </c>
    </row>
    <row r="3012" spans="1:9">
      <c r="A3012" s="255" t="s">
        <v>4192</v>
      </c>
      <c r="B3012" s="9">
        <v>2</v>
      </c>
      <c r="C3012" s="255" t="s">
        <v>9103</v>
      </c>
      <c r="D3012" s="9">
        <v>2.9465007332312955E-3</v>
      </c>
      <c r="E3012" s="9"/>
      <c r="F3012" s="255" t="s">
        <v>9125</v>
      </c>
      <c r="G3012" s="9"/>
      <c r="H3012" s="255" t="s">
        <v>9171</v>
      </c>
      <c r="I3012" s="9">
        <v>2</v>
      </c>
    </row>
    <row r="3013" spans="1:9">
      <c r="A3013" s="255" t="s">
        <v>4193</v>
      </c>
      <c r="B3013" s="9">
        <v>2</v>
      </c>
      <c r="C3013" s="255" t="s">
        <v>9103</v>
      </c>
      <c r="D3013" s="9">
        <v>2.9465007332312955E-3</v>
      </c>
      <c r="E3013" s="9"/>
      <c r="F3013" s="255" t="s">
        <v>9126</v>
      </c>
      <c r="G3013" s="9"/>
      <c r="H3013" s="255" t="s">
        <v>9171</v>
      </c>
      <c r="I3013" s="9">
        <v>2</v>
      </c>
    </row>
    <row r="3014" spans="1:9">
      <c r="A3014" s="255" t="s">
        <v>4194</v>
      </c>
      <c r="B3014" s="9">
        <v>2</v>
      </c>
      <c r="C3014" s="255" t="s">
        <v>9103</v>
      </c>
      <c r="D3014" s="9">
        <v>2.9465007332312955E-3</v>
      </c>
      <c r="E3014" s="9"/>
      <c r="F3014" s="255" t="s">
        <v>9127</v>
      </c>
      <c r="G3014" s="9"/>
      <c r="H3014" s="255" t="s">
        <v>9171</v>
      </c>
      <c r="I3014" s="9">
        <v>2</v>
      </c>
    </row>
    <row r="3015" spans="1:9">
      <c r="A3015" s="255" t="s">
        <v>4195</v>
      </c>
      <c r="B3015" s="9">
        <v>2</v>
      </c>
      <c r="C3015" s="255" t="s">
        <v>9103</v>
      </c>
      <c r="D3015" s="9">
        <v>5.5791664307263747E-3</v>
      </c>
      <c r="E3015" s="9"/>
      <c r="F3015" s="255" t="s">
        <v>9130</v>
      </c>
      <c r="G3015" s="9"/>
      <c r="H3015" s="255" t="s">
        <v>9171</v>
      </c>
      <c r="I3015" s="9">
        <v>2</v>
      </c>
    </row>
    <row r="3016" spans="1:9">
      <c r="A3016" s="255" t="s">
        <v>4196</v>
      </c>
      <c r="B3016" s="9">
        <v>2</v>
      </c>
      <c r="C3016" s="255" t="s">
        <v>9103</v>
      </c>
      <c r="D3016" s="9">
        <v>5.5791664307263747E-3</v>
      </c>
      <c r="E3016" s="9"/>
      <c r="F3016" s="255" t="s">
        <v>9131</v>
      </c>
      <c r="G3016" s="9"/>
      <c r="H3016" s="255" t="s">
        <v>9171</v>
      </c>
      <c r="I3016" s="9">
        <v>2</v>
      </c>
    </row>
    <row r="3017" spans="1:9">
      <c r="A3017" s="255" t="s">
        <v>4197</v>
      </c>
      <c r="B3017" s="9">
        <v>2</v>
      </c>
      <c r="C3017" s="255" t="s">
        <v>9103</v>
      </c>
      <c r="D3017" s="9">
        <v>-2.6326656974950788E-3</v>
      </c>
      <c r="E3017" s="9"/>
      <c r="F3017" s="255" t="s">
        <v>9129</v>
      </c>
      <c r="G3017" s="9"/>
      <c r="H3017" s="255" t="s">
        <v>9171</v>
      </c>
      <c r="I3017" s="9">
        <v>2</v>
      </c>
    </row>
    <row r="3018" spans="1:9">
      <c r="A3018" s="255" t="s">
        <v>4198</v>
      </c>
      <c r="B3018" s="9">
        <v>2</v>
      </c>
      <c r="C3018" s="255" t="s">
        <v>9103</v>
      </c>
      <c r="D3018" s="9">
        <v>0</v>
      </c>
      <c r="E3018" s="9"/>
      <c r="F3018" s="255" t="s">
        <v>9118</v>
      </c>
      <c r="G3018" s="9"/>
      <c r="H3018" s="255" t="s">
        <v>9171</v>
      </c>
      <c r="I3018" s="9">
        <v>2</v>
      </c>
    </row>
    <row r="3019" spans="1:9">
      <c r="A3019" s="255" t="s">
        <v>4199</v>
      </c>
      <c r="B3019" s="9">
        <v>2</v>
      </c>
      <c r="C3019" s="255" t="s">
        <v>9103</v>
      </c>
      <c r="D3019" s="9">
        <v>0</v>
      </c>
      <c r="E3019" s="9"/>
      <c r="F3019" s="255" t="s">
        <v>9141</v>
      </c>
      <c r="G3019" s="9"/>
      <c r="H3019" s="255" t="s">
        <v>9171</v>
      </c>
      <c r="I3019" s="9">
        <v>2</v>
      </c>
    </row>
    <row r="3020" spans="1:9">
      <c r="A3020" s="255" t="s">
        <v>4200</v>
      </c>
      <c r="B3020" s="9">
        <v>2</v>
      </c>
      <c r="C3020" s="255" t="s">
        <v>9103</v>
      </c>
      <c r="D3020" s="9">
        <v>0</v>
      </c>
      <c r="E3020" s="9"/>
      <c r="F3020" s="255" t="s">
        <v>9122</v>
      </c>
      <c r="G3020" s="9"/>
      <c r="H3020" s="255" t="s">
        <v>9171</v>
      </c>
      <c r="I3020" s="9">
        <v>2</v>
      </c>
    </row>
    <row r="3021" spans="1:9">
      <c r="A3021" s="255" t="s">
        <v>4201</v>
      </c>
      <c r="B3021" s="9">
        <v>2</v>
      </c>
      <c r="C3021" s="255" t="s">
        <v>9103</v>
      </c>
      <c r="D3021" s="9">
        <v>0</v>
      </c>
      <c r="E3021" s="9"/>
      <c r="F3021" s="255" t="s">
        <v>9121</v>
      </c>
      <c r="G3021" s="9"/>
      <c r="H3021" s="255" t="s">
        <v>9171</v>
      </c>
      <c r="I3021" s="9">
        <v>2</v>
      </c>
    </row>
    <row r="3022" spans="1:9">
      <c r="A3022" s="255" t="s">
        <v>4202</v>
      </c>
      <c r="B3022" s="9">
        <v>2</v>
      </c>
      <c r="C3022" s="255" t="s">
        <v>9103</v>
      </c>
      <c r="D3022" s="9">
        <v>0</v>
      </c>
      <c r="E3022" s="9"/>
      <c r="F3022" s="255" t="s">
        <v>9119</v>
      </c>
      <c r="G3022" s="9"/>
      <c r="H3022" s="255" t="s">
        <v>9171</v>
      </c>
      <c r="I3022" s="9">
        <v>2</v>
      </c>
    </row>
    <row r="3023" spans="1:9">
      <c r="A3023" s="255" t="s">
        <v>4203</v>
      </c>
      <c r="B3023" s="9">
        <v>2</v>
      </c>
      <c r="C3023" s="255" t="s">
        <v>9103</v>
      </c>
      <c r="D3023" s="9">
        <v>0</v>
      </c>
      <c r="E3023" s="9"/>
      <c r="F3023" s="255" t="s">
        <v>9120</v>
      </c>
      <c r="G3023" s="9"/>
      <c r="H3023" s="255" t="s">
        <v>9171</v>
      </c>
      <c r="I3023" s="9">
        <v>2</v>
      </c>
    </row>
    <row r="3024" spans="1:9">
      <c r="A3024" s="255" t="s">
        <v>4204</v>
      </c>
      <c r="B3024" s="9">
        <v>2</v>
      </c>
      <c r="C3024" s="255" t="s">
        <v>9103</v>
      </c>
      <c r="D3024" s="9">
        <v>1.7101902389100102E-3</v>
      </c>
      <c r="E3024" s="9"/>
      <c r="F3024" s="255" t="s">
        <v>9136</v>
      </c>
      <c r="G3024" s="9"/>
      <c r="H3024" s="255" t="s">
        <v>9171</v>
      </c>
      <c r="I3024" s="9">
        <v>2</v>
      </c>
    </row>
    <row r="3025" spans="1:9">
      <c r="A3025" s="255" t="s">
        <v>4205</v>
      </c>
      <c r="B3025" s="9">
        <v>2</v>
      </c>
      <c r="C3025" s="255" t="s">
        <v>9103</v>
      </c>
      <c r="D3025" s="9">
        <v>-1.1776807013497781E-3</v>
      </c>
      <c r="E3025" s="9"/>
      <c r="F3025" s="255" t="s">
        <v>9137</v>
      </c>
      <c r="G3025" s="9"/>
      <c r="H3025" s="255" t="s">
        <v>9171</v>
      </c>
      <c r="I3025" s="9">
        <v>2</v>
      </c>
    </row>
    <row r="3026" spans="1:9">
      <c r="A3026" s="255" t="s">
        <v>4206</v>
      </c>
      <c r="B3026" s="9">
        <v>2</v>
      </c>
      <c r="C3026" s="255" t="s">
        <v>9103</v>
      </c>
      <c r="D3026" s="9">
        <v>5.3250953756023192E-4</v>
      </c>
      <c r="E3026" s="9"/>
      <c r="F3026" s="255" t="s">
        <v>9138</v>
      </c>
      <c r="G3026" s="9"/>
      <c r="H3026" s="255" t="s">
        <v>9171</v>
      </c>
      <c r="I3026" s="9">
        <v>2</v>
      </c>
    </row>
    <row r="3027" spans="1:9">
      <c r="A3027" s="255" t="s">
        <v>4207</v>
      </c>
      <c r="B3027" s="9">
        <v>2</v>
      </c>
      <c r="C3027" s="255" t="s">
        <v>9103</v>
      </c>
      <c r="D3027" s="9">
        <v>2.6452951068740619E-3</v>
      </c>
      <c r="E3027" s="9"/>
      <c r="F3027" s="255" t="s">
        <v>9117</v>
      </c>
      <c r="G3027" s="9"/>
      <c r="H3027" s="255" t="s">
        <v>9171</v>
      </c>
      <c r="I3027" s="9">
        <v>2</v>
      </c>
    </row>
    <row r="3028" spans="1:9">
      <c r="A3028" s="255" t="s">
        <v>4208</v>
      </c>
      <c r="B3028" s="9">
        <v>2</v>
      </c>
      <c r="C3028" s="255" t="s">
        <v>9103</v>
      </c>
      <c r="D3028" s="9">
        <v>2.4013617862920808E-3</v>
      </c>
      <c r="E3028" s="9"/>
      <c r="F3028" s="255" t="s">
        <v>9128</v>
      </c>
      <c r="G3028" s="9"/>
      <c r="H3028" s="255" t="s">
        <v>9171</v>
      </c>
      <c r="I3028" s="9">
        <v>2</v>
      </c>
    </row>
    <row r="3029" spans="1:9">
      <c r="A3029" s="255" t="s">
        <v>4209</v>
      </c>
      <c r="B3029" s="9">
        <v>2</v>
      </c>
      <c r="C3029" s="255" t="s">
        <v>9103</v>
      </c>
      <c r="D3029" s="9">
        <v>5.0466568931661427E-3</v>
      </c>
      <c r="E3029" s="9"/>
      <c r="F3029" s="255" t="s">
        <v>9135</v>
      </c>
      <c r="G3029" s="9"/>
      <c r="H3029" s="255" t="s">
        <v>9171</v>
      </c>
      <c r="I3029" s="9">
        <v>2</v>
      </c>
    </row>
    <row r="3030" spans="1:9">
      <c r="A3030" s="255" t="s">
        <v>4210</v>
      </c>
      <c r="B3030" s="9">
        <v>2</v>
      </c>
      <c r="C3030" s="255" t="s">
        <v>9103</v>
      </c>
      <c r="D3030" s="9">
        <v>-7.7775376120339324E-4</v>
      </c>
      <c r="E3030" s="9"/>
      <c r="F3030" s="255" t="s">
        <v>9139</v>
      </c>
      <c r="G3030" s="9"/>
      <c r="H3030" s="255" t="s">
        <v>9171</v>
      </c>
      <c r="I3030" s="9">
        <v>2</v>
      </c>
    </row>
    <row r="3031" spans="1:9">
      <c r="A3031" s="255" t="s">
        <v>4211</v>
      </c>
      <c r="B3031" s="9">
        <v>2</v>
      </c>
      <c r="C3031" s="255" t="s">
        <v>9103</v>
      </c>
      <c r="D3031" s="9">
        <v>-1.8549119362916858E-3</v>
      </c>
      <c r="E3031" s="9"/>
      <c r="F3031" s="255" t="s">
        <v>9140</v>
      </c>
      <c r="G3031" s="9"/>
      <c r="H3031" s="255" t="s">
        <v>9171</v>
      </c>
      <c r="I3031" s="9">
        <v>2</v>
      </c>
    </row>
    <row r="3032" spans="1:9">
      <c r="A3032" s="255" t="s">
        <v>4212</v>
      </c>
      <c r="B3032" s="9">
        <v>3</v>
      </c>
      <c r="C3032" s="255" t="s">
        <v>9103</v>
      </c>
      <c r="D3032" s="9">
        <v>-4.1686334058038183E-4</v>
      </c>
      <c r="E3032" s="9"/>
      <c r="F3032" s="255" t="s">
        <v>9132</v>
      </c>
      <c r="G3032" s="9"/>
      <c r="H3032" s="255" t="s">
        <v>9171</v>
      </c>
      <c r="I3032" s="9">
        <v>2</v>
      </c>
    </row>
    <row r="3033" spans="1:9">
      <c r="A3033" s="255" t="s">
        <v>4213</v>
      </c>
      <c r="B3033" s="9">
        <v>3</v>
      </c>
      <c r="C3033" s="255" t="s">
        <v>9103</v>
      </c>
      <c r="D3033" s="9">
        <v>-4.1686334058038183E-4</v>
      </c>
      <c r="E3033" s="9"/>
      <c r="F3033" s="255" t="s">
        <v>9133</v>
      </c>
      <c r="G3033" s="9"/>
      <c r="H3033" s="255" t="s">
        <v>9171</v>
      </c>
      <c r="I3033" s="9">
        <v>2</v>
      </c>
    </row>
    <row r="3034" spans="1:9">
      <c r="A3034" s="255" t="s">
        <v>4214</v>
      </c>
      <c r="B3034" s="9">
        <v>3</v>
      </c>
      <c r="C3034" s="255" t="s">
        <v>9103</v>
      </c>
      <c r="D3034" s="9">
        <v>3.5970482314777968E-3</v>
      </c>
      <c r="E3034" s="9"/>
      <c r="F3034" s="255" t="s">
        <v>9134</v>
      </c>
      <c r="G3034" s="9"/>
      <c r="H3034" s="255" t="s">
        <v>9171</v>
      </c>
      <c r="I3034" s="9">
        <v>2</v>
      </c>
    </row>
    <row r="3035" spans="1:9">
      <c r="A3035" s="255" t="s">
        <v>4215</v>
      </c>
      <c r="B3035" s="9">
        <v>3</v>
      </c>
      <c r="C3035" s="255" t="s">
        <v>9103</v>
      </c>
      <c r="D3035" s="9">
        <v>0</v>
      </c>
      <c r="E3035" s="9"/>
      <c r="F3035" s="255" t="s">
        <v>9124</v>
      </c>
      <c r="G3035" s="9"/>
      <c r="H3035" s="255" t="s">
        <v>9171</v>
      </c>
      <c r="I3035" s="9">
        <v>2</v>
      </c>
    </row>
    <row r="3036" spans="1:9">
      <c r="A3036" s="255" t="s">
        <v>4216</v>
      </c>
      <c r="B3036" s="9">
        <v>3</v>
      </c>
      <c r="C3036" s="255" t="s">
        <v>9103</v>
      </c>
      <c r="D3036" s="9">
        <v>0</v>
      </c>
      <c r="E3036" s="9"/>
      <c r="F3036" s="255" t="s">
        <v>9123</v>
      </c>
      <c r="G3036" s="9"/>
      <c r="H3036" s="255" t="s">
        <v>9171</v>
      </c>
      <c r="I3036" s="9">
        <v>2</v>
      </c>
    </row>
    <row r="3037" spans="1:9">
      <c r="A3037" s="255" t="s">
        <v>4217</v>
      </c>
      <c r="B3037" s="9">
        <v>3</v>
      </c>
      <c r="C3037" s="255" t="s">
        <v>9103</v>
      </c>
      <c r="D3037" s="9">
        <v>3.1801848908974148E-3</v>
      </c>
      <c r="E3037" s="9"/>
      <c r="F3037" s="255" t="s">
        <v>9125</v>
      </c>
      <c r="G3037" s="9"/>
      <c r="H3037" s="255" t="s">
        <v>9171</v>
      </c>
      <c r="I3037" s="9">
        <v>2</v>
      </c>
    </row>
    <row r="3038" spans="1:9">
      <c r="A3038" s="255" t="s">
        <v>4218</v>
      </c>
      <c r="B3038" s="9">
        <v>3</v>
      </c>
      <c r="C3038" s="255" t="s">
        <v>9103</v>
      </c>
      <c r="D3038" s="9">
        <v>3.1801848908974148E-3</v>
      </c>
      <c r="E3038" s="9"/>
      <c r="F3038" s="255" t="s">
        <v>9126</v>
      </c>
      <c r="G3038" s="9"/>
      <c r="H3038" s="255" t="s">
        <v>9171</v>
      </c>
      <c r="I3038" s="9">
        <v>2</v>
      </c>
    </row>
    <row r="3039" spans="1:9">
      <c r="A3039" s="255" t="s">
        <v>4219</v>
      </c>
      <c r="B3039" s="9">
        <v>3</v>
      </c>
      <c r="C3039" s="255" t="s">
        <v>9103</v>
      </c>
      <c r="D3039" s="9">
        <v>3.1801848908974148E-3</v>
      </c>
      <c r="E3039" s="9"/>
      <c r="F3039" s="255" t="s">
        <v>9127</v>
      </c>
      <c r="G3039" s="9"/>
      <c r="H3039" s="255" t="s">
        <v>9171</v>
      </c>
      <c r="I3039" s="9">
        <v>2</v>
      </c>
    </row>
    <row r="3040" spans="1:9">
      <c r="A3040" s="255" t="s">
        <v>4220</v>
      </c>
      <c r="B3040" s="9">
        <v>3</v>
      </c>
      <c r="C3040" s="255" t="s">
        <v>9103</v>
      </c>
      <c r="D3040" s="9">
        <v>6.6147400757196675E-3</v>
      </c>
      <c r="E3040" s="9"/>
      <c r="F3040" s="255" t="s">
        <v>9130</v>
      </c>
      <c r="G3040" s="9"/>
      <c r="H3040" s="255" t="s">
        <v>9171</v>
      </c>
      <c r="I3040" s="9">
        <v>2</v>
      </c>
    </row>
    <row r="3041" spans="1:9">
      <c r="A3041" s="255" t="s">
        <v>4221</v>
      </c>
      <c r="B3041" s="9">
        <v>3</v>
      </c>
      <c r="C3041" s="255" t="s">
        <v>9103</v>
      </c>
      <c r="D3041" s="9">
        <v>6.6147400757196675E-3</v>
      </c>
      <c r="E3041" s="9"/>
      <c r="F3041" s="255" t="s">
        <v>9131</v>
      </c>
      <c r="G3041" s="9"/>
      <c r="H3041" s="255" t="s">
        <v>9171</v>
      </c>
      <c r="I3041" s="9">
        <v>2</v>
      </c>
    </row>
    <row r="3042" spans="1:9">
      <c r="A3042" s="255" t="s">
        <v>4222</v>
      </c>
      <c r="B3042" s="9">
        <v>3</v>
      </c>
      <c r="C3042" s="255" t="s">
        <v>9103</v>
      </c>
      <c r="D3042" s="9">
        <v>-3.4345551848222527E-3</v>
      </c>
      <c r="E3042" s="9"/>
      <c r="F3042" s="255" t="s">
        <v>9129</v>
      </c>
      <c r="G3042" s="9"/>
      <c r="H3042" s="255" t="s">
        <v>9171</v>
      </c>
      <c r="I3042" s="9">
        <v>2</v>
      </c>
    </row>
    <row r="3043" spans="1:9">
      <c r="A3043" s="255" t="s">
        <v>4223</v>
      </c>
      <c r="B3043" s="9">
        <v>3</v>
      </c>
      <c r="C3043" s="255" t="s">
        <v>9103</v>
      </c>
      <c r="D3043" s="9">
        <v>0</v>
      </c>
      <c r="E3043" s="9"/>
      <c r="F3043" s="255" t="s">
        <v>9118</v>
      </c>
      <c r="G3043" s="9"/>
      <c r="H3043" s="255" t="s">
        <v>9171</v>
      </c>
      <c r="I3043" s="9">
        <v>2</v>
      </c>
    </row>
    <row r="3044" spans="1:9">
      <c r="A3044" s="255" t="s">
        <v>4224</v>
      </c>
      <c r="B3044" s="9">
        <v>3</v>
      </c>
      <c r="C3044" s="255" t="s">
        <v>9103</v>
      </c>
      <c r="D3044" s="9">
        <v>0</v>
      </c>
      <c r="E3044" s="9"/>
      <c r="F3044" s="255" t="s">
        <v>9141</v>
      </c>
      <c r="G3044" s="9"/>
      <c r="H3044" s="255" t="s">
        <v>9171</v>
      </c>
      <c r="I3044" s="9">
        <v>2</v>
      </c>
    </row>
    <row r="3045" spans="1:9">
      <c r="A3045" s="255" t="s">
        <v>4225</v>
      </c>
      <c r="B3045" s="9">
        <v>3</v>
      </c>
      <c r="C3045" s="255" t="s">
        <v>9103</v>
      </c>
      <c r="D3045" s="9">
        <v>0</v>
      </c>
      <c r="E3045" s="9"/>
      <c r="F3045" s="255" t="s">
        <v>9122</v>
      </c>
      <c r="G3045" s="9"/>
      <c r="H3045" s="255" t="s">
        <v>9171</v>
      </c>
      <c r="I3045" s="9">
        <v>2</v>
      </c>
    </row>
    <row r="3046" spans="1:9">
      <c r="A3046" s="255" t="s">
        <v>4226</v>
      </c>
      <c r="B3046" s="9">
        <v>3</v>
      </c>
      <c r="C3046" s="255" t="s">
        <v>9103</v>
      </c>
      <c r="D3046" s="9">
        <v>0</v>
      </c>
      <c r="E3046" s="9"/>
      <c r="F3046" s="255" t="s">
        <v>9121</v>
      </c>
      <c r="G3046" s="9"/>
      <c r="H3046" s="255" t="s">
        <v>9171</v>
      </c>
      <c r="I3046" s="9">
        <v>2</v>
      </c>
    </row>
    <row r="3047" spans="1:9">
      <c r="A3047" s="255" t="s">
        <v>4227</v>
      </c>
      <c r="B3047" s="9">
        <v>3</v>
      </c>
      <c r="C3047" s="255" t="s">
        <v>9103</v>
      </c>
      <c r="D3047" s="9">
        <v>0</v>
      </c>
      <c r="E3047" s="9"/>
      <c r="F3047" s="255" t="s">
        <v>9119</v>
      </c>
      <c r="G3047" s="9"/>
      <c r="H3047" s="255" t="s">
        <v>9171</v>
      </c>
      <c r="I3047" s="9">
        <v>2</v>
      </c>
    </row>
    <row r="3048" spans="1:9">
      <c r="A3048" s="255" t="s">
        <v>4228</v>
      </c>
      <c r="B3048" s="9">
        <v>3</v>
      </c>
      <c r="C3048" s="255" t="s">
        <v>9103</v>
      </c>
      <c r="D3048" s="9">
        <v>0</v>
      </c>
      <c r="E3048" s="9"/>
      <c r="F3048" s="255" t="s">
        <v>9120</v>
      </c>
      <c r="G3048" s="9"/>
      <c r="H3048" s="255" t="s">
        <v>9171</v>
      </c>
      <c r="I3048" s="9">
        <v>2</v>
      </c>
    </row>
    <row r="3049" spans="1:9">
      <c r="A3049" s="255" t="s">
        <v>4229</v>
      </c>
      <c r="B3049" s="9">
        <v>3</v>
      </c>
      <c r="C3049" s="255" t="s">
        <v>9103</v>
      </c>
      <c r="D3049" s="9">
        <v>2.2109042369507816E-3</v>
      </c>
      <c r="E3049" s="9"/>
      <c r="F3049" s="255" t="s">
        <v>9136</v>
      </c>
      <c r="G3049" s="9"/>
      <c r="H3049" s="255" t="s">
        <v>9171</v>
      </c>
      <c r="I3049" s="9">
        <v>2</v>
      </c>
    </row>
    <row r="3050" spans="1:9">
      <c r="A3050" s="255" t="s">
        <v>4230</v>
      </c>
      <c r="B3050" s="9">
        <v>3</v>
      </c>
      <c r="C3050" s="255" t="s">
        <v>9103</v>
      </c>
      <c r="D3050" s="9">
        <v>-1.234590994744315E-3</v>
      </c>
      <c r="E3050" s="9"/>
      <c r="F3050" s="255" t="s">
        <v>9137</v>
      </c>
      <c r="G3050" s="9"/>
      <c r="H3050" s="255" t="s">
        <v>9171</v>
      </c>
      <c r="I3050" s="9">
        <v>2</v>
      </c>
    </row>
    <row r="3051" spans="1:9">
      <c r="A3051" s="255" t="s">
        <v>4231</v>
      </c>
      <c r="B3051" s="9">
        <v>3</v>
      </c>
      <c r="C3051" s="255" t="s">
        <v>9103</v>
      </c>
      <c r="D3051" s="9">
        <v>9.7631324220646704E-4</v>
      </c>
      <c r="E3051" s="9"/>
      <c r="F3051" s="255" t="s">
        <v>9138</v>
      </c>
      <c r="G3051" s="9"/>
      <c r="H3051" s="255" t="s">
        <v>9171</v>
      </c>
      <c r="I3051" s="9">
        <v>2</v>
      </c>
    </row>
    <row r="3052" spans="1:9">
      <c r="A3052" s="255" t="s">
        <v>4232</v>
      </c>
      <c r="B3052" s="9">
        <v>3</v>
      </c>
      <c r="C3052" s="255" t="s">
        <v>9103</v>
      </c>
      <c r="D3052" s="9">
        <v>3.0367594407724311E-3</v>
      </c>
      <c r="E3052" s="9"/>
      <c r="F3052" s="255" t="s">
        <v>9117</v>
      </c>
      <c r="G3052" s="9"/>
      <c r="H3052" s="255" t="s">
        <v>9171</v>
      </c>
      <c r="I3052" s="9">
        <v>2</v>
      </c>
    </row>
    <row r="3053" spans="1:9">
      <c r="A3053" s="255" t="s">
        <v>4233</v>
      </c>
      <c r="B3053" s="9">
        <v>3</v>
      </c>
      <c r="C3053" s="255" t="s">
        <v>9103</v>
      </c>
      <c r="D3053" s="9">
        <v>2.6016673927407698E-3</v>
      </c>
      <c r="E3053" s="9"/>
      <c r="F3053" s="255" t="s">
        <v>9128</v>
      </c>
      <c r="G3053" s="9"/>
      <c r="H3053" s="255" t="s">
        <v>9171</v>
      </c>
      <c r="I3053" s="9">
        <v>2</v>
      </c>
    </row>
    <row r="3054" spans="1:9">
      <c r="A3054" s="255" t="s">
        <v>4234</v>
      </c>
      <c r="B3054" s="9">
        <v>3</v>
      </c>
      <c r="C3054" s="255" t="s">
        <v>9103</v>
      </c>
      <c r="D3054" s="9">
        <v>5.6384268335132005E-3</v>
      </c>
      <c r="E3054" s="9"/>
      <c r="F3054" s="255" t="s">
        <v>9135</v>
      </c>
      <c r="G3054" s="9"/>
      <c r="H3054" s="255" t="s">
        <v>9171</v>
      </c>
      <c r="I3054" s="9">
        <v>2</v>
      </c>
    </row>
    <row r="3055" spans="1:9">
      <c r="A3055" s="255" t="s">
        <v>4235</v>
      </c>
      <c r="B3055" s="9">
        <v>3</v>
      </c>
      <c r="C3055" s="255" t="s">
        <v>9103</v>
      </c>
      <c r="D3055" s="9">
        <v>-1.3931765827868488E-3</v>
      </c>
      <c r="E3055" s="9"/>
      <c r="F3055" s="255" t="s">
        <v>9139</v>
      </c>
      <c r="G3055" s="9"/>
      <c r="H3055" s="255" t="s">
        <v>9171</v>
      </c>
      <c r="I3055" s="9">
        <v>2</v>
      </c>
    </row>
    <row r="3056" spans="1:9">
      <c r="A3056" s="255" t="s">
        <v>4236</v>
      </c>
      <c r="B3056" s="9">
        <v>3</v>
      </c>
      <c r="C3056" s="255" t="s">
        <v>9103</v>
      </c>
      <c r="D3056" s="9">
        <v>-2.0413786020354037E-3</v>
      </c>
      <c r="E3056" s="9"/>
      <c r="F3056" s="255" t="s">
        <v>9140</v>
      </c>
      <c r="G3056" s="9"/>
      <c r="H3056" s="255" t="s">
        <v>9171</v>
      </c>
      <c r="I3056" s="9">
        <v>2</v>
      </c>
    </row>
    <row r="3057" spans="1:9">
      <c r="A3057" s="255" t="s">
        <v>4237</v>
      </c>
      <c r="B3057" s="9">
        <v>4</v>
      </c>
      <c r="C3057" s="255" t="s">
        <v>9103</v>
      </c>
      <c r="D3057" s="9">
        <v>-1.2781963521730883E-3</v>
      </c>
      <c r="E3057" s="9"/>
      <c r="F3057" s="255" t="s">
        <v>9132</v>
      </c>
      <c r="G3057" s="9"/>
      <c r="H3057" s="255" t="s">
        <v>9171</v>
      </c>
      <c r="I3057" s="9">
        <v>2</v>
      </c>
    </row>
    <row r="3058" spans="1:9">
      <c r="A3058" s="255" t="s">
        <v>4238</v>
      </c>
      <c r="B3058" s="9">
        <v>4</v>
      </c>
      <c r="C3058" s="255" t="s">
        <v>9103</v>
      </c>
      <c r="D3058" s="9">
        <v>-1.2781963521730883E-3</v>
      </c>
      <c r="E3058" s="9"/>
      <c r="F3058" s="255" t="s">
        <v>9133</v>
      </c>
      <c r="G3058" s="9"/>
      <c r="H3058" s="255" t="s">
        <v>9171</v>
      </c>
      <c r="I3058" s="9">
        <v>2</v>
      </c>
    </row>
    <row r="3059" spans="1:9">
      <c r="A3059" s="255" t="s">
        <v>4239</v>
      </c>
      <c r="B3059" s="9">
        <v>4</v>
      </c>
      <c r="C3059" s="255" t="s">
        <v>9103</v>
      </c>
      <c r="D3059" s="9">
        <v>3.8905488731482531E-3</v>
      </c>
      <c r="E3059" s="9"/>
      <c r="F3059" s="255" t="s">
        <v>9134</v>
      </c>
      <c r="G3059" s="9"/>
      <c r="H3059" s="255" t="s">
        <v>9171</v>
      </c>
      <c r="I3059" s="9">
        <v>2</v>
      </c>
    </row>
    <row r="3060" spans="1:9">
      <c r="A3060" s="255" t="s">
        <v>4240</v>
      </c>
      <c r="B3060" s="9">
        <v>4</v>
      </c>
      <c r="C3060" s="255" t="s">
        <v>9103</v>
      </c>
      <c r="D3060" s="9">
        <v>0</v>
      </c>
      <c r="E3060" s="9"/>
      <c r="F3060" s="255" t="s">
        <v>9124</v>
      </c>
      <c r="G3060" s="9"/>
      <c r="H3060" s="255" t="s">
        <v>9171</v>
      </c>
      <c r="I3060" s="9">
        <v>2</v>
      </c>
    </row>
    <row r="3061" spans="1:9">
      <c r="A3061" s="255" t="s">
        <v>4241</v>
      </c>
      <c r="B3061" s="9">
        <v>4</v>
      </c>
      <c r="C3061" s="255" t="s">
        <v>9103</v>
      </c>
      <c r="D3061" s="9">
        <v>0</v>
      </c>
      <c r="E3061" s="9"/>
      <c r="F3061" s="255" t="s">
        <v>9123</v>
      </c>
      <c r="G3061" s="9"/>
      <c r="H3061" s="255" t="s">
        <v>9171</v>
      </c>
      <c r="I3061" s="9">
        <v>2</v>
      </c>
    </row>
    <row r="3062" spans="1:9">
      <c r="A3062" s="255" t="s">
        <v>4242</v>
      </c>
      <c r="B3062" s="9">
        <v>4</v>
      </c>
      <c r="C3062" s="255" t="s">
        <v>9103</v>
      </c>
      <c r="D3062" s="9">
        <v>2.6123525209751641E-3</v>
      </c>
      <c r="E3062" s="9"/>
      <c r="F3062" s="255" t="s">
        <v>9125</v>
      </c>
      <c r="G3062" s="9"/>
      <c r="H3062" s="255" t="s">
        <v>9171</v>
      </c>
      <c r="I3062" s="9">
        <v>2</v>
      </c>
    </row>
    <row r="3063" spans="1:9">
      <c r="A3063" s="255" t="s">
        <v>4243</v>
      </c>
      <c r="B3063" s="9">
        <v>4</v>
      </c>
      <c r="C3063" s="255" t="s">
        <v>9103</v>
      </c>
      <c r="D3063" s="9">
        <v>2.6123525209751641E-3</v>
      </c>
      <c r="E3063" s="9"/>
      <c r="F3063" s="255" t="s">
        <v>9126</v>
      </c>
      <c r="G3063" s="9"/>
      <c r="H3063" s="255" t="s">
        <v>9171</v>
      </c>
      <c r="I3063" s="9">
        <v>2</v>
      </c>
    </row>
    <row r="3064" spans="1:9">
      <c r="A3064" s="255" t="s">
        <v>4244</v>
      </c>
      <c r="B3064" s="9">
        <v>4</v>
      </c>
      <c r="C3064" s="255" t="s">
        <v>9103</v>
      </c>
      <c r="D3064" s="9">
        <v>2.6123525209751641E-3</v>
      </c>
      <c r="E3064" s="9"/>
      <c r="F3064" s="255" t="s">
        <v>9127</v>
      </c>
      <c r="G3064" s="9"/>
      <c r="H3064" s="255" t="s">
        <v>9171</v>
      </c>
      <c r="I3064" s="9">
        <v>2</v>
      </c>
    </row>
    <row r="3065" spans="1:9">
      <c r="A3065" s="255" t="s">
        <v>4245</v>
      </c>
      <c r="B3065" s="9">
        <v>4</v>
      </c>
      <c r="C3065" s="255" t="s">
        <v>9103</v>
      </c>
      <c r="D3065" s="9">
        <v>6.4904722367733281E-3</v>
      </c>
      <c r="E3065" s="9"/>
      <c r="F3065" s="255" t="s">
        <v>9130</v>
      </c>
      <c r="G3065" s="9"/>
      <c r="H3065" s="255" t="s">
        <v>9171</v>
      </c>
      <c r="I3065" s="9">
        <v>2</v>
      </c>
    </row>
    <row r="3066" spans="1:9">
      <c r="A3066" s="255" t="s">
        <v>4246</v>
      </c>
      <c r="B3066" s="9">
        <v>4</v>
      </c>
      <c r="C3066" s="255" t="s">
        <v>9103</v>
      </c>
      <c r="D3066" s="9">
        <v>6.4904722367733281E-3</v>
      </c>
      <c r="E3066" s="9"/>
      <c r="F3066" s="255" t="s">
        <v>9131</v>
      </c>
      <c r="G3066" s="9"/>
      <c r="H3066" s="255" t="s">
        <v>9171</v>
      </c>
      <c r="I3066" s="9">
        <v>2</v>
      </c>
    </row>
    <row r="3067" spans="1:9">
      <c r="A3067" s="255" t="s">
        <v>4247</v>
      </c>
      <c r="B3067" s="9">
        <v>4</v>
      </c>
      <c r="C3067" s="255" t="s">
        <v>9103</v>
      </c>
      <c r="D3067" s="9">
        <v>-3.878119715798164E-3</v>
      </c>
      <c r="E3067" s="9"/>
      <c r="F3067" s="255" t="s">
        <v>9129</v>
      </c>
      <c r="G3067" s="9"/>
      <c r="H3067" s="255" t="s">
        <v>9171</v>
      </c>
      <c r="I3067" s="9">
        <v>2</v>
      </c>
    </row>
    <row r="3068" spans="1:9">
      <c r="A3068" s="255" t="s">
        <v>4248</v>
      </c>
      <c r="B3068" s="9">
        <v>4</v>
      </c>
      <c r="C3068" s="255" t="s">
        <v>9103</v>
      </c>
      <c r="D3068" s="9">
        <v>0</v>
      </c>
      <c r="E3068" s="9"/>
      <c r="F3068" s="255" t="s">
        <v>9118</v>
      </c>
      <c r="G3068" s="9"/>
      <c r="H3068" s="255" t="s">
        <v>9171</v>
      </c>
      <c r="I3068" s="9">
        <v>2</v>
      </c>
    </row>
    <row r="3069" spans="1:9">
      <c r="A3069" s="255" t="s">
        <v>4249</v>
      </c>
      <c r="B3069" s="9">
        <v>4</v>
      </c>
      <c r="C3069" s="255" t="s">
        <v>9103</v>
      </c>
      <c r="D3069" s="9">
        <v>0</v>
      </c>
      <c r="E3069" s="9"/>
      <c r="F3069" s="255" t="s">
        <v>9141</v>
      </c>
      <c r="G3069" s="9"/>
      <c r="H3069" s="255" t="s">
        <v>9171</v>
      </c>
      <c r="I3069" s="9">
        <v>2</v>
      </c>
    </row>
    <row r="3070" spans="1:9">
      <c r="A3070" s="255" t="s">
        <v>4250</v>
      </c>
      <c r="B3070" s="9">
        <v>4</v>
      </c>
      <c r="C3070" s="255" t="s">
        <v>9103</v>
      </c>
      <c r="D3070" s="9">
        <v>0</v>
      </c>
      <c r="E3070" s="9"/>
      <c r="F3070" s="255" t="s">
        <v>9122</v>
      </c>
      <c r="G3070" s="9"/>
      <c r="H3070" s="255" t="s">
        <v>9171</v>
      </c>
      <c r="I3070" s="9">
        <v>2</v>
      </c>
    </row>
    <row r="3071" spans="1:9">
      <c r="A3071" s="255" t="s">
        <v>4251</v>
      </c>
      <c r="B3071" s="9">
        <v>4</v>
      </c>
      <c r="C3071" s="255" t="s">
        <v>9103</v>
      </c>
      <c r="D3071" s="9">
        <v>0</v>
      </c>
      <c r="E3071" s="9"/>
      <c r="F3071" s="255" t="s">
        <v>9121</v>
      </c>
      <c r="G3071" s="9"/>
      <c r="H3071" s="255" t="s">
        <v>9171</v>
      </c>
      <c r="I3071" s="9">
        <v>2</v>
      </c>
    </row>
    <row r="3072" spans="1:9">
      <c r="A3072" s="255" t="s">
        <v>4252</v>
      </c>
      <c r="B3072" s="9">
        <v>4</v>
      </c>
      <c r="C3072" s="255" t="s">
        <v>9103</v>
      </c>
      <c r="D3072" s="9">
        <v>0</v>
      </c>
      <c r="E3072" s="9"/>
      <c r="F3072" s="255" t="s">
        <v>9119</v>
      </c>
      <c r="G3072" s="9"/>
      <c r="H3072" s="255" t="s">
        <v>9171</v>
      </c>
      <c r="I3072" s="9">
        <v>2</v>
      </c>
    </row>
    <row r="3073" spans="1:9">
      <c r="A3073" s="255" t="s">
        <v>4253</v>
      </c>
      <c r="B3073" s="9">
        <v>4</v>
      </c>
      <c r="C3073" s="255" t="s">
        <v>9103</v>
      </c>
      <c r="D3073" s="9">
        <v>0</v>
      </c>
      <c r="E3073" s="9"/>
      <c r="F3073" s="255" t="s">
        <v>9120</v>
      </c>
      <c r="G3073" s="9"/>
      <c r="H3073" s="255" t="s">
        <v>9171</v>
      </c>
      <c r="I3073" s="9">
        <v>2</v>
      </c>
    </row>
    <row r="3074" spans="1:9">
      <c r="A3074" s="255" t="s">
        <v>4254</v>
      </c>
      <c r="B3074" s="9">
        <v>4</v>
      </c>
      <c r="C3074" s="255" t="s">
        <v>9103</v>
      </c>
      <c r="D3074" s="9">
        <v>1.8239180926186802E-3</v>
      </c>
      <c r="E3074" s="9"/>
      <c r="F3074" s="255" t="s">
        <v>9136</v>
      </c>
      <c r="G3074" s="9"/>
      <c r="H3074" s="255" t="s">
        <v>9171</v>
      </c>
      <c r="I3074" s="9">
        <v>2</v>
      </c>
    </row>
    <row r="3075" spans="1:9">
      <c r="A3075" s="255" t="s">
        <v>4255</v>
      </c>
      <c r="B3075" s="9">
        <v>4</v>
      </c>
      <c r="C3075" s="255" t="s">
        <v>9103</v>
      </c>
      <c r="D3075" s="9">
        <v>-1.2782902652356462E-3</v>
      </c>
      <c r="E3075" s="9"/>
      <c r="F3075" s="255" t="s">
        <v>9137</v>
      </c>
      <c r="G3075" s="9"/>
      <c r="H3075" s="255" t="s">
        <v>9171</v>
      </c>
      <c r="I3075" s="9">
        <v>2</v>
      </c>
    </row>
    <row r="3076" spans="1:9">
      <c r="A3076" s="255" t="s">
        <v>4256</v>
      </c>
      <c r="B3076" s="9">
        <v>4</v>
      </c>
      <c r="C3076" s="255" t="s">
        <v>9103</v>
      </c>
      <c r="D3076" s="9">
        <v>5.4562782738303396E-4</v>
      </c>
      <c r="E3076" s="9"/>
      <c r="F3076" s="255" t="s">
        <v>9138</v>
      </c>
      <c r="G3076" s="9"/>
      <c r="H3076" s="255" t="s">
        <v>9171</v>
      </c>
      <c r="I3076" s="9">
        <v>2</v>
      </c>
    </row>
    <row r="3077" spans="1:9">
      <c r="A3077" s="255" t="s">
        <v>4257</v>
      </c>
      <c r="B3077" s="9">
        <v>4</v>
      </c>
      <c r="C3077" s="255" t="s">
        <v>9103</v>
      </c>
      <c r="D3077" s="9">
        <v>3.2177741101694392E-3</v>
      </c>
      <c r="E3077" s="9"/>
      <c r="F3077" s="255" t="s">
        <v>9117</v>
      </c>
      <c r="G3077" s="9"/>
      <c r="H3077" s="255" t="s">
        <v>9171</v>
      </c>
      <c r="I3077" s="9">
        <v>2</v>
      </c>
    </row>
    <row r="3078" spans="1:9">
      <c r="A3078" s="255" t="s">
        <v>4258</v>
      </c>
      <c r="B3078" s="9">
        <v>4</v>
      </c>
      <c r="C3078" s="255" t="s">
        <v>9103</v>
      </c>
      <c r="D3078" s="9">
        <v>2.7270702992208545E-3</v>
      </c>
      <c r="E3078" s="9"/>
      <c r="F3078" s="255" t="s">
        <v>9128</v>
      </c>
      <c r="G3078" s="9"/>
      <c r="H3078" s="255" t="s">
        <v>9171</v>
      </c>
      <c r="I3078" s="9">
        <v>2</v>
      </c>
    </row>
    <row r="3079" spans="1:9">
      <c r="A3079" s="255" t="s">
        <v>4259</v>
      </c>
      <c r="B3079" s="9">
        <v>4</v>
      </c>
      <c r="C3079" s="255" t="s">
        <v>9103</v>
      </c>
      <c r="D3079" s="9">
        <v>5.9448444093902937E-3</v>
      </c>
      <c r="E3079" s="9"/>
      <c r="F3079" s="255" t="s">
        <v>9135</v>
      </c>
      <c r="G3079" s="9"/>
      <c r="H3079" s="255" t="s">
        <v>9171</v>
      </c>
      <c r="I3079" s="9">
        <v>2</v>
      </c>
    </row>
    <row r="3080" spans="1:9">
      <c r="A3080" s="255" t="s">
        <v>4260</v>
      </c>
      <c r="B3080" s="9">
        <v>4</v>
      </c>
      <c r="C3080" s="255" t="s">
        <v>9103</v>
      </c>
      <c r="D3080" s="9">
        <v>-1.8238241795561223E-3</v>
      </c>
      <c r="E3080" s="9"/>
      <c r="F3080" s="255" t="s">
        <v>9139</v>
      </c>
      <c r="G3080" s="9"/>
      <c r="H3080" s="255" t="s">
        <v>9171</v>
      </c>
      <c r="I3080" s="9">
        <v>2</v>
      </c>
    </row>
    <row r="3081" spans="1:9">
      <c r="A3081" s="255" t="s">
        <v>4261</v>
      </c>
      <c r="B3081" s="9">
        <v>4</v>
      </c>
      <c r="C3081" s="255" t="s">
        <v>9103</v>
      </c>
      <c r="D3081" s="9">
        <v>-2.0542955362420415E-3</v>
      </c>
      <c r="E3081" s="9"/>
      <c r="F3081" s="255" t="s">
        <v>9140</v>
      </c>
      <c r="G3081" s="9"/>
      <c r="H3081" s="255" t="s">
        <v>9171</v>
      </c>
      <c r="I3081" s="9">
        <v>2</v>
      </c>
    </row>
    <row r="3082" spans="1:9">
      <c r="A3082" s="255" t="s">
        <v>4262</v>
      </c>
      <c r="B3082" s="9">
        <v>5</v>
      </c>
      <c r="C3082" s="255" t="s">
        <v>9103</v>
      </c>
      <c r="D3082" s="9">
        <v>-1.8309416053288526E-3</v>
      </c>
      <c r="E3082" s="9"/>
      <c r="F3082" s="255" t="s">
        <v>9132</v>
      </c>
      <c r="G3082" s="9"/>
      <c r="H3082" s="255" t="s">
        <v>9171</v>
      </c>
      <c r="I3082" s="9">
        <v>2</v>
      </c>
    </row>
    <row r="3083" spans="1:9">
      <c r="A3083" s="255" t="s">
        <v>4263</v>
      </c>
      <c r="B3083" s="9">
        <v>5</v>
      </c>
      <c r="C3083" s="255" t="s">
        <v>9103</v>
      </c>
      <c r="D3083" s="9">
        <v>-1.8309416053288526E-3</v>
      </c>
      <c r="E3083" s="9"/>
      <c r="F3083" s="255" t="s">
        <v>9133</v>
      </c>
      <c r="G3083" s="9"/>
      <c r="H3083" s="255" t="s">
        <v>9171</v>
      </c>
      <c r="I3083" s="9">
        <v>2</v>
      </c>
    </row>
    <row r="3084" spans="1:9">
      <c r="A3084" s="255" t="s">
        <v>4264</v>
      </c>
      <c r="B3084" s="9">
        <v>5</v>
      </c>
      <c r="C3084" s="255" t="s">
        <v>9103</v>
      </c>
      <c r="D3084" s="9">
        <v>4.2547939577074825E-3</v>
      </c>
      <c r="E3084" s="9"/>
      <c r="F3084" s="255" t="s">
        <v>9134</v>
      </c>
      <c r="G3084" s="9"/>
      <c r="H3084" s="255" t="s">
        <v>9171</v>
      </c>
      <c r="I3084" s="9">
        <v>2</v>
      </c>
    </row>
    <row r="3085" spans="1:9">
      <c r="A3085" s="255" t="s">
        <v>4265</v>
      </c>
      <c r="B3085" s="9">
        <v>5</v>
      </c>
      <c r="C3085" s="255" t="s">
        <v>9103</v>
      </c>
      <c r="D3085" s="9">
        <v>0</v>
      </c>
      <c r="E3085" s="9"/>
      <c r="F3085" s="255" t="s">
        <v>9124</v>
      </c>
      <c r="G3085" s="9"/>
      <c r="H3085" s="255" t="s">
        <v>9171</v>
      </c>
      <c r="I3085" s="9">
        <v>2</v>
      </c>
    </row>
    <row r="3086" spans="1:9">
      <c r="A3086" s="255" t="s">
        <v>4266</v>
      </c>
      <c r="B3086" s="9">
        <v>5</v>
      </c>
      <c r="C3086" s="255" t="s">
        <v>9103</v>
      </c>
      <c r="D3086" s="9">
        <v>0</v>
      </c>
      <c r="E3086" s="9"/>
      <c r="F3086" s="255" t="s">
        <v>9123</v>
      </c>
      <c r="G3086" s="9"/>
      <c r="H3086" s="255" t="s">
        <v>9171</v>
      </c>
      <c r="I3086" s="9">
        <v>2</v>
      </c>
    </row>
    <row r="3087" spans="1:9">
      <c r="A3087" s="255" t="s">
        <v>4267</v>
      </c>
      <c r="B3087" s="9">
        <v>5</v>
      </c>
      <c r="C3087" s="255" t="s">
        <v>9103</v>
      </c>
      <c r="D3087" s="9">
        <v>2.4238523523786304E-3</v>
      </c>
      <c r="E3087" s="9"/>
      <c r="F3087" s="255" t="s">
        <v>9125</v>
      </c>
      <c r="G3087" s="9"/>
      <c r="H3087" s="255" t="s">
        <v>9171</v>
      </c>
      <c r="I3087" s="9">
        <v>2</v>
      </c>
    </row>
    <row r="3088" spans="1:9">
      <c r="A3088" s="255" t="s">
        <v>4268</v>
      </c>
      <c r="B3088" s="9">
        <v>5</v>
      </c>
      <c r="C3088" s="255" t="s">
        <v>9103</v>
      </c>
      <c r="D3088" s="9">
        <v>2.4238523523786304E-3</v>
      </c>
      <c r="E3088" s="9"/>
      <c r="F3088" s="255" t="s">
        <v>9126</v>
      </c>
      <c r="G3088" s="9"/>
      <c r="H3088" s="255" t="s">
        <v>9171</v>
      </c>
      <c r="I3088" s="9">
        <v>2</v>
      </c>
    </row>
    <row r="3089" spans="1:9">
      <c r="A3089" s="255" t="s">
        <v>4269</v>
      </c>
      <c r="B3089" s="9">
        <v>5</v>
      </c>
      <c r="C3089" s="255" t="s">
        <v>9103</v>
      </c>
      <c r="D3089" s="9">
        <v>2.4238523523786304E-3</v>
      </c>
      <c r="E3089" s="9"/>
      <c r="F3089" s="255" t="s">
        <v>9127</v>
      </c>
      <c r="G3089" s="9"/>
      <c r="H3089" s="255" t="s">
        <v>9171</v>
      </c>
      <c r="I3089" s="9">
        <v>2</v>
      </c>
    </row>
    <row r="3090" spans="1:9">
      <c r="A3090" s="255" t="s">
        <v>4270</v>
      </c>
      <c r="B3090" s="9">
        <v>5</v>
      </c>
      <c r="C3090" s="255" t="s">
        <v>9103</v>
      </c>
      <c r="D3090" s="9">
        <v>7.1837455615442547E-3</v>
      </c>
      <c r="E3090" s="9"/>
      <c r="F3090" s="255" t="s">
        <v>9130</v>
      </c>
      <c r="G3090" s="9"/>
      <c r="H3090" s="255" t="s">
        <v>9171</v>
      </c>
      <c r="I3090" s="9">
        <v>2</v>
      </c>
    </row>
    <row r="3091" spans="1:9">
      <c r="A3091" s="255" t="s">
        <v>4271</v>
      </c>
      <c r="B3091" s="9">
        <v>5</v>
      </c>
      <c r="C3091" s="255" t="s">
        <v>9103</v>
      </c>
      <c r="D3091" s="9">
        <v>7.1837455615442547E-3</v>
      </c>
      <c r="E3091" s="9"/>
      <c r="F3091" s="255" t="s">
        <v>9131</v>
      </c>
      <c r="G3091" s="9"/>
      <c r="H3091" s="255" t="s">
        <v>9171</v>
      </c>
      <c r="I3091" s="9">
        <v>2</v>
      </c>
    </row>
    <row r="3092" spans="1:9">
      <c r="A3092" s="255" t="s">
        <v>4272</v>
      </c>
      <c r="B3092" s="9">
        <v>5</v>
      </c>
      <c r="C3092" s="255" t="s">
        <v>9103</v>
      </c>
      <c r="D3092" s="9">
        <v>-4.7598932091656243E-3</v>
      </c>
      <c r="E3092" s="9"/>
      <c r="F3092" s="255" t="s">
        <v>9129</v>
      </c>
      <c r="G3092" s="9"/>
      <c r="H3092" s="255" t="s">
        <v>9171</v>
      </c>
      <c r="I3092" s="9">
        <v>2</v>
      </c>
    </row>
    <row r="3093" spans="1:9">
      <c r="A3093" s="255" t="s">
        <v>4273</v>
      </c>
      <c r="B3093" s="9">
        <v>5</v>
      </c>
      <c r="C3093" s="255" t="s">
        <v>9103</v>
      </c>
      <c r="D3093" s="9">
        <v>0</v>
      </c>
      <c r="E3093" s="9"/>
      <c r="F3093" s="255" t="s">
        <v>9118</v>
      </c>
      <c r="G3093" s="9"/>
      <c r="H3093" s="255" t="s">
        <v>9171</v>
      </c>
      <c r="I3093" s="9">
        <v>2</v>
      </c>
    </row>
    <row r="3094" spans="1:9">
      <c r="A3094" s="255" t="s">
        <v>4274</v>
      </c>
      <c r="B3094" s="9">
        <v>5</v>
      </c>
      <c r="C3094" s="255" t="s">
        <v>9103</v>
      </c>
      <c r="D3094" s="9">
        <v>0</v>
      </c>
      <c r="E3094" s="9"/>
      <c r="F3094" s="255" t="s">
        <v>9141</v>
      </c>
      <c r="G3094" s="9"/>
      <c r="H3094" s="255" t="s">
        <v>9171</v>
      </c>
      <c r="I3094" s="9">
        <v>2</v>
      </c>
    </row>
    <row r="3095" spans="1:9">
      <c r="A3095" s="255" t="s">
        <v>4275</v>
      </c>
      <c r="B3095" s="9">
        <v>5</v>
      </c>
      <c r="C3095" s="255" t="s">
        <v>9103</v>
      </c>
      <c r="D3095" s="9">
        <v>0</v>
      </c>
      <c r="E3095" s="9"/>
      <c r="F3095" s="255" t="s">
        <v>9122</v>
      </c>
      <c r="G3095" s="9"/>
      <c r="H3095" s="255" t="s">
        <v>9171</v>
      </c>
      <c r="I3095" s="9">
        <v>2</v>
      </c>
    </row>
    <row r="3096" spans="1:9">
      <c r="A3096" s="255" t="s">
        <v>4276</v>
      </c>
      <c r="B3096" s="9">
        <v>5</v>
      </c>
      <c r="C3096" s="255" t="s">
        <v>9103</v>
      </c>
      <c r="D3096" s="9">
        <v>0</v>
      </c>
      <c r="E3096" s="9"/>
      <c r="F3096" s="255" t="s">
        <v>9121</v>
      </c>
      <c r="G3096" s="9"/>
      <c r="H3096" s="255" t="s">
        <v>9171</v>
      </c>
      <c r="I3096" s="9">
        <v>2</v>
      </c>
    </row>
    <row r="3097" spans="1:9">
      <c r="A3097" s="255" t="s">
        <v>4277</v>
      </c>
      <c r="B3097" s="9">
        <v>5</v>
      </c>
      <c r="C3097" s="255" t="s">
        <v>9103</v>
      </c>
      <c r="D3097" s="9">
        <v>0</v>
      </c>
      <c r="E3097" s="9"/>
      <c r="F3097" s="255" t="s">
        <v>9119</v>
      </c>
      <c r="G3097" s="9"/>
      <c r="H3097" s="255" t="s">
        <v>9171</v>
      </c>
      <c r="I3097" s="9">
        <v>2</v>
      </c>
    </row>
    <row r="3098" spans="1:9">
      <c r="A3098" s="255" t="s">
        <v>4278</v>
      </c>
      <c r="B3098" s="9">
        <v>5</v>
      </c>
      <c r="C3098" s="255" t="s">
        <v>9103</v>
      </c>
      <c r="D3098" s="9">
        <v>0</v>
      </c>
      <c r="E3098" s="9"/>
      <c r="F3098" s="255" t="s">
        <v>9120</v>
      </c>
      <c r="G3098" s="9"/>
      <c r="H3098" s="255" t="s">
        <v>9171</v>
      </c>
      <c r="I3098" s="9">
        <v>2</v>
      </c>
    </row>
    <row r="3099" spans="1:9">
      <c r="A3099" s="255" t="s">
        <v>4279</v>
      </c>
      <c r="B3099" s="9">
        <v>5</v>
      </c>
      <c r="C3099" s="255" t="s">
        <v>9103</v>
      </c>
      <c r="D3099" s="9">
        <v>1.9007846366432878E-3</v>
      </c>
      <c r="E3099" s="9"/>
      <c r="F3099" s="255" t="s">
        <v>9136</v>
      </c>
      <c r="G3099" s="9"/>
      <c r="H3099" s="255" t="s">
        <v>9171</v>
      </c>
      <c r="I3099" s="9">
        <v>2</v>
      </c>
    </row>
    <row r="3100" spans="1:9">
      <c r="A3100" s="255" t="s">
        <v>4280</v>
      </c>
      <c r="B3100" s="9">
        <v>5</v>
      </c>
      <c r="C3100" s="255" t="s">
        <v>9103</v>
      </c>
      <c r="D3100" s="9">
        <v>-1.3190680314283448E-3</v>
      </c>
      <c r="E3100" s="9"/>
      <c r="F3100" s="255" t="s">
        <v>9137</v>
      </c>
      <c r="G3100" s="9"/>
      <c r="H3100" s="255" t="s">
        <v>9171</v>
      </c>
      <c r="I3100" s="9">
        <v>2</v>
      </c>
    </row>
    <row r="3101" spans="1:9">
      <c r="A3101" s="255" t="s">
        <v>4281</v>
      </c>
      <c r="B3101" s="9">
        <v>5</v>
      </c>
      <c r="C3101" s="255" t="s">
        <v>9103</v>
      </c>
      <c r="D3101" s="9">
        <v>5.8171660521494286E-4</v>
      </c>
      <c r="E3101" s="9"/>
      <c r="F3101" s="255" t="s">
        <v>9138</v>
      </c>
      <c r="G3101" s="9"/>
      <c r="H3101" s="255" t="s">
        <v>9171</v>
      </c>
      <c r="I3101" s="9">
        <v>2</v>
      </c>
    </row>
    <row r="3102" spans="1:9">
      <c r="A3102" s="255" t="s">
        <v>4282</v>
      </c>
      <c r="B3102" s="9">
        <v>5</v>
      </c>
      <c r="C3102" s="255" t="s">
        <v>9103</v>
      </c>
      <c r="D3102" s="9">
        <v>3.7940369607180396E-3</v>
      </c>
      <c r="E3102" s="9"/>
      <c r="F3102" s="255" t="s">
        <v>9117</v>
      </c>
      <c r="G3102" s="9"/>
      <c r="H3102" s="255" t="s">
        <v>9171</v>
      </c>
      <c r="I3102" s="9">
        <v>2</v>
      </c>
    </row>
    <row r="3103" spans="1:9">
      <c r="A3103" s="255" t="s">
        <v>4283</v>
      </c>
      <c r="B3103" s="9">
        <v>5</v>
      </c>
      <c r="C3103" s="255" t="s">
        <v>9103</v>
      </c>
      <c r="D3103" s="9">
        <v>2.8079919956112724E-3</v>
      </c>
      <c r="E3103" s="9"/>
      <c r="F3103" s="255" t="s">
        <v>9128</v>
      </c>
      <c r="G3103" s="9"/>
      <c r="H3103" s="255" t="s">
        <v>9171</v>
      </c>
      <c r="I3103" s="9">
        <v>2</v>
      </c>
    </row>
    <row r="3104" spans="1:9">
      <c r="A3104" s="255" t="s">
        <v>4284</v>
      </c>
      <c r="B3104" s="9">
        <v>5</v>
      </c>
      <c r="C3104" s="255" t="s">
        <v>9103</v>
      </c>
      <c r="D3104" s="9">
        <v>6.602028956329312E-3</v>
      </c>
      <c r="E3104" s="9"/>
      <c r="F3104" s="255" t="s">
        <v>9135</v>
      </c>
      <c r="G3104" s="9"/>
      <c r="H3104" s="255" t="s">
        <v>9171</v>
      </c>
      <c r="I3104" s="9">
        <v>2</v>
      </c>
    </row>
    <row r="3105" spans="1:9">
      <c r="A3105" s="255" t="s">
        <v>4285</v>
      </c>
      <c r="B3105" s="9">
        <v>5</v>
      </c>
      <c r="C3105" s="255" t="s">
        <v>9103</v>
      </c>
      <c r="D3105" s="9">
        <v>-2.4126582105437958E-3</v>
      </c>
      <c r="E3105" s="9"/>
      <c r="F3105" s="255" t="s">
        <v>9139</v>
      </c>
      <c r="G3105" s="9"/>
      <c r="H3105" s="255" t="s">
        <v>9171</v>
      </c>
      <c r="I3105" s="9">
        <v>2</v>
      </c>
    </row>
    <row r="3106" spans="1:9">
      <c r="A3106" s="255" t="s">
        <v>4286</v>
      </c>
      <c r="B3106" s="9">
        <v>5</v>
      </c>
      <c r="C3106" s="255" t="s">
        <v>9103</v>
      </c>
      <c r="D3106" s="9">
        <v>-2.3472349986218295E-3</v>
      </c>
      <c r="E3106" s="9"/>
      <c r="F3106" s="255" t="s">
        <v>9140</v>
      </c>
      <c r="G3106" s="9"/>
      <c r="H3106" s="255" t="s">
        <v>9171</v>
      </c>
      <c r="I3106" s="9">
        <v>2</v>
      </c>
    </row>
    <row r="3107" spans="1:9">
      <c r="A3107" s="255" t="s">
        <v>4287</v>
      </c>
      <c r="B3107" s="9">
        <v>6</v>
      </c>
      <c r="C3107" s="255" t="s">
        <v>9103</v>
      </c>
      <c r="D3107" s="9">
        <v>-2.2245103360540486E-3</v>
      </c>
      <c r="E3107" s="9"/>
      <c r="F3107" s="255" t="s">
        <v>9132</v>
      </c>
      <c r="G3107" s="9"/>
      <c r="H3107" s="255" t="s">
        <v>9171</v>
      </c>
      <c r="I3107" s="9">
        <v>2</v>
      </c>
    </row>
    <row r="3108" spans="1:9">
      <c r="A3108" s="255" t="s">
        <v>4288</v>
      </c>
      <c r="B3108" s="9">
        <v>6</v>
      </c>
      <c r="C3108" s="255" t="s">
        <v>9103</v>
      </c>
      <c r="D3108" s="9">
        <v>-2.2245103360540486E-3</v>
      </c>
      <c r="E3108" s="9"/>
      <c r="F3108" s="255" t="s">
        <v>9133</v>
      </c>
      <c r="G3108" s="9"/>
      <c r="H3108" s="255" t="s">
        <v>9171</v>
      </c>
      <c r="I3108" s="9">
        <v>2</v>
      </c>
    </row>
    <row r="3109" spans="1:9">
      <c r="A3109" s="255" t="s">
        <v>4289</v>
      </c>
      <c r="B3109" s="9">
        <v>6</v>
      </c>
      <c r="C3109" s="255" t="s">
        <v>9103</v>
      </c>
      <c r="D3109" s="9">
        <v>4.5518781550827328E-3</v>
      </c>
      <c r="E3109" s="9"/>
      <c r="F3109" s="255" t="s">
        <v>9134</v>
      </c>
      <c r="G3109" s="9"/>
      <c r="H3109" s="255" t="s">
        <v>9171</v>
      </c>
      <c r="I3109" s="9">
        <v>2</v>
      </c>
    </row>
    <row r="3110" spans="1:9">
      <c r="A3110" s="255" t="s">
        <v>4290</v>
      </c>
      <c r="B3110" s="9">
        <v>6</v>
      </c>
      <c r="C3110" s="255" t="s">
        <v>9103</v>
      </c>
      <c r="D3110" s="9">
        <v>0</v>
      </c>
      <c r="E3110" s="9"/>
      <c r="F3110" s="255" t="s">
        <v>9124</v>
      </c>
      <c r="G3110" s="9"/>
      <c r="H3110" s="255" t="s">
        <v>9171</v>
      </c>
      <c r="I3110" s="9">
        <v>2</v>
      </c>
    </row>
    <row r="3111" spans="1:9">
      <c r="A3111" s="255" t="s">
        <v>4291</v>
      </c>
      <c r="B3111" s="9">
        <v>6</v>
      </c>
      <c r="C3111" s="255" t="s">
        <v>9103</v>
      </c>
      <c r="D3111" s="9">
        <v>0</v>
      </c>
      <c r="E3111" s="9"/>
      <c r="F3111" s="255" t="s">
        <v>9123</v>
      </c>
      <c r="G3111" s="9"/>
      <c r="H3111" s="255" t="s">
        <v>9171</v>
      </c>
      <c r="I3111" s="9">
        <v>2</v>
      </c>
    </row>
    <row r="3112" spans="1:9">
      <c r="A3112" s="255" t="s">
        <v>4292</v>
      </c>
      <c r="B3112" s="9">
        <v>6</v>
      </c>
      <c r="C3112" s="255" t="s">
        <v>9103</v>
      </c>
      <c r="D3112" s="9">
        <v>2.3273678190286842E-3</v>
      </c>
      <c r="E3112" s="9"/>
      <c r="F3112" s="255" t="s">
        <v>9125</v>
      </c>
      <c r="G3112" s="9"/>
      <c r="H3112" s="255" t="s">
        <v>9171</v>
      </c>
      <c r="I3112" s="9">
        <v>2</v>
      </c>
    </row>
    <row r="3113" spans="1:9">
      <c r="A3113" s="255" t="s">
        <v>4293</v>
      </c>
      <c r="B3113" s="9">
        <v>6</v>
      </c>
      <c r="C3113" s="255" t="s">
        <v>9103</v>
      </c>
      <c r="D3113" s="9">
        <v>2.3273678190286842E-3</v>
      </c>
      <c r="E3113" s="9"/>
      <c r="F3113" s="255" t="s">
        <v>9126</v>
      </c>
      <c r="G3113" s="9"/>
      <c r="H3113" s="255" t="s">
        <v>9171</v>
      </c>
      <c r="I3113" s="9">
        <v>2</v>
      </c>
    </row>
    <row r="3114" spans="1:9">
      <c r="A3114" s="255" t="s">
        <v>4294</v>
      </c>
      <c r="B3114" s="9">
        <v>6</v>
      </c>
      <c r="C3114" s="255" t="s">
        <v>9103</v>
      </c>
      <c r="D3114" s="9">
        <v>2.3273678190286842E-3</v>
      </c>
      <c r="E3114" s="9"/>
      <c r="F3114" s="255" t="s">
        <v>9127</v>
      </c>
      <c r="G3114" s="9"/>
      <c r="H3114" s="255" t="s">
        <v>9171</v>
      </c>
      <c r="I3114" s="9">
        <v>2</v>
      </c>
    </row>
    <row r="3115" spans="1:9">
      <c r="A3115" s="255" t="s">
        <v>4295</v>
      </c>
      <c r="B3115" s="9">
        <v>6</v>
      </c>
      <c r="C3115" s="255" t="s">
        <v>9103</v>
      </c>
      <c r="D3115" s="9">
        <v>7.589266355061422E-3</v>
      </c>
      <c r="E3115" s="9"/>
      <c r="F3115" s="255" t="s">
        <v>9130</v>
      </c>
      <c r="G3115" s="9"/>
      <c r="H3115" s="255" t="s">
        <v>9171</v>
      </c>
      <c r="I3115" s="9">
        <v>2</v>
      </c>
    </row>
    <row r="3116" spans="1:9">
      <c r="A3116" s="255" t="s">
        <v>4296</v>
      </c>
      <c r="B3116" s="9">
        <v>6</v>
      </c>
      <c r="C3116" s="255" t="s">
        <v>9103</v>
      </c>
      <c r="D3116" s="9">
        <v>7.589266355061422E-3</v>
      </c>
      <c r="E3116" s="9"/>
      <c r="F3116" s="255" t="s">
        <v>9131</v>
      </c>
      <c r="G3116" s="9"/>
      <c r="H3116" s="255" t="s">
        <v>9171</v>
      </c>
      <c r="I3116" s="9">
        <v>2</v>
      </c>
    </row>
    <row r="3117" spans="1:9">
      <c r="A3117" s="255" t="s">
        <v>4297</v>
      </c>
      <c r="B3117" s="9">
        <v>6</v>
      </c>
      <c r="C3117" s="255" t="s">
        <v>9103</v>
      </c>
      <c r="D3117" s="9">
        <v>-5.2618985360327374E-3</v>
      </c>
      <c r="E3117" s="9"/>
      <c r="F3117" s="255" t="s">
        <v>9129</v>
      </c>
      <c r="G3117" s="9"/>
      <c r="H3117" s="255" t="s">
        <v>9171</v>
      </c>
      <c r="I3117" s="9">
        <v>2</v>
      </c>
    </row>
    <row r="3118" spans="1:9">
      <c r="A3118" s="255" t="s">
        <v>4298</v>
      </c>
      <c r="B3118" s="9">
        <v>6</v>
      </c>
      <c r="C3118" s="255" t="s">
        <v>9103</v>
      </c>
      <c r="D3118" s="9">
        <v>0</v>
      </c>
      <c r="E3118" s="9"/>
      <c r="F3118" s="255" t="s">
        <v>9118</v>
      </c>
      <c r="G3118" s="9"/>
      <c r="H3118" s="255" t="s">
        <v>9171</v>
      </c>
      <c r="I3118" s="9">
        <v>2</v>
      </c>
    </row>
    <row r="3119" spans="1:9">
      <c r="A3119" s="255" t="s">
        <v>4299</v>
      </c>
      <c r="B3119" s="9">
        <v>6</v>
      </c>
      <c r="C3119" s="255" t="s">
        <v>9103</v>
      </c>
      <c r="D3119" s="9">
        <v>0</v>
      </c>
      <c r="E3119" s="9"/>
      <c r="F3119" s="255" t="s">
        <v>9141</v>
      </c>
      <c r="G3119" s="9"/>
      <c r="H3119" s="255" t="s">
        <v>9171</v>
      </c>
      <c r="I3119" s="9">
        <v>2</v>
      </c>
    </row>
    <row r="3120" spans="1:9">
      <c r="A3120" s="255" t="s">
        <v>4300</v>
      </c>
      <c r="B3120" s="9">
        <v>6</v>
      </c>
      <c r="C3120" s="255" t="s">
        <v>9103</v>
      </c>
      <c r="D3120" s="9">
        <v>0</v>
      </c>
      <c r="E3120" s="9"/>
      <c r="F3120" s="255" t="s">
        <v>9122</v>
      </c>
      <c r="G3120" s="9"/>
      <c r="H3120" s="255" t="s">
        <v>9171</v>
      </c>
      <c r="I3120" s="9">
        <v>2</v>
      </c>
    </row>
    <row r="3121" spans="1:9">
      <c r="A3121" s="255" t="s">
        <v>4301</v>
      </c>
      <c r="B3121" s="9">
        <v>6</v>
      </c>
      <c r="C3121" s="255" t="s">
        <v>9103</v>
      </c>
      <c r="D3121" s="9">
        <v>0</v>
      </c>
      <c r="E3121" s="9"/>
      <c r="F3121" s="255" t="s">
        <v>9121</v>
      </c>
      <c r="G3121" s="9"/>
      <c r="H3121" s="255" t="s">
        <v>9171</v>
      </c>
      <c r="I3121" s="9">
        <v>2</v>
      </c>
    </row>
    <row r="3122" spans="1:9">
      <c r="A3122" s="255" t="s">
        <v>4302</v>
      </c>
      <c r="B3122" s="9">
        <v>6</v>
      </c>
      <c r="C3122" s="255" t="s">
        <v>9103</v>
      </c>
      <c r="D3122" s="9">
        <v>0</v>
      </c>
      <c r="E3122" s="9"/>
      <c r="F3122" s="255" t="s">
        <v>9119</v>
      </c>
      <c r="G3122" s="9"/>
      <c r="H3122" s="255" t="s">
        <v>9171</v>
      </c>
      <c r="I3122" s="9">
        <v>2</v>
      </c>
    </row>
    <row r="3123" spans="1:9">
      <c r="A3123" s="255" t="s">
        <v>4303</v>
      </c>
      <c r="B3123" s="9">
        <v>6</v>
      </c>
      <c r="C3123" s="255" t="s">
        <v>9103</v>
      </c>
      <c r="D3123" s="9">
        <v>0</v>
      </c>
      <c r="E3123" s="9"/>
      <c r="F3123" s="255" t="s">
        <v>9120</v>
      </c>
      <c r="G3123" s="9"/>
      <c r="H3123" s="255" t="s">
        <v>9171</v>
      </c>
      <c r="I3123" s="9">
        <v>2</v>
      </c>
    </row>
    <row r="3124" spans="1:9">
      <c r="A3124" s="255" t="s">
        <v>4304</v>
      </c>
      <c r="B3124" s="9">
        <v>6</v>
      </c>
      <c r="C3124" s="255" t="s">
        <v>9103</v>
      </c>
      <c r="D3124" s="9">
        <v>1.6131370596151992E-3</v>
      </c>
      <c r="E3124" s="9"/>
      <c r="F3124" s="255" t="s">
        <v>9136</v>
      </c>
      <c r="G3124" s="9"/>
      <c r="H3124" s="255" t="s">
        <v>9171</v>
      </c>
      <c r="I3124" s="9">
        <v>2</v>
      </c>
    </row>
    <row r="3125" spans="1:9">
      <c r="A3125" s="255" t="s">
        <v>4305</v>
      </c>
      <c r="B3125" s="9">
        <v>6</v>
      </c>
      <c r="C3125" s="255" t="s">
        <v>9103</v>
      </c>
      <c r="D3125" s="9">
        <v>-1.3348003885197833E-3</v>
      </c>
      <c r="E3125" s="9"/>
      <c r="F3125" s="255" t="s">
        <v>9137</v>
      </c>
      <c r="G3125" s="9"/>
      <c r="H3125" s="255" t="s">
        <v>9171</v>
      </c>
      <c r="I3125" s="9">
        <v>2</v>
      </c>
    </row>
    <row r="3126" spans="1:9">
      <c r="A3126" s="255" t="s">
        <v>4306</v>
      </c>
      <c r="B3126" s="9">
        <v>6</v>
      </c>
      <c r="C3126" s="255" t="s">
        <v>9103</v>
      </c>
      <c r="D3126" s="9">
        <v>2.7833667109541634E-4</v>
      </c>
      <c r="E3126" s="9"/>
      <c r="F3126" s="255" t="s">
        <v>9138</v>
      </c>
      <c r="G3126" s="9"/>
      <c r="H3126" s="255" t="s">
        <v>9171</v>
      </c>
      <c r="I3126" s="9">
        <v>2</v>
      </c>
    </row>
    <row r="3127" spans="1:9">
      <c r="A3127" s="255" t="s">
        <v>4307</v>
      </c>
      <c r="B3127" s="9">
        <v>6</v>
      </c>
      <c r="C3127" s="255" t="s">
        <v>9103</v>
      </c>
      <c r="D3127" s="9">
        <v>4.3703974703395718E-3</v>
      </c>
      <c r="E3127" s="9"/>
      <c r="F3127" s="255" t="s">
        <v>9117</v>
      </c>
      <c r="G3127" s="9"/>
      <c r="H3127" s="255" t="s">
        <v>9171</v>
      </c>
      <c r="I3127" s="9">
        <v>2</v>
      </c>
    </row>
    <row r="3128" spans="1:9">
      <c r="A3128" s="255" t="s">
        <v>4308</v>
      </c>
      <c r="B3128" s="9">
        <v>6</v>
      </c>
      <c r="C3128" s="255" t="s">
        <v>9103</v>
      </c>
      <c r="D3128" s="9">
        <v>2.9405322136264339E-3</v>
      </c>
      <c r="E3128" s="9"/>
      <c r="F3128" s="255" t="s">
        <v>9128</v>
      </c>
      <c r="G3128" s="9"/>
      <c r="H3128" s="255" t="s">
        <v>9171</v>
      </c>
      <c r="I3128" s="9">
        <v>2</v>
      </c>
    </row>
    <row r="3129" spans="1:9">
      <c r="A3129" s="255" t="s">
        <v>4309</v>
      </c>
      <c r="B3129" s="9">
        <v>6</v>
      </c>
      <c r="C3129" s="255" t="s">
        <v>9103</v>
      </c>
      <c r="D3129" s="9">
        <v>7.3109296839660052E-3</v>
      </c>
      <c r="E3129" s="9"/>
      <c r="F3129" s="255" t="s">
        <v>9135</v>
      </c>
      <c r="G3129" s="9"/>
      <c r="H3129" s="255" t="s">
        <v>9171</v>
      </c>
      <c r="I3129" s="9">
        <v>2</v>
      </c>
    </row>
    <row r="3130" spans="1:9">
      <c r="A3130" s="255" t="s">
        <v>4310</v>
      </c>
      <c r="B3130" s="9">
        <v>6</v>
      </c>
      <c r="C3130" s="255" t="s">
        <v>9103</v>
      </c>
      <c r="D3130" s="9">
        <v>-2.5028470071494649E-3</v>
      </c>
      <c r="E3130" s="9"/>
      <c r="F3130" s="255" t="s">
        <v>9139</v>
      </c>
      <c r="G3130" s="9"/>
      <c r="H3130" s="255" t="s">
        <v>9171</v>
      </c>
      <c r="I3130" s="9">
        <v>2</v>
      </c>
    </row>
    <row r="3131" spans="1:9">
      <c r="A3131" s="255" t="s">
        <v>4311</v>
      </c>
      <c r="B3131" s="9">
        <v>6</v>
      </c>
      <c r="C3131" s="255" t="s">
        <v>9103</v>
      </c>
      <c r="D3131" s="9">
        <v>-2.759051528883272E-3</v>
      </c>
      <c r="E3131" s="9"/>
      <c r="F3131" s="255" t="s">
        <v>9140</v>
      </c>
      <c r="G3131" s="9"/>
      <c r="H3131" s="255" t="s">
        <v>9171</v>
      </c>
      <c r="I3131" s="9">
        <v>2</v>
      </c>
    </row>
    <row r="3132" spans="1:9">
      <c r="A3132" s="255" t="s">
        <v>4312</v>
      </c>
      <c r="B3132" s="9">
        <v>7</v>
      </c>
      <c r="C3132" s="255" t="s">
        <v>9103</v>
      </c>
      <c r="D3132" s="9">
        <v>-3.138742918979262E-3</v>
      </c>
      <c r="E3132" s="9"/>
      <c r="F3132" s="255" t="s">
        <v>9132</v>
      </c>
      <c r="G3132" s="9"/>
      <c r="H3132" s="255" t="s">
        <v>9171</v>
      </c>
      <c r="I3132" s="9">
        <v>2</v>
      </c>
    </row>
    <row r="3133" spans="1:9">
      <c r="A3133" s="255" t="s">
        <v>4313</v>
      </c>
      <c r="B3133" s="9">
        <v>7</v>
      </c>
      <c r="C3133" s="255" t="s">
        <v>9103</v>
      </c>
      <c r="D3133" s="9">
        <v>-3.138742918979262E-3</v>
      </c>
      <c r="E3133" s="9"/>
      <c r="F3133" s="255" t="s">
        <v>9133</v>
      </c>
      <c r="G3133" s="9"/>
      <c r="H3133" s="255" t="s">
        <v>9171</v>
      </c>
      <c r="I3133" s="9">
        <v>2</v>
      </c>
    </row>
    <row r="3134" spans="1:9">
      <c r="A3134" s="255" t="s">
        <v>4314</v>
      </c>
      <c r="B3134" s="9">
        <v>7</v>
      </c>
      <c r="C3134" s="255" t="s">
        <v>9103</v>
      </c>
      <c r="D3134" s="9">
        <v>4.7081627108865182E-3</v>
      </c>
      <c r="E3134" s="9"/>
      <c r="F3134" s="255" t="s">
        <v>9134</v>
      </c>
      <c r="G3134" s="9"/>
      <c r="H3134" s="255" t="s">
        <v>9171</v>
      </c>
      <c r="I3134" s="9">
        <v>2</v>
      </c>
    </row>
    <row r="3135" spans="1:9">
      <c r="A3135" s="255" t="s">
        <v>4315</v>
      </c>
      <c r="B3135" s="9">
        <v>7</v>
      </c>
      <c r="C3135" s="255" t="s">
        <v>9103</v>
      </c>
      <c r="D3135" s="9">
        <v>0</v>
      </c>
      <c r="E3135" s="9"/>
      <c r="F3135" s="255" t="s">
        <v>9124</v>
      </c>
      <c r="G3135" s="9"/>
      <c r="H3135" s="255" t="s">
        <v>9171</v>
      </c>
      <c r="I3135" s="9">
        <v>2</v>
      </c>
    </row>
    <row r="3136" spans="1:9">
      <c r="A3136" s="255" t="s">
        <v>4316</v>
      </c>
      <c r="B3136" s="9">
        <v>7</v>
      </c>
      <c r="C3136" s="255" t="s">
        <v>9103</v>
      </c>
      <c r="D3136" s="9">
        <v>0</v>
      </c>
      <c r="E3136" s="9"/>
      <c r="F3136" s="255" t="s">
        <v>9123</v>
      </c>
      <c r="G3136" s="9"/>
      <c r="H3136" s="255" t="s">
        <v>9171</v>
      </c>
      <c r="I3136" s="9">
        <v>2</v>
      </c>
    </row>
    <row r="3137" spans="1:9">
      <c r="A3137" s="255" t="s">
        <v>4317</v>
      </c>
      <c r="B3137" s="9">
        <v>7</v>
      </c>
      <c r="C3137" s="255" t="s">
        <v>9103</v>
      </c>
      <c r="D3137" s="9">
        <v>1.569419791907256E-3</v>
      </c>
      <c r="E3137" s="9"/>
      <c r="F3137" s="255" t="s">
        <v>9125</v>
      </c>
      <c r="G3137" s="9"/>
      <c r="H3137" s="255" t="s">
        <v>9171</v>
      </c>
      <c r="I3137" s="9">
        <v>2</v>
      </c>
    </row>
    <row r="3138" spans="1:9">
      <c r="A3138" s="255" t="s">
        <v>4318</v>
      </c>
      <c r="B3138" s="9">
        <v>7</v>
      </c>
      <c r="C3138" s="255" t="s">
        <v>9103</v>
      </c>
      <c r="D3138" s="9">
        <v>1.569419791907256E-3</v>
      </c>
      <c r="E3138" s="9"/>
      <c r="F3138" s="255" t="s">
        <v>9126</v>
      </c>
      <c r="G3138" s="9"/>
      <c r="H3138" s="255" t="s">
        <v>9171</v>
      </c>
      <c r="I3138" s="9">
        <v>2</v>
      </c>
    </row>
    <row r="3139" spans="1:9">
      <c r="A3139" s="255" t="s">
        <v>4319</v>
      </c>
      <c r="B3139" s="9">
        <v>7</v>
      </c>
      <c r="C3139" s="255" t="s">
        <v>9103</v>
      </c>
      <c r="D3139" s="9">
        <v>1.569419791907256E-3</v>
      </c>
      <c r="E3139" s="9"/>
      <c r="F3139" s="255" t="s">
        <v>9127</v>
      </c>
      <c r="G3139" s="9"/>
      <c r="H3139" s="255" t="s">
        <v>9171</v>
      </c>
      <c r="I3139" s="9">
        <v>2</v>
      </c>
    </row>
    <row r="3140" spans="1:9">
      <c r="A3140" s="255" t="s">
        <v>4320</v>
      </c>
      <c r="B3140" s="9">
        <v>7</v>
      </c>
      <c r="C3140" s="255" t="s">
        <v>9103</v>
      </c>
      <c r="D3140" s="9">
        <v>7.4905886153236057E-3</v>
      </c>
      <c r="E3140" s="9"/>
      <c r="F3140" s="255" t="s">
        <v>9130</v>
      </c>
      <c r="G3140" s="9"/>
      <c r="H3140" s="255" t="s">
        <v>9171</v>
      </c>
      <c r="I3140" s="9">
        <v>2</v>
      </c>
    </row>
    <row r="3141" spans="1:9">
      <c r="A3141" s="255" t="s">
        <v>4321</v>
      </c>
      <c r="B3141" s="9">
        <v>7</v>
      </c>
      <c r="C3141" s="255" t="s">
        <v>9103</v>
      </c>
      <c r="D3141" s="9">
        <v>7.4905886153236057E-3</v>
      </c>
      <c r="E3141" s="9"/>
      <c r="F3141" s="255" t="s">
        <v>9131</v>
      </c>
      <c r="G3141" s="9"/>
      <c r="H3141" s="255" t="s">
        <v>9171</v>
      </c>
      <c r="I3141" s="9">
        <v>2</v>
      </c>
    </row>
    <row r="3142" spans="1:9">
      <c r="A3142" s="255" t="s">
        <v>4322</v>
      </c>
      <c r="B3142" s="9">
        <v>7</v>
      </c>
      <c r="C3142" s="255" t="s">
        <v>9103</v>
      </c>
      <c r="D3142" s="9">
        <v>-5.92116882341635E-3</v>
      </c>
      <c r="E3142" s="9"/>
      <c r="F3142" s="255" t="s">
        <v>9129</v>
      </c>
      <c r="G3142" s="9"/>
      <c r="H3142" s="255" t="s">
        <v>9171</v>
      </c>
      <c r="I3142" s="9">
        <v>2</v>
      </c>
    </row>
    <row r="3143" spans="1:9">
      <c r="A3143" s="255" t="s">
        <v>4323</v>
      </c>
      <c r="B3143" s="9">
        <v>7</v>
      </c>
      <c r="C3143" s="255" t="s">
        <v>9103</v>
      </c>
      <c r="D3143" s="9">
        <v>0</v>
      </c>
      <c r="E3143" s="9"/>
      <c r="F3143" s="255" t="s">
        <v>9118</v>
      </c>
      <c r="G3143" s="9"/>
      <c r="H3143" s="255" t="s">
        <v>9171</v>
      </c>
      <c r="I3143" s="9">
        <v>2</v>
      </c>
    </row>
    <row r="3144" spans="1:9">
      <c r="A3144" s="255" t="s">
        <v>4324</v>
      </c>
      <c r="B3144" s="9">
        <v>7</v>
      </c>
      <c r="C3144" s="255" t="s">
        <v>9103</v>
      </c>
      <c r="D3144" s="9">
        <v>0</v>
      </c>
      <c r="E3144" s="9"/>
      <c r="F3144" s="255" t="s">
        <v>9141</v>
      </c>
      <c r="G3144" s="9"/>
      <c r="H3144" s="255" t="s">
        <v>9171</v>
      </c>
      <c r="I3144" s="9">
        <v>2</v>
      </c>
    </row>
    <row r="3145" spans="1:9">
      <c r="A3145" s="255" t="s">
        <v>4325</v>
      </c>
      <c r="B3145" s="9">
        <v>7</v>
      </c>
      <c r="C3145" s="255" t="s">
        <v>9103</v>
      </c>
      <c r="D3145" s="9">
        <v>0</v>
      </c>
      <c r="E3145" s="9"/>
      <c r="F3145" s="255" t="s">
        <v>9122</v>
      </c>
      <c r="G3145" s="9"/>
      <c r="H3145" s="255" t="s">
        <v>9171</v>
      </c>
      <c r="I3145" s="9">
        <v>2</v>
      </c>
    </row>
    <row r="3146" spans="1:9">
      <c r="A3146" s="255" t="s">
        <v>4326</v>
      </c>
      <c r="B3146" s="9">
        <v>7</v>
      </c>
      <c r="C3146" s="255" t="s">
        <v>9103</v>
      </c>
      <c r="D3146" s="9">
        <v>0</v>
      </c>
      <c r="E3146" s="9"/>
      <c r="F3146" s="255" t="s">
        <v>9121</v>
      </c>
      <c r="G3146" s="9"/>
      <c r="H3146" s="255" t="s">
        <v>9171</v>
      </c>
      <c r="I3146" s="9">
        <v>2</v>
      </c>
    </row>
    <row r="3147" spans="1:9">
      <c r="A3147" s="255" t="s">
        <v>4327</v>
      </c>
      <c r="B3147" s="9">
        <v>7</v>
      </c>
      <c r="C3147" s="255" t="s">
        <v>9103</v>
      </c>
      <c r="D3147" s="9">
        <v>0</v>
      </c>
      <c r="E3147" s="9"/>
      <c r="F3147" s="255" t="s">
        <v>9119</v>
      </c>
      <c r="G3147" s="9"/>
      <c r="H3147" s="255" t="s">
        <v>9171</v>
      </c>
      <c r="I3147" s="9">
        <v>2</v>
      </c>
    </row>
    <row r="3148" spans="1:9">
      <c r="A3148" s="255" t="s">
        <v>4328</v>
      </c>
      <c r="B3148" s="9">
        <v>7</v>
      </c>
      <c r="C3148" s="255" t="s">
        <v>9103</v>
      </c>
      <c r="D3148" s="9">
        <v>0</v>
      </c>
      <c r="E3148" s="9"/>
      <c r="F3148" s="255" t="s">
        <v>9120</v>
      </c>
      <c r="G3148" s="9"/>
      <c r="H3148" s="255" t="s">
        <v>9171</v>
      </c>
      <c r="I3148" s="9">
        <v>2</v>
      </c>
    </row>
    <row r="3149" spans="1:9">
      <c r="A3149" s="255" t="s">
        <v>4329</v>
      </c>
      <c r="B3149" s="9">
        <v>7</v>
      </c>
      <c r="C3149" s="255" t="s">
        <v>9103</v>
      </c>
      <c r="D3149" s="9">
        <v>1.3013170663581438E-3</v>
      </c>
      <c r="E3149" s="9"/>
      <c r="F3149" s="255" t="s">
        <v>9136</v>
      </c>
      <c r="G3149" s="9"/>
      <c r="H3149" s="255" t="s">
        <v>9171</v>
      </c>
      <c r="I3149" s="9">
        <v>2</v>
      </c>
    </row>
    <row r="3150" spans="1:9">
      <c r="A3150" s="255" t="s">
        <v>4330</v>
      </c>
      <c r="B3150" s="9">
        <v>7</v>
      </c>
      <c r="C3150" s="255" t="s">
        <v>9103</v>
      </c>
      <c r="D3150" s="9">
        <v>-1.3495368227850807E-3</v>
      </c>
      <c r="E3150" s="9"/>
      <c r="F3150" s="255" t="s">
        <v>9137</v>
      </c>
      <c r="G3150" s="9"/>
      <c r="H3150" s="255" t="s">
        <v>9171</v>
      </c>
      <c r="I3150" s="9">
        <v>2</v>
      </c>
    </row>
    <row r="3151" spans="1:9">
      <c r="A3151" s="255" t="s">
        <v>4331</v>
      </c>
      <c r="B3151" s="9">
        <v>7</v>
      </c>
      <c r="C3151" s="255" t="s">
        <v>9103</v>
      </c>
      <c r="D3151" s="9">
        <v>-4.8219756426936781E-5</v>
      </c>
      <c r="E3151" s="9"/>
      <c r="F3151" s="255" t="s">
        <v>9138</v>
      </c>
      <c r="G3151" s="9"/>
      <c r="H3151" s="255" t="s">
        <v>9171</v>
      </c>
      <c r="I3151" s="9">
        <v>2</v>
      </c>
    </row>
    <row r="3152" spans="1:9">
      <c r="A3152" s="255" t="s">
        <v>4332</v>
      </c>
      <c r="B3152" s="9">
        <v>7</v>
      </c>
      <c r="C3152" s="255" t="s">
        <v>9103</v>
      </c>
      <c r="D3152" s="9">
        <v>4.5992353245253199E-3</v>
      </c>
      <c r="E3152" s="9"/>
      <c r="F3152" s="255" t="s">
        <v>9117</v>
      </c>
      <c r="G3152" s="9"/>
      <c r="H3152" s="255" t="s">
        <v>9171</v>
      </c>
      <c r="I3152" s="9">
        <v>2</v>
      </c>
    </row>
    <row r="3153" spans="1:9">
      <c r="A3153" s="255" t="s">
        <v>4333</v>
      </c>
      <c r="B3153" s="9">
        <v>7</v>
      </c>
      <c r="C3153" s="255" t="s">
        <v>9103</v>
      </c>
      <c r="D3153" s="9">
        <v>2.9395730472252233E-3</v>
      </c>
      <c r="E3153" s="9"/>
      <c r="F3153" s="255" t="s">
        <v>9128</v>
      </c>
      <c r="G3153" s="9"/>
      <c r="H3153" s="255" t="s">
        <v>9171</v>
      </c>
      <c r="I3153" s="9">
        <v>2</v>
      </c>
    </row>
    <row r="3154" spans="1:9">
      <c r="A3154" s="255" t="s">
        <v>4334</v>
      </c>
      <c r="B3154" s="9">
        <v>7</v>
      </c>
      <c r="C3154" s="255" t="s">
        <v>9103</v>
      </c>
      <c r="D3154" s="9">
        <v>7.5388083717505428E-3</v>
      </c>
      <c r="E3154" s="9"/>
      <c r="F3154" s="255" t="s">
        <v>9135</v>
      </c>
      <c r="G3154" s="9"/>
      <c r="H3154" s="255" t="s">
        <v>9171</v>
      </c>
      <c r="I3154" s="9">
        <v>2</v>
      </c>
    </row>
    <row r="3155" spans="1:9">
      <c r="A3155" s="255" t="s">
        <v>4335</v>
      </c>
      <c r="B3155" s="9">
        <v>7</v>
      </c>
      <c r="C3155" s="255" t="s">
        <v>9103</v>
      </c>
      <c r="D3155" s="9">
        <v>-3.0905231625523253E-3</v>
      </c>
      <c r="E3155" s="9"/>
      <c r="F3155" s="255" t="s">
        <v>9139</v>
      </c>
      <c r="G3155" s="9"/>
      <c r="H3155" s="255" t="s">
        <v>9171</v>
      </c>
      <c r="I3155" s="9">
        <v>2</v>
      </c>
    </row>
    <row r="3156" spans="1:9">
      <c r="A3156" s="255" t="s">
        <v>4336</v>
      </c>
      <c r="B3156" s="9">
        <v>7</v>
      </c>
      <c r="C3156" s="255" t="s">
        <v>9103</v>
      </c>
      <c r="D3156" s="9">
        <v>-2.8306456608640251E-3</v>
      </c>
      <c r="E3156" s="9"/>
      <c r="F3156" s="255" t="s">
        <v>9140</v>
      </c>
      <c r="G3156" s="9"/>
      <c r="H3156" s="255" t="s">
        <v>9171</v>
      </c>
      <c r="I3156" s="9">
        <v>2</v>
      </c>
    </row>
    <row r="3157" spans="1:9">
      <c r="A3157" s="255" t="s">
        <v>4337</v>
      </c>
      <c r="B3157" s="9">
        <v>8</v>
      </c>
      <c r="C3157" s="255" t="s">
        <v>9103</v>
      </c>
      <c r="D3157" s="9">
        <v>-4.9831915915864427E-3</v>
      </c>
      <c r="E3157" s="9"/>
      <c r="F3157" s="255" t="s">
        <v>9132</v>
      </c>
      <c r="G3157" s="9"/>
      <c r="H3157" s="255" t="s">
        <v>9171</v>
      </c>
      <c r="I3157" s="9">
        <v>2</v>
      </c>
    </row>
    <row r="3158" spans="1:9">
      <c r="A3158" s="255" t="s">
        <v>4338</v>
      </c>
      <c r="B3158" s="9">
        <v>8</v>
      </c>
      <c r="C3158" s="255" t="s">
        <v>9103</v>
      </c>
      <c r="D3158" s="9">
        <v>-4.9831915915864427E-3</v>
      </c>
      <c r="E3158" s="9"/>
      <c r="F3158" s="255" t="s">
        <v>9133</v>
      </c>
      <c r="G3158" s="9"/>
      <c r="H3158" s="255" t="s">
        <v>9171</v>
      </c>
      <c r="I3158" s="9">
        <v>2</v>
      </c>
    </row>
    <row r="3159" spans="1:9">
      <c r="A3159" s="255" t="s">
        <v>4339</v>
      </c>
      <c r="B3159" s="9">
        <v>8</v>
      </c>
      <c r="C3159" s="255" t="s">
        <v>9103</v>
      </c>
      <c r="D3159" s="9">
        <v>5.2447364205878907E-3</v>
      </c>
      <c r="E3159" s="9"/>
      <c r="F3159" s="255" t="s">
        <v>9134</v>
      </c>
      <c r="G3159" s="9"/>
      <c r="H3159" s="255" t="s">
        <v>9171</v>
      </c>
      <c r="I3159" s="9">
        <v>2</v>
      </c>
    </row>
    <row r="3160" spans="1:9">
      <c r="A3160" s="255" t="s">
        <v>4340</v>
      </c>
      <c r="B3160" s="9">
        <v>8</v>
      </c>
      <c r="C3160" s="255" t="s">
        <v>9103</v>
      </c>
      <c r="D3160" s="9">
        <v>0</v>
      </c>
      <c r="E3160" s="9"/>
      <c r="F3160" s="255" t="s">
        <v>9124</v>
      </c>
      <c r="G3160" s="9"/>
      <c r="H3160" s="255" t="s">
        <v>9171</v>
      </c>
      <c r="I3160" s="9">
        <v>2</v>
      </c>
    </row>
    <row r="3161" spans="1:9">
      <c r="A3161" s="255" t="s">
        <v>4341</v>
      </c>
      <c r="B3161" s="9">
        <v>8</v>
      </c>
      <c r="C3161" s="255" t="s">
        <v>9103</v>
      </c>
      <c r="D3161" s="9">
        <v>0</v>
      </c>
      <c r="E3161" s="9"/>
      <c r="F3161" s="255" t="s">
        <v>9123</v>
      </c>
      <c r="G3161" s="9"/>
      <c r="H3161" s="255" t="s">
        <v>9171</v>
      </c>
      <c r="I3161" s="9">
        <v>2</v>
      </c>
    </row>
    <row r="3162" spans="1:9">
      <c r="A3162" s="255" t="s">
        <v>4342</v>
      </c>
      <c r="B3162" s="9">
        <v>8</v>
      </c>
      <c r="C3162" s="255" t="s">
        <v>9103</v>
      </c>
      <c r="D3162" s="9">
        <v>2.6154482900144751E-4</v>
      </c>
      <c r="E3162" s="9"/>
      <c r="F3162" s="255" t="s">
        <v>9125</v>
      </c>
      <c r="G3162" s="9"/>
      <c r="H3162" s="255" t="s">
        <v>9171</v>
      </c>
      <c r="I3162" s="9">
        <v>2</v>
      </c>
    </row>
    <row r="3163" spans="1:9">
      <c r="A3163" s="255" t="s">
        <v>4343</v>
      </c>
      <c r="B3163" s="9">
        <v>8</v>
      </c>
      <c r="C3163" s="255" t="s">
        <v>9103</v>
      </c>
      <c r="D3163" s="9">
        <v>2.6154482900144751E-4</v>
      </c>
      <c r="E3163" s="9"/>
      <c r="F3163" s="255" t="s">
        <v>9126</v>
      </c>
      <c r="G3163" s="9"/>
      <c r="H3163" s="255" t="s">
        <v>9171</v>
      </c>
      <c r="I3163" s="9">
        <v>2</v>
      </c>
    </row>
    <row r="3164" spans="1:9">
      <c r="A3164" s="255" t="s">
        <v>4344</v>
      </c>
      <c r="B3164" s="9">
        <v>8</v>
      </c>
      <c r="C3164" s="255" t="s">
        <v>9103</v>
      </c>
      <c r="D3164" s="9">
        <v>2.6154482900144751E-4</v>
      </c>
      <c r="E3164" s="9"/>
      <c r="F3164" s="255" t="s">
        <v>9127</v>
      </c>
      <c r="G3164" s="9"/>
      <c r="H3164" s="255" t="s">
        <v>9171</v>
      </c>
      <c r="I3164" s="9">
        <v>2</v>
      </c>
    </row>
    <row r="3165" spans="1:9">
      <c r="A3165" s="255" t="s">
        <v>4345</v>
      </c>
      <c r="B3165" s="9">
        <v>8</v>
      </c>
      <c r="C3165" s="255" t="s">
        <v>9103</v>
      </c>
      <c r="D3165" s="9">
        <v>7.8064471787636543E-3</v>
      </c>
      <c r="E3165" s="9"/>
      <c r="F3165" s="255" t="s">
        <v>9130</v>
      </c>
      <c r="G3165" s="9"/>
      <c r="H3165" s="255" t="s">
        <v>9171</v>
      </c>
      <c r="I3165" s="9">
        <v>2</v>
      </c>
    </row>
    <row r="3166" spans="1:9">
      <c r="A3166" s="255" t="s">
        <v>4346</v>
      </c>
      <c r="B3166" s="9">
        <v>8</v>
      </c>
      <c r="C3166" s="255" t="s">
        <v>9103</v>
      </c>
      <c r="D3166" s="9">
        <v>7.8064471787636543E-3</v>
      </c>
      <c r="E3166" s="9"/>
      <c r="F3166" s="255" t="s">
        <v>9131</v>
      </c>
      <c r="G3166" s="9"/>
      <c r="H3166" s="255" t="s">
        <v>9171</v>
      </c>
      <c r="I3166" s="9">
        <v>2</v>
      </c>
    </row>
    <row r="3167" spans="1:9">
      <c r="A3167" s="255" t="s">
        <v>4347</v>
      </c>
      <c r="B3167" s="9">
        <v>8</v>
      </c>
      <c r="C3167" s="255" t="s">
        <v>9103</v>
      </c>
      <c r="D3167" s="9">
        <v>-7.5449023497622079E-3</v>
      </c>
      <c r="E3167" s="9"/>
      <c r="F3167" s="255" t="s">
        <v>9129</v>
      </c>
      <c r="G3167" s="9"/>
      <c r="H3167" s="255" t="s">
        <v>9171</v>
      </c>
      <c r="I3167" s="9">
        <v>2</v>
      </c>
    </row>
    <row r="3168" spans="1:9">
      <c r="A3168" s="255" t="s">
        <v>4348</v>
      </c>
      <c r="B3168" s="9">
        <v>8</v>
      </c>
      <c r="C3168" s="255" t="s">
        <v>9103</v>
      </c>
      <c r="D3168" s="9">
        <v>0</v>
      </c>
      <c r="E3168" s="9"/>
      <c r="F3168" s="255" t="s">
        <v>9118</v>
      </c>
      <c r="G3168" s="9"/>
      <c r="H3168" s="255" t="s">
        <v>9171</v>
      </c>
      <c r="I3168" s="9">
        <v>2</v>
      </c>
    </row>
    <row r="3169" spans="1:9">
      <c r="A3169" s="255" t="s">
        <v>4349</v>
      </c>
      <c r="B3169" s="9">
        <v>8</v>
      </c>
      <c r="C3169" s="255" t="s">
        <v>9103</v>
      </c>
      <c r="D3169" s="9">
        <v>0</v>
      </c>
      <c r="E3169" s="9"/>
      <c r="F3169" s="255" t="s">
        <v>9141</v>
      </c>
      <c r="G3169" s="9"/>
      <c r="H3169" s="255" t="s">
        <v>9171</v>
      </c>
      <c r="I3169" s="9">
        <v>2</v>
      </c>
    </row>
    <row r="3170" spans="1:9">
      <c r="A3170" s="255" t="s">
        <v>4350</v>
      </c>
      <c r="B3170" s="9">
        <v>8</v>
      </c>
      <c r="C3170" s="255" t="s">
        <v>9103</v>
      </c>
      <c r="D3170" s="9">
        <v>0</v>
      </c>
      <c r="E3170" s="9"/>
      <c r="F3170" s="255" t="s">
        <v>9122</v>
      </c>
      <c r="G3170" s="9"/>
      <c r="H3170" s="255" t="s">
        <v>9171</v>
      </c>
      <c r="I3170" s="9">
        <v>2</v>
      </c>
    </row>
    <row r="3171" spans="1:9">
      <c r="A3171" s="255" t="s">
        <v>4351</v>
      </c>
      <c r="B3171" s="9">
        <v>8</v>
      </c>
      <c r="C3171" s="255" t="s">
        <v>9103</v>
      </c>
      <c r="D3171" s="9">
        <v>0</v>
      </c>
      <c r="E3171" s="9"/>
      <c r="F3171" s="255" t="s">
        <v>9121</v>
      </c>
      <c r="G3171" s="9"/>
      <c r="H3171" s="255" t="s">
        <v>9171</v>
      </c>
      <c r="I3171" s="9">
        <v>2</v>
      </c>
    </row>
    <row r="3172" spans="1:9">
      <c r="A3172" s="255" t="s">
        <v>4352</v>
      </c>
      <c r="B3172" s="9">
        <v>8</v>
      </c>
      <c r="C3172" s="255" t="s">
        <v>9103</v>
      </c>
      <c r="D3172" s="9">
        <v>0</v>
      </c>
      <c r="E3172" s="9"/>
      <c r="F3172" s="255" t="s">
        <v>9119</v>
      </c>
      <c r="G3172" s="9"/>
      <c r="H3172" s="255" t="s">
        <v>9171</v>
      </c>
      <c r="I3172" s="9">
        <v>2</v>
      </c>
    </row>
    <row r="3173" spans="1:9">
      <c r="A3173" s="255" t="s">
        <v>4353</v>
      </c>
      <c r="B3173" s="9">
        <v>8</v>
      </c>
      <c r="C3173" s="255" t="s">
        <v>9103</v>
      </c>
      <c r="D3173" s="9">
        <v>0</v>
      </c>
      <c r="E3173" s="9"/>
      <c r="F3173" s="255" t="s">
        <v>9120</v>
      </c>
      <c r="G3173" s="9"/>
      <c r="H3173" s="255" t="s">
        <v>9171</v>
      </c>
      <c r="I3173" s="9">
        <v>2</v>
      </c>
    </row>
    <row r="3174" spans="1:9">
      <c r="A3174" s="255" t="s">
        <v>4354</v>
      </c>
      <c r="B3174" s="9">
        <v>8</v>
      </c>
      <c r="C3174" s="255" t="s">
        <v>9103</v>
      </c>
      <c r="D3174" s="9">
        <v>2.6090725341260351E-4</v>
      </c>
      <c r="E3174" s="9"/>
      <c r="F3174" s="255" t="s">
        <v>9136</v>
      </c>
      <c r="G3174" s="9"/>
      <c r="H3174" s="255" t="s">
        <v>9171</v>
      </c>
      <c r="I3174" s="9">
        <v>2</v>
      </c>
    </row>
    <row r="3175" spans="1:9">
      <c r="A3175" s="255" t="s">
        <v>4355</v>
      </c>
      <c r="B3175" s="9">
        <v>8</v>
      </c>
      <c r="C3175" s="255" t="s">
        <v>9103</v>
      </c>
      <c r="D3175" s="9">
        <v>-1.3879134162559624E-3</v>
      </c>
      <c r="E3175" s="9"/>
      <c r="F3175" s="255" t="s">
        <v>9137</v>
      </c>
      <c r="G3175" s="9"/>
      <c r="H3175" s="255" t="s">
        <v>9171</v>
      </c>
      <c r="I3175" s="9">
        <v>2</v>
      </c>
    </row>
    <row r="3176" spans="1:9">
      <c r="A3176" s="255" t="s">
        <v>4356</v>
      </c>
      <c r="B3176" s="9">
        <v>8</v>
      </c>
      <c r="C3176" s="255" t="s">
        <v>9103</v>
      </c>
      <c r="D3176" s="9">
        <v>-1.1270061628433589E-3</v>
      </c>
      <c r="E3176" s="9"/>
      <c r="F3176" s="255" t="s">
        <v>9138</v>
      </c>
      <c r="G3176" s="9"/>
      <c r="H3176" s="255" t="s">
        <v>9171</v>
      </c>
      <c r="I3176" s="9">
        <v>2</v>
      </c>
    </row>
    <row r="3177" spans="1:9">
      <c r="A3177" s="255" t="s">
        <v>4357</v>
      </c>
      <c r="B3177" s="9">
        <v>8</v>
      </c>
      <c r="C3177" s="255" t="s">
        <v>9103</v>
      </c>
      <c r="D3177" s="9">
        <v>5.8496135637895004E-3</v>
      </c>
      <c r="E3177" s="9"/>
      <c r="F3177" s="255" t="s">
        <v>9117</v>
      </c>
      <c r="G3177" s="9"/>
      <c r="H3177" s="255" t="s">
        <v>9171</v>
      </c>
      <c r="I3177" s="9">
        <v>2</v>
      </c>
    </row>
    <row r="3178" spans="1:9">
      <c r="A3178" s="255" t="s">
        <v>4358</v>
      </c>
      <c r="B3178" s="9">
        <v>8</v>
      </c>
      <c r="C3178" s="255" t="s">
        <v>9103</v>
      </c>
      <c r="D3178" s="9">
        <v>3.0838397778175136E-3</v>
      </c>
      <c r="E3178" s="9"/>
      <c r="F3178" s="255" t="s">
        <v>9128</v>
      </c>
      <c r="G3178" s="9"/>
      <c r="H3178" s="255" t="s">
        <v>9171</v>
      </c>
      <c r="I3178" s="9">
        <v>2</v>
      </c>
    </row>
    <row r="3179" spans="1:9">
      <c r="A3179" s="255" t="s">
        <v>4359</v>
      </c>
      <c r="B3179" s="9">
        <v>8</v>
      </c>
      <c r="C3179" s="255" t="s">
        <v>9103</v>
      </c>
      <c r="D3179" s="9">
        <v>8.9334533416070144E-3</v>
      </c>
      <c r="E3179" s="9"/>
      <c r="F3179" s="255" t="s">
        <v>9135</v>
      </c>
      <c r="G3179" s="9"/>
      <c r="H3179" s="255" t="s">
        <v>9171</v>
      </c>
      <c r="I3179" s="9">
        <v>2</v>
      </c>
    </row>
    <row r="3180" spans="1:9">
      <c r="A3180" s="255" t="s">
        <v>4360</v>
      </c>
      <c r="B3180" s="9">
        <v>8</v>
      </c>
      <c r="C3180" s="255" t="s">
        <v>9103</v>
      </c>
      <c r="D3180" s="9">
        <v>-3.8561854287430838E-3</v>
      </c>
      <c r="E3180" s="9"/>
      <c r="F3180" s="255" t="s">
        <v>9139</v>
      </c>
      <c r="G3180" s="9"/>
      <c r="H3180" s="255" t="s">
        <v>9171</v>
      </c>
      <c r="I3180" s="9">
        <v>2</v>
      </c>
    </row>
    <row r="3181" spans="1:9">
      <c r="A3181" s="255" t="s">
        <v>4361</v>
      </c>
      <c r="B3181" s="9">
        <v>8</v>
      </c>
      <c r="C3181" s="255" t="s">
        <v>9103</v>
      </c>
      <c r="D3181" s="9">
        <v>-3.6887169210191233E-3</v>
      </c>
      <c r="E3181" s="9"/>
      <c r="F3181" s="255" t="s">
        <v>9140</v>
      </c>
      <c r="G3181" s="9"/>
      <c r="H3181" s="255" t="s">
        <v>9171</v>
      </c>
      <c r="I3181" s="9">
        <v>2</v>
      </c>
    </row>
    <row r="3182" spans="1:9">
      <c r="A3182" s="255" t="s">
        <v>4362</v>
      </c>
      <c r="B3182" s="9">
        <v>9</v>
      </c>
      <c r="C3182" s="255" t="s">
        <v>9103</v>
      </c>
      <c r="D3182" s="9">
        <v>-4.6501427127433031E-3</v>
      </c>
      <c r="E3182" s="9"/>
      <c r="F3182" s="255" t="s">
        <v>9132</v>
      </c>
      <c r="G3182" s="9"/>
      <c r="H3182" s="255" t="s">
        <v>9171</v>
      </c>
      <c r="I3182" s="9">
        <v>2</v>
      </c>
    </row>
    <row r="3183" spans="1:9">
      <c r="A3183" s="255" t="s">
        <v>4363</v>
      </c>
      <c r="B3183" s="9">
        <v>9</v>
      </c>
      <c r="C3183" s="255" t="s">
        <v>9103</v>
      </c>
      <c r="D3183" s="9">
        <v>-4.6501427127433031E-3</v>
      </c>
      <c r="E3183" s="9"/>
      <c r="F3183" s="255" t="s">
        <v>9133</v>
      </c>
      <c r="G3183" s="9"/>
      <c r="H3183" s="255" t="s">
        <v>9171</v>
      </c>
      <c r="I3183" s="9">
        <v>2</v>
      </c>
    </row>
    <row r="3184" spans="1:9">
      <c r="A3184" s="255" t="s">
        <v>4364</v>
      </c>
      <c r="B3184" s="9">
        <v>9</v>
      </c>
      <c r="C3184" s="255" t="s">
        <v>9103</v>
      </c>
      <c r="D3184" s="9">
        <v>5.2095415570598096E-3</v>
      </c>
      <c r="E3184" s="9"/>
      <c r="F3184" s="255" t="s">
        <v>9134</v>
      </c>
      <c r="G3184" s="9"/>
      <c r="H3184" s="255" t="s">
        <v>9171</v>
      </c>
      <c r="I3184" s="9">
        <v>2</v>
      </c>
    </row>
    <row r="3185" spans="1:9">
      <c r="A3185" s="255" t="s">
        <v>4365</v>
      </c>
      <c r="B3185" s="9">
        <v>9</v>
      </c>
      <c r="C3185" s="255" t="s">
        <v>9103</v>
      </c>
      <c r="D3185" s="9">
        <v>0</v>
      </c>
      <c r="E3185" s="9"/>
      <c r="F3185" s="255" t="s">
        <v>9124</v>
      </c>
      <c r="G3185" s="9"/>
      <c r="H3185" s="255" t="s">
        <v>9171</v>
      </c>
      <c r="I3185" s="9">
        <v>2</v>
      </c>
    </row>
    <row r="3186" spans="1:9">
      <c r="A3186" s="255" t="s">
        <v>4366</v>
      </c>
      <c r="B3186" s="9">
        <v>9</v>
      </c>
      <c r="C3186" s="255" t="s">
        <v>9103</v>
      </c>
      <c r="D3186" s="9">
        <v>0</v>
      </c>
      <c r="E3186" s="9"/>
      <c r="F3186" s="255" t="s">
        <v>9123</v>
      </c>
      <c r="G3186" s="9"/>
      <c r="H3186" s="255" t="s">
        <v>9171</v>
      </c>
      <c r="I3186" s="9">
        <v>2</v>
      </c>
    </row>
    <row r="3187" spans="1:9">
      <c r="A3187" s="255" t="s">
        <v>4367</v>
      </c>
      <c r="B3187" s="9">
        <v>9</v>
      </c>
      <c r="C3187" s="255" t="s">
        <v>9103</v>
      </c>
      <c r="D3187" s="9">
        <v>5.5939884431650615E-4</v>
      </c>
      <c r="E3187" s="9"/>
      <c r="F3187" s="255" t="s">
        <v>9125</v>
      </c>
      <c r="G3187" s="9"/>
      <c r="H3187" s="255" t="s">
        <v>9171</v>
      </c>
      <c r="I3187" s="9">
        <v>2</v>
      </c>
    </row>
    <row r="3188" spans="1:9">
      <c r="A3188" s="255" t="s">
        <v>4368</v>
      </c>
      <c r="B3188" s="9">
        <v>9</v>
      </c>
      <c r="C3188" s="255" t="s">
        <v>9103</v>
      </c>
      <c r="D3188" s="9">
        <v>5.5939884431650615E-4</v>
      </c>
      <c r="E3188" s="9"/>
      <c r="F3188" s="255" t="s">
        <v>9126</v>
      </c>
      <c r="G3188" s="9"/>
      <c r="H3188" s="255" t="s">
        <v>9171</v>
      </c>
      <c r="I3188" s="9">
        <v>2</v>
      </c>
    </row>
    <row r="3189" spans="1:9">
      <c r="A3189" s="255" t="s">
        <v>4369</v>
      </c>
      <c r="B3189" s="9">
        <v>9</v>
      </c>
      <c r="C3189" s="255" t="s">
        <v>9103</v>
      </c>
      <c r="D3189" s="9">
        <v>5.5939884431650615E-4</v>
      </c>
      <c r="E3189" s="9"/>
      <c r="F3189" s="255" t="s">
        <v>9127</v>
      </c>
      <c r="G3189" s="9"/>
      <c r="H3189" s="255" t="s">
        <v>9171</v>
      </c>
      <c r="I3189" s="9">
        <v>2</v>
      </c>
    </row>
    <row r="3190" spans="1:9">
      <c r="A3190" s="255" t="s">
        <v>4370</v>
      </c>
      <c r="B3190" s="9">
        <v>9</v>
      </c>
      <c r="C3190" s="255" t="s">
        <v>9103</v>
      </c>
      <c r="D3190" s="9">
        <v>7.9359217779786887E-3</v>
      </c>
      <c r="E3190" s="9"/>
      <c r="F3190" s="255" t="s">
        <v>9130</v>
      </c>
      <c r="G3190" s="9"/>
      <c r="H3190" s="255" t="s">
        <v>9171</v>
      </c>
      <c r="I3190" s="9">
        <v>2</v>
      </c>
    </row>
    <row r="3191" spans="1:9">
      <c r="A3191" s="255" t="s">
        <v>4371</v>
      </c>
      <c r="B3191" s="9">
        <v>9</v>
      </c>
      <c r="C3191" s="255" t="s">
        <v>9103</v>
      </c>
      <c r="D3191" s="9">
        <v>7.9359217779786887E-3</v>
      </c>
      <c r="E3191" s="9"/>
      <c r="F3191" s="255" t="s">
        <v>9131</v>
      </c>
      <c r="G3191" s="9"/>
      <c r="H3191" s="255" t="s">
        <v>9171</v>
      </c>
      <c r="I3191" s="9">
        <v>2</v>
      </c>
    </row>
    <row r="3192" spans="1:9">
      <c r="A3192" s="255" t="s">
        <v>4372</v>
      </c>
      <c r="B3192" s="9">
        <v>9</v>
      </c>
      <c r="C3192" s="255" t="s">
        <v>9103</v>
      </c>
      <c r="D3192" s="9">
        <v>-7.3765229336621814E-3</v>
      </c>
      <c r="E3192" s="9"/>
      <c r="F3192" s="255" t="s">
        <v>9129</v>
      </c>
      <c r="G3192" s="9"/>
      <c r="H3192" s="255" t="s">
        <v>9171</v>
      </c>
      <c r="I3192" s="9">
        <v>2</v>
      </c>
    </row>
    <row r="3193" spans="1:9">
      <c r="A3193" s="255" t="s">
        <v>4373</v>
      </c>
      <c r="B3193" s="9">
        <v>9</v>
      </c>
      <c r="C3193" s="255" t="s">
        <v>9103</v>
      </c>
      <c r="D3193" s="9">
        <v>0</v>
      </c>
      <c r="E3193" s="9"/>
      <c r="F3193" s="255" t="s">
        <v>9118</v>
      </c>
      <c r="G3193" s="9"/>
      <c r="H3193" s="255" t="s">
        <v>9171</v>
      </c>
      <c r="I3193" s="9">
        <v>2</v>
      </c>
    </row>
    <row r="3194" spans="1:9">
      <c r="A3194" s="255" t="s">
        <v>4374</v>
      </c>
      <c r="B3194" s="9">
        <v>9</v>
      </c>
      <c r="C3194" s="255" t="s">
        <v>9103</v>
      </c>
      <c r="D3194" s="9">
        <v>0</v>
      </c>
      <c r="E3194" s="9"/>
      <c r="F3194" s="255" t="s">
        <v>9141</v>
      </c>
      <c r="G3194" s="9"/>
      <c r="H3194" s="255" t="s">
        <v>9171</v>
      </c>
      <c r="I3194" s="9">
        <v>2</v>
      </c>
    </row>
    <row r="3195" spans="1:9">
      <c r="A3195" s="255" t="s">
        <v>4375</v>
      </c>
      <c r="B3195" s="9">
        <v>9</v>
      </c>
      <c r="C3195" s="255" t="s">
        <v>9103</v>
      </c>
      <c r="D3195" s="9">
        <v>0</v>
      </c>
      <c r="E3195" s="9"/>
      <c r="F3195" s="255" t="s">
        <v>9122</v>
      </c>
      <c r="G3195" s="9"/>
      <c r="H3195" s="255" t="s">
        <v>9171</v>
      </c>
      <c r="I3195" s="9">
        <v>2</v>
      </c>
    </row>
    <row r="3196" spans="1:9">
      <c r="A3196" s="255" t="s">
        <v>4376</v>
      </c>
      <c r="B3196" s="9">
        <v>9</v>
      </c>
      <c r="C3196" s="255" t="s">
        <v>9103</v>
      </c>
      <c r="D3196" s="9">
        <v>0</v>
      </c>
      <c r="E3196" s="9"/>
      <c r="F3196" s="255" t="s">
        <v>9121</v>
      </c>
      <c r="G3196" s="9"/>
      <c r="H3196" s="255" t="s">
        <v>9171</v>
      </c>
      <c r="I3196" s="9">
        <v>2</v>
      </c>
    </row>
    <row r="3197" spans="1:9">
      <c r="A3197" s="255" t="s">
        <v>4377</v>
      </c>
      <c r="B3197" s="9">
        <v>9</v>
      </c>
      <c r="C3197" s="255" t="s">
        <v>9103</v>
      </c>
      <c r="D3197" s="9">
        <v>0</v>
      </c>
      <c r="E3197" s="9"/>
      <c r="F3197" s="255" t="s">
        <v>9119</v>
      </c>
      <c r="G3197" s="9"/>
      <c r="H3197" s="255" t="s">
        <v>9171</v>
      </c>
      <c r="I3197" s="9">
        <v>2</v>
      </c>
    </row>
    <row r="3198" spans="1:9">
      <c r="A3198" s="255" t="s">
        <v>4378</v>
      </c>
      <c r="B3198" s="9">
        <v>9</v>
      </c>
      <c r="C3198" s="255" t="s">
        <v>9103</v>
      </c>
      <c r="D3198" s="9">
        <v>0</v>
      </c>
      <c r="E3198" s="9"/>
      <c r="F3198" s="255" t="s">
        <v>9120</v>
      </c>
      <c r="G3198" s="9"/>
      <c r="H3198" s="255" t="s">
        <v>9171</v>
      </c>
      <c r="I3198" s="9">
        <v>2</v>
      </c>
    </row>
    <row r="3199" spans="1:9">
      <c r="A3199" s="255" t="s">
        <v>4379</v>
      </c>
      <c r="B3199" s="9">
        <v>9</v>
      </c>
      <c r="C3199" s="255" t="s">
        <v>9103</v>
      </c>
      <c r="D3199" s="9">
        <v>6.5258749849090203E-4</v>
      </c>
      <c r="E3199" s="9"/>
      <c r="F3199" s="255" t="s">
        <v>9136</v>
      </c>
      <c r="G3199" s="9"/>
      <c r="H3199" s="255" t="s">
        <v>9171</v>
      </c>
      <c r="I3199" s="9">
        <v>2</v>
      </c>
    </row>
    <row r="3200" spans="1:9">
      <c r="A3200" s="255" t="s">
        <v>4380</v>
      </c>
      <c r="B3200" s="9">
        <v>9</v>
      </c>
      <c r="C3200" s="255" t="s">
        <v>9103</v>
      </c>
      <c r="D3200" s="9">
        <v>-1.4025256922037778E-3</v>
      </c>
      <c r="E3200" s="9"/>
      <c r="F3200" s="255" t="s">
        <v>9137</v>
      </c>
      <c r="G3200" s="9"/>
      <c r="H3200" s="255" t="s">
        <v>9171</v>
      </c>
      <c r="I3200" s="9">
        <v>2</v>
      </c>
    </row>
    <row r="3201" spans="1:9">
      <c r="A3201" s="255" t="s">
        <v>4381</v>
      </c>
      <c r="B3201" s="9">
        <v>9</v>
      </c>
      <c r="C3201" s="255" t="s">
        <v>9103</v>
      </c>
      <c r="D3201" s="9">
        <v>-7.4993819371287572E-4</v>
      </c>
      <c r="E3201" s="9"/>
      <c r="F3201" s="255" t="s">
        <v>9138</v>
      </c>
      <c r="G3201" s="9"/>
      <c r="H3201" s="255" t="s">
        <v>9171</v>
      </c>
      <c r="I3201" s="9">
        <v>2</v>
      </c>
    </row>
    <row r="3202" spans="1:9">
      <c r="A3202" s="255" t="s">
        <v>4382</v>
      </c>
      <c r="B3202" s="9">
        <v>9</v>
      </c>
      <c r="C3202" s="255" t="s">
        <v>9103</v>
      </c>
      <c r="D3202" s="9">
        <v>5.5849141093900455E-3</v>
      </c>
      <c r="E3202" s="9"/>
      <c r="F3202" s="255" t="s">
        <v>9117</v>
      </c>
      <c r="G3202" s="9"/>
      <c r="H3202" s="255" t="s">
        <v>9171</v>
      </c>
      <c r="I3202" s="9">
        <v>2</v>
      </c>
    </row>
    <row r="3203" spans="1:9">
      <c r="A3203" s="255" t="s">
        <v>4383</v>
      </c>
      <c r="B3203" s="9">
        <v>9</v>
      </c>
      <c r="C3203" s="255" t="s">
        <v>9103</v>
      </c>
      <c r="D3203" s="9">
        <v>3.1009458623015183E-3</v>
      </c>
      <c r="E3203" s="9"/>
      <c r="F3203" s="255" t="s">
        <v>9128</v>
      </c>
      <c r="G3203" s="9"/>
      <c r="H3203" s="255" t="s">
        <v>9171</v>
      </c>
      <c r="I3203" s="9">
        <v>2</v>
      </c>
    </row>
    <row r="3204" spans="1:9">
      <c r="A3204" s="255" t="s">
        <v>4384</v>
      </c>
      <c r="B3204" s="9">
        <v>9</v>
      </c>
      <c r="C3204" s="255" t="s">
        <v>9103</v>
      </c>
      <c r="D3204" s="9">
        <v>8.6858599716915629E-3</v>
      </c>
      <c r="E3204" s="9"/>
      <c r="F3204" s="255" t="s">
        <v>9135</v>
      </c>
      <c r="G3204" s="9"/>
      <c r="H3204" s="255" t="s">
        <v>9171</v>
      </c>
      <c r="I3204" s="9">
        <v>2</v>
      </c>
    </row>
    <row r="3205" spans="1:9">
      <c r="A3205" s="255" t="s">
        <v>4385</v>
      </c>
      <c r="B3205" s="9">
        <v>9</v>
      </c>
      <c r="C3205" s="255" t="s">
        <v>9103</v>
      </c>
      <c r="D3205" s="9">
        <v>-3.9002045190304276E-3</v>
      </c>
      <c r="E3205" s="9"/>
      <c r="F3205" s="255" t="s">
        <v>9139</v>
      </c>
      <c r="G3205" s="9"/>
      <c r="H3205" s="255" t="s">
        <v>9171</v>
      </c>
      <c r="I3205" s="9">
        <v>2</v>
      </c>
    </row>
    <row r="3206" spans="1:9">
      <c r="A3206" s="255" t="s">
        <v>4386</v>
      </c>
      <c r="B3206" s="9">
        <v>9</v>
      </c>
      <c r="C3206" s="255" t="s">
        <v>9103</v>
      </c>
      <c r="D3206" s="9">
        <v>-3.4763184146317542E-3</v>
      </c>
      <c r="E3206" s="9"/>
      <c r="F3206" s="255" t="s">
        <v>9140</v>
      </c>
      <c r="G3206" s="9"/>
      <c r="H3206" s="255" t="s">
        <v>9171</v>
      </c>
      <c r="I3206" s="9">
        <v>2</v>
      </c>
    </row>
    <row r="3207" spans="1:9">
      <c r="A3207" s="255" t="s">
        <v>4387</v>
      </c>
      <c r="B3207" s="9">
        <v>10</v>
      </c>
      <c r="C3207" s="255" t="s">
        <v>9103</v>
      </c>
      <c r="D3207" s="9">
        <v>-6.1479336986542E-3</v>
      </c>
      <c r="E3207" s="9"/>
      <c r="F3207" s="255" t="s">
        <v>9132</v>
      </c>
      <c r="G3207" s="9"/>
      <c r="H3207" s="255" t="s">
        <v>9171</v>
      </c>
      <c r="I3207" s="9">
        <v>2</v>
      </c>
    </row>
    <row r="3208" spans="1:9">
      <c r="A3208" s="255" t="s">
        <v>4388</v>
      </c>
      <c r="B3208" s="9">
        <v>10</v>
      </c>
      <c r="C3208" s="255" t="s">
        <v>9103</v>
      </c>
      <c r="D3208" s="9">
        <v>-6.1479336986542E-3</v>
      </c>
      <c r="E3208" s="9"/>
      <c r="F3208" s="255" t="s">
        <v>9133</v>
      </c>
      <c r="G3208" s="9"/>
      <c r="H3208" s="255" t="s">
        <v>9171</v>
      </c>
      <c r="I3208" s="9">
        <v>2</v>
      </c>
    </row>
    <row r="3209" spans="1:9">
      <c r="A3209" s="255" t="s">
        <v>4389</v>
      </c>
      <c r="B3209" s="9">
        <v>10</v>
      </c>
      <c r="C3209" s="255" t="s">
        <v>9103</v>
      </c>
      <c r="D3209" s="9">
        <v>5.5852967155325343E-3</v>
      </c>
      <c r="E3209" s="9"/>
      <c r="F3209" s="255" t="s">
        <v>9134</v>
      </c>
      <c r="G3209" s="9"/>
      <c r="H3209" s="255" t="s">
        <v>9171</v>
      </c>
      <c r="I3209" s="9">
        <v>2</v>
      </c>
    </row>
    <row r="3210" spans="1:9">
      <c r="A3210" s="255" t="s">
        <v>4390</v>
      </c>
      <c r="B3210" s="9">
        <v>10</v>
      </c>
      <c r="C3210" s="255" t="s">
        <v>9103</v>
      </c>
      <c r="D3210" s="9">
        <v>0</v>
      </c>
      <c r="E3210" s="9"/>
      <c r="F3210" s="255" t="s">
        <v>9124</v>
      </c>
      <c r="G3210" s="9"/>
      <c r="H3210" s="255" t="s">
        <v>9171</v>
      </c>
      <c r="I3210" s="9">
        <v>2</v>
      </c>
    </row>
    <row r="3211" spans="1:9">
      <c r="A3211" s="255" t="s">
        <v>4391</v>
      </c>
      <c r="B3211" s="9">
        <v>10</v>
      </c>
      <c r="C3211" s="255" t="s">
        <v>9103</v>
      </c>
      <c r="D3211" s="9">
        <v>0</v>
      </c>
      <c r="E3211" s="9"/>
      <c r="F3211" s="255" t="s">
        <v>9123</v>
      </c>
      <c r="G3211" s="9"/>
      <c r="H3211" s="255" t="s">
        <v>9171</v>
      </c>
      <c r="I3211" s="9">
        <v>2</v>
      </c>
    </row>
    <row r="3212" spans="1:9">
      <c r="A3212" s="255" t="s">
        <v>4392</v>
      </c>
      <c r="B3212" s="9">
        <v>10</v>
      </c>
      <c r="C3212" s="255" t="s">
        <v>9103</v>
      </c>
      <c r="D3212" s="9">
        <v>-5.6263698312166625E-4</v>
      </c>
      <c r="E3212" s="9"/>
      <c r="F3212" s="255" t="s">
        <v>9125</v>
      </c>
      <c r="G3212" s="9"/>
      <c r="H3212" s="255" t="s">
        <v>9171</v>
      </c>
      <c r="I3212" s="9">
        <v>2</v>
      </c>
    </row>
    <row r="3213" spans="1:9">
      <c r="A3213" s="255" t="s">
        <v>4393</v>
      </c>
      <c r="B3213" s="9">
        <v>10</v>
      </c>
      <c r="C3213" s="255" t="s">
        <v>9103</v>
      </c>
      <c r="D3213" s="9">
        <v>-5.6263698312166625E-4</v>
      </c>
      <c r="E3213" s="9"/>
      <c r="F3213" s="255" t="s">
        <v>9126</v>
      </c>
      <c r="G3213" s="9"/>
      <c r="H3213" s="255" t="s">
        <v>9171</v>
      </c>
      <c r="I3213" s="9">
        <v>2</v>
      </c>
    </row>
    <row r="3214" spans="1:9">
      <c r="A3214" s="255" t="s">
        <v>4394</v>
      </c>
      <c r="B3214" s="9">
        <v>10</v>
      </c>
      <c r="C3214" s="255" t="s">
        <v>9103</v>
      </c>
      <c r="D3214" s="9">
        <v>-5.6263698312166625E-4</v>
      </c>
      <c r="E3214" s="9"/>
      <c r="F3214" s="255" t="s">
        <v>9127</v>
      </c>
      <c r="G3214" s="9"/>
      <c r="H3214" s="255" t="s">
        <v>9171</v>
      </c>
      <c r="I3214" s="9">
        <v>2</v>
      </c>
    </row>
    <row r="3215" spans="1:9">
      <c r="A3215" s="255" t="s">
        <v>4395</v>
      </c>
      <c r="B3215" s="9">
        <v>10</v>
      </c>
      <c r="C3215" s="255" t="s">
        <v>9103</v>
      </c>
      <c r="D3215" s="9">
        <v>9.1173272926084112E-3</v>
      </c>
      <c r="E3215" s="9"/>
      <c r="F3215" s="255" t="s">
        <v>9130</v>
      </c>
      <c r="G3215" s="9"/>
      <c r="H3215" s="255" t="s">
        <v>9171</v>
      </c>
      <c r="I3215" s="9">
        <v>2</v>
      </c>
    </row>
    <row r="3216" spans="1:9">
      <c r="A3216" s="255" t="s">
        <v>4396</v>
      </c>
      <c r="B3216" s="9">
        <v>10</v>
      </c>
      <c r="C3216" s="255" t="s">
        <v>9103</v>
      </c>
      <c r="D3216" s="9">
        <v>9.1173272926084112E-3</v>
      </c>
      <c r="E3216" s="9"/>
      <c r="F3216" s="255" t="s">
        <v>9131</v>
      </c>
      <c r="G3216" s="9"/>
      <c r="H3216" s="255" t="s">
        <v>9171</v>
      </c>
      <c r="I3216" s="9">
        <v>2</v>
      </c>
    </row>
    <row r="3217" spans="1:9">
      <c r="A3217" s="255" t="s">
        <v>4397</v>
      </c>
      <c r="B3217" s="9">
        <v>10</v>
      </c>
      <c r="C3217" s="255" t="s">
        <v>9103</v>
      </c>
      <c r="D3217" s="9">
        <v>-9.6799642757300786E-3</v>
      </c>
      <c r="E3217" s="9"/>
      <c r="F3217" s="255" t="s">
        <v>9129</v>
      </c>
      <c r="G3217" s="9"/>
      <c r="H3217" s="255" t="s">
        <v>9171</v>
      </c>
      <c r="I3217" s="9">
        <v>2</v>
      </c>
    </row>
    <row r="3218" spans="1:9">
      <c r="A3218" s="255" t="s">
        <v>4398</v>
      </c>
      <c r="B3218" s="9">
        <v>10</v>
      </c>
      <c r="C3218" s="255" t="s">
        <v>9103</v>
      </c>
      <c r="D3218" s="9">
        <v>0</v>
      </c>
      <c r="E3218" s="9"/>
      <c r="F3218" s="255" t="s">
        <v>9118</v>
      </c>
      <c r="G3218" s="9"/>
      <c r="H3218" s="255" t="s">
        <v>9171</v>
      </c>
      <c r="I3218" s="9">
        <v>2</v>
      </c>
    </row>
    <row r="3219" spans="1:9">
      <c r="A3219" s="255" t="s">
        <v>4399</v>
      </c>
      <c r="B3219" s="9">
        <v>10</v>
      </c>
      <c r="C3219" s="255" t="s">
        <v>9103</v>
      </c>
      <c r="D3219" s="9">
        <v>0</v>
      </c>
      <c r="E3219" s="9"/>
      <c r="F3219" s="255" t="s">
        <v>9141</v>
      </c>
      <c r="G3219" s="9"/>
      <c r="H3219" s="255" t="s">
        <v>9171</v>
      </c>
      <c r="I3219" s="9">
        <v>2</v>
      </c>
    </row>
    <row r="3220" spans="1:9">
      <c r="A3220" s="255" t="s">
        <v>4400</v>
      </c>
      <c r="B3220" s="9">
        <v>10</v>
      </c>
      <c r="C3220" s="255" t="s">
        <v>9103</v>
      </c>
      <c r="D3220" s="9">
        <v>0</v>
      </c>
      <c r="E3220" s="9"/>
      <c r="F3220" s="255" t="s">
        <v>9122</v>
      </c>
      <c r="G3220" s="9"/>
      <c r="H3220" s="255" t="s">
        <v>9171</v>
      </c>
      <c r="I3220" s="9">
        <v>2</v>
      </c>
    </row>
    <row r="3221" spans="1:9">
      <c r="A3221" s="255" t="s">
        <v>4401</v>
      </c>
      <c r="B3221" s="9">
        <v>10</v>
      </c>
      <c r="C3221" s="255" t="s">
        <v>9103</v>
      </c>
      <c r="D3221" s="9">
        <v>0</v>
      </c>
      <c r="E3221" s="9"/>
      <c r="F3221" s="255" t="s">
        <v>9121</v>
      </c>
      <c r="G3221" s="9"/>
      <c r="H3221" s="255" t="s">
        <v>9171</v>
      </c>
      <c r="I3221" s="9">
        <v>2</v>
      </c>
    </row>
    <row r="3222" spans="1:9">
      <c r="A3222" s="255" t="s">
        <v>4402</v>
      </c>
      <c r="B3222" s="9">
        <v>10</v>
      </c>
      <c r="C3222" s="255" t="s">
        <v>9103</v>
      </c>
      <c r="D3222" s="9">
        <v>0</v>
      </c>
      <c r="E3222" s="9"/>
      <c r="F3222" s="255" t="s">
        <v>9119</v>
      </c>
      <c r="G3222" s="9"/>
      <c r="H3222" s="255" t="s">
        <v>9171</v>
      </c>
      <c r="I3222" s="9">
        <v>2</v>
      </c>
    </row>
    <row r="3223" spans="1:9">
      <c r="A3223" s="255" t="s">
        <v>4403</v>
      </c>
      <c r="B3223" s="9">
        <v>10</v>
      </c>
      <c r="C3223" s="255" t="s">
        <v>9103</v>
      </c>
      <c r="D3223" s="9">
        <v>0</v>
      </c>
      <c r="E3223" s="9"/>
      <c r="F3223" s="255" t="s">
        <v>9120</v>
      </c>
      <c r="G3223" s="9"/>
      <c r="H3223" s="255" t="s">
        <v>9171</v>
      </c>
      <c r="I3223" s="9">
        <v>2</v>
      </c>
    </row>
    <row r="3224" spans="1:9">
      <c r="A3224" s="255" t="s">
        <v>4404</v>
      </c>
      <c r="B3224" s="9">
        <v>10</v>
      </c>
      <c r="C3224" s="255" t="s">
        <v>9103</v>
      </c>
      <c r="D3224" s="9">
        <v>-3.1737986148900189E-4</v>
      </c>
      <c r="E3224" s="9"/>
      <c r="F3224" s="255" t="s">
        <v>9136</v>
      </c>
      <c r="G3224" s="9"/>
      <c r="H3224" s="255" t="s">
        <v>9171</v>
      </c>
      <c r="I3224" s="9">
        <v>2</v>
      </c>
    </row>
    <row r="3225" spans="1:9">
      <c r="A3225" s="255" t="s">
        <v>4405</v>
      </c>
      <c r="B3225" s="9">
        <v>10</v>
      </c>
      <c r="C3225" s="255" t="s">
        <v>9103</v>
      </c>
      <c r="D3225" s="9">
        <v>-1.3943053476812765E-3</v>
      </c>
      <c r="E3225" s="9"/>
      <c r="F3225" s="255" t="s">
        <v>9137</v>
      </c>
      <c r="G3225" s="9"/>
      <c r="H3225" s="255" t="s">
        <v>9171</v>
      </c>
      <c r="I3225" s="9">
        <v>2</v>
      </c>
    </row>
    <row r="3226" spans="1:9">
      <c r="A3226" s="255" t="s">
        <v>4406</v>
      </c>
      <c r="B3226" s="9">
        <v>10</v>
      </c>
      <c r="C3226" s="255" t="s">
        <v>9103</v>
      </c>
      <c r="D3226" s="9">
        <v>-1.7116852091702787E-3</v>
      </c>
      <c r="E3226" s="9"/>
      <c r="F3226" s="255" t="s">
        <v>9138</v>
      </c>
      <c r="G3226" s="9"/>
      <c r="H3226" s="255" t="s">
        <v>9171</v>
      </c>
      <c r="I3226" s="9">
        <v>2</v>
      </c>
    </row>
    <row r="3227" spans="1:9">
      <c r="A3227" s="255" t="s">
        <v>4407</v>
      </c>
      <c r="B3227" s="9">
        <v>10</v>
      </c>
      <c r="C3227" s="255" t="s">
        <v>9103</v>
      </c>
      <c r="D3227" s="9">
        <v>7.8170310894013391E-3</v>
      </c>
      <c r="E3227" s="9"/>
      <c r="F3227" s="255" t="s">
        <v>9117</v>
      </c>
      <c r="G3227" s="9"/>
      <c r="H3227" s="255" t="s">
        <v>9171</v>
      </c>
      <c r="I3227" s="9">
        <v>2</v>
      </c>
    </row>
    <row r="3228" spans="1:9">
      <c r="A3228" s="255" t="s">
        <v>4408</v>
      </c>
      <c r="B3228" s="9">
        <v>10</v>
      </c>
      <c r="C3228" s="255" t="s">
        <v>9103</v>
      </c>
      <c r="D3228" s="9">
        <v>3.0119814123773514E-3</v>
      </c>
      <c r="E3228" s="9"/>
      <c r="F3228" s="255" t="s">
        <v>9128</v>
      </c>
      <c r="G3228" s="9"/>
      <c r="H3228" s="255" t="s">
        <v>9171</v>
      </c>
      <c r="I3228" s="9">
        <v>2</v>
      </c>
    </row>
    <row r="3229" spans="1:9">
      <c r="A3229" s="255" t="s">
        <v>4409</v>
      </c>
      <c r="B3229" s="9">
        <v>10</v>
      </c>
      <c r="C3229" s="255" t="s">
        <v>9103</v>
      </c>
      <c r="D3229" s="9">
        <v>1.082901250177869E-2</v>
      </c>
      <c r="E3229" s="9"/>
      <c r="F3229" s="255" t="s">
        <v>9135</v>
      </c>
      <c r="G3229" s="9"/>
      <c r="H3229" s="255" t="s">
        <v>9171</v>
      </c>
      <c r="I3229" s="9">
        <v>2</v>
      </c>
    </row>
    <row r="3230" spans="1:9">
      <c r="A3230" s="255" t="s">
        <v>4410</v>
      </c>
      <c r="B3230" s="9">
        <v>10</v>
      </c>
      <c r="C3230" s="255" t="s">
        <v>9103</v>
      </c>
      <c r="D3230" s="9">
        <v>-4.4362484894839224E-3</v>
      </c>
      <c r="E3230" s="9"/>
      <c r="F3230" s="255" t="s">
        <v>9139</v>
      </c>
      <c r="G3230" s="9"/>
      <c r="H3230" s="255" t="s">
        <v>9171</v>
      </c>
      <c r="I3230" s="9">
        <v>2</v>
      </c>
    </row>
    <row r="3231" spans="1:9">
      <c r="A3231" s="255" t="s">
        <v>4411</v>
      </c>
      <c r="B3231" s="9">
        <v>10</v>
      </c>
      <c r="C3231" s="255" t="s">
        <v>9103</v>
      </c>
      <c r="D3231" s="9">
        <v>-5.2437157862461562E-3</v>
      </c>
      <c r="E3231" s="9"/>
      <c r="F3231" s="255" t="s">
        <v>9140</v>
      </c>
      <c r="G3231" s="9"/>
      <c r="H3231" s="255" t="s">
        <v>9171</v>
      </c>
      <c r="I3231" s="9">
        <v>2</v>
      </c>
    </row>
    <row r="3232" spans="1:9">
      <c r="A3232" s="255" t="s">
        <v>4412</v>
      </c>
      <c r="B3232" s="9">
        <v>1</v>
      </c>
      <c r="C3232" s="255" t="s">
        <v>9104</v>
      </c>
      <c r="D3232" s="9">
        <v>7.9689608856022796E-3</v>
      </c>
      <c r="E3232" s="9"/>
      <c r="F3232" s="255" t="s">
        <v>9132</v>
      </c>
      <c r="G3232" s="9"/>
      <c r="H3232" s="255" t="s">
        <v>9171</v>
      </c>
      <c r="I3232" s="9">
        <v>2</v>
      </c>
    </row>
    <row r="3233" spans="1:9">
      <c r="A3233" s="255" t="s">
        <v>4413</v>
      </c>
      <c r="B3233" s="9">
        <v>1</v>
      </c>
      <c r="C3233" s="255" t="s">
        <v>9104</v>
      </c>
      <c r="D3233" s="9">
        <v>7.9689608856022796E-3</v>
      </c>
      <c r="E3233" s="9"/>
      <c r="F3233" s="255" t="s">
        <v>9133</v>
      </c>
      <c r="G3233" s="9"/>
      <c r="H3233" s="255" t="s">
        <v>9171</v>
      </c>
      <c r="I3233" s="9">
        <v>2</v>
      </c>
    </row>
    <row r="3234" spans="1:9">
      <c r="A3234" s="255" t="s">
        <v>4414</v>
      </c>
      <c r="B3234" s="9">
        <v>1</v>
      </c>
      <c r="C3234" s="255" t="s">
        <v>9104</v>
      </c>
      <c r="D3234" s="9">
        <v>3.0777213817008526E-3</v>
      </c>
      <c r="E3234" s="9"/>
      <c r="F3234" s="255" t="s">
        <v>9134</v>
      </c>
      <c r="G3234" s="9"/>
      <c r="H3234" s="255" t="s">
        <v>9171</v>
      </c>
      <c r="I3234" s="9">
        <v>2</v>
      </c>
    </row>
    <row r="3235" spans="1:9">
      <c r="A3235" s="255" t="s">
        <v>4415</v>
      </c>
      <c r="B3235" s="9">
        <v>1</v>
      </c>
      <c r="C3235" s="255" t="s">
        <v>9104</v>
      </c>
      <c r="D3235" s="9"/>
      <c r="E3235" s="9"/>
      <c r="F3235" s="255" t="s">
        <v>9124</v>
      </c>
      <c r="G3235" s="9"/>
      <c r="H3235" s="255" t="s">
        <v>9171</v>
      </c>
      <c r="I3235" s="9">
        <v>2</v>
      </c>
    </row>
    <row r="3236" spans="1:9">
      <c r="A3236" s="255" t="s">
        <v>4416</v>
      </c>
      <c r="B3236" s="9">
        <v>1</v>
      </c>
      <c r="C3236" s="255" t="s">
        <v>9104</v>
      </c>
      <c r="D3236" s="9"/>
      <c r="E3236" s="9"/>
      <c r="F3236" s="255" t="s">
        <v>9123</v>
      </c>
      <c r="G3236" s="9"/>
      <c r="H3236" s="255" t="s">
        <v>9171</v>
      </c>
      <c r="I3236" s="9">
        <v>2</v>
      </c>
    </row>
    <row r="3237" spans="1:9">
      <c r="A3237" s="255" t="s">
        <v>4417</v>
      </c>
      <c r="B3237" s="9">
        <v>1</v>
      </c>
      <c r="C3237" s="255" t="s">
        <v>9104</v>
      </c>
      <c r="D3237" s="9">
        <v>3.8109270039998222E-3</v>
      </c>
      <c r="E3237" s="9"/>
      <c r="F3237" s="255" t="s">
        <v>9125</v>
      </c>
      <c r="G3237" s="9"/>
      <c r="H3237" s="255" t="s">
        <v>9171</v>
      </c>
      <c r="I3237" s="9">
        <v>2</v>
      </c>
    </row>
    <row r="3238" spans="1:9">
      <c r="A3238" s="255" t="s">
        <v>4418</v>
      </c>
      <c r="B3238" s="9">
        <v>1</v>
      </c>
      <c r="C3238" s="255" t="s">
        <v>9104</v>
      </c>
      <c r="D3238" s="9">
        <v>3.8109270039998222E-3</v>
      </c>
      <c r="E3238" s="9"/>
      <c r="F3238" s="255" t="s">
        <v>9126</v>
      </c>
      <c r="G3238" s="9"/>
      <c r="H3238" s="255" t="s">
        <v>9171</v>
      </c>
      <c r="I3238" s="9">
        <v>2</v>
      </c>
    </row>
    <row r="3239" spans="1:9">
      <c r="A3239" s="255" t="s">
        <v>4419</v>
      </c>
      <c r="B3239" s="9">
        <v>1</v>
      </c>
      <c r="C3239" s="255" t="s">
        <v>9104</v>
      </c>
      <c r="D3239" s="9">
        <v>3.8109270039998222E-3</v>
      </c>
      <c r="E3239" s="9"/>
      <c r="F3239" s="255" t="s">
        <v>9127</v>
      </c>
      <c r="G3239" s="9"/>
      <c r="H3239" s="255" t="s">
        <v>9171</v>
      </c>
      <c r="I3239" s="9">
        <v>2</v>
      </c>
    </row>
    <row r="3240" spans="1:9">
      <c r="A3240" s="255" t="s">
        <v>4420</v>
      </c>
      <c r="B3240" s="9">
        <v>1</v>
      </c>
      <c r="C3240" s="255" t="s">
        <v>9104</v>
      </c>
      <c r="D3240" s="9">
        <v>5.7590809481830726E-3</v>
      </c>
      <c r="E3240" s="9"/>
      <c r="F3240" s="255" t="s">
        <v>9130</v>
      </c>
      <c r="G3240" s="9"/>
      <c r="H3240" s="255" t="s">
        <v>9171</v>
      </c>
      <c r="I3240" s="9">
        <v>2</v>
      </c>
    </row>
    <row r="3241" spans="1:9">
      <c r="A3241" s="255" t="s">
        <v>4421</v>
      </c>
      <c r="B3241" s="9">
        <v>1</v>
      </c>
      <c r="C3241" s="255" t="s">
        <v>9104</v>
      </c>
      <c r="D3241" s="9">
        <v>5.7590809481830726E-3</v>
      </c>
      <c r="E3241" s="9"/>
      <c r="F3241" s="255" t="s">
        <v>9131</v>
      </c>
      <c r="G3241" s="9"/>
      <c r="H3241" s="255" t="s">
        <v>9171</v>
      </c>
      <c r="I3241" s="9">
        <v>2</v>
      </c>
    </row>
    <row r="3242" spans="1:9">
      <c r="A3242" s="255" t="s">
        <v>4422</v>
      </c>
      <c r="B3242" s="9">
        <v>1</v>
      </c>
      <c r="C3242" s="255" t="s">
        <v>9104</v>
      </c>
      <c r="D3242" s="9">
        <v>-1.0441778438556027E-2</v>
      </c>
      <c r="E3242" s="9"/>
      <c r="F3242" s="255" t="s">
        <v>9129</v>
      </c>
      <c r="G3242" s="9"/>
      <c r="H3242" s="255" t="s">
        <v>9171</v>
      </c>
      <c r="I3242" s="9">
        <v>2</v>
      </c>
    </row>
    <row r="3243" spans="1:9">
      <c r="A3243" s="255" t="s">
        <v>4423</v>
      </c>
      <c r="B3243" s="9">
        <v>1</v>
      </c>
      <c r="C3243" s="255" t="s">
        <v>9104</v>
      </c>
      <c r="D3243" s="9"/>
      <c r="E3243" s="9"/>
      <c r="F3243" s="255" t="s">
        <v>9118</v>
      </c>
      <c r="G3243" s="9"/>
      <c r="H3243" s="255" t="s">
        <v>9171</v>
      </c>
      <c r="I3243" s="9">
        <v>2</v>
      </c>
    </row>
    <row r="3244" spans="1:9">
      <c r="A3244" s="255" t="s">
        <v>4424</v>
      </c>
      <c r="B3244" s="9">
        <v>1</v>
      </c>
      <c r="C3244" s="255" t="s">
        <v>9104</v>
      </c>
      <c r="D3244" s="9"/>
      <c r="E3244" s="9"/>
      <c r="F3244" s="255" t="s">
        <v>9141</v>
      </c>
      <c r="G3244" s="9"/>
      <c r="H3244" s="255" t="s">
        <v>9171</v>
      </c>
      <c r="I3244" s="9">
        <v>2</v>
      </c>
    </row>
    <row r="3245" spans="1:9">
      <c r="A3245" s="255" t="s">
        <v>4425</v>
      </c>
      <c r="B3245" s="9">
        <v>1</v>
      </c>
      <c r="C3245" s="255" t="s">
        <v>9104</v>
      </c>
      <c r="D3245" s="9"/>
      <c r="E3245" s="9"/>
      <c r="F3245" s="255" t="s">
        <v>9122</v>
      </c>
      <c r="G3245" s="9"/>
      <c r="H3245" s="255" t="s">
        <v>9171</v>
      </c>
      <c r="I3245" s="9">
        <v>2</v>
      </c>
    </row>
    <row r="3246" spans="1:9">
      <c r="A3246" s="255" t="s">
        <v>4426</v>
      </c>
      <c r="B3246" s="9">
        <v>1</v>
      </c>
      <c r="C3246" s="255" t="s">
        <v>9104</v>
      </c>
      <c r="D3246" s="9"/>
      <c r="E3246" s="9"/>
      <c r="F3246" s="255" t="s">
        <v>9121</v>
      </c>
      <c r="G3246" s="9"/>
      <c r="H3246" s="255" t="s">
        <v>9171</v>
      </c>
      <c r="I3246" s="9">
        <v>2</v>
      </c>
    </row>
    <row r="3247" spans="1:9">
      <c r="A3247" s="255" t="s">
        <v>4427</v>
      </c>
      <c r="B3247" s="9">
        <v>1</v>
      </c>
      <c r="C3247" s="255" t="s">
        <v>9104</v>
      </c>
      <c r="D3247" s="9"/>
      <c r="E3247" s="9"/>
      <c r="F3247" s="255" t="s">
        <v>9119</v>
      </c>
      <c r="G3247" s="9"/>
      <c r="H3247" s="255" t="s">
        <v>9171</v>
      </c>
      <c r="I3247" s="9">
        <v>2</v>
      </c>
    </row>
    <row r="3248" spans="1:9">
      <c r="A3248" s="255" t="s">
        <v>4428</v>
      </c>
      <c r="B3248" s="9">
        <v>1</v>
      </c>
      <c r="C3248" s="255" t="s">
        <v>9104</v>
      </c>
      <c r="D3248" s="9"/>
      <c r="E3248" s="9"/>
      <c r="F3248" s="255" t="s">
        <v>9120</v>
      </c>
      <c r="G3248" s="9"/>
      <c r="H3248" s="255" t="s">
        <v>9171</v>
      </c>
      <c r="I3248" s="9">
        <v>2</v>
      </c>
    </row>
    <row r="3249" spans="1:9">
      <c r="A3249" s="255" t="s">
        <v>4429</v>
      </c>
      <c r="B3249" s="9">
        <v>1</v>
      </c>
      <c r="C3249" s="255" t="s">
        <v>9104</v>
      </c>
      <c r="D3249" s="9">
        <v>8.152505521425624E-3</v>
      </c>
      <c r="E3249" s="9"/>
      <c r="F3249" s="255" t="s">
        <v>9136</v>
      </c>
      <c r="G3249" s="9"/>
      <c r="H3249" s="255" t="s">
        <v>9171</v>
      </c>
      <c r="I3249" s="9">
        <v>2</v>
      </c>
    </row>
    <row r="3250" spans="1:9">
      <c r="A3250" s="255" t="s">
        <v>4430</v>
      </c>
      <c r="B3250" s="9">
        <v>1</v>
      </c>
      <c r="C3250" s="255" t="s">
        <v>9104</v>
      </c>
      <c r="D3250" s="9"/>
      <c r="E3250" s="9"/>
      <c r="F3250" s="255" t="s">
        <v>9137</v>
      </c>
      <c r="G3250" s="9"/>
      <c r="H3250" s="255" t="s">
        <v>9171</v>
      </c>
      <c r="I3250" s="9">
        <v>2</v>
      </c>
    </row>
    <row r="3251" spans="1:9">
      <c r="A3251" s="255" t="s">
        <v>4431</v>
      </c>
      <c r="B3251" s="9">
        <v>1</v>
      </c>
      <c r="C3251" s="255" t="s">
        <v>9104</v>
      </c>
      <c r="D3251" s="9">
        <v>7.4546812030289056E-3</v>
      </c>
      <c r="E3251" s="9"/>
      <c r="F3251" s="255" t="s">
        <v>9138</v>
      </c>
      <c r="G3251" s="9"/>
      <c r="H3251" s="255" t="s">
        <v>9171</v>
      </c>
      <c r="I3251" s="9">
        <v>2</v>
      </c>
    </row>
    <row r="3252" spans="1:9">
      <c r="A3252" s="255" t="s">
        <v>4432</v>
      </c>
      <c r="B3252" s="9">
        <v>1</v>
      </c>
      <c r="C3252" s="255" t="s">
        <v>9104</v>
      </c>
      <c r="D3252" s="9">
        <v>1.3557715412732119E-2</v>
      </c>
      <c r="E3252" s="9"/>
      <c r="F3252" s="255" t="s">
        <v>9117</v>
      </c>
      <c r="G3252" s="9"/>
      <c r="H3252" s="255" t="s">
        <v>9171</v>
      </c>
      <c r="I3252" s="9">
        <v>2</v>
      </c>
    </row>
    <row r="3253" spans="1:9">
      <c r="A3253" s="255" t="s">
        <v>4433</v>
      </c>
      <c r="B3253" s="9">
        <v>1</v>
      </c>
      <c r="C3253" s="255" t="s">
        <v>9104</v>
      </c>
      <c r="D3253" s="9">
        <v>2.2194462248059255E-3</v>
      </c>
      <c r="E3253" s="9"/>
      <c r="F3253" s="255" t="s">
        <v>9128</v>
      </c>
      <c r="G3253" s="9"/>
      <c r="H3253" s="255" t="s">
        <v>9171</v>
      </c>
      <c r="I3253" s="9">
        <v>2</v>
      </c>
    </row>
    <row r="3254" spans="1:9">
      <c r="A3254" s="255" t="s">
        <v>4434</v>
      </c>
      <c r="B3254" s="9">
        <v>1</v>
      </c>
      <c r="C3254" s="255" t="s">
        <v>9104</v>
      </c>
      <c r="D3254" s="9">
        <v>4.9846575094665653E-3</v>
      </c>
      <c r="E3254" s="9"/>
      <c r="F3254" s="255" t="s">
        <v>9135</v>
      </c>
      <c r="G3254" s="9"/>
      <c r="H3254" s="255" t="s">
        <v>9171</v>
      </c>
      <c r="I3254" s="9">
        <v>2</v>
      </c>
    </row>
    <row r="3255" spans="1:9">
      <c r="A3255" s="255" t="s">
        <v>4435</v>
      </c>
      <c r="B3255" s="9">
        <v>1</v>
      </c>
      <c r="C3255" s="255" t="s">
        <v>9104</v>
      </c>
      <c r="D3255" s="9">
        <v>-1.4132525146536231E-2</v>
      </c>
      <c r="E3255" s="9"/>
      <c r="F3255" s="255" t="s">
        <v>9139</v>
      </c>
      <c r="G3255" s="9"/>
      <c r="H3255" s="255" t="s">
        <v>9171</v>
      </c>
      <c r="I3255" s="9">
        <v>2</v>
      </c>
    </row>
    <row r="3256" spans="1:9">
      <c r="A3256" s="255" t="s">
        <v>4436</v>
      </c>
      <c r="B3256" s="9">
        <v>1</v>
      </c>
      <c r="C3256" s="255" t="s">
        <v>9104</v>
      </c>
      <c r="D3256" s="9">
        <v>-9.3496281726905377E-3</v>
      </c>
      <c r="E3256" s="9"/>
      <c r="F3256" s="255" t="s">
        <v>9140</v>
      </c>
      <c r="G3256" s="9"/>
      <c r="H3256" s="255" t="s">
        <v>9171</v>
      </c>
      <c r="I3256" s="9">
        <v>2</v>
      </c>
    </row>
    <row r="3257" spans="1:9">
      <c r="A3257" s="255" t="s">
        <v>4437</v>
      </c>
      <c r="B3257" s="9">
        <v>2</v>
      </c>
      <c r="C3257" s="255" t="s">
        <v>9104</v>
      </c>
      <c r="D3257" s="9">
        <v>6.4254002085805933E-3</v>
      </c>
      <c r="E3257" s="9"/>
      <c r="F3257" s="255" t="s">
        <v>9132</v>
      </c>
      <c r="G3257" s="9"/>
      <c r="H3257" s="255" t="s">
        <v>9171</v>
      </c>
      <c r="I3257" s="9">
        <v>2</v>
      </c>
    </row>
    <row r="3258" spans="1:9">
      <c r="A3258" s="255" t="s">
        <v>4438</v>
      </c>
      <c r="B3258" s="9">
        <v>2</v>
      </c>
      <c r="C3258" s="255" t="s">
        <v>9104</v>
      </c>
      <c r="D3258" s="9">
        <v>6.4254002085805933E-3</v>
      </c>
      <c r="E3258" s="9"/>
      <c r="F3258" s="255" t="s">
        <v>9133</v>
      </c>
      <c r="G3258" s="9"/>
      <c r="H3258" s="255" t="s">
        <v>9171</v>
      </c>
      <c r="I3258" s="9">
        <v>2</v>
      </c>
    </row>
    <row r="3259" spans="1:9">
      <c r="A3259" s="255" t="s">
        <v>4439</v>
      </c>
      <c r="B3259" s="9">
        <v>2</v>
      </c>
      <c r="C3259" s="255" t="s">
        <v>9104</v>
      </c>
      <c r="D3259" s="9">
        <v>3.1917449568744567E-3</v>
      </c>
      <c r="E3259" s="9"/>
      <c r="F3259" s="255" t="s">
        <v>9134</v>
      </c>
      <c r="G3259" s="9"/>
      <c r="H3259" s="255" t="s">
        <v>9171</v>
      </c>
      <c r="I3259" s="9">
        <v>2</v>
      </c>
    </row>
    <row r="3260" spans="1:9">
      <c r="A3260" s="255" t="s">
        <v>4440</v>
      </c>
      <c r="B3260" s="9">
        <v>2</v>
      </c>
      <c r="C3260" s="255" t="s">
        <v>9104</v>
      </c>
      <c r="D3260" s="9"/>
      <c r="E3260" s="9"/>
      <c r="F3260" s="255" t="s">
        <v>9124</v>
      </c>
      <c r="G3260" s="9"/>
      <c r="H3260" s="255" t="s">
        <v>9171</v>
      </c>
      <c r="I3260" s="9">
        <v>2</v>
      </c>
    </row>
    <row r="3261" spans="1:9">
      <c r="A3261" s="255" t="s">
        <v>4441</v>
      </c>
      <c r="B3261" s="9">
        <v>2</v>
      </c>
      <c r="C3261" s="255" t="s">
        <v>9104</v>
      </c>
      <c r="D3261" s="9"/>
      <c r="E3261" s="9"/>
      <c r="F3261" s="255" t="s">
        <v>9123</v>
      </c>
      <c r="G3261" s="9"/>
      <c r="H3261" s="255" t="s">
        <v>9171</v>
      </c>
      <c r="I3261" s="9">
        <v>2</v>
      </c>
    </row>
    <row r="3262" spans="1:9">
      <c r="A3262" s="255" t="s">
        <v>4442</v>
      </c>
      <c r="B3262" s="9">
        <v>2</v>
      </c>
      <c r="C3262" s="255" t="s">
        <v>9104</v>
      </c>
      <c r="D3262" s="9">
        <v>4.1869614808821174E-3</v>
      </c>
      <c r="E3262" s="9"/>
      <c r="F3262" s="255" t="s">
        <v>9125</v>
      </c>
      <c r="G3262" s="9"/>
      <c r="H3262" s="255" t="s">
        <v>9171</v>
      </c>
      <c r="I3262" s="9">
        <v>2</v>
      </c>
    </row>
    <row r="3263" spans="1:9">
      <c r="A3263" s="255" t="s">
        <v>4443</v>
      </c>
      <c r="B3263" s="9">
        <v>2</v>
      </c>
      <c r="C3263" s="255" t="s">
        <v>9104</v>
      </c>
      <c r="D3263" s="9">
        <v>4.1869614808821174E-3</v>
      </c>
      <c r="E3263" s="9"/>
      <c r="F3263" s="255" t="s">
        <v>9126</v>
      </c>
      <c r="G3263" s="9"/>
      <c r="H3263" s="255" t="s">
        <v>9171</v>
      </c>
      <c r="I3263" s="9">
        <v>2</v>
      </c>
    </row>
    <row r="3264" spans="1:9">
      <c r="A3264" s="255" t="s">
        <v>4444</v>
      </c>
      <c r="B3264" s="9">
        <v>2</v>
      </c>
      <c r="C3264" s="255" t="s">
        <v>9104</v>
      </c>
      <c r="D3264" s="9">
        <v>4.1869614808821174E-3</v>
      </c>
      <c r="E3264" s="9"/>
      <c r="F3264" s="255" t="s">
        <v>9127</v>
      </c>
      <c r="G3264" s="9"/>
      <c r="H3264" s="255" t="s">
        <v>9171</v>
      </c>
      <c r="I3264" s="9">
        <v>2</v>
      </c>
    </row>
    <row r="3265" spans="1:9">
      <c r="A3265" s="255" t="s">
        <v>4445</v>
      </c>
      <c r="B3265" s="9">
        <v>2</v>
      </c>
      <c r="C3265" s="255" t="s">
        <v>9104</v>
      </c>
      <c r="D3265" s="9">
        <v>5.9655783318518455E-3</v>
      </c>
      <c r="E3265" s="9"/>
      <c r="F3265" s="255" t="s">
        <v>9130</v>
      </c>
      <c r="G3265" s="9"/>
      <c r="H3265" s="255" t="s">
        <v>9171</v>
      </c>
      <c r="I3265" s="9">
        <v>2</v>
      </c>
    </row>
    <row r="3266" spans="1:9">
      <c r="A3266" s="255" t="s">
        <v>4446</v>
      </c>
      <c r="B3266" s="9">
        <v>2</v>
      </c>
      <c r="C3266" s="255" t="s">
        <v>9104</v>
      </c>
      <c r="D3266" s="9">
        <v>5.9655783318518455E-3</v>
      </c>
      <c r="E3266" s="9"/>
      <c r="F3266" s="255" t="s">
        <v>9131</v>
      </c>
      <c r="G3266" s="9"/>
      <c r="H3266" s="255" t="s">
        <v>9171</v>
      </c>
      <c r="I3266" s="9">
        <v>2</v>
      </c>
    </row>
    <row r="3267" spans="1:9">
      <c r="A3267" s="255" t="s">
        <v>4447</v>
      </c>
      <c r="B3267" s="9">
        <v>2</v>
      </c>
      <c r="C3267" s="255" t="s">
        <v>9104</v>
      </c>
      <c r="D3267" s="9">
        <v>-7.9247001214375039E-3</v>
      </c>
      <c r="E3267" s="9"/>
      <c r="F3267" s="255" t="s">
        <v>9129</v>
      </c>
      <c r="G3267" s="9"/>
      <c r="H3267" s="255" t="s">
        <v>9171</v>
      </c>
      <c r="I3267" s="9">
        <v>2</v>
      </c>
    </row>
    <row r="3268" spans="1:9">
      <c r="A3268" s="255" t="s">
        <v>4448</v>
      </c>
      <c r="B3268" s="9">
        <v>2</v>
      </c>
      <c r="C3268" s="255" t="s">
        <v>9104</v>
      </c>
      <c r="D3268" s="9"/>
      <c r="E3268" s="9"/>
      <c r="F3268" s="255" t="s">
        <v>9118</v>
      </c>
      <c r="G3268" s="9"/>
      <c r="H3268" s="255" t="s">
        <v>9171</v>
      </c>
      <c r="I3268" s="9">
        <v>2</v>
      </c>
    </row>
    <row r="3269" spans="1:9">
      <c r="A3269" s="255" t="s">
        <v>4449</v>
      </c>
      <c r="B3269" s="9">
        <v>2</v>
      </c>
      <c r="C3269" s="255" t="s">
        <v>9104</v>
      </c>
      <c r="D3269" s="9"/>
      <c r="E3269" s="9"/>
      <c r="F3269" s="255" t="s">
        <v>9141</v>
      </c>
      <c r="G3269" s="9"/>
      <c r="H3269" s="255" t="s">
        <v>9171</v>
      </c>
      <c r="I3269" s="9">
        <v>2</v>
      </c>
    </row>
    <row r="3270" spans="1:9">
      <c r="A3270" s="255" t="s">
        <v>4450</v>
      </c>
      <c r="B3270" s="9">
        <v>2</v>
      </c>
      <c r="C3270" s="255" t="s">
        <v>9104</v>
      </c>
      <c r="D3270" s="9"/>
      <c r="E3270" s="9"/>
      <c r="F3270" s="255" t="s">
        <v>9122</v>
      </c>
      <c r="G3270" s="9"/>
      <c r="H3270" s="255" t="s">
        <v>9171</v>
      </c>
      <c r="I3270" s="9">
        <v>2</v>
      </c>
    </row>
    <row r="3271" spans="1:9">
      <c r="A3271" s="255" t="s">
        <v>4451</v>
      </c>
      <c r="B3271" s="9">
        <v>2</v>
      </c>
      <c r="C3271" s="255" t="s">
        <v>9104</v>
      </c>
      <c r="D3271" s="9"/>
      <c r="E3271" s="9"/>
      <c r="F3271" s="255" t="s">
        <v>9121</v>
      </c>
      <c r="G3271" s="9"/>
      <c r="H3271" s="255" t="s">
        <v>9171</v>
      </c>
      <c r="I3271" s="9">
        <v>2</v>
      </c>
    </row>
    <row r="3272" spans="1:9">
      <c r="A3272" s="255" t="s">
        <v>4452</v>
      </c>
      <c r="B3272" s="9">
        <v>2</v>
      </c>
      <c r="C3272" s="255" t="s">
        <v>9104</v>
      </c>
      <c r="D3272" s="9"/>
      <c r="E3272" s="9"/>
      <c r="F3272" s="255" t="s">
        <v>9119</v>
      </c>
      <c r="G3272" s="9"/>
      <c r="H3272" s="255" t="s">
        <v>9171</v>
      </c>
      <c r="I3272" s="9">
        <v>2</v>
      </c>
    </row>
    <row r="3273" spans="1:9">
      <c r="A3273" s="255" t="s">
        <v>4453</v>
      </c>
      <c r="B3273" s="9">
        <v>2</v>
      </c>
      <c r="C3273" s="255" t="s">
        <v>9104</v>
      </c>
      <c r="D3273" s="9"/>
      <c r="E3273" s="9"/>
      <c r="F3273" s="255" t="s">
        <v>9120</v>
      </c>
      <c r="G3273" s="9"/>
      <c r="H3273" s="255" t="s">
        <v>9171</v>
      </c>
      <c r="I3273" s="9">
        <v>2</v>
      </c>
    </row>
    <row r="3274" spans="1:9">
      <c r="A3274" s="255" t="s">
        <v>4454</v>
      </c>
      <c r="B3274" s="9">
        <v>2</v>
      </c>
      <c r="C3274" s="255" t="s">
        <v>9104</v>
      </c>
      <c r="D3274" s="9">
        <v>6.1842645606800068E-3</v>
      </c>
      <c r="E3274" s="9"/>
      <c r="F3274" s="255" t="s">
        <v>9136</v>
      </c>
      <c r="G3274" s="9"/>
      <c r="H3274" s="255" t="s">
        <v>9171</v>
      </c>
      <c r="I3274" s="9">
        <v>2</v>
      </c>
    </row>
    <row r="3275" spans="1:9">
      <c r="A3275" s="255" t="s">
        <v>4455</v>
      </c>
      <c r="B3275" s="9">
        <v>2</v>
      </c>
      <c r="C3275" s="255" t="s">
        <v>9104</v>
      </c>
      <c r="D3275" s="9"/>
      <c r="E3275" s="9"/>
      <c r="F3275" s="255" t="s">
        <v>9137</v>
      </c>
      <c r="G3275" s="9"/>
      <c r="H3275" s="255" t="s">
        <v>9171</v>
      </c>
      <c r="I3275" s="9">
        <v>2</v>
      </c>
    </row>
    <row r="3276" spans="1:9">
      <c r="A3276" s="255" t="s">
        <v>4456</v>
      </c>
      <c r="B3276" s="9">
        <v>2</v>
      </c>
      <c r="C3276" s="255" t="s">
        <v>9104</v>
      </c>
      <c r="D3276" s="9">
        <v>6.1385361932513472E-3</v>
      </c>
      <c r="E3276" s="9"/>
      <c r="F3276" s="255" t="s">
        <v>9138</v>
      </c>
      <c r="G3276" s="9"/>
      <c r="H3276" s="255" t="s">
        <v>9171</v>
      </c>
      <c r="I3276" s="9">
        <v>2</v>
      </c>
    </row>
    <row r="3277" spans="1:9">
      <c r="A3277" s="255" t="s">
        <v>4457</v>
      </c>
      <c r="B3277" s="9">
        <v>2</v>
      </c>
      <c r="C3277" s="255" t="s">
        <v>9104</v>
      </c>
      <c r="D3277" s="9">
        <v>9.878162675959111E-3</v>
      </c>
      <c r="E3277" s="9"/>
      <c r="F3277" s="255" t="s">
        <v>9117</v>
      </c>
      <c r="G3277" s="9"/>
      <c r="H3277" s="255" t="s">
        <v>9171</v>
      </c>
      <c r="I3277" s="9">
        <v>2</v>
      </c>
    </row>
    <row r="3278" spans="1:9">
      <c r="A3278" s="255" t="s">
        <v>4458</v>
      </c>
      <c r="B3278" s="9">
        <v>2</v>
      </c>
      <c r="C3278" s="255" t="s">
        <v>9104</v>
      </c>
      <c r="D3278" s="9">
        <v>2.4013617862920808E-3</v>
      </c>
      <c r="E3278" s="9"/>
      <c r="F3278" s="255" t="s">
        <v>9128</v>
      </c>
      <c r="G3278" s="9"/>
      <c r="H3278" s="255" t="s">
        <v>9171</v>
      </c>
      <c r="I3278" s="9">
        <v>2</v>
      </c>
    </row>
    <row r="3279" spans="1:9">
      <c r="A3279" s="255" t="s">
        <v>4459</v>
      </c>
      <c r="B3279" s="9">
        <v>2</v>
      </c>
      <c r="C3279" s="255" t="s">
        <v>9104</v>
      </c>
      <c r="D3279" s="9">
        <v>5.0466568931661427E-3</v>
      </c>
      <c r="E3279" s="9"/>
      <c r="F3279" s="255" t="s">
        <v>9135</v>
      </c>
      <c r="G3279" s="9"/>
      <c r="H3279" s="255" t="s">
        <v>9171</v>
      </c>
      <c r="I3279" s="9">
        <v>2</v>
      </c>
    </row>
    <row r="3280" spans="1:9">
      <c r="A3280" s="255" t="s">
        <v>4460</v>
      </c>
      <c r="B3280" s="9">
        <v>2</v>
      </c>
      <c r="C3280" s="255" t="s">
        <v>9104</v>
      </c>
      <c r="D3280" s="9">
        <v>-8.835258213246145E-3</v>
      </c>
      <c r="E3280" s="9"/>
      <c r="F3280" s="255" t="s">
        <v>9139</v>
      </c>
      <c r="G3280" s="9"/>
      <c r="H3280" s="255" t="s">
        <v>9171</v>
      </c>
      <c r="I3280" s="9">
        <v>2</v>
      </c>
    </row>
    <row r="3281" spans="1:9">
      <c r="A3281" s="255" t="s">
        <v>4461</v>
      </c>
      <c r="B3281" s="9">
        <v>2</v>
      </c>
      <c r="C3281" s="255" t="s">
        <v>9104</v>
      </c>
      <c r="D3281" s="9">
        <v>-6.9266834572268045E-3</v>
      </c>
      <c r="E3281" s="9"/>
      <c r="F3281" s="255" t="s">
        <v>9140</v>
      </c>
      <c r="G3281" s="9"/>
      <c r="H3281" s="255" t="s">
        <v>9171</v>
      </c>
      <c r="I3281" s="9">
        <v>2</v>
      </c>
    </row>
    <row r="3282" spans="1:9">
      <c r="A3282" s="255" t="s">
        <v>4462</v>
      </c>
      <c r="B3282" s="9">
        <v>3</v>
      </c>
      <c r="C3282" s="255" t="s">
        <v>9104</v>
      </c>
      <c r="D3282" s="9">
        <v>7.2876034612499741E-3</v>
      </c>
      <c r="E3282" s="9"/>
      <c r="F3282" s="255" t="s">
        <v>9132</v>
      </c>
      <c r="G3282" s="9"/>
      <c r="H3282" s="255" t="s">
        <v>9171</v>
      </c>
      <c r="I3282" s="9">
        <v>2</v>
      </c>
    </row>
    <row r="3283" spans="1:9">
      <c r="A3283" s="255" t="s">
        <v>4463</v>
      </c>
      <c r="B3283" s="9">
        <v>3</v>
      </c>
      <c r="C3283" s="255" t="s">
        <v>9104</v>
      </c>
      <c r="D3283" s="9">
        <v>7.2876034612499741E-3</v>
      </c>
      <c r="E3283" s="9"/>
      <c r="F3283" s="255" t="s">
        <v>9133</v>
      </c>
      <c r="G3283" s="9"/>
      <c r="H3283" s="255" t="s">
        <v>9171</v>
      </c>
      <c r="I3283" s="9">
        <v>2</v>
      </c>
    </row>
    <row r="3284" spans="1:9">
      <c r="A3284" s="255" t="s">
        <v>4464</v>
      </c>
      <c r="B3284" s="9">
        <v>3</v>
      </c>
      <c r="C3284" s="255" t="s">
        <v>9104</v>
      </c>
      <c r="D3284" s="9">
        <v>3.5970482314777968E-3</v>
      </c>
      <c r="E3284" s="9"/>
      <c r="F3284" s="255" t="s">
        <v>9134</v>
      </c>
      <c r="G3284" s="9"/>
      <c r="H3284" s="255" t="s">
        <v>9171</v>
      </c>
      <c r="I3284" s="9">
        <v>2</v>
      </c>
    </row>
    <row r="3285" spans="1:9">
      <c r="A3285" s="255" t="s">
        <v>4465</v>
      </c>
      <c r="B3285" s="9">
        <v>3</v>
      </c>
      <c r="C3285" s="255" t="s">
        <v>9104</v>
      </c>
      <c r="D3285" s="9"/>
      <c r="E3285" s="9"/>
      <c r="F3285" s="255" t="s">
        <v>9124</v>
      </c>
      <c r="G3285" s="9"/>
      <c r="H3285" s="255" t="s">
        <v>9171</v>
      </c>
      <c r="I3285" s="9">
        <v>2</v>
      </c>
    </row>
    <row r="3286" spans="1:9">
      <c r="A3286" s="255" t="s">
        <v>4466</v>
      </c>
      <c r="B3286" s="9">
        <v>3</v>
      </c>
      <c r="C3286" s="255" t="s">
        <v>9104</v>
      </c>
      <c r="D3286" s="9"/>
      <c r="E3286" s="9"/>
      <c r="F3286" s="255" t="s">
        <v>9123</v>
      </c>
      <c r="G3286" s="9"/>
      <c r="H3286" s="255" t="s">
        <v>9171</v>
      </c>
      <c r="I3286" s="9">
        <v>2</v>
      </c>
    </row>
    <row r="3287" spans="1:9">
      <c r="A3287" s="255" t="s">
        <v>4467</v>
      </c>
      <c r="B3287" s="9">
        <v>3</v>
      </c>
      <c r="C3287" s="255" t="s">
        <v>9104</v>
      </c>
      <c r="D3287" s="9">
        <v>5.5186753389087542E-3</v>
      </c>
      <c r="E3287" s="9"/>
      <c r="F3287" s="255" t="s">
        <v>9125</v>
      </c>
      <c r="G3287" s="9"/>
      <c r="H3287" s="255" t="s">
        <v>9171</v>
      </c>
      <c r="I3287" s="9">
        <v>2</v>
      </c>
    </row>
    <row r="3288" spans="1:9">
      <c r="A3288" s="255" t="s">
        <v>4468</v>
      </c>
      <c r="B3288" s="9">
        <v>3</v>
      </c>
      <c r="C3288" s="255" t="s">
        <v>9104</v>
      </c>
      <c r="D3288" s="9">
        <v>5.5186753389087542E-3</v>
      </c>
      <c r="E3288" s="9"/>
      <c r="F3288" s="255" t="s">
        <v>9126</v>
      </c>
      <c r="G3288" s="9"/>
      <c r="H3288" s="255" t="s">
        <v>9171</v>
      </c>
      <c r="I3288" s="9">
        <v>2</v>
      </c>
    </row>
    <row r="3289" spans="1:9">
      <c r="A3289" s="255" t="s">
        <v>4469</v>
      </c>
      <c r="B3289" s="9">
        <v>3</v>
      </c>
      <c r="C3289" s="255" t="s">
        <v>9104</v>
      </c>
      <c r="D3289" s="9">
        <v>5.5186753389087542E-3</v>
      </c>
      <c r="E3289" s="9"/>
      <c r="F3289" s="255" t="s">
        <v>9127</v>
      </c>
      <c r="G3289" s="9"/>
      <c r="H3289" s="255" t="s">
        <v>9171</v>
      </c>
      <c r="I3289" s="9">
        <v>2</v>
      </c>
    </row>
    <row r="3290" spans="1:9">
      <c r="A3290" s="255" t="s">
        <v>4470</v>
      </c>
      <c r="B3290" s="9">
        <v>3</v>
      </c>
      <c r="C3290" s="255" t="s">
        <v>9104</v>
      </c>
      <c r="D3290" s="9">
        <v>7.2424356809423721E-3</v>
      </c>
      <c r="E3290" s="9"/>
      <c r="F3290" s="255" t="s">
        <v>9130</v>
      </c>
      <c r="G3290" s="9"/>
      <c r="H3290" s="255" t="s">
        <v>9171</v>
      </c>
      <c r="I3290" s="9">
        <v>2</v>
      </c>
    </row>
    <row r="3291" spans="1:9">
      <c r="A3291" s="255" t="s">
        <v>4471</v>
      </c>
      <c r="B3291" s="9">
        <v>3</v>
      </c>
      <c r="C3291" s="255" t="s">
        <v>9104</v>
      </c>
      <c r="D3291" s="9">
        <v>7.2424356809423721E-3</v>
      </c>
      <c r="E3291" s="9"/>
      <c r="F3291" s="255" t="s">
        <v>9131</v>
      </c>
      <c r="G3291" s="9"/>
      <c r="H3291" s="255" t="s">
        <v>9171</v>
      </c>
      <c r="I3291" s="9">
        <v>2</v>
      </c>
    </row>
    <row r="3292" spans="1:9">
      <c r="A3292" s="255" t="s">
        <v>4472</v>
      </c>
      <c r="B3292" s="9">
        <v>3</v>
      </c>
      <c r="C3292" s="255" t="s">
        <v>9104</v>
      </c>
      <c r="D3292" s="9">
        <v>-7.4637647500590517E-3</v>
      </c>
      <c r="E3292" s="9"/>
      <c r="F3292" s="255" t="s">
        <v>9129</v>
      </c>
      <c r="G3292" s="9"/>
      <c r="H3292" s="255" t="s">
        <v>9171</v>
      </c>
      <c r="I3292" s="9">
        <v>2</v>
      </c>
    </row>
    <row r="3293" spans="1:9">
      <c r="A3293" s="255" t="s">
        <v>4473</v>
      </c>
      <c r="B3293" s="9">
        <v>3</v>
      </c>
      <c r="C3293" s="255" t="s">
        <v>9104</v>
      </c>
      <c r="D3293" s="9"/>
      <c r="E3293" s="9"/>
      <c r="F3293" s="255" t="s">
        <v>9118</v>
      </c>
      <c r="G3293" s="9"/>
      <c r="H3293" s="255" t="s">
        <v>9171</v>
      </c>
      <c r="I3293" s="9">
        <v>2</v>
      </c>
    </row>
    <row r="3294" spans="1:9">
      <c r="A3294" s="255" t="s">
        <v>4474</v>
      </c>
      <c r="B3294" s="9">
        <v>3</v>
      </c>
      <c r="C3294" s="255" t="s">
        <v>9104</v>
      </c>
      <c r="D3294" s="9"/>
      <c r="E3294" s="9"/>
      <c r="F3294" s="255" t="s">
        <v>9141</v>
      </c>
      <c r="G3294" s="9"/>
      <c r="H3294" s="255" t="s">
        <v>9171</v>
      </c>
      <c r="I3294" s="9">
        <v>2</v>
      </c>
    </row>
    <row r="3295" spans="1:9">
      <c r="A3295" s="255" t="s">
        <v>4475</v>
      </c>
      <c r="B3295" s="9">
        <v>3</v>
      </c>
      <c r="C3295" s="255" t="s">
        <v>9104</v>
      </c>
      <c r="D3295" s="9"/>
      <c r="E3295" s="9"/>
      <c r="F3295" s="255" t="s">
        <v>9122</v>
      </c>
      <c r="G3295" s="9"/>
      <c r="H3295" s="255" t="s">
        <v>9171</v>
      </c>
      <c r="I3295" s="9">
        <v>2</v>
      </c>
    </row>
    <row r="3296" spans="1:9">
      <c r="A3296" s="255" t="s">
        <v>4476</v>
      </c>
      <c r="B3296" s="9">
        <v>3</v>
      </c>
      <c r="C3296" s="255" t="s">
        <v>9104</v>
      </c>
      <c r="D3296" s="9"/>
      <c r="E3296" s="9"/>
      <c r="F3296" s="255" t="s">
        <v>9121</v>
      </c>
      <c r="G3296" s="9"/>
      <c r="H3296" s="255" t="s">
        <v>9171</v>
      </c>
      <c r="I3296" s="9">
        <v>2</v>
      </c>
    </row>
    <row r="3297" spans="1:9">
      <c r="A3297" s="255" t="s">
        <v>4477</v>
      </c>
      <c r="B3297" s="9">
        <v>3</v>
      </c>
      <c r="C3297" s="255" t="s">
        <v>9104</v>
      </c>
      <c r="D3297" s="9"/>
      <c r="E3297" s="9"/>
      <c r="F3297" s="255" t="s">
        <v>9119</v>
      </c>
      <c r="G3297" s="9"/>
      <c r="H3297" s="255" t="s">
        <v>9171</v>
      </c>
      <c r="I3297" s="9">
        <v>2</v>
      </c>
    </row>
    <row r="3298" spans="1:9">
      <c r="A3298" s="255" t="s">
        <v>4478</v>
      </c>
      <c r="B3298" s="9">
        <v>3</v>
      </c>
      <c r="C3298" s="255" t="s">
        <v>9104</v>
      </c>
      <c r="D3298" s="9"/>
      <c r="E3298" s="9"/>
      <c r="F3298" s="255" t="s">
        <v>9120</v>
      </c>
      <c r="G3298" s="9"/>
      <c r="H3298" s="255" t="s">
        <v>9171</v>
      </c>
      <c r="I3298" s="9">
        <v>2</v>
      </c>
    </row>
    <row r="3299" spans="1:9">
      <c r="A3299" s="255" t="s">
        <v>4479</v>
      </c>
      <c r="B3299" s="9">
        <v>3</v>
      </c>
      <c r="C3299" s="255" t="s">
        <v>9104</v>
      </c>
      <c r="D3299" s="9">
        <v>6.2299615332197132E-3</v>
      </c>
      <c r="E3299" s="9"/>
      <c r="F3299" s="255" t="s">
        <v>9136</v>
      </c>
      <c r="G3299" s="9"/>
      <c r="H3299" s="255" t="s">
        <v>9171</v>
      </c>
      <c r="I3299" s="9">
        <v>2</v>
      </c>
    </row>
    <row r="3300" spans="1:9">
      <c r="A3300" s="255" t="s">
        <v>4480</v>
      </c>
      <c r="B3300" s="9">
        <v>3</v>
      </c>
      <c r="C3300" s="255" t="s">
        <v>9104</v>
      </c>
      <c r="D3300" s="9"/>
      <c r="E3300" s="9"/>
      <c r="F3300" s="255" t="s">
        <v>9137</v>
      </c>
      <c r="G3300" s="9"/>
      <c r="H3300" s="255" t="s">
        <v>9171</v>
      </c>
      <c r="I3300" s="9">
        <v>2</v>
      </c>
    </row>
    <row r="3301" spans="1:9">
      <c r="A3301" s="255" t="s">
        <v>4481</v>
      </c>
      <c r="B3301" s="9">
        <v>3</v>
      </c>
      <c r="C3301" s="255" t="s">
        <v>9104</v>
      </c>
      <c r="D3301" s="9">
        <v>6.7752321643480941E-3</v>
      </c>
      <c r="E3301" s="9"/>
      <c r="F3301" s="255" t="s">
        <v>9138</v>
      </c>
      <c r="G3301" s="9"/>
      <c r="H3301" s="255" t="s">
        <v>9171</v>
      </c>
      <c r="I3301" s="9">
        <v>2</v>
      </c>
    </row>
    <row r="3302" spans="1:9">
      <c r="A3302" s="255" t="s">
        <v>4482</v>
      </c>
      <c r="B3302" s="9">
        <v>3</v>
      </c>
      <c r="C3302" s="255" t="s">
        <v>9104</v>
      </c>
      <c r="D3302" s="9">
        <v>7.7246916957257198E-3</v>
      </c>
      <c r="E3302" s="9"/>
      <c r="F3302" s="255" t="s">
        <v>9117</v>
      </c>
      <c r="G3302" s="9"/>
      <c r="H3302" s="255" t="s">
        <v>9171</v>
      </c>
      <c r="I3302" s="9">
        <v>2</v>
      </c>
    </row>
    <row r="3303" spans="1:9">
      <c r="A3303" s="255" t="s">
        <v>4483</v>
      </c>
      <c r="B3303" s="9">
        <v>3</v>
      </c>
      <c r="C3303" s="255" t="s">
        <v>9104</v>
      </c>
      <c r="D3303" s="9">
        <v>2.6016673927407698E-3</v>
      </c>
      <c r="E3303" s="9"/>
      <c r="F3303" s="255" t="s">
        <v>9128</v>
      </c>
      <c r="G3303" s="9"/>
      <c r="H3303" s="255" t="s">
        <v>9171</v>
      </c>
      <c r="I3303" s="9">
        <v>2</v>
      </c>
    </row>
    <row r="3304" spans="1:9">
      <c r="A3304" s="255" t="s">
        <v>4484</v>
      </c>
      <c r="B3304" s="9">
        <v>3</v>
      </c>
      <c r="C3304" s="255" t="s">
        <v>9104</v>
      </c>
      <c r="D3304" s="9">
        <v>5.6384268335132005E-3</v>
      </c>
      <c r="E3304" s="9"/>
      <c r="F3304" s="255" t="s">
        <v>9135</v>
      </c>
      <c r="G3304" s="9"/>
      <c r="H3304" s="255" t="s">
        <v>9171</v>
      </c>
      <c r="I3304" s="9">
        <v>2</v>
      </c>
    </row>
    <row r="3305" spans="1:9">
      <c r="A3305" s="255" t="s">
        <v>4485</v>
      </c>
      <c r="B3305" s="9">
        <v>3</v>
      </c>
      <c r="C3305" s="255" t="s">
        <v>9104</v>
      </c>
      <c r="D3305" s="9">
        <v>-7.6555491603030315E-3</v>
      </c>
      <c r="E3305" s="9"/>
      <c r="F3305" s="255" t="s">
        <v>9139</v>
      </c>
      <c r="G3305" s="9"/>
      <c r="H3305" s="255" t="s">
        <v>9171</v>
      </c>
      <c r="I3305" s="9">
        <v>2</v>
      </c>
    </row>
    <row r="3306" spans="1:9">
      <c r="A3306" s="255" t="s">
        <v>4486</v>
      </c>
      <c r="B3306" s="9">
        <v>3</v>
      </c>
      <c r="C3306" s="255" t="s">
        <v>9104</v>
      </c>
      <c r="D3306" s="9">
        <v>-5.1927130358946205E-3</v>
      </c>
      <c r="E3306" s="9"/>
      <c r="F3306" s="255" t="s">
        <v>9140</v>
      </c>
      <c r="G3306" s="9"/>
      <c r="H3306" s="255" t="s">
        <v>9171</v>
      </c>
      <c r="I3306" s="9">
        <v>2</v>
      </c>
    </row>
    <row r="3307" spans="1:9">
      <c r="A3307" s="255" t="s">
        <v>4487</v>
      </c>
      <c r="B3307" s="9">
        <v>4</v>
      </c>
      <c r="C3307" s="255" t="s">
        <v>9104</v>
      </c>
      <c r="D3307" s="9">
        <v>6.280944453918566E-3</v>
      </c>
      <c r="E3307" s="9"/>
      <c r="F3307" s="255" t="s">
        <v>9132</v>
      </c>
      <c r="G3307" s="9"/>
      <c r="H3307" s="255" t="s">
        <v>9171</v>
      </c>
      <c r="I3307" s="9">
        <v>2</v>
      </c>
    </row>
    <row r="3308" spans="1:9">
      <c r="A3308" s="255" t="s">
        <v>4488</v>
      </c>
      <c r="B3308" s="9">
        <v>4</v>
      </c>
      <c r="C3308" s="255" t="s">
        <v>9104</v>
      </c>
      <c r="D3308" s="9">
        <v>6.280944453918566E-3</v>
      </c>
      <c r="E3308" s="9"/>
      <c r="F3308" s="255" t="s">
        <v>9133</v>
      </c>
      <c r="G3308" s="9"/>
      <c r="H3308" s="255" t="s">
        <v>9171</v>
      </c>
      <c r="I3308" s="9">
        <v>2</v>
      </c>
    </row>
    <row r="3309" spans="1:9">
      <c r="A3309" s="255" t="s">
        <v>4489</v>
      </c>
      <c r="B3309" s="9">
        <v>4</v>
      </c>
      <c r="C3309" s="255" t="s">
        <v>9104</v>
      </c>
      <c r="D3309" s="9">
        <v>3.8905488731482531E-3</v>
      </c>
      <c r="E3309" s="9"/>
      <c r="F3309" s="255" t="s">
        <v>9134</v>
      </c>
      <c r="G3309" s="9"/>
      <c r="H3309" s="255" t="s">
        <v>9171</v>
      </c>
      <c r="I3309" s="9">
        <v>2</v>
      </c>
    </row>
    <row r="3310" spans="1:9">
      <c r="A3310" s="255" t="s">
        <v>4490</v>
      </c>
      <c r="B3310" s="9">
        <v>4</v>
      </c>
      <c r="C3310" s="255" t="s">
        <v>9104</v>
      </c>
      <c r="D3310" s="9"/>
      <c r="E3310" s="9"/>
      <c r="F3310" s="255" t="s">
        <v>9124</v>
      </c>
      <c r="G3310" s="9"/>
      <c r="H3310" s="255" t="s">
        <v>9171</v>
      </c>
      <c r="I3310" s="9">
        <v>2</v>
      </c>
    </row>
    <row r="3311" spans="1:9">
      <c r="A3311" s="255" t="s">
        <v>4491</v>
      </c>
      <c r="B3311" s="9">
        <v>4</v>
      </c>
      <c r="C3311" s="255" t="s">
        <v>9104</v>
      </c>
      <c r="D3311" s="9"/>
      <c r="E3311" s="9"/>
      <c r="F3311" s="255" t="s">
        <v>9123</v>
      </c>
      <c r="G3311" s="9"/>
      <c r="H3311" s="255" t="s">
        <v>9171</v>
      </c>
      <c r="I3311" s="9">
        <v>2</v>
      </c>
    </row>
    <row r="3312" spans="1:9">
      <c r="A3312" s="255" t="s">
        <v>4492</v>
      </c>
      <c r="B3312" s="9">
        <v>4</v>
      </c>
      <c r="C3312" s="255" t="s">
        <v>9104</v>
      </c>
      <c r="D3312" s="9">
        <v>5.4908663922746646E-3</v>
      </c>
      <c r="E3312" s="9"/>
      <c r="F3312" s="255" t="s">
        <v>9125</v>
      </c>
      <c r="G3312" s="9"/>
      <c r="H3312" s="255" t="s">
        <v>9171</v>
      </c>
      <c r="I3312" s="9">
        <v>2</v>
      </c>
    </row>
    <row r="3313" spans="1:9">
      <c r="A3313" s="255" t="s">
        <v>4493</v>
      </c>
      <c r="B3313" s="9">
        <v>4</v>
      </c>
      <c r="C3313" s="255" t="s">
        <v>9104</v>
      </c>
      <c r="D3313" s="9">
        <v>5.4908663922746646E-3</v>
      </c>
      <c r="E3313" s="9"/>
      <c r="F3313" s="255" t="s">
        <v>9126</v>
      </c>
      <c r="G3313" s="9"/>
      <c r="H3313" s="255" t="s">
        <v>9171</v>
      </c>
      <c r="I3313" s="9">
        <v>2</v>
      </c>
    </row>
    <row r="3314" spans="1:9">
      <c r="A3314" s="255" t="s">
        <v>4494</v>
      </c>
      <c r="B3314" s="9">
        <v>4</v>
      </c>
      <c r="C3314" s="255" t="s">
        <v>9104</v>
      </c>
      <c r="D3314" s="9">
        <v>5.4908663922746646E-3</v>
      </c>
      <c r="E3314" s="9"/>
      <c r="F3314" s="255" t="s">
        <v>9127</v>
      </c>
      <c r="G3314" s="9"/>
      <c r="H3314" s="255" t="s">
        <v>9171</v>
      </c>
      <c r="I3314" s="9">
        <v>2</v>
      </c>
    </row>
    <row r="3315" spans="1:9">
      <c r="A3315" s="255" t="s">
        <v>4495</v>
      </c>
      <c r="B3315" s="9">
        <v>4</v>
      </c>
      <c r="C3315" s="255" t="s">
        <v>9104</v>
      </c>
      <c r="D3315" s="9">
        <v>7.3989109690072328E-3</v>
      </c>
      <c r="E3315" s="9"/>
      <c r="F3315" s="255" t="s">
        <v>9130</v>
      </c>
      <c r="G3315" s="9"/>
      <c r="H3315" s="255" t="s">
        <v>9171</v>
      </c>
      <c r="I3315" s="9">
        <v>2</v>
      </c>
    </row>
    <row r="3316" spans="1:9">
      <c r="A3316" s="255" t="s">
        <v>4496</v>
      </c>
      <c r="B3316" s="9">
        <v>4</v>
      </c>
      <c r="C3316" s="255" t="s">
        <v>9104</v>
      </c>
      <c r="D3316" s="9">
        <v>7.3989109690072328E-3</v>
      </c>
      <c r="E3316" s="9"/>
      <c r="F3316" s="255" t="s">
        <v>9131</v>
      </c>
      <c r="G3316" s="9"/>
      <c r="H3316" s="255" t="s">
        <v>9171</v>
      </c>
      <c r="I3316" s="9">
        <v>2</v>
      </c>
    </row>
    <row r="3317" spans="1:9">
      <c r="A3317" s="255" t="s">
        <v>4497</v>
      </c>
      <c r="B3317" s="9">
        <v>4</v>
      </c>
      <c r="C3317" s="255" t="s">
        <v>9104</v>
      </c>
      <c r="D3317" s="9">
        <v>-7.4846298164940742E-3</v>
      </c>
      <c r="E3317" s="9"/>
      <c r="F3317" s="255" t="s">
        <v>9129</v>
      </c>
      <c r="G3317" s="9"/>
      <c r="H3317" s="255" t="s">
        <v>9171</v>
      </c>
      <c r="I3317" s="9">
        <v>2</v>
      </c>
    </row>
    <row r="3318" spans="1:9">
      <c r="A3318" s="255" t="s">
        <v>4498</v>
      </c>
      <c r="B3318" s="9">
        <v>4</v>
      </c>
      <c r="C3318" s="255" t="s">
        <v>9104</v>
      </c>
      <c r="D3318" s="9"/>
      <c r="E3318" s="9"/>
      <c r="F3318" s="255" t="s">
        <v>9118</v>
      </c>
      <c r="G3318" s="9"/>
      <c r="H3318" s="255" t="s">
        <v>9171</v>
      </c>
      <c r="I3318" s="9">
        <v>2</v>
      </c>
    </row>
    <row r="3319" spans="1:9">
      <c r="A3319" s="255" t="s">
        <v>4499</v>
      </c>
      <c r="B3319" s="9">
        <v>4</v>
      </c>
      <c r="C3319" s="255" t="s">
        <v>9104</v>
      </c>
      <c r="D3319" s="9"/>
      <c r="E3319" s="9"/>
      <c r="F3319" s="255" t="s">
        <v>9141</v>
      </c>
      <c r="G3319" s="9"/>
      <c r="H3319" s="255" t="s">
        <v>9171</v>
      </c>
      <c r="I3319" s="9">
        <v>2</v>
      </c>
    </row>
    <row r="3320" spans="1:9">
      <c r="A3320" s="255" t="s">
        <v>4500</v>
      </c>
      <c r="B3320" s="9">
        <v>4</v>
      </c>
      <c r="C3320" s="255" t="s">
        <v>9104</v>
      </c>
      <c r="D3320" s="9"/>
      <c r="E3320" s="9"/>
      <c r="F3320" s="255" t="s">
        <v>9122</v>
      </c>
      <c r="G3320" s="9"/>
      <c r="H3320" s="255" t="s">
        <v>9171</v>
      </c>
      <c r="I3320" s="9">
        <v>2</v>
      </c>
    </row>
    <row r="3321" spans="1:9">
      <c r="A3321" s="255" t="s">
        <v>4501</v>
      </c>
      <c r="B3321" s="9">
        <v>4</v>
      </c>
      <c r="C3321" s="255" t="s">
        <v>9104</v>
      </c>
      <c r="D3321" s="9"/>
      <c r="E3321" s="9"/>
      <c r="F3321" s="255" t="s">
        <v>9121</v>
      </c>
      <c r="G3321" s="9"/>
      <c r="H3321" s="255" t="s">
        <v>9171</v>
      </c>
      <c r="I3321" s="9">
        <v>2</v>
      </c>
    </row>
    <row r="3322" spans="1:9">
      <c r="A3322" s="255" t="s">
        <v>4502</v>
      </c>
      <c r="B3322" s="9">
        <v>4</v>
      </c>
      <c r="C3322" s="255" t="s">
        <v>9104</v>
      </c>
      <c r="D3322" s="9"/>
      <c r="E3322" s="9"/>
      <c r="F3322" s="255" t="s">
        <v>9119</v>
      </c>
      <c r="G3322" s="9"/>
      <c r="H3322" s="255" t="s">
        <v>9171</v>
      </c>
      <c r="I3322" s="9">
        <v>2</v>
      </c>
    </row>
    <row r="3323" spans="1:9">
      <c r="A3323" s="255" t="s">
        <v>4503</v>
      </c>
      <c r="B3323" s="9">
        <v>4</v>
      </c>
      <c r="C3323" s="255" t="s">
        <v>9104</v>
      </c>
      <c r="D3323" s="9"/>
      <c r="E3323" s="9"/>
      <c r="F3323" s="255" t="s">
        <v>9120</v>
      </c>
      <c r="G3323" s="9"/>
      <c r="H3323" s="255" t="s">
        <v>9171</v>
      </c>
      <c r="I3323" s="9">
        <v>2</v>
      </c>
    </row>
    <row r="3324" spans="1:9">
      <c r="A3324" s="255" t="s">
        <v>4504</v>
      </c>
      <c r="B3324" s="9">
        <v>4</v>
      </c>
      <c r="C3324" s="255" t="s">
        <v>9104</v>
      </c>
      <c r="D3324" s="9">
        <v>5.1780825115433785E-3</v>
      </c>
      <c r="E3324" s="9"/>
      <c r="F3324" s="255" t="s">
        <v>9136</v>
      </c>
      <c r="G3324" s="9"/>
      <c r="H3324" s="255" t="s">
        <v>9171</v>
      </c>
      <c r="I3324" s="9">
        <v>2</v>
      </c>
    </row>
    <row r="3325" spans="1:9">
      <c r="A3325" s="255" t="s">
        <v>4505</v>
      </c>
      <c r="B3325" s="9">
        <v>4</v>
      </c>
      <c r="C3325" s="255" t="s">
        <v>9104</v>
      </c>
      <c r="D3325" s="9"/>
      <c r="E3325" s="9"/>
      <c r="F3325" s="255" t="s">
        <v>9137</v>
      </c>
      <c r="G3325" s="9"/>
      <c r="H3325" s="255" t="s">
        <v>9171</v>
      </c>
      <c r="I3325" s="9">
        <v>2</v>
      </c>
    </row>
    <row r="3326" spans="1:9">
      <c r="A3326" s="255" t="s">
        <v>4506</v>
      </c>
      <c r="B3326" s="9">
        <v>4</v>
      </c>
      <c r="C3326" s="255" t="s">
        <v>9104</v>
      </c>
      <c r="D3326" s="9">
        <v>5.9318621439955251E-3</v>
      </c>
      <c r="E3326" s="9"/>
      <c r="F3326" s="255" t="s">
        <v>9138</v>
      </c>
      <c r="G3326" s="9"/>
      <c r="H3326" s="255" t="s">
        <v>9171</v>
      </c>
      <c r="I3326" s="9">
        <v>2</v>
      </c>
    </row>
    <row r="3327" spans="1:9">
      <c r="A3327" s="255" t="s">
        <v>4507</v>
      </c>
      <c r="B3327" s="9">
        <v>4</v>
      </c>
      <c r="C3327" s="255" t="s">
        <v>9104</v>
      </c>
      <c r="D3327" s="9">
        <v>7.1803068022556786E-3</v>
      </c>
      <c r="E3327" s="9"/>
      <c r="F3327" s="255" t="s">
        <v>9117</v>
      </c>
      <c r="G3327" s="9"/>
      <c r="H3327" s="255" t="s">
        <v>9171</v>
      </c>
      <c r="I3327" s="9">
        <v>2</v>
      </c>
    </row>
    <row r="3328" spans="1:9">
      <c r="A3328" s="255" t="s">
        <v>4508</v>
      </c>
      <c r="B3328" s="9">
        <v>4</v>
      </c>
      <c r="C3328" s="255" t="s">
        <v>9104</v>
      </c>
      <c r="D3328" s="9">
        <v>2.7270702992208545E-3</v>
      </c>
      <c r="E3328" s="9"/>
      <c r="F3328" s="255" t="s">
        <v>9128</v>
      </c>
      <c r="G3328" s="9"/>
      <c r="H3328" s="255" t="s">
        <v>9171</v>
      </c>
      <c r="I3328" s="9">
        <v>2</v>
      </c>
    </row>
    <row r="3329" spans="1:9">
      <c r="A3329" s="255" t="s">
        <v>4509</v>
      </c>
      <c r="B3329" s="9">
        <v>4</v>
      </c>
      <c r="C3329" s="255" t="s">
        <v>9104</v>
      </c>
      <c r="D3329" s="9">
        <v>5.9448444093902937E-3</v>
      </c>
      <c r="E3329" s="9"/>
      <c r="F3329" s="255" t="s">
        <v>9135</v>
      </c>
      <c r="G3329" s="9"/>
      <c r="H3329" s="255" t="s">
        <v>9171</v>
      </c>
      <c r="I3329" s="9">
        <v>2</v>
      </c>
    </row>
    <row r="3330" spans="1:9">
      <c r="A3330" s="255" t="s">
        <v>4510</v>
      </c>
      <c r="B3330" s="9">
        <v>4</v>
      </c>
      <c r="C3330" s="255" t="s">
        <v>9104</v>
      </c>
      <c r="D3330" s="9">
        <v>-7.5794523762843192E-3</v>
      </c>
      <c r="E3330" s="9"/>
      <c r="F3330" s="255" t="s">
        <v>9139</v>
      </c>
      <c r="G3330" s="9"/>
      <c r="H3330" s="255" t="s">
        <v>9171</v>
      </c>
      <c r="I3330" s="9">
        <v>2</v>
      </c>
    </row>
    <row r="3331" spans="1:9">
      <c r="A3331" s="255" t="s">
        <v>4511</v>
      </c>
      <c r="B3331" s="9">
        <v>4</v>
      </c>
      <c r="C3331" s="255" t="s">
        <v>9104</v>
      </c>
      <c r="D3331" s="9">
        <v>-4.5840608158617714E-3</v>
      </c>
      <c r="E3331" s="9"/>
      <c r="F3331" s="255" t="s">
        <v>9140</v>
      </c>
      <c r="G3331" s="9"/>
      <c r="H3331" s="255" t="s">
        <v>9171</v>
      </c>
      <c r="I3331" s="9">
        <v>2</v>
      </c>
    </row>
    <row r="3332" spans="1:9">
      <c r="A3332" s="255" t="s">
        <v>4512</v>
      </c>
      <c r="B3332" s="9">
        <v>5</v>
      </c>
      <c r="C3332" s="255" t="s">
        <v>9104</v>
      </c>
      <c r="D3332" s="9">
        <v>6.1175902605051079E-3</v>
      </c>
      <c r="E3332" s="9"/>
      <c r="F3332" s="255" t="s">
        <v>9132</v>
      </c>
      <c r="G3332" s="9"/>
      <c r="H3332" s="255" t="s">
        <v>9171</v>
      </c>
      <c r="I3332" s="9">
        <v>2</v>
      </c>
    </row>
    <row r="3333" spans="1:9">
      <c r="A3333" s="255" t="s">
        <v>4513</v>
      </c>
      <c r="B3333" s="9">
        <v>5</v>
      </c>
      <c r="C3333" s="255" t="s">
        <v>9104</v>
      </c>
      <c r="D3333" s="9">
        <v>6.1175902605051079E-3</v>
      </c>
      <c r="E3333" s="9"/>
      <c r="F3333" s="255" t="s">
        <v>9133</v>
      </c>
      <c r="G3333" s="9"/>
      <c r="H3333" s="255" t="s">
        <v>9171</v>
      </c>
      <c r="I3333" s="9">
        <v>2</v>
      </c>
    </row>
    <row r="3334" spans="1:9">
      <c r="A3334" s="255" t="s">
        <v>4514</v>
      </c>
      <c r="B3334" s="9">
        <v>5</v>
      </c>
      <c r="C3334" s="255" t="s">
        <v>9104</v>
      </c>
      <c r="D3334" s="9">
        <v>4.2547939577074825E-3</v>
      </c>
      <c r="E3334" s="9"/>
      <c r="F3334" s="255" t="s">
        <v>9134</v>
      </c>
      <c r="G3334" s="9"/>
      <c r="H3334" s="255" t="s">
        <v>9171</v>
      </c>
      <c r="I3334" s="9">
        <v>2</v>
      </c>
    </row>
    <row r="3335" spans="1:9">
      <c r="A3335" s="255" t="s">
        <v>4515</v>
      </c>
      <c r="B3335" s="9">
        <v>5</v>
      </c>
      <c r="C3335" s="255" t="s">
        <v>9104</v>
      </c>
      <c r="D3335" s="9"/>
      <c r="E3335" s="9"/>
      <c r="F3335" s="255" t="s">
        <v>9124</v>
      </c>
      <c r="G3335" s="9"/>
      <c r="H3335" s="255" t="s">
        <v>9171</v>
      </c>
      <c r="I3335" s="9">
        <v>2</v>
      </c>
    </row>
    <row r="3336" spans="1:9">
      <c r="A3336" s="255" t="s">
        <v>4516</v>
      </c>
      <c r="B3336" s="9">
        <v>5</v>
      </c>
      <c r="C3336" s="255" t="s">
        <v>9104</v>
      </c>
      <c r="D3336" s="9"/>
      <c r="E3336" s="9"/>
      <c r="F3336" s="255" t="s">
        <v>9123</v>
      </c>
      <c r="G3336" s="9"/>
      <c r="H3336" s="255" t="s">
        <v>9171</v>
      </c>
      <c r="I3336" s="9">
        <v>2</v>
      </c>
    </row>
    <row r="3337" spans="1:9">
      <c r="A3337" s="255" t="s">
        <v>4517</v>
      </c>
      <c r="B3337" s="9">
        <v>5</v>
      </c>
      <c r="C3337" s="255" t="s">
        <v>9104</v>
      </c>
      <c r="D3337" s="9">
        <v>6.5745093761595532E-3</v>
      </c>
      <c r="E3337" s="9"/>
      <c r="F3337" s="255" t="s">
        <v>9125</v>
      </c>
      <c r="G3337" s="9"/>
      <c r="H3337" s="255" t="s">
        <v>9171</v>
      </c>
      <c r="I3337" s="9">
        <v>2</v>
      </c>
    </row>
    <row r="3338" spans="1:9">
      <c r="A3338" s="255" t="s">
        <v>4518</v>
      </c>
      <c r="B3338" s="9">
        <v>5</v>
      </c>
      <c r="C3338" s="255" t="s">
        <v>9104</v>
      </c>
      <c r="D3338" s="9">
        <v>6.5745093761595532E-3</v>
      </c>
      <c r="E3338" s="9"/>
      <c r="F3338" s="255" t="s">
        <v>9126</v>
      </c>
      <c r="G3338" s="9"/>
      <c r="H3338" s="255" t="s">
        <v>9171</v>
      </c>
      <c r="I3338" s="9">
        <v>2</v>
      </c>
    </row>
    <row r="3339" spans="1:9">
      <c r="A3339" s="255" t="s">
        <v>4519</v>
      </c>
      <c r="B3339" s="9">
        <v>5</v>
      </c>
      <c r="C3339" s="255" t="s">
        <v>9104</v>
      </c>
      <c r="D3339" s="9">
        <v>6.5745093761595532E-3</v>
      </c>
      <c r="E3339" s="9"/>
      <c r="F3339" s="255" t="s">
        <v>9127</v>
      </c>
      <c r="G3339" s="9"/>
      <c r="H3339" s="255" t="s">
        <v>9171</v>
      </c>
      <c r="I3339" s="9">
        <v>2</v>
      </c>
    </row>
    <row r="3340" spans="1:9">
      <c r="A3340" s="255" t="s">
        <v>4520</v>
      </c>
      <c r="B3340" s="9">
        <v>5</v>
      </c>
      <c r="C3340" s="255" t="s">
        <v>9104</v>
      </c>
      <c r="D3340" s="9">
        <v>8.5079070077437383E-3</v>
      </c>
      <c r="E3340" s="9"/>
      <c r="F3340" s="255" t="s">
        <v>9130</v>
      </c>
      <c r="G3340" s="9"/>
      <c r="H3340" s="255" t="s">
        <v>9171</v>
      </c>
      <c r="I3340" s="9">
        <v>2</v>
      </c>
    </row>
    <row r="3341" spans="1:9">
      <c r="A3341" s="255" t="s">
        <v>4521</v>
      </c>
      <c r="B3341" s="9">
        <v>5</v>
      </c>
      <c r="C3341" s="255" t="s">
        <v>9104</v>
      </c>
      <c r="D3341" s="9">
        <v>8.5079070077437383E-3</v>
      </c>
      <c r="E3341" s="9"/>
      <c r="F3341" s="255" t="s">
        <v>9131</v>
      </c>
      <c r="G3341" s="9"/>
      <c r="H3341" s="255" t="s">
        <v>9171</v>
      </c>
      <c r="I3341" s="9">
        <v>2</v>
      </c>
    </row>
    <row r="3342" spans="1:9">
      <c r="A3342" s="255" t="s">
        <v>4522</v>
      </c>
      <c r="B3342" s="9">
        <v>5</v>
      </c>
      <c r="C3342" s="255" t="s">
        <v>9104</v>
      </c>
      <c r="D3342" s="9">
        <v>-7.0642829884854097E-3</v>
      </c>
      <c r="E3342" s="9"/>
      <c r="F3342" s="255" t="s">
        <v>9129</v>
      </c>
      <c r="G3342" s="9"/>
      <c r="H3342" s="255" t="s">
        <v>9171</v>
      </c>
      <c r="I3342" s="9">
        <v>2</v>
      </c>
    </row>
    <row r="3343" spans="1:9">
      <c r="A3343" s="255" t="s">
        <v>4523</v>
      </c>
      <c r="B3343" s="9">
        <v>5</v>
      </c>
      <c r="C3343" s="255" t="s">
        <v>9104</v>
      </c>
      <c r="D3343" s="9"/>
      <c r="E3343" s="9"/>
      <c r="F3343" s="255" t="s">
        <v>9118</v>
      </c>
      <c r="G3343" s="9"/>
      <c r="H3343" s="255" t="s">
        <v>9171</v>
      </c>
      <c r="I3343" s="9">
        <v>2</v>
      </c>
    </row>
    <row r="3344" spans="1:9">
      <c r="A3344" s="255" t="s">
        <v>4524</v>
      </c>
      <c r="B3344" s="9">
        <v>5</v>
      </c>
      <c r="C3344" s="255" t="s">
        <v>9104</v>
      </c>
      <c r="D3344" s="9"/>
      <c r="E3344" s="9"/>
      <c r="F3344" s="255" t="s">
        <v>9141</v>
      </c>
      <c r="G3344" s="9"/>
      <c r="H3344" s="255" t="s">
        <v>9171</v>
      </c>
      <c r="I3344" s="9">
        <v>2</v>
      </c>
    </row>
    <row r="3345" spans="1:9">
      <c r="A3345" s="255" t="s">
        <v>4525</v>
      </c>
      <c r="B3345" s="9">
        <v>5</v>
      </c>
      <c r="C3345" s="255" t="s">
        <v>9104</v>
      </c>
      <c r="D3345" s="9"/>
      <c r="E3345" s="9"/>
      <c r="F3345" s="255" t="s">
        <v>9122</v>
      </c>
      <c r="G3345" s="9"/>
      <c r="H3345" s="255" t="s">
        <v>9171</v>
      </c>
      <c r="I3345" s="9">
        <v>2</v>
      </c>
    </row>
    <row r="3346" spans="1:9">
      <c r="A3346" s="255" t="s">
        <v>4526</v>
      </c>
      <c r="B3346" s="9">
        <v>5</v>
      </c>
      <c r="C3346" s="255" t="s">
        <v>9104</v>
      </c>
      <c r="D3346" s="9"/>
      <c r="E3346" s="9"/>
      <c r="F3346" s="255" t="s">
        <v>9121</v>
      </c>
      <c r="G3346" s="9"/>
      <c r="H3346" s="255" t="s">
        <v>9171</v>
      </c>
      <c r="I3346" s="9">
        <v>2</v>
      </c>
    </row>
    <row r="3347" spans="1:9">
      <c r="A3347" s="255" t="s">
        <v>4527</v>
      </c>
      <c r="B3347" s="9">
        <v>5</v>
      </c>
      <c r="C3347" s="255" t="s">
        <v>9104</v>
      </c>
      <c r="D3347" s="9"/>
      <c r="E3347" s="9"/>
      <c r="F3347" s="255" t="s">
        <v>9119</v>
      </c>
      <c r="G3347" s="9"/>
      <c r="H3347" s="255" t="s">
        <v>9171</v>
      </c>
      <c r="I3347" s="9">
        <v>2</v>
      </c>
    </row>
    <row r="3348" spans="1:9">
      <c r="A3348" s="255" t="s">
        <v>4528</v>
      </c>
      <c r="B3348" s="9">
        <v>5</v>
      </c>
      <c r="C3348" s="255" t="s">
        <v>9104</v>
      </c>
      <c r="D3348" s="9"/>
      <c r="E3348" s="9"/>
      <c r="F3348" s="255" t="s">
        <v>9120</v>
      </c>
      <c r="G3348" s="9"/>
      <c r="H3348" s="255" t="s">
        <v>9171</v>
      </c>
      <c r="I3348" s="9">
        <v>2</v>
      </c>
    </row>
    <row r="3349" spans="1:9">
      <c r="A3349" s="255" t="s">
        <v>4529</v>
      </c>
      <c r="B3349" s="9">
        <v>5</v>
      </c>
      <c r="C3349" s="255" t="s">
        <v>9104</v>
      </c>
      <c r="D3349" s="9">
        <v>5.1134309863043216E-3</v>
      </c>
      <c r="E3349" s="9"/>
      <c r="F3349" s="255" t="s">
        <v>9136</v>
      </c>
      <c r="G3349" s="9"/>
      <c r="H3349" s="255" t="s">
        <v>9171</v>
      </c>
      <c r="I3349" s="9">
        <v>2</v>
      </c>
    </row>
    <row r="3350" spans="1:9">
      <c r="A3350" s="255" t="s">
        <v>4530</v>
      </c>
      <c r="B3350" s="9">
        <v>5</v>
      </c>
      <c r="C3350" s="255" t="s">
        <v>9104</v>
      </c>
      <c r="D3350" s="9"/>
      <c r="E3350" s="9"/>
      <c r="F3350" s="255" t="s">
        <v>9137</v>
      </c>
      <c r="G3350" s="9"/>
      <c r="H3350" s="255" t="s">
        <v>9171</v>
      </c>
      <c r="I3350" s="9">
        <v>2</v>
      </c>
    </row>
    <row r="3351" spans="1:9">
      <c r="A3351" s="255" t="s">
        <v>4531</v>
      </c>
      <c r="B3351" s="9">
        <v>5</v>
      </c>
      <c r="C3351" s="255" t="s">
        <v>9104</v>
      </c>
      <c r="D3351" s="9">
        <v>5.7659422456768153E-3</v>
      </c>
      <c r="E3351" s="9"/>
      <c r="F3351" s="255" t="s">
        <v>9138</v>
      </c>
      <c r="G3351" s="9"/>
      <c r="H3351" s="255" t="s">
        <v>9171</v>
      </c>
      <c r="I3351" s="9">
        <v>2</v>
      </c>
    </row>
    <row r="3352" spans="1:9">
      <c r="A3352" s="255" t="s">
        <v>4532</v>
      </c>
      <c r="B3352" s="9">
        <v>5</v>
      </c>
      <c r="C3352" s="255" t="s">
        <v>9104</v>
      </c>
      <c r="D3352" s="9">
        <v>6.3808059228053424E-3</v>
      </c>
      <c r="E3352" s="9"/>
      <c r="F3352" s="255" t="s">
        <v>9117</v>
      </c>
      <c r="G3352" s="9"/>
      <c r="H3352" s="255" t="s">
        <v>9171</v>
      </c>
      <c r="I3352" s="9">
        <v>2</v>
      </c>
    </row>
    <row r="3353" spans="1:9">
      <c r="A3353" s="255" t="s">
        <v>4533</v>
      </c>
      <c r="B3353" s="9">
        <v>5</v>
      </c>
      <c r="C3353" s="255" t="s">
        <v>9104</v>
      </c>
      <c r="D3353" s="9">
        <v>2.8079919956112724E-3</v>
      </c>
      <c r="E3353" s="9"/>
      <c r="F3353" s="255" t="s">
        <v>9128</v>
      </c>
      <c r="G3353" s="9"/>
      <c r="H3353" s="255" t="s">
        <v>9171</v>
      </c>
      <c r="I3353" s="9">
        <v>2</v>
      </c>
    </row>
    <row r="3354" spans="1:9">
      <c r="A3354" s="255" t="s">
        <v>4534</v>
      </c>
      <c r="B3354" s="9">
        <v>5</v>
      </c>
      <c r="C3354" s="255" t="s">
        <v>9104</v>
      </c>
      <c r="D3354" s="9">
        <v>6.602028956329312E-3</v>
      </c>
      <c r="E3354" s="9"/>
      <c r="F3354" s="255" t="s">
        <v>9135</v>
      </c>
      <c r="G3354" s="9"/>
      <c r="H3354" s="255" t="s">
        <v>9171</v>
      </c>
      <c r="I3354" s="9">
        <v>2</v>
      </c>
    </row>
    <row r="3355" spans="1:9">
      <c r="A3355" s="255" t="s">
        <v>4535</v>
      </c>
      <c r="B3355" s="9">
        <v>5</v>
      </c>
      <c r="C3355" s="255" t="s">
        <v>9104</v>
      </c>
      <c r="D3355" s="9">
        <v>-7.3248028470178942E-3</v>
      </c>
      <c r="E3355" s="9"/>
      <c r="F3355" s="255" t="s">
        <v>9139</v>
      </c>
      <c r="G3355" s="9"/>
      <c r="H3355" s="255" t="s">
        <v>9171</v>
      </c>
      <c r="I3355" s="9">
        <v>2</v>
      </c>
    </row>
    <row r="3356" spans="1:9">
      <c r="A3356" s="255" t="s">
        <v>4536</v>
      </c>
      <c r="B3356" s="9">
        <v>5</v>
      </c>
      <c r="C3356" s="255" t="s">
        <v>9104</v>
      </c>
      <c r="D3356" s="9">
        <v>-3.9475764565529278E-3</v>
      </c>
      <c r="E3356" s="9"/>
      <c r="F3356" s="255" t="s">
        <v>9140</v>
      </c>
      <c r="G3356" s="9"/>
      <c r="H3356" s="255" t="s">
        <v>9171</v>
      </c>
      <c r="I3356" s="9">
        <v>2</v>
      </c>
    </row>
    <row r="3357" spans="1:9">
      <c r="A3357" s="255" t="s">
        <v>4537</v>
      </c>
      <c r="B3357" s="9">
        <v>6</v>
      </c>
      <c r="C3357" s="255" t="s">
        <v>9104</v>
      </c>
      <c r="D3357" s="9">
        <v>5.4770470546106204E-3</v>
      </c>
      <c r="E3357" s="9"/>
      <c r="F3357" s="255" t="s">
        <v>9132</v>
      </c>
      <c r="G3357" s="9"/>
      <c r="H3357" s="255" t="s">
        <v>9171</v>
      </c>
      <c r="I3357" s="9">
        <v>2</v>
      </c>
    </row>
    <row r="3358" spans="1:9">
      <c r="A3358" s="255" t="s">
        <v>4538</v>
      </c>
      <c r="B3358" s="9">
        <v>6</v>
      </c>
      <c r="C3358" s="255" t="s">
        <v>9104</v>
      </c>
      <c r="D3358" s="9">
        <v>5.4770470546106204E-3</v>
      </c>
      <c r="E3358" s="9"/>
      <c r="F3358" s="255" t="s">
        <v>9133</v>
      </c>
      <c r="G3358" s="9"/>
      <c r="H3358" s="255" t="s">
        <v>9171</v>
      </c>
      <c r="I3358" s="9">
        <v>2</v>
      </c>
    </row>
    <row r="3359" spans="1:9">
      <c r="A3359" s="255" t="s">
        <v>4539</v>
      </c>
      <c r="B3359" s="9">
        <v>6</v>
      </c>
      <c r="C3359" s="255" t="s">
        <v>9104</v>
      </c>
      <c r="D3359" s="9">
        <v>4.5518781550827328E-3</v>
      </c>
      <c r="E3359" s="9"/>
      <c r="F3359" s="255" t="s">
        <v>9134</v>
      </c>
      <c r="G3359" s="9"/>
      <c r="H3359" s="255" t="s">
        <v>9171</v>
      </c>
      <c r="I3359" s="9">
        <v>2</v>
      </c>
    </row>
    <row r="3360" spans="1:9">
      <c r="A3360" s="255" t="s">
        <v>4540</v>
      </c>
      <c r="B3360" s="9">
        <v>6</v>
      </c>
      <c r="C3360" s="255" t="s">
        <v>9104</v>
      </c>
      <c r="D3360" s="9"/>
      <c r="E3360" s="9"/>
      <c r="F3360" s="255" t="s">
        <v>9124</v>
      </c>
      <c r="G3360" s="9"/>
      <c r="H3360" s="255" t="s">
        <v>9171</v>
      </c>
      <c r="I3360" s="9">
        <v>2</v>
      </c>
    </row>
    <row r="3361" spans="1:9">
      <c r="A3361" s="255" t="s">
        <v>4541</v>
      </c>
      <c r="B3361" s="9">
        <v>6</v>
      </c>
      <c r="C3361" s="255" t="s">
        <v>9104</v>
      </c>
      <c r="D3361" s="9"/>
      <c r="E3361" s="9"/>
      <c r="F3361" s="255" t="s">
        <v>9123</v>
      </c>
      <c r="G3361" s="9"/>
      <c r="H3361" s="255" t="s">
        <v>9171</v>
      </c>
      <c r="I3361" s="9">
        <v>2</v>
      </c>
    </row>
    <row r="3362" spans="1:9">
      <c r="A3362" s="255" t="s">
        <v>4542</v>
      </c>
      <c r="B3362" s="9">
        <v>6</v>
      </c>
      <c r="C3362" s="255" t="s">
        <v>9104</v>
      </c>
      <c r="D3362" s="9">
        <v>7.0187880274968613E-3</v>
      </c>
      <c r="E3362" s="9"/>
      <c r="F3362" s="255" t="s">
        <v>9125</v>
      </c>
      <c r="G3362" s="9"/>
      <c r="H3362" s="255" t="s">
        <v>9171</v>
      </c>
      <c r="I3362" s="9">
        <v>2</v>
      </c>
    </row>
    <row r="3363" spans="1:9">
      <c r="A3363" s="255" t="s">
        <v>4543</v>
      </c>
      <c r="B3363" s="9">
        <v>6</v>
      </c>
      <c r="C3363" s="255" t="s">
        <v>9104</v>
      </c>
      <c r="D3363" s="9">
        <v>7.0187880274968613E-3</v>
      </c>
      <c r="E3363" s="9"/>
      <c r="F3363" s="255" t="s">
        <v>9126</v>
      </c>
      <c r="G3363" s="9"/>
      <c r="H3363" s="255" t="s">
        <v>9171</v>
      </c>
      <c r="I3363" s="9">
        <v>2</v>
      </c>
    </row>
    <row r="3364" spans="1:9">
      <c r="A3364" s="255" t="s">
        <v>4544</v>
      </c>
      <c r="B3364" s="9">
        <v>6</v>
      </c>
      <c r="C3364" s="255" t="s">
        <v>9104</v>
      </c>
      <c r="D3364" s="9">
        <v>7.0187880274968613E-3</v>
      </c>
      <c r="E3364" s="9"/>
      <c r="F3364" s="255" t="s">
        <v>9127</v>
      </c>
      <c r="G3364" s="9"/>
      <c r="H3364" s="255" t="s">
        <v>9171</v>
      </c>
      <c r="I3364" s="9">
        <v>2</v>
      </c>
    </row>
    <row r="3365" spans="1:9">
      <c r="A3365" s="255" t="s">
        <v>4545</v>
      </c>
      <c r="B3365" s="9">
        <v>6</v>
      </c>
      <c r="C3365" s="255" t="s">
        <v>9104</v>
      </c>
      <c r="D3365" s="9">
        <v>8.9375943831193645E-3</v>
      </c>
      <c r="E3365" s="9"/>
      <c r="F3365" s="255" t="s">
        <v>9130</v>
      </c>
      <c r="G3365" s="9"/>
      <c r="H3365" s="255" t="s">
        <v>9171</v>
      </c>
      <c r="I3365" s="9">
        <v>2</v>
      </c>
    </row>
    <row r="3366" spans="1:9">
      <c r="A3366" s="255" t="s">
        <v>4546</v>
      </c>
      <c r="B3366" s="9">
        <v>6</v>
      </c>
      <c r="C3366" s="255" t="s">
        <v>9104</v>
      </c>
      <c r="D3366" s="9">
        <v>8.9375943831193645E-3</v>
      </c>
      <c r="E3366" s="9"/>
      <c r="F3366" s="255" t="s">
        <v>9131</v>
      </c>
      <c r="G3366" s="9"/>
      <c r="H3366" s="255" t="s">
        <v>9171</v>
      </c>
      <c r="I3366" s="9">
        <v>2</v>
      </c>
    </row>
    <row r="3367" spans="1:9">
      <c r="A3367" s="255" t="s">
        <v>4547</v>
      </c>
      <c r="B3367" s="9">
        <v>6</v>
      </c>
      <c r="C3367" s="255" t="s">
        <v>9104</v>
      </c>
      <c r="D3367" s="9">
        <v>-7.2796408960161619E-3</v>
      </c>
      <c r="E3367" s="9"/>
      <c r="F3367" s="255" t="s">
        <v>9129</v>
      </c>
      <c r="G3367" s="9"/>
      <c r="H3367" s="255" t="s">
        <v>9171</v>
      </c>
      <c r="I3367" s="9">
        <v>2</v>
      </c>
    </row>
    <row r="3368" spans="1:9">
      <c r="A3368" s="255" t="s">
        <v>4548</v>
      </c>
      <c r="B3368" s="9">
        <v>6</v>
      </c>
      <c r="C3368" s="255" t="s">
        <v>9104</v>
      </c>
      <c r="D3368" s="9"/>
      <c r="E3368" s="9"/>
      <c r="F3368" s="255" t="s">
        <v>9118</v>
      </c>
      <c r="G3368" s="9"/>
      <c r="H3368" s="255" t="s">
        <v>9171</v>
      </c>
      <c r="I3368" s="9">
        <v>2</v>
      </c>
    </row>
    <row r="3369" spans="1:9">
      <c r="A3369" s="255" t="s">
        <v>4549</v>
      </c>
      <c r="B3369" s="9">
        <v>6</v>
      </c>
      <c r="C3369" s="255" t="s">
        <v>9104</v>
      </c>
      <c r="D3369" s="9"/>
      <c r="E3369" s="9"/>
      <c r="F3369" s="255" t="s">
        <v>9141</v>
      </c>
      <c r="G3369" s="9"/>
      <c r="H3369" s="255" t="s">
        <v>9171</v>
      </c>
      <c r="I3369" s="9">
        <v>2</v>
      </c>
    </row>
    <row r="3370" spans="1:9">
      <c r="A3370" s="255" t="s">
        <v>4550</v>
      </c>
      <c r="B3370" s="9">
        <v>6</v>
      </c>
      <c r="C3370" s="255" t="s">
        <v>9104</v>
      </c>
      <c r="D3370" s="9"/>
      <c r="E3370" s="9"/>
      <c r="F3370" s="255" t="s">
        <v>9122</v>
      </c>
      <c r="G3370" s="9"/>
      <c r="H3370" s="255" t="s">
        <v>9171</v>
      </c>
      <c r="I3370" s="9">
        <v>2</v>
      </c>
    </row>
    <row r="3371" spans="1:9">
      <c r="A3371" s="255" t="s">
        <v>4551</v>
      </c>
      <c r="B3371" s="9">
        <v>6</v>
      </c>
      <c r="C3371" s="255" t="s">
        <v>9104</v>
      </c>
      <c r="D3371" s="9"/>
      <c r="E3371" s="9"/>
      <c r="F3371" s="255" t="s">
        <v>9121</v>
      </c>
      <c r="G3371" s="9"/>
      <c r="H3371" s="255" t="s">
        <v>9171</v>
      </c>
      <c r="I3371" s="9">
        <v>2</v>
      </c>
    </row>
    <row r="3372" spans="1:9">
      <c r="A3372" s="255" t="s">
        <v>4552</v>
      </c>
      <c r="B3372" s="9">
        <v>6</v>
      </c>
      <c r="C3372" s="255" t="s">
        <v>9104</v>
      </c>
      <c r="D3372" s="9"/>
      <c r="E3372" s="9"/>
      <c r="F3372" s="255" t="s">
        <v>9119</v>
      </c>
      <c r="G3372" s="9"/>
      <c r="H3372" s="255" t="s">
        <v>9171</v>
      </c>
      <c r="I3372" s="9">
        <v>2</v>
      </c>
    </row>
    <row r="3373" spans="1:9">
      <c r="A3373" s="255" t="s">
        <v>4553</v>
      </c>
      <c r="B3373" s="9">
        <v>6</v>
      </c>
      <c r="C3373" s="255" t="s">
        <v>9104</v>
      </c>
      <c r="D3373" s="9"/>
      <c r="E3373" s="9"/>
      <c r="F3373" s="255" t="s">
        <v>9120</v>
      </c>
      <c r="G3373" s="9"/>
      <c r="H3373" s="255" t="s">
        <v>9171</v>
      </c>
      <c r="I3373" s="9">
        <v>2</v>
      </c>
    </row>
    <row r="3374" spans="1:9">
      <c r="A3374" s="255" t="s">
        <v>4554</v>
      </c>
      <c r="B3374" s="9">
        <v>6</v>
      </c>
      <c r="C3374" s="255" t="s">
        <v>9104</v>
      </c>
      <c r="D3374" s="9">
        <v>4.9873762349299262E-3</v>
      </c>
      <c r="E3374" s="9"/>
      <c r="F3374" s="255" t="s">
        <v>9136</v>
      </c>
      <c r="G3374" s="9"/>
      <c r="H3374" s="255" t="s">
        <v>9171</v>
      </c>
      <c r="I3374" s="9">
        <v>2</v>
      </c>
    </row>
    <row r="3375" spans="1:9">
      <c r="A3375" s="255" t="s">
        <v>4555</v>
      </c>
      <c r="B3375" s="9">
        <v>6</v>
      </c>
      <c r="C3375" s="255" t="s">
        <v>9104</v>
      </c>
      <c r="D3375" s="9"/>
      <c r="E3375" s="9"/>
      <c r="F3375" s="255" t="s">
        <v>9137</v>
      </c>
      <c r="G3375" s="9"/>
      <c r="H3375" s="255" t="s">
        <v>9171</v>
      </c>
      <c r="I3375" s="9">
        <v>2</v>
      </c>
    </row>
    <row r="3376" spans="1:9">
      <c r="A3376" s="255" t="s">
        <v>4556</v>
      </c>
      <c r="B3376" s="9">
        <v>6</v>
      </c>
      <c r="C3376" s="255" t="s">
        <v>9104</v>
      </c>
      <c r="D3376" s="9">
        <v>5.2600202052348367E-3</v>
      </c>
      <c r="E3376" s="9"/>
      <c r="F3376" s="255" t="s">
        <v>9138</v>
      </c>
      <c r="G3376" s="9"/>
      <c r="H3376" s="255" t="s">
        <v>9171</v>
      </c>
      <c r="I3376" s="9">
        <v>2</v>
      </c>
    </row>
    <row r="3377" spans="1:9">
      <c r="A3377" s="255" t="s">
        <v>4557</v>
      </c>
      <c r="B3377" s="9">
        <v>6</v>
      </c>
      <c r="C3377" s="255" t="s">
        <v>9104</v>
      </c>
      <c r="D3377" s="9">
        <v>6.7191799977404454E-3</v>
      </c>
      <c r="E3377" s="9"/>
      <c r="F3377" s="255" t="s">
        <v>9117</v>
      </c>
      <c r="G3377" s="9"/>
      <c r="H3377" s="255" t="s">
        <v>9171</v>
      </c>
      <c r="I3377" s="9">
        <v>2</v>
      </c>
    </row>
    <row r="3378" spans="1:9">
      <c r="A3378" s="255" t="s">
        <v>4558</v>
      </c>
      <c r="B3378" s="9">
        <v>6</v>
      </c>
      <c r="C3378" s="255" t="s">
        <v>9104</v>
      </c>
      <c r="D3378" s="9">
        <v>2.9405322136264339E-3</v>
      </c>
      <c r="E3378" s="9"/>
      <c r="F3378" s="255" t="s">
        <v>9128</v>
      </c>
      <c r="G3378" s="9"/>
      <c r="H3378" s="255" t="s">
        <v>9171</v>
      </c>
      <c r="I3378" s="9">
        <v>2</v>
      </c>
    </row>
    <row r="3379" spans="1:9">
      <c r="A3379" s="255" t="s">
        <v>4559</v>
      </c>
      <c r="B3379" s="9">
        <v>6</v>
      </c>
      <c r="C3379" s="255" t="s">
        <v>9104</v>
      </c>
      <c r="D3379" s="9">
        <v>7.3109296839660052E-3</v>
      </c>
      <c r="E3379" s="9"/>
      <c r="F3379" s="255" t="s">
        <v>9135</v>
      </c>
      <c r="G3379" s="9"/>
      <c r="H3379" s="255" t="s">
        <v>9171</v>
      </c>
      <c r="I3379" s="9">
        <v>2</v>
      </c>
    </row>
    <row r="3380" spans="1:9">
      <c r="A3380" s="255" t="s">
        <v>4560</v>
      </c>
      <c r="B3380" s="9">
        <v>6</v>
      </c>
      <c r="C3380" s="255" t="s">
        <v>9104</v>
      </c>
      <c r="D3380" s="9">
        <v>-6.7993917007145334E-3</v>
      </c>
      <c r="E3380" s="9"/>
      <c r="F3380" s="255" t="s">
        <v>9139</v>
      </c>
      <c r="G3380" s="9"/>
      <c r="H3380" s="255" t="s">
        <v>9171</v>
      </c>
      <c r="I3380" s="9">
        <v>2</v>
      </c>
    </row>
    <row r="3381" spans="1:9">
      <c r="A3381" s="255" t="s">
        <v>4561</v>
      </c>
      <c r="B3381" s="9">
        <v>6</v>
      </c>
      <c r="C3381" s="255" t="s">
        <v>9104</v>
      </c>
      <c r="D3381" s="9">
        <v>-4.2418484752068247E-3</v>
      </c>
      <c r="E3381" s="9"/>
      <c r="F3381" s="255" t="s">
        <v>9140</v>
      </c>
      <c r="G3381" s="9"/>
      <c r="H3381" s="255" t="s">
        <v>9171</v>
      </c>
      <c r="I3381" s="9">
        <v>2</v>
      </c>
    </row>
    <row r="3382" spans="1:9">
      <c r="A3382" s="255" t="s">
        <v>4562</v>
      </c>
      <c r="B3382" s="9">
        <v>7</v>
      </c>
      <c r="C3382" s="255" t="s">
        <v>9104</v>
      </c>
      <c r="D3382" s="9">
        <v>5.5573805601158918E-3</v>
      </c>
      <c r="E3382" s="9"/>
      <c r="F3382" s="255" t="s">
        <v>9132</v>
      </c>
      <c r="G3382" s="9"/>
      <c r="H3382" s="255" t="s">
        <v>9171</v>
      </c>
      <c r="I3382" s="9">
        <v>2</v>
      </c>
    </row>
    <row r="3383" spans="1:9">
      <c r="A3383" s="255" t="s">
        <v>4563</v>
      </c>
      <c r="B3383" s="9">
        <v>7</v>
      </c>
      <c r="C3383" s="255" t="s">
        <v>9104</v>
      </c>
      <c r="D3383" s="9">
        <v>5.5573805601158918E-3</v>
      </c>
      <c r="E3383" s="9"/>
      <c r="F3383" s="255" t="s">
        <v>9133</v>
      </c>
      <c r="G3383" s="9"/>
      <c r="H3383" s="255" t="s">
        <v>9171</v>
      </c>
      <c r="I3383" s="9">
        <v>2</v>
      </c>
    </row>
    <row r="3384" spans="1:9">
      <c r="A3384" s="255" t="s">
        <v>4564</v>
      </c>
      <c r="B3384" s="9">
        <v>7</v>
      </c>
      <c r="C3384" s="255" t="s">
        <v>9104</v>
      </c>
      <c r="D3384" s="9">
        <v>4.7081627108865182E-3</v>
      </c>
      <c r="E3384" s="9"/>
      <c r="F3384" s="255" t="s">
        <v>9134</v>
      </c>
      <c r="G3384" s="9"/>
      <c r="H3384" s="255" t="s">
        <v>9171</v>
      </c>
      <c r="I3384" s="9">
        <v>2</v>
      </c>
    </row>
    <row r="3385" spans="1:9">
      <c r="A3385" s="255" t="s">
        <v>4565</v>
      </c>
      <c r="B3385" s="9">
        <v>7</v>
      </c>
      <c r="C3385" s="255" t="s">
        <v>9104</v>
      </c>
      <c r="D3385" s="9"/>
      <c r="E3385" s="9"/>
      <c r="F3385" s="255" t="s">
        <v>9124</v>
      </c>
      <c r="G3385" s="9"/>
      <c r="H3385" s="255" t="s">
        <v>9171</v>
      </c>
      <c r="I3385" s="9">
        <v>2</v>
      </c>
    </row>
    <row r="3386" spans="1:9">
      <c r="A3386" s="255" t="s">
        <v>4566</v>
      </c>
      <c r="B3386" s="9">
        <v>7</v>
      </c>
      <c r="C3386" s="255" t="s">
        <v>9104</v>
      </c>
      <c r="D3386" s="9"/>
      <c r="E3386" s="9"/>
      <c r="F3386" s="255" t="s">
        <v>9123</v>
      </c>
      <c r="G3386" s="9"/>
      <c r="H3386" s="255" t="s">
        <v>9171</v>
      </c>
      <c r="I3386" s="9">
        <v>2</v>
      </c>
    </row>
    <row r="3387" spans="1:9">
      <c r="A3387" s="255" t="s">
        <v>4567</v>
      </c>
      <c r="B3387" s="9">
        <v>7</v>
      </c>
      <c r="C3387" s="255" t="s">
        <v>9104</v>
      </c>
      <c r="D3387" s="9">
        <v>7.4323331818604453E-3</v>
      </c>
      <c r="E3387" s="9"/>
      <c r="F3387" s="255" t="s">
        <v>9125</v>
      </c>
      <c r="G3387" s="9"/>
      <c r="H3387" s="255" t="s">
        <v>9171</v>
      </c>
      <c r="I3387" s="9">
        <v>2</v>
      </c>
    </row>
    <row r="3388" spans="1:9">
      <c r="A3388" s="255" t="s">
        <v>4568</v>
      </c>
      <c r="B3388" s="9">
        <v>7</v>
      </c>
      <c r="C3388" s="255" t="s">
        <v>9104</v>
      </c>
      <c r="D3388" s="9">
        <v>7.4323331818604453E-3</v>
      </c>
      <c r="E3388" s="9"/>
      <c r="F3388" s="255" t="s">
        <v>9126</v>
      </c>
      <c r="G3388" s="9"/>
      <c r="H3388" s="255" t="s">
        <v>9171</v>
      </c>
      <c r="I3388" s="9">
        <v>2</v>
      </c>
    </row>
    <row r="3389" spans="1:9">
      <c r="A3389" s="255" t="s">
        <v>4569</v>
      </c>
      <c r="B3389" s="9">
        <v>7</v>
      </c>
      <c r="C3389" s="255" t="s">
        <v>9104</v>
      </c>
      <c r="D3389" s="9">
        <v>7.4323331818604453E-3</v>
      </c>
      <c r="E3389" s="9"/>
      <c r="F3389" s="255" t="s">
        <v>9127</v>
      </c>
      <c r="G3389" s="9"/>
      <c r="H3389" s="255" t="s">
        <v>9171</v>
      </c>
      <c r="I3389" s="9">
        <v>2</v>
      </c>
    </row>
    <row r="3390" spans="1:9">
      <c r="A3390" s="255" t="s">
        <v>4570</v>
      </c>
      <c r="B3390" s="9">
        <v>7</v>
      </c>
      <c r="C3390" s="255" t="s">
        <v>9104</v>
      </c>
      <c r="D3390" s="9">
        <v>9.6100435415816428E-3</v>
      </c>
      <c r="E3390" s="9"/>
      <c r="F3390" s="255" t="s">
        <v>9130</v>
      </c>
      <c r="G3390" s="9"/>
      <c r="H3390" s="255" t="s">
        <v>9171</v>
      </c>
      <c r="I3390" s="9">
        <v>2</v>
      </c>
    </row>
    <row r="3391" spans="1:9">
      <c r="A3391" s="255" t="s">
        <v>4571</v>
      </c>
      <c r="B3391" s="9">
        <v>7</v>
      </c>
      <c r="C3391" s="255" t="s">
        <v>9104</v>
      </c>
      <c r="D3391" s="9">
        <v>9.6100435415816428E-3</v>
      </c>
      <c r="E3391" s="9"/>
      <c r="F3391" s="255" t="s">
        <v>9131</v>
      </c>
      <c r="G3391" s="9"/>
      <c r="H3391" s="255" t="s">
        <v>9171</v>
      </c>
      <c r="I3391" s="9">
        <v>2</v>
      </c>
    </row>
    <row r="3392" spans="1:9">
      <c r="A3392" s="255" t="s">
        <v>4572</v>
      </c>
      <c r="B3392" s="9">
        <v>7</v>
      </c>
      <c r="C3392" s="255" t="s">
        <v>9104</v>
      </c>
      <c r="D3392" s="9">
        <v>-7.1261489391734826E-3</v>
      </c>
      <c r="E3392" s="9"/>
      <c r="F3392" s="255" t="s">
        <v>9129</v>
      </c>
      <c r="G3392" s="9"/>
      <c r="H3392" s="255" t="s">
        <v>9171</v>
      </c>
      <c r="I3392" s="9">
        <v>2</v>
      </c>
    </row>
    <row r="3393" spans="1:9">
      <c r="A3393" s="255" t="s">
        <v>4573</v>
      </c>
      <c r="B3393" s="9">
        <v>7</v>
      </c>
      <c r="C3393" s="255" t="s">
        <v>9104</v>
      </c>
      <c r="D3393" s="9"/>
      <c r="E3393" s="9"/>
      <c r="F3393" s="255" t="s">
        <v>9118</v>
      </c>
      <c r="G3393" s="9"/>
      <c r="H3393" s="255" t="s">
        <v>9171</v>
      </c>
      <c r="I3393" s="9">
        <v>2</v>
      </c>
    </row>
    <row r="3394" spans="1:9">
      <c r="A3394" s="255" t="s">
        <v>4574</v>
      </c>
      <c r="B3394" s="9">
        <v>7</v>
      </c>
      <c r="C3394" s="255" t="s">
        <v>9104</v>
      </c>
      <c r="D3394" s="9"/>
      <c r="E3394" s="9"/>
      <c r="F3394" s="255" t="s">
        <v>9141</v>
      </c>
      <c r="G3394" s="9"/>
      <c r="H3394" s="255" t="s">
        <v>9171</v>
      </c>
      <c r="I3394" s="9">
        <v>2</v>
      </c>
    </row>
    <row r="3395" spans="1:9">
      <c r="A3395" s="255" t="s">
        <v>4575</v>
      </c>
      <c r="B3395" s="9">
        <v>7</v>
      </c>
      <c r="C3395" s="255" t="s">
        <v>9104</v>
      </c>
      <c r="D3395" s="9"/>
      <c r="E3395" s="9"/>
      <c r="F3395" s="255" t="s">
        <v>9122</v>
      </c>
      <c r="G3395" s="9"/>
      <c r="H3395" s="255" t="s">
        <v>9171</v>
      </c>
      <c r="I3395" s="9">
        <v>2</v>
      </c>
    </row>
    <row r="3396" spans="1:9">
      <c r="A3396" s="255" t="s">
        <v>4576</v>
      </c>
      <c r="B3396" s="9">
        <v>7</v>
      </c>
      <c r="C3396" s="255" t="s">
        <v>9104</v>
      </c>
      <c r="D3396" s="9"/>
      <c r="E3396" s="9"/>
      <c r="F3396" s="255" t="s">
        <v>9121</v>
      </c>
      <c r="G3396" s="9"/>
      <c r="H3396" s="255" t="s">
        <v>9171</v>
      </c>
      <c r="I3396" s="9">
        <v>2</v>
      </c>
    </row>
    <row r="3397" spans="1:9">
      <c r="A3397" s="255" t="s">
        <v>4577</v>
      </c>
      <c r="B3397" s="9">
        <v>7</v>
      </c>
      <c r="C3397" s="255" t="s">
        <v>9104</v>
      </c>
      <c r="D3397" s="9"/>
      <c r="E3397" s="9"/>
      <c r="F3397" s="255" t="s">
        <v>9119</v>
      </c>
      <c r="G3397" s="9"/>
      <c r="H3397" s="255" t="s">
        <v>9171</v>
      </c>
      <c r="I3397" s="9">
        <v>2</v>
      </c>
    </row>
    <row r="3398" spans="1:9">
      <c r="A3398" s="255" t="s">
        <v>4578</v>
      </c>
      <c r="B3398" s="9">
        <v>7</v>
      </c>
      <c r="C3398" s="255" t="s">
        <v>9104</v>
      </c>
      <c r="D3398" s="9"/>
      <c r="E3398" s="9"/>
      <c r="F3398" s="255" t="s">
        <v>9120</v>
      </c>
      <c r="G3398" s="9"/>
      <c r="H3398" s="255" t="s">
        <v>9171</v>
      </c>
      <c r="I3398" s="9">
        <v>2</v>
      </c>
    </row>
    <row r="3399" spans="1:9">
      <c r="A3399" s="255" t="s">
        <v>4579</v>
      </c>
      <c r="B3399" s="9">
        <v>7</v>
      </c>
      <c r="C3399" s="255" t="s">
        <v>9104</v>
      </c>
      <c r="D3399" s="9">
        <v>4.7031354363217381E-3</v>
      </c>
      <c r="E3399" s="9"/>
      <c r="F3399" s="255" t="s">
        <v>9136</v>
      </c>
      <c r="G3399" s="9"/>
      <c r="H3399" s="255" t="s">
        <v>9171</v>
      </c>
      <c r="I3399" s="9">
        <v>2</v>
      </c>
    </row>
    <row r="3400" spans="1:9">
      <c r="A3400" s="255" t="s">
        <v>4580</v>
      </c>
      <c r="B3400" s="9">
        <v>7</v>
      </c>
      <c r="C3400" s="255" t="s">
        <v>9104</v>
      </c>
      <c r="D3400" s="9"/>
      <c r="E3400" s="9"/>
      <c r="F3400" s="255" t="s">
        <v>9137</v>
      </c>
      <c r="G3400" s="9"/>
      <c r="H3400" s="255" t="s">
        <v>9171</v>
      </c>
      <c r="I3400" s="9">
        <v>2</v>
      </c>
    </row>
    <row r="3401" spans="1:9">
      <c r="A3401" s="255" t="s">
        <v>4581</v>
      </c>
      <c r="B3401" s="9">
        <v>7</v>
      </c>
      <c r="C3401" s="255" t="s">
        <v>9104</v>
      </c>
      <c r="D3401" s="9">
        <v>5.3323593772670258E-3</v>
      </c>
      <c r="E3401" s="9"/>
      <c r="F3401" s="255" t="s">
        <v>9138</v>
      </c>
      <c r="G3401" s="9"/>
      <c r="H3401" s="255" t="s">
        <v>9171</v>
      </c>
      <c r="I3401" s="9">
        <v>2</v>
      </c>
    </row>
    <row r="3402" spans="1:9">
      <c r="A3402" s="255" t="s">
        <v>4582</v>
      </c>
      <c r="B3402" s="9">
        <v>7</v>
      </c>
      <c r="C3402" s="255" t="s">
        <v>9104</v>
      </c>
      <c r="D3402" s="9">
        <v>6.0437689759864363E-3</v>
      </c>
      <c r="E3402" s="9"/>
      <c r="F3402" s="255" t="s">
        <v>9117</v>
      </c>
      <c r="G3402" s="9"/>
      <c r="H3402" s="255" t="s">
        <v>9171</v>
      </c>
      <c r="I3402" s="9">
        <v>2</v>
      </c>
    </row>
    <row r="3403" spans="1:9">
      <c r="A3403" s="255" t="s">
        <v>4583</v>
      </c>
      <c r="B3403" s="9">
        <v>7</v>
      </c>
      <c r="C3403" s="255" t="s">
        <v>9104</v>
      </c>
      <c r="D3403" s="9">
        <v>2.9395730472252233E-3</v>
      </c>
      <c r="E3403" s="9"/>
      <c r="F3403" s="255" t="s">
        <v>9128</v>
      </c>
      <c r="G3403" s="9"/>
      <c r="H3403" s="255" t="s">
        <v>9171</v>
      </c>
      <c r="I3403" s="9">
        <v>2</v>
      </c>
    </row>
    <row r="3404" spans="1:9">
      <c r="A3404" s="255" t="s">
        <v>4584</v>
      </c>
      <c r="B3404" s="9">
        <v>7</v>
      </c>
      <c r="C3404" s="255" t="s">
        <v>9104</v>
      </c>
      <c r="D3404" s="9">
        <v>7.5388083717505428E-3</v>
      </c>
      <c r="E3404" s="9"/>
      <c r="F3404" s="255" t="s">
        <v>9135</v>
      </c>
      <c r="G3404" s="9"/>
      <c r="H3404" s="255" t="s">
        <v>9171</v>
      </c>
      <c r="I3404" s="9">
        <v>2</v>
      </c>
    </row>
    <row r="3405" spans="1:9">
      <c r="A3405" s="255" t="s">
        <v>4585</v>
      </c>
      <c r="B3405" s="9">
        <v>7</v>
      </c>
      <c r="C3405" s="255" t="s">
        <v>9104</v>
      </c>
      <c r="D3405" s="9">
        <v>-6.8529146737832825E-3</v>
      </c>
      <c r="E3405" s="9"/>
      <c r="F3405" s="255" t="s">
        <v>9139</v>
      </c>
      <c r="G3405" s="9"/>
      <c r="H3405" s="255" t="s">
        <v>9171</v>
      </c>
      <c r="I3405" s="9">
        <v>2</v>
      </c>
    </row>
    <row r="3406" spans="1:9">
      <c r="A3406" s="255" t="s">
        <v>4586</v>
      </c>
      <c r="B3406" s="9">
        <v>7</v>
      </c>
      <c r="C3406" s="255" t="s">
        <v>9104</v>
      </c>
      <c r="D3406" s="9">
        <v>-3.7196984324576357E-3</v>
      </c>
      <c r="E3406" s="9"/>
      <c r="F3406" s="255" t="s">
        <v>9140</v>
      </c>
      <c r="G3406" s="9"/>
      <c r="H3406" s="255" t="s">
        <v>9171</v>
      </c>
      <c r="I3406" s="9">
        <v>2</v>
      </c>
    </row>
    <row r="3407" spans="1:9">
      <c r="A3407" s="255" t="s">
        <v>4587</v>
      </c>
      <c r="B3407" s="9">
        <v>8</v>
      </c>
      <c r="C3407" s="255" t="s">
        <v>9104</v>
      </c>
      <c r="D3407" s="9">
        <v>5.2503825127955418E-3</v>
      </c>
      <c r="E3407" s="9"/>
      <c r="F3407" s="255" t="s">
        <v>9132</v>
      </c>
      <c r="G3407" s="9"/>
      <c r="H3407" s="255" t="s">
        <v>9171</v>
      </c>
      <c r="I3407" s="9">
        <v>2</v>
      </c>
    </row>
    <row r="3408" spans="1:9">
      <c r="A3408" s="255" t="s">
        <v>4588</v>
      </c>
      <c r="B3408" s="9">
        <v>8</v>
      </c>
      <c r="C3408" s="255" t="s">
        <v>9104</v>
      </c>
      <c r="D3408" s="9">
        <v>5.2503825127955418E-3</v>
      </c>
      <c r="E3408" s="9"/>
      <c r="F3408" s="255" t="s">
        <v>9133</v>
      </c>
      <c r="G3408" s="9"/>
      <c r="H3408" s="255" t="s">
        <v>9171</v>
      </c>
      <c r="I3408" s="9">
        <v>2</v>
      </c>
    </row>
    <row r="3409" spans="1:9">
      <c r="A3409" s="255" t="s">
        <v>4589</v>
      </c>
      <c r="B3409" s="9">
        <v>8</v>
      </c>
      <c r="C3409" s="255" t="s">
        <v>9104</v>
      </c>
      <c r="D3409" s="9">
        <v>5.2447364205878907E-3</v>
      </c>
      <c r="E3409" s="9"/>
      <c r="F3409" s="255" t="s">
        <v>9134</v>
      </c>
      <c r="G3409" s="9"/>
      <c r="H3409" s="255" t="s">
        <v>9171</v>
      </c>
      <c r="I3409" s="9">
        <v>2</v>
      </c>
    </row>
    <row r="3410" spans="1:9">
      <c r="A3410" s="255" t="s">
        <v>4590</v>
      </c>
      <c r="B3410" s="9">
        <v>8</v>
      </c>
      <c r="C3410" s="255" t="s">
        <v>9104</v>
      </c>
      <c r="D3410" s="9"/>
      <c r="E3410" s="9"/>
      <c r="F3410" s="255" t="s">
        <v>9124</v>
      </c>
      <c r="G3410" s="9"/>
      <c r="H3410" s="255" t="s">
        <v>9171</v>
      </c>
      <c r="I3410" s="9">
        <v>2</v>
      </c>
    </row>
    <row r="3411" spans="1:9">
      <c r="A3411" s="255" t="s">
        <v>4591</v>
      </c>
      <c r="B3411" s="9">
        <v>8</v>
      </c>
      <c r="C3411" s="255" t="s">
        <v>9104</v>
      </c>
      <c r="D3411" s="9"/>
      <c r="E3411" s="9"/>
      <c r="F3411" s="255" t="s">
        <v>9123</v>
      </c>
      <c r="G3411" s="9"/>
      <c r="H3411" s="255" t="s">
        <v>9171</v>
      </c>
      <c r="I3411" s="9">
        <v>2</v>
      </c>
    </row>
    <row r="3412" spans="1:9">
      <c r="A3412" s="255" t="s">
        <v>4592</v>
      </c>
      <c r="B3412" s="9">
        <v>8</v>
      </c>
      <c r="C3412" s="255" t="s">
        <v>9104</v>
      </c>
      <c r="D3412" s="9">
        <v>7.4988929420286739E-3</v>
      </c>
      <c r="E3412" s="9"/>
      <c r="F3412" s="255" t="s">
        <v>9125</v>
      </c>
      <c r="G3412" s="9"/>
      <c r="H3412" s="255" t="s">
        <v>9171</v>
      </c>
      <c r="I3412" s="9">
        <v>2</v>
      </c>
    </row>
    <row r="3413" spans="1:9">
      <c r="A3413" s="255" t="s">
        <v>4593</v>
      </c>
      <c r="B3413" s="9">
        <v>8</v>
      </c>
      <c r="C3413" s="255" t="s">
        <v>9104</v>
      </c>
      <c r="D3413" s="9">
        <v>7.4988929420286739E-3</v>
      </c>
      <c r="E3413" s="9"/>
      <c r="F3413" s="255" t="s">
        <v>9126</v>
      </c>
      <c r="G3413" s="9"/>
      <c r="H3413" s="255" t="s">
        <v>9171</v>
      </c>
      <c r="I3413" s="9">
        <v>2</v>
      </c>
    </row>
    <row r="3414" spans="1:9">
      <c r="A3414" s="255" t="s">
        <v>4594</v>
      </c>
      <c r="B3414" s="9">
        <v>8</v>
      </c>
      <c r="C3414" s="255" t="s">
        <v>9104</v>
      </c>
      <c r="D3414" s="9">
        <v>7.4988929420286739E-3</v>
      </c>
      <c r="E3414" s="9"/>
      <c r="F3414" s="255" t="s">
        <v>9127</v>
      </c>
      <c r="G3414" s="9"/>
      <c r="H3414" s="255" t="s">
        <v>9171</v>
      </c>
      <c r="I3414" s="9">
        <v>2</v>
      </c>
    </row>
    <row r="3415" spans="1:9">
      <c r="A3415" s="255" t="s">
        <v>4595</v>
      </c>
      <c r="B3415" s="9">
        <v>8</v>
      </c>
      <c r="C3415" s="255" t="s">
        <v>9104</v>
      </c>
      <c r="D3415" s="9">
        <v>1.0126490727763822E-2</v>
      </c>
      <c r="E3415" s="9"/>
      <c r="F3415" s="255" t="s">
        <v>9130</v>
      </c>
      <c r="G3415" s="9"/>
      <c r="H3415" s="255" t="s">
        <v>9171</v>
      </c>
      <c r="I3415" s="9">
        <v>2</v>
      </c>
    </row>
    <row r="3416" spans="1:9">
      <c r="A3416" s="255" t="s">
        <v>4596</v>
      </c>
      <c r="B3416" s="9">
        <v>8</v>
      </c>
      <c r="C3416" s="255" t="s">
        <v>9104</v>
      </c>
      <c r="D3416" s="9">
        <v>1.0126490727763822E-2</v>
      </c>
      <c r="E3416" s="9"/>
      <c r="F3416" s="255" t="s">
        <v>9131</v>
      </c>
      <c r="G3416" s="9"/>
      <c r="H3416" s="255" t="s">
        <v>9171</v>
      </c>
      <c r="I3416" s="9">
        <v>2</v>
      </c>
    </row>
    <row r="3417" spans="1:9">
      <c r="A3417" s="255" t="s">
        <v>4597</v>
      </c>
      <c r="B3417" s="9">
        <v>8</v>
      </c>
      <c r="C3417" s="255" t="s">
        <v>9104</v>
      </c>
      <c r="D3417" s="9">
        <v>-8.7824930304427635E-3</v>
      </c>
      <c r="E3417" s="9"/>
      <c r="F3417" s="255" t="s">
        <v>9129</v>
      </c>
      <c r="G3417" s="9"/>
      <c r="H3417" s="255" t="s">
        <v>9171</v>
      </c>
      <c r="I3417" s="9">
        <v>2</v>
      </c>
    </row>
    <row r="3418" spans="1:9">
      <c r="A3418" s="255" t="s">
        <v>4598</v>
      </c>
      <c r="B3418" s="9">
        <v>8</v>
      </c>
      <c r="C3418" s="255" t="s">
        <v>9104</v>
      </c>
      <c r="D3418" s="9"/>
      <c r="E3418" s="9"/>
      <c r="F3418" s="255" t="s">
        <v>9118</v>
      </c>
      <c r="G3418" s="9"/>
      <c r="H3418" s="255" t="s">
        <v>9171</v>
      </c>
      <c r="I3418" s="9">
        <v>2</v>
      </c>
    </row>
    <row r="3419" spans="1:9">
      <c r="A3419" s="255" t="s">
        <v>4599</v>
      </c>
      <c r="B3419" s="9">
        <v>8</v>
      </c>
      <c r="C3419" s="255" t="s">
        <v>9104</v>
      </c>
      <c r="D3419" s="9"/>
      <c r="E3419" s="9"/>
      <c r="F3419" s="255" t="s">
        <v>9141</v>
      </c>
      <c r="G3419" s="9"/>
      <c r="H3419" s="255" t="s">
        <v>9171</v>
      </c>
      <c r="I3419" s="9">
        <v>2</v>
      </c>
    </row>
    <row r="3420" spans="1:9">
      <c r="A3420" s="255" t="s">
        <v>4600</v>
      </c>
      <c r="B3420" s="9">
        <v>8</v>
      </c>
      <c r="C3420" s="255" t="s">
        <v>9104</v>
      </c>
      <c r="D3420" s="9"/>
      <c r="E3420" s="9"/>
      <c r="F3420" s="255" t="s">
        <v>9122</v>
      </c>
      <c r="G3420" s="9"/>
      <c r="H3420" s="255" t="s">
        <v>9171</v>
      </c>
      <c r="I3420" s="9">
        <v>2</v>
      </c>
    </row>
    <row r="3421" spans="1:9">
      <c r="A3421" s="255" t="s">
        <v>4601</v>
      </c>
      <c r="B3421" s="9">
        <v>8</v>
      </c>
      <c r="C3421" s="255" t="s">
        <v>9104</v>
      </c>
      <c r="D3421" s="9"/>
      <c r="E3421" s="9"/>
      <c r="F3421" s="255" t="s">
        <v>9121</v>
      </c>
      <c r="G3421" s="9"/>
      <c r="H3421" s="255" t="s">
        <v>9171</v>
      </c>
      <c r="I3421" s="9">
        <v>2</v>
      </c>
    </row>
    <row r="3422" spans="1:9">
      <c r="A3422" s="255" t="s">
        <v>4602</v>
      </c>
      <c r="B3422" s="9">
        <v>8</v>
      </c>
      <c r="C3422" s="255" t="s">
        <v>9104</v>
      </c>
      <c r="D3422" s="9"/>
      <c r="E3422" s="9"/>
      <c r="F3422" s="255" t="s">
        <v>9119</v>
      </c>
      <c r="G3422" s="9"/>
      <c r="H3422" s="255" t="s">
        <v>9171</v>
      </c>
      <c r="I3422" s="9">
        <v>2</v>
      </c>
    </row>
    <row r="3423" spans="1:9">
      <c r="A3423" s="255" t="s">
        <v>4603</v>
      </c>
      <c r="B3423" s="9">
        <v>8</v>
      </c>
      <c r="C3423" s="255" t="s">
        <v>9104</v>
      </c>
      <c r="D3423" s="9"/>
      <c r="E3423" s="9"/>
      <c r="F3423" s="255" t="s">
        <v>9120</v>
      </c>
      <c r="G3423" s="9"/>
      <c r="H3423" s="255" t="s">
        <v>9171</v>
      </c>
      <c r="I3423" s="9">
        <v>2</v>
      </c>
    </row>
    <row r="3424" spans="1:9">
      <c r="A3424" s="255" t="s">
        <v>4604</v>
      </c>
      <c r="B3424" s="9">
        <v>8</v>
      </c>
      <c r="C3424" s="255" t="s">
        <v>9104</v>
      </c>
      <c r="D3424" s="9">
        <v>4.0864952620350923E-3</v>
      </c>
      <c r="E3424" s="9"/>
      <c r="F3424" s="255" t="s">
        <v>9136</v>
      </c>
      <c r="G3424" s="9"/>
      <c r="H3424" s="255" t="s">
        <v>9171</v>
      </c>
      <c r="I3424" s="9">
        <v>2</v>
      </c>
    </row>
    <row r="3425" spans="1:9">
      <c r="A3425" s="255" t="s">
        <v>4605</v>
      </c>
      <c r="B3425" s="9">
        <v>8</v>
      </c>
      <c r="C3425" s="255" t="s">
        <v>9104</v>
      </c>
      <c r="D3425" s="9"/>
      <c r="E3425" s="9"/>
      <c r="F3425" s="255" t="s">
        <v>9137</v>
      </c>
      <c r="G3425" s="9"/>
      <c r="H3425" s="255" t="s">
        <v>9171</v>
      </c>
      <c r="I3425" s="9">
        <v>2</v>
      </c>
    </row>
    <row r="3426" spans="1:9">
      <c r="A3426" s="255" t="s">
        <v>4606</v>
      </c>
      <c r="B3426" s="9">
        <v>8</v>
      </c>
      <c r="C3426" s="255" t="s">
        <v>9104</v>
      </c>
      <c r="D3426" s="9">
        <v>4.9610847314214817E-3</v>
      </c>
      <c r="E3426" s="9"/>
      <c r="F3426" s="255" t="s">
        <v>9138</v>
      </c>
      <c r="G3426" s="9"/>
      <c r="H3426" s="255" t="s">
        <v>9171</v>
      </c>
      <c r="I3426" s="9">
        <v>2</v>
      </c>
    </row>
    <row r="3427" spans="1:9">
      <c r="A3427" s="255" t="s">
        <v>4607</v>
      </c>
      <c r="B3427" s="9">
        <v>8</v>
      </c>
      <c r="C3427" s="255" t="s">
        <v>9104</v>
      </c>
      <c r="D3427" s="9">
        <v>7.3318187237665757E-3</v>
      </c>
      <c r="E3427" s="9"/>
      <c r="F3427" s="255" t="s">
        <v>9117</v>
      </c>
      <c r="G3427" s="9"/>
      <c r="H3427" s="255" t="s">
        <v>9171</v>
      </c>
      <c r="I3427" s="9">
        <v>2</v>
      </c>
    </row>
    <row r="3428" spans="1:9">
      <c r="A3428" s="255" t="s">
        <v>4608</v>
      </c>
      <c r="B3428" s="9">
        <v>8</v>
      </c>
      <c r="C3428" s="255" t="s">
        <v>9104</v>
      </c>
      <c r="D3428" s="9">
        <v>3.0838397778175136E-3</v>
      </c>
      <c r="E3428" s="9"/>
      <c r="F3428" s="255" t="s">
        <v>9128</v>
      </c>
      <c r="G3428" s="9"/>
      <c r="H3428" s="255" t="s">
        <v>9171</v>
      </c>
      <c r="I3428" s="9">
        <v>2</v>
      </c>
    </row>
    <row r="3429" spans="1:9">
      <c r="A3429" s="255" t="s">
        <v>4609</v>
      </c>
      <c r="B3429" s="9">
        <v>8</v>
      </c>
      <c r="C3429" s="255" t="s">
        <v>9104</v>
      </c>
      <c r="D3429" s="9">
        <v>8.9334533416070144E-3</v>
      </c>
      <c r="E3429" s="9"/>
      <c r="F3429" s="255" t="s">
        <v>9135</v>
      </c>
      <c r="G3429" s="9"/>
      <c r="H3429" s="255" t="s">
        <v>9171</v>
      </c>
      <c r="I3429" s="9">
        <v>2</v>
      </c>
    </row>
    <row r="3430" spans="1:9">
      <c r="A3430" s="255" t="s">
        <v>4610</v>
      </c>
      <c r="B3430" s="9">
        <v>8</v>
      </c>
      <c r="C3430" s="255" t="s">
        <v>9104</v>
      </c>
      <c r="D3430" s="9">
        <v>-6.9189210247929999E-3</v>
      </c>
      <c r="E3430" s="9"/>
      <c r="F3430" s="255" t="s">
        <v>9139</v>
      </c>
      <c r="G3430" s="9"/>
      <c r="H3430" s="255" t="s">
        <v>9171</v>
      </c>
      <c r="I3430" s="9">
        <v>2</v>
      </c>
    </row>
    <row r="3431" spans="1:9">
      <c r="A3431" s="255" t="s">
        <v>4611</v>
      </c>
      <c r="B3431" s="9">
        <v>8</v>
      </c>
      <c r="C3431" s="255" t="s">
        <v>9104</v>
      </c>
      <c r="D3431" s="9">
        <v>-4.6233829796240916E-3</v>
      </c>
      <c r="E3431" s="9"/>
      <c r="F3431" s="255" t="s">
        <v>9140</v>
      </c>
      <c r="G3431" s="9"/>
      <c r="H3431" s="255" t="s">
        <v>9171</v>
      </c>
      <c r="I3431" s="9">
        <v>2</v>
      </c>
    </row>
    <row r="3432" spans="1:9">
      <c r="A3432" s="255" t="s">
        <v>4612</v>
      </c>
      <c r="B3432" s="9">
        <v>9</v>
      </c>
      <c r="C3432" s="255" t="s">
        <v>9104</v>
      </c>
      <c r="D3432" s="9">
        <v>6.0344650750578082E-3</v>
      </c>
      <c r="E3432" s="9"/>
      <c r="F3432" s="255" t="s">
        <v>9132</v>
      </c>
      <c r="G3432" s="9"/>
      <c r="H3432" s="255" t="s">
        <v>9171</v>
      </c>
      <c r="I3432" s="9">
        <v>2</v>
      </c>
    </row>
    <row r="3433" spans="1:9">
      <c r="A3433" s="255" t="s">
        <v>4613</v>
      </c>
      <c r="B3433" s="9">
        <v>9</v>
      </c>
      <c r="C3433" s="255" t="s">
        <v>9104</v>
      </c>
      <c r="D3433" s="9">
        <v>6.0344650750578082E-3</v>
      </c>
      <c r="E3433" s="9"/>
      <c r="F3433" s="255" t="s">
        <v>9133</v>
      </c>
      <c r="G3433" s="9"/>
      <c r="H3433" s="255" t="s">
        <v>9171</v>
      </c>
      <c r="I3433" s="9">
        <v>2</v>
      </c>
    </row>
    <row r="3434" spans="1:9">
      <c r="A3434" s="255" t="s">
        <v>4614</v>
      </c>
      <c r="B3434" s="9">
        <v>9</v>
      </c>
      <c r="C3434" s="255" t="s">
        <v>9104</v>
      </c>
      <c r="D3434" s="9">
        <v>5.2095415570598096E-3</v>
      </c>
      <c r="E3434" s="9"/>
      <c r="F3434" s="255" t="s">
        <v>9134</v>
      </c>
      <c r="G3434" s="9"/>
      <c r="H3434" s="255" t="s">
        <v>9171</v>
      </c>
      <c r="I3434" s="9">
        <v>2</v>
      </c>
    </row>
    <row r="3435" spans="1:9">
      <c r="A3435" s="255" t="s">
        <v>4615</v>
      </c>
      <c r="B3435" s="9">
        <v>9</v>
      </c>
      <c r="C3435" s="255" t="s">
        <v>9104</v>
      </c>
      <c r="D3435" s="9"/>
      <c r="E3435" s="9"/>
      <c r="F3435" s="255" t="s">
        <v>9124</v>
      </c>
      <c r="G3435" s="9"/>
      <c r="H3435" s="255" t="s">
        <v>9171</v>
      </c>
      <c r="I3435" s="9">
        <v>2</v>
      </c>
    </row>
    <row r="3436" spans="1:9">
      <c r="A3436" s="255" t="s">
        <v>4616</v>
      </c>
      <c r="B3436" s="9">
        <v>9</v>
      </c>
      <c r="C3436" s="255" t="s">
        <v>9104</v>
      </c>
      <c r="D3436" s="9"/>
      <c r="E3436" s="9"/>
      <c r="F3436" s="255" t="s">
        <v>9123</v>
      </c>
      <c r="G3436" s="9"/>
      <c r="H3436" s="255" t="s">
        <v>9171</v>
      </c>
      <c r="I3436" s="9">
        <v>2</v>
      </c>
    </row>
    <row r="3437" spans="1:9">
      <c r="A3437" s="255" t="s">
        <v>4617</v>
      </c>
      <c r="B3437" s="9">
        <v>9</v>
      </c>
      <c r="C3437" s="255" t="s">
        <v>9104</v>
      </c>
      <c r="D3437" s="9">
        <v>7.9652071284963353E-3</v>
      </c>
      <c r="E3437" s="9"/>
      <c r="F3437" s="255" t="s">
        <v>9125</v>
      </c>
      <c r="G3437" s="9"/>
      <c r="H3437" s="255" t="s">
        <v>9171</v>
      </c>
      <c r="I3437" s="9">
        <v>2</v>
      </c>
    </row>
    <row r="3438" spans="1:9">
      <c r="A3438" s="255" t="s">
        <v>4618</v>
      </c>
      <c r="B3438" s="9">
        <v>9</v>
      </c>
      <c r="C3438" s="255" t="s">
        <v>9104</v>
      </c>
      <c r="D3438" s="9">
        <v>7.9652071284963353E-3</v>
      </c>
      <c r="E3438" s="9"/>
      <c r="F3438" s="255" t="s">
        <v>9126</v>
      </c>
      <c r="G3438" s="9"/>
      <c r="H3438" s="255" t="s">
        <v>9171</v>
      </c>
      <c r="I3438" s="9">
        <v>2</v>
      </c>
    </row>
    <row r="3439" spans="1:9">
      <c r="A3439" s="255" t="s">
        <v>4619</v>
      </c>
      <c r="B3439" s="9">
        <v>9</v>
      </c>
      <c r="C3439" s="255" t="s">
        <v>9104</v>
      </c>
      <c r="D3439" s="9">
        <v>7.9652071284963353E-3</v>
      </c>
      <c r="E3439" s="9"/>
      <c r="F3439" s="255" t="s">
        <v>9127</v>
      </c>
      <c r="G3439" s="9"/>
      <c r="H3439" s="255" t="s">
        <v>9171</v>
      </c>
      <c r="I3439" s="9">
        <v>2</v>
      </c>
    </row>
    <row r="3440" spans="1:9">
      <c r="A3440" s="255" t="s">
        <v>4620</v>
      </c>
      <c r="B3440" s="9">
        <v>9</v>
      </c>
      <c r="C3440" s="255" t="s">
        <v>9104</v>
      </c>
      <c r="D3440" s="9">
        <v>1.007602312698077E-2</v>
      </c>
      <c r="E3440" s="9"/>
      <c r="F3440" s="255" t="s">
        <v>9130</v>
      </c>
      <c r="G3440" s="9"/>
      <c r="H3440" s="255" t="s">
        <v>9171</v>
      </c>
      <c r="I3440" s="9">
        <v>2</v>
      </c>
    </row>
    <row r="3441" spans="1:9">
      <c r="A3441" s="255" t="s">
        <v>4621</v>
      </c>
      <c r="B3441" s="9">
        <v>9</v>
      </c>
      <c r="C3441" s="255" t="s">
        <v>9104</v>
      </c>
      <c r="D3441" s="9">
        <v>1.007602312698077E-2</v>
      </c>
      <c r="E3441" s="9"/>
      <c r="F3441" s="255" t="s">
        <v>9131</v>
      </c>
      <c r="G3441" s="9"/>
      <c r="H3441" s="255" t="s">
        <v>9171</v>
      </c>
      <c r="I3441" s="9">
        <v>2</v>
      </c>
    </row>
    <row r="3442" spans="1:9">
      <c r="A3442" s="255" t="s">
        <v>4622</v>
      </c>
      <c r="B3442" s="9">
        <v>9</v>
      </c>
      <c r="C3442" s="255" t="s">
        <v>9104</v>
      </c>
      <c r="D3442" s="9">
        <v>-8.018709176729635E-3</v>
      </c>
      <c r="E3442" s="9"/>
      <c r="F3442" s="255" t="s">
        <v>9129</v>
      </c>
      <c r="G3442" s="9"/>
      <c r="H3442" s="255" t="s">
        <v>9171</v>
      </c>
      <c r="I3442" s="9">
        <v>2</v>
      </c>
    </row>
    <row r="3443" spans="1:9">
      <c r="A3443" s="255" t="s">
        <v>4623</v>
      </c>
      <c r="B3443" s="9">
        <v>9</v>
      </c>
      <c r="C3443" s="255" t="s">
        <v>9104</v>
      </c>
      <c r="D3443" s="9"/>
      <c r="E3443" s="9"/>
      <c r="F3443" s="255" t="s">
        <v>9118</v>
      </c>
      <c r="G3443" s="9"/>
      <c r="H3443" s="255" t="s">
        <v>9171</v>
      </c>
      <c r="I3443" s="9">
        <v>2</v>
      </c>
    </row>
    <row r="3444" spans="1:9">
      <c r="A3444" s="255" t="s">
        <v>4624</v>
      </c>
      <c r="B3444" s="9">
        <v>9</v>
      </c>
      <c r="C3444" s="255" t="s">
        <v>9104</v>
      </c>
      <c r="D3444" s="9"/>
      <c r="E3444" s="9"/>
      <c r="F3444" s="255" t="s">
        <v>9141</v>
      </c>
      <c r="G3444" s="9"/>
      <c r="H3444" s="255" t="s">
        <v>9171</v>
      </c>
      <c r="I3444" s="9">
        <v>2</v>
      </c>
    </row>
    <row r="3445" spans="1:9">
      <c r="A3445" s="255" t="s">
        <v>4625</v>
      </c>
      <c r="B3445" s="9">
        <v>9</v>
      </c>
      <c r="C3445" s="255" t="s">
        <v>9104</v>
      </c>
      <c r="D3445" s="9"/>
      <c r="E3445" s="9"/>
      <c r="F3445" s="255" t="s">
        <v>9122</v>
      </c>
      <c r="G3445" s="9"/>
      <c r="H3445" s="255" t="s">
        <v>9171</v>
      </c>
      <c r="I3445" s="9">
        <v>2</v>
      </c>
    </row>
    <row r="3446" spans="1:9">
      <c r="A3446" s="255" t="s">
        <v>4626</v>
      </c>
      <c r="B3446" s="9">
        <v>9</v>
      </c>
      <c r="C3446" s="255" t="s">
        <v>9104</v>
      </c>
      <c r="D3446" s="9"/>
      <c r="E3446" s="9"/>
      <c r="F3446" s="255" t="s">
        <v>9121</v>
      </c>
      <c r="G3446" s="9"/>
      <c r="H3446" s="255" t="s">
        <v>9171</v>
      </c>
      <c r="I3446" s="9">
        <v>2</v>
      </c>
    </row>
    <row r="3447" spans="1:9">
      <c r="A3447" s="255" t="s">
        <v>4627</v>
      </c>
      <c r="B3447" s="9">
        <v>9</v>
      </c>
      <c r="C3447" s="255" t="s">
        <v>9104</v>
      </c>
      <c r="D3447" s="9"/>
      <c r="E3447" s="9"/>
      <c r="F3447" s="255" t="s">
        <v>9119</v>
      </c>
      <c r="G3447" s="9"/>
      <c r="H3447" s="255" t="s">
        <v>9171</v>
      </c>
      <c r="I3447" s="9">
        <v>2</v>
      </c>
    </row>
    <row r="3448" spans="1:9">
      <c r="A3448" s="255" t="s">
        <v>4628</v>
      </c>
      <c r="B3448" s="9">
        <v>9</v>
      </c>
      <c r="C3448" s="255" t="s">
        <v>9104</v>
      </c>
      <c r="D3448" s="9"/>
      <c r="E3448" s="9"/>
      <c r="F3448" s="255" t="s">
        <v>9120</v>
      </c>
      <c r="G3448" s="9"/>
      <c r="H3448" s="255" t="s">
        <v>9171</v>
      </c>
      <c r="I3448" s="9">
        <v>2</v>
      </c>
    </row>
    <row r="3449" spans="1:9">
      <c r="A3449" s="255" t="s">
        <v>4629</v>
      </c>
      <c r="B3449" s="9">
        <v>9</v>
      </c>
      <c r="C3449" s="255" t="s">
        <v>9104</v>
      </c>
      <c r="D3449" s="9">
        <v>4.2650822076449888E-3</v>
      </c>
      <c r="E3449" s="9"/>
      <c r="F3449" s="255" t="s">
        <v>9136</v>
      </c>
      <c r="G3449" s="9"/>
      <c r="H3449" s="255" t="s">
        <v>9171</v>
      </c>
      <c r="I3449" s="9">
        <v>2</v>
      </c>
    </row>
    <row r="3450" spans="1:9">
      <c r="A3450" s="255" t="s">
        <v>4630</v>
      </c>
      <c r="B3450" s="9">
        <v>9</v>
      </c>
      <c r="C3450" s="255" t="s">
        <v>9104</v>
      </c>
      <c r="D3450" s="9"/>
      <c r="E3450" s="9"/>
      <c r="F3450" s="255" t="s">
        <v>9137</v>
      </c>
      <c r="G3450" s="9"/>
      <c r="H3450" s="255" t="s">
        <v>9171</v>
      </c>
      <c r="I3450" s="9">
        <v>2</v>
      </c>
    </row>
    <row r="3451" spans="1:9">
      <c r="A3451" s="255" t="s">
        <v>4631</v>
      </c>
      <c r="B3451" s="9">
        <v>9</v>
      </c>
      <c r="C3451" s="255" t="s">
        <v>9104</v>
      </c>
      <c r="D3451" s="9">
        <v>5.7848906142569318E-3</v>
      </c>
      <c r="E3451" s="9"/>
      <c r="F3451" s="255" t="s">
        <v>9138</v>
      </c>
      <c r="G3451" s="9"/>
      <c r="H3451" s="255" t="s">
        <v>9171</v>
      </c>
      <c r="I3451" s="9">
        <v>2</v>
      </c>
    </row>
    <row r="3452" spans="1:9">
      <c r="A3452" s="255" t="s">
        <v>4632</v>
      </c>
      <c r="B3452" s="9">
        <v>9</v>
      </c>
      <c r="C3452" s="255" t="s">
        <v>9104</v>
      </c>
      <c r="D3452" s="9">
        <v>6.5450724130960069E-3</v>
      </c>
      <c r="E3452" s="9"/>
      <c r="F3452" s="255" t="s">
        <v>9117</v>
      </c>
      <c r="G3452" s="9"/>
      <c r="H3452" s="255" t="s">
        <v>9171</v>
      </c>
      <c r="I3452" s="9">
        <v>2</v>
      </c>
    </row>
    <row r="3453" spans="1:9">
      <c r="A3453" s="255" t="s">
        <v>4633</v>
      </c>
      <c r="B3453" s="9">
        <v>9</v>
      </c>
      <c r="C3453" s="255" t="s">
        <v>9104</v>
      </c>
      <c r="D3453" s="9">
        <v>3.1009458623015183E-3</v>
      </c>
      <c r="E3453" s="9"/>
      <c r="F3453" s="255" t="s">
        <v>9128</v>
      </c>
      <c r="G3453" s="9"/>
      <c r="H3453" s="255" t="s">
        <v>9171</v>
      </c>
      <c r="I3453" s="9">
        <v>2</v>
      </c>
    </row>
    <row r="3454" spans="1:9">
      <c r="A3454" s="255" t="s">
        <v>4634</v>
      </c>
      <c r="B3454" s="9">
        <v>9</v>
      </c>
      <c r="C3454" s="255" t="s">
        <v>9104</v>
      </c>
      <c r="D3454" s="9">
        <v>8.6858599716915629E-3</v>
      </c>
      <c r="E3454" s="9"/>
      <c r="F3454" s="255" t="s">
        <v>9135</v>
      </c>
      <c r="G3454" s="9"/>
      <c r="H3454" s="255" t="s">
        <v>9171</v>
      </c>
      <c r="I3454" s="9">
        <v>2</v>
      </c>
    </row>
    <row r="3455" spans="1:9">
      <c r="A3455" s="255" t="s">
        <v>4635</v>
      </c>
      <c r="B3455" s="9">
        <v>9</v>
      </c>
      <c r="C3455" s="255" t="s">
        <v>9104</v>
      </c>
      <c r="D3455" s="9">
        <v>-6.4432252322023618E-3</v>
      </c>
      <c r="E3455" s="9"/>
      <c r="F3455" s="255" t="s">
        <v>9139</v>
      </c>
      <c r="G3455" s="9"/>
      <c r="H3455" s="255" t="s">
        <v>9171</v>
      </c>
      <c r="I3455" s="9">
        <v>2</v>
      </c>
    </row>
    <row r="3456" spans="1:9">
      <c r="A3456" s="255" t="s">
        <v>4636</v>
      </c>
      <c r="B3456" s="9">
        <v>9</v>
      </c>
      <c r="C3456" s="255" t="s">
        <v>9104</v>
      </c>
      <c r="D3456" s="9">
        <v>-4.0739669955692252E-3</v>
      </c>
      <c r="E3456" s="9"/>
      <c r="F3456" s="255" t="s">
        <v>9140</v>
      </c>
      <c r="G3456" s="9"/>
      <c r="H3456" s="255" t="s">
        <v>9171</v>
      </c>
      <c r="I3456" s="9">
        <v>2</v>
      </c>
    </row>
    <row r="3457" spans="1:9">
      <c r="A3457" s="255" t="s">
        <v>4637</v>
      </c>
      <c r="B3457" s="9">
        <v>10</v>
      </c>
      <c r="C3457" s="255" t="s">
        <v>9104</v>
      </c>
      <c r="D3457" s="9">
        <v>6.6203267112620208E-3</v>
      </c>
      <c r="E3457" s="9"/>
      <c r="F3457" s="255" t="s">
        <v>9132</v>
      </c>
      <c r="G3457" s="9"/>
      <c r="H3457" s="255" t="s">
        <v>9171</v>
      </c>
      <c r="I3457" s="9">
        <v>2</v>
      </c>
    </row>
    <row r="3458" spans="1:9">
      <c r="A3458" s="255" t="s">
        <v>4638</v>
      </c>
      <c r="B3458" s="9">
        <v>10</v>
      </c>
      <c r="C3458" s="255" t="s">
        <v>9104</v>
      </c>
      <c r="D3458" s="9">
        <v>6.6203267112620208E-3</v>
      </c>
      <c r="E3458" s="9"/>
      <c r="F3458" s="255" t="s">
        <v>9133</v>
      </c>
      <c r="G3458" s="9"/>
      <c r="H3458" s="255" t="s">
        <v>9171</v>
      </c>
      <c r="I3458" s="9">
        <v>2</v>
      </c>
    </row>
    <row r="3459" spans="1:9">
      <c r="A3459" s="255" t="s">
        <v>4639</v>
      </c>
      <c r="B3459" s="9">
        <v>10</v>
      </c>
      <c r="C3459" s="255" t="s">
        <v>9104</v>
      </c>
      <c r="D3459" s="9">
        <v>5.5852967155325343E-3</v>
      </c>
      <c r="E3459" s="9"/>
      <c r="F3459" s="255" t="s">
        <v>9134</v>
      </c>
      <c r="G3459" s="9"/>
      <c r="H3459" s="255" t="s">
        <v>9171</v>
      </c>
      <c r="I3459" s="9">
        <v>2</v>
      </c>
    </row>
    <row r="3460" spans="1:9">
      <c r="A3460" s="255" t="s">
        <v>4640</v>
      </c>
      <c r="B3460" s="9">
        <v>10</v>
      </c>
      <c r="C3460" s="255" t="s">
        <v>9104</v>
      </c>
      <c r="D3460" s="9"/>
      <c r="E3460" s="9"/>
      <c r="F3460" s="255" t="s">
        <v>9124</v>
      </c>
      <c r="G3460" s="9"/>
      <c r="H3460" s="255" t="s">
        <v>9171</v>
      </c>
      <c r="I3460" s="9">
        <v>2</v>
      </c>
    </row>
    <row r="3461" spans="1:9">
      <c r="A3461" s="255" t="s">
        <v>4641</v>
      </c>
      <c r="B3461" s="9">
        <v>10</v>
      </c>
      <c r="C3461" s="255" t="s">
        <v>9104</v>
      </c>
      <c r="D3461" s="9"/>
      <c r="E3461" s="9"/>
      <c r="F3461" s="255" t="s">
        <v>9123</v>
      </c>
      <c r="G3461" s="9"/>
      <c r="H3461" s="255" t="s">
        <v>9171</v>
      </c>
      <c r="I3461" s="9">
        <v>2</v>
      </c>
    </row>
    <row r="3462" spans="1:9">
      <c r="A3462" s="255" t="s">
        <v>4642</v>
      </c>
      <c r="B3462" s="9">
        <v>10</v>
      </c>
      <c r="C3462" s="255" t="s">
        <v>9104</v>
      </c>
      <c r="D3462" s="9">
        <v>7.691190905156498E-3</v>
      </c>
      <c r="E3462" s="9"/>
      <c r="F3462" s="255" t="s">
        <v>9125</v>
      </c>
      <c r="G3462" s="9"/>
      <c r="H3462" s="255" t="s">
        <v>9171</v>
      </c>
      <c r="I3462" s="9">
        <v>2</v>
      </c>
    </row>
    <row r="3463" spans="1:9">
      <c r="A3463" s="255" t="s">
        <v>4643</v>
      </c>
      <c r="B3463" s="9">
        <v>10</v>
      </c>
      <c r="C3463" s="255" t="s">
        <v>9104</v>
      </c>
      <c r="D3463" s="9">
        <v>7.691190905156498E-3</v>
      </c>
      <c r="E3463" s="9"/>
      <c r="F3463" s="255" t="s">
        <v>9126</v>
      </c>
      <c r="G3463" s="9"/>
      <c r="H3463" s="255" t="s">
        <v>9171</v>
      </c>
      <c r="I3463" s="9">
        <v>2</v>
      </c>
    </row>
    <row r="3464" spans="1:9">
      <c r="A3464" s="255" t="s">
        <v>4644</v>
      </c>
      <c r="B3464" s="9">
        <v>10</v>
      </c>
      <c r="C3464" s="255" t="s">
        <v>9104</v>
      </c>
      <c r="D3464" s="9">
        <v>7.691190905156498E-3</v>
      </c>
      <c r="E3464" s="9"/>
      <c r="F3464" s="255" t="s">
        <v>9127</v>
      </c>
      <c r="G3464" s="9"/>
      <c r="H3464" s="255" t="s">
        <v>9171</v>
      </c>
      <c r="I3464" s="9">
        <v>2</v>
      </c>
    </row>
    <row r="3465" spans="1:9">
      <c r="A3465" s="255" t="s">
        <v>4645</v>
      </c>
      <c r="B3465" s="9">
        <v>10</v>
      </c>
      <c r="C3465" s="255" t="s">
        <v>9104</v>
      </c>
      <c r="D3465" s="9">
        <v>1.1250491517162269E-2</v>
      </c>
      <c r="E3465" s="9"/>
      <c r="F3465" s="255" t="s">
        <v>9130</v>
      </c>
      <c r="G3465" s="9"/>
      <c r="H3465" s="255" t="s">
        <v>9171</v>
      </c>
      <c r="I3465" s="9">
        <v>2</v>
      </c>
    </row>
    <row r="3466" spans="1:9">
      <c r="A3466" s="255" t="s">
        <v>4646</v>
      </c>
      <c r="B3466" s="9">
        <v>10</v>
      </c>
      <c r="C3466" s="255" t="s">
        <v>9104</v>
      </c>
      <c r="D3466" s="9">
        <v>1.1250491517162269E-2</v>
      </c>
      <c r="E3466" s="9"/>
      <c r="F3466" s="255" t="s">
        <v>9131</v>
      </c>
      <c r="G3466" s="9"/>
      <c r="H3466" s="255" t="s">
        <v>9171</v>
      </c>
      <c r="I3466" s="9">
        <v>2</v>
      </c>
    </row>
    <row r="3467" spans="1:9">
      <c r="A3467" s="255" t="s">
        <v>4647</v>
      </c>
      <c r="B3467" s="9">
        <v>10</v>
      </c>
      <c r="C3467" s="255" t="s">
        <v>9104</v>
      </c>
      <c r="D3467" s="9">
        <v>-1.0257338275583389E-2</v>
      </c>
      <c r="E3467" s="9"/>
      <c r="F3467" s="255" t="s">
        <v>9129</v>
      </c>
      <c r="G3467" s="9"/>
      <c r="H3467" s="255" t="s">
        <v>9171</v>
      </c>
      <c r="I3467" s="9">
        <v>2</v>
      </c>
    </row>
    <row r="3468" spans="1:9">
      <c r="A3468" s="255" t="s">
        <v>4648</v>
      </c>
      <c r="B3468" s="9">
        <v>10</v>
      </c>
      <c r="C3468" s="255" t="s">
        <v>9104</v>
      </c>
      <c r="D3468" s="9"/>
      <c r="E3468" s="9"/>
      <c r="F3468" s="255" t="s">
        <v>9118</v>
      </c>
      <c r="G3468" s="9"/>
      <c r="H3468" s="255" t="s">
        <v>9171</v>
      </c>
      <c r="I3468" s="9">
        <v>2</v>
      </c>
    </row>
    <row r="3469" spans="1:9">
      <c r="A3469" s="255" t="s">
        <v>4649</v>
      </c>
      <c r="B3469" s="9">
        <v>10</v>
      </c>
      <c r="C3469" s="255" t="s">
        <v>9104</v>
      </c>
      <c r="D3469" s="9"/>
      <c r="E3469" s="9"/>
      <c r="F3469" s="255" t="s">
        <v>9141</v>
      </c>
      <c r="G3469" s="9"/>
      <c r="H3469" s="255" t="s">
        <v>9171</v>
      </c>
      <c r="I3469" s="9">
        <v>2</v>
      </c>
    </row>
    <row r="3470" spans="1:9">
      <c r="A3470" s="255" t="s">
        <v>4650</v>
      </c>
      <c r="B3470" s="9">
        <v>10</v>
      </c>
      <c r="C3470" s="255" t="s">
        <v>9104</v>
      </c>
      <c r="D3470" s="9"/>
      <c r="E3470" s="9"/>
      <c r="F3470" s="255" t="s">
        <v>9122</v>
      </c>
      <c r="G3470" s="9"/>
      <c r="H3470" s="255" t="s">
        <v>9171</v>
      </c>
      <c r="I3470" s="9">
        <v>2</v>
      </c>
    </row>
    <row r="3471" spans="1:9">
      <c r="A3471" s="255" t="s">
        <v>4651</v>
      </c>
      <c r="B3471" s="9">
        <v>10</v>
      </c>
      <c r="C3471" s="255" t="s">
        <v>9104</v>
      </c>
      <c r="D3471" s="9"/>
      <c r="E3471" s="9"/>
      <c r="F3471" s="255" t="s">
        <v>9121</v>
      </c>
      <c r="G3471" s="9"/>
      <c r="H3471" s="255" t="s">
        <v>9171</v>
      </c>
      <c r="I3471" s="9">
        <v>2</v>
      </c>
    </row>
    <row r="3472" spans="1:9">
      <c r="A3472" s="255" t="s">
        <v>4652</v>
      </c>
      <c r="B3472" s="9">
        <v>10</v>
      </c>
      <c r="C3472" s="255" t="s">
        <v>9104</v>
      </c>
      <c r="D3472" s="9"/>
      <c r="E3472" s="9"/>
      <c r="F3472" s="255" t="s">
        <v>9119</v>
      </c>
      <c r="G3472" s="9"/>
      <c r="H3472" s="255" t="s">
        <v>9171</v>
      </c>
      <c r="I3472" s="9">
        <v>2</v>
      </c>
    </row>
    <row r="3473" spans="1:9">
      <c r="A3473" s="255" t="s">
        <v>4653</v>
      </c>
      <c r="B3473" s="9">
        <v>10</v>
      </c>
      <c r="C3473" s="255" t="s">
        <v>9104</v>
      </c>
      <c r="D3473" s="9"/>
      <c r="E3473" s="9"/>
      <c r="F3473" s="255" t="s">
        <v>9120</v>
      </c>
      <c r="G3473" s="9"/>
      <c r="H3473" s="255" t="s">
        <v>9171</v>
      </c>
      <c r="I3473" s="9">
        <v>2</v>
      </c>
    </row>
    <row r="3474" spans="1:9">
      <c r="A3474" s="255" t="s">
        <v>4654</v>
      </c>
      <c r="B3474" s="9">
        <v>10</v>
      </c>
      <c r="C3474" s="255" t="s">
        <v>9104</v>
      </c>
      <c r="D3474" s="9">
        <v>4.3088370179000419E-3</v>
      </c>
      <c r="E3474" s="9"/>
      <c r="F3474" s="255" t="s">
        <v>9136</v>
      </c>
      <c r="G3474" s="9"/>
      <c r="H3474" s="255" t="s">
        <v>9171</v>
      </c>
      <c r="I3474" s="9">
        <v>2</v>
      </c>
    </row>
    <row r="3475" spans="1:9">
      <c r="A3475" s="255" t="s">
        <v>4655</v>
      </c>
      <c r="B3475" s="9">
        <v>10</v>
      </c>
      <c r="C3475" s="255" t="s">
        <v>9104</v>
      </c>
      <c r="D3475" s="9"/>
      <c r="E3475" s="9"/>
      <c r="F3475" s="255" t="s">
        <v>9137</v>
      </c>
      <c r="G3475" s="9"/>
      <c r="H3475" s="255" t="s">
        <v>9171</v>
      </c>
      <c r="I3475" s="9">
        <v>2</v>
      </c>
    </row>
    <row r="3476" spans="1:9">
      <c r="A3476" s="255" t="s">
        <v>4656</v>
      </c>
      <c r="B3476" s="9">
        <v>10</v>
      </c>
      <c r="C3476" s="255" t="s">
        <v>9104</v>
      </c>
      <c r="D3476" s="9">
        <v>6.2801456344757896E-3</v>
      </c>
      <c r="E3476" s="9"/>
      <c r="F3476" s="255" t="s">
        <v>9138</v>
      </c>
      <c r="G3476" s="9"/>
      <c r="H3476" s="255" t="s">
        <v>9171</v>
      </c>
      <c r="I3476" s="9">
        <v>2</v>
      </c>
    </row>
    <row r="3477" spans="1:9">
      <c r="A3477" s="255" t="s">
        <v>4657</v>
      </c>
      <c r="B3477" s="9">
        <v>10</v>
      </c>
      <c r="C3477" s="255" t="s">
        <v>9104</v>
      </c>
      <c r="D3477" s="9">
        <v>8.4689163120422652E-3</v>
      </c>
      <c r="E3477" s="9"/>
      <c r="F3477" s="255" t="s">
        <v>9117</v>
      </c>
      <c r="G3477" s="9"/>
      <c r="H3477" s="255" t="s">
        <v>9171</v>
      </c>
      <c r="I3477" s="9">
        <v>2</v>
      </c>
    </row>
    <row r="3478" spans="1:9">
      <c r="A3478" s="255" t="s">
        <v>4658</v>
      </c>
      <c r="B3478" s="9">
        <v>10</v>
      </c>
      <c r="C3478" s="255" t="s">
        <v>9104</v>
      </c>
      <c r="D3478" s="9">
        <v>3.0119814123773514E-3</v>
      </c>
      <c r="E3478" s="9"/>
      <c r="F3478" s="255" t="s">
        <v>9128</v>
      </c>
      <c r="G3478" s="9"/>
      <c r="H3478" s="255" t="s">
        <v>9171</v>
      </c>
      <c r="I3478" s="9">
        <v>2</v>
      </c>
    </row>
    <row r="3479" spans="1:9">
      <c r="A3479" s="255" t="s">
        <v>4659</v>
      </c>
      <c r="B3479" s="9">
        <v>10</v>
      </c>
      <c r="C3479" s="255" t="s">
        <v>9104</v>
      </c>
      <c r="D3479" s="9">
        <v>1.082901250177869E-2</v>
      </c>
      <c r="E3479" s="9"/>
      <c r="F3479" s="255" t="s">
        <v>9135</v>
      </c>
      <c r="G3479" s="9"/>
      <c r="H3479" s="255" t="s">
        <v>9171</v>
      </c>
      <c r="I3479" s="9">
        <v>2</v>
      </c>
    </row>
    <row r="3480" spans="1:9">
      <c r="A3480" s="255" t="s">
        <v>4660</v>
      </c>
      <c r="B3480" s="9">
        <v>10</v>
      </c>
      <c r="C3480" s="255" t="s">
        <v>9104</v>
      </c>
      <c r="D3480" s="9">
        <v>-6.1017457450033919E-3</v>
      </c>
      <c r="E3480" s="9"/>
      <c r="F3480" s="255" t="s">
        <v>9139</v>
      </c>
      <c r="G3480" s="9"/>
      <c r="H3480" s="255" t="s">
        <v>9171</v>
      </c>
      <c r="I3480" s="9">
        <v>2</v>
      </c>
    </row>
    <row r="3481" spans="1:9">
      <c r="A3481" s="255" t="s">
        <v>4661</v>
      </c>
      <c r="B3481" s="9">
        <v>10</v>
      </c>
      <c r="C3481" s="255" t="s">
        <v>9104</v>
      </c>
      <c r="D3481" s="9">
        <v>-5.6810046742764844E-3</v>
      </c>
      <c r="E3481" s="9"/>
      <c r="F3481" s="255" t="s">
        <v>9140</v>
      </c>
      <c r="G3481" s="9"/>
      <c r="H3481" s="255" t="s">
        <v>9171</v>
      </c>
      <c r="I3481" s="9">
        <v>2</v>
      </c>
    </row>
    <row r="3482" spans="1:9">
      <c r="A3482" s="255" t="s">
        <v>4681</v>
      </c>
      <c r="B3482" s="9">
        <v>1</v>
      </c>
      <c r="C3482" s="255" t="s">
        <v>9105</v>
      </c>
      <c r="D3482" s="9">
        <v>2.4710519915747166E-2</v>
      </c>
      <c r="E3482" s="9">
        <v>1741199.3575726699</v>
      </c>
      <c r="F3482" s="255" t="s">
        <v>9137</v>
      </c>
      <c r="G3482" s="9"/>
      <c r="H3482" s="255" t="s">
        <v>9171</v>
      </c>
      <c r="I3482" s="9">
        <v>2</v>
      </c>
    </row>
    <row r="3483" spans="1:9">
      <c r="A3483" s="255" t="s">
        <v>4683</v>
      </c>
      <c r="B3483" s="9">
        <v>1</v>
      </c>
      <c r="C3483" s="255" t="s">
        <v>9105</v>
      </c>
      <c r="D3483" s="9">
        <v>0.10738380640050577</v>
      </c>
      <c r="E3483" s="9">
        <v>1741199.3575726699</v>
      </c>
      <c r="F3483" s="255" t="s">
        <v>9125</v>
      </c>
      <c r="G3483" s="9"/>
      <c r="H3483" s="255" t="s">
        <v>9171</v>
      </c>
      <c r="I3483" s="9">
        <v>2</v>
      </c>
    </row>
    <row r="3484" spans="1:9">
      <c r="A3484" s="255" t="s">
        <v>4678</v>
      </c>
      <c r="B3484" s="9">
        <v>1</v>
      </c>
      <c r="C3484" s="255" t="s">
        <v>9105</v>
      </c>
      <c r="D3484" s="9"/>
      <c r="E3484" s="9">
        <v>1741199.3575726699</v>
      </c>
      <c r="F3484" s="255" t="s">
        <v>9122</v>
      </c>
      <c r="G3484" s="9"/>
      <c r="H3484" s="255" t="s">
        <v>9171</v>
      </c>
      <c r="I3484" s="9">
        <v>2</v>
      </c>
    </row>
    <row r="3485" spans="1:9">
      <c r="A3485" s="255" t="s">
        <v>4671</v>
      </c>
      <c r="B3485" s="9">
        <v>1</v>
      </c>
      <c r="C3485" s="255" t="s">
        <v>9105</v>
      </c>
      <c r="D3485" s="9">
        <v>1.5506183758106003E-2</v>
      </c>
      <c r="E3485" s="9">
        <v>1741199.3575726699</v>
      </c>
      <c r="F3485" s="255" t="s">
        <v>9140</v>
      </c>
      <c r="G3485" s="9"/>
      <c r="H3485" s="255" t="s">
        <v>9171</v>
      </c>
      <c r="I3485" s="9">
        <v>2</v>
      </c>
    </row>
    <row r="3486" spans="1:9">
      <c r="A3486" s="255" t="s">
        <v>4674</v>
      </c>
      <c r="B3486" s="9">
        <v>1</v>
      </c>
      <c r="C3486" s="255" t="s">
        <v>9105</v>
      </c>
      <c r="D3486" s="9">
        <v>2.3640465863154447E-2</v>
      </c>
      <c r="E3486" s="9">
        <v>1741199.3575726699</v>
      </c>
      <c r="F3486" s="255" t="s">
        <v>9128</v>
      </c>
      <c r="G3486" s="9"/>
      <c r="H3486" s="255" t="s">
        <v>9171</v>
      </c>
      <c r="I3486" s="9">
        <v>2</v>
      </c>
    </row>
    <row r="3487" spans="1:9">
      <c r="A3487" s="255" t="s">
        <v>4664</v>
      </c>
      <c r="B3487" s="9">
        <v>1</v>
      </c>
      <c r="C3487" s="255" t="s">
        <v>9105</v>
      </c>
      <c r="D3487" s="9">
        <v>1.784246958119683E-2</v>
      </c>
      <c r="E3487" s="9">
        <v>1741199.3575726699</v>
      </c>
      <c r="F3487" s="255" t="s">
        <v>9135</v>
      </c>
      <c r="G3487" s="9"/>
      <c r="H3487" s="255" t="s">
        <v>9171</v>
      </c>
      <c r="I3487" s="9">
        <v>2</v>
      </c>
    </row>
    <row r="3488" spans="1:9">
      <c r="A3488" s="255" t="s">
        <v>4662</v>
      </c>
      <c r="B3488" s="9">
        <v>1</v>
      </c>
      <c r="C3488" s="255" t="s">
        <v>9105</v>
      </c>
      <c r="D3488" s="9"/>
      <c r="E3488" s="9">
        <v>1741199.3575726699</v>
      </c>
      <c r="F3488" s="255" t="s">
        <v>9141</v>
      </c>
      <c r="G3488" s="9"/>
      <c r="H3488" s="255" t="s">
        <v>9171</v>
      </c>
      <c r="I3488" s="9">
        <v>2</v>
      </c>
    </row>
    <row r="3489" spans="1:9">
      <c r="A3489" s="255" t="s">
        <v>4669</v>
      </c>
      <c r="B3489" s="9">
        <v>1</v>
      </c>
      <c r="C3489" s="255" t="s">
        <v>9105</v>
      </c>
      <c r="D3489" s="9">
        <v>1.966319986594189E-2</v>
      </c>
      <c r="E3489" s="9">
        <v>1741199.3575726699</v>
      </c>
      <c r="F3489" s="255" t="s">
        <v>9134</v>
      </c>
      <c r="G3489" s="9"/>
      <c r="H3489" s="255" t="s">
        <v>9171</v>
      </c>
      <c r="I3489" s="9">
        <v>2</v>
      </c>
    </row>
    <row r="3490" spans="1:9">
      <c r="A3490" s="255" t="s">
        <v>4686</v>
      </c>
      <c r="B3490" s="9">
        <v>1</v>
      </c>
      <c r="C3490" s="255" t="s">
        <v>9105</v>
      </c>
      <c r="D3490" s="9">
        <v>0.10738380640050577</v>
      </c>
      <c r="E3490" s="9">
        <v>1741199.3575726699</v>
      </c>
      <c r="F3490" s="255" t="s">
        <v>9126</v>
      </c>
      <c r="G3490" s="9"/>
      <c r="H3490" s="255" t="s">
        <v>9171</v>
      </c>
      <c r="I3490" s="9">
        <v>2</v>
      </c>
    </row>
    <row r="3491" spans="1:9">
      <c r="A3491" s="255" t="s">
        <v>4673</v>
      </c>
      <c r="B3491" s="9">
        <v>1</v>
      </c>
      <c r="C3491" s="255" t="s">
        <v>9105</v>
      </c>
      <c r="D3491" s="9">
        <v>-3.5352125977172758E-2</v>
      </c>
      <c r="E3491" s="9">
        <v>1741199.3575726699</v>
      </c>
      <c r="F3491" s="255" t="s">
        <v>9138</v>
      </c>
      <c r="G3491" s="9"/>
      <c r="H3491" s="255" t="s">
        <v>9171</v>
      </c>
      <c r="I3491" s="9">
        <v>2</v>
      </c>
    </row>
    <row r="3492" spans="1:9">
      <c r="A3492" s="255" t="s">
        <v>4676</v>
      </c>
      <c r="B3492" s="9">
        <v>1</v>
      </c>
      <c r="C3492" s="255" t="s">
        <v>9105</v>
      </c>
      <c r="D3492" s="9"/>
      <c r="E3492" s="9">
        <v>1741199.3575726699</v>
      </c>
      <c r="F3492" s="255" t="s">
        <v>9121</v>
      </c>
      <c r="G3492" s="9"/>
      <c r="H3492" s="255" t="s">
        <v>9171</v>
      </c>
      <c r="I3492" s="9">
        <v>2</v>
      </c>
    </row>
    <row r="3493" spans="1:9">
      <c r="A3493" s="255" t="s">
        <v>4685</v>
      </c>
      <c r="B3493" s="9">
        <v>1</v>
      </c>
      <c r="C3493" s="255" t="s">
        <v>9105</v>
      </c>
      <c r="D3493" s="9">
        <v>0.10738380640050577</v>
      </c>
      <c r="E3493" s="9">
        <v>1741199.3575726699</v>
      </c>
      <c r="F3493" s="255" t="s">
        <v>9127</v>
      </c>
      <c r="G3493" s="9"/>
      <c r="H3493" s="255" t="s">
        <v>9171</v>
      </c>
      <c r="I3493" s="9">
        <v>2</v>
      </c>
    </row>
    <row r="3494" spans="1:9">
      <c r="A3494" s="255" t="s">
        <v>4675</v>
      </c>
      <c r="B3494" s="9">
        <v>1</v>
      </c>
      <c r="C3494" s="255" t="s">
        <v>9105</v>
      </c>
      <c r="D3494" s="9"/>
      <c r="E3494" s="9">
        <v>1741199.3575726699</v>
      </c>
      <c r="F3494" s="255" t="s">
        <v>9118</v>
      </c>
      <c r="G3494" s="9"/>
      <c r="H3494" s="255" t="s">
        <v>9171</v>
      </c>
      <c r="I3494" s="9">
        <v>2</v>
      </c>
    </row>
    <row r="3495" spans="1:9">
      <c r="A3495" s="255" t="s">
        <v>4684</v>
      </c>
      <c r="B3495" s="9">
        <v>1</v>
      </c>
      <c r="C3495" s="255" t="s">
        <v>9105</v>
      </c>
      <c r="D3495" s="9"/>
      <c r="E3495" s="9">
        <v>1741199.3575726699</v>
      </c>
      <c r="F3495" s="255" t="s">
        <v>9123</v>
      </c>
      <c r="G3495" s="9"/>
      <c r="H3495" s="255" t="s">
        <v>9171</v>
      </c>
      <c r="I3495" s="9">
        <v>2</v>
      </c>
    </row>
    <row r="3496" spans="1:9">
      <c r="A3496" s="255" t="s">
        <v>4668</v>
      </c>
      <c r="B3496" s="9">
        <v>1</v>
      </c>
      <c r="C3496" s="255" t="s">
        <v>9105</v>
      </c>
      <c r="D3496" s="9"/>
      <c r="E3496" s="9">
        <v>1741199.3575726699</v>
      </c>
      <c r="F3496" s="255" t="s">
        <v>9124</v>
      </c>
      <c r="G3496" s="9"/>
      <c r="H3496" s="255" t="s">
        <v>9171</v>
      </c>
      <c r="I3496" s="9">
        <v>2</v>
      </c>
    </row>
    <row r="3497" spans="1:9">
      <c r="A3497" s="255" t="s">
        <v>4670</v>
      </c>
      <c r="B3497" s="9">
        <v>1</v>
      </c>
      <c r="C3497" s="255" t="s">
        <v>9105</v>
      </c>
      <c r="D3497" s="9">
        <v>2.1908818595861183E-2</v>
      </c>
      <c r="E3497" s="9">
        <v>1741199.3575726699</v>
      </c>
      <c r="F3497" s="255" t="s">
        <v>9130</v>
      </c>
      <c r="G3497" s="9"/>
      <c r="H3497" s="255" t="s">
        <v>9171</v>
      </c>
      <c r="I3497" s="9">
        <v>2</v>
      </c>
    </row>
    <row r="3498" spans="1:9">
      <c r="A3498" s="255" t="s">
        <v>4666</v>
      </c>
      <c r="B3498" s="9">
        <v>1</v>
      </c>
      <c r="C3498" s="255" t="s">
        <v>9105</v>
      </c>
      <c r="D3498" s="9">
        <v>7.5956643881192235E-2</v>
      </c>
      <c r="E3498" s="9">
        <v>1741199.3575726699</v>
      </c>
      <c r="F3498" s="255" t="s">
        <v>9136</v>
      </c>
      <c r="G3498" s="9"/>
      <c r="H3498" s="255" t="s">
        <v>9171</v>
      </c>
      <c r="I3498" s="9">
        <v>2</v>
      </c>
    </row>
    <row r="3499" spans="1:9">
      <c r="A3499" s="255" t="s">
        <v>4682</v>
      </c>
      <c r="B3499" s="9">
        <v>1</v>
      </c>
      <c r="C3499" s="255" t="s">
        <v>9105</v>
      </c>
      <c r="D3499" s="9">
        <v>1.49400028106592E-2</v>
      </c>
      <c r="E3499" s="9">
        <v>1741199.3575726699</v>
      </c>
      <c r="F3499" s="255" t="s">
        <v>9117</v>
      </c>
      <c r="G3499" s="9"/>
      <c r="H3499" s="255" t="s">
        <v>9171</v>
      </c>
      <c r="I3499" s="9">
        <v>2</v>
      </c>
    </row>
    <row r="3500" spans="1:9">
      <c r="A3500" s="255" t="s">
        <v>4680</v>
      </c>
      <c r="B3500" s="9">
        <v>1</v>
      </c>
      <c r="C3500" s="255" t="s">
        <v>9105</v>
      </c>
      <c r="D3500" s="9">
        <v>-2.5678306343909045E-3</v>
      </c>
      <c r="E3500" s="9">
        <v>1741199.3575726699</v>
      </c>
      <c r="F3500" s="255" t="s">
        <v>9132</v>
      </c>
      <c r="G3500" s="9"/>
      <c r="H3500" s="255" t="s">
        <v>9171</v>
      </c>
      <c r="I3500" s="9">
        <v>2</v>
      </c>
    </row>
    <row r="3501" spans="1:9">
      <c r="A3501" s="255" t="s">
        <v>4672</v>
      </c>
      <c r="B3501" s="9">
        <v>1</v>
      </c>
      <c r="C3501" s="255" t="s">
        <v>9105</v>
      </c>
      <c r="D3501" s="9">
        <v>9.996524644379539E-3</v>
      </c>
      <c r="E3501" s="9">
        <v>1741199.3575726699</v>
      </c>
      <c r="F3501" s="255" t="s">
        <v>9129</v>
      </c>
      <c r="G3501" s="9"/>
      <c r="H3501" s="255" t="s">
        <v>9171</v>
      </c>
      <c r="I3501" s="9">
        <v>2</v>
      </c>
    </row>
    <row r="3502" spans="1:9">
      <c r="A3502" s="255" t="s">
        <v>4667</v>
      </c>
      <c r="B3502" s="9">
        <v>1</v>
      </c>
      <c r="C3502" s="255" t="s">
        <v>9105</v>
      </c>
      <c r="D3502" s="9">
        <v>2.1908818595861183E-2</v>
      </c>
      <c r="E3502" s="9">
        <v>1741199.3575726699</v>
      </c>
      <c r="F3502" s="255" t="s">
        <v>9131</v>
      </c>
      <c r="G3502" s="9"/>
      <c r="H3502" s="255" t="s">
        <v>9171</v>
      </c>
      <c r="I3502" s="9">
        <v>2</v>
      </c>
    </row>
    <row r="3503" spans="1:9">
      <c r="A3503" s="255" t="s">
        <v>4663</v>
      </c>
      <c r="B3503" s="9">
        <v>1</v>
      </c>
      <c r="C3503" s="255" t="s">
        <v>9105</v>
      </c>
      <c r="D3503" s="9">
        <v>-2.5678306343909045E-3</v>
      </c>
      <c r="E3503" s="9">
        <v>1741199.3575726699</v>
      </c>
      <c r="F3503" s="255" t="s">
        <v>9133</v>
      </c>
      <c r="G3503" s="9"/>
      <c r="H3503" s="255" t="s">
        <v>9171</v>
      </c>
      <c r="I3503" s="9">
        <v>2</v>
      </c>
    </row>
    <row r="3504" spans="1:9">
      <c r="A3504" s="255" t="s">
        <v>4679</v>
      </c>
      <c r="B3504" s="9">
        <v>1</v>
      </c>
      <c r="C3504" s="255" t="s">
        <v>9105</v>
      </c>
      <c r="D3504" s="9"/>
      <c r="E3504" s="9">
        <v>1741199.3575726699</v>
      </c>
      <c r="F3504" s="255" t="s">
        <v>9120</v>
      </c>
      <c r="G3504" s="9"/>
      <c r="H3504" s="255" t="s">
        <v>9171</v>
      </c>
      <c r="I3504" s="9">
        <v>2</v>
      </c>
    </row>
    <row r="3505" spans="1:9">
      <c r="A3505" s="255" t="s">
        <v>4665</v>
      </c>
      <c r="B3505" s="9">
        <v>1</v>
      </c>
      <c r="C3505" s="255" t="s">
        <v>9105</v>
      </c>
      <c r="D3505" s="9"/>
      <c r="E3505" s="9">
        <v>1741199.3575726699</v>
      </c>
      <c r="F3505" s="255" t="s">
        <v>9119</v>
      </c>
      <c r="G3505" s="9"/>
      <c r="H3505" s="255" t="s">
        <v>9171</v>
      </c>
      <c r="I3505" s="9">
        <v>2</v>
      </c>
    </row>
    <row r="3506" spans="1:9">
      <c r="A3506" s="255" t="s">
        <v>4677</v>
      </c>
      <c r="B3506" s="9">
        <v>1</v>
      </c>
      <c r="C3506" s="255" t="s">
        <v>9105</v>
      </c>
      <c r="D3506" s="9">
        <v>3.6016990868769716E-3</v>
      </c>
      <c r="E3506" s="9">
        <v>1741199.3575726699</v>
      </c>
      <c r="F3506" s="255" t="s">
        <v>9139</v>
      </c>
      <c r="G3506" s="9"/>
      <c r="H3506" s="255" t="s">
        <v>9171</v>
      </c>
      <c r="I3506" s="9">
        <v>2</v>
      </c>
    </row>
    <row r="3507" spans="1:9">
      <c r="A3507" s="255" t="s">
        <v>4698</v>
      </c>
      <c r="B3507" s="9">
        <v>2</v>
      </c>
      <c r="C3507" s="255" t="s">
        <v>9105</v>
      </c>
      <c r="D3507" s="9">
        <v>2.8220415802102369E-2</v>
      </c>
      <c r="E3507" s="9">
        <v>1753550.2249801089</v>
      </c>
      <c r="F3507" s="255" t="s">
        <v>9134</v>
      </c>
      <c r="G3507" s="9"/>
      <c r="H3507" s="255" t="s">
        <v>9171</v>
      </c>
      <c r="I3507" s="9">
        <v>2</v>
      </c>
    </row>
    <row r="3508" spans="1:9">
      <c r="A3508" s="255" t="s">
        <v>4696</v>
      </c>
      <c r="B3508" s="9">
        <v>2</v>
      </c>
      <c r="C3508" s="255" t="s">
        <v>9105</v>
      </c>
      <c r="D3508" s="9">
        <v>0.12774557380219151</v>
      </c>
      <c r="E3508" s="9">
        <v>1753550.2249801089</v>
      </c>
      <c r="F3508" s="255" t="s">
        <v>9125</v>
      </c>
      <c r="G3508" s="9"/>
      <c r="H3508" s="255" t="s">
        <v>9171</v>
      </c>
      <c r="I3508" s="9">
        <v>2</v>
      </c>
    </row>
    <row r="3509" spans="1:9">
      <c r="A3509" s="255" t="s">
        <v>4700</v>
      </c>
      <c r="B3509" s="9">
        <v>2</v>
      </c>
      <c r="C3509" s="255" t="s">
        <v>9105</v>
      </c>
      <c r="D3509" s="9">
        <v>0.10158378232743265</v>
      </c>
      <c r="E3509" s="9">
        <v>1753550.2249801089</v>
      </c>
      <c r="F3509" s="255" t="s">
        <v>9136</v>
      </c>
      <c r="G3509" s="9"/>
      <c r="H3509" s="255" t="s">
        <v>9171</v>
      </c>
      <c r="I3509" s="9">
        <v>2</v>
      </c>
    </row>
    <row r="3510" spans="1:9">
      <c r="A3510" s="255" t="s">
        <v>4689</v>
      </c>
      <c r="B3510" s="9">
        <v>2</v>
      </c>
      <c r="C3510" s="255" t="s">
        <v>9105</v>
      </c>
      <c r="D3510" s="9">
        <v>1.6138679610858953E-2</v>
      </c>
      <c r="E3510" s="9">
        <v>1753550.2249801089</v>
      </c>
      <c r="F3510" s="255" t="s">
        <v>9129</v>
      </c>
      <c r="G3510" s="9"/>
      <c r="H3510" s="255" t="s">
        <v>9171</v>
      </c>
      <c r="I3510" s="9">
        <v>2</v>
      </c>
    </row>
    <row r="3511" spans="1:9">
      <c r="A3511" s="255" t="s">
        <v>4702</v>
      </c>
      <c r="B3511" s="9">
        <v>2</v>
      </c>
      <c r="C3511" s="255" t="s">
        <v>9105</v>
      </c>
      <c r="D3511" s="9">
        <v>1.0451821537327261E-2</v>
      </c>
      <c r="E3511" s="9">
        <v>1753550.2249801089</v>
      </c>
      <c r="F3511" s="255" t="s">
        <v>9139</v>
      </c>
      <c r="G3511" s="9"/>
      <c r="H3511" s="255" t="s">
        <v>9171</v>
      </c>
      <c r="I3511" s="9">
        <v>2</v>
      </c>
    </row>
    <row r="3512" spans="1:9">
      <c r="A3512" s="255" t="s">
        <v>4695</v>
      </c>
      <c r="B3512" s="9">
        <v>2</v>
      </c>
      <c r="C3512" s="255" t="s">
        <v>9105</v>
      </c>
      <c r="D3512" s="9">
        <v>3.7958786062890625E-2</v>
      </c>
      <c r="E3512" s="9">
        <v>1753550.2249801089</v>
      </c>
      <c r="F3512" s="255" t="s">
        <v>9137</v>
      </c>
      <c r="G3512" s="9"/>
      <c r="H3512" s="255" t="s">
        <v>9171</v>
      </c>
      <c r="I3512" s="9">
        <v>2</v>
      </c>
    </row>
    <row r="3513" spans="1:9">
      <c r="A3513" s="255" t="s">
        <v>4703</v>
      </c>
      <c r="B3513" s="9">
        <v>2</v>
      </c>
      <c r="C3513" s="255" t="s">
        <v>9105</v>
      </c>
      <c r="D3513" s="9">
        <v>2.9977582025036966E-3</v>
      </c>
      <c r="E3513" s="9">
        <v>1753550.2249801089</v>
      </c>
      <c r="F3513" s="255" t="s">
        <v>9133</v>
      </c>
      <c r="G3513" s="9"/>
      <c r="H3513" s="255" t="s">
        <v>9171</v>
      </c>
      <c r="I3513" s="9">
        <v>2</v>
      </c>
    </row>
    <row r="3514" spans="1:9">
      <c r="A3514" s="255" t="s">
        <v>4705</v>
      </c>
      <c r="B3514" s="9">
        <v>2</v>
      </c>
      <c r="C3514" s="255" t="s">
        <v>9105</v>
      </c>
      <c r="D3514" s="9">
        <v>2.5074752545267469E-2</v>
      </c>
      <c r="E3514" s="9">
        <v>1753550.2249801089</v>
      </c>
      <c r="F3514" s="255" t="s">
        <v>9135</v>
      </c>
      <c r="G3514" s="9"/>
      <c r="H3514" s="255" t="s">
        <v>9171</v>
      </c>
      <c r="I3514" s="9">
        <v>2</v>
      </c>
    </row>
    <row r="3515" spans="1:9">
      <c r="A3515" s="255" t="s">
        <v>4699</v>
      </c>
      <c r="B3515" s="9">
        <v>2</v>
      </c>
      <c r="C3515" s="255" t="s">
        <v>9105</v>
      </c>
      <c r="D3515" s="9">
        <v>2.1038367511890525E-2</v>
      </c>
      <c r="E3515" s="9">
        <v>1753550.2249801089</v>
      </c>
      <c r="F3515" s="255" t="s">
        <v>9140</v>
      </c>
      <c r="G3515" s="9"/>
      <c r="H3515" s="255" t="s">
        <v>9171</v>
      </c>
      <c r="I3515" s="9">
        <v>2</v>
      </c>
    </row>
    <row r="3516" spans="1:9">
      <c r="A3516" s="255" t="s">
        <v>4690</v>
      </c>
      <c r="B3516" s="9">
        <v>2</v>
      </c>
      <c r="C3516" s="255" t="s">
        <v>9105</v>
      </c>
      <c r="D3516" s="9">
        <v>2.9790299274588091E-2</v>
      </c>
      <c r="E3516" s="9">
        <v>1753550.2249801089</v>
      </c>
      <c r="F3516" s="255" t="s">
        <v>9130</v>
      </c>
      <c r="G3516" s="9"/>
      <c r="H3516" s="255" t="s">
        <v>9171</v>
      </c>
      <c r="I3516" s="9">
        <v>2</v>
      </c>
    </row>
    <row r="3517" spans="1:9">
      <c r="A3517" s="255" t="s">
        <v>4704</v>
      </c>
      <c r="B3517" s="9">
        <v>2</v>
      </c>
      <c r="C3517" s="255" t="s">
        <v>9105</v>
      </c>
      <c r="D3517" s="9">
        <v>2.9977582025036966E-3</v>
      </c>
      <c r="E3517" s="9">
        <v>1753550.2249801089</v>
      </c>
      <c r="F3517" s="255" t="s">
        <v>9132</v>
      </c>
      <c r="G3517" s="9"/>
      <c r="H3517" s="255" t="s">
        <v>9171</v>
      </c>
      <c r="I3517" s="9">
        <v>2</v>
      </c>
    </row>
    <row r="3518" spans="1:9">
      <c r="A3518" s="255" t="s">
        <v>4711</v>
      </c>
      <c r="B3518" s="9">
        <v>2</v>
      </c>
      <c r="C3518" s="255" t="s">
        <v>9105</v>
      </c>
      <c r="D3518" s="9">
        <v>-3.6612426838056635E-2</v>
      </c>
      <c r="E3518" s="9">
        <v>1753550.2249801089</v>
      </c>
      <c r="F3518" s="255" t="s">
        <v>9138</v>
      </c>
      <c r="G3518" s="9"/>
      <c r="H3518" s="255" t="s">
        <v>9171</v>
      </c>
      <c r="I3518" s="9">
        <v>2</v>
      </c>
    </row>
    <row r="3519" spans="1:9">
      <c r="A3519" s="255" t="s">
        <v>4708</v>
      </c>
      <c r="B3519" s="9">
        <v>2</v>
      </c>
      <c r="C3519" s="255" t="s">
        <v>9105</v>
      </c>
      <c r="D3519" s="9"/>
      <c r="E3519" s="9">
        <v>1753550.2249801089</v>
      </c>
      <c r="F3519" s="255" t="s">
        <v>9123</v>
      </c>
      <c r="G3519" s="9"/>
      <c r="H3519" s="255" t="s">
        <v>9171</v>
      </c>
      <c r="I3519" s="9">
        <v>2</v>
      </c>
    </row>
    <row r="3520" spans="1:9">
      <c r="A3520" s="255" t="s">
        <v>4691</v>
      </c>
      <c r="B3520" s="9">
        <v>2</v>
      </c>
      <c r="C3520" s="255" t="s">
        <v>9105</v>
      </c>
      <c r="D3520" s="9">
        <v>0.12774557380219151</v>
      </c>
      <c r="E3520" s="9">
        <v>1753550.2249801089</v>
      </c>
      <c r="F3520" s="255" t="s">
        <v>9126</v>
      </c>
      <c r="G3520" s="9"/>
      <c r="H3520" s="255" t="s">
        <v>9171</v>
      </c>
      <c r="I3520" s="9">
        <v>2</v>
      </c>
    </row>
    <row r="3521" spans="1:9">
      <c r="A3521" s="255" t="s">
        <v>4707</v>
      </c>
      <c r="B3521" s="9">
        <v>2</v>
      </c>
      <c r="C3521" s="255" t="s">
        <v>9105</v>
      </c>
      <c r="D3521" s="9"/>
      <c r="E3521" s="9">
        <v>1753550.2249801089</v>
      </c>
      <c r="F3521" s="255" t="s">
        <v>9120</v>
      </c>
      <c r="G3521" s="9"/>
      <c r="H3521" s="255" t="s">
        <v>9171</v>
      </c>
      <c r="I3521" s="9">
        <v>2</v>
      </c>
    </row>
    <row r="3522" spans="1:9">
      <c r="A3522" s="255" t="s">
        <v>4710</v>
      </c>
      <c r="B3522" s="9">
        <v>2</v>
      </c>
      <c r="C3522" s="255" t="s">
        <v>9105</v>
      </c>
      <c r="D3522" s="9"/>
      <c r="E3522" s="9">
        <v>1753550.2249801089</v>
      </c>
      <c r="F3522" s="255" t="s">
        <v>9118</v>
      </c>
      <c r="G3522" s="9"/>
      <c r="H3522" s="255" t="s">
        <v>9171</v>
      </c>
      <c r="I3522" s="9">
        <v>2</v>
      </c>
    </row>
    <row r="3523" spans="1:9">
      <c r="A3523" s="255" t="s">
        <v>4693</v>
      </c>
      <c r="B3523" s="9">
        <v>2</v>
      </c>
      <c r="C3523" s="255" t="s">
        <v>9105</v>
      </c>
      <c r="D3523" s="9">
        <v>2.9790299274588091E-2</v>
      </c>
      <c r="E3523" s="9">
        <v>1753550.2249801089</v>
      </c>
      <c r="F3523" s="255" t="s">
        <v>9131</v>
      </c>
      <c r="G3523" s="9"/>
      <c r="H3523" s="255" t="s">
        <v>9171</v>
      </c>
      <c r="I3523" s="9">
        <v>2</v>
      </c>
    </row>
    <row r="3524" spans="1:9">
      <c r="A3524" s="255" t="s">
        <v>4687</v>
      </c>
      <c r="B3524" s="9">
        <v>2</v>
      </c>
      <c r="C3524" s="255" t="s">
        <v>9105</v>
      </c>
      <c r="D3524" s="9"/>
      <c r="E3524" s="9">
        <v>1753550.2249801089</v>
      </c>
      <c r="F3524" s="255" t="s">
        <v>9119</v>
      </c>
      <c r="G3524" s="9"/>
      <c r="H3524" s="255" t="s">
        <v>9171</v>
      </c>
      <c r="I3524" s="9">
        <v>2</v>
      </c>
    </row>
    <row r="3525" spans="1:9">
      <c r="A3525" s="255" t="s">
        <v>4694</v>
      </c>
      <c r="B3525" s="9">
        <v>2</v>
      </c>
      <c r="C3525" s="255" t="s">
        <v>9105</v>
      </c>
      <c r="D3525" s="9"/>
      <c r="E3525" s="9">
        <v>1753550.2249801089</v>
      </c>
      <c r="F3525" s="255" t="s">
        <v>9121</v>
      </c>
      <c r="G3525" s="9"/>
      <c r="H3525" s="255" t="s">
        <v>9171</v>
      </c>
      <c r="I3525" s="9">
        <v>2</v>
      </c>
    </row>
    <row r="3526" spans="1:9">
      <c r="A3526" s="255" t="s">
        <v>4709</v>
      </c>
      <c r="B3526" s="9">
        <v>2</v>
      </c>
      <c r="C3526" s="255" t="s">
        <v>9105</v>
      </c>
      <c r="D3526" s="9"/>
      <c r="E3526" s="9">
        <v>1753550.2249801089</v>
      </c>
      <c r="F3526" s="255" t="s">
        <v>9141</v>
      </c>
      <c r="G3526" s="9"/>
      <c r="H3526" s="255" t="s">
        <v>9171</v>
      </c>
      <c r="I3526" s="9">
        <v>2</v>
      </c>
    </row>
    <row r="3527" spans="1:9">
      <c r="A3527" s="255" t="s">
        <v>4697</v>
      </c>
      <c r="B3527" s="9">
        <v>2</v>
      </c>
      <c r="C3527" s="255" t="s">
        <v>9105</v>
      </c>
      <c r="D3527" s="9"/>
      <c r="E3527" s="9">
        <v>1753550.2249801089</v>
      </c>
      <c r="F3527" s="255" t="s">
        <v>9124</v>
      </c>
      <c r="G3527" s="9"/>
      <c r="H3527" s="255" t="s">
        <v>9171</v>
      </c>
      <c r="I3527" s="9">
        <v>2</v>
      </c>
    </row>
    <row r="3528" spans="1:9">
      <c r="A3528" s="255" t="s">
        <v>4692</v>
      </c>
      <c r="B3528" s="9">
        <v>2</v>
      </c>
      <c r="C3528" s="255" t="s">
        <v>9105</v>
      </c>
      <c r="D3528" s="9">
        <v>1.9715134398273316E-2</v>
      </c>
      <c r="E3528" s="9">
        <v>1753550.2249801089</v>
      </c>
      <c r="F3528" s="255" t="s">
        <v>9117</v>
      </c>
      <c r="G3528" s="9"/>
      <c r="H3528" s="255" t="s">
        <v>9171</v>
      </c>
      <c r="I3528" s="9">
        <v>2</v>
      </c>
    </row>
    <row r="3529" spans="1:9">
      <c r="A3529" s="255" t="s">
        <v>4688</v>
      </c>
      <c r="B3529" s="9">
        <v>2</v>
      </c>
      <c r="C3529" s="255" t="s">
        <v>9105</v>
      </c>
      <c r="D3529" s="9">
        <v>3.5781178680588409E-2</v>
      </c>
      <c r="E3529" s="9">
        <v>1753550.2249801089</v>
      </c>
      <c r="F3529" s="255" t="s">
        <v>9128</v>
      </c>
      <c r="G3529" s="9"/>
      <c r="H3529" s="255" t="s">
        <v>9171</v>
      </c>
      <c r="I3529" s="9">
        <v>2</v>
      </c>
    </row>
    <row r="3530" spans="1:9">
      <c r="A3530" s="255" t="s">
        <v>4706</v>
      </c>
      <c r="B3530" s="9">
        <v>2</v>
      </c>
      <c r="C3530" s="255" t="s">
        <v>9105</v>
      </c>
      <c r="D3530" s="9"/>
      <c r="E3530" s="9">
        <v>1753550.2249801089</v>
      </c>
      <c r="F3530" s="255" t="s">
        <v>9122</v>
      </c>
      <c r="G3530" s="9"/>
      <c r="H3530" s="255" t="s">
        <v>9171</v>
      </c>
      <c r="I3530" s="9">
        <v>2</v>
      </c>
    </row>
    <row r="3531" spans="1:9">
      <c r="A3531" s="255" t="s">
        <v>4701</v>
      </c>
      <c r="B3531" s="9">
        <v>2</v>
      </c>
      <c r="C3531" s="255" t="s">
        <v>9105</v>
      </c>
      <c r="D3531" s="9">
        <v>0.12774557380219151</v>
      </c>
      <c r="E3531" s="9">
        <v>1753550.2249801089</v>
      </c>
      <c r="F3531" s="255" t="s">
        <v>9127</v>
      </c>
      <c r="G3531" s="9"/>
      <c r="H3531" s="255" t="s">
        <v>9171</v>
      </c>
      <c r="I3531" s="9">
        <v>2</v>
      </c>
    </row>
    <row r="3532" spans="1:9">
      <c r="A3532" s="255" t="s">
        <v>4729</v>
      </c>
      <c r="B3532" s="9">
        <v>3</v>
      </c>
      <c r="C3532" s="255" t="s">
        <v>9105</v>
      </c>
      <c r="D3532" s="9">
        <v>2.5572832164917344E-2</v>
      </c>
      <c r="E3532" s="9">
        <v>1738714.7758603003</v>
      </c>
      <c r="F3532" s="255" t="s">
        <v>9129</v>
      </c>
      <c r="G3532" s="9"/>
      <c r="H3532" s="255" t="s">
        <v>9171</v>
      </c>
      <c r="I3532" s="9">
        <v>2</v>
      </c>
    </row>
    <row r="3533" spans="1:9">
      <c r="A3533" s="255" t="s">
        <v>4727</v>
      </c>
      <c r="B3533" s="9">
        <v>3</v>
      </c>
      <c r="C3533" s="255" t="s">
        <v>9105</v>
      </c>
      <c r="D3533" s="9">
        <v>2.2291378792381873E-2</v>
      </c>
      <c r="E3533" s="9">
        <v>1738714.7758603003</v>
      </c>
      <c r="F3533" s="255" t="s">
        <v>9139</v>
      </c>
      <c r="G3533" s="9"/>
      <c r="H3533" s="255" t="s">
        <v>9171</v>
      </c>
      <c r="I3533" s="9">
        <v>2</v>
      </c>
    </row>
    <row r="3534" spans="1:9">
      <c r="A3534" s="255" t="s">
        <v>4726</v>
      </c>
      <c r="B3534" s="9">
        <v>3</v>
      </c>
      <c r="C3534" s="255" t="s">
        <v>9105</v>
      </c>
      <c r="D3534" s="9">
        <v>5.4478159874453806E-3</v>
      </c>
      <c r="E3534" s="9">
        <v>1738714.7758603003</v>
      </c>
      <c r="F3534" s="255" t="s">
        <v>9133</v>
      </c>
      <c r="G3534" s="9"/>
      <c r="H3534" s="255" t="s">
        <v>9171</v>
      </c>
      <c r="I3534" s="9">
        <v>2</v>
      </c>
    </row>
    <row r="3535" spans="1:9">
      <c r="A3535" s="255" t="s">
        <v>4735</v>
      </c>
      <c r="B3535" s="9">
        <v>3</v>
      </c>
      <c r="C3535" s="255" t="s">
        <v>9105</v>
      </c>
      <c r="D3535" s="9"/>
      <c r="E3535" s="9">
        <v>1738714.7758603003</v>
      </c>
      <c r="F3535" s="255" t="s">
        <v>9118</v>
      </c>
      <c r="G3535" s="9"/>
      <c r="H3535" s="255" t="s">
        <v>9171</v>
      </c>
      <c r="I3535" s="9">
        <v>2</v>
      </c>
    </row>
    <row r="3536" spans="1:9">
      <c r="A3536" s="255" t="s">
        <v>4731</v>
      </c>
      <c r="B3536" s="9">
        <v>3</v>
      </c>
      <c r="C3536" s="255" t="s">
        <v>9105</v>
      </c>
      <c r="D3536" s="9"/>
      <c r="E3536" s="9">
        <v>1738714.7758603003</v>
      </c>
      <c r="F3536" s="255" t="s">
        <v>9123</v>
      </c>
      <c r="G3536" s="9"/>
      <c r="H3536" s="255" t="s">
        <v>9171</v>
      </c>
      <c r="I3536" s="9">
        <v>2</v>
      </c>
    </row>
    <row r="3537" spans="1:9">
      <c r="A3537" s="255" t="s">
        <v>4716</v>
      </c>
      <c r="B3537" s="9">
        <v>3</v>
      </c>
      <c r="C3537" s="255" t="s">
        <v>9105</v>
      </c>
      <c r="D3537" s="9">
        <v>2.8400069486355602E-2</v>
      </c>
      <c r="E3537" s="9">
        <v>1738714.7758603003</v>
      </c>
      <c r="F3537" s="255" t="s">
        <v>9140</v>
      </c>
      <c r="G3537" s="9"/>
      <c r="H3537" s="255" t="s">
        <v>9171</v>
      </c>
      <c r="I3537" s="9">
        <v>2</v>
      </c>
    </row>
    <row r="3538" spans="1:9">
      <c r="A3538" s="255" t="s">
        <v>4719</v>
      </c>
      <c r="B3538" s="9">
        <v>3</v>
      </c>
      <c r="C3538" s="255" t="s">
        <v>9105</v>
      </c>
      <c r="D3538" s="9"/>
      <c r="E3538" s="9">
        <v>1738714.7758603003</v>
      </c>
      <c r="F3538" s="255" t="s">
        <v>9141</v>
      </c>
      <c r="G3538" s="9"/>
      <c r="H3538" s="255" t="s">
        <v>9171</v>
      </c>
      <c r="I3538" s="9">
        <v>2</v>
      </c>
    </row>
    <row r="3539" spans="1:9">
      <c r="A3539" s="255" t="s">
        <v>4717</v>
      </c>
      <c r="B3539" s="9">
        <v>3</v>
      </c>
      <c r="C3539" s="255" t="s">
        <v>9105</v>
      </c>
      <c r="D3539" s="9">
        <v>3.4282178626523524E-2</v>
      </c>
      <c r="E3539" s="9">
        <v>1738714.7758603003</v>
      </c>
      <c r="F3539" s="255" t="s">
        <v>9135</v>
      </c>
      <c r="G3539" s="9"/>
      <c r="H3539" s="255" t="s">
        <v>9171</v>
      </c>
      <c r="I3539" s="9">
        <v>2</v>
      </c>
    </row>
    <row r="3540" spans="1:9">
      <c r="A3540" s="255" t="s">
        <v>4733</v>
      </c>
      <c r="B3540" s="9">
        <v>3</v>
      </c>
      <c r="C3540" s="255" t="s">
        <v>9105</v>
      </c>
      <c r="D3540" s="9">
        <v>0.17073089152356588</v>
      </c>
      <c r="E3540" s="9">
        <v>1738714.7758603003</v>
      </c>
      <c r="F3540" s="255" t="s">
        <v>9127</v>
      </c>
      <c r="G3540" s="9"/>
      <c r="H3540" s="255" t="s">
        <v>9171</v>
      </c>
      <c r="I3540" s="9">
        <v>2</v>
      </c>
    </row>
    <row r="3541" spans="1:9">
      <c r="A3541" s="255" t="s">
        <v>4730</v>
      </c>
      <c r="B3541" s="9">
        <v>3</v>
      </c>
      <c r="C3541" s="255" t="s">
        <v>9105</v>
      </c>
      <c r="D3541" s="9"/>
      <c r="E3541" s="9">
        <v>1738714.7758603003</v>
      </c>
      <c r="F3541" s="255" t="s">
        <v>9119</v>
      </c>
      <c r="G3541" s="9"/>
      <c r="H3541" s="255" t="s">
        <v>9171</v>
      </c>
      <c r="I3541" s="9">
        <v>2</v>
      </c>
    </row>
    <row r="3542" spans="1:9">
      <c r="A3542" s="255" t="s">
        <v>4715</v>
      </c>
      <c r="B3542" s="9">
        <v>3</v>
      </c>
      <c r="C3542" s="255" t="s">
        <v>9105</v>
      </c>
      <c r="D3542" s="9">
        <v>-8.4057278009938216E-2</v>
      </c>
      <c r="E3542" s="9">
        <v>1738714.7758603003</v>
      </c>
      <c r="F3542" s="255" t="s">
        <v>9138</v>
      </c>
      <c r="G3542" s="9"/>
      <c r="H3542" s="255" t="s">
        <v>9171</v>
      </c>
      <c r="I3542" s="9">
        <v>2</v>
      </c>
    </row>
    <row r="3543" spans="1:9">
      <c r="A3543" s="255" t="s">
        <v>4724</v>
      </c>
      <c r="B3543" s="9">
        <v>3</v>
      </c>
      <c r="C3543" s="255" t="s">
        <v>9105</v>
      </c>
      <c r="D3543" s="9"/>
      <c r="E3543" s="9">
        <v>1738714.7758603003</v>
      </c>
      <c r="F3543" s="255" t="s">
        <v>9121</v>
      </c>
      <c r="G3543" s="9"/>
      <c r="H3543" s="255" t="s">
        <v>9171</v>
      </c>
      <c r="I3543" s="9">
        <v>2</v>
      </c>
    </row>
    <row r="3544" spans="1:9">
      <c r="A3544" s="255" t="s">
        <v>4712</v>
      </c>
      <c r="B3544" s="9">
        <v>3</v>
      </c>
      <c r="C3544" s="255" t="s">
        <v>9105</v>
      </c>
      <c r="D3544" s="9">
        <v>0.17073089152356588</v>
      </c>
      <c r="E3544" s="9">
        <v>1738714.7758603003</v>
      </c>
      <c r="F3544" s="255" t="s">
        <v>9125</v>
      </c>
      <c r="G3544" s="9"/>
      <c r="H3544" s="255" t="s">
        <v>9171</v>
      </c>
      <c r="I3544" s="9">
        <v>2</v>
      </c>
    </row>
    <row r="3545" spans="1:9">
      <c r="A3545" s="255" t="s">
        <v>4721</v>
      </c>
      <c r="B3545" s="9">
        <v>3</v>
      </c>
      <c r="C3545" s="255" t="s">
        <v>9105</v>
      </c>
      <c r="D3545" s="9"/>
      <c r="E3545" s="9">
        <v>1738714.7758603003</v>
      </c>
      <c r="F3545" s="255" t="s">
        <v>9120</v>
      </c>
      <c r="G3545" s="9"/>
      <c r="H3545" s="255" t="s">
        <v>9171</v>
      </c>
      <c r="I3545" s="9">
        <v>2</v>
      </c>
    </row>
    <row r="3546" spans="1:9">
      <c r="A3546" s="255" t="s">
        <v>4734</v>
      </c>
      <c r="B3546" s="9">
        <v>3</v>
      </c>
      <c r="C3546" s="255" t="s">
        <v>9105</v>
      </c>
      <c r="D3546" s="9">
        <v>3.88662642481667E-2</v>
      </c>
      <c r="E3546" s="9">
        <v>1738714.7758603003</v>
      </c>
      <c r="F3546" s="255" t="s">
        <v>9134</v>
      </c>
      <c r="G3546" s="9"/>
      <c r="H3546" s="255" t="s">
        <v>9171</v>
      </c>
      <c r="I3546" s="9">
        <v>2</v>
      </c>
    </row>
    <row r="3547" spans="1:9">
      <c r="A3547" s="255" t="s">
        <v>4728</v>
      </c>
      <c r="B3547" s="9">
        <v>3</v>
      </c>
      <c r="C3547" s="255" t="s">
        <v>9105</v>
      </c>
      <c r="D3547" s="9">
        <v>0.16172821534922188</v>
      </c>
      <c r="E3547" s="9">
        <v>1738714.7758603003</v>
      </c>
      <c r="F3547" s="255" t="s">
        <v>9136</v>
      </c>
      <c r="G3547" s="9"/>
      <c r="H3547" s="255" t="s">
        <v>9171</v>
      </c>
      <c r="I3547" s="9">
        <v>2</v>
      </c>
    </row>
    <row r="3548" spans="1:9">
      <c r="A3548" s="255" t="s">
        <v>4732</v>
      </c>
      <c r="B3548" s="9">
        <v>3</v>
      </c>
      <c r="C3548" s="255" t="s">
        <v>9105</v>
      </c>
      <c r="D3548" s="9">
        <v>4.3328389577814E-2</v>
      </c>
      <c r="E3548" s="9">
        <v>1738714.7758603003</v>
      </c>
      <c r="F3548" s="255" t="s">
        <v>9131</v>
      </c>
      <c r="G3548" s="9"/>
      <c r="H3548" s="255" t="s">
        <v>9171</v>
      </c>
      <c r="I3548" s="9">
        <v>2</v>
      </c>
    </row>
    <row r="3549" spans="1:9">
      <c r="A3549" s="255" t="s">
        <v>4718</v>
      </c>
      <c r="B3549" s="9">
        <v>3</v>
      </c>
      <c r="C3549" s="255" t="s">
        <v>9105</v>
      </c>
      <c r="D3549" s="9">
        <v>2.7750521861918277E-2</v>
      </c>
      <c r="E3549" s="9">
        <v>1738714.7758603003</v>
      </c>
      <c r="F3549" s="255" t="s">
        <v>9117</v>
      </c>
      <c r="G3549" s="9"/>
      <c r="H3549" s="255" t="s">
        <v>9171</v>
      </c>
      <c r="I3549" s="9">
        <v>2</v>
      </c>
    </row>
    <row r="3550" spans="1:9">
      <c r="A3550" s="255" t="s">
        <v>4723</v>
      </c>
      <c r="B3550" s="9">
        <v>3</v>
      </c>
      <c r="C3550" s="255" t="s">
        <v>9105</v>
      </c>
      <c r="D3550" s="9">
        <v>5.4478159874453806E-3</v>
      </c>
      <c r="E3550" s="9">
        <v>1738714.7758603003</v>
      </c>
      <c r="F3550" s="255" t="s">
        <v>9132</v>
      </c>
      <c r="G3550" s="9"/>
      <c r="H3550" s="255" t="s">
        <v>9171</v>
      </c>
      <c r="I3550" s="9">
        <v>2</v>
      </c>
    </row>
    <row r="3551" spans="1:9">
      <c r="A3551" s="255" t="s">
        <v>4713</v>
      </c>
      <c r="B3551" s="9">
        <v>3</v>
      </c>
      <c r="C3551" s="255" t="s">
        <v>9105</v>
      </c>
      <c r="D3551" s="9">
        <v>4.7329880677971871E-2</v>
      </c>
      <c r="E3551" s="9">
        <v>1738714.7758603003</v>
      </c>
      <c r="F3551" s="255" t="s">
        <v>9128</v>
      </c>
      <c r="G3551" s="9"/>
      <c r="H3551" s="255" t="s">
        <v>9171</v>
      </c>
      <c r="I3551" s="9">
        <v>2</v>
      </c>
    </row>
    <row r="3552" spans="1:9">
      <c r="A3552" s="255" t="s">
        <v>4714</v>
      </c>
      <c r="B3552" s="9">
        <v>3</v>
      </c>
      <c r="C3552" s="255" t="s">
        <v>9105</v>
      </c>
      <c r="D3552" s="9">
        <v>0.17073089152356588</v>
      </c>
      <c r="E3552" s="9">
        <v>1738714.7758603003</v>
      </c>
      <c r="F3552" s="255" t="s">
        <v>9126</v>
      </c>
      <c r="G3552" s="9"/>
      <c r="H3552" s="255" t="s">
        <v>9171</v>
      </c>
      <c r="I3552" s="9">
        <v>2</v>
      </c>
    </row>
    <row r="3553" spans="1:9">
      <c r="A3553" s="255" t="s">
        <v>4722</v>
      </c>
      <c r="B3553" s="9">
        <v>3</v>
      </c>
      <c r="C3553" s="255" t="s">
        <v>9105</v>
      </c>
      <c r="D3553" s="9"/>
      <c r="E3553" s="9">
        <v>1738714.7758603003</v>
      </c>
      <c r="F3553" s="255" t="s">
        <v>9122</v>
      </c>
      <c r="G3553" s="9"/>
      <c r="H3553" s="255" t="s">
        <v>9171</v>
      </c>
      <c r="I3553" s="9">
        <v>2</v>
      </c>
    </row>
    <row r="3554" spans="1:9">
      <c r="A3554" s="255" t="s">
        <v>4720</v>
      </c>
      <c r="B3554" s="9">
        <v>3</v>
      </c>
      <c r="C3554" s="255" t="s">
        <v>9105</v>
      </c>
      <c r="D3554" s="9"/>
      <c r="E3554" s="9">
        <v>1738714.7758603003</v>
      </c>
      <c r="F3554" s="255" t="s">
        <v>9124</v>
      </c>
      <c r="G3554" s="9"/>
      <c r="H3554" s="255" t="s">
        <v>9171</v>
      </c>
      <c r="I3554" s="9">
        <v>2</v>
      </c>
    </row>
    <row r="3555" spans="1:9">
      <c r="A3555" s="255" t="s">
        <v>4736</v>
      </c>
      <c r="B3555" s="9">
        <v>3</v>
      </c>
      <c r="C3555" s="255" t="s">
        <v>9105</v>
      </c>
      <c r="D3555" s="9">
        <v>4.3328389577814E-2</v>
      </c>
      <c r="E3555" s="9">
        <v>1738714.7758603003</v>
      </c>
      <c r="F3555" s="255" t="s">
        <v>9130</v>
      </c>
      <c r="G3555" s="9"/>
      <c r="H3555" s="255" t="s">
        <v>9171</v>
      </c>
      <c r="I3555" s="9">
        <v>2</v>
      </c>
    </row>
    <row r="3556" spans="1:9">
      <c r="A3556" s="255" t="s">
        <v>4725</v>
      </c>
      <c r="B3556" s="9">
        <v>3</v>
      </c>
      <c r="C3556" s="255" t="s">
        <v>9105</v>
      </c>
      <c r="D3556" s="9">
        <v>4.856953182752969E-2</v>
      </c>
      <c r="E3556" s="9">
        <v>1738714.7758603003</v>
      </c>
      <c r="F3556" s="255" t="s">
        <v>9137</v>
      </c>
      <c r="G3556" s="9"/>
      <c r="H3556" s="255" t="s">
        <v>9171</v>
      </c>
      <c r="I3556" s="9">
        <v>2</v>
      </c>
    </row>
    <row r="3557" spans="1:9">
      <c r="A3557" s="255" t="s">
        <v>4739</v>
      </c>
      <c r="B3557" s="9">
        <v>4</v>
      </c>
      <c r="C3557" s="255" t="s">
        <v>9105</v>
      </c>
      <c r="D3557" s="9">
        <v>0.16622915944196318</v>
      </c>
      <c r="E3557" s="9">
        <v>1755359.364322783</v>
      </c>
      <c r="F3557" s="255" t="s">
        <v>9125</v>
      </c>
      <c r="G3557" s="9"/>
      <c r="H3557" s="255" t="s">
        <v>9171</v>
      </c>
      <c r="I3557" s="9">
        <v>2</v>
      </c>
    </row>
    <row r="3558" spans="1:9">
      <c r="A3558" s="255" t="s">
        <v>4758</v>
      </c>
      <c r="B3558" s="9">
        <v>4</v>
      </c>
      <c r="C3558" s="255" t="s">
        <v>9105</v>
      </c>
      <c r="D3558" s="9">
        <v>2.0652251054626519E-2</v>
      </c>
      <c r="E3558" s="9">
        <v>1755359.364322783</v>
      </c>
      <c r="F3558" s="255" t="s">
        <v>9132</v>
      </c>
      <c r="G3558" s="9"/>
      <c r="H3558" s="255" t="s">
        <v>9171</v>
      </c>
      <c r="I3558" s="9">
        <v>2</v>
      </c>
    </row>
    <row r="3559" spans="1:9">
      <c r="A3559" s="255" t="s">
        <v>4742</v>
      </c>
      <c r="B3559" s="9">
        <v>4</v>
      </c>
      <c r="C3559" s="255" t="s">
        <v>9105</v>
      </c>
      <c r="D3559" s="9">
        <v>5.986635990625308E-2</v>
      </c>
      <c r="E3559" s="9">
        <v>1755359.364322783</v>
      </c>
      <c r="F3559" s="255" t="s">
        <v>9137</v>
      </c>
      <c r="G3559" s="9"/>
      <c r="H3559" s="255" t="s">
        <v>9171</v>
      </c>
      <c r="I3559" s="9">
        <v>2</v>
      </c>
    </row>
    <row r="3560" spans="1:9">
      <c r="A3560" s="255" t="s">
        <v>4744</v>
      </c>
      <c r="B3560" s="9">
        <v>4</v>
      </c>
      <c r="C3560" s="255" t="s">
        <v>9105</v>
      </c>
      <c r="D3560" s="9">
        <v>5.0537289110467801E-2</v>
      </c>
      <c r="E3560" s="9">
        <v>1755359.364322783</v>
      </c>
      <c r="F3560" s="255" t="s">
        <v>9130</v>
      </c>
      <c r="G3560" s="9"/>
      <c r="H3560" s="255" t="s">
        <v>9171</v>
      </c>
      <c r="I3560" s="9">
        <v>2</v>
      </c>
    </row>
    <row r="3561" spans="1:9">
      <c r="A3561" s="255" t="s">
        <v>4760</v>
      </c>
      <c r="B3561" s="9">
        <v>4</v>
      </c>
      <c r="C3561" s="255" t="s">
        <v>9105</v>
      </c>
      <c r="D3561" s="9">
        <v>3.4879942307482287E-2</v>
      </c>
      <c r="E3561" s="9">
        <v>1755359.364322783</v>
      </c>
      <c r="F3561" s="255" t="s">
        <v>9117</v>
      </c>
      <c r="G3561" s="9"/>
      <c r="H3561" s="255" t="s">
        <v>9171</v>
      </c>
      <c r="I3561" s="9">
        <v>2</v>
      </c>
    </row>
    <row r="3562" spans="1:9">
      <c r="A3562" s="255" t="s">
        <v>4741</v>
      </c>
      <c r="B3562" s="9">
        <v>4</v>
      </c>
      <c r="C3562" s="255" t="s">
        <v>9105</v>
      </c>
      <c r="D3562" s="9"/>
      <c r="E3562" s="9">
        <v>1755359.364322783</v>
      </c>
      <c r="F3562" s="255" t="s">
        <v>9119</v>
      </c>
      <c r="G3562" s="9"/>
      <c r="H3562" s="255" t="s">
        <v>9171</v>
      </c>
      <c r="I3562" s="9">
        <v>2</v>
      </c>
    </row>
    <row r="3563" spans="1:9">
      <c r="A3563" s="255" t="s">
        <v>4754</v>
      </c>
      <c r="B3563" s="9">
        <v>4</v>
      </c>
      <c r="C3563" s="255" t="s">
        <v>9105</v>
      </c>
      <c r="D3563" s="9">
        <v>3.3820142609214204E-2</v>
      </c>
      <c r="E3563" s="9">
        <v>1755359.364322783</v>
      </c>
      <c r="F3563" s="255" t="s">
        <v>9140</v>
      </c>
      <c r="G3563" s="9"/>
      <c r="H3563" s="255" t="s">
        <v>9171</v>
      </c>
      <c r="I3563" s="9">
        <v>2</v>
      </c>
    </row>
    <row r="3564" spans="1:9">
      <c r="A3564" s="255" t="s">
        <v>4761</v>
      </c>
      <c r="B3564" s="9">
        <v>4</v>
      </c>
      <c r="C3564" s="255" t="s">
        <v>9105</v>
      </c>
      <c r="D3564" s="9">
        <v>5.9106513056001175E-2</v>
      </c>
      <c r="E3564" s="9">
        <v>1755359.364322783</v>
      </c>
      <c r="F3564" s="255" t="s">
        <v>9128</v>
      </c>
      <c r="G3564" s="9"/>
      <c r="H3564" s="255" t="s">
        <v>9171</v>
      </c>
      <c r="I3564" s="9">
        <v>2</v>
      </c>
    </row>
    <row r="3565" spans="1:9">
      <c r="A3565" s="255" t="s">
        <v>4757</v>
      </c>
      <c r="B3565" s="9">
        <v>4</v>
      </c>
      <c r="C3565" s="255" t="s">
        <v>9105</v>
      </c>
      <c r="D3565" s="9">
        <v>-5.6136696875679959E-2</v>
      </c>
      <c r="E3565" s="9">
        <v>1755359.364322783</v>
      </c>
      <c r="F3565" s="255" t="s">
        <v>9138</v>
      </c>
      <c r="G3565" s="9"/>
      <c r="H3565" s="255" t="s">
        <v>9171</v>
      </c>
      <c r="I3565" s="9">
        <v>2</v>
      </c>
    </row>
    <row r="3566" spans="1:9">
      <c r="A3566" s="255" t="s">
        <v>4759</v>
      </c>
      <c r="B3566" s="9">
        <v>4</v>
      </c>
      <c r="C3566" s="255" t="s">
        <v>9105</v>
      </c>
      <c r="D3566" s="9">
        <v>3.510281927845213E-2</v>
      </c>
      <c r="E3566" s="9">
        <v>1755359.364322783</v>
      </c>
      <c r="F3566" s="255" t="s">
        <v>9139</v>
      </c>
      <c r="G3566" s="9"/>
      <c r="H3566" s="255" t="s">
        <v>9171</v>
      </c>
      <c r="I3566" s="9">
        <v>2</v>
      </c>
    </row>
    <row r="3567" spans="1:9">
      <c r="A3567" s="255" t="s">
        <v>4755</v>
      </c>
      <c r="B3567" s="9">
        <v>4</v>
      </c>
      <c r="C3567" s="255" t="s">
        <v>9105</v>
      </c>
      <c r="D3567" s="9"/>
      <c r="E3567" s="9">
        <v>1755359.364322783</v>
      </c>
      <c r="F3567" s="255" t="s">
        <v>9122</v>
      </c>
      <c r="G3567" s="9"/>
      <c r="H3567" s="255" t="s">
        <v>9171</v>
      </c>
      <c r="I3567" s="9">
        <v>2</v>
      </c>
    </row>
    <row r="3568" spans="1:9">
      <c r="A3568" s="255" t="s">
        <v>4748</v>
      </c>
      <c r="B3568" s="9">
        <v>4</v>
      </c>
      <c r="C3568" s="255" t="s">
        <v>9105</v>
      </c>
      <c r="D3568" s="9"/>
      <c r="E3568" s="9">
        <v>1755359.364322783</v>
      </c>
      <c r="F3568" s="255" t="s">
        <v>9141</v>
      </c>
      <c r="G3568" s="9"/>
      <c r="H3568" s="255" t="s">
        <v>9171</v>
      </c>
      <c r="I3568" s="9">
        <v>2</v>
      </c>
    </row>
    <row r="3569" spans="1:9">
      <c r="A3569" s="255" t="s">
        <v>4746</v>
      </c>
      <c r="B3569" s="9">
        <v>4</v>
      </c>
      <c r="C3569" s="255" t="s">
        <v>9105</v>
      </c>
      <c r="D3569" s="9">
        <v>3.4413793774788044E-2</v>
      </c>
      <c r="E3569" s="9">
        <v>1755359.364322783</v>
      </c>
      <c r="F3569" s="255" t="s">
        <v>9129</v>
      </c>
      <c r="G3569" s="9"/>
      <c r="H3569" s="255" t="s">
        <v>9171</v>
      </c>
      <c r="I3569" s="9">
        <v>2</v>
      </c>
    </row>
    <row r="3570" spans="1:9">
      <c r="A3570" s="255" t="s">
        <v>4750</v>
      </c>
      <c r="B3570" s="9">
        <v>4</v>
      </c>
      <c r="C3570" s="255" t="s">
        <v>9105</v>
      </c>
      <c r="D3570" s="9">
        <v>0.16622915944196318</v>
      </c>
      <c r="E3570" s="9">
        <v>1755359.364322783</v>
      </c>
      <c r="F3570" s="255" t="s">
        <v>9127</v>
      </c>
      <c r="G3570" s="9"/>
      <c r="H3570" s="255" t="s">
        <v>9171</v>
      </c>
      <c r="I3570" s="9">
        <v>2</v>
      </c>
    </row>
    <row r="3571" spans="1:9">
      <c r="A3571" s="255" t="s">
        <v>4749</v>
      </c>
      <c r="B3571" s="9">
        <v>4</v>
      </c>
      <c r="C3571" s="255" t="s">
        <v>9105</v>
      </c>
      <c r="D3571" s="9"/>
      <c r="E3571" s="9">
        <v>1755359.364322783</v>
      </c>
      <c r="F3571" s="255" t="s">
        <v>9120</v>
      </c>
      <c r="G3571" s="9"/>
      <c r="H3571" s="255" t="s">
        <v>9171</v>
      </c>
      <c r="I3571" s="9">
        <v>2</v>
      </c>
    </row>
    <row r="3572" spans="1:9">
      <c r="A3572" s="255" t="s">
        <v>4752</v>
      </c>
      <c r="B3572" s="9">
        <v>4</v>
      </c>
      <c r="C3572" s="255" t="s">
        <v>9105</v>
      </c>
      <c r="D3572" s="9"/>
      <c r="E3572" s="9">
        <v>1755359.364322783</v>
      </c>
      <c r="F3572" s="255" t="s">
        <v>9118</v>
      </c>
      <c r="G3572" s="9"/>
      <c r="H3572" s="255" t="s">
        <v>9171</v>
      </c>
      <c r="I3572" s="9">
        <v>2</v>
      </c>
    </row>
    <row r="3573" spans="1:9">
      <c r="A3573" s="255" t="s">
        <v>4751</v>
      </c>
      <c r="B3573" s="9">
        <v>4</v>
      </c>
      <c r="C3573" s="255" t="s">
        <v>9105</v>
      </c>
      <c r="D3573" s="9"/>
      <c r="E3573" s="9">
        <v>1755359.364322783</v>
      </c>
      <c r="F3573" s="255" t="s">
        <v>9121</v>
      </c>
      <c r="G3573" s="9"/>
      <c r="H3573" s="255" t="s">
        <v>9171</v>
      </c>
      <c r="I3573" s="9">
        <v>2</v>
      </c>
    </row>
    <row r="3574" spans="1:9">
      <c r="A3574" s="255" t="s">
        <v>4737</v>
      </c>
      <c r="B3574" s="9">
        <v>4</v>
      </c>
      <c r="C3574" s="255" t="s">
        <v>9105</v>
      </c>
      <c r="D3574" s="9"/>
      <c r="E3574" s="9">
        <v>1755359.364322783</v>
      </c>
      <c r="F3574" s="255" t="s">
        <v>9124</v>
      </c>
      <c r="G3574" s="9"/>
      <c r="H3574" s="255" t="s">
        <v>9171</v>
      </c>
      <c r="I3574" s="9">
        <v>2</v>
      </c>
    </row>
    <row r="3575" spans="1:9">
      <c r="A3575" s="255" t="s">
        <v>4740</v>
      </c>
      <c r="B3575" s="9">
        <v>4</v>
      </c>
      <c r="C3575" s="255" t="s">
        <v>9105</v>
      </c>
      <c r="D3575" s="9">
        <v>4.2961904857910974E-2</v>
      </c>
      <c r="E3575" s="9">
        <v>1755359.364322783</v>
      </c>
      <c r="F3575" s="255" t="s">
        <v>9135</v>
      </c>
      <c r="G3575" s="9"/>
      <c r="H3575" s="255" t="s">
        <v>9171</v>
      </c>
      <c r="I3575" s="9">
        <v>2</v>
      </c>
    </row>
    <row r="3576" spans="1:9">
      <c r="A3576" s="255" t="s">
        <v>4738</v>
      </c>
      <c r="B3576" s="9">
        <v>4</v>
      </c>
      <c r="C3576" s="255" t="s">
        <v>9105</v>
      </c>
      <c r="D3576" s="9">
        <v>5.0086325687602504E-2</v>
      </c>
      <c r="E3576" s="9">
        <v>1755359.364322783</v>
      </c>
      <c r="F3576" s="255" t="s">
        <v>9134</v>
      </c>
      <c r="G3576" s="9"/>
      <c r="H3576" s="255" t="s">
        <v>9171</v>
      </c>
      <c r="I3576" s="9">
        <v>2</v>
      </c>
    </row>
    <row r="3577" spans="1:9">
      <c r="A3577" s="255" t="s">
        <v>4756</v>
      </c>
      <c r="B3577" s="9">
        <v>4</v>
      </c>
      <c r="C3577" s="255" t="s">
        <v>9105</v>
      </c>
      <c r="D3577" s="9">
        <v>0.15884147064006535</v>
      </c>
      <c r="E3577" s="9">
        <v>1755359.364322783</v>
      </c>
      <c r="F3577" s="255" t="s">
        <v>9136</v>
      </c>
      <c r="G3577" s="9"/>
      <c r="H3577" s="255" t="s">
        <v>9171</v>
      </c>
      <c r="I3577" s="9">
        <v>2</v>
      </c>
    </row>
    <row r="3578" spans="1:9">
      <c r="A3578" s="255" t="s">
        <v>4745</v>
      </c>
      <c r="B3578" s="9">
        <v>4</v>
      </c>
      <c r="C3578" s="255" t="s">
        <v>9105</v>
      </c>
      <c r="D3578" s="9"/>
      <c r="E3578" s="9">
        <v>1755359.364322783</v>
      </c>
      <c r="F3578" s="255" t="s">
        <v>9123</v>
      </c>
      <c r="G3578" s="9"/>
      <c r="H3578" s="255" t="s">
        <v>9171</v>
      </c>
      <c r="I3578" s="9">
        <v>2</v>
      </c>
    </row>
    <row r="3579" spans="1:9">
      <c r="A3579" s="255" t="s">
        <v>4753</v>
      </c>
      <c r="B3579" s="9">
        <v>4</v>
      </c>
      <c r="C3579" s="255" t="s">
        <v>9105</v>
      </c>
      <c r="D3579" s="9">
        <v>0.16622915944196318</v>
      </c>
      <c r="E3579" s="9">
        <v>1755359.364322783</v>
      </c>
      <c r="F3579" s="255" t="s">
        <v>9126</v>
      </c>
      <c r="G3579" s="9"/>
      <c r="H3579" s="255" t="s">
        <v>9171</v>
      </c>
      <c r="I3579" s="9">
        <v>2</v>
      </c>
    </row>
    <row r="3580" spans="1:9">
      <c r="A3580" s="255" t="s">
        <v>4743</v>
      </c>
      <c r="B3580" s="9">
        <v>4</v>
      </c>
      <c r="C3580" s="255" t="s">
        <v>9105</v>
      </c>
      <c r="D3580" s="9">
        <v>5.0537289110467801E-2</v>
      </c>
      <c r="E3580" s="9">
        <v>1755359.364322783</v>
      </c>
      <c r="F3580" s="255" t="s">
        <v>9131</v>
      </c>
      <c r="G3580" s="9"/>
      <c r="H3580" s="255" t="s">
        <v>9171</v>
      </c>
      <c r="I3580" s="9">
        <v>2</v>
      </c>
    </row>
    <row r="3581" spans="1:9">
      <c r="A3581" s="255" t="s">
        <v>4747</v>
      </c>
      <c r="B3581" s="9">
        <v>4</v>
      </c>
      <c r="C3581" s="255" t="s">
        <v>9105</v>
      </c>
      <c r="D3581" s="9">
        <v>2.0652251054626519E-2</v>
      </c>
      <c r="E3581" s="9">
        <v>1755359.364322783</v>
      </c>
      <c r="F3581" s="255" t="s">
        <v>9133</v>
      </c>
      <c r="G3581" s="9"/>
      <c r="H3581" s="255" t="s">
        <v>9171</v>
      </c>
      <c r="I3581" s="9">
        <v>2</v>
      </c>
    </row>
    <row r="3582" spans="1:9">
      <c r="A3582" s="255" t="s">
        <v>4781</v>
      </c>
      <c r="B3582" s="9">
        <v>5</v>
      </c>
      <c r="C3582" s="255" t="s">
        <v>9105</v>
      </c>
      <c r="D3582" s="9">
        <v>4.7454781639035729E-2</v>
      </c>
      <c r="E3582" s="9">
        <v>1745868.793903793</v>
      </c>
      <c r="F3582" s="255" t="s">
        <v>9117</v>
      </c>
      <c r="G3582" s="9"/>
      <c r="H3582" s="255" t="s">
        <v>9171</v>
      </c>
      <c r="I3582" s="9">
        <v>2</v>
      </c>
    </row>
    <row r="3583" spans="1:9">
      <c r="A3583" s="255" t="s">
        <v>4764</v>
      </c>
      <c r="B3583" s="9">
        <v>5</v>
      </c>
      <c r="C3583" s="255" t="s">
        <v>9105</v>
      </c>
      <c r="D3583" s="9"/>
      <c r="E3583" s="9">
        <v>1745868.793903793</v>
      </c>
      <c r="F3583" s="255" t="s">
        <v>9123</v>
      </c>
      <c r="G3583" s="9"/>
      <c r="H3583" s="255" t="s">
        <v>9171</v>
      </c>
      <c r="I3583" s="9">
        <v>2</v>
      </c>
    </row>
    <row r="3584" spans="1:9">
      <c r="A3584" s="255" t="s">
        <v>4778</v>
      </c>
      <c r="B3584" s="9">
        <v>5</v>
      </c>
      <c r="C3584" s="255" t="s">
        <v>9105</v>
      </c>
      <c r="D3584" s="9">
        <v>4.8713671386064424E-2</v>
      </c>
      <c r="E3584" s="9">
        <v>1745868.793903793</v>
      </c>
      <c r="F3584" s="255" t="s">
        <v>9129</v>
      </c>
      <c r="G3584" s="9"/>
      <c r="H3584" s="255" t="s">
        <v>9171</v>
      </c>
      <c r="I3584" s="9">
        <v>2</v>
      </c>
    </row>
    <row r="3585" spans="1:9">
      <c r="A3585" s="255" t="s">
        <v>4782</v>
      </c>
      <c r="B3585" s="9">
        <v>5</v>
      </c>
      <c r="C3585" s="255" t="s">
        <v>9105</v>
      </c>
      <c r="D3585" s="9">
        <v>4.4605160321967693E-2</v>
      </c>
      <c r="E3585" s="9">
        <v>1745868.793903793</v>
      </c>
      <c r="F3585" s="255" t="s">
        <v>9140</v>
      </c>
      <c r="G3585" s="9"/>
      <c r="H3585" s="255" t="s">
        <v>9171</v>
      </c>
      <c r="I3585" s="9">
        <v>2</v>
      </c>
    </row>
    <row r="3586" spans="1:9">
      <c r="A3586" s="255" t="s">
        <v>4763</v>
      </c>
      <c r="B3586" s="9">
        <v>5</v>
      </c>
      <c r="C3586" s="255" t="s">
        <v>9105</v>
      </c>
      <c r="D3586" s="9">
        <v>-6.7421088169085444E-2</v>
      </c>
      <c r="E3586" s="9">
        <v>1745868.793903793</v>
      </c>
      <c r="F3586" s="255" t="s">
        <v>9138</v>
      </c>
      <c r="G3586" s="9"/>
      <c r="H3586" s="255" t="s">
        <v>9171</v>
      </c>
      <c r="I3586" s="9">
        <v>2</v>
      </c>
    </row>
    <row r="3587" spans="1:9">
      <c r="A3587" s="255" t="s">
        <v>4783</v>
      </c>
      <c r="B3587" s="9">
        <v>5</v>
      </c>
      <c r="C3587" s="255" t="s">
        <v>9105</v>
      </c>
      <c r="D3587" s="9">
        <v>7.0112625369583265E-2</v>
      </c>
      <c r="E3587" s="9">
        <v>1745868.793903793</v>
      </c>
      <c r="F3587" s="255" t="s">
        <v>9128</v>
      </c>
      <c r="G3587" s="9"/>
      <c r="H3587" s="255" t="s">
        <v>9171</v>
      </c>
      <c r="I3587" s="9">
        <v>2</v>
      </c>
    </row>
    <row r="3588" spans="1:9">
      <c r="A3588" s="255" t="s">
        <v>4766</v>
      </c>
      <c r="B3588" s="9">
        <v>5</v>
      </c>
      <c r="C3588" s="255" t="s">
        <v>9105</v>
      </c>
      <c r="D3588" s="9">
        <v>5.5013418245289464E-2</v>
      </c>
      <c r="E3588" s="9">
        <v>1745868.793903793</v>
      </c>
      <c r="F3588" s="255" t="s">
        <v>9135</v>
      </c>
      <c r="G3588" s="9"/>
      <c r="H3588" s="255" t="s">
        <v>9171</v>
      </c>
      <c r="I3588" s="9">
        <v>2</v>
      </c>
    </row>
    <row r="3589" spans="1:9">
      <c r="A3589" s="255" t="s">
        <v>4771</v>
      </c>
      <c r="B3589" s="9">
        <v>5</v>
      </c>
      <c r="C3589" s="255" t="s">
        <v>9105</v>
      </c>
      <c r="D3589" s="9">
        <v>0.1767315822641764</v>
      </c>
      <c r="E3589" s="9">
        <v>1745868.793903793</v>
      </c>
      <c r="F3589" s="255" t="s">
        <v>9127</v>
      </c>
      <c r="G3589" s="9"/>
      <c r="H3589" s="255" t="s">
        <v>9171</v>
      </c>
      <c r="I3589" s="9">
        <v>2</v>
      </c>
    </row>
    <row r="3590" spans="1:9">
      <c r="A3590" s="255" t="s">
        <v>4786</v>
      </c>
      <c r="B3590" s="9">
        <v>5</v>
      </c>
      <c r="C3590" s="255" t="s">
        <v>9105</v>
      </c>
      <c r="D3590" s="9">
        <v>6.4372666666921194E-2</v>
      </c>
      <c r="E3590" s="9">
        <v>1745868.793903793</v>
      </c>
      <c r="F3590" s="255" t="s">
        <v>9130</v>
      </c>
      <c r="G3590" s="9"/>
      <c r="H3590" s="255" t="s">
        <v>9171</v>
      </c>
      <c r="I3590" s="9">
        <v>2</v>
      </c>
    </row>
    <row r="3591" spans="1:9">
      <c r="A3591" s="255" t="s">
        <v>4770</v>
      </c>
      <c r="B3591" s="9">
        <v>5</v>
      </c>
      <c r="C3591" s="255" t="s">
        <v>9105</v>
      </c>
      <c r="D3591" s="9">
        <v>6.4372666666921194E-2</v>
      </c>
      <c r="E3591" s="9">
        <v>1745868.793903793</v>
      </c>
      <c r="F3591" s="255" t="s">
        <v>9131</v>
      </c>
      <c r="G3591" s="9"/>
      <c r="H3591" s="255" t="s">
        <v>9171</v>
      </c>
      <c r="I3591" s="9">
        <v>2</v>
      </c>
    </row>
    <row r="3592" spans="1:9">
      <c r="A3592" s="255" t="s">
        <v>4785</v>
      </c>
      <c r="B3592" s="9">
        <v>5</v>
      </c>
      <c r="C3592" s="255" t="s">
        <v>9105</v>
      </c>
      <c r="D3592" s="9">
        <v>7.1223769000167234E-2</v>
      </c>
      <c r="E3592" s="9">
        <v>1745868.793903793</v>
      </c>
      <c r="F3592" s="255" t="s">
        <v>9137</v>
      </c>
      <c r="G3592" s="9"/>
      <c r="H3592" s="255" t="s">
        <v>9171</v>
      </c>
      <c r="I3592" s="9">
        <v>2</v>
      </c>
    </row>
    <row r="3593" spans="1:9">
      <c r="A3593" s="255" t="s">
        <v>4775</v>
      </c>
      <c r="B3593" s="9">
        <v>5</v>
      </c>
      <c r="C3593" s="255" t="s">
        <v>9105</v>
      </c>
      <c r="D3593" s="9">
        <v>6.3124853166962966E-2</v>
      </c>
      <c r="E3593" s="9">
        <v>1745868.793903793</v>
      </c>
      <c r="F3593" s="255" t="s">
        <v>9134</v>
      </c>
      <c r="G3593" s="9"/>
      <c r="H3593" s="255" t="s">
        <v>9171</v>
      </c>
      <c r="I3593" s="9">
        <v>2</v>
      </c>
    </row>
    <row r="3594" spans="1:9">
      <c r="A3594" s="255" t="s">
        <v>4784</v>
      </c>
      <c r="B3594" s="9">
        <v>5</v>
      </c>
      <c r="C3594" s="255" t="s">
        <v>9105</v>
      </c>
      <c r="D3594" s="9"/>
      <c r="E3594" s="9">
        <v>1745868.793903793</v>
      </c>
      <c r="F3594" s="255" t="s">
        <v>9120</v>
      </c>
      <c r="G3594" s="9"/>
      <c r="H3594" s="255" t="s">
        <v>9171</v>
      </c>
      <c r="I3594" s="9">
        <v>2</v>
      </c>
    </row>
    <row r="3595" spans="1:9">
      <c r="A3595" s="255" t="s">
        <v>4769</v>
      </c>
      <c r="B3595" s="9">
        <v>5</v>
      </c>
      <c r="C3595" s="255" t="s">
        <v>9105</v>
      </c>
      <c r="D3595" s="9"/>
      <c r="E3595" s="9">
        <v>1745868.793903793</v>
      </c>
      <c r="F3595" s="255" t="s">
        <v>9119</v>
      </c>
      <c r="G3595" s="9"/>
      <c r="H3595" s="255" t="s">
        <v>9171</v>
      </c>
      <c r="I3595" s="9">
        <v>2</v>
      </c>
    </row>
    <row r="3596" spans="1:9">
      <c r="A3596" s="255" t="s">
        <v>4774</v>
      </c>
      <c r="B3596" s="9">
        <v>5</v>
      </c>
      <c r="C3596" s="255" t="s">
        <v>9105</v>
      </c>
      <c r="D3596" s="9"/>
      <c r="E3596" s="9">
        <v>1745868.793903793</v>
      </c>
      <c r="F3596" s="255" t="s">
        <v>9124</v>
      </c>
      <c r="G3596" s="9"/>
      <c r="H3596" s="255" t="s">
        <v>9171</v>
      </c>
      <c r="I3596" s="9">
        <v>2</v>
      </c>
    </row>
    <row r="3597" spans="1:9">
      <c r="A3597" s="255" t="s">
        <v>4765</v>
      </c>
      <c r="B3597" s="9">
        <v>5</v>
      </c>
      <c r="C3597" s="255" t="s">
        <v>9105</v>
      </c>
      <c r="D3597" s="9"/>
      <c r="E3597" s="9">
        <v>1745868.793903793</v>
      </c>
      <c r="F3597" s="255" t="s">
        <v>9118</v>
      </c>
      <c r="G3597" s="9"/>
      <c r="H3597" s="255" t="s">
        <v>9171</v>
      </c>
      <c r="I3597" s="9">
        <v>2</v>
      </c>
    </row>
    <row r="3598" spans="1:9">
      <c r="A3598" s="255" t="s">
        <v>4767</v>
      </c>
      <c r="B3598" s="9">
        <v>5</v>
      </c>
      <c r="C3598" s="255" t="s">
        <v>9105</v>
      </c>
      <c r="D3598" s="9"/>
      <c r="E3598" s="9">
        <v>1745868.793903793</v>
      </c>
      <c r="F3598" s="255" t="s">
        <v>9121</v>
      </c>
      <c r="G3598" s="9"/>
      <c r="H3598" s="255" t="s">
        <v>9171</v>
      </c>
      <c r="I3598" s="9">
        <v>2</v>
      </c>
    </row>
    <row r="3599" spans="1:9">
      <c r="A3599" s="255" t="s">
        <v>4772</v>
      </c>
      <c r="B3599" s="9">
        <v>5</v>
      </c>
      <c r="C3599" s="255" t="s">
        <v>9105</v>
      </c>
      <c r="D3599" s="9">
        <v>0.1767315822641764</v>
      </c>
      <c r="E3599" s="9">
        <v>1745868.793903793</v>
      </c>
      <c r="F3599" s="255" t="s">
        <v>9125</v>
      </c>
      <c r="G3599" s="9"/>
      <c r="H3599" s="255" t="s">
        <v>9171</v>
      </c>
      <c r="I3599" s="9">
        <v>2</v>
      </c>
    </row>
    <row r="3600" spans="1:9">
      <c r="A3600" s="255" t="s">
        <v>4762</v>
      </c>
      <c r="B3600" s="9">
        <v>5</v>
      </c>
      <c r="C3600" s="255" t="s">
        <v>9105</v>
      </c>
      <c r="D3600" s="9"/>
      <c r="E3600" s="9">
        <v>1745868.793903793</v>
      </c>
      <c r="F3600" s="255" t="s">
        <v>9122</v>
      </c>
      <c r="G3600" s="9"/>
      <c r="H3600" s="255" t="s">
        <v>9171</v>
      </c>
      <c r="I3600" s="9">
        <v>2</v>
      </c>
    </row>
    <row r="3601" spans="1:9">
      <c r="A3601" s="255" t="s">
        <v>4777</v>
      </c>
      <c r="B3601" s="9">
        <v>5</v>
      </c>
      <c r="C3601" s="255" t="s">
        <v>9105</v>
      </c>
      <c r="D3601" s="9">
        <v>5.3482244361933697E-2</v>
      </c>
      <c r="E3601" s="9">
        <v>1745868.793903793</v>
      </c>
      <c r="F3601" s="255" t="s">
        <v>9139</v>
      </c>
      <c r="G3601" s="9"/>
      <c r="H3601" s="255" t="s">
        <v>9171</v>
      </c>
      <c r="I3601" s="9">
        <v>2</v>
      </c>
    </row>
    <row r="3602" spans="1:9">
      <c r="A3602" s="255" t="s">
        <v>4779</v>
      </c>
      <c r="B3602" s="9">
        <v>5</v>
      </c>
      <c r="C3602" s="255" t="s">
        <v>9105</v>
      </c>
      <c r="D3602" s="9">
        <v>0.1767315822641764</v>
      </c>
      <c r="E3602" s="9">
        <v>1745868.793903793</v>
      </c>
      <c r="F3602" s="255" t="s">
        <v>9126</v>
      </c>
      <c r="G3602" s="9"/>
      <c r="H3602" s="255" t="s">
        <v>9171</v>
      </c>
      <c r="I3602" s="9">
        <v>2</v>
      </c>
    </row>
    <row r="3603" spans="1:9">
      <c r="A3603" s="255" t="s">
        <v>4768</v>
      </c>
      <c r="B3603" s="9">
        <v>5</v>
      </c>
      <c r="C3603" s="255" t="s">
        <v>9105</v>
      </c>
      <c r="D3603" s="9">
        <v>0.18951711808661623</v>
      </c>
      <c r="E3603" s="9">
        <v>1745868.793903793</v>
      </c>
      <c r="F3603" s="255" t="s">
        <v>9136</v>
      </c>
      <c r="G3603" s="9"/>
      <c r="H3603" s="255" t="s">
        <v>9171</v>
      </c>
      <c r="I3603" s="9">
        <v>2</v>
      </c>
    </row>
    <row r="3604" spans="1:9">
      <c r="A3604" s="255" t="s">
        <v>4773</v>
      </c>
      <c r="B3604" s="9">
        <v>5</v>
      </c>
      <c r="C3604" s="255" t="s">
        <v>9105</v>
      </c>
      <c r="D3604" s="9"/>
      <c r="E3604" s="9">
        <v>1745868.793903793</v>
      </c>
      <c r="F3604" s="255" t="s">
        <v>9141</v>
      </c>
      <c r="G3604" s="9"/>
      <c r="H3604" s="255" t="s">
        <v>9171</v>
      </c>
      <c r="I3604" s="9">
        <v>2</v>
      </c>
    </row>
    <row r="3605" spans="1:9">
      <c r="A3605" s="255" t="s">
        <v>4776</v>
      </c>
      <c r="B3605" s="9">
        <v>5</v>
      </c>
      <c r="C3605" s="255" t="s">
        <v>9105</v>
      </c>
      <c r="D3605" s="9">
        <v>3.433350345589984E-2</v>
      </c>
      <c r="E3605" s="9">
        <v>1745868.793903793</v>
      </c>
      <c r="F3605" s="255" t="s">
        <v>9133</v>
      </c>
      <c r="G3605" s="9"/>
      <c r="H3605" s="255" t="s">
        <v>9171</v>
      </c>
      <c r="I3605" s="9">
        <v>2</v>
      </c>
    </row>
    <row r="3606" spans="1:9">
      <c r="A3606" s="255" t="s">
        <v>4780</v>
      </c>
      <c r="B3606" s="9">
        <v>5</v>
      </c>
      <c r="C3606" s="255" t="s">
        <v>9105</v>
      </c>
      <c r="D3606" s="9">
        <v>3.433350345589984E-2</v>
      </c>
      <c r="E3606" s="9">
        <v>1745868.793903793</v>
      </c>
      <c r="F3606" s="255" t="s">
        <v>9132</v>
      </c>
      <c r="G3606" s="9"/>
      <c r="H3606" s="255" t="s">
        <v>9171</v>
      </c>
      <c r="I3606" s="9">
        <v>2</v>
      </c>
    </row>
    <row r="3607" spans="1:9">
      <c r="A3607" s="255" t="s">
        <v>4791</v>
      </c>
      <c r="B3607" s="9">
        <v>6</v>
      </c>
      <c r="C3607" s="255" t="s">
        <v>9105</v>
      </c>
      <c r="D3607" s="9">
        <v>7.8971391660635548E-2</v>
      </c>
      <c r="E3607" s="9">
        <v>1750668.0692784099</v>
      </c>
      <c r="F3607" s="255" t="s">
        <v>9130</v>
      </c>
      <c r="G3607" s="9"/>
      <c r="H3607" s="255" t="s">
        <v>9171</v>
      </c>
      <c r="I3607" s="9">
        <v>2</v>
      </c>
    </row>
    <row r="3608" spans="1:9">
      <c r="A3608" s="255" t="s">
        <v>4795</v>
      </c>
      <c r="B3608" s="9">
        <v>6</v>
      </c>
      <c r="C3608" s="255" t="s">
        <v>9105</v>
      </c>
      <c r="D3608" s="9"/>
      <c r="E3608" s="9">
        <v>1750668.0692784099</v>
      </c>
      <c r="F3608" s="255" t="s">
        <v>9120</v>
      </c>
      <c r="G3608" s="9"/>
      <c r="H3608" s="255" t="s">
        <v>9171</v>
      </c>
      <c r="I3608" s="9">
        <v>2</v>
      </c>
    </row>
    <row r="3609" spans="1:9">
      <c r="A3609" s="255" t="s">
        <v>4809</v>
      </c>
      <c r="B3609" s="9">
        <v>6</v>
      </c>
      <c r="C3609" s="255" t="s">
        <v>9105</v>
      </c>
      <c r="D3609" s="9">
        <v>8.4956643586344791E-2</v>
      </c>
      <c r="E3609" s="9">
        <v>1750668.0692784099</v>
      </c>
      <c r="F3609" s="255" t="s">
        <v>9128</v>
      </c>
      <c r="G3609" s="9"/>
      <c r="H3609" s="255" t="s">
        <v>9171</v>
      </c>
      <c r="I3609" s="9">
        <v>2</v>
      </c>
    </row>
    <row r="3610" spans="1:9">
      <c r="A3610" s="255" t="s">
        <v>4811</v>
      </c>
      <c r="B3610" s="9">
        <v>6</v>
      </c>
      <c r="C3610" s="255" t="s">
        <v>9105</v>
      </c>
      <c r="D3610" s="9"/>
      <c r="E3610" s="9">
        <v>1750668.0692784099</v>
      </c>
      <c r="F3610" s="255" t="s">
        <v>9123</v>
      </c>
      <c r="G3610" s="9"/>
      <c r="H3610" s="255" t="s">
        <v>9171</v>
      </c>
      <c r="I3610" s="9">
        <v>2</v>
      </c>
    </row>
    <row r="3611" spans="1:9">
      <c r="A3611" s="255" t="s">
        <v>4798</v>
      </c>
      <c r="B3611" s="9">
        <v>6</v>
      </c>
      <c r="C3611" s="255" t="s">
        <v>9105</v>
      </c>
      <c r="D3611" s="9">
        <v>7.828786189519743E-2</v>
      </c>
      <c r="E3611" s="9">
        <v>1750668.0692784099</v>
      </c>
      <c r="F3611" s="255" t="s">
        <v>9134</v>
      </c>
      <c r="G3611" s="9"/>
      <c r="H3611" s="255" t="s">
        <v>9171</v>
      </c>
      <c r="I3611" s="9">
        <v>2</v>
      </c>
    </row>
    <row r="3612" spans="1:9">
      <c r="A3612" s="255" t="s">
        <v>4789</v>
      </c>
      <c r="B3612" s="9">
        <v>6</v>
      </c>
      <c r="C3612" s="255" t="s">
        <v>9105</v>
      </c>
      <c r="D3612" s="9">
        <v>7.0881847959655145E-2</v>
      </c>
      <c r="E3612" s="9">
        <v>1750668.0692784099</v>
      </c>
      <c r="F3612" s="255" t="s">
        <v>9135</v>
      </c>
      <c r="G3612" s="9"/>
      <c r="H3612" s="255" t="s">
        <v>9171</v>
      </c>
      <c r="I3612" s="9">
        <v>2</v>
      </c>
    </row>
    <row r="3613" spans="1:9">
      <c r="A3613" s="255" t="s">
        <v>4803</v>
      </c>
      <c r="B3613" s="9">
        <v>6</v>
      </c>
      <c r="C3613" s="255" t="s">
        <v>9105</v>
      </c>
      <c r="D3613" s="9"/>
      <c r="E3613" s="9">
        <v>1750668.0692784099</v>
      </c>
      <c r="F3613" s="255" t="s">
        <v>9119</v>
      </c>
      <c r="G3613" s="9"/>
      <c r="H3613" s="255" t="s">
        <v>9171</v>
      </c>
      <c r="I3613" s="9">
        <v>2</v>
      </c>
    </row>
    <row r="3614" spans="1:9">
      <c r="A3614" s="255" t="s">
        <v>4796</v>
      </c>
      <c r="B3614" s="9">
        <v>6</v>
      </c>
      <c r="C3614" s="255" t="s">
        <v>9105</v>
      </c>
      <c r="D3614" s="9">
        <v>4.8657458644214981E-2</v>
      </c>
      <c r="E3614" s="9">
        <v>1750668.0692784099</v>
      </c>
      <c r="F3614" s="255" t="s">
        <v>9133</v>
      </c>
      <c r="G3614" s="9"/>
      <c r="H3614" s="255" t="s">
        <v>9171</v>
      </c>
      <c r="I3614" s="9">
        <v>2</v>
      </c>
    </row>
    <row r="3615" spans="1:9">
      <c r="A3615" s="255" t="s">
        <v>4807</v>
      </c>
      <c r="B3615" s="9">
        <v>6</v>
      </c>
      <c r="C3615" s="255" t="s">
        <v>9105</v>
      </c>
      <c r="D3615" s="9">
        <v>6.2772343377058143E-2</v>
      </c>
      <c r="E3615" s="9">
        <v>1750668.0692784099</v>
      </c>
      <c r="F3615" s="255" t="s">
        <v>9129</v>
      </c>
      <c r="G3615" s="9"/>
      <c r="H3615" s="255" t="s">
        <v>9171</v>
      </c>
      <c r="I3615" s="9">
        <v>2</v>
      </c>
    </row>
    <row r="3616" spans="1:9">
      <c r="A3616" s="255" t="s">
        <v>4793</v>
      </c>
      <c r="B3616" s="9">
        <v>6</v>
      </c>
      <c r="C3616" s="255" t="s">
        <v>9105</v>
      </c>
      <c r="D3616" s="9">
        <v>8.3494056641335093E-2</v>
      </c>
      <c r="E3616" s="9">
        <v>1750668.0692784099</v>
      </c>
      <c r="F3616" s="255" t="s">
        <v>9137</v>
      </c>
      <c r="G3616" s="9"/>
      <c r="H3616" s="255" t="s">
        <v>9171</v>
      </c>
      <c r="I3616" s="9">
        <v>2</v>
      </c>
    </row>
    <row r="3617" spans="1:9">
      <c r="A3617" s="255" t="s">
        <v>4800</v>
      </c>
      <c r="B3617" s="9">
        <v>6</v>
      </c>
      <c r="C3617" s="255" t="s">
        <v>9105</v>
      </c>
      <c r="D3617" s="9"/>
      <c r="E3617" s="9">
        <v>1750668.0692784099</v>
      </c>
      <c r="F3617" s="255" t="s">
        <v>9121</v>
      </c>
      <c r="G3617" s="9"/>
      <c r="H3617" s="255" t="s">
        <v>9171</v>
      </c>
      <c r="I3617" s="9">
        <v>2</v>
      </c>
    </row>
    <row r="3618" spans="1:9">
      <c r="A3618" s="255" t="s">
        <v>4794</v>
      </c>
      <c r="B3618" s="9">
        <v>6</v>
      </c>
      <c r="C3618" s="255" t="s">
        <v>9105</v>
      </c>
      <c r="D3618" s="9">
        <v>0.19520538153069</v>
      </c>
      <c r="E3618" s="9">
        <v>1750668.0692784099</v>
      </c>
      <c r="F3618" s="255" t="s">
        <v>9127</v>
      </c>
      <c r="G3618" s="9"/>
      <c r="H3618" s="255" t="s">
        <v>9171</v>
      </c>
      <c r="I3618" s="9">
        <v>2</v>
      </c>
    </row>
    <row r="3619" spans="1:9">
      <c r="A3619" s="255" t="s">
        <v>4810</v>
      </c>
      <c r="B3619" s="9">
        <v>6</v>
      </c>
      <c r="C3619" s="255" t="s">
        <v>9105</v>
      </c>
      <c r="D3619" s="9">
        <v>6.438981935603974E-2</v>
      </c>
      <c r="E3619" s="9">
        <v>1750668.0692784099</v>
      </c>
      <c r="F3619" s="255" t="s">
        <v>9139</v>
      </c>
      <c r="G3619" s="9"/>
      <c r="H3619" s="255" t="s">
        <v>9171</v>
      </c>
      <c r="I3619" s="9">
        <v>2</v>
      </c>
    </row>
    <row r="3620" spans="1:9">
      <c r="A3620" s="255" t="s">
        <v>4806</v>
      </c>
      <c r="B3620" s="9">
        <v>6</v>
      </c>
      <c r="C3620" s="255" t="s">
        <v>9105</v>
      </c>
      <c r="D3620" s="9">
        <v>-3.4942812902843165E-2</v>
      </c>
      <c r="E3620" s="9">
        <v>1750668.0692784099</v>
      </c>
      <c r="F3620" s="255" t="s">
        <v>9138</v>
      </c>
      <c r="G3620" s="9"/>
      <c r="H3620" s="255" t="s">
        <v>9171</v>
      </c>
      <c r="I3620" s="9">
        <v>2</v>
      </c>
    </row>
    <row r="3621" spans="1:9">
      <c r="A3621" s="255" t="s">
        <v>4788</v>
      </c>
      <c r="B3621" s="9">
        <v>6</v>
      </c>
      <c r="C3621" s="255" t="s">
        <v>9105</v>
      </c>
      <c r="D3621" s="9">
        <v>0.19520538153069</v>
      </c>
      <c r="E3621" s="9">
        <v>1750668.0692784099</v>
      </c>
      <c r="F3621" s="255" t="s">
        <v>9125</v>
      </c>
      <c r="G3621" s="9"/>
      <c r="H3621" s="255" t="s">
        <v>9171</v>
      </c>
      <c r="I3621" s="9">
        <v>2</v>
      </c>
    </row>
    <row r="3622" spans="1:9">
      <c r="A3622" s="255" t="s">
        <v>4802</v>
      </c>
      <c r="B3622" s="9">
        <v>6</v>
      </c>
      <c r="C3622" s="255" t="s">
        <v>9105</v>
      </c>
      <c r="D3622" s="9">
        <v>0.19520538153069</v>
      </c>
      <c r="E3622" s="9">
        <v>1750668.0692784099</v>
      </c>
      <c r="F3622" s="255" t="s">
        <v>9126</v>
      </c>
      <c r="G3622" s="9"/>
      <c r="H3622" s="255" t="s">
        <v>9171</v>
      </c>
      <c r="I3622" s="9">
        <v>2</v>
      </c>
    </row>
    <row r="3623" spans="1:9">
      <c r="A3623" s="255" t="s">
        <v>4804</v>
      </c>
      <c r="B3623" s="9">
        <v>6</v>
      </c>
      <c r="C3623" s="255" t="s">
        <v>9105</v>
      </c>
      <c r="D3623" s="9">
        <v>6.1378757080028636E-2</v>
      </c>
      <c r="E3623" s="9">
        <v>1750668.0692784099</v>
      </c>
      <c r="F3623" s="255" t="s">
        <v>9140</v>
      </c>
      <c r="G3623" s="9"/>
      <c r="H3623" s="255" t="s">
        <v>9171</v>
      </c>
      <c r="I3623" s="9">
        <v>2</v>
      </c>
    </row>
    <row r="3624" spans="1:9">
      <c r="A3624" s="255" t="s">
        <v>4799</v>
      </c>
      <c r="B3624" s="9">
        <v>6</v>
      </c>
      <c r="C3624" s="255" t="s">
        <v>9105</v>
      </c>
      <c r="D3624" s="9">
        <v>7.8971391660635548E-2</v>
      </c>
      <c r="E3624" s="9">
        <v>1750668.0692784099</v>
      </c>
      <c r="F3624" s="255" t="s">
        <v>9131</v>
      </c>
      <c r="G3624" s="9"/>
      <c r="H3624" s="255" t="s">
        <v>9171</v>
      </c>
      <c r="I3624" s="9">
        <v>2</v>
      </c>
    </row>
    <row r="3625" spans="1:9">
      <c r="A3625" s="255" t="s">
        <v>4808</v>
      </c>
      <c r="B3625" s="9">
        <v>6</v>
      </c>
      <c r="C3625" s="255" t="s">
        <v>9105</v>
      </c>
      <c r="D3625" s="9"/>
      <c r="E3625" s="9">
        <v>1750668.0692784099</v>
      </c>
      <c r="F3625" s="255" t="s">
        <v>9124</v>
      </c>
      <c r="G3625" s="9"/>
      <c r="H3625" s="255" t="s">
        <v>9171</v>
      </c>
      <c r="I3625" s="9">
        <v>2</v>
      </c>
    </row>
    <row r="3626" spans="1:9">
      <c r="A3626" s="255" t="s">
        <v>4790</v>
      </c>
      <c r="B3626" s="9">
        <v>6</v>
      </c>
      <c r="C3626" s="255" t="s">
        <v>9105</v>
      </c>
      <c r="D3626" s="9"/>
      <c r="E3626" s="9">
        <v>1750668.0692784099</v>
      </c>
      <c r="F3626" s="255" t="s">
        <v>9122</v>
      </c>
      <c r="G3626" s="9"/>
      <c r="H3626" s="255" t="s">
        <v>9171</v>
      </c>
      <c r="I3626" s="9">
        <v>2</v>
      </c>
    </row>
    <row r="3627" spans="1:9">
      <c r="A3627" s="255" t="s">
        <v>4805</v>
      </c>
      <c r="B3627" s="9">
        <v>6</v>
      </c>
      <c r="C3627" s="255" t="s">
        <v>9105</v>
      </c>
      <c r="D3627" s="9">
        <v>6.383602995254492E-2</v>
      </c>
      <c r="E3627" s="9">
        <v>1750668.0692784099</v>
      </c>
      <c r="F3627" s="255" t="s">
        <v>9117</v>
      </c>
      <c r="G3627" s="9"/>
      <c r="H3627" s="255" t="s">
        <v>9171</v>
      </c>
      <c r="I3627" s="9">
        <v>2</v>
      </c>
    </row>
    <row r="3628" spans="1:9">
      <c r="A3628" s="255" t="s">
        <v>4797</v>
      </c>
      <c r="B3628" s="9">
        <v>6</v>
      </c>
      <c r="C3628" s="255" t="s">
        <v>9105</v>
      </c>
      <c r="D3628" s="9">
        <v>4.8657458644214981E-2</v>
      </c>
      <c r="E3628" s="9">
        <v>1750668.0692784099</v>
      </c>
      <c r="F3628" s="255" t="s">
        <v>9132</v>
      </c>
      <c r="G3628" s="9"/>
      <c r="H3628" s="255" t="s">
        <v>9171</v>
      </c>
      <c r="I3628" s="9">
        <v>2</v>
      </c>
    </row>
    <row r="3629" spans="1:9">
      <c r="A3629" s="255" t="s">
        <v>4787</v>
      </c>
      <c r="B3629" s="9">
        <v>6</v>
      </c>
      <c r="C3629" s="255" t="s">
        <v>9105</v>
      </c>
      <c r="D3629" s="9">
        <v>0.18454572375504874</v>
      </c>
      <c r="E3629" s="9">
        <v>1750668.0692784099</v>
      </c>
      <c r="F3629" s="255" t="s">
        <v>9136</v>
      </c>
      <c r="G3629" s="9"/>
      <c r="H3629" s="255" t="s">
        <v>9171</v>
      </c>
      <c r="I3629" s="9">
        <v>2</v>
      </c>
    </row>
    <row r="3630" spans="1:9">
      <c r="A3630" s="255" t="s">
        <v>4801</v>
      </c>
      <c r="B3630" s="9">
        <v>6</v>
      </c>
      <c r="C3630" s="255" t="s">
        <v>9105</v>
      </c>
      <c r="D3630" s="9"/>
      <c r="E3630" s="9">
        <v>1750668.0692784099</v>
      </c>
      <c r="F3630" s="255" t="s">
        <v>9118</v>
      </c>
      <c r="G3630" s="9"/>
      <c r="H3630" s="255" t="s">
        <v>9171</v>
      </c>
      <c r="I3630" s="9">
        <v>2</v>
      </c>
    </row>
    <row r="3631" spans="1:9">
      <c r="A3631" s="255" t="s">
        <v>4792</v>
      </c>
      <c r="B3631" s="9">
        <v>6</v>
      </c>
      <c r="C3631" s="255" t="s">
        <v>9105</v>
      </c>
      <c r="D3631" s="9"/>
      <c r="E3631" s="9">
        <v>1750668.0692784099</v>
      </c>
      <c r="F3631" s="255" t="s">
        <v>9141</v>
      </c>
      <c r="G3631" s="9"/>
      <c r="H3631" s="255" t="s">
        <v>9171</v>
      </c>
      <c r="I3631" s="9">
        <v>2</v>
      </c>
    </row>
    <row r="3632" spans="1:9">
      <c r="A3632" s="255" t="s">
        <v>4835</v>
      </c>
      <c r="B3632" s="9">
        <v>7</v>
      </c>
      <c r="C3632" s="255" t="s">
        <v>9105</v>
      </c>
      <c r="D3632" s="9"/>
      <c r="E3632" s="9">
        <v>1747476.4279072278</v>
      </c>
      <c r="F3632" s="255" t="s">
        <v>9141</v>
      </c>
      <c r="G3632" s="9"/>
      <c r="H3632" s="255" t="s">
        <v>9171</v>
      </c>
      <c r="I3632" s="9">
        <v>2</v>
      </c>
    </row>
    <row r="3633" spans="1:9">
      <c r="A3633" s="255" t="s">
        <v>4826</v>
      </c>
      <c r="B3633" s="9">
        <v>7</v>
      </c>
      <c r="C3633" s="255" t="s">
        <v>9105</v>
      </c>
      <c r="D3633" s="9"/>
      <c r="E3633" s="9">
        <v>1747476.4279072278</v>
      </c>
      <c r="F3633" s="255" t="s">
        <v>9121</v>
      </c>
      <c r="G3633" s="9"/>
      <c r="H3633" s="255" t="s">
        <v>9171</v>
      </c>
      <c r="I3633" s="9">
        <v>2</v>
      </c>
    </row>
    <row r="3634" spans="1:9">
      <c r="A3634" s="255" t="s">
        <v>4819</v>
      </c>
      <c r="B3634" s="9">
        <v>7</v>
      </c>
      <c r="C3634" s="255" t="s">
        <v>9105</v>
      </c>
      <c r="D3634" s="9">
        <v>7.9774082417566561E-2</v>
      </c>
      <c r="E3634" s="9">
        <v>1747476.4279072278</v>
      </c>
      <c r="F3634" s="255" t="s">
        <v>9132</v>
      </c>
      <c r="G3634" s="9"/>
      <c r="H3634" s="255" t="s">
        <v>9171</v>
      </c>
      <c r="I3634" s="9">
        <v>2</v>
      </c>
    </row>
    <row r="3635" spans="1:9">
      <c r="A3635" s="255" t="s">
        <v>4815</v>
      </c>
      <c r="B3635" s="9">
        <v>7</v>
      </c>
      <c r="C3635" s="255" t="s">
        <v>9105</v>
      </c>
      <c r="D3635" s="9">
        <v>0.17459720482212457</v>
      </c>
      <c r="E3635" s="9">
        <v>1747476.4279072278</v>
      </c>
      <c r="F3635" s="255" t="s">
        <v>9136</v>
      </c>
      <c r="G3635" s="9"/>
      <c r="H3635" s="255" t="s">
        <v>9171</v>
      </c>
      <c r="I3635" s="9">
        <v>2</v>
      </c>
    </row>
    <row r="3636" spans="1:9">
      <c r="A3636" s="255" t="s">
        <v>4823</v>
      </c>
      <c r="B3636" s="9">
        <v>7</v>
      </c>
      <c r="C3636" s="255" t="s">
        <v>9105</v>
      </c>
      <c r="D3636" s="9">
        <v>9.2876165386972645E-2</v>
      </c>
      <c r="E3636" s="9">
        <v>1747476.4279072278</v>
      </c>
      <c r="F3636" s="255" t="s">
        <v>9139</v>
      </c>
      <c r="G3636" s="9"/>
      <c r="H3636" s="255" t="s">
        <v>9171</v>
      </c>
      <c r="I3636" s="9">
        <v>2</v>
      </c>
    </row>
    <row r="3637" spans="1:9">
      <c r="A3637" s="255" t="s">
        <v>4828</v>
      </c>
      <c r="B3637" s="9">
        <v>7</v>
      </c>
      <c r="C3637" s="255" t="s">
        <v>9105</v>
      </c>
      <c r="D3637" s="9">
        <v>9.1355814712085329E-2</v>
      </c>
      <c r="E3637" s="9">
        <v>1747476.4279072278</v>
      </c>
      <c r="F3637" s="255" t="s">
        <v>9131</v>
      </c>
      <c r="G3637" s="9"/>
      <c r="H3637" s="255" t="s">
        <v>9171</v>
      </c>
      <c r="I3637" s="9">
        <v>2</v>
      </c>
    </row>
    <row r="3638" spans="1:9">
      <c r="A3638" s="255" t="s">
        <v>4814</v>
      </c>
      <c r="B3638" s="9">
        <v>7</v>
      </c>
      <c r="C3638" s="255" t="s">
        <v>9105</v>
      </c>
      <c r="D3638" s="9">
        <v>9.8886747056848107E-2</v>
      </c>
      <c r="E3638" s="9">
        <v>1747476.4279072278</v>
      </c>
      <c r="F3638" s="255" t="s">
        <v>9137</v>
      </c>
      <c r="G3638" s="9"/>
      <c r="H3638" s="255" t="s">
        <v>9171</v>
      </c>
      <c r="I3638" s="9">
        <v>2</v>
      </c>
    </row>
    <row r="3639" spans="1:9">
      <c r="A3639" s="255" t="s">
        <v>4834</v>
      </c>
      <c r="B3639" s="9">
        <v>7</v>
      </c>
      <c r="C3639" s="255" t="s">
        <v>9105</v>
      </c>
      <c r="D3639" s="9">
        <v>7.3629038132204505E-2</v>
      </c>
      <c r="E3639" s="9">
        <v>1747476.4279072278</v>
      </c>
      <c r="F3639" s="255" t="s">
        <v>9140</v>
      </c>
      <c r="G3639" s="9"/>
      <c r="H3639" s="255" t="s">
        <v>9171</v>
      </c>
      <c r="I3639" s="9">
        <v>2</v>
      </c>
    </row>
    <row r="3640" spans="1:9">
      <c r="A3640" s="255" t="s">
        <v>4836</v>
      </c>
      <c r="B3640" s="9">
        <v>7</v>
      </c>
      <c r="C3640" s="255" t="s">
        <v>9105</v>
      </c>
      <c r="D3640" s="9">
        <v>8.5589097070701295E-2</v>
      </c>
      <c r="E3640" s="9">
        <v>1747476.4279072278</v>
      </c>
      <c r="F3640" s="255" t="s">
        <v>9135</v>
      </c>
      <c r="G3640" s="9"/>
      <c r="H3640" s="255" t="s">
        <v>9171</v>
      </c>
      <c r="I3640" s="9">
        <v>2</v>
      </c>
    </row>
    <row r="3641" spans="1:9">
      <c r="A3641" s="255" t="s">
        <v>4821</v>
      </c>
      <c r="B3641" s="9">
        <v>7</v>
      </c>
      <c r="C3641" s="255" t="s">
        <v>9105</v>
      </c>
      <c r="D3641" s="9">
        <v>7.8587593695109551E-2</v>
      </c>
      <c r="E3641" s="9">
        <v>1747476.4279072278</v>
      </c>
      <c r="F3641" s="255" t="s">
        <v>9117</v>
      </c>
      <c r="G3641" s="9"/>
      <c r="H3641" s="255" t="s">
        <v>9171</v>
      </c>
      <c r="I3641" s="9">
        <v>2</v>
      </c>
    </row>
    <row r="3642" spans="1:9">
      <c r="A3642" s="255" t="s">
        <v>4825</v>
      </c>
      <c r="B3642" s="9">
        <v>7</v>
      </c>
      <c r="C3642" s="255" t="s">
        <v>9105</v>
      </c>
      <c r="D3642" s="9"/>
      <c r="E3642" s="9">
        <v>1747476.4279072278</v>
      </c>
      <c r="F3642" s="255" t="s">
        <v>9123</v>
      </c>
      <c r="G3642" s="9"/>
      <c r="H3642" s="255" t="s">
        <v>9171</v>
      </c>
      <c r="I3642" s="9">
        <v>2</v>
      </c>
    </row>
    <row r="3643" spans="1:9">
      <c r="A3643" s="255" t="s">
        <v>4831</v>
      </c>
      <c r="B3643" s="9">
        <v>7</v>
      </c>
      <c r="C3643" s="255" t="s">
        <v>9105</v>
      </c>
      <c r="D3643" s="9"/>
      <c r="E3643" s="9">
        <v>1747476.4279072278</v>
      </c>
      <c r="F3643" s="255" t="s">
        <v>9119</v>
      </c>
      <c r="G3643" s="9"/>
      <c r="H3643" s="255" t="s">
        <v>9171</v>
      </c>
      <c r="I3643" s="9">
        <v>2</v>
      </c>
    </row>
    <row r="3644" spans="1:9">
      <c r="A3644" s="255" t="s">
        <v>4822</v>
      </c>
      <c r="B3644" s="9">
        <v>7</v>
      </c>
      <c r="C3644" s="255" t="s">
        <v>9105</v>
      </c>
      <c r="D3644" s="9">
        <v>8.2537034825969663E-2</v>
      </c>
      <c r="E3644" s="9">
        <v>1747476.4279072278</v>
      </c>
      <c r="F3644" s="255" t="s">
        <v>9129</v>
      </c>
      <c r="G3644" s="9"/>
      <c r="H3644" s="255" t="s">
        <v>9171</v>
      </c>
      <c r="I3644" s="9">
        <v>2</v>
      </c>
    </row>
    <row r="3645" spans="1:9">
      <c r="A3645" s="255" t="s">
        <v>4816</v>
      </c>
      <c r="B3645" s="9">
        <v>7</v>
      </c>
      <c r="C3645" s="255" t="s">
        <v>9105</v>
      </c>
      <c r="D3645" s="9">
        <v>0.15463372795765512</v>
      </c>
      <c r="E3645" s="9">
        <v>1747476.4279072278</v>
      </c>
      <c r="F3645" s="255" t="s">
        <v>9127</v>
      </c>
      <c r="G3645" s="9"/>
      <c r="H3645" s="255" t="s">
        <v>9171</v>
      </c>
      <c r="I3645" s="9">
        <v>2</v>
      </c>
    </row>
    <row r="3646" spans="1:9">
      <c r="A3646" s="255" t="s">
        <v>4832</v>
      </c>
      <c r="B3646" s="9">
        <v>7</v>
      </c>
      <c r="C3646" s="255" t="s">
        <v>9105</v>
      </c>
      <c r="D3646" s="9">
        <v>0.15463372795765512</v>
      </c>
      <c r="E3646" s="9">
        <v>1747476.4279072278</v>
      </c>
      <c r="F3646" s="255" t="s">
        <v>9125</v>
      </c>
      <c r="G3646" s="9"/>
      <c r="H3646" s="255" t="s">
        <v>9171</v>
      </c>
      <c r="I3646" s="9">
        <v>2</v>
      </c>
    </row>
    <row r="3647" spans="1:9">
      <c r="A3647" s="255" t="s">
        <v>4813</v>
      </c>
      <c r="B3647" s="9">
        <v>7</v>
      </c>
      <c r="C3647" s="255" t="s">
        <v>9105</v>
      </c>
      <c r="D3647" s="9"/>
      <c r="E3647" s="9">
        <v>1747476.4279072278</v>
      </c>
      <c r="F3647" s="255" t="s">
        <v>9122</v>
      </c>
      <c r="G3647" s="9"/>
      <c r="H3647" s="255" t="s">
        <v>9171</v>
      </c>
      <c r="I3647" s="9">
        <v>2</v>
      </c>
    </row>
    <row r="3648" spans="1:9">
      <c r="A3648" s="255" t="s">
        <v>4827</v>
      </c>
      <c r="B3648" s="9">
        <v>7</v>
      </c>
      <c r="C3648" s="255" t="s">
        <v>9105</v>
      </c>
      <c r="D3648" s="9">
        <v>9.9575369351873722E-2</v>
      </c>
      <c r="E3648" s="9">
        <v>1747476.4279072278</v>
      </c>
      <c r="F3648" s="255" t="s">
        <v>9128</v>
      </c>
      <c r="G3648" s="9"/>
      <c r="H3648" s="255" t="s">
        <v>9171</v>
      </c>
      <c r="I3648" s="9">
        <v>2</v>
      </c>
    </row>
    <row r="3649" spans="1:9">
      <c r="A3649" s="255" t="s">
        <v>4820</v>
      </c>
      <c r="B3649" s="9">
        <v>7</v>
      </c>
      <c r="C3649" s="255" t="s">
        <v>9105</v>
      </c>
      <c r="D3649" s="9">
        <v>9.1355814712085329E-2</v>
      </c>
      <c r="E3649" s="9">
        <v>1747476.4279072278</v>
      </c>
      <c r="F3649" s="255" t="s">
        <v>9130</v>
      </c>
      <c r="G3649" s="9"/>
      <c r="H3649" s="255" t="s">
        <v>9171</v>
      </c>
      <c r="I3649" s="9">
        <v>2</v>
      </c>
    </row>
    <row r="3650" spans="1:9">
      <c r="A3650" s="255" t="s">
        <v>4830</v>
      </c>
      <c r="B3650" s="9">
        <v>7</v>
      </c>
      <c r="C3650" s="255" t="s">
        <v>9105</v>
      </c>
      <c r="D3650" s="9">
        <v>1.0150857134462296E-2</v>
      </c>
      <c r="E3650" s="9">
        <v>1747476.4279072278</v>
      </c>
      <c r="F3650" s="255" t="s">
        <v>9138</v>
      </c>
      <c r="G3650" s="9"/>
      <c r="H3650" s="255" t="s">
        <v>9171</v>
      </c>
      <c r="I3650" s="9">
        <v>2</v>
      </c>
    </row>
    <row r="3651" spans="1:9">
      <c r="A3651" s="255" t="s">
        <v>4824</v>
      </c>
      <c r="B3651" s="9">
        <v>7</v>
      </c>
      <c r="C3651" s="255" t="s">
        <v>9105</v>
      </c>
      <c r="D3651" s="9"/>
      <c r="E3651" s="9">
        <v>1747476.4279072278</v>
      </c>
      <c r="F3651" s="255" t="s">
        <v>9118</v>
      </c>
      <c r="G3651" s="9"/>
      <c r="H3651" s="255" t="s">
        <v>9171</v>
      </c>
      <c r="I3651" s="9">
        <v>2</v>
      </c>
    </row>
    <row r="3652" spans="1:9">
      <c r="A3652" s="255" t="s">
        <v>4829</v>
      </c>
      <c r="B3652" s="9">
        <v>7</v>
      </c>
      <c r="C3652" s="255" t="s">
        <v>9105</v>
      </c>
      <c r="D3652" s="9">
        <v>9.4909892198348833E-2</v>
      </c>
      <c r="E3652" s="9">
        <v>1747476.4279072278</v>
      </c>
      <c r="F3652" s="255" t="s">
        <v>9134</v>
      </c>
      <c r="G3652" s="9"/>
      <c r="H3652" s="255" t="s">
        <v>9171</v>
      </c>
      <c r="I3652" s="9">
        <v>2</v>
      </c>
    </row>
    <row r="3653" spans="1:9">
      <c r="A3653" s="255" t="s">
        <v>4817</v>
      </c>
      <c r="B3653" s="9">
        <v>7</v>
      </c>
      <c r="C3653" s="255" t="s">
        <v>9105</v>
      </c>
      <c r="D3653" s="9"/>
      <c r="E3653" s="9">
        <v>1747476.4279072278</v>
      </c>
      <c r="F3653" s="255" t="s">
        <v>9124</v>
      </c>
      <c r="G3653" s="9"/>
      <c r="H3653" s="255" t="s">
        <v>9171</v>
      </c>
      <c r="I3653" s="9">
        <v>2</v>
      </c>
    </row>
    <row r="3654" spans="1:9">
      <c r="A3654" s="255" t="s">
        <v>4812</v>
      </c>
      <c r="B3654" s="9">
        <v>7</v>
      </c>
      <c r="C3654" s="255" t="s">
        <v>9105</v>
      </c>
      <c r="D3654" s="9"/>
      <c r="E3654" s="9">
        <v>1747476.4279072278</v>
      </c>
      <c r="F3654" s="255" t="s">
        <v>9120</v>
      </c>
      <c r="G3654" s="9"/>
      <c r="H3654" s="255" t="s">
        <v>9171</v>
      </c>
      <c r="I3654" s="9">
        <v>2</v>
      </c>
    </row>
    <row r="3655" spans="1:9">
      <c r="A3655" s="255" t="s">
        <v>4818</v>
      </c>
      <c r="B3655" s="9">
        <v>7</v>
      </c>
      <c r="C3655" s="255" t="s">
        <v>9105</v>
      </c>
      <c r="D3655" s="9">
        <v>7.9774082417566561E-2</v>
      </c>
      <c r="E3655" s="9">
        <v>1747476.4279072278</v>
      </c>
      <c r="F3655" s="255" t="s">
        <v>9133</v>
      </c>
      <c r="G3655" s="9"/>
      <c r="H3655" s="255" t="s">
        <v>9171</v>
      </c>
      <c r="I3655" s="9">
        <v>2</v>
      </c>
    </row>
    <row r="3656" spans="1:9">
      <c r="A3656" s="255" t="s">
        <v>4833</v>
      </c>
      <c r="B3656" s="9">
        <v>7</v>
      </c>
      <c r="C3656" s="255" t="s">
        <v>9105</v>
      </c>
      <c r="D3656" s="9">
        <v>0.15463372795765512</v>
      </c>
      <c r="E3656" s="9">
        <v>1747476.4279072278</v>
      </c>
      <c r="F3656" s="255" t="s">
        <v>9126</v>
      </c>
      <c r="G3656" s="9"/>
      <c r="H3656" s="255" t="s">
        <v>9171</v>
      </c>
      <c r="I3656" s="9">
        <v>2</v>
      </c>
    </row>
    <row r="3657" spans="1:9">
      <c r="A3657" s="255" t="s">
        <v>4839</v>
      </c>
      <c r="B3657" s="9">
        <v>8</v>
      </c>
      <c r="C3657" s="255" t="s">
        <v>9105</v>
      </c>
      <c r="D3657" s="9">
        <v>0.21844668037650042</v>
      </c>
      <c r="E3657" s="9">
        <v>1747861.7394594473</v>
      </c>
      <c r="F3657" s="255" t="s">
        <v>9138</v>
      </c>
      <c r="G3657" s="9"/>
      <c r="H3657" s="255" t="s">
        <v>9171</v>
      </c>
      <c r="I3657" s="9">
        <v>2</v>
      </c>
    </row>
    <row r="3658" spans="1:9">
      <c r="A3658" s="255" t="s">
        <v>4856</v>
      </c>
      <c r="B3658" s="9">
        <v>8</v>
      </c>
      <c r="C3658" s="255" t="s">
        <v>9105</v>
      </c>
      <c r="D3658" s="9">
        <v>0.11365010597378364</v>
      </c>
      <c r="E3658" s="9">
        <v>1747861.7394594473</v>
      </c>
      <c r="F3658" s="255" t="s">
        <v>9140</v>
      </c>
      <c r="G3658" s="9"/>
      <c r="H3658" s="255" t="s">
        <v>9171</v>
      </c>
      <c r="I3658" s="9">
        <v>2</v>
      </c>
    </row>
    <row r="3659" spans="1:9">
      <c r="A3659" s="255" t="s">
        <v>4845</v>
      </c>
      <c r="B3659" s="9">
        <v>8</v>
      </c>
      <c r="C3659" s="255" t="s">
        <v>9105</v>
      </c>
      <c r="D3659" s="9">
        <v>0.12556691510171489</v>
      </c>
      <c r="E3659" s="9">
        <v>1747861.7394594473</v>
      </c>
      <c r="F3659" s="255" t="s">
        <v>9129</v>
      </c>
      <c r="G3659" s="9"/>
      <c r="H3659" s="255" t="s">
        <v>9171</v>
      </c>
      <c r="I3659" s="9">
        <v>2</v>
      </c>
    </row>
    <row r="3660" spans="1:9">
      <c r="A3660" s="255" t="s">
        <v>4849</v>
      </c>
      <c r="B3660" s="9">
        <v>8</v>
      </c>
      <c r="C3660" s="255" t="s">
        <v>9105</v>
      </c>
      <c r="D3660" s="9">
        <v>2.5815112362759702E-2</v>
      </c>
      <c r="E3660" s="9">
        <v>1747861.7394594473</v>
      </c>
      <c r="F3660" s="255" t="s">
        <v>9127</v>
      </c>
      <c r="G3660" s="9"/>
      <c r="H3660" s="255" t="s">
        <v>9171</v>
      </c>
      <c r="I3660" s="9">
        <v>2</v>
      </c>
    </row>
    <row r="3661" spans="1:9">
      <c r="A3661" s="255" t="s">
        <v>4854</v>
      </c>
      <c r="B3661" s="9">
        <v>8</v>
      </c>
      <c r="C3661" s="255" t="s">
        <v>9105</v>
      </c>
      <c r="D3661" s="9">
        <v>0.1217570559181813</v>
      </c>
      <c r="E3661" s="9">
        <v>1747861.7394594473</v>
      </c>
      <c r="F3661" s="255" t="s">
        <v>9137</v>
      </c>
      <c r="G3661" s="9"/>
      <c r="H3661" s="255" t="s">
        <v>9171</v>
      </c>
      <c r="I3661" s="9">
        <v>2</v>
      </c>
    </row>
    <row r="3662" spans="1:9">
      <c r="A3662" s="255" t="s">
        <v>4861</v>
      </c>
      <c r="B3662" s="9">
        <v>8</v>
      </c>
      <c r="C3662" s="255" t="s">
        <v>9105</v>
      </c>
      <c r="D3662" s="9"/>
      <c r="E3662" s="9">
        <v>1747861.7394594473</v>
      </c>
      <c r="F3662" s="255" t="s">
        <v>9123</v>
      </c>
      <c r="G3662" s="9"/>
      <c r="H3662" s="255" t="s">
        <v>9171</v>
      </c>
      <c r="I3662" s="9">
        <v>2</v>
      </c>
    </row>
    <row r="3663" spans="1:9">
      <c r="A3663" s="255" t="s">
        <v>4860</v>
      </c>
      <c r="B3663" s="9">
        <v>8</v>
      </c>
      <c r="C3663" s="255" t="s">
        <v>9105</v>
      </c>
      <c r="D3663" s="9">
        <v>0.11336539581717138</v>
      </c>
      <c r="E3663" s="9">
        <v>1747861.7394594473</v>
      </c>
      <c r="F3663" s="255" t="s">
        <v>9130</v>
      </c>
      <c r="G3663" s="9"/>
      <c r="H3663" s="255" t="s">
        <v>9171</v>
      </c>
      <c r="I3663" s="9">
        <v>2</v>
      </c>
    </row>
    <row r="3664" spans="1:9">
      <c r="A3664" s="255" t="s">
        <v>4852</v>
      </c>
      <c r="B3664" s="9">
        <v>8</v>
      </c>
      <c r="C3664" s="255" t="s">
        <v>9105</v>
      </c>
      <c r="D3664" s="9">
        <v>0.11336539581717138</v>
      </c>
      <c r="E3664" s="9">
        <v>1747861.7394594473</v>
      </c>
      <c r="F3664" s="255" t="s">
        <v>9131</v>
      </c>
      <c r="G3664" s="9"/>
      <c r="H3664" s="255" t="s">
        <v>9171</v>
      </c>
      <c r="I3664" s="9">
        <v>2</v>
      </c>
    </row>
    <row r="3665" spans="1:9">
      <c r="A3665" s="255" t="s">
        <v>4853</v>
      </c>
      <c r="B3665" s="9">
        <v>8</v>
      </c>
      <c r="C3665" s="255" t="s">
        <v>9105</v>
      </c>
      <c r="D3665" s="9"/>
      <c r="E3665" s="9">
        <v>1747861.7394594473</v>
      </c>
      <c r="F3665" s="255" t="s">
        <v>9141</v>
      </c>
      <c r="G3665" s="9"/>
      <c r="H3665" s="255" t="s">
        <v>9171</v>
      </c>
      <c r="I3665" s="9">
        <v>2</v>
      </c>
    </row>
    <row r="3666" spans="1:9">
      <c r="A3666" s="255" t="s">
        <v>4851</v>
      </c>
      <c r="B3666" s="9">
        <v>8</v>
      </c>
      <c r="C3666" s="255" t="s">
        <v>9105</v>
      </c>
      <c r="D3666" s="9"/>
      <c r="E3666" s="9">
        <v>1747861.7394594473</v>
      </c>
      <c r="F3666" s="255" t="s">
        <v>9118</v>
      </c>
      <c r="G3666" s="9"/>
      <c r="H3666" s="255" t="s">
        <v>9171</v>
      </c>
      <c r="I3666" s="9">
        <v>2</v>
      </c>
    </row>
    <row r="3667" spans="1:9">
      <c r="A3667" s="255" t="s">
        <v>4837</v>
      </c>
      <c r="B3667" s="9">
        <v>8</v>
      </c>
      <c r="C3667" s="255" t="s">
        <v>9105</v>
      </c>
      <c r="D3667" s="9">
        <v>3.9260382528249316E-2</v>
      </c>
      <c r="E3667" s="9">
        <v>1747861.7394594473</v>
      </c>
      <c r="F3667" s="255" t="s">
        <v>9136</v>
      </c>
      <c r="G3667" s="9"/>
      <c r="H3667" s="255" t="s">
        <v>9171</v>
      </c>
      <c r="I3667" s="9">
        <v>2</v>
      </c>
    </row>
    <row r="3668" spans="1:9">
      <c r="A3668" s="255" t="s">
        <v>4850</v>
      </c>
      <c r="B3668" s="9">
        <v>8</v>
      </c>
      <c r="C3668" s="255" t="s">
        <v>9105</v>
      </c>
      <c r="D3668" s="9"/>
      <c r="E3668" s="9">
        <v>1747861.7394594473</v>
      </c>
      <c r="F3668" s="255" t="s">
        <v>9122</v>
      </c>
      <c r="G3668" s="9"/>
      <c r="H3668" s="255" t="s">
        <v>9171</v>
      </c>
      <c r="I3668" s="9">
        <v>2</v>
      </c>
    </row>
    <row r="3669" spans="1:9">
      <c r="A3669" s="255" t="s">
        <v>4844</v>
      </c>
      <c r="B3669" s="9">
        <v>8</v>
      </c>
      <c r="C3669" s="255" t="s">
        <v>9105</v>
      </c>
      <c r="D3669" s="9">
        <v>2.5815112362759702E-2</v>
      </c>
      <c r="E3669" s="9">
        <v>1747861.7394594473</v>
      </c>
      <c r="F3669" s="255" t="s">
        <v>9125</v>
      </c>
      <c r="G3669" s="9"/>
      <c r="H3669" s="255" t="s">
        <v>9171</v>
      </c>
      <c r="I3669" s="9">
        <v>2</v>
      </c>
    </row>
    <row r="3670" spans="1:9">
      <c r="A3670" s="255" t="s">
        <v>4857</v>
      </c>
      <c r="B3670" s="9">
        <v>8</v>
      </c>
      <c r="C3670" s="255" t="s">
        <v>9105</v>
      </c>
      <c r="D3670" s="9"/>
      <c r="E3670" s="9">
        <v>1747861.7394594473</v>
      </c>
      <c r="F3670" s="255" t="s">
        <v>9120</v>
      </c>
      <c r="G3670" s="9"/>
      <c r="H3670" s="255" t="s">
        <v>9171</v>
      </c>
      <c r="I3670" s="9">
        <v>2</v>
      </c>
    </row>
    <row r="3671" spans="1:9">
      <c r="A3671" s="255" t="s">
        <v>4858</v>
      </c>
      <c r="B3671" s="9">
        <v>8</v>
      </c>
      <c r="C3671" s="255" t="s">
        <v>9105</v>
      </c>
      <c r="D3671" s="9">
        <v>0.15191798310052135</v>
      </c>
      <c r="E3671" s="9">
        <v>1747861.7394594473</v>
      </c>
      <c r="F3671" s="255" t="s">
        <v>9132</v>
      </c>
      <c r="G3671" s="9"/>
      <c r="H3671" s="255" t="s">
        <v>9171</v>
      </c>
      <c r="I3671" s="9">
        <v>2</v>
      </c>
    </row>
    <row r="3672" spans="1:9">
      <c r="A3672" s="255" t="s">
        <v>4840</v>
      </c>
      <c r="B3672" s="9">
        <v>8</v>
      </c>
      <c r="C3672" s="255" t="s">
        <v>9105</v>
      </c>
      <c r="D3672" s="9">
        <v>0.12082767540605399</v>
      </c>
      <c r="E3672" s="9">
        <v>1747861.7394594473</v>
      </c>
      <c r="F3672" s="255" t="s">
        <v>9135</v>
      </c>
      <c r="G3672" s="9"/>
      <c r="H3672" s="255" t="s">
        <v>9171</v>
      </c>
      <c r="I3672" s="9">
        <v>2</v>
      </c>
    </row>
    <row r="3673" spans="1:9">
      <c r="A3673" s="255" t="s">
        <v>4859</v>
      </c>
      <c r="B3673" s="9">
        <v>8</v>
      </c>
      <c r="C3673" s="255" t="s">
        <v>9105</v>
      </c>
      <c r="D3673" s="9"/>
      <c r="E3673" s="9">
        <v>1747861.7394594473</v>
      </c>
      <c r="F3673" s="255" t="s">
        <v>9119</v>
      </c>
      <c r="G3673" s="9"/>
      <c r="H3673" s="255" t="s">
        <v>9171</v>
      </c>
      <c r="I3673" s="9">
        <v>2</v>
      </c>
    </row>
    <row r="3674" spans="1:9">
      <c r="A3674" s="255" t="s">
        <v>4855</v>
      </c>
      <c r="B3674" s="9">
        <v>8</v>
      </c>
      <c r="C3674" s="255" t="s">
        <v>9105</v>
      </c>
      <c r="D3674" s="9">
        <v>0.11861212148826228</v>
      </c>
      <c r="E3674" s="9">
        <v>1747861.7394594473</v>
      </c>
      <c r="F3674" s="255" t="s">
        <v>9117</v>
      </c>
      <c r="G3674" s="9"/>
      <c r="H3674" s="255" t="s">
        <v>9171</v>
      </c>
      <c r="I3674" s="9">
        <v>2</v>
      </c>
    </row>
    <row r="3675" spans="1:9">
      <c r="A3675" s="255" t="s">
        <v>4848</v>
      </c>
      <c r="B3675" s="9">
        <v>8</v>
      </c>
      <c r="C3675" s="255" t="s">
        <v>9105</v>
      </c>
      <c r="D3675" s="9">
        <v>0.15191798310052135</v>
      </c>
      <c r="E3675" s="9">
        <v>1747861.7394594473</v>
      </c>
      <c r="F3675" s="255" t="s">
        <v>9133</v>
      </c>
      <c r="G3675" s="9"/>
      <c r="H3675" s="255" t="s">
        <v>9171</v>
      </c>
      <c r="I3675" s="9">
        <v>2</v>
      </c>
    </row>
    <row r="3676" spans="1:9">
      <c r="A3676" s="255" t="s">
        <v>4842</v>
      </c>
      <c r="B3676" s="9">
        <v>8</v>
      </c>
      <c r="C3676" s="255" t="s">
        <v>9105</v>
      </c>
      <c r="D3676" s="9">
        <v>0.12525348779027415</v>
      </c>
      <c r="E3676" s="9">
        <v>1747861.7394594473</v>
      </c>
      <c r="F3676" s="255" t="s">
        <v>9128</v>
      </c>
      <c r="G3676" s="9"/>
      <c r="H3676" s="255" t="s">
        <v>9171</v>
      </c>
      <c r="I3676" s="9">
        <v>2</v>
      </c>
    </row>
    <row r="3677" spans="1:9">
      <c r="A3677" s="255" t="s">
        <v>4841</v>
      </c>
      <c r="B3677" s="9">
        <v>8</v>
      </c>
      <c r="C3677" s="255" t="s">
        <v>9105</v>
      </c>
      <c r="D3677" s="9">
        <v>0.12642134802394711</v>
      </c>
      <c r="E3677" s="9">
        <v>1747861.7394594473</v>
      </c>
      <c r="F3677" s="255" t="s">
        <v>9134</v>
      </c>
      <c r="G3677" s="9"/>
      <c r="H3677" s="255" t="s">
        <v>9171</v>
      </c>
      <c r="I3677" s="9">
        <v>2</v>
      </c>
    </row>
    <row r="3678" spans="1:9">
      <c r="A3678" s="255" t="s">
        <v>4847</v>
      </c>
      <c r="B3678" s="9">
        <v>8</v>
      </c>
      <c r="C3678" s="255" t="s">
        <v>9105</v>
      </c>
      <c r="D3678" s="9"/>
      <c r="E3678" s="9">
        <v>1747861.7394594473</v>
      </c>
      <c r="F3678" s="255" t="s">
        <v>9124</v>
      </c>
      <c r="G3678" s="9"/>
      <c r="H3678" s="255" t="s">
        <v>9171</v>
      </c>
      <c r="I3678" s="9">
        <v>2</v>
      </c>
    </row>
    <row r="3679" spans="1:9">
      <c r="A3679" s="255" t="s">
        <v>4838</v>
      </c>
      <c r="B3679" s="9">
        <v>8</v>
      </c>
      <c r="C3679" s="255" t="s">
        <v>9105</v>
      </c>
      <c r="D3679" s="9"/>
      <c r="E3679" s="9">
        <v>1747861.7394594473</v>
      </c>
      <c r="F3679" s="255" t="s">
        <v>9121</v>
      </c>
      <c r="G3679" s="9"/>
      <c r="H3679" s="255" t="s">
        <v>9171</v>
      </c>
      <c r="I3679" s="9">
        <v>2</v>
      </c>
    </row>
    <row r="3680" spans="1:9">
      <c r="A3680" s="255" t="s">
        <v>4846</v>
      </c>
      <c r="B3680" s="9">
        <v>8</v>
      </c>
      <c r="C3680" s="255" t="s">
        <v>9105</v>
      </c>
      <c r="D3680" s="9">
        <v>2.5815112362759702E-2</v>
      </c>
      <c r="E3680" s="9">
        <v>1747861.7394594473</v>
      </c>
      <c r="F3680" s="255" t="s">
        <v>9126</v>
      </c>
      <c r="G3680" s="9"/>
      <c r="H3680" s="255" t="s">
        <v>9171</v>
      </c>
      <c r="I3680" s="9">
        <v>2</v>
      </c>
    </row>
    <row r="3681" spans="1:9">
      <c r="A3681" s="255" t="s">
        <v>4843</v>
      </c>
      <c r="B3681" s="9">
        <v>8</v>
      </c>
      <c r="C3681" s="255" t="s">
        <v>9105</v>
      </c>
      <c r="D3681" s="9">
        <v>0.13939824549842114</v>
      </c>
      <c r="E3681" s="9">
        <v>1747861.7394594473</v>
      </c>
      <c r="F3681" s="255" t="s">
        <v>9139</v>
      </c>
      <c r="G3681" s="9"/>
      <c r="H3681" s="255" t="s">
        <v>9171</v>
      </c>
      <c r="I3681" s="9">
        <v>2</v>
      </c>
    </row>
    <row r="3682" spans="1:9">
      <c r="A3682" s="255" t="s">
        <v>4878</v>
      </c>
      <c r="B3682" s="9">
        <v>9</v>
      </c>
      <c r="C3682" s="255" t="s">
        <v>9105</v>
      </c>
      <c r="D3682" s="9"/>
      <c r="E3682" s="9">
        <v>1748169.3782831321</v>
      </c>
      <c r="F3682" s="255" t="s">
        <v>9118</v>
      </c>
      <c r="G3682" s="9"/>
      <c r="H3682" s="255" t="s">
        <v>9171</v>
      </c>
      <c r="I3682" s="9">
        <v>2</v>
      </c>
    </row>
    <row r="3683" spans="1:9">
      <c r="A3683" s="255" t="s">
        <v>4864</v>
      </c>
      <c r="B3683" s="9">
        <v>9</v>
      </c>
      <c r="C3683" s="255" t="s">
        <v>9105</v>
      </c>
      <c r="D3683" s="9">
        <v>0.17885239586890278</v>
      </c>
      <c r="E3683" s="9">
        <v>1748169.3782831321</v>
      </c>
      <c r="F3683" s="255" t="s">
        <v>9139</v>
      </c>
      <c r="G3683" s="9"/>
      <c r="H3683" s="255" t="s">
        <v>9171</v>
      </c>
      <c r="I3683" s="9">
        <v>2</v>
      </c>
    </row>
    <row r="3684" spans="1:9">
      <c r="A3684" s="255" t="s">
        <v>4870</v>
      </c>
      <c r="B3684" s="9">
        <v>9</v>
      </c>
      <c r="C3684" s="255" t="s">
        <v>9105</v>
      </c>
      <c r="D3684" s="9">
        <v>8.7584873018468637E-2</v>
      </c>
      <c r="E3684" s="9">
        <v>1748169.3782831321</v>
      </c>
      <c r="F3684" s="255" t="s">
        <v>9126</v>
      </c>
      <c r="G3684" s="9"/>
      <c r="H3684" s="255" t="s">
        <v>9171</v>
      </c>
      <c r="I3684" s="9">
        <v>2</v>
      </c>
    </row>
    <row r="3685" spans="1:9">
      <c r="A3685" s="255" t="s">
        <v>4877</v>
      </c>
      <c r="B3685" s="9">
        <v>9</v>
      </c>
      <c r="C3685" s="255" t="s">
        <v>9105</v>
      </c>
      <c r="D3685" s="9"/>
      <c r="E3685" s="9">
        <v>1748169.3782831321</v>
      </c>
      <c r="F3685" s="255" t="s">
        <v>9141</v>
      </c>
      <c r="G3685" s="9"/>
      <c r="H3685" s="255" t="s">
        <v>9171</v>
      </c>
      <c r="I3685" s="9">
        <v>2</v>
      </c>
    </row>
    <row r="3686" spans="1:9">
      <c r="A3686" s="255" t="s">
        <v>4862</v>
      </c>
      <c r="B3686" s="9">
        <v>9</v>
      </c>
      <c r="C3686" s="255" t="s">
        <v>9105</v>
      </c>
      <c r="D3686" s="9">
        <v>0.1481789032660624</v>
      </c>
      <c r="E3686" s="9">
        <v>1748169.3782831321</v>
      </c>
      <c r="F3686" s="255" t="s">
        <v>9130</v>
      </c>
      <c r="G3686" s="9"/>
      <c r="H3686" s="255" t="s">
        <v>9171</v>
      </c>
      <c r="I3686" s="9">
        <v>2</v>
      </c>
    </row>
    <row r="3687" spans="1:9">
      <c r="A3687" s="255" t="s">
        <v>4886</v>
      </c>
      <c r="B3687" s="9">
        <v>9</v>
      </c>
      <c r="C3687" s="255" t="s">
        <v>9105</v>
      </c>
      <c r="D3687" s="9"/>
      <c r="E3687" s="9">
        <v>1748169.3782831321</v>
      </c>
      <c r="F3687" s="255" t="s">
        <v>9120</v>
      </c>
      <c r="G3687" s="9"/>
      <c r="H3687" s="255" t="s">
        <v>9171</v>
      </c>
      <c r="I3687" s="9">
        <v>2</v>
      </c>
    </row>
    <row r="3688" spans="1:9">
      <c r="A3688" s="255" t="s">
        <v>4879</v>
      </c>
      <c r="B3688" s="9">
        <v>9</v>
      </c>
      <c r="C3688" s="255" t="s">
        <v>9105</v>
      </c>
      <c r="D3688" s="9">
        <v>0.13747177290683799</v>
      </c>
      <c r="E3688" s="9">
        <v>1748169.3782831321</v>
      </c>
      <c r="F3688" s="255" t="s">
        <v>9140</v>
      </c>
      <c r="G3688" s="9"/>
      <c r="H3688" s="255" t="s">
        <v>9171</v>
      </c>
      <c r="I3688" s="9">
        <v>2</v>
      </c>
    </row>
    <row r="3689" spans="1:9">
      <c r="A3689" s="255" t="s">
        <v>4885</v>
      </c>
      <c r="B3689" s="9">
        <v>9</v>
      </c>
      <c r="C3689" s="255" t="s">
        <v>9105</v>
      </c>
      <c r="D3689" s="9">
        <v>0.15788124938274095</v>
      </c>
      <c r="E3689" s="9">
        <v>1748169.3782831321</v>
      </c>
      <c r="F3689" s="255" t="s">
        <v>9137</v>
      </c>
      <c r="G3689" s="9"/>
      <c r="H3689" s="255" t="s">
        <v>9171</v>
      </c>
      <c r="I3689" s="9">
        <v>2</v>
      </c>
    </row>
    <row r="3690" spans="1:9">
      <c r="A3690" s="255" t="s">
        <v>4869</v>
      </c>
      <c r="B3690" s="9">
        <v>9</v>
      </c>
      <c r="C3690" s="255" t="s">
        <v>9105</v>
      </c>
      <c r="D3690" s="9"/>
      <c r="E3690" s="9">
        <v>1748169.3782831321</v>
      </c>
      <c r="F3690" s="255" t="s">
        <v>9123</v>
      </c>
      <c r="G3690" s="9"/>
      <c r="H3690" s="255" t="s">
        <v>9171</v>
      </c>
      <c r="I3690" s="9">
        <v>2</v>
      </c>
    </row>
    <row r="3691" spans="1:9">
      <c r="A3691" s="255" t="s">
        <v>4873</v>
      </c>
      <c r="B3691" s="9">
        <v>9</v>
      </c>
      <c r="C3691" s="255" t="s">
        <v>9105</v>
      </c>
      <c r="D3691" s="9">
        <v>0.18220354396294364</v>
      </c>
      <c r="E3691" s="9">
        <v>1748169.3782831321</v>
      </c>
      <c r="F3691" s="255" t="s">
        <v>9138</v>
      </c>
      <c r="G3691" s="9"/>
      <c r="H3691" s="255" t="s">
        <v>9171</v>
      </c>
      <c r="I3691" s="9">
        <v>2</v>
      </c>
    </row>
    <row r="3692" spans="1:9">
      <c r="A3692" s="255" t="s">
        <v>4875</v>
      </c>
      <c r="B3692" s="9">
        <v>9</v>
      </c>
      <c r="C3692" s="255" t="s">
        <v>9105</v>
      </c>
      <c r="D3692" s="9"/>
      <c r="E3692" s="9">
        <v>1748169.3782831321</v>
      </c>
      <c r="F3692" s="255" t="s">
        <v>9124</v>
      </c>
      <c r="G3692" s="9"/>
      <c r="H3692" s="255" t="s">
        <v>9171</v>
      </c>
      <c r="I3692" s="9">
        <v>2</v>
      </c>
    </row>
    <row r="3693" spans="1:9">
      <c r="A3693" s="255" t="s">
        <v>4865</v>
      </c>
      <c r="B3693" s="9">
        <v>9</v>
      </c>
      <c r="C3693" s="255" t="s">
        <v>9105</v>
      </c>
      <c r="D3693" s="9"/>
      <c r="E3693" s="9">
        <v>1748169.3782831321</v>
      </c>
      <c r="F3693" s="255" t="s">
        <v>9122</v>
      </c>
      <c r="G3693" s="9"/>
      <c r="H3693" s="255" t="s">
        <v>9171</v>
      </c>
      <c r="I3693" s="9">
        <v>2</v>
      </c>
    </row>
    <row r="3694" spans="1:9">
      <c r="A3694" s="255" t="s">
        <v>4867</v>
      </c>
      <c r="B3694" s="9">
        <v>9</v>
      </c>
      <c r="C3694" s="255" t="s">
        <v>9105</v>
      </c>
      <c r="D3694" s="9">
        <v>0.17938315267475072</v>
      </c>
      <c r="E3694" s="9">
        <v>1748169.3782831321</v>
      </c>
      <c r="F3694" s="255" t="s">
        <v>9133</v>
      </c>
      <c r="G3694" s="9"/>
      <c r="H3694" s="255" t="s">
        <v>9171</v>
      </c>
      <c r="I3694" s="9">
        <v>2</v>
      </c>
    </row>
    <row r="3695" spans="1:9">
      <c r="A3695" s="255" t="s">
        <v>4876</v>
      </c>
      <c r="B3695" s="9">
        <v>9</v>
      </c>
      <c r="C3695" s="255" t="s">
        <v>9105</v>
      </c>
      <c r="D3695" s="9"/>
      <c r="E3695" s="9">
        <v>1748169.3782831321</v>
      </c>
      <c r="F3695" s="255" t="s">
        <v>9121</v>
      </c>
      <c r="G3695" s="9"/>
      <c r="H3695" s="255" t="s">
        <v>9171</v>
      </c>
      <c r="I3695" s="9">
        <v>2</v>
      </c>
    </row>
    <row r="3696" spans="1:9">
      <c r="A3696" s="255" t="s">
        <v>4874</v>
      </c>
      <c r="B3696" s="9">
        <v>9</v>
      </c>
      <c r="C3696" s="255" t="s">
        <v>9105</v>
      </c>
      <c r="D3696" s="9"/>
      <c r="E3696" s="9">
        <v>1748169.3782831321</v>
      </c>
      <c r="F3696" s="255" t="s">
        <v>9119</v>
      </c>
      <c r="G3696" s="9"/>
      <c r="H3696" s="255" t="s">
        <v>9171</v>
      </c>
      <c r="I3696" s="9">
        <v>2</v>
      </c>
    </row>
    <row r="3697" spans="1:9">
      <c r="A3697" s="255" t="s">
        <v>4880</v>
      </c>
      <c r="B3697" s="9">
        <v>9</v>
      </c>
      <c r="C3697" s="255" t="s">
        <v>9105</v>
      </c>
      <c r="D3697" s="9">
        <v>8.7584873018468637E-2</v>
      </c>
      <c r="E3697" s="9">
        <v>1748169.3782831321</v>
      </c>
      <c r="F3697" s="255" t="s">
        <v>9125</v>
      </c>
      <c r="G3697" s="9"/>
      <c r="H3697" s="255" t="s">
        <v>9171</v>
      </c>
      <c r="I3697" s="9">
        <v>2</v>
      </c>
    </row>
    <row r="3698" spans="1:9">
      <c r="A3698" s="255" t="s">
        <v>4863</v>
      </c>
      <c r="B3698" s="9">
        <v>9</v>
      </c>
      <c r="C3698" s="255" t="s">
        <v>9105</v>
      </c>
      <c r="D3698" s="9">
        <v>0.15059514116090889</v>
      </c>
      <c r="E3698" s="9">
        <v>1748169.3782831321</v>
      </c>
      <c r="F3698" s="255" t="s">
        <v>9135</v>
      </c>
      <c r="G3698" s="9"/>
      <c r="H3698" s="255" t="s">
        <v>9171</v>
      </c>
      <c r="I3698" s="9">
        <v>2</v>
      </c>
    </row>
    <row r="3699" spans="1:9">
      <c r="A3699" s="255" t="s">
        <v>4884</v>
      </c>
      <c r="B3699" s="9">
        <v>9</v>
      </c>
      <c r="C3699" s="255" t="s">
        <v>9105</v>
      </c>
      <c r="D3699" s="9">
        <v>0.1481789032660624</v>
      </c>
      <c r="E3699" s="9">
        <v>1748169.3782831321</v>
      </c>
      <c r="F3699" s="255" t="s">
        <v>9131</v>
      </c>
      <c r="G3699" s="9"/>
      <c r="H3699" s="255" t="s">
        <v>9171</v>
      </c>
      <c r="I3699" s="9">
        <v>2</v>
      </c>
    </row>
    <row r="3700" spans="1:9">
      <c r="A3700" s="255" t="s">
        <v>4881</v>
      </c>
      <c r="B3700" s="9">
        <v>9</v>
      </c>
      <c r="C3700" s="255" t="s">
        <v>9105</v>
      </c>
      <c r="D3700" s="9">
        <v>0.16082253447977846</v>
      </c>
      <c r="E3700" s="9">
        <v>1748169.3782831321</v>
      </c>
      <c r="F3700" s="255" t="s">
        <v>9134</v>
      </c>
      <c r="G3700" s="9"/>
      <c r="H3700" s="255" t="s">
        <v>9171</v>
      </c>
      <c r="I3700" s="9">
        <v>2</v>
      </c>
    </row>
    <row r="3701" spans="1:9">
      <c r="A3701" s="255" t="s">
        <v>4882</v>
      </c>
      <c r="B3701" s="9">
        <v>9</v>
      </c>
      <c r="C3701" s="255" t="s">
        <v>9105</v>
      </c>
      <c r="D3701" s="9">
        <v>0.15662364152872271</v>
      </c>
      <c r="E3701" s="9">
        <v>1748169.3782831321</v>
      </c>
      <c r="F3701" s="255" t="s">
        <v>9129</v>
      </c>
      <c r="G3701" s="9"/>
      <c r="H3701" s="255" t="s">
        <v>9171</v>
      </c>
      <c r="I3701" s="9">
        <v>2</v>
      </c>
    </row>
    <row r="3702" spans="1:9">
      <c r="A3702" s="255" t="s">
        <v>4872</v>
      </c>
      <c r="B3702" s="9">
        <v>9</v>
      </c>
      <c r="C3702" s="255" t="s">
        <v>9105</v>
      </c>
      <c r="D3702" s="9">
        <v>0.16141767541644772</v>
      </c>
      <c r="E3702" s="9">
        <v>1748169.3782831321</v>
      </c>
      <c r="F3702" s="255" t="s">
        <v>9128</v>
      </c>
      <c r="G3702" s="9"/>
      <c r="H3702" s="255" t="s">
        <v>9171</v>
      </c>
      <c r="I3702" s="9">
        <v>2</v>
      </c>
    </row>
    <row r="3703" spans="1:9">
      <c r="A3703" s="255" t="s">
        <v>4866</v>
      </c>
      <c r="B3703" s="9">
        <v>9</v>
      </c>
      <c r="C3703" s="255" t="s">
        <v>9105</v>
      </c>
      <c r="D3703" s="9">
        <v>0.14517739949255776</v>
      </c>
      <c r="E3703" s="9">
        <v>1748169.3782831321</v>
      </c>
      <c r="F3703" s="255" t="s">
        <v>9117</v>
      </c>
      <c r="G3703" s="9"/>
      <c r="H3703" s="255" t="s">
        <v>9171</v>
      </c>
      <c r="I3703" s="9">
        <v>2</v>
      </c>
    </row>
    <row r="3704" spans="1:9">
      <c r="A3704" s="255" t="s">
        <v>4871</v>
      </c>
      <c r="B3704" s="9">
        <v>9</v>
      </c>
      <c r="C3704" s="255" t="s">
        <v>9105</v>
      </c>
      <c r="D3704" s="9">
        <v>0.13712919451317568</v>
      </c>
      <c r="E3704" s="9">
        <v>1748169.3782831321</v>
      </c>
      <c r="F3704" s="255" t="s">
        <v>9136</v>
      </c>
      <c r="G3704" s="9"/>
      <c r="H3704" s="255" t="s">
        <v>9171</v>
      </c>
      <c r="I3704" s="9">
        <v>2</v>
      </c>
    </row>
    <row r="3705" spans="1:9">
      <c r="A3705" s="255" t="s">
        <v>4883</v>
      </c>
      <c r="B3705" s="9">
        <v>9</v>
      </c>
      <c r="C3705" s="255" t="s">
        <v>9105</v>
      </c>
      <c r="D3705" s="9">
        <v>0.17938315267475072</v>
      </c>
      <c r="E3705" s="9">
        <v>1748169.3782831321</v>
      </c>
      <c r="F3705" s="255" t="s">
        <v>9132</v>
      </c>
      <c r="G3705" s="9"/>
      <c r="H3705" s="255" t="s">
        <v>9171</v>
      </c>
      <c r="I3705" s="9">
        <v>2</v>
      </c>
    </row>
    <row r="3706" spans="1:9">
      <c r="A3706" s="255" t="s">
        <v>4868</v>
      </c>
      <c r="B3706" s="9">
        <v>9</v>
      </c>
      <c r="C3706" s="255" t="s">
        <v>9105</v>
      </c>
      <c r="D3706" s="9">
        <v>8.7584873018468637E-2</v>
      </c>
      <c r="E3706" s="9">
        <v>1748169.3782831321</v>
      </c>
      <c r="F3706" s="255" t="s">
        <v>9127</v>
      </c>
      <c r="G3706" s="9"/>
      <c r="H3706" s="255" t="s">
        <v>9171</v>
      </c>
      <c r="I3706" s="9">
        <v>2</v>
      </c>
    </row>
    <row r="3707" spans="1:9">
      <c r="A3707" s="255" t="s">
        <v>4888</v>
      </c>
      <c r="B3707" s="9">
        <v>10</v>
      </c>
      <c r="C3707" s="255" t="s">
        <v>9105</v>
      </c>
      <c r="D3707" s="9"/>
      <c r="E3707" s="9">
        <v>1748231.3684321246</v>
      </c>
      <c r="F3707" s="255" t="s">
        <v>9118</v>
      </c>
      <c r="G3707" s="9"/>
      <c r="H3707" s="255" t="s">
        <v>9171</v>
      </c>
      <c r="I3707" s="9">
        <v>2</v>
      </c>
    </row>
    <row r="3708" spans="1:9">
      <c r="A3708" s="255" t="s">
        <v>4887</v>
      </c>
      <c r="B3708" s="9">
        <v>10</v>
      </c>
      <c r="C3708" s="255" t="s">
        <v>9105</v>
      </c>
      <c r="D3708" s="9">
        <v>0.4794038250968618</v>
      </c>
      <c r="E3708" s="9">
        <v>1748231.3684321246</v>
      </c>
      <c r="F3708" s="255" t="s">
        <v>9133</v>
      </c>
      <c r="G3708" s="9"/>
      <c r="H3708" s="255" t="s">
        <v>9171</v>
      </c>
      <c r="I3708" s="9">
        <v>2</v>
      </c>
    </row>
    <row r="3709" spans="1:9">
      <c r="A3709" s="255" t="s">
        <v>4891</v>
      </c>
      <c r="B3709" s="9">
        <v>10</v>
      </c>
      <c r="C3709" s="255" t="s">
        <v>9105</v>
      </c>
      <c r="D3709" s="9">
        <v>0.29565192428830689</v>
      </c>
      <c r="E3709" s="9">
        <v>1748231.3684321246</v>
      </c>
      <c r="F3709" s="255" t="s">
        <v>9137</v>
      </c>
      <c r="G3709" s="9"/>
      <c r="H3709" s="255" t="s">
        <v>9171</v>
      </c>
      <c r="I3709" s="9">
        <v>2</v>
      </c>
    </row>
    <row r="3710" spans="1:9">
      <c r="A3710" s="255" t="s">
        <v>4902</v>
      </c>
      <c r="B3710" s="9">
        <v>10</v>
      </c>
      <c r="C3710" s="255" t="s">
        <v>9105</v>
      </c>
      <c r="D3710" s="9">
        <v>0.29282616020776026</v>
      </c>
      <c r="E3710" s="9">
        <v>1748231.3684321246</v>
      </c>
      <c r="F3710" s="255" t="s">
        <v>9128</v>
      </c>
      <c r="G3710" s="9"/>
      <c r="H3710" s="255" t="s">
        <v>9171</v>
      </c>
      <c r="I3710" s="9">
        <v>2</v>
      </c>
    </row>
    <row r="3711" spans="1:9">
      <c r="A3711" s="255" t="s">
        <v>4889</v>
      </c>
      <c r="B3711" s="9">
        <v>10</v>
      </c>
      <c r="C3711" s="255" t="s">
        <v>9105</v>
      </c>
      <c r="D3711" s="9"/>
      <c r="E3711" s="9">
        <v>1748231.3684321246</v>
      </c>
      <c r="F3711" s="255" t="s">
        <v>9141</v>
      </c>
      <c r="G3711" s="9"/>
      <c r="H3711" s="255" t="s">
        <v>9171</v>
      </c>
      <c r="I3711" s="9">
        <v>2</v>
      </c>
    </row>
    <row r="3712" spans="1:9">
      <c r="A3712" s="255" t="s">
        <v>4909</v>
      </c>
      <c r="B3712" s="9">
        <v>10</v>
      </c>
      <c r="C3712" s="255" t="s">
        <v>9105</v>
      </c>
      <c r="D3712" s="9"/>
      <c r="E3712" s="9">
        <v>1748231.3684321246</v>
      </c>
      <c r="F3712" s="255" t="s">
        <v>9123</v>
      </c>
      <c r="G3712" s="9"/>
      <c r="H3712" s="255" t="s">
        <v>9171</v>
      </c>
      <c r="I3712" s="9">
        <v>2</v>
      </c>
    </row>
    <row r="3713" spans="1:9">
      <c r="A3713" s="255" t="s">
        <v>4908</v>
      </c>
      <c r="B3713" s="9">
        <v>10</v>
      </c>
      <c r="C3713" s="255" t="s">
        <v>9105</v>
      </c>
      <c r="D3713" s="9">
        <v>0.33959730463195159</v>
      </c>
      <c r="E3713" s="9">
        <v>1748231.3684321246</v>
      </c>
      <c r="F3713" s="255" t="s">
        <v>9134</v>
      </c>
      <c r="G3713" s="9"/>
      <c r="H3713" s="255" t="s">
        <v>9171</v>
      </c>
      <c r="I3713" s="9">
        <v>2</v>
      </c>
    </row>
    <row r="3714" spans="1:9">
      <c r="A3714" s="255" t="s">
        <v>4910</v>
      </c>
      <c r="B3714" s="9">
        <v>10</v>
      </c>
      <c r="C3714" s="255" t="s">
        <v>9105</v>
      </c>
      <c r="D3714" s="9">
        <v>-0.21206010830197619</v>
      </c>
      <c r="E3714" s="9">
        <v>1748231.3684321246</v>
      </c>
      <c r="F3714" s="255" t="s">
        <v>9125</v>
      </c>
      <c r="G3714" s="9"/>
      <c r="H3714" s="255" t="s">
        <v>9171</v>
      </c>
      <c r="I3714" s="9">
        <v>2</v>
      </c>
    </row>
    <row r="3715" spans="1:9">
      <c r="A3715" s="255" t="s">
        <v>4911</v>
      </c>
      <c r="B3715" s="9">
        <v>10</v>
      </c>
      <c r="C3715" s="255" t="s">
        <v>9105</v>
      </c>
      <c r="D3715" s="9">
        <v>-0.22315973590312671</v>
      </c>
      <c r="E3715" s="9">
        <v>1748231.3684321246</v>
      </c>
      <c r="F3715" s="255" t="s">
        <v>9136</v>
      </c>
      <c r="G3715" s="9"/>
      <c r="H3715" s="255" t="s">
        <v>9171</v>
      </c>
      <c r="I3715" s="9">
        <v>2</v>
      </c>
    </row>
    <row r="3716" spans="1:9">
      <c r="A3716" s="255" t="s">
        <v>4892</v>
      </c>
      <c r="B3716" s="9">
        <v>10</v>
      </c>
      <c r="C3716" s="255" t="s">
        <v>9105</v>
      </c>
      <c r="D3716" s="9"/>
      <c r="E3716" s="9">
        <v>1748231.3684321246</v>
      </c>
      <c r="F3716" s="255" t="s">
        <v>9124</v>
      </c>
      <c r="G3716" s="9"/>
      <c r="H3716" s="255" t="s">
        <v>9171</v>
      </c>
      <c r="I3716" s="9">
        <v>2</v>
      </c>
    </row>
    <row r="3717" spans="1:9">
      <c r="A3717" s="255" t="s">
        <v>4900</v>
      </c>
      <c r="B3717" s="9">
        <v>10</v>
      </c>
      <c r="C3717" s="255" t="s">
        <v>9105</v>
      </c>
      <c r="D3717" s="9">
        <v>0.39693151454649234</v>
      </c>
      <c r="E3717" s="9">
        <v>1748231.3684321246</v>
      </c>
      <c r="F3717" s="255" t="s">
        <v>9135</v>
      </c>
      <c r="G3717" s="9"/>
      <c r="H3717" s="255" t="s">
        <v>9171</v>
      </c>
      <c r="I3717" s="9">
        <v>2</v>
      </c>
    </row>
    <row r="3718" spans="1:9">
      <c r="A3718" s="255" t="s">
        <v>4893</v>
      </c>
      <c r="B3718" s="9">
        <v>10</v>
      </c>
      <c r="C3718" s="255" t="s">
        <v>9105</v>
      </c>
      <c r="D3718" s="9"/>
      <c r="E3718" s="9">
        <v>1748231.3684321246</v>
      </c>
      <c r="F3718" s="255" t="s">
        <v>9121</v>
      </c>
      <c r="G3718" s="9"/>
      <c r="H3718" s="255" t="s">
        <v>9171</v>
      </c>
      <c r="I3718" s="9">
        <v>2</v>
      </c>
    </row>
    <row r="3719" spans="1:9">
      <c r="A3719" s="255" t="s">
        <v>4898</v>
      </c>
      <c r="B3719" s="9">
        <v>10</v>
      </c>
      <c r="C3719" s="255" t="s">
        <v>9105</v>
      </c>
      <c r="D3719" s="9">
        <v>0.35819103131839319</v>
      </c>
      <c r="E3719" s="9">
        <v>1748231.3684321246</v>
      </c>
      <c r="F3719" s="255" t="s">
        <v>9130</v>
      </c>
      <c r="G3719" s="9"/>
      <c r="H3719" s="255" t="s">
        <v>9171</v>
      </c>
      <c r="I3719" s="9">
        <v>2</v>
      </c>
    </row>
    <row r="3720" spans="1:9">
      <c r="A3720" s="255" t="s">
        <v>4890</v>
      </c>
      <c r="B3720" s="9">
        <v>10</v>
      </c>
      <c r="C3720" s="255" t="s">
        <v>9105</v>
      </c>
      <c r="D3720" s="9">
        <v>0.4794038250968618</v>
      </c>
      <c r="E3720" s="9">
        <v>1748231.3684321246</v>
      </c>
      <c r="F3720" s="255" t="s">
        <v>9132</v>
      </c>
      <c r="G3720" s="9"/>
      <c r="H3720" s="255" t="s">
        <v>9171</v>
      </c>
      <c r="I3720" s="9">
        <v>2</v>
      </c>
    </row>
    <row r="3721" spans="1:9">
      <c r="A3721" s="255" t="s">
        <v>4901</v>
      </c>
      <c r="B3721" s="9">
        <v>10</v>
      </c>
      <c r="C3721" s="255" t="s">
        <v>9105</v>
      </c>
      <c r="D3721" s="9">
        <v>0.90372134729886988</v>
      </c>
      <c r="E3721" s="9">
        <v>1748231.3684321246</v>
      </c>
      <c r="F3721" s="255" t="s">
        <v>9138</v>
      </c>
      <c r="G3721" s="9"/>
      <c r="H3721" s="255" t="s">
        <v>9171</v>
      </c>
      <c r="I3721" s="9">
        <v>2</v>
      </c>
    </row>
    <row r="3722" spans="1:9">
      <c r="A3722" s="255" t="s">
        <v>4907</v>
      </c>
      <c r="B3722" s="9">
        <v>10</v>
      </c>
      <c r="C3722" s="255" t="s">
        <v>9105</v>
      </c>
      <c r="D3722" s="9"/>
      <c r="E3722" s="9">
        <v>1748231.3684321246</v>
      </c>
      <c r="F3722" s="255" t="s">
        <v>9120</v>
      </c>
      <c r="G3722" s="9"/>
      <c r="H3722" s="255" t="s">
        <v>9171</v>
      </c>
      <c r="I3722" s="9">
        <v>2</v>
      </c>
    </row>
    <row r="3723" spans="1:9">
      <c r="A3723" s="255" t="s">
        <v>4897</v>
      </c>
      <c r="B3723" s="9">
        <v>10</v>
      </c>
      <c r="C3723" s="255" t="s">
        <v>9105</v>
      </c>
      <c r="D3723" s="9"/>
      <c r="E3723" s="9">
        <v>1748231.3684321246</v>
      </c>
      <c r="F3723" s="255" t="s">
        <v>9119</v>
      </c>
      <c r="G3723" s="9"/>
      <c r="H3723" s="255" t="s">
        <v>9171</v>
      </c>
      <c r="I3723" s="9">
        <v>2</v>
      </c>
    </row>
    <row r="3724" spans="1:9">
      <c r="A3724" s="255" t="s">
        <v>4906</v>
      </c>
      <c r="B3724" s="9">
        <v>10</v>
      </c>
      <c r="C3724" s="255" t="s">
        <v>9105</v>
      </c>
      <c r="D3724" s="9">
        <v>0.44904647235415657</v>
      </c>
      <c r="E3724" s="9">
        <v>1748231.3684321246</v>
      </c>
      <c r="F3724" s="255" t="s">
        <v>9117</v>
      </c>
      <c r="G3724" s="9"/>
      <c r="H3724" s="255" t="s">
        <v>9171</v>
      </c>
      <c r="I3724" s="9">
        <v>2</v>
      </c>
    </row>
    <row r="3725" spans="1:9">
      <c r="A3725" s="255" t="s">
        <v>4904</v>
      </c>
      <c r="B3725" s="9">
        <v>10</v>
      </c>
      <c r="C3725" s="255" t="s">
        <v>9105</v>
      </c>
      <c r="D3725" s="9">
        <v>0.43766456358552636</v>
      </c>
      <c r="E3725" s="9">
        <v>1748231.3684321246</v>
      </c>
      <c r="F3725" s="255" t="s">
        <v>9129</v>
      </c>
      <c r="G3725" s="9"/>
      <c r="H3725" s="255" t="s">
        <v>9171</v>
      </c>
      <c r="I3725" s="9">
        <v>2</v>
      </c>
    </row>
    <row r="3726" spans="1:9">
      <c r="A3726" s="255" t="s">
        <v>4905</v>
      </c>
      <c r="B3726" s="9">
        <v>10</v>
      </c>
      <c r="C3726" s="255" t="s">
        <v>9105</v>
      </c>
      <c r="D3726" s="9">
        <v>0.47050040221961126</v>
      </c>
      <c r="E3726" s="9">
        <v>1748231.3684321246</v>
      </c>
      <c r="F3726" s="255" t="s">
        <v>9140</v>
      </c>
      <c r="G3726" s="9"/>
      <c r="H3726" s="255" t="s">
        <v>9171</v>
      </c>
      <c r="I3726" s="9">
        <v>2</v>
      </c>
    </row>
    <row r="3727" spans="1:9">
      <c r="A3727" s="255" t="s">
        <v>4903</v>
      </c>
      <c r="B3727" s="9">
        <v>10</v>
      </c>
      <c r="C3727" s="255" t="s">
        <v>9105</v>
      </c>
      <c r="D3727" s="9">
        <v>-0.21206010830197619</v>
      </c>
      <c r="E3727" s="9">
        <v>1748231.3684321246</v>
      </c>
      <c r="F3727" s="255" t="s">
        <v>9126</v>
      </c>
      <c r="G3727" s="9"/>
      <c r="H3727" s="255" t="s">
        <v>9171</v>
      </c>
      <c r="I3727" s="9">
        <v>2</v>
      </c>
    </row>
    <row r="3728" spans="1:9">
      <c r="A3728" s="255" t="s">
        <v>4895</v>
      </c>
      <c r="B3728" s="9">
        <v>10</v>
      </c>
      <c r="C3728" s="255" t="s">
        <v>9105</v>
      </c>
      <c r="D3728" s="9">
        <v>0.35819103131839319</v>
      </c>
      <c r="E3728" s="9">
        <v>1748231.3684321246</v>
      </c>
      <c r="F3728" s="255" t="s">
        <v>9131</v>
      </c>
      <c r="G3728" s="9"/>
      <c r="H3728" s="255" t="s">
        <v>9171</v>
      </c>
      <c r="I3728" s="9">
        <v>2</v>
      </c>
    </row>
    <row r="3729" spans="1:9">
      <c r="A3729" s="255" t="s">
        <v>4894</v>
      </c>
      <c r="B3729" s="9">
        <v>10</v>
      </c>
      <c r="C3729" s="255" t="s">
        <v>9105</v>
      </c>
      <c r="D3729" s="9">
        <v>-0.21206010830197619</v>
      </c>
      <c r="E3729" s="9">
        <v>1748231.3684321246</v>
      </c>
      <c r="F3729" s="255" t="s">
        <v>9127</v>
      </c>
      <c r="G3729" s="9"/>
      <c r="H3729" s="255" t="s">
        <v>9171</v>
      </c>
      <c r="I3729" s="9">
        <v>2</v>
      </c>
    </row>
    <row r="3730" spans="1:9">
      <c r="A3730" s="255" t="s">
        <v>4896</v>
      </c>
      <c r="B3730" s="9">
        <v>10</v>
      </c>
      <c r="C3730" s="255" t="s">
        <v>9105</v>
      </c>
      <c r="D3730" s="9">
        <v>0.39955341083269191</v>
      </c>
      <c r="E3730" s="9">
        <v>1748231.3684321246</v>
      </c>
      <c r="F3730" s="255" t="s">
        <v>9139</v>
      </c>
      <c r="G3730" s="9"/>
      <c r="H3730" s="255" t="s">
        <v>9171</v>
      </c>
      <c r="I3730" s="9">
        <v>2</v>
      </c>
    </row>
    <row r="3731" spans="1:9">
      <c r="A3731" s="255" t="s">
        <v>4899</v>
      </c>
      <c r="B3731" s="9">
        <v>10</v>
      </c>
      <c r="C3731" s="255" t="s">
        <v>9105</v>
      </c>
      <c r="D3731" s="9"/>
      <c r="E3731" s="9">
        <v>1748231.3684321246</v>
      </c>
      <c r="F3731" s="255" t="s">
        <v>9122</v>
      </c>
      <c r="G3731" s="9"/>
      <c r="H3731" s="255" t="s">
        <v>9171</v>
      </c>
      <c r="I3731" s="9">
        <v>2</v>
      </c>
    </row>
    <row r="3732" spans="1:9">
      <c r="A3732" s="255" t="s">
        <v>4912</v>
      </c>
      <c r="B3732" s="9">
        <v>0</v>
      </c>
      <c r="C3732" s="255" t="s">
        <v>9106</v>
      </c>
      <c r="D3732" s="9">
        <v>10301386.769192092</v>
      </c>
      <c r="E3732" s="9">
        <v>17477099.499999996</v>
      </c>
      <c r="F3732" s="255" t="s">
        <v>9117</v>
      </c>
      <c r="G3732" s="9">
        <v>1</v>
      </c>
      <c r="H3732" s="255" t="s">
        <v>9171</v>
      </c>
      <c r="I3732" s="9">
        <v>2</v>
      </c>
    </row>
    <row r="3733" spans="1:9">
      <c r="A3733" s="255" t="s">
        <v>4913</v>
      </c>
      <c r="B3733" s="9">
        <v>0</v>
      </c>
      <c r="C3733" s="255" t="s">
        <v>9107</v>
      </c>
      <c r="D3733" s="9">
        <v>57620650274.411705</v>
      </c>
      <c r="E3733" s="9">
        <v>17477099.499999996</v>
      </c>
      <c r="F3733" s="255" t="s">
        <v>9117</v>
      </c>
      <c r="G3733" s="9">
        <v>1</v>
      </c>
      <c r="H3733" s="255" t="s">
        <v>9171</v>
      </c>
      <c r="I3733" s="9">
        <v>2</v>
      </c>
    </row>
    <row r="3734" spans="1:9">
      <c r="A3734" s="255" t="s">
        <v>4914</v>
      </c>
      <c r="B3734" s="9">
        <v>0</v>
      </c>
      <c r="C3734" s="255" t="s">
        <v>9108</v>
      </c>
      <c r="D3734" s="9">
        <v>0.58942199014156182</v>
      </c>
      <c r="E3734" s="9">
        <v>17477099.499999996</v>
      </c>
      <c r="F3734" s="255" t="s">
        <v>9117</v>
      </c>
      <c r="G3734" s="9">
        <v>1</v>
      </c>
      <c r="H3734" s="255" t="s">
        <v>9171</v>
      </c>
      <c r="I3734" s="9">
        <v>2</v>
      </c>
    </row>
    <row r="3735" spans="1:9">
      <c r="A3735" s="255" t="s">
        <v>4915</v>
      </c>
      <c r="B3735" s="9">
        <v>0</v>
      </c>
      <c r="C3735" s="255" t="s">
        <v>9215</v>
      </c>
      <c r="D3735" s="9">
        <v>3296.9229404691391</v>
      </c>
      <c r="E3735" s="9">
        <v>17477099.499999996</v>
      </c>
      <c r="F3735" s="255" t="s">
        <v>9117</v>
      </c>
      <c r="G3735" s="9">
        <v>1</v>
      </c>
      <c r="H3735" s="255" t="s">
        <v>9171</v>
      </c>
      <c r="I3735" s="9">
        <v>2</v>
      </c>
    </row>
    <row r="3736" spans="1:9">
      <c r="A3736" s="255" t="s">
        <v>4916</v>
      </c>
      <c r="B3736" s="9">
        <v>0</v>
      </c>
      <c r="C3736" s="255" t="s">
        <v>9106</v>
      </c>
      <c r="D3736" s="9">
        <v>0</v>
      </c>
      <c r="E3736" s="9">
        <v>17477099.499999996</v>
      </c>
      <c r="F3736" s="255" t="s">
        <v>9118</v>
      </c>
      <c r="G3736" s="9">
        <v>1</v>
      </c>
      <c r="H3736" s="255" t="s">
        <v>9171</v>
      </c>
      <c r="I3736" s="9">
        <v>2</v>
      </c>
    </row>
    <row r="3737" spans="1:9">
      <c r="A3737" s="255" t="s">
        <v>4917</v>
      </c>
      <c r="B3737" s="9">
        <v>0</v>
      </c>
      <c r="C3737" s="255" t="s">
        <v>9107</v>
      </c>
      <c r="D3737" s="9">
        <v>0</v>
      </c>
      <c r="E3737" s="9">
        <v>17477099.499999996</v>
      </c>
      <c r="F3737" s="255" t="s">
        <v>9118</v>
      </c>
      <c r="G3737" s="9">
        <v>1</v>
      </c>
      <c r="H3737" s="255" t="s">
        <v>9171</v>
      </c>
      <c r="I3737" s="9">
        <v>2</v>
      </c>
    </row>
    <row r="3738" spans="1:9">
      <c r="A3738" s="255" t="s">
        <v>4918</v>
      </c>
      <c r="B3738" s="9">
        <v>0</v>
      </c>
      <c r="C3738" s="255" t="s">
        <v>9108</v>
      </c>
      <c r="D3738" s="9">
        <v>0</v>
      </c>
      <c r="E3738" s="9">
        <v>17477099.499999996</v>
      </c>
      <c r="F3738" s="255" t="s">
        <v>9118</v>
      </c>
      <c r="G3738" s="9">
        <v>1</v>
      </c>
      <c r="H3738" s="255" t="s">
        <v>9171</v>
      </c>
      <c r="I3738" s="9">
        <v>2</v>
      </c>
    </row>
    <row r="3739" spans="1:9">
      <c r="A3739" s="255" t="s">
        <v>4919</v>
      </c>
      <c r="B3739" s="9">
        <v>0</v>
      </c>
      <c r="C3739" s="255" t="s">
        <v>9215</v>
      </c>
      <c r="D3739" s="9">
        <v>0</v>
      </c>
      <c r="E3739" s="9">
        <v>17477099.499999996</v>
      </c>
      <c r="F3739" s="255" t="s">
        <v>9118</v>
      </c>
      <c r="G3739" s="9">
        <v>1</v>
      </c>
      <c r="H3739" s="255" t="s">
        <v>9171</v>
      </c>
      <c r="I3739" s="9">
        <v>2</v>
      </c>
    </row>
    <row r="3740" spans="1:9">
      <c r="A3740" s="255" t="s">
        <v>4920</v>
      </c>
      <c r="B3740" s="9">
        <v>0</v>
      </c>
      <c r="C3740" s="255" t="s">
        <v>9106</v>
      </c>
      <c r="D3740" s="9">
        <v>0</v>
      </c>
      <c r="E3740" s="9">
        <v>17477099.499999996</v>
      </c>
      <c r="F3740" s="255" t="s">
        <v>9119</v>
      </c>
      <c r="G3740" s="9">
        <v>1</v>
      </c>
      <c r="H3740" s="255" t="s">
        <v>9171</v>
      </c>
      <c r="I3740" s="9">
        <v>2</v>
      </c>
    </row>
    <row r="3741" spans="1:9">
      <c r="A3741" s="255" t="s">
        <v>4921</v>
      </c>
      <c r="B3741" s="9">
        <v>0</v>
      </c>
      <c r="C3741" s="255" t="s">
        <v>9107</v>
      </c>
      <c r="D3741" s="9">
        <v>0</v>
      </c>
      <c r="E3741" s="9">
        <v>17477099.499999996</v>
      </c>
      <c r="F3741" s="255" t="s">
        <v>9119</v>
      </c>
      <c r="G3741" s="9">
        <v>1</v>
      </c>
      <c r="H3741" s="255" t="s">
        <v>9171</v>
      </c>
      <c r="I3741" s="9">
        <v>2</v>
      </c>
    </row>
    <row r="3742" spans="1:9">
      <c r="A3742" s="255" t="s">
        <v>4922</v>
      </c>
      <c r="B3742" s="9">
        <v>0</v>
      </c>
      <c r="C3742" s="255" t="s">
        <v>9108</v>
      </c>
      <c r="D3742" s="9">
        <v>0</v>
      </c>
      <c r="E3742" s="9">
        <v>17477099.499999996</v>
      </c>
      <c r="F3742" s="255" t="s">
        <v>9119</v>
      </c>
      <c r="G3742" s="9">
        <v>1</v>
      </c>
      <c r="H3742" s="255" t="s">
        <v>9171</v>
      </c>
      <c r="I3742" s="9">
        <v>2</v>
      </c>
    </row>
    <row r="3743" spans="1:9">
      <c r="A3743" s="255" t="s">
        <v>4923</v>
      </c>
      <c r="B3743" s="9">
        <v>0</v>
      </c>
      <c r="C3743" s="255" t="s">
        <v>9215</v>
      </c>
      <c r="D3743" s="9">
        <v>0</v>
      </c>
      <c r="E3743" s="9">
        <v>17477099.499999996</v>
      </c>
      <c r="F3743" s="255" t="s">
        <v>9119</v>
      </c>
      <c r="G3743" s="9">
        <v>1</v>
      </c>
      <c r="H3743" s="255" t="s">
        <v>9171</v>
      </c>
      <c r="I3743" s="9">
        <v>2</v>
      </c>
    </row>
    <row r="3744" spans="1:9">
      <c r="A3744" s="255" t="s">
        <v>4924</v>
      </c>
      <c r="B3744" s="9">
        <v>0</v>
      </c>
      <c r="C3744" s="255" t="s">
        <v>9106</v>
      </c>
      <c r="D3744" s="9">
        <v>0</v>
      </c>
      <c r="E3744" s="9">
        <v>17477099.499999996</v>
      </c>
      <c r="F3744" s="255" t="s">
        <v>9120</v>
      </c>
      <c r="G3744" s="9">
        <v>1</v>
      </c>
      <c r="H3744" s="255" t="s">
        <v>9171</v>
      </c>
      <c r="I3744" s="9">
        <v>2</v>
      </c>
    </row>
    <row r="3745" spans="1:9">
      <c r="A3745" s="255" t="s">
        <v>4925</v>
      </c>
      <c r="B3745" s="9">
        <v>0</v>
      </c>
      <c r="C3745" s="255" t="s">
        <v>9107</v>
      </c>
      <c r="D3745" s="9">
        <v>0</v>
      </c>
      <c r="E3745" s="9">
        <v>17477099.499999996</v>
      </c>
      <c r="F3745" s="255" t="s">
        <v>9120</v>
      </c>
      <c r="G3745" s="9">
        <v>1</v>
      </c>
      <c r="H3745" s="255" t="s">
        <v>9171</v>
      </c>
      <c r="I3745" s="9">
        <v>2</v>
      </c>
    </row>
    <row r="3746" spans="1:9">
      <c r="A3746" s="255" t="s">
        <v>4926</v>
      </c>
      <c r="B3746" s="9">
        <v>0</v>
      </c>
      <c r="C3746" s="255" t="s">
        <v>9108</v>
      </c>
      <c r="D3746" s="9">
        <v>0</v>
      </c>
      <c r="E3746" s="9">
        <v>17477099.499999996</v>
      </c>
      <c r="F3746" s="255" t="s">
        <v>9120</v>
      </c>
      <c r="G3746" s="9">
        <v>1</v>
      </c>
      <c r="H3746" s="255" t="s">
        <v>9171</v>
      </c>
      <c r="I3746" s="9">
        <v>2</v>
      </c>
    </row>
    <row r="3747" spans="1:9">
      <c r="A3747" s="255" t="s">
        <v>4927</v>
      </c>
      <c r="B3747" s="9">
        <v>0</v>
      </c>
      <c r="C3747" s="255" t="s">
        <v>9215</v>
      </c>
      <c r="D3747" s="9">
        <v>0</v>
      </c>
      <c r="E3747" s="9">
        <v>17477099.499999996</v>
      </c>
      <c r="F3747" s="255" t="s">
        <v>9120</v>
      </c>
      <c r="G3747" s="9">
        <v>1</v>
      </c>
      <c r="H3747" s="255" t="s">
        <v>9171</v>
      </c>
      <c r="I3747" s="9">
        <v>2</v>
      </c>
    </row>
    <row r="3748" spans="1:9">
      <c r="A3748" s="255" t="s">
        <v>4928</v>
      </c>
      <c r="B3748" s="9">
        <v>0</v>
      </c>
      <c r="C3748" s="255" t="s">
        <v>9106</v>
      </c>
      <c r="D3748" s="9">
        <v>0</v>
      </c>
      <c r="E3748" s="9">
        <v>17477099.499999996</v>
      </c>
      <c r="F3748" s="255" t="s">
        <v>9121</v>
      </c>
      <c r="G3748" s="9">
        <v>1</v>
      </c>
      <c r="H3748" s="255" t="s">
        <v>9171</v>
      </c>
      <c r="I3748" s="9">
        <v>2</v>
      </c>
    </row>
    <row r="3749" spans="1:9">
      <c r="A3749" s="255" t="s">
        <v>4929</v>
      </c>
      <c r="B3749" s="9">
        <v>0</v>
      </c>
      <c r="C3749" s="255" t="s">
        <v>9107</v>
      </c>
      <c r="D3749" s="9">
        <v>0</v>
      </c>
      <c r="E3749" s="9">
        <v>17477099.499999996</v>
      </c>
      <c r="F3749" s="255" t="s">
        <v>9121</v>
      </c>
      <c r="G3749" s="9">
        <v>1</v>
      </c>
      <c r="H3749" s="255" t="s">
        <v>9171</v>
      </c>
      <c r="I3749" s="9">
        <v>2</v>
      </c>
    </row>
    <row r="3750" spans="1:9">
      <c r="A3750" s="255" t="s">
        <v>4930</v>
      </c>
      <c r="B3750" s="9">
        <v>0</v>
      </c>
      <c r="C3750" s="255" t="s">
        <v>9108</v>
      </c>
      <c r="D3750" s="9">
        <v>0</v>
      </c>
      <c r="E3750" s="9">
        <v>17477099.499999996</v>
      </c>
      <c r="F3750" s="255" t="s">
        <v>9121</v>
      </c>
      <c r="G3750" s="9">
        <v>1</v>
      </c>
      <c r="H3750" s="255" t="s">
        <v>9171</v>
      </c>
      <c r="I3750" s="9">
        <v>2</v>
      </c>
    </row>
    <row r="3751" spans="1:9">
      <c r="A3751" s="255" t="s">
        <v>4931</v>
      </c>
      <c r="B3751" s="9">
        <v>0</v>
      </c>
      <c r="C3751" s="255" t="s">
        <v>9215</v>
      </c>
      <c r="D3751" s="9">
        <v>0</v>
      </c>
      <c r="E3751" s="9">
        <v>17477099.499999996</v>
      </c>
      <c r="F3751" s="255" t="s">
        <v>9121</v>
      </c>
      <c r="G3751" s="9">
        <v>1</v>
      </c>
      <c r="H3751" s="255" t="s">
        <v>9171</v>
      </c>
      <c r="I3751" s="9">
        <v>2</v>
      </c>
    </row>
    <row r="3752" spans="1:9">
      <c r="A3752" s="255" t="s">
        <v>4932</v>
      </c>
      <c r="B3752" s="9">
        <v>0</v>
      </c>
      <c r="C3752" s="255" t="s">
        <v>9106</v>
      </c>
      <c r="D3752" s="9">
        <v>0</v>
      </c>
      <c r="E3752" s="9">
        <v>17477099.499999996</v>
      </c>
      <c r="F3752" s="255" t="s">
        <v>9122</v>
      </c>
      <c r="G3752" s="9">
        <v>1</v>
      </c>
      <c r="H3752" s="255" t="s">
        <v>9171</v>
      </c>
      <c r="I3752" s="9">
        <v>2</v>
      </c>
    </row>
    <row r="3753" spans="1:9">
      <c r="A3753" s="255" t="s">
        <v>4933</v>
      </c>
      <c r="B3753" s="9">
        <v>0</v>
      </c>
      <c r="C3753" s="255" t="s">
        <v>9107</v>
      </c>
      <c r="D3753" s="9">
        <v>0</v>
      </c>
      <c r="E3753" s="9">
        <v>17477099.499999996</v>
      </c>
      <c r="F3753" s="255" t="s">
        <v>9122</v>
      </c>
      <c r="G3753" s="9">
        <v>1</v>
      </c>
      <c r="H3753" s="255" t="s">
        <v>9171</v>
      </c>
      <c r="I3753" s="9">
        <v>2</v>
      </c>
    </row>
    <row r="3754" spans="1:9">
      <c r="A3754" s="255" t="s">
        <v>4934</v>
      </c>
      <c r="B3754" s="9">
        <v>0</v>
      </c>
      <c r="C3754" s="255" t="s">
        <v>9108</v>
      </c>
      <c r="D3754" s="9">
        <v>0</v>
      </c>
      <c r="E3754" s="9">
        <v>17477099.499999996</v>
      </c>
      <c r="F3754" s="255" t="s">
        <v>9122</v>
      </c>
      <c r="G3754" s="9">
        <v>1</v>
      </c>
      <c r="H3754" s="255" t="s">
        <v>9171</v>
      </c>
      <c r="I3754" s="9">
        <v>2</v>
      </c>
    </row>
    <row r="3755" spans="1:9">
      <c r="A3755" s="255" t="s">
        <v>4935</v>
      </c>
      <c r="B3755" s="9">
        <v>0</v>
      </c>
      <c r="C3755" s="255" t="s">
        <v>9215</v>
      </c>
      <c r="D3755" s="9">
        <v>0</v>
      </c>
      <c r="E3755" s="9">
        <v>17477099.499999996</v>
      </c>
      <c r="F3755" s="255" t="s">
        <v>9122</v>
      </c>
      <c r="G3755" s="9">
        <v>1</v>
      </c>
      <c r="H3755" s="255" t="s">
        <v>9171</v>
      </c>
      <c r="I3755" s="9">
        <v>2</v>
      </c>
    </row>
    <row r="3756" spans="1:9">
      <c r="A3756" s="255" t="s">
        <v>4936</v>
      </c>
      <c r="B3756" s="9">
        <v>0</v>
      </c>
      <c r="C3756" s="255" t="s">
        <v>9106</v>
      </c>
      <c r="D3756" s="9">
        <v>0</v>
      </c>
      <c r="E3756" s="9">
        <v>17477099.499999996</v>
      </c>
      <c r="F3756" s="255" t="s">
        <v>9123</v>
      </c>
      <c r="G3756" s="9">
        <v>1</v>
      </c>
      <c r="H3756" s="255" t="s">
        <v>9171</v>
      </c>
      <c r="I3756" s="9">
        <v>2</v>
      </c>
    </row>
    <row r="3757" spans="1:9">
      <c r="A3757" s="255" t="s">
        <v>4937</v>
      </c>
      <c r="B3757" s="9">
        <v>0</v>
      </c>
      <c r="C3757" s="255" t="s">
        <v>9107</v>
      </c>
      <c r="D3757" s="9">
        <v>0</v>
      </c>
      <c r="E3757" s="9">
        <v>17477099.499999996</v>
      </c>
      <c r="F3757" s="255" t="s">
        <v>9123</v>
      </c>
      <c r="G3757" s="9">
        <v>1</v>
      </c>
      <c r="H3757" s="255" t="s">
        <v>9171</v>
      </c>
      <c r="I3757" s="9">
        <v>2</v>
      </c>
    </row>
    <row r="3758" spans="1:9">
      <c r="A3758" s="255" t="s">
        <v>4938</v>
      </c>
      <c r="B3758" s="9">
        <v>0</v>
      </c>
      <c r="C3758" s="255" t="s">
        <v>9108</v>
      </c>
      <c r="D3758" s="9">
        <v>0</v>
      </c>
      <c r="E3758" s="9">
        <v>17477099.499999996</v>
      </c>
      <c r="F3758" s="255" t="s">
        <v>9123</v>
      </c>
      <c r="G3758" s="9">
        <v>1</v>
      </c>
      <c r="H3758" s="255" t="s">
        <v>9171</v>
      </c>
      <c r="I3758" s="9">
        <v>2</v>
      </c>
    </row>
    <row r="3759" spans="1:9">
      <c r="A3759" s="255" t="s">
        <v>4939</v>
      </c>
      <c r="B3759" s="9">
        <v>0</v>
      </c>
      <c r="C3759" s="255" t="s">
        <v>9215</v>
      </c>
      <c r="D3759" s="9">
        <v>0</v>
      </c>
      <c r="E3759" s="9">
        <v>17477099.499999996</v>
      </c>
      <c r="F3759" s="255" t="s">
        <v>9123</v>
      </c>
      <c r="G3759" s="9">
        <v>1</v>
      </c>
      <c r="H3759" s="255" t="s">
        <v>9171</v>
      </c>
      <c r="I3759" s="9">
        <v>2</v>
      </c>
    </row>
    <row r="3760" spans="1:9">
      <c r="A3760" s="255" t="s">
        <v>4940</v>
      </c>
      <c r="B3760" s="9">
        <v>0</v>
      </c>
      <c r="C3760" s="255" t="s">
        <v>9106</v>
      </c>
      <c r="D3760" s="9">
        <v>0</v>
      </c>
      <c r="E3760" s="9">
        <v>17477099.499999996</v>
      </c>
      <c r="F3760" s="255" t="s">
        <v>9124</v>
      </c>
      <c r="G3760" s="9">
        <v>1</v>
      </c>
      <c r="H3760" s="255" t="s">
        <v>9171</v>
      </c>
      <c r="I3760" s="9">
        <v>2</v>
      </c>
    </row>
    <row r="3761" spans="1:9">
      <c r="A3761" s="255" t="s">
        <v>4941</v>
      </c>
      <c r="B3761" s="9">
        <v>0</v>
      </c>
      <c r="C3761" s="255" t="s">
        <v>9107</v>
      </c>
      <c r="D3761" s="9">
        <v>0</v>
      </c>
      <c r="E3761" s="9">
        <v>17477099.499999996</v>
      </c>
      <c r="F3761" s="255" t="s">
        <v>9124</v>
      </c>
      <c r="G3761" s="9">
        <v>1</v>
      </c>
      <c r="H3761" s="255" t="s">
        <v>9171</v>
      </c>
      <c r="I3761" s="9">
        <v>2</v>
      </c>
    </row>
    <row r="3762" spans="1:9">
      <c r="A3762" s="255" t="s">
        <v>4942</v>
      </c>
      <c r="B3762" s="9">
        <v>0</v>
      </c>
      <c r="C3762" s="255" t="s">
        <v>9108</v>
      </c>
      <c r="D3762" s="9">
        <v>0</v>
      </c>
      <c r="E3762" s="9">
        <v>17477099.499999996</v>
      </c>
      <c r="F3762" s="255" t="s">
        <v>9124</v>
      </c>
      <c r="G3762" s="9">
        <v>1</v>
      </c>
      <c r="H3762" s="255" t="s">
        <v>9171</v>
      </c>
      <c r="I3762" s="9">
        <v>2</v>
      </c>
    </row>
    <row r="3763" spans="1:9">
      <c r="A3763" s="255" t="s">
        <v>4943</v>
      </c>
      <c r="B3763" s="9">
        <v>0</v>
      </c>
      <c r="C3763" s="255" t="s">
        <v>9215</v>
      </c>
      <c r="D3763" s="9">
        <v>0</v>
      </c>
      <c r="E3763" s="9">
        <v>17477099.499999996</v>
      </c>
      <c r="F3763" s="255" t="s">
        <v>9124</v>
      </c>
      <c r="G3763" s="9">
        <v>1</v>
      </c>
      <c r="H3763" s="255" t="s">
        <v>9171</v>
      </c>
      <c r="I3763" s="9">
        <v>2</v>
      </c>
    </row>
    <row r="3764" spans="1:9">
      <c r="A3764" s="255" t="s">
        <v>4944</v>
      </c>
      <c r="B3764" s="9">
        <v>0</v>
      </c>
      <c r="C3764" s="255" t="s">
        <v>9106</v>
      </c>
      <c r="D3764" s="9">
        <v>12316036.200835845</v>
      </c>
      <c r="E3764" s="9">
        <v>17477099.499999996</v>
      </c>
      <c r="F3764" s="255" t="s">
        <v>9125</v>
      </c>
      <c r="G3764" s="9">
        <v>1</v>
      </c>
      <c r="H3764" s="255" t="s">
        <v>9171</v>
      </c>
      <c r="I3764" s="9">
        <v>2</v>
      </c>
    </row>
    <row r="3765" spans="1:9">
      <c r="A3765" s="255" t="s">
        <v>4945</v>
      </c>
      <c r="B3765" s="9">
        <v>0</v>
      </c>
      <c r="C3765" s="255" t="s">
        <v>9107</v>
      </c>
      <c r="D3765" s="9">
        <v>9825275814.8042316</v>
      </c>
      <c r="E3765" s="9">
        <v>17477099.499999996</v>
      </c>
      <c r="F3765" s="255" t="s">
        <v>9125</v>
      </c>
      <c r="G3765" s="9">
        <v>1</v>
      </c>
      <c r="H3765" s="255" t="s">
        <v>9171</v>
      </c>
      <c r="I3765" s="9">
        <v>2</v>
      </c>
    </row>
    <row r="3766" spans="1:9">
      <c r="A3766" s="255" t="s">
        <v>4946</v>
      </c>
      <c r="B3766" s="9">
        <v>0</v>
      </c>
      <c r="C3766" s="255" t="s">
        <v>9108</v>
      </c>
      <c r="D3766" s="9">
        <v>0.70469566193382649</v>
      </c>
      <c r="E3766" s="9">
        <v>17477099.499999996</v>
      </c>
      <c r="F3766" s="255" t="s">
        <v>9125</v>
      </c>
      <c r="G3766" s="9">
        <v>1</v>
      </c>
      <c r="H3766" s="255" t="s">
        <v>9171</v>
      </c>
      <c r="I3766" s="9">
        <v>2</v>
      </c>
    </row>
    <row r="3767" spans="1:9">
      <c r="A3767" s="255" t="s">
        <v>4947</v>
      </c>
      <c r="B3767" s="9">
        <v>0</v>
      </c>
      <c r="C3767" s="255" t="s">
        <v>9215</v>
      </c>
      <c r="D3767" s="9">
        <v>562.18000102386748</v>
      </c>
      <c r="E3767" s="9">
        <v>17477099.499999996</v>
      </c>
      <c r="F3767" s="255" t="s">
        <v>9125</v>
      </c>
      <c r="G3767" s="9">
        <v>1</v>
      </c>
      <c r="H3767" s="255" t="s">
        <v>9171</v>
      </c>
      <c r="I3767" s="9">
        <v>2</v>
      </c>
    </row>
    <row r="3768" spans="1:9">
      <c r="A3768" s="255" t="s">
        <v>4948</v>
      </c>
      <c r="B3768" s="9">
        <v>0</v>
      </c>
      <c r="C3768" s="255" t="s">
        <v>9106</v>
      </c>
      <c r="D3768" s="9">
        <v>12316036.200835845</v>
      </c>
      <c r="E3768" s="9">
        <v>17477099.499999996</v>
      </c>
      <c r="F3768" s="255" t="s">
        <v>9126</v>
      </c>
      <c r="G3768" s="9">
        <v>1</v>
      </c>
      <c r="H3768" s="255" t="s">
        <v>9171</v>
      </c>
      <c r="I3768" s="9">
        <v>2</v>
      </c>
    </row>
    <row r="3769" spans="1:9">
      <c r="A3769" s="255" t="s">
        <v>4949</v>
      </c>
      <c r="B3769" s="9">
        <v>0</v>
      </c>
      <c r="C3769" s="255" t="s">
        <v>9107</v>
      </c>
      <c r="D3769" s="9">
        <v>9825275814.8042316</v>
      </c>
      <c r="E3769" s="9">
        <v>17477099.499999996</v>
      </c>
      <c r="F3769" s="255" t="s">
        <v>9126</v>
      </c>
      <c r="G3769" s="9">
        <v>1</v>
      </c>
      <c r="H3769" s="255" t="s">
        <v>9171</v>
      </c>
      <c r="I3769" s="9">
        <v>2</v>
      </c>
    </row>
    <row r="3770" spans="1:9">
      <c r="A3770" s="255" t="s">
        <v>4950</v>
      </c>
      <c r="B3770" s="9">
        <v>0</v>
      </c>
      <c r="C3770" s="255" t="s">
        <v>9108</v>
      </c>
      <c r="D3770" s="9">
        <v>0.70469566193382649</v>
      </c>
      <c r="E3770" s="9">
        <v>17477099.499999996</v>
      </c>
      <c r="F3770" s="255" t="s">
        <v>9126</v>
      </c>
      <c r="G3770" s="9">
        <v>1</v>
      </c>
      <c r="H3770" s="255" t="s">
        <v>9171</v>
      </c>
      <c r="I3770" s="9">
        <v>2</v>
      </c>
    </row>
    <row r="3771" spans="1:9">
      <c r="A3771" s="255" t="s">
        <v>4951</v>
      </c>
      <c r="B3771" s="9">
        <v>0</v>
      </c>
      <c r="C3771" s="255" t="s">
        <v>9215</v>
      </c>
      <c r="D3771" s="9">
        <v>562.18000102386748</v>
      </c>
      <c r="E3771" s="9">
        <v>17477099.499999996</v>
      </c>
      <c r="F3771" s="255" t="s">
        <v>9126</v>
      </c>
      <c r="G3771" s="9">
        <v>1</v>
      </c>
      <c r="H3771" s="255" t="s">
        <v>9171</v>
      </c>
      <c r="I3771" s="9">
        <v>2</v>
      </c>
    </row>
    <row r="3772" spans="1:9">
      <c r="A3772" s="255" t="s">
        <v>4952</v>
      </c>
      <c r="B3772" s="9">
        <v>0</v>
      </c>
      <c r="C3772" s="255" t="s">
        <v>9106</v>
      </c>
      <c r="D3772" s="9">
        <v>12316036.200835845</v>
      </c>
      <c r="E3772" s="9">
        <v>17477099.499999996</v>
      </c>
      <c r="F3772" s="255" t="s">
        <v>9127</v>
      </c>
      <c r="G3772" s="9">
        <v>1</v>
      </c>
      <c r="H3772" s="255" t="s">
        <v>9171</v>
      </c>
      <c r="I3772" s="9">
        <v>2</v>
      </c>
    </row>
    <row r="3773" spans="1:9">
      <c r="A3773" s="255" t="s">
        <v>4953</v>
      </c>
      <c r="B3773" s="9">
        <v>0</v>
      </c>
      <c r="C3773" s="255" t="s">
        <v>9107</v>
      </c>
      <c r="D3773" s="9">
        <v>9825275814.8042316</v>
      </c>
      <c r="E3773" s="9">
        <v>17477099.499999996</v>
      </c>
      <c r="F3773" s="255" t="s">
        <v>9127</v>
      </c>
      <c r="G3773" s="9">
        <v>1</v>
      </c>
      <c r="H3773" s="255" t="s">
        <v>9171</v>
      </c>
      <c r="I3773" s="9">
        <v>2</v>
      </c>
    </row>
    <row r="3774" spans="1:9">
      <c r="A3774" s="255" t="s">
        <v>4954</v>
      </c>
      <c r="B3774" s="9">
        <v>0</v>
      </c>
      <c r="C3774" s="255" t="s">
        <v>9108</v>
      </c>
      <c r="D3774" s="9">
        <v>0.70469566193382649</v>
      </c>
      <c r="E3774" s="9">
        <v>17477099.499999996</v>
      </c>
      <c r="F3774" s="255" t="s">
        <v>9127</v>
      </c>
      <c r="G3774" s="9">
        <v>1</v>
      </c>
      <c r="H3774" s="255" t="s">
        <v>9171</v>
      </c>
      <c r="I3774" s="9">
        <v>2</v>
      </c>
    </row>
    <row r="3775" spans="1:9">
      <c r="A3775" s="255" t="s">
        <v>4955</v>
      </c>
      <c r="B3775" s="9">
        <v>0</v>
      </c>
      <c r="C3775" s="255" t="s">
        <v>9215</v>
      </c>
      <c r="D3775" s="9">
        <v>562.18000102386748</v>
      </c>
      <c r="E3775" s="9">
        <v>17477099.499999996</v>
      </c>
      <c r="F3775" s="255" t="s">
        <v>9127</v>
      </c>
      <c r="G3775" s="9">
        <v>1</v>
      </c>
      <c r="H3775" s="255" t="s">
        <v>9171</v>
      </c>
      <c r="I3775" s="9">
        <v>2</v>
      </c>
    </row>
    <row r="3776" spans="1:9">
      <c r="A3776" s="255" t="s">
        <v>4956</v>
      </c>
      <c r="B3776" s="9">
        <v>0</v>
      </c>
      <c r="C3776" s="255" t="s">
        <v>9106</v>
      </c>
      <c r="D3776" s="9">
        <v>17477099.499999996</v>
      </c>
      <c r="E3776" s="9">
        <v>17477099.499999996</v>
      </c>
      <c r="F3776" s="255" t="s">
        <v>9128</v>
      </c>
      <c r="G3776" s="9">
        <v>1</v>
      </c>
      <c r="H3776" s="255" t="s">
        <v>9171</v>
      </c>
      <c r="I3776" s="9">
        <v>2</v>
      </c>
    </row>
    <row r="3777" spans="1:9">
      <c r="A3777" s="255" t="s">
        <v>4957</v>
      </c>
      <c r="B3777" s="9">
        <v>0</v>
      </c>
      <c r="C3777" s="255" t="s">
        <v>9107</v>
      </c>
      <c r="D3777" s="9">
        <v>28844796475.409748</v>
      </c>
      <c r="E3777" s="9">
        <v>17477099.499999996</v>
      </c>
      <c r="F3777" s="255" t="s">
        <v>9128</v>
      </c>
      <c r="G3777" s="9">
        <v>1</v>
      </c>
      <c r="H3777" s="255" t="s">
        <v>9171</v>
      </c>
      <c r="I3777" s="9">
        <v>2</v>
      </c>
    </row>
    <row r="3778" spans="1:9">
      <c r="A3778" s="255" t="s">
        <v>4958</v>
      </c>
      <c r="B3778" s="9">
        <v>0</v>
      </c>
      <c r="C3778" s="255" t="s">
        <v>9108</v>
      </c>
      <c r="D3778" s="9">
        <v>1</v>
      </c>
      <c r="E3778" s="9">
        <v>17477099.499999996</v>
      </c>
      <c r="F3778" s="255" t="s">
        <v>9128</v>
      </c>
      <c r="G3778" s="9">
        <v>1</v>
      </c>
      <c r="H3778" s="255" t="s">
        <v>9171</v>
      </c>
      <c r="I3778" s="9">
        <v>2</v>
      </c>
    </row>
    <row r="3779" spans="1:9">
      <c r="A3779" s="255" t="s">
        <v>4959</v>
      </c>
      <c r="B3779" s="9">
        <v>0</v>
      </c>
      <c r="C3779" s="255" t="s">
        <v>9215</v>
      </c>
      <c r="D3779" s="9">
        <v>1650.4338420348156</v>
      </c>
      <c r="E3779" s="9">
        <v>17477099.499999996</v>
      </c>
      <c r="F3779" s="255" t="s">
        <v>9128</v>
      </c>
      <c r="G3779" s="9">
        <v>1</v>
      </c>
      <c r="H3779" s="255" t="s">
        <v>9171</v>
      </c>
      <c r="I3779" s="9">
        <v>2</v>
      </c>
    </row>
    <row r="3780" spans="1:9">
      <c r="A3780" s="255" t="s">
        <v>4960</v>
      </c>
      <c r="B3780" s="9">
        <v>0</v>
      </c>
      <c r="C3780" s="255" t="s">
        <v>9106</v>
      </c>
      <c r="D3780" s="9">
        <v>11325678.764093515</v>
      </c>
      <c r="E3780" s="9">
        <v>17477099.499999996</v>
      </c>
      <c r="F3780" s="255" t="s">
        <v>9129</v>
      </c>
      <c r="G3780" s="9">
        <v>1</v>
      </c>
      <c r="H3780" s="255" t="s">
        <v>9171</v>
      </c>
      <c r="I3780" s="9">
        <v>2</v>
      </c>
    </row>
    <row r="3781" spans="1:9">
      <c r="A3781" s="255" t="s">
        <v>4961</v>
      </c>
      <c r="B3781" s="9">
        <v>0</v>
      </c>
      <c r="C3781" s="255" t="s">
        <v>9107</v>
      </c>
      <c r="D3781" s="9">
        <v>70499883050.921982</v>
      </c>
      <c r="E3781" s="9">
        <v>17477099.499999996</v>
      </c>
      <c r="F3781" s="255" t="s">
        <v>9129</v>
      </c>
      <c r="G3781" s="9">
        <v>1</v>
      </c>
      <c r="H3781" s="255" t="s">
        <v>9171</v>
      </c>
      <c r="I3781" s="9">
        <v>2</v>
      </c>
    </row>
    <row r="3782" spans="1:9">
      <c r="A3782" s="255" t="s">
        <v>4962</v>
      </c>
      <c r="B3782" s="9">
        <v>0</v>
      </c>
      <c r="C3782" s="255" t="s">
        <v>9108</v>
      </c>
      <c r="D3782" s="9">
        <v>0.64802965526937217</v>
      </c>
      <c r="E3782" s="9">
        <v>17477099.499999996</v>
      </c>
      <c r="F3782" s="255" t="s">
        <v>9129</v>
      </c>
      <c r="G3782" s="9">
        <v>1</v>
      </c>
      <c r="H3782" s="255" t="s">
        <v>9171</v>
      </c>
      <c r="I3782" s="9">
        <v>2</v>
      </c>
    </row>
    <row r="3783" spans="1:9">
      <c r="A3783" s="255" t="s">
        <v>4963</v>
      </c>
      <c r="B3783" s="9">
        <v>0</v>
      </c>
      <c r="C3783" s="255" t="s">
        <v>9215</v>
      </c>
      <c r="D3783" s="9">
        <v>4033.8434332837664</v>
      </c>
      <c r="E3783" s="9">
        <v>17477099.499999996</v>
      </c>
      <c r="F3783" s="255" t="s">
        <v>9129</v>
      </c>
      <c r="G3783" s="9">
        <v>1</v>
      </c>
      <c r="H3783" s="255" t="s">
        <v>9171</v>
      </c>
      <c r="I3783" s="9">
        <v>2</v>
      </c>
    </row>
    <row r="3784" spans="1:9">
      <c r="A3784" s="255" t="s">
        <v>4964</v>
      </c>
      <c r="B3784" s="9">
        <v>0</v>
      </c>
      <c r="C3784" s="255" t="s">
        <v>9106</v>
      </c>
      <c r="D3784" s="9">
        <v>15698972.066704487</v>
      </c>
      <c r="E3784" s="9">
        <v>17477099.499999996</v>
      </c>
      <c r="F3784" s="255" t="s">
        <v>9130</v>
      </c>
      <c r="G3784" s="9">
        <v>1</v>
      </c>
      <c r="H3784" s="255" t="s">
        <v>9171</v>
      </c>
      <c r="I3784" s="9">
        <v>2</v>
      </c>
    </row>
    <row r="3785" spans="1:9">
      <c r="A3785" s="255" t="s">
        <v>4965</v>
      </c>
      <c r="B3785" s="9">
        <v>0</v>
      </c>
      <c r="C3785" s="255" t="s">
        <v>9107</v>
      </c>
      <c r="D3785" s="9">
        <v>80325158865.726212</v>
      </c>
      <c r="E3785" s="9">
        <v>17477099.499999996</v>
      </c>
      <c r="F3785" s="255" t="s">
        <v>9130</v>
      </c>
      <c r="G3785" s="9">
        <v>1</v>
      </c>
      <c r="H3785" s="255" t="s">
        <v>9171</v>
      </c>
      <c r="I3785" s="9">
        <v>2</v>
      </c>
    </row>
    <row r="3786" spans="1:9">
      <c r="A3786" s="255" t="s">
        <v>4966</v>
      </c>
      <c r="B3786" s="9">
        <v>0</v>
      </c>
      <c r="C3786" s="255" t="s">
        <v>9108</v>
      </c>
      <c r="D3786" s="9">
        <v>0.89825958058455246</v>
      </c>
      <c r="E3786" s="9">
        <v>17477099.499999996</v>
      </c>
      <c r="F3786" s="255" t="s">
        <v>9130</v>
      </c>
      <c r="G3786" s="9">
        <v>1</v>
      </c>
      <c r="H3786" s="255" t="s">
        <v>9171</v>
      </c>
      <c r="I3786" s="9">
        <v>2</v>
      </c>
    </row>
    <row r="3787" spans="1:9">
      <c r="A3787" s="255" t="s">
        <v>4967</v>
      </c>
      <c r="B3787" s="9">
        <v>0</v>
      </c>
      <c r="C3787" s="255" t="s">
        <v>9215</v>
      </c>
      <c r="D3787" s="9">
        <v>4596.0234343076336</v>
      </c>
      <c r="E3787" s="9">
        <v>17477099.499999996</v>
      </c>
      <c r="F3787" s="255" t="s">
        <v>9130</v>
      </c>
      <c r="G3787" s="9">
        <v>1</v>
      </c>
      <c r="H3787" s="255" t="s">
        <v>9171</v>
      </c>
      <c r="I3787" s="9">
        <v>2</v>
      </c>
    </row>
    <row r="3788" spans="1:9">
      <c r="A3788" s="255" t="s">
        <v>4968</v>
      </c>
      <c r="B3788" s="9">
        <v>0</v>
      </c>
      <c r="C3788" s="255" t="s">
        <v>9106</v>
      </c>
      <c r="D3788" s="9">
        <v>15698972.066704487</v>
      </c>
      <c r="E3788" s="9">
        <v>17477099.499999996</v>
      </c>
      <c r="F3788" s="255" t="s">
        <v>9131</v>
      </c>
      <c r="G3788" s="9">
        <v>1</v>
      </c>
      <c r="H3788" s="255" t="s">
        <v>9171</v>
      </c>
      <c r="I3788" s="9">
        <v>2</v>
      </c>
    </row>
    <row r="3789" spans="1:9">
      <c r="A3789" s="255" t="s">
        <v>4969</v>
      </c>
      <c r="B3789" s="9">
        <v>0</v>
      </c>
      <c r="C3789" s="255" t="s">
        <v>9107</v>
      </c>
      <c r="D3789" s="9">
        <v>80325158865.726212</v>
      </c>
      <c r="E3789" s="9">
        <v>17477099.499999996</v>
      </c>
      <c r="F3789" s="255" t="s">
        <v>9131</v>
      </c>
      <c r="G3789" s="9">
        <v>1</v>
      </c>
      <c r="H3789" s="255" t="s">
        <v>9171</v>
      </c>
      <c r="I3789" s="9">
        <v>2</v>
      </c>
    </row>
    <row r="3790" spans="1:9">
      <c r="A3790" s="255" t="s">
        <v>4970</v>
      </c>
      <c r="B3790" s="9">
        <v>0</v>
      </c>
      <c r="C3790" s="255" t="s">
        <v>9108</v>
      </c>
      <c r="D3790" s="9">
        <v>0.89825958058455246</v>
      </c>
      <c r="E3790" s="9">
        <v>17477099.499999996</v>
      </c>
      <c r="F3790" s="255" t="s">
        <v>9131</v>
      </c>
      <c r="G3790" s="9">
        <v>1</v>
      </c>
      <c r="H3790" s="255" t="s">
        <v>9171</v>
      </c>
      <c r="I3790" s="9">
        <v>2</v>
      </c>
    </row>
    <row r="3791" spans="1:9">
      <c r="A3791" s="255" t="s">
        <v>4971</v>
      </c>
      <c r="B3791" s="9">
        <v>0</v>
      </c>
      <c r="C3791" s="255" t="s">
        <v>9215</v>
      </c>
      <c r="D3791" s="9">
        <v>4596.0234343076336</v>
      </c>
      <c r="E3791" s="9">
        <v>17477099.499999996</v>
      </c>
      <c r="F3791" s="255" t="s">
        <v>9131</v>
      </c>
      <c r="G3791" s="9">
        <v>1</v>
      </c>
      <c r="H3791" s="255" t="s">
        <v>9171</v>
      </c>
      <c r="I3791" s="9">
        <v>2</v>
      </c>
    </row>
    <row r="3792" spans="1:9">
      <c r="A3792" s="255" t="s">
        <v>4972</v>
      </c>
      <c r="B3792" s="9">
        <v>0</v>
      </c>
      <c r="C3792" s="255" t="s">
        <v>9106</v>
      </c>
      <c r="D3792" s="9">
        <v>5399277.4968818082</v>
      </c>
      <c r="E3792" s="9">
        <v>17477099.499999996</v>
      </c>
      <c r="F3792" s="255" t="s">
        <v>9132</v>
      </c>
      <c r="G3792" s="9">
        <v>1</v>
      </c>
      <c r="H3792" s="255" t="s">
        <v>9171</v>
      </c>
      <c r="I3792" s="9">
        <v>2</v>
      </c>
    </row>
    <row r="3793" spans="1:9">
      <c r="A3793" s="255" t="s">
        <v>4973</v>
      </c>
      <c r="B3793" s="9">
        <v>0</v>
      </c>
      <c r="C3793" s="255" t="s">
        <v>9107</v>
      </c>
      <c r="D3793" s="9">
        <v>-38769194879.702316</v>
      </c>
      <c r="E3793" s="9">
        <v>17477099.499999996</v>
      </c>
      <c r="F3793" s="255" t="s">
        <v>9132</v>
      </c>
      <c r="G3793" s="9">
        <v>1</v>
      </c>
      <c r="H3793" s="255" t="s">
        <v>9171</v>
      </c>
      <c r="I3793" s="9">
        <v>2</v>
      </c>
    </row>
    <row r="3794" spans="1:9">
      <c r="A3794" s="255" t="s">
        <v>4974</v>
      </c>
      <c r="B3794" s="9">
        <v>0</v>
      </c>
      <c r="C3794" s="255" t="s">
        <v>9108</v>
      </c>
      <c r="D3794" s="9">
        <v>0.30893441425345258</v>
      </c>
      <c r="E3794" s="9">
        <v>17477099.499999996</v>
      </c>
      <c r="F3794" s="255" t="s">
        <v>9132</v>
      </c>
      <c r="G3794" s="9">
        <v>1</v>
      </c>
      <c r="H3794" s="255" t="s">
        <v>9171</v>
      </c>
      <c r="I3794" s="9">
        <v>2</v>
      </c>
    </row>
    <row r="3795" spans="1:9">
      <c r="A3795" s="255" t="s">
        <v>4975</v>
      </c>
      <c r="B3795" s="9">
        <v>0</v>
      </c>
      <c r="C3795" s="255" t="s">
        <v>9215</v>
      </c>
      <c r="D3795" s="9">
        <v>-2218.2854128456684</v>
      </c>
      <c r="E3795" s="9">
        <v>17477099.499999996</v>
      </c>
      <c r="F3795" s="255" t="s">
        <v>9132</v>
      </c>
      <c r="G3795" s="9">
        <v>1</v>
      </c>
      <c r="H3795" s="255" t="s">
        <v>9171</v>
      </c>
      <c r="I3795" s="9">
        <v>2</v>
      </c>
    </row>
    <row r="3796" spans="1:9">
      <c r="A3796" s="255" t="s">
        <v>4976</v>
      </c>
      <c r="B3796" s="9">
        <v>0</v>
      </c>
      <c r="C3796" s="255" t="s">
        <v>9106</v>
      </c>
      <c r="D3796" s="9">
        <v>5399277.4968818082</v>
      </c>
      <c r="E3796" s="9">
        <v>17477099.499999996</v>
      </c>
      <c r="F3796" s="255" t="s">
        <v>9133</v>
      </c>
      <c r="G3796" s="9">
        <v>1</v>
      </c>
      <c r="H3796" s="255" t="s">
        <v>9171</v>
      </c>
      <c r="I3796" s="9">
        <v>2</v>
      </c>
    </row>
    <row r="3797" spans="1:9">
      <c r="A3797" s="255" t="s">
        <v>4977</v>
      </c>
      <c r="B3797" s="9">
        <v>0</v>
      </c>
      <c r="C3797" s="255" t="s">
        <v>9107</v>
      </c>
      <c r="D3797" s="9">
        <v>-38769194879.702316</v>
      </c>
      <c r="E3797" s="9">
        <v>17477099.499999996</v>
      </c>
      <c r="F3797" s="255" t="s">
        <v>9133</v>
      </c>
      <c r="G3797" s="9">
        <v>1</v>
      </c>
      <c r="H3797" s="255" t="s">
        <v>9171</v>
      </c>
      <c r="I3797" s="9">
        <v>2</v>
      </c>
    </row>
    <row r="3798" spans="1:9">
      <c r="A3798" s="255" t="s">
        <v>4978</v>
      </c>
      <c r="B3798" s="9">
        <v>0</v>
      </c>
      <c r="C3798" s="255" t="s">
        <v>9108</v>
      </c>
      <c r="D3798" s="9">
        <v>0.30893441425345258</v>
      </c>
      <c r="E3798" s="9">
        <v>17477099.499999996</v>
      </c>
      <c r="F3798" s="255" t="s">
        <v>9133</v>
      </c>
      <c r="G3798" s="9">
        <v>1</v>
      </c>
      <c r="H3798" s="255" t="s">
        <v>9171</v>
      </c>
      <c r="I3798" s="9">
        <v>2</v>
      </c>
    </row>
    <row r="3799" spans="1:9">
      <c r="A3799" s="255" t="s">
        <v>4979</v>
      </c>
      <c r="B3799" s="9">
        <v>0</v>
      </c>
      <c r="C3799" s="255" t="s">
        <v>9215</v>
      </c>
      <c r="D3799" s="9">
        <v>-2218.2854128456684</v>
      </c>
      <c r="E3799" s="9">
        <v>17477099.499999996</v>
      </c>
      <c r="F3799" s="255" t="s">
        <v>9133</v>
      </c>
      <c r="G3799" s="9">
        <v>1</v>
      </c>
      <c r="H3799" s="255" t="s">
        <v>9171</v>
      </c>
      <c r="I3799" s="9">
        <v>2</v>
      </c>
    </row>
    <row r="3800" spans="1:9">
      <c r="A3800" s="255" t="s">
        <v>4980</v>
      </c>
      <c r="B3800" s="9">
        <v>0</v>
      </c>
      <c r="C3800" s="255" t="s">
        <v>9106</v>
      </c>
      <c r="D3800" s="9">
        <v>17477099.499999996</v>
      </c>
      <c r="E3800" s="9">
        <v>17477099.499999996</v>
      </c>
      <c r="F3800" s="255" t="s">
        <v>9134</v>
      </c>
      <c r="G3800" s="9">
        <v>1</v>
      </c>
      <c r="H3800" s="255" t="s">
        <v>9171</v>
      </c>
      <c r="I3800" s="9">
        <v>2</v>
      </c>
    </row>
    <row r="3801" spans="1:9">
      <c r="A3801" s="255" t="s">
        <v>4981</v>
      </c>
      <c r="B3801" s="9">
        <v>0</v>
      </c>
      <c r="C3801" s="255" t="s">
        <v>9107</v>
      </c>
      <c r="D3801" s="9">
        <v>48594470694.506546</v>
      </c>
      <c r="E3801" s="9">
        <v>17477099.499999996</v>
      </c>
      <c r="F3801" s="255" t="s">
        <v>9134</v>
      </c>
      <c r="G3801" s="9">
        <v>1</v>
      </c>
      <c r="H3801" s="255" t="s">
        <v>9171</v>
      </c>
      <c r="I3801" s="9">
        <v>2</v>
      </c>
    </row>
    <row r="3802" spans="1:9">
      <c r="A3802" s="255" t="s">
        <v>4982</v>
      </c>
      <c r="B3802" s="9">
        <v>0</v>
      </c>
      <c r="C3802" s="255" t="s">
        <v>9108</v>
      </c>
      <c r="D3802" s="9">
        <v>1</v>
      </c>
      <c r="E3802" s="9">
        <v>17477099.499999996</v>
      </c>
      <c r="F3802" s="255" t="s">
        <v>9134</v>
      </c>
      <c r="G3802" s="9">
        <v>1</v>
      </c>
      <c r="H3802" s="255" t="s">
        <v>9171</v>
      </c>
      <c r="I3802" s="9">
        <v>2</v>
      </c>
    </row>
    <row r="3803" spans="1:9">
      <c r="A3803" s="255" t="s">
        <v>4983</v>
      </c>
      <c r="B3803" s="9">
        <v>0</v>
      </c>
      <c r="C3803" s="255" t="s">
        <v>9215</v>
      </c>
      <c r="D3803" s="9">
        <v>2780.465413869536</v>
      </c>
      <c r="E3803" s="9">
        <v>17477099.499999996</v>
      </c>
      <c r="F3803" s="255" t="s">
        <v>9134</v>
      </c>
      <c r="G3803" s="9">
        <v>1</v>
      </c>
      <c r="H3803" s="255" t="s">
        <v>9171</v>
      </c>
      <c r="I3803" s="9">
        <v>2</v>
      </c>
    </row>
    <row r="3804" spans="1:9">
      <c r="A3804" s="255" t="s">
        <v>4984</v>
      </c>
      <c r="B3804" s="9">
        <v>0</v>
      </c>
      <c r="C3804" s="255" t="s">
        <v>9106</v>
      </c>
      <c r="D3804" s="9">
        <v>17477099.499999996</v>
      </c>
      <c r="E3804" s="9">
        <v>17477099.499999996</v>
      </c>
      <c r="F3804" s="255" t="s">
        <v>9135</v>
      </c>
      <c r="G3804" s="9">
        <v>1</v>
      </c>
      <c r="H3804" s="255" t="s">
        <v>9171</v>
      </c>
      <c r="I3804" s="9">
        <v>2</v>
      </c>
    </row>
    <row r="3805" spans="1:9">
      <c r="A3805" s="255" t="s">
        <v>4985</v>
      </c>
      <c r="B3805" s="9">
        <v>0</v>
      </c>
      <c r="C3805" s="255" t="s">
        <v>9107</v>
      </c>
      <c r="D3805" s="9">
        <v>86465446749.821457</v>
      </c>
      <c r="E3805" s="9">
        <v>17477099.499999996</v>
      </c>
      <c r="F3805" s="255" t="s">
        <v>9135</v>
      </c>
      <c r="G3805" s="9">
        <v>1</v>
      </c>
      <c r="H3805" s="255" t="s">
        <v>9171</v>
      </c>
      <c r="I3805" s="9">
        <v>2</v>
      </c>
    </row>
    <row r="3806" spans="1:9">
      <c r="A3806" s="255" t="s">
        <v>4986</v>
      </c>
      <c r="B3806" s="9">
        <v>0</v>
      </c>
      <c r="C3806" s="255" t="s">
        <v>9108</v>
      </c>
      <c r="D3806" s="9">
        <v>1</v>
      </c>
      <c r="E3806" s="9">
        <v>17477099.499999996</v>
      </c>
      <c r="F3806" s="255" t="s">
        <v>9135</v>
      </c>
      <c r="G3806" s="9">
        <v>1</v>
      </c>
      <c r="H3806" s="255" t="s">
        <v>9171</v>
      </c>
      <c r="I3806" s="9">
        <v>2</v>
      </c>
    </row>
    <row r="3807" spans="1:9">
      <c r="A3807" s="255" t="s">
        <v>4987</v>
      </c>
      <c r="B3807" s="9">
        <v>0</v>
      </c>
      <c r="C3807" s="255" t="s">
        <v>9215</v>
      </c>
      <c r="D3807" s="9">
        <v>4947.3567825039545</v>
      </c>
      <c r="E3807" s="9">
        <v>17477099.499999996</v>
      </c>
      <c r="F3807" s="255" t="s">
        <v>9135</v>
      </c>
      <c r="G3807" s="9">
        <v>1</v>
      </c>
      <c r="H3807" s="255" t="s">
        <v>9171</v>
      </c>
      <c r="I3807" s="9">
        <v>2</v>
      </c>
    </row>
    <row r="3808" spans="1:9">
      <c r="A3808" s="255" t="s">
        <v>4988</v>
      </c>
      <c r="B3808" s="9">
        <v>0</v>
      </c>
      <c r="C3808" s="255" t="s">
        <v>9106</v>
      </c>
      <c r="D3808" s="9">
        <v>8480476.6579766944</v>
      </c>
      <c r="E3808" s="9">
        <v>17477099.499999996</v>
      </c>
      <c r="F3808" s="255" t="s">
        <v>9136</v>
      </c>
      <c r="G3808" s="9">
        <v>1</v>
      </c>
      <c r="H3808" s="255" t="s">
        <v>9171</v>
      </c>
      <c r="I3808" s="9">
        <v>2</v>
      </c>
    </row>
    <row r="3809" spans="1:9">
      <c r="A3809" s="255" t="s">
        <v>4989</v>
      </c>
      <c r="B3809" s="9">
        <v>0</v>
      </c>
      <c r="C3809" s="255" t="s">
        <v>9107</v>
      </c>
      <c r="D3809" s="9">
        <v>7196679637.891818</v>
      </c>
      <c r="E3809" s="9">
        <v>17477099.499999996</v>
      </c>
      <c r="F3809" s="255" t="s">
        <v>9136</v>
      </c>
      <c r="G3809" s="9">
        <v>1</v>
      </c>
      <c r="H3809" s="255" t="s">
        <v>9171</v>
      </c>
      <c r="I3809" s="9">
        <v>2</v>
      </c>
    </row>
    <row r="3810" spans="1:9">
      <c r="A3810" s="255" t="s">
        <v>4990</v>
      </c>
      <c r="B3810" s="9">
        <v>0</v>
      </c>
      <c r="C3810" s="255" t="s">
        <v>9108</v>
      </c>
      <c r="D3810" s="9">
        <v>0.48523364291521576</v>
      </c>
      <c r="E3810" s="9">
        <v>17477099.499999996</v>
      </c>
      <c r="F3810" s="255" t="s">
        <v>9136</v>
      </c>
      <c r="G3810" s="9">
        <v>1</v>
      </c>
      <c r="H3810" s="255" t="s">
        <v>9171</v>
      </c>
      <c r="I3810" s="9">
        <v>2</v>
      </c>
    </row>
    <row r="3811" spans="1:9">
      <c r="A3811" s="255" t="s">
        <v>4991</v>
      </c>
      <c r="B3811" s="9">
        <v>0</v>
      </c>
      <c r="C3811" s="255" t="s">
        <v>9215</v>
      </c>
      <c r="D3811" s="9">
        <v>411.77768873443898</v>
      </c>
      <c r="E3811" s="9">
        <v>17477099.499999996</v>
      </c>
      <c r="F3811" s="255" t="s">
        <v>9136</v>
      </c>
      <c r="G3811" s="9">
        <v>1</v>
      </c>
      <c r="H3811" s="255" t="s">
        <v>9171</v>
      </c>
      <c r="I3811" s="9">
        <v>2</v>
      </c>
    </row>
    <row r="3812" spans="1:9">
      <c r="A3812" s="255" t="s">
        <v>4992</v>
      </c>
      <c r="B3812" s="9">
        <v>0</v>
      </c>
      <c r="C3812" s="255" t="s">
        <v>9106</v>
      </c>
      <c r="D3812" s="9">
        <v>0</v>
      </c>
      <c r="E3812" s="9">
        <v>17477099.499999996</v>
      </c>
      <c r="F3812" s="255" t="s">
        <v>9137</v>
      </c>
      <c r="G3812" s="9">
        <v>1</v>
      </c>
      <c r="H3812" s="255" t="s">
        <v>9171</v>
      </c>
      <c r="I3812" s="9">
        <v>2</v>
      </c>
    </row>
    <row r="3813" spans="1:9">
      <c r="A3813" s="255" t="s">
        <v>4993</v>
      </c>
      <c r="B3813" s="9">
        <v>0</v>
      </c>
      <c r="C3813" s="255" t="s">
        <v>9107</v>
      </c>
      <c r="D3813" s="9">
        <v>-13336967521.987051</v>
      </c>
      <c r="E3813" s="9">
        <v>17477099.499999996</v>
      </c>
      <c r="F3813" s="255" t="s">
        <v>9137</v>
      </c>
      <c r="G3813" s="9">
        <v>1</v>
      </c>
      <c r="H3813" s="255" t="s">
        <v>9171</v>
      </c>
      <c r="I3813" s="9">
        <v>2</v>
      </c>
    </row>
    <row r="3814" spans="1:9">
      <c r="A3814" s="255" t="s">
        <v>4994</v>
      </c>
      <c r="B3814" s="9">
        <v>0</v>
      </c>
      <c r="C3814" s="255" t="s">
        <v>9108</v>
      </c>
      <c r="D3814" s="9">
        <v>0</v>
      </c>
      <c r="E3814" s="9">
        <v>17477099.499999996</v>
      </c>
      <c r="F3814" s="255" t="s">
        <v>9137</v>
      </c>
      <c r="G3814" s="9">
        <v>1</v>
      </c>
      <c r="H3814" s="255" t="s">
        <v>9171</v>
      </c>
      <c r="I3814" s="9">
        <v>2</v>
      </c>
    </row>
    <row r="3815" spans="1:9">
      <c r="A3815" s="255" t="s">
        <v>4995</v>
      </c>
      <c r="B3815" s="9">
        <v>0</v>
      </c>
      <c r="C3815" s="255" t="s">
        <v>9215</v>
      </c>
      <c r="D3815" s="9">
        <v>-763.11103693075927</v>
      </c>
      <c r="E3815" s="9">
        <v>17477099.499999996</v>
      </c>
      <c r="F3815" s="255" t="s">
        <v>9137</v>
      </c>
      <c r="G3815" s="9">
        <v>1</v>
      </c>
      <c r="H3815" s="255" t="s">
        <v>9171</v>
      </c>
      <c r="I3815" s="9">
        <v>2</v>
      </c>
    </row>
    <row r="3816" spans="1:9">
      <c r="A3816" s="255" t="s">
        <v>4996</v>
      </c>
      <c r="B3816" s="9">
        <v>0</v>
      </c>
      <c r="C3816" s="255" t="s">
        <v>9106</v>
      </c>
      <c r="D3816" s="9">
        <v>5718087.1852588616</v>
      </c>
      <c r="E3816" s="9">
        <v>17477099.499999996</v>
      </c>
      <c r="F3816" s="255" t="s">
        <v>9138</v>
      </c>
      <c r="G3816" s="9">
        <v>1</v>
      </c>
      <c r="H3816" s="255" t="s">
        <v>9171</v>
      </c>
      <c r="I3816" s="9">
        <v>2</v>
      </c>
    </row>
    <row r="3817" spans="1:9">
      <c r="A3817" s="255" t="s">
        <v>4997</v>
      </c>
      <c r="B3817" s="9">
        <v>0</v>
      </c>
      <c r="C3817" s="255" t="s">
        <v>9107</v>
      </c>
      <c r="D3817" s="9">
        <v>-6140287884.095233</v>
      </c>
      <c r="E3817" s="9">
        <v>17477099.499999996</v>
      </c>
      <c r="F3817" s="255" t="s">
        <v>9138</v>
      </c>
      <c r="G3817" s="9">
        <v>1</v>
      </c>
      <c r="H3817" s="255" t="s">
        <v>9171</v>
      </c>
      <c r="I3817" s="9">
        <v>2</v>
      </c>
    </row>
    <row r="3818" spans="1:9">
      <c r="A3818" s="255" t="s">
        <v>4998</v>
      </c>
      <c r="B3818" s="9">
        <v>0</v>
      </c>
      <c r="C3818" s="255" t="s">
        <v>9108</v>
      </c>
      <c r="D3818" s="9">
        <v>0.32717598164723288</v>
      </c>
      <c r="E3818" s="9">
        <v>17477099.499999996</v>
      </c>
      <c r="F3818" s="255" t="s">
        <v>9138</v>
      </c>
      <c r="G3818" s="9">
        <v>1</v>
      </c>
      <c r="H3818" s="255" t="s">
        <v>9171</v>
      </c>
      <c r="I3818" s="9">
        <v>2</v>
      </c>
    </row>
    <row r="3819" spans="1:9">
      <c r="A3819" s="255" t="s">
        <v>4999</v>
      </c>
      <c r="B3819" s="9">
        <v>0</v>
      </c>
      <c r="C3819" s="255" t="s">
        <v>9215</v>
      </c>
      <c r="D3819" s="9">
        <v>-351.33334819632023</v>
      </c>
      <c r="E3819" s="9">
        <v>17477099.499999996</v>
      </c>
      <c r="F3819" s="255" t="s">
        <v>9138</v>
      </c>
      <c r="G3819" s="9">
        <v>1</v>
      </c>
      <c r="H3819" s="255" t="s">
        <v>9171</v>
      </c>
      <c r="I3819" s="9">
        <v>2</v>
      </c>
    </row>
    <row r="3820" spans="1:9">
      <c r="A3820" s="255" t="s">
        <v>5000</v>
      </c>
      <c r="B3820" s="9">
        <v>0</v>
      </c>
      <c r="C3820" s="255" t="s">
        <v>9106</v>
      </c>
      <c r="D3820" s="9">
        <v>6250063.7489374438</v>
      </c>
      <c r="E3820" s="9">
        <v>17477099.499999996</v>
      </c>
      <c r="F3820" s="255" t="s">
        <v>9139</v>
      </c>
      <c r="G3820" s="9">
        <v>1</v>
      </c>
      <c r="H3820" s="255" t="s">
        <v>9171</v>
      </c>
      <c r="I3820" s="9">
        <v>2</v>
      </c>
    </row>
    <row r="3821" spans="1:9">
      <c r="A3821" s="255" t="s">
        <v>5001</v>
      </c>
      <c r="B3821" s="9">
        <v>0</v>
      </c>
      <c r="C3821" s="255" t="s">
        <v>9107</v>
      </c>
      <c r="D3821" s="9">
        <v>32628906995.607082</v>
      </c>
      <c r="E3821" s="9">
        <v>17477099.499999996</v>
      </c>
      <c r="F3821" s="255" t="s">
        <v>9139</v>
      </c>
      <c r="G3821" s="9">
        <v>1</v>
      </c>
      <c r="H3821" s="255" t="s">
        <v>9171</v>
      </c>
      <c r="I3821" s="9">
        <v>2</v>
      </c>
    </row>
    <row r="3822" spans="1:9">
      <c r="A3822" s="255" t="s">
        <v>5002</v>
      </c>
      <c r="B3822" s="9">
        <v>0</v>
      </c>
      <c r="C3822" s="255" t="s">
        <v>9108</v>
      </c>
      <c r="D3822" s="9">
        <v>0.35761447424027343</v>
      </c>
      <c r="E3822" s="9">
        <v>17477099.499999996</v>
      </c>
      <c r="F3822" s="255" t="s">
        <v>9139</v>
      </c>
      <c r="G3822" s="9">
        <v>1</v>
      </c>
      <c r="H3822" s="255" t="s">
        <v>9171</v>
      </c>
      <c r="I3822" s="9">
        <v>2</v>
      </c>
    </row>
    <row r="3823" spans="1:9">
      <c r="A3823" s="255" t="s">
        <v>5003</v>
      </c>
      <c r="B3823" s="9">
        <v>0</v>
      </c>
      <c r="C3823" s="255" t="s">
        <v>9215</v>
      </c>
      <c r="D3823" s="9">
        <v>1866.9520646493481</v>
      </c>
      <c r="E3823" s="9">
        <v>17477099.499999996</v>
      </c>
      <c r="F3823" s="255" t="s">
        <v>9139</v>
      </c>
      <c r="G3823" s="9">
        <v>1</v>
      </c>
      <c r="H3823" s="255" t="s">
        <v>9171</v>
      </c>
      <c r="I3823" s="9">
        <v>2</v>
      </c>
    </row>
    <row r="3824" spans="1:9">
      <c r="A3824" s="255" t="s">
        <v>5004</v>
      </c>
      <c r="B3824" s="9">
        <v>0</v>
      </c>
      <c r="C3824" s="255" t="s">
        <v>9106</v>
      </c>
      <c r="D3824" s="9">
        <v>10301386.769192092</v>
      </c>
      <c r="E3824" s="9">
        <v>17477099.499999996</v>
      </c>
      <c r="F3824" s="255" t="s">
        <v>9140</v>
      </c>
      <c r="G3824" s="9">
        <v>1</v>
      </c>
      <c r="H3824" s="255" t="s">
        <v>9171</v>
      </c>
      <c r="I3824" s="9">
        <v>2</v>
      </c>
    </row>
    <row r="3825" spans="1:9">
      <c r="A3825" s="255" t="s">
        <v>5005</v>
      </c>
      <c r="B3825" s="9">
        <v>0</v>
      </c>
      <c r="C3825" s="255" t="s">
        <v>9107</v>
      </c>
      <c r="D3825" s="9">
        <v>37870976055.314903</v>
      </c>
      <c r="E3825" s="9">
        <v>17477099.499999996</v>
      </c>
      <c r="F3825" s="255" t="s">
        <v>9140</v>
      </c>
      <c r="G3825" s="9">
        <v>1</v>
      </c>
      <c r="H3825" s="255" t="s">
        <v>9171</v>
      </c>
      <c r="I3825" s="9">
        <v>2</v>
      </c>
    </row>
    <row r="3826" spans="1:9">
      <c r="A3826" s="255" t="s">
        <v>5006</v>
      </c>
      <c r="B3826" s="9">
        <v>0</v>
      </c>
      <c r="C3826" s="255" t="s">
        <v>9108</v>
      </c>
      <c r="D3826" s="9">
        <v>0.58942199014156182</v>
      </c>
      <c r="E3826" s="9">
        <v>17477099.499999996</v>
      </c>
      <c r="F3826" s="255" t="s">
        <v>9140</v>
      </c>
      <c r="G3826" s="9">
        <v>1</v>
      </c>
      <c r="H3826" s="255" t="s">
        <v>9171</v>
      </c>
      <c r="I3826" s="9">
        <v>2</v>
      </c>
    </row>
    <row r="3827" spans="1:9">
      <c r="A3827" s="255" t="s">
        <v>5007</v>
      </c>
      <c r="B3827" s="9">
        <v>0</v>
      </c>
      <c r="C3827" s="255" t="s">
        <v>9215</v>
      </c>
      <c r="D3827" s="9">
        <v>2166.8913686344185</v>
      </c>
      <c r="E3827" s="9">
        <v>17477099.499999996</v>
      </c>
      <c r="F3827" s="255" t="s">
        <v>9140</v>
      </c>
      <c r="G3827" s="9">
        <v>1</v>
      </c>
      <c r="H3827" s="255" t="s">
        <v>9171</v>
      </c>
      <c r="I3827" s="9">
        <v>2</v>
      </c>
    </row>
    <row r="3828" spans="1:9">
      <c r="A3828" s="255" t="s">
        <v>5008</v>
      </c>
      <c r="B3828" s="9">
        <v>0</v>
      </c>
      <c r="C3828" s="255" t="s">
        <v>9106</v>
      </c>
      <c r="D3828" s="9">
        <v>0</v>
      </c>
      <c r="E3828" s="9">
        <v>17477099.499999996</v>
      </c>
      <c r="F3828" s="255" t="s">
        <v>9141</v>
      </c>
      <c r="G3828" s="9">
        <v>1</v>
      </c>
      <c r="H3828" s="255" t="s">
        <v>9171</v>
      </c>
      <c r="I3828" s="9">
        <v>2</v>
      </c>
    </row>
    <row r="3829" spans="1:9">
      <c r="A3829" s="255" t="s">
        <v>5009</v>
      </c>
      <c r="B3829" s="9">
        <v>0</v>
      </c>
      <c r="C3829" s="255" t="s">
        <v>9107</v>
      </c>
      <c r="D3829" s="9">
        <v>0</v>
      </c>
      <c r="E3829" s="9">
        <v>17477099.499999996</v>
      </c>
      <c r="F3829" s="255" t="s">
        <v>9141</v>
      </c>
      <c r="G3829" s="9">
        <v>1</v>
      </c>
      <c r="H3829" s="255" t="s">
        <v>9171</v>
      </c>
      <c r="I3829" s="9">
        <v>2</v>
      </c>
    </row>
    <row r="3830" spans="1:9">
      <c r="A3830" s="255" t="s">
        <v>5010</v>
      </c>
      <c r="B3830" s="9">
        <v>0</v>
      </c>
      <c r="C3830" s="255" t="s">
        <v>9108</v>
      </c>
      <c r="D3830" s="9">
        <v>0</v>
      </c>
      <c r="E3830" s="9">
        <v>17477099.499999996</v>
      </c>
      <c r="F3830" s="255" t="s">
        <v>9141</v>
      </c>
      <c r="G3830" s="9">
        <v>1</v>
      </c>
      <c r="H3830" s="255" t="s">
        <v>9171</v>
      </c>
      <c r="I3830" s="9">
        <v>2</v>
      </c>
    </row>
    <row r="3831" spans="1:9">
      <c r="A3831" s="255" t="s">
        <v>5011</v>
      </c>
      <c r="B3831" s="9">
        <v>0</v>
      </c>
      <c r="C3831" s="255" t="s">
        <v>9215</v>
      </c>
      <c r="D3831" s="9">
        <v>0</v>
      </c>
      <c r="E3831" s="9">
        <v>17477099.499999996</v>
      </c>
      <c r="F3831" s="255" t="s">
        <v>9141</v>
      </c>
      <c r="G3831" s="9">
        <v>1</v>
      </c>
      <c r="H3831" s="255" t="s">
        <v>9171</v>
      </c>
      <c r="I3831" s="9">
        <v>2</v>
      </c>
    </row>
    <row r="3832" spans="1:9">
      <c r="A3832" s="255" t="s">
        <v>5012</v>
      </c>
      <c r="B3832" s="9">
        <v>0</v>
      </c>
      <c r="C3832" s="255" t="s">
        <v>9109</v>
      </c>
      <c r="D3832" s="9">
        <v>0.35887770000000002</v>
      </c>
      <c r="E3832" s="9">
        <v>17477099.499999996</v>
      </c>
      <c r="F3832" s="255" t="s">
        <v>9152</v>
      </c>
      <c r="G3832" s="9">
        <v>1</v>
      </c>
      <c r="H3832" s="255" t="s">
        <v>9171</v>
      </c>
      <c r="I3832" s="9">
        <v>2</v>
      </c>
    </row>
    <row r="3833" spans="1:9">
      <c r="A3833" s="255" t="s">
        <v>5013</v>
      </c>
      <c r="B3833" s="9">
        <v>0</v>
      </c>
      <c r="C3833" s="255" t="s">
        <v>9110</v>
      </c>
      <c r="D3833" s="9">
        <v>0.23533080000000001</v>
      </c>
      <c r="E3833" s="9">
        <v>17477099.499999996</v>
      </c>
      <c r="F3833" s="255" t="s">
        <v>9152</v>
      </c>
      <c r="G3833" s="9">
        <v>1</v>
      </c>
      <c r="H3833" s="255" t="s">
        <v>9171</v>
      </c>
      <c r="I3833" s="9">
        <v>2</v>
      </c>
    </row>
    <row r="3834" spans="1:9">
      <c r="A3834" s="255" t="s">
        <v>5014</v>
      </c>
      <c r="B3834" s="9">
        <v>0</v>
      </c>
      <c r="C3834" s="255" t="s">
        <v>9109</v>
      </c>
      <c r="D3834" s="9">
        <v>0.35887770000000002</v>
      </c>
      <c r="E3834" s="9">
        <v>17477099.499999996</v>
      </c>
      <c r="F3834" s="255" t="s">
        <v>9142</v>
      </c>
      <c r="G3834" s="9">
        <v>1</v>
      </c>
      <c r="H3834" s="255" t="s">
        <v>9171</v>
      </c>
      <c r="I3834" s="9">
        <v>2</v>
      </c>
    </row>
    <row r="3835" spans="1:9">
      <c r="A3835" s="255" t="s">
        <v>5015</v>
      </c>
      <c r="B3835" s="9">
        <v>0</v>
      </c>
      <c r="C3835" s="255" t="s">
        <v>9110</v>
      </c>
      <c r="D3835" s="9">
        <v>0.23533080000000001</v>
      </c>
      <c r="E3835" s="9">
        <v>17477099.499999996</v>
      </c>
      <c r="F3835" s="255" t="s">
        <v>9142</v>
      </c>
      <c r="G3835" s="9">
        <v>1</v>
      </c>
      <c r="H3835" s="255" t="s">
        <v>9171</v>
      </c>
      <c r="I3835" s="9">
        <v>2</v>
      </c>
    </row>
    <row r="3836" spans="1:9">
      <c r="A3836" s="255" t="s">
        <v>5016</v>
      </c>
      <c r="B3836" s="9">
        <v>0</v>
      </c>
      <c r="C3836" s="255" t="s">
        <v>9111</v>
      </c>
      <c r="D3836" s="9">
        <v>0.37907343683918537</v>
      </c>
      <c r="E3836" s="9">
        <v>17477099.499999996</v>
      </c>
      <c r="F3836" s="255" t="s">
        <v>9142</v>
      </c>
      <c r="G3836" s="9">
        <v>1</v>
      </c>
      <c r="H3836" s="255" t="s">
        <v>9172</v>
      </c>
      <c r="I3836" s="9">
        <v>2</v>
      </c>
    </row>
    <row r="3837" spans="1:9">
      <c r="A3837" s="255" t="s">
        <v>5017</v>
      </c>
      <c r="B3837" s="9">
        <v>0</v>
      </c>
      <c r="C3837" s="255" t="s">
        <v>9112</v>
      </c>
      <c r="D3837" s="9">
        <v>0.11088568818876672</v>
      </c>
      <c r="E3837" s="9">
        <v>17477099.499999996</v>
      </c>
      <c r="F3837" s="255" t="s">
        <v>9142</v>
      </c>
      <c r="G3837" s="9">
        <v>1</v>
      </c>
      <c r="H3837" s="255" t="s">
        <v>9172</v>
      </c>
      <c r="I3837" s="9">
        <v>2</v>
      </c>
    </row>
    <row r="3838" spans="1:9">
      <c r="A3838" s="255" t="s">
        <v>5018</v>
      </c>
      <c r="B3838" s="9">
        <v>0</v>
      </c>
      <c r="C3838" s="255" t="s">
        <v>9113</v>
      </c>
      <c r="D3838" s="9">
        <v>4.4857469040467897E-2</v>
      </c>
      <c r="E3838" s="9">
        <v>17477099.499999996</v>
      </c>
      <c r="F3838" s="255" t="s">
        <v>9142</v>
      </c>
      <c r="G3838" s="9">
        <v>1</v>
      </c>
      <c r="H3838" s="255" t="s">
        <v>9172</v>
      </c>
      <c r="I3838" s="9">
        <v>2</v>
      </c>
    </row>
    <row r="3839" spans="1:9">
      <c r="A3839" s="255" t="s">
        <v>5019</v>
      </c>
      <c r="B3839" s="9">
        <v>0</v>
      </c>
      <c r="C3839" s="255" t="s">
        <v>9109</v>
      </c>
      <c r="D3839" s="9">
        <v>0.35887770000000002</v>
      </c>
      <c r="E3839" s="9">
        <v>17477099.499999996</v>
      </c>
      <c r="F3839" s="255" t="s">
        <v>9143</v>
      </c>
      <c r="G3839" s="9">
        <v>1</v>
      </c>
      <c r="H3839" s="255" t="s">
        <v>9171</v>
      </c>
      <c r="I3839" s="9">
        <v>2</v>
      </c>
    </row>
    <row r="3840" spans="1:9">
      <c r="A3840" s="255" t="s">
        <v>5020</v>
      </c>
      <c r="B3840" s="9">
        <v>0</v>
      </c>
      <c r="C3840" s="255" t="s">
        <v>9110</v>
      </c>
      <c r="D3840" s="9">
        <v>0.23533080000000001</v>
      </c>
      <c r="E3840" s="9">
        <v>17477099.499999996</v>
      </c>
      <c r="F3840" s="255" t="s">
        <v>9143</v>
      </c>
      <c r="G3840" s="9">
        <v>1</v>
      </c>
      <c r="H3840" s="255" t="s">
        <v>9171</v>
      </c>
      <c r="I3840" s="9">
        <v>2</v>
      </c>
    </row>
    <row r="3841" spans="1:9">
      <c r="A3841" s="255" t="s">
        <v>5021</v>
      </c>
      <c r="B3841" s="9">
        <v>0</v>
      </c>
      <c r="C3841" s="255" t="s">
        <v>9111</v>
      </c>
      <c r="D3841" s="9">
        <v>0.37907343683918537</v>
      </c>
      <c r="E3841" s="9">
        <v>17477099.499999996</v>
      </c>
      <c r="F3841" s="255" t="s">
        <v>9143</v>
      </c>
      <c r="G3841" s="9">
        <v>1</v>
      </c>
      <c r="H3841" s="255" t="s">
        <v>9172</v>
      </c>
      <c r="I3841" s="9">
        <v>2</v>
      </c>
    </row>
    <row r="3842" spans="1:9">
      <c r="A3842" s="255" t="s">
        <v>5022</v>
      </c>
      <c r="B3842" s="9">
        <v>0</v>
      </c>
      <c r="C3842" s="255" t="s">
        <v>9112</v>
      </c>
      <c r="D3842" s="9">
        <v>0.11088568818876672</v>
      </c>
      <c r="E3842" s="9">
        <v>17477099.499999996</v>
      </c>
      <c r="F3842" s="255" t="s">
        <v>9143</v>
      </c>
      <c r="G3842" s="9">
        <v>1</v>
      </c>
      <c r="H3842" s="255" t="s">
        <v>9172</v>
      </c>
      <c r="I3842" s="9">
        <v>2</v>
      </c>
    </row>
    <row r="3843" spans="1:9">
      <c r="A3843" s="255" t="s">
        <v>5023</v>
      </c>
      <c r="B3843" s="9">
        <v>0</v>
      </c>
      <c r="C3843" s="255" t="s">
        <v>9113</v>
      </c>
      <c r="D3843" s="9">
        <v>4.4857469040467897E-2</v>
      </c>
      <c r="E3843" s="9">
        <v>17477099.499999996</v>
      </c>
      <c r="F3843" s="255" t="s">
        <v>9143</v>
      </c>
      <c r="G3843" s="9">
        <v>1</v>
      </c>
      <c r="H3843" s="255" t="s">
        <v>9172</v>
      </c>
      <c r="I3843" s="9">
        <v>2</v>
      </c>
    </row>
    <row r="3844" spans="1:9">
      <c r="A3844" s="255" t="s">
        <v>5024</v>
      </c>
      <c r="B3844" s="9">
        <v>0</v>
      </c>
      <c r="C3844" s="255" t="s">
        <v>9109</v>
      </c>
      <c r="D3844" s="9">
        <v>0.35887770000000002</v>
      </c>
      <c r="E3844" s="9">
        <v>17477099.499999996</v>
      </c>
      <c r="F3844" s="255" t="s">
        <v>9144</v>
      </c>
      <c r="G3844" s="9">
        <v>1</v>
      </c>
      <c r="H3844" s="255" t="s">
        <v>9171</v>
      </c>
      <c r="I3844" s="9">
        <v>2</v>
      </c>
    </row>
    <row r="3845" spans="1:9">
      <c r="A3845" s="255" t="s">
        <v>5025</v>
      </c>
      <c r="B3845" s="9">
        <v>0</v>
      </c>
      <c r="C3845" s="255" t="s">
        <v>9110</v>
      </c>
      <c r="D3845" s="9">
        <v>0.23533080000000001</v>
      </c>
      <c r="E3845" s="9">
        <v>17477099.499999996</v>
      </c>
      <c r="F3845" s="255" t="s">
        <v>9144</v>
      </c>
      <c r="G3845" s="9">
        <v>1</v>
      </c>
      <c r="H3845" s="255" t="s">
        <v>9171</v>
      </c>
      <c r="I3845" s="9">
        <v>2</v>
      </c>
    </row>
    <row r="3846" spans="1:9">
      <c r="A3846" s="255" t="s">
        <v>5026</v>
      </c>
      <c r="B3846" s="9">
        <v>0</v>
      </c>
      <c r="C3846" s="255" t="s">
        <v>9111</v>
      </c>
      <c r="D3846" s="9">
        <v>0.37907343683918537</v>
      </c>
      <c r="E3846" s="9">
        <v>17477099.499999996</v>
      </c>
      <c r="F3846" s="255" t="s">
        <v>9144</v>
      </c>
      <c r="G3846" s="9">
        <v>1</v>
      </c>
      <c r="H3846" s="255" t="s">
        <v>9172</v>
      </c>
      <c r="I3846" s="9">
        <v>2</v>
      </c>
    </row>
    <row r="3847" spans="1:9">
      <c r="A3847" s="255" t="s">
        <v>5027</v>
      </c>
      <c r="B3847" s="9">
        <v>0</v>
      </c>
      <c r="C3847" s="255" t="s">
        <v>9112</v>
      </c>
      <c r="D3847" s="9">
        <v>0.11088568818876672</v>
      </c>
      <c r="E3847" s="9">
        <v>17477099.499999996</v>
      </c>
      <c r="F3847" s="255" t="s">
        <v>9144</v>
      </c>
      <c r="G3847" s="9">
        <v>1</v>
      </c>
      <c r="H3847" s="255" t="s">
        <v>9172</v>
      </c>
      <c r="I3847" s="9">
        <v>2</v>
      </c>
    </row>
    <row r="3848" spans="1:9">
      <c r="A3848" s="255" t="s">
        <v>5028</v>
      </c>
      <c r="B3848" s="9">
        <v>0</v>
      </c>
      <c r="C3848" s="255" t="s">
        <v>9113</v>
      </c>
      <c r="D3848" s="9">
        <v>4.4857469040467897E-2</v>
      </c>
      <c r="E3848" s="9">
        <v>17477099.499999996</v>
      </c>
      <c r="F3848" s="255" t="s">
        <v>9144</v>
      </c>
      <c r="G3848" s="9">
        <v>1</v>
      </c>
      <c r="H3848" s="255" t="s">
        <v>9172</v>
      </c>
      <c r="I3848" s="9">
        <v>2</v>
      </c>
    </row>
    <row r="3849" spans="1:9">
      <c r="A3849" s="255" t="s">
        <v>5029</v>
      </c>
      <c r="B3849" s="9">
        <v>0</v>
      </c>
      <c r="C3849" s="255" t="s">
        <v>9109</v>
      </c>
      <c r="D3849" s="9">
        <v>0.35887770000000002</v>
      </c>
      <c r="E3849" s="9">
        <v>17477099.499999996</v>
      </c>
      <c r="F3849" s="255" t="s">
        <v>9145</v>
      </c>
      <c r="G3849" s="9">
        <v>1</v>
      </c>
      <c r="H3849" s="255" t="s">
        <v>9171</v>
      </c>
      <c r="I3849" s="9">
        <v>2</v>
      </c>
    </row>
    <row r="3850" spans="1:9">
      <c r="A3850" s="255" t="s">
        <v>5030</v>
      </c>
      <c r="B3850" s="9">
        <v>0</v>
      </c>
      <c r="C3850" s="255" t="s">
        <v>9110</v>
      </c>
      <c r="D3850" s="9">
        <v>0.23533080000000001</v>
      </c>
      <c r="E3850" s="9">
        <v>17477099.499999996</v>
      </c>
      <c r="F3850" s="255" t="s">
        <v>9145</v>
      </c>
      <c r="G3850" s="9">
        <v>1</v>
      </c>
      <c r="H3850" s="255" t="s">
        <v>9171</v>
      </c>
      <c r="I3850" s="9">
        <v>2</v>
      </c>
    </row>
    <row r="3851" spans="1:9">
      <c r="A3851" s="255" t="s">
        <v>5031</v>
      </c>
      <c r="B3851" s="9">
        <v>0</v>
      </c>
      <c r="C3851" s="255" t="s">
        <v>9111</v>
      </c>
      <c r="D3851" s="9">
        <v>0.37907343683918537</v>
      </c>
      <c r="E3851" s="9">
        <v>17477099.499999996</v>
      </c>
      <c r="F3851" s="255" t="s">
        <v>9145</v>
      </c>
      <c r="G3851" s="9">
        <v>1</v>
      </c>
      <c r="H3851" s="255" t="s">
        <v>9172</v>
      </c>
      <c r="I3851" s="9">
        <v>2</v>
      </c>
    </row>
    <row r="3852" spans="1:9">
      <c r="A3852" s="255" t="s">
        <v>5032</v>
      </c>
      <c r="B3852" s="9">
        <v>0</v>
      </c>
      <c r="C3852" s="255" t="s">
        <v>9112</v>
      </c>
      <c r="D3852" s="9">
        <v>0.11088568818876672</v>
      </c>
      <c r="E3852" s="9">
        <v>17477099.499999996</v>
      </c>
      <c r="F3852" s="255" t="s">
        <v>9145</v>
      </c>
      <c r="G3852" s="9">
        <v>1</v>
      </c>
      <c r="H3852" s="255" t="s">
        <v>9172</v>
      </c>
      <c r="I3852" s="9">
        <v>2</v>
      </c>
    </row>
    <row r="3853" spans="1:9">
      <c r="A3853" s="255" t="s">
        <v>5033</v>
      </c>
      <c r="B3853" s="9">
        <v>0</v>
      </c>
      <c r="C3853" s="255" t="s">
        <v>9113</v>
      </c>
      <c r="D3853" s="9">
        <v>4.4857469040467897E-2</v>
      </c>
      <c r="E3853" s="9">
        <v>17477099.499999996</v>
      </c>
      <c r="F3853" s="255" t="s">
        <v>9145</v>
      </c>
      <c r="G3853" s="9">
        <v>1</v>
      </c>
      <c r="H3853" s="255" t="s">
        <v>9172</v>
      </c>
      <c r="I3853" s="9">
        <v>2</v>
      </c>
    </row>
    <row r="3854" spans="1:9">
      <c r="A3854" s="255" t="s">
        <v>5034</v>
      </c>
      <c r="B3854" s="9">
        <v>0</v>
      </c>
      <c r="C3854" s="255" t="s">
        <v>9109</v>
      </c>
      <c r="D3854" s="9">
        <v>0.35887770000000002</v>
      </c>
      <c r="E3854" s="9">
        <v>17477099.499999996</v>
      </c>
      <c r="F3854" s="255" t="s">
        <v>9146</v>
      </c>
      <c r="G3854" s="9">
        <v>1</v>
      </c>
      <c r="H3854" s="255" t="s">
        <v>9171</v>
      </c>
      <c r="I3854" s="9">
        <v>2</v>
      </c>
    </row>
    <row r="3855" spans="1:9">
      <c r="A3855" s="255" t="s">
        <v>5035</v>
      </c>
      <c r="B3855" s="9">
        <v>0</v>
      </c>
      <c r="C3855" s="255" t="s">
        <v>9110</v>
      </c>
      <c r="D3855" s="9">
        <v>0.23533080000000001</v>
      </c>
      <c r="E3855" s="9">
        <v>17477099.499999996</v>
      </c>
      <c r="F3855" s="255" t="s">
        <v>9146</v>
      </c>
      <c r="G3855" s="9">
        <v>1</v>
      </c>
      <c r="H3855" s="255" t="s">
        <v>9171</v>
      </c>
      <c r="I3855" s="9">
        <v>2</v>
      </c>
    </row>
    <row r="3856" spans="1:9">
      <c r="A3856" s="255" t="s">
        <v>5036</v>
      </c>
      <c r="B3856" s="9">
        <v>0</v>
      </c>
      <c r="C3856" s="255" t="s">
        <v>9111</v>
      </c>
      <c r="D3856" s="9">
        <v>0.37907343683918537</v>
      </c>
      <c r="E3856" s="9">
        <v>17477099.499999996</v>
      </c>
      <c r="F3856" s="255" t="s">
        <v>9146</v>
      </c>
      <c r="G3856" s="9">
        <v>1</v>
      </c>
      <c r="H3856" s="255" t="s">
        <v>9172</v>
      </c>
      <c r="I3856" s="9">
        <v>2</v>
      </c>
    </row>
    <row r="3857" spans="1:9">
      <c r="A3857" s="255" t="s">
        <v>5037</v>
      </c>
      <c r="B3857" s="9">
        <v>0</v>
      </c>
      <c r="C3857" s="255" t="s">
        <v>9112</v>
      </c>
      <c r="D3857" s="9">
        <v>0.11088568818876672</v>
      </c>
      <c r="E3857" s="9">
        <v>17477099.499999996</v>
      </c>
      <c r="F3857" s="255" t="s">
        <v>9146</v>
      </c>
      <c r="G3857" s="9">
        <v>1</v>
      </c>
      <c r="H3857" s="255" t="s">
        <v>9172</v>
      </c>
      <c r="I3857" s="9">
        <v>2</v>
      </c>
    </row>
    <row r="3858" spans="1:9">
      <c r="A3858" s="255" t="s">
        <v>5038</v>
      </c>
      <c r="B3858" s="9">
        <v>0</v>
      </c>
      <c r="C3858" s="255" t="s">
        <v>9113</v>
      </c>
      <c r="D3858" s="9">
        <v>4.4857469040467897E-2</v>
      </c>
      <c r="E3858" s="9">
        <v>17477099.499999996</v>
      </c>
      <c r="F3858" s="255" t="s">
        <v>9146</v>
      </c>
      <c r="G3858" s="9">
        <v>1</v>
      </c>
      <c r="H3858" s="255" t="s">
        <v>9172</v>
      </c>
      <c r="I3858" s="9">
        <v>2</v>
      </c>
    </row>
    <row r="3859" spans="1:9">
      <c r="A3859" s="255" t="s">
        <v>5039</v>
      </c>
      <c r="B3859" s="9">
        <v>0</v>
      </c>
      <c r="C3859" s="255" t="s">
        <v>9109</v>
      </c>
      <c r="D3859" s="9">
        <v>0.35887770000000002</v>
      </c>
      <c r="E3859" s="9">
        <v>17477099.499999996</v>
      </c>
      <c r="F3859" s="255" t="s">
        <v>9147</v>
      </c>
      <c r="G3859" s="9">
        <v>1</v>
      </c>
      <c r="H3859" s="255" t="s">
        <v>9171</v>
      </c>
      <c r="I3859" s="9">
        <v>2</v>
      </c>
    </row>
    <row r="3860" spans="1:9">
      <c r="A3860" s="255" t="s">
        <v>5040</v>
      </c>
      <c r="B3860" s="9">
        <v>0</v>
      </c>
      <c r="C3860" s="255" t="s">
        <v>9110</v>
      </c>
      <c r="D3860" s="9">
        <v>0.23533080000000001</v>
      </c>
      <c r="E3860" s="9">
        <v>17477099.499999996</v>
      </c>
      <c r="F3860" s="255" t="s">
        <v>9147</v>
      </c>
      <c r="G3860" s="9">
        <v>1</v>
      </c>
      <c r="H3860" s="255" t="s">
        <v>9171</v>
      </c>
      <c r="I3860" s="9">
        <v>2</v>
      </c>
    </row>
    <row r="3861" spans="1:9">
      <c r="A3861" s="255" t="s">
        <v>5041</v>
      </c>
      <c r="B3861" s="9">
        <v>0</v>
      </c>
      <c r="C3861" s="255" t="s">
        <v>9111</v>
      </c>
      <c r="D3861" s="9">
        <v>0.37907343683918537</v>
      </c>
      <c r="E3861" s="9">
        <v>17477099.499999996</v>
      </c>
      <c r="F3861" s="255" t="s">
        <v>9147</v>
      </c>
      <c r="G3861" s="9">
        <v>1</v>
      </c>
      <c r="H3861" s="255" t="s">
        <v>9172</v>
      </c>
      <c r="I3861" s="9">
        <v>2</v>
      </c>
    </row>
    <row r="3862" spans="1:9">
      <c r="A3862" s="255" t="s">
        <v>5042</v>
      </c>
      <c r="B3862" s="9">
        <v>0</v>
      </c>
      <c r="C3862" s="255" t="s">
        <v>9112</v>
      </c>
      <c r="D3862" s="9">
        <v>0.11088568818876672</v>
      </c>
      <c r="E3862" s="9">
        <v>17477099.499999996</v>
      </c>
      <c r="F3862" s="255" t="s">
        <v>9147</v>
      </c>
      <c r="G3862" s="9">
        <v>1</v>
      </c>
      <c r="H3862" s="255" t="s">
        <v>9172</v>
      </c>
      <c r="I3862" s="9">
        <v>2</v>
      </c>
    </row>
    <row r="3863" spans="1:9">
      <c r="A3863" s="255" t="s">
        <v>5043</v>
      </c>
      <c r="B3863" s="9">
        <v>0</v>
      </c>
      <c r="C3863" s="255" t="s">
        <v>9113</v>
      </c>
      <c r="D3863" s="9">
        <v>4.4857469040467897E-2</v>
      </c>
      <c r="E3863" s="9">
        <v>17477099.499999996</v>
      </c>
      <c r="F3863" s="255" t="s">
        <v>9147</v>
      </c>
      <c r="G3863" s="9">
        <v>1</v>
      </c>
      <c r="H3863" s="255" t="s">
        <v>9172</v>
      </c>
      <c r="I3863" s="9">
        <v>2</v>
      </c>
    </row>
    <row r="3864" spans="1:9">
      <c r="A3864" s="255" t="s">
        <v>5044</v>
      </c>
      <c r="B3864" s="9">
        <v>0</v>
      </c>
      <c r="C3864" s="255" t="s">
        <v>9109</v>
      </c>
      <c r="D3864" s="9">
        <v>0.35887770000000002</v>
      </c>
      <c r="E3864" s="9">
        <v>17477099.499999996</v>
      </c>
      <c r="F3864" s="255" t="s">
        <v>9148</v>
      </c>
      <c r="G3864" s="9">
        <v>1</v>
      </c>
      <c r="H3864" s="255" t="s">
        <v>9171</v>
      </c>
      <c r="I3864" s="9">
        <v>2</v>
      </c>
    </row>
    <row r="3865" spans="1:9">
      <c r="A3865" s="255" t="s">
        <v>5045</v>
      </c>
      <c r="B3865" s="9">
        <v>0</v>
      </c>
      <c r="C3865" s="255" t="s">
        <v>9110</v>
      </c>
      <c r="D3865" s="9">
        <v>0.23533080000000001</v>
      </c>
      <c r="E3865" s="9">
        <v>17477099.499999996</v>
      </c>
      <c r="F3865" s="255" t="s">
        <v>9148</v>
      </c>
      <c r="G3865" s="9">
        <v>1</v>
      </c>
      <c r="H3865" s="255" t="s">
        <v>9171</v>
      </c>
      <c r="I3865" s="9">
        <v>2</v>
      </c>
    </row>
    <row r="3866" spans="1:9">
      <c r="A3866" s="255" t="s">
        <v>5046</v>
      </c>
      <c r="B3866" s="9">
        <v>0</v>
      </c>
      <c r="C3866" s="255" t="s">
        <v>9111</v>
      </c>
      <c r="D3866" s="9">
        <v>0.37907343683918537</v>
      </c>
      <c r="E3866" s="9">
        <v>17477099.499999996</v>
      </c>
      <c r="F3866" s="255" t="s">
        <v>9148</v>
      </c>
      <c r="G3866" s="9">
        <v>1</v>
      </c>
      <c r="H3866" s="255" t="s">
        <v>9172</v>
      </c>
      <c r="I3866" s="9">
        <v>2</v>
      </c>
    </row>
    <row r="3867" spans="1:9">
      <c r="A3867" s="255" t="s">
        <v>5047</v>
      </c>
      <c r="B3867" s="9">
        <v>0</v>
      </c>
      <c r="C3867" s="255" t="s">
        <v>9112</v>
      </c>
      <c r="D3867" s="9">
        <v>0.11088568818876672</v>
      </c>
      <c r="E3867" s="9">
        <v>17477099.499999996</v>
      </c>
      <c r="F3867" s="255" t="s">
        <v>9148</v>
      </c>
      <c r="G3867" s="9">
        <v>1</v>
      </c>
      <c r="H3867" s="255" t="s">
        <v>9172</v>
      </c>
      <c r="I3867" s="9">
        <v>2</v>
      </c>
    </row>
    <row r="3868" spans="1:9">
      <c r="A3868" s="255" t="s">
        <v>5048</v>
      </c>
      <c r="B3868" s="9">
        <v>0</v>
      </c>
      <c r="C3868" s="255" t="s">
        <v>9113</v>
      </c>
      <c r="D3868" s="9">
        <v>4.4857469040467897E-2</v>
      </c>
      <c r="E3868" s="9">
        <v>17477099.499999996</v>
      </c>
      <c r="F3868" s="255" t="s">
        <v>9148</v>
      </c>
      <c r="G3868" s="9">
        <v>1</v>
      </c>
      <c r="H3868" s="255" t="s">
        <v>9172</v>
      </c>
      <c r="I3868" s="9">
        <v>2</v>
      </c>
    </row>
    <row r="3869" spans="1:9">
      <c r="A3869" s="255" t="s">
        <v>5049</v>
      </c>
      <c r="B3869" s="9">
        <v>0</v>
      </c>
      <c r="C3869" s="255" t="s">
        <v>9109</v>
      </c>
      <c r="D3869" s="9">
        <v>0.35887770000000002</v>
      </c>
      <c r="E3869" s="9">
        <v>17477099.499999996</v>
      </c>
      <c r="F3869" s="255" t="s">
        <v>9149</v>
      </c>
      <c r="G3869" s="9">
        <v>1</v>
      </c>
      <c r="H3869" s="255" t="s">
        <v>9171</v>
      </c>
      <c r="I3869" s="9">
        <v>2</v>
      </c>
    </row>
    <row r="3870" spans="1:9">
      <c r="A3870" s="255" t="s">
        <v>5050</v>
      </c>
      <c r="B3870" s="9">
        <v>0</v>
      </c>
      <c r="C3870" s="255" t="s">
        <v>9110</v>
      </c>
      <c r="D3870" s="9">
        <v>0.23533080000000001</v>
      </c>
      <c r="E3870" s="9">
        <v>17477099.499999996</v>
      </c>
      <c r="F3870" s="255" t="s">
        <v>9149</v>
      </c>
      <c r="G3870" s="9">
        <v>1</v>
      </c>
      <c r="H3870" s="255" t="s">
        <v>9171</v>
      </c>
      <c r="I3870" s="9">
        <v>2</v>
      </c>
    </row>
    <row r="3871" spans="1:9">
      <c r="A3871" s="255" t="s">
        <v>5051</v>
      </c>
      <c r="B3871" s="9">
        <v>0</v>
      </c>
      <c r="C3871" s="255" t="s">
        <v>9111</v>
      </c>
      <c r="D3871" s="9">
        <v>0.37907343683918537</v>
      </c>
      <c r="E3871" s="9">
        <v>17477099.499999996</v>
      </c>
      <c r="F3871" s="255" t="s">
        <v>9149</v>
      </c>
      <c r="G3871" s="9">
        <v>1</v>
      </c>
      <c r="H3871" s="255" t="s">
        <v>9172</v>
      </c>
      <c r="I3871" s="9">
        <v>2</v>
      </c>
    </row>
    <row r="3872" spans="1:9">
      <c r="A3872" s="255" t="s">
        <v>5052</v>
      </c>
      <c r="B3872" s="9">
        <v>0</v>
      </c>
      <c r="C3872" s="255" t="s">
        <v>9112</v>
      </c>
      <c r="D3872" s="9">
        <v>0.11088568818876672</v>
      </c>
      <c r="E3872" s="9">
        <v>17477099.499999996</v>
      </c>
      <c r="F3872" s="255" t="s">
        <v>9149</v>
      </c>
      <c r="G3872" s="9">
        <v>1</v>
      </c>
      <c r="H3872" s="255" t="s">
        <v>9172</v>
      </c>
      <c r="I3872" s="9">
        <v>2</v>
      </c>
    </row>
    <row r="3873" spans="1:9">
      <c r="A3873" s="255" t="s">
        <v>5053</v>
      </c>
      <c r="B3873" s="9">
        <v>0</v>
      </c>
      <c r="C3873" s="255" t="s">
        <v>9113</v>
      </c>
      <c r="D3873" s="9">
        <v>4.4857469040467897E-2</v>
      </c>
      <c r="E3873" s="9">
        <v>17477099.499999996</v>
      </c>
      <c r="F3873" s="255" t="s">
        <v>9149</v>
      </c>
      <c r="G3873" s="9">
        <v>1</v>
      </c>
      <c r="H3873" s="255" t="s">
        <v>9172</v>
      </c>
      <c r="I3873" s="9">
        <v>2</v>
      </c>
    </row>
    <row r="3874" spans="1:9">
      <c r="A3874" s="255" t="s">
        <v>5054</v>
      </c>
      <c r="B3874" s="9">
        <v>0</v>
      </c>
      <c r="C3874" s="255" t="s">
        <v>9109</v>
      </c>
      <c r="D3874" s="9">
        <v>0.35815720000000001</v>
      </c>
      <c r="E3874" s="9">
        <v>17477099.499999996</v>
      </c>
      <c r="F3874" s="255" t="s">
        <v>9150</v>
      </c>
      <c r="G3874" s="9">
        <v>1</v>
      </c>
      <c r="H3874" s="255" t="s">
        <v>9171</v>
      </c>
      <c r="I3874" s="9">
        <v>2</v>
      </c>
    </row>
    <row r="3875" spans="1:9">
      <c r="A3875" s="255" t="s">
        <v>5055</v>
      </c>
      <c r="B3875" s="9">
        <v>0</v>
      </c>
      <c r="C3875" s="255" t="s">
        <v>9110</v>
      </c>
      <c r="D3875" s="9">
        <v>0.23436979999999999</v>
      </c>
      <c r="E3875" s="9">
        <v>17477099.499999996</v>
      </c>
      <c r="F3875" s="255" t="s">
        <v>9150</v>
      </c>
      <c r="G3875" s="9">
        <v>1</v>
      </c>
      <c r="H3875" s="255" t="s">
        <v>9171</v>
      </c>
      <c r="I3875" s="9">
        <v>2</v>
      </c>
    </row>
    <row r="3876" spans="1:9">
      <c r="A3876" s="255" t="s">
        <v>5056</v>
      </c>
      <c r="B3876" s="9">
        <v>0</v>
      </c>
      <c r="C3876" s="255" t="s">
        <v>9111</v>
      </c>
      <c r="D3876" s="9">
        <v>0.37800944091509875</v>
      </c>
      <c r="E3876" s="9">
        <v>17477099.499999996</v>
      </c>
      <c r="F3876" s="255" t="s">
        <v>9150</v>
      </c>
      <c r="G3876" s="9">
        <v>1</v>
      </c>
      <c r="H3876" s="255" t="s">
        <v>9172</v>
      </c>
      <c r="I3876" s="9">
        <v>2</v>
      </c>
    </row>
    <row r="3877" spans="1:9">
      <c r="A3877" s="255" t="s">
        <v>5057</v>
      </c>
      <c r="B3877" s="9">
        <v>0</v>
      </c>
      <c r="C3877" s="255" t="s">
        <v>9112</v>
      </c>
      <c r="D3877" s="9">
        <v>0.11013031547945656</v>
      </c>
      <c r="E3877" s="9">
        <v>17477099.499999996</v>
      </c>
      <c r="F3877" s="255" t="s">
        <v>9150</v>
      </c>
      <c r="G3877" s="9">
        <v>1</v>
      </c>
      <c r="H3877" s="255" t="s">
        <v>9172</v>
      </c>
      <c r="I3877" s="9">
        <v>2</v>
      </c>
    </row>
    <row r="3878" spans="1:9">
      <c r="A3878" s="255" t="s">
        <v>5058</v>
      </c>
      <c r="B3878" s="9">
        <v>0</v>
      </c>
      <c r="C3878" s="255" t="s">
        <v>9113</v>
      </c>
      <c r="D3878" s="9">
        <v>4.4456080732623693E-2</v>
      </c>
      <c r="E3878" s="9">
        <v>17477099.499999996</v>
      </c>
      <c r="F3878" s="255" t="s">
        <v>9150</v>
      </c>
      <c r="G3878" s="9">
        <v>1</v>
      </c>
      <c r="H3878" s="255" t="s">
        <v>9172</v>
      </c>
      <c r="I3878" s="9">
        <v>2</v>
      </c>
    </row>
    <row r="3879" spans="1:9">
      <c r="A3879" s="255" t="s">
        <v>5059</v>
      </c>
      <c r="B3879" s="9">
        <v>0</v>
      </c>
      <c r="C3879" s="255" t="s">
        <v>9109</v>
      </c>
      <c r="D3879" s="9">
        <v>0.35815720000000001</v>
      </c>
      <c r="E3879" s="9">
        <v>17477099.499999996</v>
      </c>
      <c r="F3879" s="255" t="s">
        <v>9151</v>
      </c>
      <c r="G3879" s="9">
        <v>1</v>
      </c>
      <c r="H3879" s="255" t="s">
        <v>9171</v>
      </c>
      <c r="I3879" s="9">
        <v>2</v>
      </c>
    </row>
    <row r="3880" spans="1:9">
      <c r="A3880" s="255" t="s">
        <v>5060</v>
      </c>
      <c r="B3880" s="9">
        <v>0</v>
      </c>
      <c r="C3880" s="255" t="s">
        <v>9110</v>
      </c>
      <c r="D3880" s="9">
        <v>0.23436979999999999</v>
      </c>
      <c r="E3880" s="9">
        <v>17477099.499999996</v>
      </c>
      <c r="F3880" s="255" t="s">
        <v>9151</v>
      </c>
      <c r="G3880" s="9">
        <v>1</v>
      </c>
      <c r="H3880" s="255" t="s">
        <v>9171</v>
      </c>
      <c r="I3880" s="9">
        <v>2</v>
      </c>
    </row>
    <row r="3881" spans="1:9">
      <c r="A3881" s="255" t="s">
        <v>5061</v>
      </c>
      <c r="B3881" s="9">
        <v>0</v>
      </c>
      <c r="C3881" s="255" t="s">
        <v>9111</v>
      </c>
      <c r="D3881" s="9">
        <v>0.37800944091509875</v>
      </c>
      <c r="E3881" s="9">
        <v>17477099.499999996</v>
      </c>
      <c r="F3881" s="255" t="s">
        <v>9151</v>
      </c>
      <c r="G3881" s="9">
        <v>1</v>
      </c>
      <c r="H3881" s="255" t="s">
        <v>9172</v>
      </c>
      <c r="I3881" s="9">
        <v>2</v>
      </c>
    </row>
    <row r="3882" spans="1:9">
      <c r="A3882" s="255" t="s">
        <v>5062</v>
      </c>
      <c r="B3882" s="9">
        <v>0</v>
      </c>
      <c r="C3882" s="255" t="s">
        <v>9112</v>
      </c>
      <c r="D3882" s="9">
        <v>0.11013031547945656</v>
      </c>
      <c r="E3882" s="9">
        <v>17477099.499999996</v>
      </c>
      <c r="F3882" s="255" t="s">
        <v>9151</v>
      </c>
      <c r="G3882" s="9">
        <v>1</v>
      </c>
      <c r="H3882" s="255" t="s">
        <v>9172</v>
      </c>
      <c r="I3882" s="9">
        <v>2</v>
      </c>
    </row>
    <row r="3883" spans="1:9">
      <c r="A3883" s="255" t="s">
        <v>5063</v>
      </c>
      <c r="B3883" s="9">
        <v>0</v>
      </c>
      <c r="C3883" s="255" t="s">
        <v>9113</v>
      </c>
      <c r="D3883" s="9">
        <v>4.4456080732623693E-2</v>
      </c>
      <c r="E3883" s="9">
        <v>17477099.499999996</v>
      </c>
      <c r="F3883" s="255" t="s">
        <v>9151</v>
      </c>
      <c r="G3883" s="9">
        <v>1</v>
      </c>
      <c r="H3883" s="255" t="s">
        <v>9172</v>
      </c>
      <c r="I3883" s="9">
        <v>2</v>
      </c>
    </row>
    <row r="3884" spans="1:9">
      <c r="A3884" s="255" t="s">
        <v>5064</v>
      </c>
      <c r="B3884" s="9">
        <v>0</v>
      </c>
      <c r="C3884" s="255" t="s">
        <v>9111</v>
      </c>
      <c r="D3884" s="9">
        <v>0.37907343683918537</v>
      </c>
      <c r="E3884" s="9">
        <v>17477099.499999996</v>
      </c>
      <c r="F3884" s="255" t="s">
        <v>9152</v>
      </c>
      <c r="G3884" s="9">
        <v>1</v>
      </c>
      <c r="H3884" s="255" t="s">
        <v>9172</v>
      </c>
      <c r="I3884" s="9">
        <v>2</v>
      </c>
    </row>
    <row r="3885" spans="1:9">
      <c r="A3885" s="255" t="s">
        <v>5065</v>
      </c>
      <c r="B3885" s="9">
        <v>0</v>
      </c>
      <c r="C3885" s="255" t="s">
        <v>9112</v>
      </c>
      <c r="D3885" s="9">
        <v>0.11088568818876672</v>
      </c>
      <c r="E3885" s="9">
        <v>17477099.499999996</v>
      </c>
      <c r="F3885" s="255" t="s">
        <v>9152</v>
      </c>
      <c r="G3885" s="9">
        <v>1</v>
      </c>
      <c r="H3885" s="255" t="s">
        <v>9172</v>
      </c>
      <c r="I3885" s="9">
        <v>2</v>
      </c>
    </row>
    <row r="3886" spans="1:9">
      <c r="A3886" s="255" t="s">
        <v>5066</v>
      </c>
      <c r="B3886" s="9">
        <v>0</v>
      </c>
      <c r="C3886" s="255" t="s">
        <v>9113</v>
      </c>
      <c r="D3886" s="9">
        <v>4.4857469040467897E-2</v>
      </c>
      <c r="E3886" s="9">
        <v>17477099.499999996</v>
      </c>
      <c r="F3886" s="255" t="s">
        <v>9152</v>
      </c>
      <c r="G3886" s="9">
        <v>1</v>
      </c>
      <c r="H3886" s="255" t="s">
        <v>9172</v>
      </c>
      <c r="I3886" s="9">
        <v>2</v>
      </c>
    </row>
    <row r="3887" spans="1:9">
      <c r="A3887" s="255" t="s">
        <v>5067</v>
      </c>
      <c r="B3887" s="9">
        <v>0</v>
      </c>
      <c r="C3887" s="255" t="s">
        <v>9109</v>
      </c>
      <c r="D3887" s="9">
        <v>0.35820390000000002</v>
      </c>
      <c r="E3887" s="9">
        <v>17477099.499999996</v>
      </c>
      <c r="F3887" s="255" t="s">
        <v>9160</v>
      </c>
      <c r="G3887" s="9">
        <v>1</v>
      </c>
      <c r="H3887" s="255" t="s">
        <v>9171</v>
      </c>
      <c r="I3887" s="9">
        <v>2</v>
      </c>
    </row>
    <row r="3888" spans="1:9">
      <c r="A3888" s="255" t="s">
        <v>5068</v>
      </c>
      <c r="B3888" s="9">
        <v>0</v>
      </c>
      <c r="C3888" s="255" t="s">
        <v>9110</v>
      </c>
      <c r="D3888" s="9">
        <v>0.23447090000000001</v>
      </c>
      <c r="E3888" s="9">
        <v>17477099.499999996</v>
      </c>
      <c r="F3888" s="255" t="s">
        <v>9160</v>
      </c>
      <c r="G3888" s="9">
        <v>1</v>
      </c>
      <c r="H3888" s="255" t="s">
        <v>9171</v>
      </c>
      <c r="I3888" s="9">
        <v>2</v>
      </c>
    </row>
    <row r="3889" spans="1:9">
      <c r="A3889" s="255" t="s">
        <v>5069</v>
      </c>
      <c r="B3889" s="9">
        <v>0</v>
      </c>
      <c r="C3889" s="255" t="s">
        <v>9109</v>
      </c>
      <c r="D3889" s="9">
        <v>0.35815720000000001</v>
      </c>
      <c r="E3889" s="9">
        <v>17477099.499999996</v>
      </c>
      <c r="F3889" s="255" t="s">
        <v>9153</v>
      </c>
      <c r="G3889" s="9">
        <v>1</v>
      </c>
      <c r="H3889" s="255" t="s">
        <v>9171</v>
      </c>
      <c r="I3889" s="9">
        <v>2</v>
      </c>
    </row>
    <row r="3890" spans="1:9">
      <c r="A3890" s="255" t="s">
        <v>5070</v>
      </c>
      <c r="B3890" s="9">
        <v>0</v>
      </c>
      <c r="C3890" s="255" t="s">
        <v>9110</v>
      </c>
      <c r="D3890" s="9">
        <v>0.23436979999999999</v>
      </c>
      <c r="E3890" s="9">
        <v>17477099.499999996</v>
      </c>
      <c r="F3890" s="255" t="s">
        <v>9153</v>
      </c>
      <c r="G3890" s="9">
        <v>1</v>
      </c>
      <c r="H3890" s="255" t="s">
        <v>9171</v>
      </c>
      <c r="I3890" s="9">
        <v>2</v>
      </c>
    </row>
    <row r="3891" spans="1:9">
      <c r="A3891" s="255" t="s">
        <v>5071</v>
      </c>
      <c r="B3891" s="9">
        <v>0</v>
      </c>
      <c r="C3891" s="255" t="s">
        <v>9111</v>
      </c>
      <c r="D3891" s="9">
        <v>0.37800944091509875</v>
      </c>
      <c r="E3891" s="9">
        <v>17477099.499999996</v>
      </c>
      <c r="F3891" s="255" t="s">
        <v>9153</v>
      </c>
      <c r="G3891" s="9">
        <v>1</v>
      </c>
      <c r="H3891" s="255" t="s">
        <v>9172</v>
      </c>
      <c r="I3891" s="9">
        <v>2</v>
      </c>
    </row>
    <row r="3892" spans="1:9">
      <c r="A3892" s="255" t="s">
        <v>5072</v>
      </c>
      <c r="B3892" s="9">
        <v>0</v>
      </c>
      <c r="C3892" s="255" t="s">
        <v>9112</v>
      </c>
      <c r="D3892" s="9">
        <v>0.11013031547945656</v>
      </c>
      <c r="E3892" s="9">
        <v>17477099.499999996</v>
      </c>
      <c r="F3892" s="255" t="s">
        <v>9153</v>
      </c>
      <c r="G3892" s="9">
        <v>1</v>
      </c>
      <c r="H3892" s="255" t="s">
        <v>9172</v>
      </c>
      <c r="I3892" s="9">
        <v>2</v>
      </c>
    </row>
    <row r="3893" spans="1:9">
      <c r="A3893" s="255" t="s">
        <v>5073</v>
      </c>
      <c r="B3893" s="9">
        <v>0</v>
      </c>
      <c r="C3893" s="255" t="s">
        <v>9113</v>
      </c>
      <c r="D3893" s="9">
        <v>4.4456080732623693E-2</v>
      </c>
      <c r="E3893" s="9">
        <v>17477099.499999996</v>
      </c>
      <c r="F3893" s="255" t="s">
        <v>9153</v>
      </c>
      <c r="G3893" s="9">
        <v>1</v>
      </c>
      <c r="H3893" s="255" t="s">
        <v>9172</v>
      </c>
      <c r="I3893" s="9">
        <v>2</v>
      </c>
    </row>
    <row r="3894" spans="1:9">
      <c r="A3894" s="255" t="s">
        <v>5074</v>
      </c>
      <c r="B3894" s="9">
        <v>0</v>
      </c>
      <c r="C3894" s="255" t="s">
        <v>9109</v>
      </c>
      <c r="D3894" s="9">
        <v>0.35740129999999998</v>
      </c>
      <c r="E3894" s="9">
        <v>17477099.499999996</v>
      </c>
      <c r="F3894" s="255" t="s">
        <v>9154</v>
      </c>
      <c r="G3894" s="9">
        <v>1</v>
      </c>
      <c r="H3894" s="255" t="s">
        <v>9171</v>
      </c>
      <c r="I3894" s="9">
        <v>2</v>
      </c>
    </row>
    <row r="3895" spans="1:9">
      <c r="A3895" s="255" t="s">
        <v>5075</v>
      </c>
      <c r="B3895" s="9">
        <v>0</v>
      </c>
      <c r="C3895" s="255" t="s">
        <v>9110</v>
      </c>
      <c r="D3895" s="9">
        <v>0.23303199999999999</v>
      </c>
      <c r="E3895" s="9">
        <v>17477099.499999996</v>
      </c>
      <c r="F3895" s="255" t="s">
        <v>9154</v>
      </c>
      <c r="G3895" s="9">
        <v>1</v>
      </c>
      <c r="H3895" s="255" t="s">
        <v>9171</v>
      </c>
      <c r="I3895" s="9">
        <v>2</v>
      </c>
    </row>
    <row r="3896" spans="1:9">
      <c r="A3896" s="255" t="s">
        <v>5076</v>
      </c>
      <c r="B3896" s="9">
        <v>0</v>
      </c>
      <c r="C3896" s="255" t="s">
        <v>9111</v>
      </c>
      <c r="D3896" s="9">
        <v>0.38318580338419961</v>
      </c>
      <c r="E3896" s="9">
        <v>17477099.499999996</v>
      </c>
      <c r="F3896" s="255" t="s">
        <v>9154</v>
      </c>
      <c r="G3896" s="9">
        <v>1</v>
      </c>
      <c r="H3896" s="255" t="s">
        <v>9172</v>
      </c>
      <c r="I3896" s="9">
        <v>2</v>
      </c>
    </row>
    <row r="3897" spans="1:9">
      <c r="A3897" s="255" t="s">
        <v>5077</v>
      </c>
      <c r="B3897" s="9">
        <v>0</v>
      </c>
      <c r="C3897" s="255" t="s">
        <v>9112</v>
      </c>
      <c r="D3897" s="9">
        <v>0.11175533104953336</v>
      </c>
      <c r="E3897" s="9">
        <v>17477099.499999996</v>
      </c>
      <c r="F3897" s="255" t="s">
        <v>9154</v>
      </c>
      <c r="G3897" s="9">
        <v>1</v>
      </c>
      <c r="H3897" s="255" t="s">
        <v>9172</v>
      </c>
      <c r="I3897" s="9">
        <v>2</v>
      </c>
    </row>
    <row r="3898" spans="1:9">
      <c r="A3898" s="255" t="s">
        <v>5078</v>
      </c>
      <c r="B3898" s="9">
        <v>0</v>
      </c>
      <c r="C3898" s="255" t="s">
        <v>9113</v>
      </c>
      <c r="D3898" s="9">
        <v>4.5231455884792937E-2</v>
      </c>
      <c r="E3898" s="9">
        <v>17477099.499999996</v>
      </c>
      <c r="F3898" s="255" t="s">
        <v>9154</v>
      </c>
      <c r="G3898" s="9">
        <v>1</v>
      </c>
      <c r="H3898" s="255" t="s">
        <v>9172</v>
      </c>
      <c r="I3898" s="9">
        <v>2</v>
      </c>
    </row>
    <row r="3899" spans="1:9">
      <c r="A3899" s="255" t="s">
        <v>5079</v>
      </c>
      <c r="B3899" s="9">
        <v>0</v>
      </c>
      <c r="C3899" s="255" t="s">
        <v>9109</v>
      </c>
      <c r="D3899" s="9">
        <v>0.35963659999999997</v>
      </c>
      <c r="E3899" s="9">
        <v>17477099.499999996</v>
      </c>
      <c r="F3899" s="255" t="s">
        <v>9155</v>
      </c>
      <c r="G3899" s="9">
        <v>1</v>
      </c>
      <c r="H3899" s="255" t="s">
        <v>9171</v>
      </c>
      <c r="I3899" s="9">
        <v>2</v>
      </c>
    </row>
    <row r="3900" spans="1:9">
      <c r="A3900" s="255" t="s">
        <v>5080</v>
      </c>
      <c r="B3900" s="9">
        <v>0</v>
      </c>
      <c r="C3900" s="255" t="s">
        <v>9110</v>
      </c>
      <c r="D3900" s="9">
        <v>0.23669080000000001</v>
      </c>
      <c r="E3900" s="9">
        <v>17477099.499999996</v>
      </c>
      <c r="F3900" s="255" t="s">
        <v>9155</v>
      </c>
      <c r="G3900" s="9">
        <v>1</v>
      </c>
      <c r="H3900" s="255" t="s">
        <v>9171</v>
      </c>
      <c r="I3900" s="9">
        <v>2</v>
      </c>
    </row>
    <row r="3901" spans="1:9">
      <c r="A3901" s="255" t="s">
        <v>5081</v>
      </c>
      <c r="B3901" s="9">
        <v>0</v>
      </c>
      <c r="C3901" s="255" t="s">
        <v>9111</v>
      </c>
      <c r="D3901" s="9">
        <v>0.37499337372787173</v>
      </c>
      <c r="E3901" s="9">
        <v>17477099.499999996</v>
      </c>
      <c r="F3901" s="255" t="s">
        <v>9155</v>
      </c>
      <c r="G3901" s="9">
        <v>1</v>
      </c>
      <c r="H3901" s="255" t="s">
        <v>9172</v>
      </c>
      <c r="I3901" s="9">
        <v>2</v>
      </c>
    </row>
    <row r="3902" spans="1:9">
      <c r="A3902" s="255" t="s">
        <v>5082</v>
      </c>
      <c r="B3902" s="9">
        <v>0</v>
      </c>
      <c r="C3902" s="255" t="s">
        <v>9112</v>
      </c>
      <c r="D3902" s="9">
        <v>0.10927944876066215</v>
      </c>
      <c r="E3902" s="9">
        <v>17477099.499999996</v>
      </c>
      <c r="F3902" s="255" t="s">
        <v>9155</v>
      </c>
      <c r="G3902" s="9">
        <v>1</v>
      </c>
      <c r="H3902" s="255" t="s">
        <v>9172</v>
      </c>
      <c r="I3902" s="9">
        <v>2</v>
      </c>
    </row>
    <row r="3903" spans="1:9">
      <c r="A3903" s="255" t="s">
        <v>5083</v>
      </c>
      <c r="B3903" s="9">
        <v>0</v>
      </c>
      <c r="C3903" s="255" t="s">
        <v>9113</v>
      </c>
      <c r="D3903" s="9">
        <v>4.4097601537047913E-2</v>
      </c>
      <c r="E3903" s="9">
        <v>17477099.499999996</v>
      </c>
      <c r="F3903" s="255" t="s">
        <v>9155</v>
      </c>
      <c r="G3903" s="9">
        <v>1</v>
      </c>
      <c r="H3903" s="255" t="s">
        <v>9172</v>
      </c>
      <c r="I3903" s="9">
        <v>2</v>
      </c>
    </row>
    <row r="3904" spans="1:9">
      <c r="A3904" s="255" t="s">
        <v>5084</v>
      </c>
      <c r="B3904" s="9">
        <v>0</v>
      </c>
      <c r="C3904" s="255" t="s">
        <v>9109</v>
      </c>
      <c r="D3904" s="9">
        <v>0.35963659999999997</v>
      </c>
      <c r="E3904" s="9">
        <v>17477099.499999996</v>
      </c>
      <c r="F3904" s="255" t="s">
        <v>9156</v>
      </c>
      <c r="G3904" s="9">
        <v>1</v>
      </c>
      <c r="H3904" s="255" t="s">
        <v>9171</v>
      </c>
      <c r="I3904" s="9">
        <v>2</v>
      </c>
    </row>
    <row r="3905" spans="1:9">
      <c r="A3905" s="255" t="s">
        <v>5085</v>
      </c>
      <c r="B3905" s="9">
        <v>0</v>
      </c>
      <c r="C3905" s="255" t="s">
        <v>9110</v>
      </c>
      <c r="D3905" s="9">
        <v>0.23669080000000001</v>
      </c>
      <c r="E3905" s="9">
        <v>17477099.499999996</v>
      </c>
      <c r="F3905" s="255" t="s">
        <v>9156</v>
      </c>
      <c r="G3905" s="9">
        <v>1</v>
      </c>
      <c r="H3905" s="255" t="s">
        <v>9171</v>
      </c>
      <c r="I3905" s="9">
        <v>2</v>
      </c>
    </row>
    <row r="3906" spans="1:9">
      <c r="A3906" s="255" t="s">
        <v>5086</v>
      </c>
      <c r="B3906" s="9">
        <v>0</v>
      </c>
      <c r="C3906" s="255" t="s">
        <v>9111</v>
      </c>
      <c r="D3906" s="9">
        <v>0.37499337372787173</v>
      </c>
      <c r="E3906" s="9">
        <v>17477099.499999996</v>
      </c>
      <c r="F3906" s="255" t="s">
        <v>9156</v>
      </c>
      <c r="G3906" s="9">
        <v>1</v>
      </c>
      <c r="H3906" s="255" t="s">
        <v>9172</v>
      </c>
      <c r="I3906" s="9">
        <v>2</v>
      </c>
    </row>
    <row r="3907" spans="1:9">
      <c r="A3907" s="255" t="s">
        <v>5087</v>
      </c>
      <c r="B3907" s="9">
        <v>0</v>
      </c>
      <c r="C3907" s="255" t="s">
        <v>9112</v>
      </c>
      <c r="D3907" s="9">
        <v>0.10927944876066215</v>
      </c>
      <c r="E3907" s="9">
        <v>17477099.499999996</v>
      </c>
      <c r="F3907" s="255" t="s">
        <v>9156</v>
      </c>
      <c r="G3907" s="9">
        <v>1</v>
      </c>
      <c r="H3907" s="255" t="s">
        <v>9172</v>
      </c>
      <c r="I3907" s="9">
        <v>2</v>
      </c>
    </row>
    <row r="3908" spans="1:9">
      <c r="A3908" s="255" t="s">
        <v>5088</v>
      </c>
      <c r="B3908" s="9">
        <v>0</v>
      </c>
      <c r="C3908" s="255" t="s">
        <v>9113</v>
      </c>
      <c r="D3908" s="9">
        <v>4.4097601537047913E-2</v>
      </c>
      <c r="E3908" s="9">
        <v>17477099.499999996</v>
      </c>
      <c r="F3908" s="255" t="s">
        <v>9156</v>
      </c>
      <c r="G3908" s="9">
        <v>1</v>
      </c>
      <c r="H3908" s="255" t="s">
        <v>9172</v>
      </c>
      <c r="I3908" s="9">
        <v>2</v>
      </c>
    </row>
    <row r="3909" spans="1:9">
      <c r="A3909" s="255" t="s">
        <v>5089</v>
      </c>
      <c r="B3909" s="9">
        <v>0</v>
      </c>
      <c r="C3909" s="255" t="s">
        <v>9109</v>
      </c>
      <c r="D3909" s="9">
        <v>0.35769659999999998</v>
      </c>
      <c r="E3909" s="9">
        <v>17477099.499999996</v>
      </c>
      <c r="F3909" s="255" t="s">
        <v>9157</v>
      </c>
      <c r="G3909" s="9">
        <v>1</v>
      </c>
      <c r="H3909" s="255" t="s">
        <v>9171</v>
      </c>
      <c r="I3909" s="9">
        <v>2</v>
      </c>
    </row>
    <row r="3910" spans="1:9">
      <c r="A3910" s="255" t="s">
        <v>5090</v>
      </c>
      <c r="B3910" s="9">
        <v>0</v>
      </c>
      <c r="C3910" s="255" t="s">
        <v>9110</v>
      </c>
      <c r="D3910" s="9">
        <v>0.23373940000000001</v>
      </c>
      <c r="E3910" s="9">
        <v>17477099.499999996</v>
      </c>
      <c r="F3910" s="255" t="s">
        <v>9157</v>
      </c>
      <c r="G3910" s="9">
        <v>1</v>
      </c>
      <c r="H3910" s="255" t="s">
        <v>9171</v>
      </c>
      <c r="I3910" s="9">
        <v>2</v>
      </c>
    </row>
    <row r="3911" spans="1:9">
      <c r="A3911" s="255" t="s">
        <v>5091</v>
      </c>
      <c r="B3911" s="9">
        <v>0</v>
      </c>
      <c r="C3911" s="255" t="s">
        <v>9111</v>
      </c>
      <c r="D3911" s="9">
        <v>0.38002835421968006</v>
      </c>
      <c r="E3911" s="9">
        <v>17477099.499999996</v>
      </c>
      <c r="F3911" s="255" t="s">
        <v>9157</v>
      </c>
      <c r="G3911" s="9">
        <v>1</v>
      </c>
      <c r="H3911" s="255" t="s">
        <v>9172</v>
      </c>
      <c r="I3911" s="9">
        <v>2</v>
      </c>
    </row>
    <row r="3912" spans="1:9">
      <c r="A3912" s="255" t="s">
        <v>5092</v>
      </c>
      <c r="B3912" s="9">
        <v>0</v>
      </c>
      <c r="C3912" s="255" t="s">
        <v>9112</v>
      </c>
      <c r="D3912" s="9">
        <v>0.11106290017987064</v>
      </c>
      <c r="E3912" s="9">
        <v>17477099.499999996</v>
      </c>
      <c r="F3912" s="255" t="s">
        <v>9157</v>
      </c>
      <c r="G3912" s="9">
        <v>1</v>
      </c>
      <c r="H3912" s="255" t="s">
        <v>9172</v>
      </c>
      <c r="I3912" s="9">
        <v>2</v>
      </c>
    </row>
    <row r="3913" spans="1:9">
      <c r="A3913" s="255" t="s">
        <v>5093</v>
      </c>
      <c r="B3913" s="9">
        <v>0</v>
      </c>
      <c r="C3913" s="255" t="s">
        <v>9113</v>
      </c>
      <c r="D3913" s="9">
        <v>4.4888129135899187E-2</v>
      </c>
      <c r="E3913" s="9">
        <v>17477099.499999996</v>
      </c>
      <c r="F3913" s="255" t="s">
        <v>9157</v>
      </c>
      <c r="G3913" s="9">
        <v>1</v>
      </c>
      <c r="H3913" s="255" t="s">
        <v>9172</v>
      </c>
      <c r="I3913" s="9">
        <v>2</v>
      </c>
    </row>
    <row r="3914" spans="1:9">
      <c r="A3914" s="255" t="s">
        <v>5094</v>
      </c>
      <c r="B3914" s="9">
        <v>0</v>
      </c>
      <c r="C3914" s="255" t="s">
        <v>9109</v>
      </c>
      <c r="D3914" s="9">
        <v>0.35769659999999998</v>
      </c>
      <c r="E3914" s="9">
        <v>17477099.499999996</v>
      </c>
      <c r="F3914" s="255" t="s">
        <v>9158</v>
      </c>
      <c r="G3914" s="9">
        <v>1</v>
      </c>
      <c r="H3914" s="255" t="s">
        <v>9171</v>
      </c>
      <c r="I3914" s="9">
        <v>2</v>
      </c>
    </row>
    <row r="3915" spans="1:9">
      <c r="A3915" s="255" t="s">
        <v>5095</v>
      </c>
      <c r="B3915" s="9">
        <v>0</v>
      </c>
      <c r="C3915" s="255" t="s">
        <v>9110</v>
      </c>
      <c r="D3915" s="9">
        <v>0.23373940000000001</v>
      </c>
      <c r="E3915" s="9">
        <v>17477099.499999996</v>
      </c>
      <c r="F3915" s="255" t="s">
        <v>9158</v>
      </c>
      <c r="G3915" s="9">
        <v>1</v>
      </c>
      <c r="H3915" s="255" t="s">
        <v>9171</v>
      </c>
      <c r="I3915" s="9">
        <v>2</v>
      </c>
    </row>
    <row r="3916" spans="1:9">
      <c r="A3916" s="255" t="s">
        <v>5096</v>
      </c>
      <c r="B3916" s="9">
        <v>0</v>
      </c>
      <c r="C3916" s="255" t="s">
        <v>9111</v>
      </c>
      <c r="D3916" s="9">
        <v>0.38002835421968006</v>
      </c>
      <c r="E3916" s="9">
        <v>17477099.499999996</v>
      </c>
      <c r="F3916" s="255" t="s">
        <v>9158</v>
      </c>
      <c r="G3916" s="9">
        <v>1</v>
      </c>
      <c r="H3916" s="255" t="s">
        <v>9172</v>
      </c>
      <c r="I3916" s="9">
        <v>2</v>
      </c>
    </row>
    <row r="3917" spans="1:9">
      <c r="A3917" s="255" t="s">
        <v>5097</v>
      </c>
      <c r="B3917" s="9">
        <v>0</v>
      </c>
      <c r="C3917" s="255" t="s">
        <v>9112</v>
      </c>
      <c r="D3917" s="9">
        <v>0.11106290017987064</v>
      </c>
      <c r="E3917" s="9">
        <v>17477099.499999996</v>
      </c>
      <c r="F3917" s="255" t="s">
        <v>9158</v>
      </c>
      <c r="G3917" s="9">
        <v>1</v>
      </c>
      <c r="H3917" s="255" t="s">
        <v>9172</v>
      </c>
      <c r="I3917" s="9">
        <v>2</v>
      </c>
    </row>
    <row r="3918" spans="1:9">
      <c r="A3918" s="255" t="s">
        <v>5098</v>
      </c>
      <c r="B3918" s="9">
        <v>0</v>
      </c>
      <c r="C3918" s="255" t="s">
        <v>9113</v>
      </c>
      <c r="D3918" s="9">
        <v>4.4888129135899187E-2</v>
      </c>
      <c r="E3918" s="9">
        <v>17477099.499999996</v>
      </c>
      <c r="F3918" s="255" t="s">
        <v>9158</v>
      </c>
      <c r="G3918" s="9">
        <v>1</v>
      </c>
      <c r="H3918" s="255" t="s">
        <v>9172</v>
      </c>
      <c r="I3918" s="9">
        <v>2</v>
      </c>
    </row>
    <row r="3919" spans="1:9">
      <c r="A3919" s="255" t="s">
        <v>5099</v>
      </c>
      <c r="B3919" s="9">
        <v>0</v>
      </c>
      <c r="C3919" s="255" t="s">
        <v>9109</v>
      </c>
      <c r="D3919" s="9">
        <v>0.35933039999999999</v>
      </c>
      <c r="E3919" s="9">
        <v>17477099.499999996</v>
      </c>
      <c r="F3919" s="255" t="s">
        <v>9159</v>
      </c>
      <c r="G3919" s="9">
        <v>1</v>
      </c>
      <c r="H3919" s="255" t="s">
        <v>9171</v>
      </c>
      <c r="I3919" s="9">
        <v>2</v>
      </c>
    </row>
    <row r="3920" spans="1:9">
      <c r="A3920" s="255" t="s">
        <v>5100</v>
      </c>
      <c r="B3920" s="9">
        <v>0</v>
      </c>
      <c r="C3920" s="255" t="s">
        <v>9110</v>
      </c>
      <c r="D3920" s="9">
        <v>0.23595189999999999</v>
      </c>
      <c r="E3920" s="9">
        <v>17477099.499999996</v>
      </c>
      <c r="F3920" s="255" t="s">
        <v>9159</v>
      </c>
      <c r="G3920" s="9">
        <v>1</v>
      </c>
      <c r="H3920" s="255" t="s">
        <v>9171</v>
      </c>
      <c r="I3920" s="9">
        <v>2</v>
      </c>
    </row>
    <row r="3921" spans="1:9">
      <c r="A3921" s="255" t="s">
        <v>5101</v>
      </c>
      <c r="B3921" s="9">
        <v>0</v>
      </c>
      <c r="C3921" s="255" t="s">
        <v>9111</v>
      </c>
      <c r="D3921" s="9">
        <v>0.37667818503058714</v>
      </c>
      <c r="E3921" s="9">
        <v>17477099.499999996</v>
      </c>
      <c r="F3921" s="255" t="s">
        <v>9159</v>
      </c>
      <c r="G3921" s="9">
        <v>1</v>
      </c>
      <c r="H3921" s="255" t="s">
        <v>9172</v>
      </c>
      <c r="I3921" s="9">
        <v>2</v>
      </c>
    </row>
    <row r="3922" spans="1:9">
      <c r="A3922" s="255" t="s">
        <v>5102</v>
      </c>
      <c r="B3922" s="9">
        <v>0</v>
      </c>
      <c r="C3922" s="255" t="s">
        <v>9112</v>
      </c>
      <c r="D3922" s="9">
        <v>0.10995804451559796</v>
      </c>
      <c r="E3922" s="9">
        <v>17477099.499999996</v>
      </c>
      <c r="F3922" s="255" t="s">
        <v>9159</v>
      </c>
      <c r="G3922" s="9">
        <v>1</v>
      </c>
      <c r="H3922" s="255" t="s">
        <v>9172</v>
      </c>
      <c r="I3922" s="9">
        <v>2</v>
      </c>
    </row>
    <row r="3923" spans="1:9">
      <c r="A3923" s="255" t="s">
        <v>5103</v>
      </c>
      <c r="B3923" s="9">
        <v>0</v>
      </c>
      <c r="C3923" s="255" t="s">
        <v>9113</v>
      </c>
      <c r="D3923" s="9">
        <v>4.442686696381646E-2</v>
      </c>
      <c r="E3923" s="9">
        <v>17477099.499999996</v>
      </c>
      <c r="F3923" s="255" t="s">
        <v>9159</v>
      </c>
      <c r="G3923" s="9">
        <v>1</v>
      </c>
      <c r="H3923" s="255" t="s">
        <v>9172</v>
      </c>
      <c r="I3923" s="9">
        <v>2</v>
      </c>
    </row>
    <row r="3924" spans="1:9">
      <c r="A3924" s="255" t="s">
        <v>5104</v>
      </c>
      <c r="B3924" s="9">
        <v>0</v>
      </c>
      <c r="C3924" s="255" t="s">
        <v>9111</v>
      </c>
      <c r="D3924" s="9">
        <v>0.38085966364658247</v>
      </c>
      <c r="E3924" s="9">
        <v>17477099.499999996</v>
      </c>
      <c r="F3924" s="255" t="s">
        <v>9160</v>
      </c>
      <c r="G3924" s="9">
        <v>1</v>
      </c>
      <c r="H3924" s="255" t="s">
        <v>9172</v>
      </c>
      <c r="I3924" s="9">
        <v>2</v>
      </c>
    </row>
    <row r="3925" spans="1:9">
      <c r="A3925" s="255" t="s">
        <v>5105</v>
      </c>
      <c r="B3925" s="9">
        <v>0</v>
      </c>
      <c r="C3925" s="255" t="s">
        <v>9112</v>
      </c>
      <c r="D3925" s="9">
        <v>0.11121619727683625</v>
      </c>
      <c r="E3925" s="9">
        <v>17477099.499999996</v>
      </c>
      <c r="F3925" s="255" t="s">
        <v>9160</v>
      </c>
      <c r="G3925" s="9">
        <v>1</v>
      </c>
      <c r="H3925" s="255" t="s">
        <v>9172</v>
      </c>
      <c r="I3925" s="9">
        <v>2</v>
      </c>
    </row>
    <row r="3926" spans="1:9">
      <c r="A3926" s="255" t="s">
        <v>5106</v>
      </c>
      <c r="B3926" s="9">
        <v>0</v>
      </c>
      <c r="C3926" s="255" t="s">
        <v>9113</v>
      </c>
      <c r="D3926" s="9">
        <v>4.4970127181764977E-2</v>
      </c>
      <c r="E3926" s="9">
        <v>17477099.499999996</v>
      </c>
      <c r="F3926" s="255" t="s">
        <v>9160</v>
      </c>
      <c r="G3926" s="9">
        <v>1</v>
      </c>
      <c r="H3926" s="255" t="s">
        <v>9172</v>
      </c>
      <c r="I3926" s="9">
        <v>2</v>
      </c>
    </row>
    <row r="3927" spans="1:9">
      <c r="A3927" s="255" t="s">
        <v>5107</v>
      </c>
      <c r="B3927" s="9">
        <v>0</v>
      </c>
      <c r="C3927" s="255" t="s">
        <v>9109</v>
      </c>
      <c r="D3927" s="9">
        <v>0.35808099999999998</v>
      </c>
      <c r="E3927" s="9">
        <v>17477099.499999996</v>
      </c>
      <c r="F3927" s="255" t="s">
        <v>9161</v>
      </c>
      <c r="G3927" s="9">
        <v>1</v>
      </c>
      <c r="H3927" s="255" t="s">
        <v>9171</v>
      </c>
      <c r="I3927" s="9">
        <v>2</v>
      </c>
    </row>
    <row r="3928" spans="1:9">
      <c r="A3928" s="255" t="s">
        <v>5108</v>
      </c>
      <c r="B3928" s="9">
        <v>0</v>
      </c>
      <c r="C3928" s="255" t="s">
        <v>9110</v>
      </c>
      <c r="D3928" s="9">
        <v>0.2338992</v>
      </c>
      <c r="E3928" s="9">
        <v>17477099.499999996</v>
      </c>
      <c r="F3928" s="255" t="s">
        <v>9161</v>
      </c>
      <c r="G3928" s="9">
        <v>1</v>
      </c>
      <c r="H3928" s="255" t="s">
        <v>9171</v>
      </c>
      <c r="I3928" s="9">
        <v>2</v>
      </c>
    </row>
    <row r="3929" spans="1:9">
      <c r="A3929" s="255" t="s">
        <v>5109</v>
      </c>
      <c r="B3929" s="9">
        <v>0</v>
      </c>
      <c r="C3929" s="255" t="s">
        <v>9111</v>
      </c>
      <c r="D3929" s="9">
        <v>0.38087544878366802</v>
      </c>
      <c r="E3929" s="9">
        <v>17477099.499999996</v>
      </c>
      <c r="F3929" s="255" t="s">
        <v>9161</v>
      </c>
      <c r="G3929" s="9">
        <v>1</v>
      </c>
      <c r="H3929" s="255" t="s">
        <v>9172</v>
      </c>
      <c r="I3929" s="9">
        <v>2</v>
      </c>
    </row>
    <row r="3930" spans="1:9">
      <c r="A3930" s="255" t="s">
        <v>5110</v>
      </c>
      <c r="B3930" s="9">
        <v>0</v>
      </c>
      <c r="C3930" s="255" t="s">
        <v>9112</v>
      </c>
      <c r="D3930" s="9">
        <v>0.11142074261266746</v>
      </c>
      <c r="E3930" s="9">
        <v>17477099.499999996</v>
      </c>
      <c r="F3930" s="255" t="s">
        <v>9161</v>
      </c>
      <c r="G3930" s="9">
        <v>1</v>
      </c>
      <c r="H3930" s="255" t="s">
        <v>9172</v>
      </c>
      <c r="I3930" s="9">
        <v>2</v>
      </c>
    </row>
    <row r="3931" spans="1:9">
      <c r="A3931" s="255" t="s">
        <v>5111</v>
      </c>
      <c r="B3931" s="9">
        <v>0</v>
      </c>
      <c r="C3931" s="255" t="s">
        <v>9113</v>
      </c>
      <c r="D3931" s="9">
        <v>4.5117761234096783E-2</v>
      </c>
      <c r="E3931" s="9">
        <v>17477099.499999996</v>
      </c>
      <c r="F3931" s="255" t="s">
        <v>9161</v>
      </c>
      <c r="G3931" s="9">
        <v>1</v>
      </c>
      <c r="H3931" s="255" t="s">
        <v>9172</v>
      </c>
      <c r="I3931" s="9">
        <v>2</v>
      </c>
    </row>
    <row r="3932" spans="1:9">
      <c r="A3932" s="255" t="s">
        <v>5112</v>
      </c>
      <c r="B3932" s="9">
        <v>0</v>
      </c>
      <c r="C3932" s="255" t="s">
        <v>9109</v>
      </c>
      <c r="D3932" s="9">
        <v>0.36006009999999999</v>
      </c>
      <c r="E3932" s="9">
        <v>17477099.499999996</v>
      </c>
      <c r="F3932" s="255" t="s">
        <v>9162</v>
      </c>
      <c r="G3932" s="9">
        <v>1</v>
      </c>
      <c r="H3932" s="255" t="s">
        <v>9171</v>
      </c>
      <c r="I3932" s="9">
        <v>2</v>
      </c>
    </row>
    <row r="3933" spans="1:9">
      <c r="A3933" s="255" t="s">
        <v>5113</v>
      </c>
      <c r="B3933" s="9">
        <v>0</v>
      </c>
      <c r="C3933" s="255" t="s">
        <v>9110</v>
      </c>
      <c r="D3933" s="9">
        <v>0.23735980000000001</v>
      </c>
      <c r="E3933" s="9">
        <v>17477099.499999996</v>
      </c>
      <c r="F3933" s="255" t="s">
        <v>9162</v>
      </c>
      <c r="G3933" s="9">
        <v>1</v>
      </c>
      <c r="H3933" s="255" t="s">
        <v>9171</v>
      </c>
      <c r="I3933" s="9">
        <v>2</v>
      </c>
    </row>
    <row r="3934" spans="1:9">
      <c r="A3934" s="255" t="s">
        <v>5114</v>
      </c>
      <c r="B3934" s="9">
        <v>0</v>
      </c>
      <c r="C3934" s="255" t="s">
        <v>9111</v>
      </c>
      <c r="D3934" s="9">
        <v>0.37766606922998497</v>
      </c>
      <c r="E3934" s="9">
        <v>17477099.499999996</v>
      </c>
      <c r="F3934" s="255" t="s">
        <v>9162</v>
      </c>
      <c r="G3934" s="9">
        <v>1</v>
      </c>
      <c r="H3934" s="255" t="s">
        <v>9172</v>
      </c>
      <c r="I3934" s="9">
        <v>2</v>
      </c>
    </row>
    <row r="3935" spans="1:9">
      <c r="A3935" s="255" t="s">
        <v>5115</v>
      </c>
      <c r="B3935" s="9">
        <v>0</v>
      </c>
      <c r="C3935" s="255" t="s">
        <v>9112</v>
      </c>
      <c r="D3935" s="9">
        <v>0.11010467570834791</v>
      </c>
      <c r="E3935" s="9">
        <v>17477099.499999996</v>
      </c>
      <c r="F3935" s="255" t="s">
        <v>9162</v>
      </c>
      <c r="G3935" s="9">
        <v>1</v>
      </c>
      <c r="H3935" s="255" t="s">
        <v>9172</v>
      </c>
      <c r="I3935" s="9">
        <v>2</v>
      </c>
    </row>
    <row r="3936" spans="1:9">
      <c r="A3936" s="255" t="s">
        <v>5116</v>
      </c>
      <c r="B3936" s="9">
        <v>0</v>
      </c>
      <c r="C3936" s="255" t="s">
        <v>9113</v>
      </c>
      <c r="D3936" s="9">
        <v>4.449482125280492E-2</v>
      </c>
      <c r="E3936" s="9">
        <v>17477099.499999996</v>
      </c>
      <c r="F3936" s="255" t="s">
        <v>9162</v>
      </c>
      <c r="G3936" s="9">
        <v>1</v>
      </c>
      <c r="H3936" s="255" t="s">
        <v>9172</v>
      </c>
      <c r="I3936" s="9">
        <v>2</v>
      </c>
    </row>
    <row r="3937" spans="1:9">
      <c r="A3937" s="255" t="s">
        <v>5117</v>
      </c>
      <c r="B3937" s="9">
        <v>0</v>
      </c>
      <c r="C3937" s="255" t="s">
        <v>9109</v>
      </c>
      <c r="D3937" s="9">
        <v>0.35897079999999998</v>
      </c>
      <c r="E3937" s="9">
        <v>17477099.499999996</v>
      </c>
      <c r="F3937" s="255" t="s">
        <v>9163</v>
      </c>
      <c r="G3937" s="9">
        <v>1</v>
      </c>
      <c r="H3937" s="255" t="s">
        <v>9171</v>
      </c>
      <c r="I3937" s="9">
        <v>2</v>
      </c>
    </row>
    <row r="3938" spans="1:9">
      <c r="A3938" s="255" t="s">
        <v>5118</v>
      </c>
      <c r="B3938" s="9">
        <v>0</v>
      </c>
      <c r="C3938" s="255" t="s">
        <v>9110</v>
      </c>
      <c r="D3938" s="9">
        <v>0.23540990000000001</v>
      </c>
      <c r="E3938" s="9">
        <v>17477099.499999996</v>
      </c>
      <c r="F3938" s="255" t="s">
        <v>9163</v>
      </c>
      <c r="G3938" s="9">
        <v>1</v>
      </c>
      <c r="H3938" s="255" t="s">
        <v>9171</v>
      </c>
      <c r="I3938" s="9">
        <v>2</v>
      </c>
    </row>
    <row r="3939" spans="1:9">
      <c r="A3939" s="255" t="s">
        <v>5119</v>
      </c>
      <c r="B3939" s="9">
        <v>0</v>
      </c>
      <c r="C3939" s="255" t="s">
        <v>9111</v>
      </c>
      <c r="D3939" s="9">
        <v>0.3769619987510982</v>
      </c>
      <c r="E3939" s="9">
        <v>17477099.499999996</v>
      </c>
      <c r="F3939" s="255" t="s">
        <v>9163</v>
      </c>
      <c r="G3939" s="9">
        <v>1</v>
      </c>
      <c r="H3939" s="255" t="s">
        <v>9172</v>
      </c>
      <c r="I3939" s="9">
        <v>2</v>
      </c>
    </row>
    <row r="3940" spans="1:9">
      <c r="A3940" s="255" t="s">
        <v>5120</v>
      </c>
      <c r="B3940" s="9">
        <v>0</v>
      </c>
      <c r="C3940" s="255" t="s">
        <v>9112</v>
      </c>
      <c r="D3940" s="9">
        <v>0.11021230682916965</v>
      </c>
      <c r="E3940" s="9">
        <v>17477099.499999996</v>
      </c>
      <c r="F3940" s="255" t="s">
        <v>9163</v>
      </c>
      <c r="G3940" s="9">
        <v>1</v>
      </c>
      <c r="H3940" s="255" t="s">
        <v>9172</v>
      </c>
      <c r="I3940" s="9">
        <v>2</v>
      </c>
    </row>
    <row r="3941" spans="1:9">
      <c r="A3941" s="255" t="s">
        <v>5121</v>
      </c>
      <c r="B3941" s="9">
        <v>0</v>
      </c>
      <c r="C3941" s="255" t="s">
        <v>9113</v>
      </c>
      <c r="D3941" s="9">
        <v>4.4541755302356129E-2</v>
      </c>
      <c r="E3941" s="9">
        <v>17477099.499999996</v>
      </c>
      <c r="F3941" s="255" t="s">
        <v>9163</v>
      </c>
      <c r="G3941" s="9">
        <v>1</v>
      </c>
      <c r="H3941" s="255" t="s">
        <v>9172</v>
      </c>
      <c r="I3941" s="9">
        <v>2</v>
      </c>
    </row>
    <row r="3942" spans="1:9">
      <c r="A3942" s="255" t="s">
        <v>5122</v>
      </c>
      <c r="B3942" s="9">
        <v>0</v>
      </c>
      <c r="C3942" s="255" t="s">
        <v>9109</v>
      </c>
      <c r="D3942" s="9">
        <v>0.36014859999999999</v>
      </c>
      <c r="E3942" s="9">
        <v>17477099.499999996</v>
      </c>
      <c r="F3942" s="255" t="s">
        <v>9164</v>
      </c>
      <c r="G3942" s="9">
        <v>1</v>
      </c>
      <c r="H3942" s="255" t="s">
        <v>9171</v>
      </c>
      <c r="I3942" s="9">
        <v>2</v>
      </c>
    </row>
    <row r="3943" spans="1:9">
      <c r="A3943" s="255" t="s">
        <v>5123</v>
      </c>
      <c r="B3943" s="9">
        <v>0</v>
      </c>
      <c r="C3943" s="255" t="s">
        <v>9110</v>
      </c>
      <c r="D3943" s="9">
        <v>0.23743139999999999</v>
      </c>
      <c r="E3943" s="9">
        <v>17477099.499999996</v>
      </c>
      <c r="F3943" s="255" t="s">
        <v>9164</v>
      </c>
      <c r="G3943" s="9">
        <v>1</v>
      </c>
      <c r="H3943" s="255" t="s">
        <v>9171</v>
      </c>
      <c r="I3943" s="9">
        <v>2</v>
      </c>
    </row>
    <row r="3944" spans="1:9">
      <c r="A3944" s="255" t="s">
        <v>5124</v>
      </c>
      <c r="B3944" s="9">
        <v>0</v>
      </c>
      <c r="C3944" s="255" t="s">
        <v>9111</v>
      </c>
      <c r="D3944" s="9">
        <v>0.37581313365078506</v>
      </c>
      <c r="E3944" s="9">
        <v>17477099.499999996</v>
      </c>
      <c r="F3944" s="255" t="s">
        <v>9164</v>
      </c>
      <c r="G3944" s="9">
        <v>1</v>
      </c>
      <c r="H3944" s="255" t="s">
        <v>9172</v>
      </c>
      <c r="I3944" s="9">
        <v>2</v>
      </c>
    </row>
    <row r="3945" spans="1:9">
      <c r="A3945" s="255" t="s">
        <v>5125</v>
      </c>
      <c r="B3945" s="9">
        <v>0</v>
      </c>
      <c r="C3945" s="255" t="s">
        <v>9112</v>
      </c>
      <c r="D3945" s="9">
        <v>0.10943412481779147</v>
      </c>
      <c r="E3945" s="9">
        <v>17477099.499999996</v>
      </c>
      <c r="F3945" s="255" t="s">
        <v>9164</v>
      </c>
      <c r="G3945" s="9">
        <v>1</v>
      </c>
      <c r="H3945" s="255" t="s">
        <v>9172</v>
      </c>
      <c r="I3945" s="9">
        <v>2</v>
      </c>
    </row>
    <row r="3946" spans="1:9">
      <c r="A3946" s="255" t="s">
        <v>5126</v>
      </c>
      <c r="B3946" s="9">
        <v>0</v>
      </c>
      <c r="C3946" s="255" t="s">
        <v>9113</v>
      </c>
      <c r="D3946" s="9">
        <v>4.4182036198152835E-2</v>
      </c>
      <c r="E3946" s="9">
        <v>17477099.499999996</v>
      </c>
      <c r="F3946" s="255" t="s">
        <v>9164</v>
      </c>
      <c r="G3946" s="9">
        <v>1</v>
      </c>
      <c r="H3946" s="255" t="s">
        <v>9172</v>
      </c>
      <c r="I3946" s="9">
        <v>2</v>
      </c>
    </row>
    <row r="3947" spans="1:9">
      <c r="A3947" s="255" t="s">
        <v>5127</v>
      </c>
      <c r="B3947" s="9">
        <v>0</v>
      </c>
      <c r="C3947" s="255" t="s">
        <v>9109</v>
      </c>
      <c r="D3947" s="9">
        <v>0.35839650000000001</v>
      </c>
      <c r="E3947" s="9">
        <v>17477099.499999996</v>
      </c>
      <c r="F3947" s="255" t="s">
        <v>9165</v>
      </c>
      <c r="G3947" s="9">
        <v>1</v>
      </c>
      <c r="H3947" s="255" t="s">
        <v>9171</v>
      </c>
      <c r="I3947" s="9">
        <v>2</v>
      </c>
    </row>
    <row r="3948" spans="1:9">
      <c r="A3948" s="255" t="s">
        <v>5128</v>
      </c>
      <c r="B3948" s="9">
        <v>0</v>
      </c>
      <c r="C3948" s="255" t="s">
        <v>9110</v>
      </c>
      <c r="D3948" s="9">
        <v>0.23462040000000001</v>
      </c>
      <c r="E3948" s="9">
        <v>17477099.499999996</v>
      </c>
      <c r="F3948" s="255" t="s">
        <v>9165</v>
      </c>
      <c r="G3948" s="9">
        <v>1</v>
      </c>
      <c r="H3948" s="255" t="s">
        <v>9171</v>
      </c>
      <c r="I3948" s="9">
        <v>2</v>
      </c>
    </row>
    <row r="3949" spans="1:9">
      <c r="A3949" s="255" t="s">
        <v>5129</v>
      </c>
      <c r="B3949" s="9">
        <v>0</v>
      </c>
      <c r="C3949" s="255" t="s">
        <v>9111</v>
      </c>
      <c r="D3949" s="9">
        <v>0.37771259215665481</v>
      </c>
      <c r="E3949" s="9">
        <v>17477099.499999996</v>
      </c>
      <c r="F3949" s="255" t="s">
        <v>9165</v>
      </c>
      <c r="G3949" s="9">
        <v>1</v>
      </c>
      <c r="H3949" s="255" t="s">
        <v>9172</v>
      </c>
      <c r="I3949" s="9">
        <v>2</v>
      </c>
    </row>
    <row r="3950" spans="1:9">
      <c r="A3950" s="255" t="s">
        <v>5130</v>
      </c>
      <c r="B3950" s="9">
        <v>0</v>
      </c>
      <c r="C3950" s="255" t="s">
        <v>9112</v>
      </c>
      <c r="D3950" s="9">
        <v>0.11040598793047232</v>
      </c>
      <c r="E3950" s="9">
        <v>17477099.499999996</v>
      </c>
      <c r="F3950" s="255" t="s">
        <v>9165</v>
      </c>
      <c r="G3950" s="9">
        <v>1</v>
      </c>
      <c r="H3950" s="255" t="s">
        <v>9172</v>
      </c>
      <c r="I3950" s="9">
        <v>2</v>
      </c>
    </row>
    <row r="3951" spans="1:9">
      <c r="A3951" s="255" t="s">
        <v>5131</v>
      </c>
      <c r="B3951" s="9">
        <v>0</v>
      </c>
      <c r="C3951" s="255" t="s">
        <v>9113</v>
      </c>
      <c r="D3951" s="9">
        <v>4.4619362911544107E-2</v>
      </c>
      <c r="E3951" s="9">
        <v>17477099.499999996</v>
      </c>
      <c r="F3951" s="255" t="s">
        <v>9165</v>
      </c>
      <c r="G3951" s="9">
        <v>1</v>
      </c>
      <c r="H3951" s="255" t="s">
        <v>9172</v>
      </c>
      <c r="I3951" s="9">
        <v>2</v>
      </c>
    </row>
    <row r="3952" spans="1:9">
      <c r="A3952" s="255" t="s">
        <v>5132</v>
      </c>
      <c r="B3952" s="9">
        <v>0</v>
      </c>
      <c r="C3952" s="255" t="s">
        <v>9109</v>
      </c>
      <c r="D3952" s="9">
        <v>0.35884169999999999</v>
      </c>
      <c r="E3952" s="9">
        <v>17477099.499999996</v>
      </c>
      <c r="F3952" s="255" t="s">
        <v>9166</v>
      </c>
      <c r="G3952" s="9">
        <v>1</v>
      </c>
      <c r="H3952" s="255" t="s">
        <v>9171</v>
      </c>
      <c r="I3952" s="9">
        <v>2</v>
      </c>
    </row>
    <row r="3953" spans="1:9">
      <c r="A3953" s="255" t="s">
        <v>5133</v>
      </c>
      <c r="B3953" s="9">
        <v>0</v>
      </c>
      <c r="C3953" s="255" t="s">
        <v>9110</v>
      </c>
      <c r="D3953" s="9">
        <v>0.23529539999999999</v>
      </c>
      <c r="E3953" s="9">
        <v>17477099.499999996</v>
      </c>
      <c r="F3953" s="255" t="s">
        <v>9166</v>
      </c>
      <c r="G3953" s="9">
        <v>1</v>
      </c>
      <c r="H3953" s="255" t="s">
        <v>9171</v>
      </c>
      <c r="I3953" s="9">
        <v>2</v>
      </c>
    </row>
    <row r="3954" spans="1:9">
      <c r="A3954" s="255" t="s">
        <v>5134</v>
      </c>
      <c r="B3954" s="9">
        <v>0</v>
      </c>
      <c r="C3954" s="255" t="s">
        <v>9111</v>
      </c>
      <c r="D3954" s="9">
        <v>0.38061673760561648</v>
      </c>
      <c r="E3954" s="9">
        <v>17477099.499999996</v>
      </c>
      <c r="F3954" s="255" t="s">
        <v>9166</v>
      </c>
      <c r="G3954" s="9">
        <v>1</v>
      </c>
      <c r="H3954" s="255" t="s">
        <v>9172</v>
      </c>
      <c r="I3954" s="9">
        <v>2</v>
      </c>
    </row>
    <row r="3955" spans="1:9">
      <c r="A3955" s="255" t="s">
        <v>5135</v>
      </c>
      <c r="B3955" s="9">
        <v>0</v>
      </c>
      <c r="C3955" s="255" t="s">
        <v>9112</v>
      </c>
      <c r="D3955" s="9">
        <v>0.1112101467348621</v>
      </c>
      <c r="E3955" s="9">
        <v>17477099.499999996</v>
      </c>
      <c r="F3955" s="255" t="s">
        <v>9166</v>
      </c>
      <c r="G3955" s="9">
        <v>1</v>
      </c>
      <c r="H3955" s="255" t="s">
        <v>9172</v>
      </c>
      <c r="I3955" s="9">
        <v>2</v>
      </c>
    </row>
    <row r="3956" spans="1:9">
      <c r="A3956" s="255" t="s">
        <v>5136</v>
      </c>
      <c r="B3956" s="9">
        <v>0</v>
      </c>
      <c r="C3956" s="255" t="s">
        <v>9113</v>
      </c>
      <c r="D3956" s="9">
        <v>4.5011166749104929E-2</v>
      </c>
      <c r="E3956" s="9">
        <v>17477099.499999996</v>
      </c>
      <c r="F3956" s="255" t="s">
        <v>9166</v>
      </c>
      <c r="G3956" s="9">
        <v>1</v>
      </c>
      <c r="H3956" s="255" t="s">
        <v>9172</v>
      </c>
      <c r="I3956" s="9">
        <v>2</v>
      </c>
    </row>
    <row r="3957" spans="1:9">
      <c r="A3957" s="255" t="s">
        <v>5137</v>
      </c>
      <c r="B3957" s="9">
        <v>0</v>
      </c>
      <c r="C3957" s="255" t="s">
        <v>9109</v>
      </c>
      <c r="D3957" s="9">
        <v>0.35835980000000001</v>
      </c>
      <c r="E3957" s="9">
        <v>17477099.499999996</v>
      </c>
      <c r="F3957" s="255" t="s">
        <v>9167</v>
      </c>
      <c r="G3957" s="9">
        <v>1</v>
      </c>
      <c r="H3957" s="255" t="s">
        <v>9171</v>
      </c>
      <c r="I3957" s="9">
        <v>2</v>
      </c>
    </row>
    <row r="3958" spans="1:9">
      <c r="A3958" s="255" t="s">
        <v>5138</v>
      </c>
      <c r="B3958" s="9">
        <v>0</v>
      </c>
      <c r="C3958" s="255" t="s">
        <v>9110</v>
      </c>
      <c r="D3958" s="9">
        <v>0.23458390000000001</v>
      </c>
      <c r="E3958" s="9">
        <v>17477099.499999996</v>
      </c>
      <c r="F3958" s="255" t="s">
        <v>9167</v>
      </c>
      <c r="G3958" s="9">
        <v>1</v>
      </c>
      <c r="H3958" s="255" t="s">
        <v>9171</v>
      </c>
      <c r="I3958" s="9">
        <v>2</v>
      </c>
    </row>
    <row r="3959" spans="1:9">
      <c r="A3959" s="255" t="s">
        <v>5139</v>
      </c>
      <c r="B3959" s="9">
        <v>0</v>
      </c>
      <c r="C3959" s="255" t="s">
        <v>9111</v>
      </c>
      <c r="D3959" s="9">
        <v>0.37771259215665481</v>
      </c>
      <c r="E3959" s="9">
        <v>17477099.499999996</v>
      </c>
      <c r="F3959" s="255" t="s">
        <v>9167</v>
      </c>
      <c r="G3959" s="9">
        <v>1</v>
      </c>
      <c r="H3959" s="255" t="s">
        <v>9172</v>
      </c>
      <c r="I3959" s="9">
        <v>2</v>
      </c>
    </row>
    <row r="3960" spans="1:9">
      <c r="A3960" s="255" t="s">
        <v>5140</v>
      </c>
      <c r="B3960" s="9">
        <v>0</v>
      </c>
      <c r="C3960" s="255" t="s">
        <v>9112</v>
      </c>
      <c r="D3960" s="9">
        <v>0.11072773310253292</v>
      </c>
      <c r="E3960" s="9">
        <v>17477099.499999996</v>
      </c>
      <c r="F3960" s="255" t="s">
        <v>9167</v>
      </c>
      <c r="G3960" s="9">
        <v>1</v>
      </c>
      <c r="H3960" s="255" t="s">
        <v>9172</v>
      </c>
      <c r="I3960" s="9">
        <v>2</v>
      </c>
    </row>
    <row r="3961" spans="1:9">
      <c r="A3961" s="255" t="s">
        <v>5141</v>
      </c>
      <c r="B3961" s="9">
        <v>0</v>
      </c>
      <c r="C3961" s="255" t="s">
        <v>9113</v>
      </c>
      <c r="D3961" s="9">
        <v>4.4772182116406579E-2</v>
      </c>
      <c r="E3961" s="9">
        <v>17477099.499999996</v>
      </c>
      <c r="F3961" s="255" t="s">
        <v>9167</v>
      </c>
      <c r="G3961" s="9">
        <v>1</v>
      </c>
      <c r="H3961" s="255" t="s">
        <v>9172</v>
      </c>
      <c r="I3961" s="9">
        <v>2</v>
      </c>
    </row>
    <row r="3962" spans="1:9">
      <c r="A3962" s="255" t="s">
        <v>5142</v>
      </c>
      <c r="B3962" s="9">
        <v>1</v>
      </c>
      <c r="C3962" s="255" t="s">
        <v>9106</v>
      </c>
      <c r="D3962" s="9">
        <v>355132.40732890851</v>
      </c>
      <c r="E3962" s="9">
        <v>1741199.3575726699</v>
      </c>
      <c r="F3962" s="255" t="s">
        <v>9117</v>
      </c>
      <c r="G3962" s="9"/>
      <c r="H3962" s="255" t="s">
        <v>9171</v>
      </c>
      <c r="I3962" s="9">
        <v>3</v>
      </c>
    </row>
    <row r="3963" spans="1:9">
      <c r="A3963" s="255" t="s">
        <v>5143</v>
      </c>
      <c r="B3963" s="9">
        <v>1</v>
      </c>
      <c r="C3963" s="255" t="s">
        <v>9107</v>
      </c>
      <c r="D3963" s="9">
        <v>860852677.05172181</v>
      </c>
      <c r="E3963" s="9">
        <v>1741199.3575726699</v>
      </c>
      <c r="F3963" s="255" t="s">
        <v>9117</v>
      </c>
      <c r="G3963" s="9"/>
      <c r="H3963" s="255" t="s">
        <v>9171</v>
      </c>
      <c r="I3963" s="9">
        <v>3</v>
      </c>
    </row>
    <row r="3964" spans="1:9">
      <c r="A3964" s="255" t="s">
        <v>5144</v>
      </c>
      <c r="B3964" s="9">
        <v>1</v>
      </c>
      <c r="C3964" s="255" t="s">
        <v>9108</v>
      </c>
      <c r="D3964" s="9">
        <v>0.2039584989417772</v>
      </c>
      <c r="E3964" s="9">
        <v>1741199.3575726699</v>
      </c>
      <c r="F3964" s="255" t="s">
        <v>9117</v>
      </c>
      <c r="G3964" s="9"/>
      <c r="H3964" s="255" t="s">
        <v>9171</v>
      </c>
      <c r="I3964" s="9">
        <v>3</v>
      </c>
    </row>
    <row r="3965" spans="1:9">
      <c r="A3965" s="255" t="s">
        <v>5145</v>
      </c>
      <c r="B3965" s="9">
        <v>1</v>
      </c>
      <c r="C3965" s="255" t="s">
        <v>9215</v>
      </c>
      <c r="D3965" s="9">
        <v>494.40213339602826</v>
      </c>
      <c r="E3965" s="9">
        <v>1741199.3575726699</v>
      </c>
      <c r="F3965" s="255" t="s">
        <v>9117</v>
      </c>
      <c r="G3965" s="9"/>
      <c r="H3965" s="255" t="s">
        <v>9171</v>
      </c>
      <c r="I3965" s="9">
        <v>3</v>
      </c>
    </row>
    <row r="3966" spans="1:9">
      <c r="A3966" s="255" t="s">
        <v>5146</v>
      </c>
      <c r="B3966" s="9">
        <v>1</v>
      </c>
      <c r="C3966" s="255" t="s">
        <v>9106</v>
      </c>
      <c r="D3966" s="9">
        <v>0</v>
      </c>
      <c r="E3966" s="9">
        <v>1741199.3575726699</v>
      </c>
      <c r="F3966" s="255" t="s">
        <v>9118</v>
      </c>
      <c r="G3966" s="9"/>
      <c r="H3966" s="255" t="s">
        <v>9171</v>
      </c>
      <c r="I3966" s="9">
        <v>3</v>
      </c>
    </row>
    <row r="3967" spans="1:9">
      <c r="A3967" s="255" t="s">
        <v>5147</v>
      </c>
      <c r="B3967" s="9">
        <v>1</v>
      </c>
      <c r="C3967" s="255" t="s">
        <v>9107</v>
      </c>
      <c r="D3967" s="9">
        <v>0</v>
      </c>
      <c r="E3967" s="9">
        <v>1741199.3575726699</v>
      </c>
      <c r="F3967" s="255" t="s">
        <v>9118</v>
      </c>
      <c r="G3967" s="9"/>
      <c r="H3967" s="255" t="s">
        <v>9171</v>
      </c>
      <c r="I3967" s="9">
        <v>3</v>
      </c>
    </row>
    <row r="3968" spans="1:9">
      <c r="A3968" s="255" t="s">
        <v>5148</v>
      </c>
      <c r="B3968" s="9">
        <v>1</v>
      </c>
      <c r="C3968" s="255" t="s">
        <v>9108</v>
      </c>
      <c r="D3968" s="9">
        <v>0</v>
      </c>
      <c r="E3968" s="9">
        <v>1741199.3575726699</v>
      </c>
      <c r="F3968" s="255" t="s">
        <v>9118</v>
      </c>
      <c r="G3968" s="9"/>
      <c r="H3968" s="255" t="s">
        <v>9171</v>
      </c>
      <c r="I3968" s="9">
        <v>3</v>
      </c>
    </row>
    <row r="3969" spans="1:9">
      <c r="A3969" s="255" t="s">
        <v>5149</v>
      </c>
      <c r="B3969" s="9">
        <v>1</v>
      </c>
      <c r="C3969" s="255" t="s">
        <v>9215</v>
      </c>
      <c r="D3969" s="9">
        <v>0</v>
      </c>
      <c r="E3969" s="9">
        <v>1741199.3575726699</v>
      </c>
      <c r="F3969" s="255" t="s">
        <v>9118</v>
      </c>
      <c r="G3969" s="9"/>
      <c r="H3969" s="255" t="s">
        <v>9171</v>
      </c>
      <c r="I3969" s="9">
        <v>3</v>
      </c>
    </row>
    <row r="3970" spans="1:9">
      <c r="A3970" s="255" t="s">
        <v>5150</v>
      </c>
      <c r="B3970" s="9">
        <v>1</v>
      </c>
      <c r="C3970" s="255" t="s">
        <v>9106</v>
      </c>
      <c r="D3970" s="9">
        <v>0</v>
      </c>
      <c r="E3970" s="9">
        <v>1741199.3575726699</v>
      </c>
      <c r="F3970" s="255" t="s">
        <v>9119</v>
      </c>
      <c r="G3970" s="9"/>
      <c r="H3970" s="255" t="s">
        <v>9171</v>
      </c>
      <c r="I3970" s="9">
        <v>3</v>
      </c>
    </row>
    <row r="3971" spans="1:9">
      <c r="A3971" s="255" t="s">
        <v>5151</v>
      </c>
      <c r="B3971" s="9">
        <v>1</v>
      </c>
      <c r="C3971" s="255" t="s">
        <v>9107</v>
      </c>
      <c r="D3971" s="9">
        <v>0</v>
      </c>
      <c r="E3971" s="9">
        <v>1741199.3575726699</v>
      </c>
      <c r="F3971" s="255" t="s">
        <v>9119</v>
      </c>
      <c r="G3971" s="9"/>
      <c r="H3971" s="255" t="s">
        <v>9171</v>
      </c>
      <c r="I3971" s="9">
        <v>3</v>
      </c>
    </row>
    <row r="3972" spans="1:9">
      <c r="A3972" s="255" t="s">
        <v>5152</v>
      </c>
      <c r="B3972" s="9">
        <v>1</v>
      </c>
      <c r="C3972" s="255" t="s">
        <v>9108</v>
      </c>
      <c r="D3972" s="9">
        <v>0</v>
      </c>
      <c r="E3972" s="9">
        <v>1741199.3575726699</v>
      </c>
      <c r="F3972" s="255" t="s">
        <v>9119</v>
      </c>
      <c r="G3972" s="9"/>
      <c r="H3972" s="255" t="s">
        <v>9171</v>
      </c>
      <c r="I3972" s="9">
        <v>3</v>
      </c>
    </row>
    <row r="3973" spans="1:9">
      <c r="A3973" s="255" t="s">
        <v>5153</v>
      </c>
      <c r="B3973" s="9">
        <v>1</v>
      </c>
      <c r="C3973" s="255" t="s">
        <v>9215</v>
      </c>
      <c r="D3973" s="9">
        <v>0</v>
      </c>
      <c r="E3973" s="9">
        <v>1741199.3575726699</v>
      </c>
      <c r="F3973" s="255" t="s">
        <v>9119</v>
      </c>
      <c r="G3973" s="9"/>
      <c r="H3973" s="255" t="s">
        <v>9171</v>
      </c>
      <c r="I3973" s="9">
        <v>3</v>
      </c>
    </row>
    <row r="3974" spans="1:9">
      <c r="A3974" s="255" t="s">
        <v>5154</v>
      </c>
      <c r="B3974" s="9">
        <v>1</v>
      </c>
      <c r="C3974" s="255" t="s">
        <v>9106</v>
      </c>
      <c r="D3974" s="9">
        <v>0</v>
      </c>
      <c r="E3974" s="9">
        <v>1741199.3575726699</v>
      </c>
      <c r="F3974" s="255" t="s">
        <v>9120</v>
      </c>
      <c r="G3974" s="9"/>
      <c r="H3974" s="255" t="s">
        <v>9171</v>
      </c>
      <c r="I3974" s="9">
        <v>3</v>
      </c>
    </row>
    <row r="3975" spans="1:9">
      <c r="A3975" s="255" t="s">
        <v>5155</v>
      </c>
      <c r="B3975" s="9">
        <v>1</v>
      </c>
      <c r="C3975" s="255" t="s">
        <v>9107</v>
      </c>
      <c r="D3975" s="9">
        <v>0</v>
      </c>
      <c r="E3975" s="9">
        <v>1741199.3575726699</v>
      </c>
      <c r="F3975" s="255" t="s">
        <v>9120</v>
      </c>
      <c r="G3975" s="9"/>
      <c r="H3975" s="255" t="s">
        <v>9171</v>
      </c>
      <c r="I3975" s="9">
        <v>3</v>
      </c>
    </row>
    <row r="3976" spans="1:9">
      <c r="A3976" s="255" t="s">
        <v>5156</v>
      </c>
      <c r="B3976" s="9">
        <v>1</v>
      </c>
      <c r="C3976" s="255" t="s">
        <v>9108</v>
      </c>
      <c r="D3976" s="9">
        <v>0</v>
      </c>
      <c r="E3976" s="9">
        <v>1741199.3575726699</v>
      </c>
      <c r="F3976" s="255" t="s">
        <v>9120</v>
      </c>
      <c r="G3976" s="9"/>
      <c r="H3976" s="255" t="s">
        <v>9171</v>
      </c>
      <c r="I3976" s="9">
        <v>3</v>
      </c>
    </row>
    <row r="3977" spans="1:9">
      <c r="A3977" s="255" t="s">
        <v>5157</v>
      </c>
      <c r="B3977" s="9">
        <v>1</v>
      </c>
      <c r="C3977" s="255" t="s">
        <v>9215</v>
      </c>
      <c r="D3977" s="9">
        <v>0</v>
      </c>
      <c r="E3977" s="9">
        <v>1741199.3575726699</v>
      </c>
      <c r="F3977" s="255" t="s">
        <v>9120</v>
      </c>
      <c r="G3977" s="9"/>
      <c r="H3977" s="255" t="s">
        <v>9171</v>
      </c>
      <c r="I3977" s="9">
        <v>3</v>
      </c>
    </row>
    <row r="3978" spans="1:9">
      <c r="A3978" s="255" t="s">
        <v>5158</v>
      </c>
      <c r="B3978" s="9">
        <v>1</v>
      </c>
      <c r="C3978" s="255" t="s">
        <v>9106</v>
      </c>
      <c r="D3978" s="9">
        <v>0</v>
      </c>
      <c r="E3978" s="9">
        <v>1741199.3575726699</v>
      </c>
      <c r="F3978" s="255" t="s">
        <v>9121</v>
      </c>
      <c r="G3978" s="9"/>
      <c r="H3978" s="255" t="s">
        <v>9171</v>
      </c>
      <c r="I3978" s="9">
        <v>3</v>
      </c>
    </row>
    <row r="3979" spans="1:9">
      <c r="A3979" s="255" t="s">
        <v>5159</v>
      </c>
      <c r="B3979" s="9">
        <v>1</v>
      </c>
      <c r="C3979" s="255" t="s">
        <v>9107</v>
      </c>
      <c r="D3979" s="9">
        <v>0</v>
      </c>
      <c r="E3979" s="9">
        <v>1741199.3575726699</v>
      </c>
      <c r="F3979" s="255" t="s">
        <v>9121</v>
      </c>
      <c r="G3979" s="9"/>
      <c r="H3979" s="255" t="s">
        <v>9171</v>
      </c>
      <c r="I3979" s="9">
        <v>3</v>
      </c>
    </row>
    <row r="3980" spans="1:9">
      <c r="A3980" s="255" t="s">
        <v>5160</v>
      </c>
      <c r="B3980" s="9">
        <v>1</v>
      </c>
      <c r="C3980" s="255" t="s">
        <v>9108</v>
      </c>
      <c r="D3980" s="9">
        <v>0</v>
      </c>
      <c r="E3980" s="9">
        <v>1741199.3575726699</v>
      </c>
      <c r="F3980" s="255" t="s">
        <v>9121</v>
      </c>
      <c r="G3980" s="9"/>
      <c r="H3980" s="255" t="s">
        <v>9171</v>
      </c>
      <c r="I3980" s="9">
        <v>3</v>
      </c>
    </row>
    <row r="3981" spans="1:9">
      <c r="A3981" s="255" t="s">
        <v>5161</v>
      </c>
      <c r="B3981" s="9">
        <v>1</v>
      </c>
      <c r="C3981" s="255" t="s">
        <v>9215</v>
      </c>
      <c r="D3981" s="9">
        <v>0</v>
      </c>
      <c r="E3981" s="9">
        <v>1741199.3575726699</v>
      </c>
      <c r="F3981" s="255" t="s">
        <v>9121</v>
      </c>
      <c r="G3981" s="9"/>
      <c r="H3981" s="255" t="s">
        <v>9171</v>
      </c>
      <c r="I3981" s="9">
        <v>3</v>
      </c>
    </row>
    <row r="3982" spans="1:9">
      <c r="A3982" s="255" t="s">
        <v>5162</v>
      </c>
      <c r="B3982" s="9">
        <v>1</v>
      </c>
      <c r="C3982" s="255" t="s">
        <v>9106</v>
      </c>
      <c r="D3982" s="9">
        <v>0</v>
      </c>
      <c r="E3982" s="9">
        <v>1741199.3575726699</v>
      </c>
      <c r="F3982" s="255" t="s">
        <v>9122</v>
      </c>
      <c r="G3982" s="9"/>
      <c r="H3982" s="255" t="s">
        <v>9171</v>
      </c>
      <c r="I3982" s="9">
        <v>3</v>
      </c>
    </row>
    <row r="3983" spans="1:9">
      <c r="A3983" s="255" t="s">
        <v>5163</v>
      </c>
      <c r="B3983" s="9">
        <v>1</v>
      </c>
      <c r="C3983" s="255" t="s">
        <v>9107</v>
      </c>
      <c r="D3983" s="9">
        <v>0</v>
      </c>
      <c r="E3983" s="9">
        <v>1741199.3575726699</v>
      </c>
      <c r="F3983" s="255" t="s">
        <v>9122</v>
      </c>
      <c r="G3983" s="9"/>
      <c r="H3983" s="255" t="s">
        <v>9171</v>
      </c>
      <c r="I3983" s="9">
        <v>3</v>
      </c>
    </row>
    <row r="3984" spans="1:9">
      <c r="A3984" s="255" t="s">
        <v>5164</v>
      </c>
      <c r="B3984" s="9">
        <v>1</v>
      </c>
      <c r="C3984" s="255" t="s">
        <v>9108</v>
      </c>
      <c r="D3984" s="9">
        <v>0</v>
      </c>
      <c r="E3984" s="9">
        <v>1741199.3575726699</v>
      </c>
      <c r="F3984" s="255" t="s">
        <v>9122</v>
      </c>
      <c r="G3984" s="9"/>
      <c r="H3984" s="255" t="s">
        <v>9171</v>
      </c>
      <c r="I3984" s="9">
        <v>3</v>
      </c>
    </row>
    <row r="3985" spans="1:9">
      <c r="A3985" s="255" t="s">
        <v>5165</v>
      </c>
      <c r="B3985" s="9">
        <v>1</v>
      </c>
      <c r="C3985" s="255" t="s">
        <v>9215</v>
      </c>
      <c r="D3985" s="9">
        <v>0</v>
      </c>
      <c r="E3985" s="9">
        <v>1741199.3575726699</v>
      </c>
      <c r="F3985" s="255" t="s">
        <v>9122</v>
      </c>
      <c r="G3985" s="9"/>
      <c r="H3985" s="255" t="s">
        <v>9171</v>
      </c>
      <c r="I3985" s="9">
        <v>3</v>
      </c>
    </row>
    <row r="3986" spans="1:9">
      <c r="A3986" s="255" t="s">
        <v>5166</v>
      </c>
      <c r="B3986" s="9">
        <v>1</v>
      </c>
      <c r="C3986" s="255" t="s">
        <v>9106</v>
      </c>
      <c r="D3986" s="9">
        <v>0</v>
      </c>
      <c r="E3986" s="9">
        <v>1741199.3575726699</v>
      </c>
      <c r="F3986" s="255" t="s">
        <v>9123</v>
      </c>
      <c r="G3986" s="9"/>
      <c r="H3986" s="255" t="s">
        <v>9171</v>
      </c>
      <c r="I3986" s="9">
        <v>3</v>
      </c>
    </row>
    <row r="3987" spans="1:9">
      <c r="A3987" s="255" t="s">
        <v>5167</v>
      </c>
      <c r="B3987" s="9">
        <v>1</v>
      </c>
      <c r="C3987" s="255" t="s">
        <v>9107</v>
      </c>
      <c r="D3987" s="9">
        <v>0</v>
      </c>
      <c r="E3987" s="9">
        <v>1741199.3575726699</v>
      </c>
      <c r="F3987" s="255" t="s">
        <v>9123</v>
      </c>
      <c r="G3987" s="9"/>
      <c r="H3987" s="255" t="s">
        <v>9171</v>
      </c>
      <c r="I3987" s="9">
        <v>3</v>
      </c>
    </row>
    <row r="3988" spans="1:9">
      <c r="A3988" s="255" t="s">
        <v>5168</v>
      </c>
      <c r="B3988" s="9">
        <v>1</v>
      </c>
      <c r="C3988" s="255" t="s">
        <v>9108</v>
      </c>
      <c r="D3988" s="9">
        <v>0</v>
      </c>
      <c r="E3988" s="9">
        <v>1741199.3575726699</v>
      </c>
      <c r="F3988" s="255" t="s">
        <v>9123</v>
      </c>
      <c r="G3988" s="9"/>
      <c r="H3988" s="255" t="s">
        <v>9171</v>
      </c>
      <c r="I3988" s="9">
        <v>3</v>
      </c>
    </row>
    <row r="3989" spans="1:9">
      <c r="A3989" s="255" t="s">
        <v>5169</v>
      </c>
      <c r="B3989" s="9">
        <v>1</v>
      </c>
      <c r="C3989" s="255" t="s">
        <v>9215</v>
      </c>
      <c r="D3989" s="9">
        <v>0</v>
      </c>
      <c r="E3989" s="9">
        <v>1741199.3575726699</v>
      </c>
      <c r="F3989" s="255" t="s">
        <v>9123</v>
      </c>
      <c r="G3989" s="9"/>
      <c r="H3989" s="255" t="s">
        <v>9171</v>
      </c>
      <c r="I3989" s="9">
        <v>3</v>
      </c>
    </row>
    <row r="3990" spans="1:9">
      <c r="A3990" s="255" t="s">
        <v>5170</v>
      </c>
      <c r="B3990" s="9">
        <v>1</v>
      </c>
      <c r="C3990" s="255" t="s">
        <v>9106</v>
      </c>
      <c r="D3990" s="9">
        <v>0</v>
      </c>
      <c r="E3990" s="9">
        <v>1741199.3575726699</v>
      </c>
      <c r="F3990" s="255" t="s">
        <v>9124</v>
      </c>
      <c r="G3990" s="9"/>
      <c r="H3990" s="255" t="s">
        <v>9171</v>
      </c>
      <c r="I3990" s="9">
        <v>3</v>
      </c>
    </row>
    <row r="3991" spans="1:9">
      <c r="A3991" s="255" t="s">
        <v>5171</v>
      </c>
      <c r="B3991" s="9">
        <v>1</v>
      </c>
      <c r="C3991" s="255" t="s">
        <v>9107</v>
      </c>
      <c r="D3991" s="9">
        <v>0</v>
      </c>
      <c r="E3991" s="9">
        <v>1741199.3575726699</v>
      </c>
      <c r="F3991" s="255" t="s">
        <v>9124</v>
      </c>
      <c r="G3991" s="9"/>
      <c r="H3991" s="255" t="s">
        <v>9171</v>
      </c>
      <c r="I3991" s="9">
        <v>3</v>
      </c>
    </row>
    <row r="3992" spans="1:9">
      <c r="A3992" s="255" t="s">
        <v>5172</v>
      </c>
      <c r="B3992" s="9">
        <v>1</v>
      </c>
      <c r="C3992" s="255" t="s">
        <v>9108</v>
      </c>
      <c r="D3992" s="9">
        <v>0</v>
      </c>
      <c r="E3992" s="9">
        <v>1741199.3575726699</v>
      </c>
      <c r="F3992" s="255" t="s">
        <v>9124</v>
      </c>
      <c r="G3992" s="9"/>
      <c r="H3992" s="255" t="s">
        <v>9171</v>
      </c>
      <c r="I3992" s="9">
        <v>3</v>
      </c>
    </row>
    <row r="3993" spans="1:9">
      <c r="A3993" s="255" t="s">
        <v>5173</v>
      </c>
      <c r="B3993" s="9">
        <v>1</v>
      </c>
      <c r="C3993" s="255" t="s">
        <v>9215</v>
      </c>
      <c r="D3993" s="9">
        <v>0</v>
      </c>
      <c r="E3993" s="9">
        <v>1741199.3575726699</v>
      </c>
      <c r="F3993" s="255" t="s">
        <v>9124</v>
      </c>
      <c r="G3993" s="9"/>
      <c r="H3993" s="255" t="s">
        <v>9171</v>
      </c>
      <c r="I3993" s="9">
        <v>3</v>
      </c>
    </row>
    <row r="3994" spans="1:9">
      <c r="A3994" s="255" t="s">
        <v>5174</v>
      </c>
      <c r="B3994" s="9">
        <v>1</v>
      </c>
      <c r="C3994" s="255" t="s">
        <v>9106</v>
      </c>
      <c r="D3994" s="9">
        <v>1733267.5225883508</v>
      </c>
      <c r="E3994" s="9">
        <v>1741199.3575726699</v>
      </c>
      <c r="F3994" s="255" t="s">
        <v>9125</v>
      </c>
      <c r="G3994" s="9"/>
      <c r="H3994" s="255" t="s">
        <v>9171</v>
      </c>
      <c r="I3994" s="9">
        <v>3</v>
      </c>
    </row>
    <row r="3995" spans="1:9">
      <c r="A3995" s="255" t="s">
        <v>5175</v>
      </c>
      <c r="B3995" s="9">
        <v>1</v>
      </c>
      <c r="C3995" s="255" t="s">
        <v>9107</v>
      </c>
      <c r="D3995" s="9">
        <v>1679926360.0847225</v>
      </c>
      <c r="E3995" s="9">
        <v>1741199.3575726699</v>
      </c>
      <c r="F3995" s="255" t="s">
        <v>9125</v>
      </c>
      <c r="G3995" s="9"/>
      <c r="H3995" s="255" t="s">
        <v>9171</v>
      </c>
      <c r="I3995" s="9">
        <v>3</v>
      </c>
    </row>
    <row r="3996" spans="1:9">
      <c r="A3996" s="255" t="s">
        <v>5176</v>
      </c>
      <c r="B3996" s="9">
        <v>1</v>
      </c>
      <c r="C3996" s="255" t="s">
        <v>9108</v>
      </c>
      <c r="D3996" s="9">
        <v>0.99544461411048502</v>
      </c>
      <c r="E3996" s="9">
        <v>1741199.3575726699</v>
      </c>
      <c r="F3996" s="255" t="s">
        <v>9125</v>
      </c>
      <c r="G3996" s="9"/>
      <c r="H3996" s="255" t="s">
        <v>9171</v>
      </c>
      <c r="I3996" s="9">
        <v>3</v>
      </c>
    </row>
    <row r="3997" spans="1:9">
      <c r="A3997" s="255" t="s">
        <v>5177</v>
      </c>
      <c r="B3997" s="9">
        <v>1</v>
      </c>
      <c r="C3997" s="255" t="s">
        <v>9215</v>
      </c>
      <c r="D3997" s="9">
        <v>964.80988967663916</v>
      </c>
      <c r="E3997" s="9">
        <v>1741199.3575726699</v>
      </c>
      <c r="F3997" s="255" t="s">
        <v>9125</v>
      </c>
      <c r="G3997" s="9"/>
      <c r="H3997" s="255" t="s">
        <v>9171</v>
      </c>
      <c r="I3997" s="9">
        <v>3</v>
      </c>
    </row>
    <row r="3998" spans="1:9">
      <c r="A3998" s="255" t="s">
        <v>5178</v>
      </c>
      <c r="B3998" s="9">
        <v>1</v>
      </c>
      <c r="C3998" s="255" t="s">
        <v>9106</v>
      </c>
      <c r="D3998" s="9">
        <v>1733267.5225883508</v>
      </c>
      <c r="E3998" s="9">
        <v>1741199.3575726699</v>
      </c>
      <c r="F3998" s="255" t="s">
        <v>9126</v>
      </c>
      <c r="G3998" s="9"/>
      <c r="H3998" s="255" t="s">
        <v>9171</v>
      </c>
      <c r="I3998" s="9">
        <v>3</v>
      </c>
    </row>
    <row r="3999" spans="1:9">
      <c r="A3999" s="255" t="s">
        <v>5179</v>
      </c>
      <c r="B3999" s="9">
        <v>1</v>
      </c>
      <c r="C3999" s="255" t="s">
        <v>9107</v>
      </c>
      <c r="D3999" s="9">
        <v>1679926360.0847225</v>
      </c>
      <c r="E3999" s="9">
        <v>1741199.3575726699</v>
      </c>
      <c r="F3999" s="255" t="s">
        <v>9126</v>
      </c>
      <c r="G3999" s="9"/>
      <c r="H3999" s="255" t="s">
        <v>9171</v>
      </c>
      <c r="I3999" s="9">
        <v>3</v>
      </c>
    </row>
    <row r="4000" spans="1:9">
      <c r="A4000" s="255" t="s">
        <v>5180</v>
      </c>
      <c r="B4000" s="9">
        <v>1</v>
      </c>
      <c r="C4000" s="255" t="s">
        <v>9108</v>
      </c>
      <c r="D4000" s="9">
        <v>0.99544461411048502</v>
      </c>
      <c r="E4000" s="9">
        <v>1741199.3575726699</v>
      </c>
      <c r="F4000" s="255" t="s">
        <v>9126</v>
      </c>
      <c r="G4000" s="9"/>
      <c r="H4000" s="255" t="s">
        <v>9171</v>
      </c>
      <c r="I4000" s="9">
        <v>3</v>
      </c>
    </row>
    <row r="4001" spans="1:9">
      <c r="A4001" s="255" t="s">
        <v>5181</v>
      </c>
      <c r="B4001" s="9">
        <v>1</v>
      </c>
      <c r="C4001" s="255" t="s">
        <v>9215</v>
      </c>
      <c r="D4001" s="9">
        <v>964.80988967663916</v>
      </c>
      <c r="E4001" s="9">
        <v>1741199.3575726699</v>
      </c>
      <c r="F4001" s="255" t="s">
        <v>9126</v>
      </c>
      <c r="G4001" s="9"/>
      <c r="H4001" s="255" t="s">
        <v>9171</v>
      </c>
      <c r="I4001" s="9">
        <v>3</v>
      </c>
    </row>
    <row r="4002" spans="1:9">
      <c r="A4002" s="255" t="s">
        <v>5182</v>
      </c>
      <c r="B4002" s="9">
        <v>1</v>
      </c>
      <c r="C4002" s="255" t="s">
        <v>9106</v>
      </c>
      <c r="D4002" s="9">
        <v>1733267.5225883508</v>
      </c>
      <c r="E4002" s="9">
        <v>1741199.3575726699</v>
      </c>
      <c r="F4002" s="255" t="s">
        <v>9127</v>
      </c>
      <c r="G4002" s="9"/>
      <c r="H4002" s="255" t="s">
        <v>9171</v>
      </c>
      <c r="I4002" s="9">
        <v>3</v>
      </c>
    </row>
    <row r="4003" spans="1:9">
      <c r="A4003" s="255" t="s">
        <v>5183</v>
      </c>
      <c r="B4003" s="9">
        <v>1</v>
      </c>
      <c r="C4003" s="255" t="s">
        <v>9107</v>
      </c>
      <c r="D4003" s="9">
        <v>1679926360.0847225</v>
      </c>
      <c r="E4003" s="9">
        <v>1741199.3575726699</v>
      </c>
      <c r="F4003" s="255" t="s">
        <v>9127</v>
      </c>
      <c r="G4003" s="9"/>
      <c r="H4003" s="255" t="s">
        <v>9171</v>
      </c>
      <c r="I4003" s="9">
        <v>3</v>
      </c>
    </row>
    <row r="4004" spans="1:9">
      <c r="A4004" s="255" t="s">
        <v>5184</v>
      </c>
      <c r="B4004" s="9">
        <v>1</v>
      </c>
      <c r="C4004" s="255" t="s">
        <v>9108</v>
      </c>
      <c r="D4004" s="9">
        <v>0.99544461411048502</v>
      </c>
      <c r="E4004" s="9">
        <v>1741199.3575726699</v>
      </c>
      <c r="F4004" s="255" t="s">
        <v>9127</v>
      </c>
      <c r="G4004" s="9"/>
      <c r="H4004" s="255" t="s">
        <v>9171</v>
      </c>
      <c r="I4004" s="9">
        <v>3</v>
      </c>
    </row>
    <row r="4005" spans="1:9">
      <c r="A4005" s="255" t="s">
        <v>5185</v>
      </c>
      <c r="B4005" s="9">
        <v>1</v>
      </c>
      <c r="C4005" s="255" t="s">
        <v>9215</v>
      </c>
      <c r="D4005" s="9">
        <v>964.80988967663916</v>
      </c>
      <c r="E4005" s="9">
        <v>1741199.3575726699</v>
      </c>
      <c r="F4005" s="255" t="s">
        <v>9127</v>
      </c>
      <c r="G4005" s="9"/>
      <c r="H4005" s="255" t="s">
        <v>9171</v>
      </c>
      <c r="I4005" s="9">
        <v>3</v>
      </c>
    </row>
    <row r="4006" spans="1:9">
      <c r="A4006" s="255" t="s">
        <v>5186</v>
      </c>
      <c r="B4006" s="9">
        <v>1</v>
      </c>
      <c r="C4006" s="255" t="s">
        <v>9106</v>
      </c>
      <c r="D4006" s="9">
        <v>1741199.3575726699</v>
      </c>
      <c r="E4006" s="9">
        <v>1741199.3575726699</v>
      </c>
      <c r="F4006" s="255" t="s">
        <v>9128</v>
      </c>
      <c r="G4006" s="9"/>
      <c r="H4006" s="255" t="s">
        <v>9171</v>
      </c>
      <c r="I4006" s="9">
        <v>3</v>
      </c>
    </row>
    <row r="4007" spans="1:9">
      <c r="A4007" s="255" t="s">
        <v>5187</v>
      </c>
      <c r="B4007" s="9">
        <v>1</v>
      </c>
      <c r="C4007" s="255" t="s">
        <v>9107</v>
      </c>
      <c r="D4007" s="9">
        <v>681904426.40656197</v>
      </c>
      <c r="E4007" s="9">
        <v>1741199.3575726699</v>
      </c>
      <c r="F4007" s="255" t="s">
        <v>9128</v>
      </c>
      <c r="G4007" s="9"/>
      <c r="H4007" s="255" t="s">
        <v>9171</v>
      </c>
      <c r="I4007" s="9">
        <v>3</v>
      </c>
    </row>
    <row r="4008" spans="1:9">
      <c r="A4008" s="255" t="s">
        <v>5188</v>
      </c>
      <c r="B4008" s="9">
        <v>1</v>
      </c>
      <c r="C4008" s="255" t="s">
        <v>9108</v>
      </c>
      <c r="D4008" s="9">
        <v>1</v>
      </c>
      <c r="E4008" s="9">
        <v>1741199.3575726699</v>
      </c>
      <c r="F4008" s="255" t="s">
        <v>9128</v>
      </c>
      <c r="G4008" s="9"/>
      <c r="H4008" s="255" t="s">
        <v>9171</v>
      </c>
      <c r="I4008" s="9">
        <v>3</v>
      </c>
    </row>
    <row r="4009" spans="1:9">
      <c r="A4009" s="255" t="s">
        <v>5189</v>
      </c>
      <c r="B4009" s="9">
        <v>1</v>
      </c>
      <c r="C4009" s="255" t="s">
        <v>9215</v>
      </c>
      <c r="D4009" s="9">
        <v>391.62915116002296</v>
      </c>
      <c r="E4009" s="9">
        <v>1741199.3575726699</v>
      </c>
      <c r="F4009" s="255" t="s">
        <v>9128</v>
      </c>
      <c r="G4009" s="9"/>
      <c r="H4009" s="255" t="s">
        <v>9171</v>
      </c>
      <c r="I4009" s="9">
        <v>3</v>
      </c>
    </row>
    <row r="4010" spans="1:9">
      <c r="A4010" s="255" t="s">
        <v>5190</v>
      </c>
      <c r="B4010" s="9">
        <v>1</v>
      </c>
      <c r="C4010" s="255" t="s">
        <v>9106</v>
      </c>
      <c r="D4010" s="9">
        <v>471278.45216000493</v>
      </c>
      <c r="E4010" s="9">
        <v>1741199.3575726699</v>
      </c>
      <c r="F4010" s="255" t="s">
        <v>9129</v>
      </c>
      <c r="G4010" s="9"/>
      <c r="H4010" s="255" t="s">
        <v>9171</v>
      </c>
      <c r="I4010" s="9">
        <v>3</v>
      </c>
    </row>
    <row r="4011" spans="1:9">
      <c r="A4011" s="255" t="s">
        <v>5191</v>
      </c>
      <c r="B4011" s="9">
        <v>1</v>
      </c>
      <c r="C4011" s="255" t="s">
        <v>9107</v>
      </c>
      <c r="D4011" s="9">
        <v>745854577.63444543</v>
      </c>
      <c r="E4011" s="9">
        <v>1741199.3575726699</v>
      </c>
      <c r="F4011" s="255" t="s">
        <v>9129</v>
      </c>
      <c r="G4011" s="9"/>
      <c r="H4011" s="255" t="s">
        <v>9171</v>
      </c>
      <c r="I4011" s="9">
        <v>3</v>
      </c>
    </row>
    <row r="4012" spans="1:9">
      <c r="A4012" s="255" t="s">
        <v>5192</v>
      </c>
      <c r="B4012" s="9">
        <v>1</v>
      </c>
      <c r="C4012" s="255" t="s">
        <v>9108</v>
      </c>
      <c r="D4012" s="9">
        <v>0.27066312085997646</v>
      </c>
      <c r="E4012" s="9">
        <v>1741199.3575726699</v>
      </c>
      <c r="F4012" s="255" t="s">
        <v>9129</v>
      </c>
      <c r="G4012" s="9"/>
      <c r="H4012" s="255" t="s">
        <v>9171</v>
      </c>
      <c r="I4012" s="9">
        <v>3</v>
      </c>
    </row>
    <row r="4013" spans="1:9">
      <c r="A4013" s="255" t="s">
        <v>5193</v>
      </c>
      <c r="B4013" s="9">
        <v>1</v>
      </c>
      <c r="C4013" s="255" t="s">
        <v>9215</v>
      </c>
      <c r="D4013" s="9">
        <v>428.35679578598558</v>
      </c>
      <c r="E4013" s="9">
        <v>1741199.3575726699</v>
      </c>
      <c r="F4013" s="255" t="s">
        <v>9129</v>
      </c>
      <c r="G4013" s="9"/>
      <c r="H4013" s="255" t="s">
        <v>9171</v>
      </c>
      <c r="I4013" s="9">
        <v>3</v>
      </c>
    </row>
    <row r="4014" spans="1:9">
      <c r="A4014" s="255" t="s">
        <v>5194</v>
      </c>
      <c r="B4014" s="9">
        <v>1</v>
      </c>
      <c r="C4014" s="255" t="s">
        <v>9106</v>
      </c>
      <c r="D4014" s="9">
        <v>1733267.5225883508</v>
      </c>
      <c r="E4014" s="9">
        <v>1741199.3575726699</v>
      </c>
      <c r="F4014" s="255" t="s">
        <v>9130</v>
      </c>
      <c r="G4014" s="9"/>
      <c r="H4014" s="255" t="s">
        <v>9171</v>
      </c>
      <c r="I4014" s="9">
        <v>3</v>
      </c>
    </row>
    <row r="4015" spans="1:9">
      <c r="A4015" s="255" t="s">
        <v>5195</v>
      </c>
      <c r="B4015" s="9">
        <v>1</v>
      </c>
      <c r="C4015" s="255" t="s">
        <v>9107</v>
      </c>
      <c r="D4015" s="9">
        <v>2425780937.7191682</v>
      </c>
      <c r="E4015" s="9">
        <v>1741199.3575726699</v>
      </c>
      <c r="F4015" s="255" t="s">
        <v>9130</v>
      </c>
      <c r="G4015" s="9"/>
      <c r="H4015" s="255" t="s">
        <v>9171</v>
      </c>
      <c r="I4015" s="9">
        <v>3</v>
      </c>
    </row>
    <row r="4016" spans="1:9">
      <c r="A4016" s="255" t="s">
        <v>5196</v>
      </c>
      <c r="B4016" s="9">
        <v>1</v>
      </c>
      <c r="C4016" s="255" t="s">
        <v>9108</v>
      </c>
      <c r="D4016" s="9">
        <v>0.99544461411048502</v>
      </c>
      <c r="E4016" s="9">
        <v>1741199.3575726699</v>
      </c>
      <c r="F4016" s="255" t="s">
        <v>9130</v>
      </c>
      <c r="G4016" s="9"/>
      <c r="H4016" s="255" t="s">
        <v>9171</v>
      </c>
      <c r="I4016" s="9">
        <v>3</v>
      </c>
    </row>
    <row r="4017" spans="1:9">
      <c r="A4017" s="255" t="s">
        <v>5197</v>
      </c>
      <c r="B4017" s="9">
        <v>1</v>
      </c>
      <c r="C4017" s="255" t="s">
        <v>9215</v>
      </c>
      <c r="D4017" s="9">
        <v>1393.1666854626249</v>
      </c>
      <c r="E4017" s="9">
        <v>1741199.3575726699</v>
      </c>
      <c r="F4017" s="255" t="s">
        <v>9130</v>
      </c>
      <c r="G4017" s="9"/>
      <c r="H4017" s="255" t="s">
        <v>9171</v>
      </c>
      <c r="I4017" s="9">
        <v>3</v>
      </c>
    </row>
    <row r="4018" spans="1:9">
      <c r="A4018" s="255" t="s">
        <v>5198</v>
      </c>
      <c r="B4018" s="9">
        <v>1</v>
      </c>
      <c r="C4018" s="255" t="s">
        <v>9106</v>
      </c>
      <c r="D4018" s="9">
        <v>1733267.5225883508</v>
      </c>
      <c r="E4018" s="9">
        <v>1741199.3575726699</v>
      </c>
      <c r="F4018" s="255" t="s">
        <v>9131</v>
      </c>
      <c r="G4018" s="9"/>
      <c r="H4018" s="255" t="s">
        <v>9171</v>
      </c>
      <c r="I4018" s="9">
        <v>3</v>
      </c>
    </row>
    <row r="4019" spans="1:9">
      <c r="A4019" s="255" t="s">
        <v>5199</v>
      </c>
      <c r="B4019" s="9">
        <v>1</v>
      </c>
      <c r="C4019" s="255" t="s">
        <v>9107</v>
      </c>
      <c r="D4019" s="9">
        <v>2425780937.7191682</v>
      </c>
      <c r="E4019" s="9">
        <v>1741199.3575726699</v>
      </c>
      <c r="F4019" s="255" t="s">
        <v>9131</v>
      </c>
      <c r="G4019" s="9"/>
      <c r="H4019" s="255" t="s">
        <v>9171</v>
      </c>
      <c r="I4019" s="9">
        <v>3</v>
      </c>
    </row>
    <row r="4020" spans="1:9">
      <c r="A4020" s="255" t="s">
        <v>5200</v>
      </c>
      <c r="B4020" s="9">
        <v>1</v>
      </c>
      <c r="C4020" s="255" t="s">
        <v>9108</v>
      </c>
      <c r="D4020" s="9">
        <v>0.99544461411048502</v>
      </c>
      <c r="E4020" s="9">
        <v>1741199.3575726699</v>
      </c>
      <c r="F4020" s="255" t="s">
        <v>9131</v>
      </c>
      <c r="G4020" s="9"/>
      <c r="H4020" s="255" t="s">
        <v>9171</v>
      </c>
      <c r="I4020" s="9">
        <v>3</v>
      </c>
    </row>
    <row r="4021" spans="1:9">
      <c r="A4021" s="255" t="s">
        <v>5201</v>
      </c>
      <c r="B4021" s="9">
        <v>1</v>
      </c>
      <c r="C4021" s="255" t="s">
        <v>9215</v>
      </c>
      <c r="D4021" s="9">
        <v>1393.1666854626249</v>
      </c>
      <c r="E4021" s="9">
        <v>1741199.3575726699</v>
      </c>
      <c r="F4021" s="255" t="s">
        <v>9131</v>
      </c>
      <c r="G4021" s="9"/>
      <c r="H4021" s="255" t="s">
        <v>9171</v>
      </c>
      <c r="I4021" s="9">
        <v>3</v>
      </c>
    </row>
    <row r="4022" spans="1:9">
      <c r="A4022" s="255" t="s">
        <v>5202</v>
      </c>
      <c r="B4022" s="9">
        <v>1</v>
      </c>
      <c r="C4022" s="255" t="s">
        <v>9106</v>
      </c>
      <c r="D4022" s="9">
        <v>388820.79693205154</v>
      </c>
      <c r="E4022" s="9">
        <v>1741199.3575726699</v>
      </c>
      <c r="F4022" s="255" t="s">
        <v>9132</v>
      </c>
      <c r="G4022" s="9"/>
      <c r="H4022" s="255" t="s">
        <v>9171</v>
      </c>
      <c r="I4022" s="9">
        <v>3</v>
      </c>
    </row>
    <row r="4023" spans="1:9">
      <c r="A4023" s="255" t="s">
        <v>5203</v>
      </c>
      <c r="B4023" s="9">
        <v>1</v>
      </c>
      <c r="C4023" s="255" t="s">
        <v>9107</v>
      </c>
      <c r="D4023" s="9">
        <v>724403570.43898416</v>
      </c>
      <c r="E4023" s="9">
        <v>1741199.3575726699</v>
      </c>
      <c r="F4023" s="255" t="s">
        <v>9132</v>
      </c>
      <c r="G4023" s="9"/>
      <c r="H4023" s="255" t="s">
        <v>9171</v>
      </c>
      <c r="I4023" s="9">
        <v>3</v>
      </c>
    </row>
    <row r="4024" spans="1:9">
      <c r="A4024" s="255" t="s">
        <v>5204</v>
      </c>
      <c r="B4024" s="9">
        <v>1</v>
      </c>
      <c r="C4024" s="255" t="s">
        <v>9108</v>
      </c>
      <c r="D4024" s="9">
        <v>0.22330630621992054</v>
      </c>
      <c r="E4024" s="9">
        <v>1741199.3575726699</v>
      </c>
      <c r="F4024" s="255" t="s">
        <v>9132</v>
      </c>
      <c r="G4024" s="9"/>
      <c r="H4024" s="255" t="s">
        <v>9171</v>
      </c>
      <c r="I4024" s="9">
        <v>3</v>
      </c>
    </row>
    <row r="4025" spans="1:9">
      <c r="A4025" s="255" t="s">
        <v>5205</v>
      </c>
      <c r="B4025" s="9">
        <v>1</v>
      </c>
      <c r="C4025" s="255" t="s">
        <v>9215</v>
      </c>
      <c r="D4025" s="9">
        <v>416.03712250896046</v>
      </c>
      <c r="E4025" s="9">
        <v>1741199.3575726699</v>
      </c>
      <c r="F4025" s="255" t="s">
        <v>9132</v>
      </c>
      <c r="G4025" s="9"/>
      <c r="H4025" s="255" t="s">
        <v>9171</v>
      </c>
      <c r="I4025" s="9">
        <v>3</v>
      </c>
    </row>
    <row r="4026" spans="1:9">
      <c r="A4026" s="255" t="s">
        <v>5206</v>
      </c>
      <c r="B4026" s="9">
        <v>1</v>
      </c>
      <c r="C4026" s="255" t="s">
        <v>9106</v>
      </c>
      <c r="D4026" s="9">
        <v>388820.79693205154</v>
      </c>
      <c r="E4026" s="9">
        <v>1741199.3575726699</v>
      </c>
      <c r="F4026" s="255" t="s">
        <v>9133</v>
      </c>
      <c r="G4026" s="9"/>
      <c r="H4026" s="255" t="s">
        <v>9171</v>
      </c>
      <c r="I4026" s="9">
        <v>3</v>
      </c>
    </row>
    <row r="4027" spans="1:9">
      <c r="A4027" s="255" t="s">
        <v>5207</v>
      </c>
      <c r="B4027" s="9">
        <v>1</v>
      </c>
      <c r="C4027" s="255" t="s">
        <v>9107</v>
      </c>
      <c r="D4027" s="9">
        <v>724403570.43898416</v>
      </c>
      <c r="E4027" s="9">
        <v>1741199.3575726699</v>
      </c>
      <c r="F4027" s="255" t="s">
        <v>9133</v>
      </c>
      <c r="G4027" s="9"/>
      <c r="H4027" s="255" t="s">
        <v>9171</v>
      </c>
      <c r="I4027" s="9">
        <v>3</v>
      </c>
    </row>
    <row r="4028" spans="1:9">
      <c r="A4028" s="255" t="s">
        <v>5208</v>
      </c>
      <c r="B4028" s="9">
        <v>1</v>
      </c>
      <c r="C4028" s="255" t="s">
        <v>9108</v>
      </c>
      <c r="D4028" s="9">
        <v>0.22330630621992054</v>
      </c>
      <c r="E4028" s="9">
        <v>1741199.3575726699</v>
      </c>
      <c r="F4028" s="255" t="s">
        <v>9133</v>
      </c>
      <c r="G4028" s="9"/>
      <c r="H4028" s="255" t="s">
        <v>9171</v>
      </c>
      <c r="I4028" s="9">
        <v>3</v>
      </c>
    </row>
    <row r="4029" spans="1:9">
      <c r="A4029" s="255" t="s">
        <v>5209</v>
      </c>
      <c r="B4029" s="9">
        <v>1</v>
      </c>
      <c r="C4029" s="255" t="s">
        <v>9215</v>
      </c>
      <c r="D4029" s="9">
        <v>416.03712250896046</v>
      </c>
      <c r="E4029" s="9">
        <v>1741199.3575726699</v>
      </c>
      <c r="F4029" s="255" t="s">
        <v>9133</v>
      </c>
      <c r="G4029" s="9"/>
      <c r="H4029" s="255" t="s">
        <v>9171</v>
      </c>
      <c r="I4029" s="9">
        <v>3</v>
      </c>
    </row>
    <row r="4030" spans="1:9">
      <c r="A4030" s="255" t="s">
        <v>5210</v>
      </c>
      <c r="B4030" s="9">
        <v>1</v>
      </c>
      <c r="C4030" s="255" t="s">
        <v>9106</v>
      </c>
      <c r="D4030" s="9">
        <v>1741199.3575726699</v>
      </c>
      <c r="E4030" s="9">
        <v>1741199.3575726699</v>
      </c>
      <c r="F4030" s="255" t="s">
        <v>9134</v>
      </c>
      <c r="G4030" s="9"/>
      <c r="H4030" s="255" t="s">
        <v>9171</v>
      </c>
      <c r="I4030" s="9">
        <v>3</v>
      </c>
    </row>
    <row r="4031" spans="1:9">
      <c r="A4031" s="255" t="s">
        <v>5211</v>
      </c>
      <c r="B4031" s="9">
        <v>1</v>
      </c>
      <c r="C4031" s="255" t="s">
        <v>9107</v>
      </c>
      <c r="D4031" s="9">
        <v>955522789.64573836</v>
      </c>
      <c r="E4031" s="9">
        <v>1741199.3575726699</v>
      </c>
      <c r="F4031" s="255" t="s">
        <v>9134</v>
      </c>
      <c r="G4031" s="9"/>
      <c r="H4031" s="255" t="s">
        <v>9171</v>
      </c>
      <c r="I4031" s="9">
        <v>3</v>
      </c>
    </row>
    <row r="4032" spans="1:9">
      <c r="A4032" s="255" t="s">
        <v>5212</v>
      </c>
      <c r="B4032" s="9">
        <v>1</v>
      </c>
      <c r="C4032" s="255" t="s">
        <v>9108</v>
      </c>
      <c r="D4032" s="9">
        <v>1</v>
      </c>
      <c r="E4032" s="9">
        <v>1741199.3575726699</v>
      </c>
      <c r="F4032" s="255" t="s">
        <v>9134</v>
      </c>
      <c r="G4032" s="9"/>
      <c r="H4032" s="255" t="s">
        <v>9171</v>
      </c>
      <c r="I4032" s="9">
        <v>3</v>
      </c>
    </row>
    <row r="4033" spans="1:9">
      <c r="A4033" s="255" t="s">
        <v>5213</v>
      </c>
      <c r="B4033" s="9">
        <v>1</v>
      </c>
      <c r="C4033" s="255" t="s">
        <v>9215</v>
      </c>
      <c r="D4033" s="9">
        <v>548.77276716767858</v>
      </c>
      <c r="E4033" s="9">
        <v>1741199.3575726699</v>
      </c>
      <c r="F4033" s="255" t="s">
        <v>9134</v>
      </c>
      <c r="G4033" s="9"/>
      <c r="H4033" s="255" t="s">
        <v>9171</v>
      </c>
      <c r="I4033" s="9">
        <v>3</v>
      </c>
    </row>
    <row r="4034" spans="1:9">
      <c r="A4034" s="255" t="s">
        <v>5214</v>
      </c>
      <c r="B4034" s="9">
        <v>1</v>
      </c>
      <c r="C4034" s="255" t="s">
        <v>9106</v>
      </c>
      <c r="D4034" s="9">
        <v>1741199.3575726699</v>
      </c>
      <c r="E4034" s="9">
        <v>1741199.3575726699</v>
      </c>
      <c r="F4034" s="255" t="s">
        <v>9135</v>
      </c>
      <c r="G4034" s="9"/>
      <c r="H4034" s="255" t="s">
        <v>9171</v>
      </c>
      <c r="I4034" s="9">
        <v>3</v>
      </c>
    </row>
    <row r="4035" spans="1:9">
      <c r="A4035" s="255" t="s">
        <v>5215</v>
      </c>
      <c r="B4035" s="9">
        <v>1</v>
      </c>
      <c r="C4035" s="255" t="s">
        <v>9107</v>
      </c>
      <c r="D4035" s="9">
        <v>1542757103.4582837</v>
      </c>
      <c r="E4035" s="9">
        <v>1741199.3575726699</v>
      </c>
      <c r="F4035" s="255" t="s">
        <v>9135</v>
      </c>
      <c r="G4035" s="9"/>
      <c r="H4035" s="255" t="s">
        <v>9171</v>
      </c>
      <c r="I4035" s="9">
        <v>3</v>
      </c>
    </row>
    <row r="4036" spans="1:9">
      <c r="A4036" s="255" t="s">
        <v>5216</v>
      </c>
      <c r="B4036" s="9">
        <v>1</v>
      </c>
      <c r="C4036" s="255" t="s">
        <v>9108</v>
      </c>
      <c r="D4036" s="9">
        <v>1</v>
      </c>
      <c r="E4036" s="9">
        <v>1741199.3575726699</v>
      </c>
      <c r="F4036" s="255" t="s">
        <v>9135</v>
      </c>
      <c r="G4036" s="9"/>
      <c r="H4036" s="255" t="s">
        <v>9171</v>
      </c>
      <c r="I4036" s="9">
        <v>3</v>
      </c>
    </row>
    <row r="4037" spans="1:9">
      <c r="A4037" s="255" t="s">
        <v>5217</v>
      </c>
      <c r="B4037" s="9">
        <v>1</v>
      </c>
      <c r="C4037" s="255" t="s">
        <v>9215</v>
      </c>
      <c r="D4037" s="9">
        <v>886.03128455605111</v>
      </c>
      <c r="E4037" s="9">
        <v>1741199.3575726699</v>
      </c>
      <c r="F4037" s="255" t="s">
        <v>9135</v>
      </c>
      <c r="G4037" s="9"/>
      <c r="H4037" s="255" t="s">
        <v>9171</v>
      </c>
      <c r="I4037" s="9">
        <v>3</v>
      </c>
    </row>
    <row r="4038" spans="1:9">
      <c r="A4038" s="255" t="s">
        <v>5218</v>
      </c>
      <c r="B4038" s="9">
        <v>1</v>
      </c>
      <c r="C4038" s="255" t="s">
        <v>9106</v>
      </c>
      <c r="D4038" s="9">
        <v>391268.21939881094</v>
      </c>
      <c r="E4038" s="9">
        <v>1741199.3575726699</v>
      </c>
      <c r="F4038" s="255" t="s">
        <v>9136</v>
      </c>
      <c r="G4038" s="9"/>
      <c r="H4038" s="255" t="s">
        <v>9171</v>
      </c>
      <c r="I4038" s="9">
        <v>3</v>
      </c>
    </row>
    <row r="4039" spans="1:9">
      <c r="A4039" s="255" t="s">
        <v>5219</v>
      </c>
      <c r="B4039" s="9">
        <v>1</v>
      </c>
      <c r="C4039" s="255" t="s">
        <v>9107</v>
      </c>
      <c r="D4039" s="9">
        <v>1212587235.8286183</v>
      </c>
      <c r="E4039" s="9">
        <v>1741199.3575726699</v>
      </c>
      <c r="F4039" s="255" t="s">
        <v>9136</v>
      </c>
      <c r="G4039" s="9"/>
      <c r="H4039" s="255" t="s">
        <v>9171</v>
      </c>
      <c r="I4039" s="9">
        <v>3</v>
      </c>
    </row>
    <row r="4040" spans="1:9">
      <c r="A4040" s="255" t="s">
        <v>5220</v>
      </c>
      <c r="B4040" s="9">
        <v>1</v>
      </c>
      <c r="C4040" s="255" t="s">
        <v>9108</v>
      </c>
      <c r="D4040" s="9">
        <v>0.22471190199855168</v>
      </c>
      <c r="E4040" s="9">
        <v>1741199.3575726699</v>
      </c>
      <c r="F4040" s="255" t="s">
        <v>9136</v>
      </c>
      <c r="G4040" s="9"/>
      <c r="H4040" s="255" t="s">
        <v>9171</v>
      </c>
      <c r="I4040" s="9">
        <v>3</v>
      </c>
    </row>
    <row r="4041" spans="1:9">
      <c r="A4041" s="255" t="s">
        <v>5221</v>
      </c>
      <c r="B4041" s="9">
        <v>1</v>
      </c>
      <c r="C4041" s="255" t="s">
        <v>9215</v>
      </c>
      <c r="D4041" s="9">
        <v>696.40919091483772</v>
      </c>
      <c r="E4041" s="9">
        <v>1741199.3575726699</v>
      </c>
      <c r="F4041" s="255" t="s">
        <v>9136</v>
      </c>
      <c r="G4041" s="9"/>
      <c r="H4041" s="255" t="s">
        <v>9171</v>
      </c>
      <c r="I4041" s="9">
        <v>3</v>
      </c>
    </row>
    <row r="4042" spans="1:9">
      <c r="A4042" s="255" t="s">
        <v>5222</v>
      </c>
      <c r="B4042" s="9">
        <v>1</v>
      </c>
      <c r="C4042" s="255" t="s">
        <v>9106</v>
      </c>
      <c r="D4042" s="9">
        <v>0</v>
      </c>
      <c r="E4042" s="9">
        <v>1741199.3575726699</v>
      </c>
      <c r="F4042" s="255" t="s">
        <v>9137</v>
      </c>
      <c r="G4042" s="9"/>
      <c r="H4042" s="255" t="s">
        <v>9171</v>
      </c>
      <c r="I4042" s="9">
        <v>3</v>
      </c>
    </row>
    <row r="4043" spans="1:9">
      <c r="A4043" s="255" t="s">
        <v>5223</v>
      </c>
      <c r="B4043" s="9">
        <v>1</v>
      </c>
      <c r="C4043" s="255" t="s">
        <v>9107</v>
      </c>
      <c r="D4043" s="9">
        <v>-329563401.56773412</v>
      </c>
      <c r="E4043" s="9">
        <v>1741199.3575726699</v>
      </c>
      <c r="F4043" s="255" t="s">
        <v>9137</v>
      </c>
      <c r="G4043" s="9"/>
      <c r="H4043" s="255" t="s">
        <v>9171</v>
      </c>
      <c r="I4043" s="9">
        <v>3</v>
      </c>
    </row>
    <row r="4044" spans="1:9">
      <c r="A4044" s="255" t="s">
        <v>5224</v>
      </c>
      <c r="B4044" s="9">
        <v>1</v>
      </c>
      <c r="C4044" s="255" t="s">
        <v>9108</v>
      </c>
      <c r="D4044" s="9">
        <v>0</v>
      </c>
      <c r="E4044" s="9">
        <v>1741199.3575726699</v>
      </c>
      <c r="F4044" s="255" t="s">
        <v>9137</v>
      </c>
      <c r="G4044" s="9"/>
      <c r="H4044" s="255" t="s">
        <v>9171</v>
      </c>
      <c r="I4044" s="9">
        <v>3</v>
      </c>
    </row>
    <row r="4045" spans="1:9">
      <c r="A4045" s="255" t="s">
        <v>5225</v>
      </c>
      <c r="B4045" s="9">
        <v>1</v>
      </c>
      <c r="C4045" s="255" t="s">
        <v>9215</v>
      </c>
      <c r="D4045" s="9">
        <v>-189.27379000826426</v>
      </c>
      <c r="E4045" s="9">
        <v>1741199.3575726699</v>
      </c>
      <c r="F4045" s="255" t="s">
        <v>9137</v>
      </c>
      <c r="G4045" s="9"/>
      <c r="H4045" s="255" t="s">
        <v>9171</v>
      </c>
      <c r="I4045" s="9">
        <v>3</v>
      </c>
    </row>
    <row r="4046" spans="1:9">
      <c r="A4046" s="255" t="s">
        <v>5226</v>
      </c>
      <c r="B4046" s="9">
        <v>1</v>
      </c>
      <c r="C4046" s="255" t="s">
        <v>9106</v>
      </c>
      <c r="D4046" s="9">
        <v>388820.79693205154</v>
      </c>
      <c r="E4046" s="9">
        <v>1741199.3575726699</v>
      </c>
      <c r="F4046" s="255" t="s">
        <v>9138</v>
      </c>
      <c r="G4046" s="9"/>
      <c r="H4046" s="255" t="s">
        <v>9171</v>
      </c>
      <c r="I4046" s="9">
        <v>3</v>
      </c>
    </row>
    <row r="4047" spans="1:9">
      <c r="A4047" s="255" t="s">
        <v>5227</v>
      </c>
      <c r="B4047" s="9">
        <v>1</v>
      </c>
      <c r="C4047" s="255" t="s">
        <v>9107</v>
      </c>
      <c r="D4047" s="9">
        <v>883023834.26088428</v>
      </c>
      <c r="E4047" s="9">
        <v>1741199.3575726699</v>
      </c>
      <c r="F4047" s="255" t="s">
        <v>9138</v>
      </c>
      <c r="G4047" s="9"/>
      <c r="H4047" s="255" t="s">
        <v>9171</v>
      </c>
      <c r="I4047" s="9">
        <v>3</v>
      </c>
    </row>
    <row r="4048" spans="1:9">
      <c r="A4048" s="255" t="s">
        <v>5228</v>
      </c>
      <c r="B4048" s="9">
        <v>1</v>
      </c>
      <c r="C4048" s="255" t="s">
        <v>9108</v>
      </c>
      <c r="D4048" s="9">
        <v>0.22330630621992054</v>
      </c>
      <c r="E4048" s="9">
        <v>1741199.3575726699</v>
      </c>
      <c r="F4048" s="255" t="s">
        <v>9138</v>
      </c>
      <c r="G4048" s="9"/>
      <c r="H4048" s="255" t="s">
        <v>9171</v>
      </c>
      <c r="I4048" s="9">
        <v>3</v>
      </c>
    </row>
    <row r="4049" spans="1:9">
      <c r="A4049" s="255" t="s">
        <v>5229</v>
      </c>
      <c r="B4049" s="9">
        <v>1</v>
      </c>
      <c r="C4049" s="255" t="s">
        <v>9215</v>
      </c>
      <c r="D4049" s="9">
        <v>507.13540090657358</v>
      </c>
      <c r="E4049" s="9">
        <v>1741199.3575726699</v>
      </c>
      <c r="F4049" s="255" t="s">
        <v>9138</v>
      </c>
      <c r="G4049" s="9"/>
      <c r="H4049" s="255" t="s">
        <v>9171</v>
      </c>
      <c r="I4049" s="9">
        <v>3</v>
      </c>
    </row>
    <row r="4050" spans="1:9">
      <c r="A4050" s="255" t="s">
        <v>5230</v>
      </c>
      <c r="B4050" s="9">
        <v>1</v>
      </c>
      <c r="C4050" s="255" t="s">
        <v>9106</v>
      </c>
      <c r="D4050" s="9">
        <v>159172.41381344592</v>
      </c>
      <c r="E4050" s="9">
        <v>1741199.3575726699</v>
      </c>
      <c r="F4050" s="255" t="s">
        <v>9139</v>
      </c>
      <c r="G4050" s="9"/>
      <c r="H4050" s="255" t="s">
        <v>9171</v>
      </c>
      <c r="I4050" s="9">
        <v>3</v>
      </c>
    </row>
    <row r="4051" spans="1:9">
      <c r="A4051" s="255" t="s">
        <v>5231</v>
      </c>
      <c r="B4051" s="9">
        <v>1</v>
      </c>
      <c r="C4051" s="255" t="s">
        <v>9107</v>
      </c>
      <c r="D4051" s="9">
        <v>158620263.82190013</v>
      </c>
      <c r="E4051" s="9">
        <v>1741199.3575726699</v>
      </c>
      <c r="F4051" s="255" t="s">
        <v>9139</v>
      </c>
      <c r="G4051" s="9"/>
      <c r="H4051" s="255" t="s">
        <v>9171</v>
      </c>
      <c r="I4051" s="9">
        <v>3</v>
      </c>
    </row>
    <row r="4052" spans="1:9">
      <c r="A4052" s="255" t="s">
        <v>5232</v>
      </c>
      <c r="B4052" s="9">
        <v>1</v>
      </c>
      <c r="C4052" s="255" t="s">
        <v>9108</v>
      </c>
      <c r="D4052" s="9">
        <v>9.1415387400177572E-2</v>
      </c>
      <c r="E4052" s="9">
        <v>1741199.3575726699</v>
      </c>
      <c r="F4052" s="255" t="s">
        <v>9139</v>
      </c>
      <c r="G4052" s="9"/>
      <c r="H4052" s="255" t="s">
        <v>9171</v>
      </c>
      <c r="I4052" s="9">
        <v>3</v>
      </c>
    </row>
    <row r="4053" spans="1:9">
      <c r="A4053" s="255" t="s">
        <v>5233</v>
      </c>
      <c r="B4053" s="9">
        <v>1</v>
      </c>
      <c r="C4053" s="255" t="s">
        <v>9215</v>
      </c>
      <c r="D4053" s="9">
        <v>91.098278397613086</v>
      </c>
      <c r="E4053" s="9">
        <v>1741199.3575726699</v>
      </c>
      <c r="F4053" s="255" t="s">
        <v>9139</v>
      </c>
      <c r="G4053" s="9"/>
      <c r="H4053" s="255" t="s">
        <v>9171</v>
      </c>
      <c r="I4053" s="9">
        <v>3</v>
      </c>
    </row>
    <row r="4054" spans="1:9">
      <c r="A4054" s="255" t="s">
        <v>5234</v>
      </c>
      <c r="B4054" s="9">
        <v>1</v>
      </c>
      <c r="C4054" s="255" t="s">
        <v>9106</v>
      </c>
      <c r="D4054" s="9">
        <v>355132.40732890851</v>
      </c>
      <c r="E4054" s="9">
        <v>1741199.3575726699</v>
      </c>
      <c r="F4054" s="255" t="s">
        <v>9140</v>
      </c>
      <c r="G4054" s="9"/>
      <c r="H4054" s="255" t="s">
        <v>9171</v>
      </c>
      <c r="I4054" s="9">
        <v>3</v>
      </c>
    </row>
    <row r="4055" spans="1:9">
      <c r="A4055" s="255" t="s">
        <v>5235</v>
      </c>
      <c r="B4055" s="9">
        <v>1</v>
      </c>
      <c r="C4055" s="255" t="s">
        <v>9107</v>
      </c>
      <c r="D4055" s="9">
        <v>587234313.8125453</v>
      </c>
      <c r="E4055" s="9">
        <v>1741199.3575726699</v>
      </c>
      <c r="F4055" s="255" t="s">
        <v>9140</v>
      </c>
      <c r="G4055" s="9"/>
      <c r="H4055" s="255" t="s">
        <v>9171</v>
      </c>
      <c r="I4055" s="9">
        <v>3</v>
      </c>
    </row>
    <row r="4056" spans="1:9">
      <c r="A4056" s="255" t="s">
        <v>5236</v>
      </c>
      <c r="B4056" s="9">
        <v>1</v>
      </c>
      <c r="C4056" s="255" t="s">
        <v>9108</v>
      </c>
      <c r="D4056" s="9">
        <v>0.2039584989417772</v>
      </c>
      <c r="E4056" s="9">
        <v>1741199.3575726699</v>
      </c>
      <c r="F4056" s="255" t="s">
        <v>9140</v>
      </c>
      <c r="G4056" s="9"/>
      <c r="H4056" s="255" t="s">
        <v>9171</v>
      </c>
      <c r="I4056" s="9">
        <v>3</v>
      </c>
    </row>
    <row r="4057" spans="1:9">
      <c r="A4057" s="255" t="s">
        <v>5237</v>
      </c>
      <c r="B4057" s="9">
        <v>1</v>
      </c>
      <c r="C4057" s="255" t="s">
        <v>9215</v>
      </c>
      <c r="D4057" s="9">
        <v>337.25851738837252</v>
      </c>
      <c r="E4057" s="9">
        <v>1741199.3575726699</v>
      </c>
      <c r="F4057" s="255" t="s">
        <v>9140</v>
      </c>
      <c r="G4057" s="9"/>
      <c r="H4057" s="255" t="s">
        <v>9171</v>
      </c>
      <c r="I4057" s="9">
        <v>3</v>
      </c>
    </row>
    <row r="4058" spans="1:9">
      <c r="A4058" s="255" t="s">
        <v>5238</v>
      </c>
      <c r="B4058" s="9">
        <v>1</v>
      </c>
      <c r="C4058" s="255" t="s">
        <v>9106</v>
      </c>
      <c r="D4058" s="9">
        <v>0</v>
      </c>
      <c r="E4058" s="9">
        <v>1741199.3575726699</v>
      </c>
      <c r="F4058" s="255" t="s">
        <v>9141</v>
      </c>
      <c r="G4058" s="9"/>
      <c r="H4058" s="255" t="s">
        <v>9171</v>
      </c>
      <c r="I4058" s="9">
        <v>3</v>
      </c>
    </row>
    <row r="4059" spans="1:9">
      <c r="A4059" s="255" t="s">
        <v>5239</v>
      </c>
      <c r="B4059" s="9">
        <v>1</v>
      </c>
      <c r="C4059" s="255" t="s">
        <v>9107</v>
      </c>
      <c r="D4059" s="9">
        <v>0</v>
      </c>
      <c r="E4059" s="9">
        <v>1741199.3575726699</v>
      </c>
      <c r="F4059" s="255" t="s">
        <v>9141</v>
      </c>
      <c r="G4059" s="9"/>
      <c r="H4059" s="255" t="s">
        <v>9171</v>
      </c>
      <c r="I4059" s="9">
        <v>3</v>
      </c>
    </row>
    <row r="4060" spans="1:9">
      <c r="A4060" s="255" t="s">
        <v>5240</v>
      </c>
      <c r="B4060" s="9">
        <v>1</v>
      </c>
      <c r="C4060" s="255" t="s">
        <v>9108</v>
      </c>
      <c r="D4060" s="9">
        <v>0</v>
      </c>
      <c r="E4060" s="9">
        <v>1741199.3575726699</v>
      </c>
      <c r="F4060" s="255" t="s">
        <v>9141</v>
      </c>
      <c r="G4060" s="9"/>
      <c r="H4060" s="255" t="s">
        <v>9171</v>
      </c>
      <c r="I4060" s="9">
        <v>3</v>
      </c>
    </row>
    <row r="4061" spans="1:9">
      <c r="A4061" s="255" t="s">
        <v>5241</v>
      </c>
      <c r="B4061" s="9">
        <v>1</v>
      </c>
      <c r="C4061" s="255" t="s">
        <v>9215</v>
      </c>
      <c r="D4061" s="9">
        <v>0</v>
      </c>
      <c r="E4061" s="9">
        <v>1741199.3575726699</v>
      </c>
      <c r="F4061" s="255" t="s">
        <v>9141</v>
      </c>
      <c r="G4061" s="9"/>
      <c r="H4061" s="255" t="s">
        <v>9171</v>
      </c>
      <c r="I4061" s="9">
        <v>3</v>
      </c>
    </row>
    <row r="4062" spans="1:9">
      <c r="A4062" s="255" t="s">
        <v>5242</v>
      </c>
      <c r="B4062" s="9">
        <v>2</v>
      </c>
      <c r="C4062" s="255" t="s">
        <v>9106</v>
      </c>
      <c r="D4062" s="9">
        <v>469587.10662733705</v>
      </c>
      <c r="E4062" s="9">
        <v>1753550.2249801089</v>
      </c>
      <c r="F4062" s="255" t="s">
        <v>9117</v>
      </c>
      <c r="G4062" s="9"/>
      <c r="H4062" s="255" t="s">
        <v>9171</v>
      </c>
      <c r="I4062" s="9">
        <v>3</v>
      </c>
    </row>
    <row r="4063" spans="1:9">
      <c r="A4063" s="255" t="s">
        <v>5243</v>
      </c>
      <c r="B4063" s="9">
        <v>2</v>
      </c>
      <c r="C4063" s="255" t="s">
        <v>9107</v>
      </c>
      <c r="D4063" s="9">
        <v>1135998864.2759311</v>
      </c>
      <c r="E4063" s="9">
        <v>1753550.2249801089</v>
      </c>
      <c r="F4063" s="255" t="s">
        <v>9117</v>
      </c>
      <c r="G4063" s="9"/>
      <c r="H4063" s="255" t="s">
        <v>9171</v>
      </c>
      <c r="I4063" s="9">
        <v>3</v>
      </c>
    </row>
    <row r="4064" spans="1:9">
      <c r="A4064" s="255" t="s">
        <v>5244</v>
      </c>
      <c r="B4064" s="9">
        <v>2</v>
      </c>
      <c r="C4064" s="255" t="s">
        <v>9108</v>
      </c>
      <c r="D4064" s="9">
        <v>0.26779221942882403</v>
      </c>
      <c r="E4064" s="9">
        <v>1753550.2249801089</v>
      </c>
      <c r="F4064" s="255" t="s">
        <v>9117</v>
      </c>
      <c r="G4064" s="9"/>
      <c r="H4064" s="255" t="s">
        <v>9171</v>
      </c>
      <c r="I4064" s="9">
        <v>3</v>
      </c>
    </row>
    <row r="4065" spans="1:9">
      <c r="A4065" s="255" t="s">
        <v>5245</v>
      </c>
      <c r="B4065" s="9">
        <v>2</v>
      </c>
      <c r="C4065" s="255" t="s">
        <v>9215</v>
      </c>
      <c r="D4065" s="9">
        <v>647.82795958343149</v>
      </c>
      <c r="E4065" s="9">
        <v>1753550.2249801089</v>
      </c>
      <c r="F4065" s="255" t="s">
        <v>9117</v>
      </c>
      <c r="G4065" s="9"/>
      <c r="H4065" s="255" t="s">
        <v>9171</v>
      </c>
      <c r="I4065" s="9">
        <v>3</v>
      </c>
    </row>
    <row r="4066" spans="1:9">
      <c r="A4066" s="255" t="s">
        <v>5246</v>
      </c>
      <c r="B4066" s="9">
        <v>2</v>
      </c>
      <c r="C4066" s="255" t="s">
        <v>9106</v>
      </c>
      <c r="D4066" s="9">
        <v>0</v>
      </c>
      <c r="E4066" s="9">
        <v>1753550.2249801089</v>
      </c>
      <c r="F4066" s="255" t="s">
        <v>9118</v>
      </c>
      <c r="G4066" s="9"/>
      <c r="H4066" s="255" t="s">
        <v>9171</v>
      </c>
      <c r="I4066" s="9">
        <v>3</v>
      </c>
    </row>
    <row r="4067" spans="1:9">
      <c r="A4067" s="255" t="s">
        <v>5247</v>
      </c>
      <c r="B4067" s="9">
        <v>2</v>
      </c>
      <c r="C4067" s="255" t="s">
        <v>9107</v>
      </c>
      <c r="D4067" s="9">
        <v>0</v>
      </c>
      <c r="E4067" s="9">
        <v>1753550.2249801089</v>
      </c>
      <c r="F4067" s="255" t="s">
        <v>9118</v>
      </c>
      <c r="G4067" s="9"/>
      <c r="H4067" s="255" t="s">
        <v>9171</v>
      </c>
      <c r="I4067" s="9">
        <v>3</v>
      </c>
    </row>
    <row r="4068" spans="1:9">
      <c r="A4068" s="255" t="s">
        <v>5248</v>
      </c>
      <c r="B4068" s="9">
        <v>2</v>
      </c>
      <c r="C4068" s="255" t="s">
        <v>9108</v>
      </c>
      <c r="D4068" s="9">
        <v>0</v>
      </c>
      <c r="E4068" s="9">
        <v>1753550.2249801089</v>
      </c>
      <c r="F4068" s="255" t="s">
        <v>9118</v>
      </c>
      <c r="G4068" s="9"/>
      <c r="H4068" s="255" t="s">
        <v>9171</v>
      </c>
      <c r="I4068" s="9">
        <v>3</v>
      </c>
    </row>
    <row r="4069" spans="1:9">
      <c r="A4069" s="255" t="s">
        <v>5249</v>
      </c>
      <c r="B4069" s="9">
        <v>2</v>
      </c>
      <c r="C4069" s="255" t="s">
        <v>9215</v>
      </c>
      <c r="D4069" s="9">
        <v>0</v>
      </c>
      <c r="E4069" s="9">
        <v>1753550.2249801089</v>
      </c>
      <c r="F4069" s="255" t="s">
        <v>9118</v>
      </c>
      <c r="G4069" s="9"/>
      <c r="H4069" s="255" t="s">
        <v>9171</v>
      </c>
      <c r="I4069" s="9">
        <v>3</v>
      </c>
    </row>
    <row r="4070" spans="1:9">
      <c r="A4070" s="255" t="s">
        <v>5250</v>
      </c>
      <c r="B4070" s="9">
        <v>2</v>
      </c>
      <c r="C4070" s="255" t="s">
        <v>9106</v>
      </c>
      <c r="D4070" s="9">
        <v>0</v>
      </c>
      <c r="E4070" s="9">
        <v>1753550.2249801089</v>
      </c>
      <c r="F4070" s="255" t="s">
        <v>9119</v>
      </c>
      <c r="G4070" s="9"/>
      <c r="H4070" s="255" t="s">
        <v>9171</v>
      </c>
      <c r="I4070" s="9">
        <v>3</v>
      </c>
    </row>
    <row r="4071" spans="1:9">
      <c r="A4071" s="255" t="s">
        <v>5251</v>
      </c>
      <c r="B4071" s="9">
        <v>2</v>
      </c>
      <c r="C4071" s="255" t="s">
        <v>9107</v>
      </c>
      <c r="D4071" s="9">
        <v>0</v>
      </c>
      <c r="E4071" s="9">
        <v>1753550.2249801089</v>
      </c>
      <c r="F4071" s="255" t="s">
        <v>9119</v>
      </c>
      <c r="G4071" s="9"/>
      <c r="H4071" s="255" t="s">
        <v>9171</v>
      </c>
      <c r="I4071" s="9">
        <v>3</v>
      </c>
    </row>
    <row r="4072" spans="1:9">
      <c r="A4072" s="255" t="s">
        <v>5252</v>
      </c>
      <c r="B4072" s="9">
        <v>2</v>
      </c>
      <c r="C4072" s="255" t="s">
        <v>9108</v>
      </c>
      <c r="D4072" s="9">
        <v>0</v>
      </c>
      <c r="E4072" s="9">
        <v>1753550.2249801089</v>
      </c>
      <c r="F4072" s="255" t="s">
        <v>9119</v>
      </c>
      <c r="G4072" s="9"/>
      <c r="H4072" s="255" t="s">
        <v>9171</v>
      </c>
      <c r="I4072" s="9">
        <v>3</v>
      </c>
    </row>
    <row r="4073" spans="1:9">
      <c r="A4073" s="255" t="s">
        <v>5253</v>
      </c>
      <c r="B4073" s="9">
        <v>2</v>
      </c>
      <c r="C4073" s="255" t="s">
        <v>9215</v>
      </c>
      <c r="D4073" s="9">
        <v>0</v>
      </c>
      <c r="E4073" s="9">
        <v>1753550.2249801089</v>
      </c>
      <c r="F4073" s="255" t="s">
        <v>9119</v>
      </c>
      <c r="G4073" s="9"/>
      <c r="H4073" s="255" t="s">
        <v>9171</v>
      </c>
      <c r="I4073" s="9">
        <v>3</v>
      </c>
    </row>
    <row r="4074" spans="1:9">
      <c r="A4074" s="255" t="s">
        <v>5254</v>
      </c>
      <c r="B4074" s="9">
        <v>2</v>
      </c>
      <c r="C4074" s="255" t="s">
        <v>9106</v>
      </c>
      <c r="D4074" s="9">
        <v>0</v>
      </c>
      <c r="E4074" s="9">
        <v>1753550.2249801089</v>
      </c>
      <c r="F4074" s="255" t="s">
        <v>9120</v>
      </c>
      <c r="G4074" s="9"/>
      <c r="H4074" s="255" t="s">
        <v>9171</v>
      </c>
      <c r="I4074" s="9">
        <v>3</v>
      </c>
    </row>
    <row r="4075" spans="1:9">
      <c r="A4075" s="255" t="s">
        <v>5255</v>
      </c>
      <c r="B4075" s="9">
        <v>2</v>
      </c>
      <c r="C4075" s="255" t="s">
        <v>9107</v>
      </c>
      <c r="D4075" s="9">
        <v>0</v>
      </c>
      <c r="E4075" s="9">
        <v>1753550.2249801089</v>
      </c>
      <c r="F4075" s="255" t="s">
        <v>9120</v>
      </c>
      <c r="G4075" s="9"/>
      <c r="H4075" s="255" t="s">
        <v>9171</v>
      </c>
      <c r="I4075" s="9">
        <v>3</v>
      </c>
    </row>
    <row r="4076" spans="1:9">
      <c r="A4076" s="255" t="s">
        <v>5256</v>
      </c>
      <c r="B4076" s="9">
        <v>2</v>
      </c>
      <c r="C4076" s="255" t="s">
        <v>9108</v>
      </c>
      <c r="D4076" s="9">
        <v>0</v>
      </c>
      <c r="E4076" s="9">
        <v>1753550.2249801089</v>
      </c>
      <c r="F4076" s="255" t="s">
        <v>9120</v>
      </c>
      <c r="G4076" s="9"/>
      <c r="H4076" s="255" t="s">
        <v>9171</v>
      </c>
      <c r="I4076" s="9">
        <v>3</v>
      </c>
    </row>
    <row r="4077" spans="1:9">
      <c r="A4077" s="255" t="s">
        <v>5257</v>
      </c>
      <c r="B4077" s="9">
        <v>2</v>
      </c>
      <c r="C4077" s="255" t="s">
        <v>9215</v>
      </c>
      <c r="D4077" s="9">
        <v>0</v>
      </c>
      <c r="E4077" s="9">
        <v>1753550.2249801089</v>
      </c>
      <c r="F4077" s="255" t="s">
        <v>9120</v>
      </c>
      <c r="G4077" s="9"/>
      <c r="H4077" s="255" t="s">
        <v>9171</v>
      </c>
      <c r="I4077" s="9">
        <v>3</v>
      </c>
    </row>
    <row r="4078" spans="1:9">
      <c r="A4078" s="255" t="s">
        <v>5258</v>
      </c>
      <c r="B4078" s="9">
        <v>2</v>
      </c>
      <c r="C4078" s="255" t="s">
        <v>9106</v>
      </c>
      <c r="D4078" s="9">
        <v>0</v>
      </c>
      <c r="E4078" s="9">
        <v>1753550.2249801089</v>
      </c>
      <c r="F4078" s="255" t="s">
        <v>9121</v>
      </c>
      <c r="G4078" s="9"/>
      <c r="H4078" s="255" t="s">
        <v>9171</v>
      </c>
      <c r="I4078" s="9">
        <v>3</v>
      </c>
    </row>
    <row r="4079" spans="1:9">
      <c r="A4079" s="255" t="s">
        <v>5259</v>
      </c>
      <c r="B4079" s="9">
        <v>2</v>
      </c>
      <c r="C4079" s="255" t="s">
        <v>9107</v>
      </c>
      <c r="D4079" s="9">
        <v>0</v>
      </c>
      <c r="E4079" s="9">
        <v>1753550.2249801089</v>
      </c>
      <c r="F4079" s="255" t="s">
        <v>9121</v>
      </c>
      <c r="G4079" s="9"/>
      <c r="H4079" s="255" t="s">
        <v>9171</v>
      </c>
      <c r="I4079" s="9">
        <v>3</v>
      </c>
    </row>
    <row r="4080" spans="1:9">
      <c r="A4080" s="255" t="s">
        <v>5260</v>
      </c>
      <c r="B4080" s="9">
        <v>2</v>
      </c>
      <c r="C4080" s="255" t="s">
        <v>9108</v>
      </c>
      <c r="D4080" s="9">
        <v>0</v>
      </c>
      <c r="E4080" s="9">
        <v>1753550.2249801089</v>
      </c>
      <c r="F4080" s="255" t="s">
        <v>9121</v>
      </c>
      <c r="G4080" s="9"/>
      <c r="H4080" s="255" t="s">
        <v>9171</v>
      </c>
      <c r="I4080" s="9">
        <v>3</v>
      </c>
    </row>
    <row r="4081" spans="1:9">
      <c r="A4081" s="255" t="s">
        <v>5261</v>
      </c>
      <c r="B4081" s="9">
        <v>2</v>
      </c>
      <c r="C4081" s="255" t="s">
        <v>9215</v>
      </c>
      <c r="D4081" s="9">
        <v>0</v>
      </c>
      <c r="E4081" s="9">
        <v>1753550.2249801089</v>
      </c>
      <c r="F4081" s="255" t="s">
        <v>9121</v>
      </c>
      <c r="G4081" s="9"/>
      <c r="H4081" s="255" t="s">
        <v>9171</v>
      </c>
      <c r="I4081" s="9">
        <v>3</v>
      </c>
    </row>
    <row r="4082" spans="1:9">
      <c r="A4082" s="255" t="s">
        <v>5262</v>
      </c>
      <c r="B4082" s="9">
        <v>2</v>
      </c>
      <c r="C4082" s="255" t="s">
        <v>9106</v>
      </c>
      <c r="D4082" s="9">
        <v>0</v>
      </c>
      <c r="E4082" s="9">
        <v>1753550.2249801089</v>
      </c>
      <c r="F4082" s="255" t="s">
        <v>9122</v>
      </c>
      <c r="G4082" s="9"/>
      <c r="H4082" s="255" t="s">
        <v>9171</v>
      </c>
      <c r="I4082" s="9">
        <v>3</v>
      </c>
    </row>
    <row r="4083" spans="1:9">
      <c r="A4083" s="255" t="s">
        <v>5263</v>
      </c>
      <c r="B4083" s="9">
        <v>2</v>
      </c>
      <c r="C4083" s="255" t="s">
        <v>9107</v>
      </c>
      <c r="D4083" s="9">
        <v>0</v>
      </c>
      <c r="E4083" s="9">
        <v>1753550.2249801089</v>
      </c>
      <c r="F4083" s="255" t="s">
        <v>9122</v>
      </c>
      <c r="G4083" s="9"/>
      <c r="H4083" s="255" t="s">
        <v>9171</v>
      </c>
      <c r="I4083" s="9">
        <v>3</v>
      </c>
    </row>
    <row r="4084" spans="1:9">
      <c r="A4084" s="255" t="s">
        <v>5264</v>
      </c>
      <c r="B4084" s="9">
        <v>2</v>
      </c>
      <c r="C4084" s="255" t="s">
        <v>9108</v>
      </c>
      <c r="D4084" s="9">
        <v>0</v>
      </c>
      <c r="E4084" s="9">
        <v>1753550.2249801089</v>
      </c>
      <c r="F4084" s="255" t="s">
        <v>9122</v>
      </c>
      <c r="G4084" s="9"/>
      <c r="H4084" s="255" t="s">
        <v>9171</v>
      </c>
      <c r="I4084" s="9">
        <v>3</v>
      </c>
    </row>
    <row r="4085" spans="1:9">
      <c r="A4085" s="255" t="s">
        <v>5265</v>
      </c>
      <c r="B4085" s="9">
        <v>2</v>
      </c>
      <c r="C4085" s="255" t="s">
        <v>9215</v>
      </c>
      <c r="D4085" s="9">
        <v>0</v>
      </c>
      <c r="E4085" s="9">
        <v>1753550.2249801089</v>
      </c>
      <c r="F4085" s="255" t="s">
        <v>9122</v>
      </c>
      <c r="G4085" s="9"/>
      <c r="H4085" s="255" t="s">
        <v>9171</v>
      </c>
      <c r="I4085" s="9">
        <v>3</v>
      </c>
    </row>
    <row r="4086" spans="1:9">
      <c r="A4086" s="255" t="s">
        <v>5266</v>
      </c>
      <c r="B4086" s="9">
        <v>2</v>
      </c>
      <c r="C4086" s="255" t="s">
        <v>9106</v>
      </c>
      <c r="D4086" s="9">
        <v>0</v>
      </c>
      <c r="E4086" s="9">
        <v>1753550.2249801089</v>
      </c>
      <c r="F4086" s="255" t="s">
        <v>9123</v>
      </c>
      <c r="G4086" s="9"/>
      <c r="H4086" s="255" t="s">
        <v>9171</v>
      </c>
      <c r="I4086" s="9">
        <v>3</v>
      </c>
    </row>
    <row r="4087" spans="1:9">
      <c r="A4087" s="255" t="s">
        <v>5267</v>
      </c>
      <c r="B4087" s="9">
        <v>2</v>
      </c>
      <c r="C4087" s="255" t="s">
        <v>9107</v>
      </c>
      <c r="D4087" s="9">
        <v>0</v>
      </c>
      <c r="E4087" s="9">
        <v>1753550.2249801089</v>
      </c>
      <c r="F4087" s="255" t="s">
        <v>9123</v>
      </c>
      <c r="G4087" s="9"/>
      <c r="H4087" s="255" t="s">
        <v>9171</v>
      </c>
      <c r="I4087" s="9">
        <v>3</v>
      </c>
    </row>
    <row r="4088" spans="1:9">
      <c r="A4088" s="255" t="s">
        <v>5268</v>
      </c>
      <c r="B4088" s="9">
        <v>2</v>
      </c>
      <c r="C4088" s="255" t="s">
        <v>9108</v>
      </c>
      <c r="D4088" s="9">
        <v>0</v>
      </c>
      <c r="E4088" s="9">
        <v>1753550.2249801089</v>
      </c>
      <c r="F4088" s="255" t="s">
        <v>9123</v>
      </c>
      <c r="G4088" s="9"/>
      <c r="H4088" s="255" t="s">
        <v>9171</v>
      </c>
      <c r="I4088" s="9">
        <v>3</v>
      </c>
    </row>
    <row r="4089" spans="1:9">
      <c r="A4089" s="255" t="s">
        <v>5269</v>
      </c>
      <c r="B4089" s="9">
        <v>2</v>
      </c>
      <c r="C4089" s="255" t="s">
        <v>9215</v>
      </c>
      <c r="D4089" s="9">
        <v>0</v>
      </c>
      <c r="E4089" s="9">
        <v>1753550.2249801089</v>
      </c>
      <c r="F4089" s="255" t="s">
        <v>9123</v>
      </c>
      <c r="G4089" s="9"/>
      <c r="H4089" s="255" t="s">
        <v>9171</v>
      </c>
      <c r="I4089" s="9">
        <v>3</v>
      </c>
    </row>
    <row r="4090" spans="1:9">
      <c r="A4090" s="255" t="s">
        <v>5270</v>
      </c>
      <c r="B4090" s="9">
        <v>2</v>
      </c>
      <c r="C4090" s="255" t="s">
        <v>9106</v>
      </c>
      <c r="D4090" s="9">
        <v>0</v>
      </c>
      <c r="E4090" s="9">
        <v>1753550.2249801089</v>
      </c>
      <c r="F4090" s="255" t="s">
        <v>9124</v>
      </c>
      <c r="G4090" s="9"/>
      <c r="H4090" s="255" t="s">
        <v>9171</v>
      </c>
      <c r="I4090" s="9">
        <v>3</v>
      </c>
    </row>
    <row r="4091" spans="1:9">
      <c r="A4091" s="255" t="s">
        <v>5271</v>
      </c>
      <c r="B4091" s="9">
        <v>2</v>
      </c>
      <c r="C4091" s="255" t="s">
        <v>9107</v>
      </c>
      <c r="D4091" s="9">
        <v>0</v>
      </c>
      <c r="E4091" s="9">
        <v>1753550.2249801089</v>
      </c>
      <c r="F4091" s="255" t="s">
        <v>9124</v>
      </c>
      <c r="G4091" s="9"/>
      <c r="H4091" s="255" t="s">
        <v>9171</v>
      </c>
      <c r="I4091" s="9">
        <v>3</v>
      </c>
    </row>
    <row r="4092" spans="1:9">
      <c r="A4092" s="255" t="s">
        <v>5272</v>
      </c>
      <c r="B4092" s="9">
        <v>2</v>
      </c>
      <c r="C4092" s="255" t="s">
        <v>9108</v>
      </c>
      <c r="D4092" s="9">
        <v>0</v>
      </c>
      <c r="E4092" s="9">
        <v>1753550.2249801089</v>
      </c>
      <c r="F4092" s="255" t="s">
        <v>9124</v>
      </c>
      <c r="G4092" s="9"/>
      <c r="H4092" s="255" t="s">
        <v>9171</v>
      </c>
      <c r="I4092" s="9">
        <v>3</v>
      </c>
    </row>
    <row r="4093" spans="1:9">
      <c r="A4093" s="255" t="s">
        <v>5273</v>
      </c>
      <c r="B4093" s="9">
        <v>2</v>
      </c>
      <c r="C4093" s="255" t="s">
        <v>9215</v>
      </c>
      <c r="D4093" s="9">
        <v>0</v>
      </c>
      <c r="E4093" s="9">
        <v>1753550.2249801089</v>
      </c>
      <c r="F4093" s="255" t="s">
        <v>9124</v>
      </c>
      <c r="G4093" s="9"/>
      <c r="H4093" s="255" t="s">
        <v>9171</v>
      </c>
      <c r="I4093" s="9">
        <v>3</v>
      </c>
    </row>
    <row r="4094" spans="1:9">
      <c r="A4094" s="255" t="s">
        <v>5274</v>
      </c>
      <c r="B4094" s="9">
        <v>2</v>
      </c>
      <c r="C4094" s="255" t="s">
        <v>9106</v>
      </c>
      <c r="D4094" s="9">
        <v>1700608.2682117056</v>
      </c>
      <c r="E4094" s="9">
        <v>1753550.2249801089</v>
      </c>
      <c r="F4094" s="255" t="s">
        <v>9125</v>
      </c>
      <c r="G4094" s="9"/>
      <c r="H4094" s="255" t="s">
        <v>9171</v>
      </c>
      <c r="I4094" s="9">
        <v>3</v>
      </c>
    </row>
    <row r="4095" spans="1:9">
      <c r="A4095" s="255" t="s">
        <v>5275</v>
      </c>
      <c r="B4095" s="9">
        <v>2</v>
      </c>
      <c r="C4095" s="255" t="s">
        <v>9107</v>
      </c>
      <c r="D4095" s="9">
        <v>2219908907.9115391</v>
      </c>
      <c r="E4095" s="9">
        <v>1753550.2249801089</v>
      </c>
      <c r="F4095" s="255" t="s">
        <v>9125</v>
      </c>
      <c r="G4095" s="9"/>
      <c r="H4095" s="255" t="s">
        <v>9171</v>
      </c>
      <c r="I4095" s="9">
        <v>3</v>
      </c>
    </row>
    <row r="4096" spans="1:9">
      <c r="A4096" s="255" t="s">
        <v>5276</v>
      </c>
      <c r="B4096" s="9">
        <v>2</v>
      </c>
      <c r="C4096" s="255" t="s">
        <v>9108</v>
      </c>
      <c r="D4096" s="9">
        <v>0.96980870236037642</v>
      </c>
      <c r="E4096" s="9">
        <v>1753550.2249801089</v>
      </c>
      <c r="F4096" s="255" t="s">
        <v>9125</v>
      </c>
      <c r="G4096" s="9"/>
      <c r="H4096" s="255" t="s">
        <v>9171</v>
      </c>
      <c r="I4096" s="9">
        <v>3</v>
      </c>
    </row>
    <row r="4097" spans="1:9">
      <c r="A4097" s="255" t="s">
        <v>5277</v>
      </c>
      <c r="B4097" s="9">
        <v>2</v>
      </c>
      <c r="C4097" s="255" t="s">
        <v>9215</v>
      </c>
      <c r="D4097" s="9">
        <v>1265.9511408843282</v>
      </c>
      <c r="E4097" s="9">
        <v>1753550.2249801089</v>
      </c>
      <c r="F4097" s="255" t="s">
        <v>9125</v>
      </c>
      <c r="G4097" s="9"/>
      <c r="H4097" s="255" t="s">
        <v>9171</v>
      </c>
      <c r="I4097" s="9">
        <v>3</v>
      </c>
    </row>
    <row r="4098" spans="1:9">
      <c r="A4098" s="255" t="s">
        <v>5278</v>
      </c>
      <c r="B4098" s="9">
        <v>2</v>
      </c>
      <c r="C4098" s="255" t="s">
        <v>9106</v>
      </c>
      <c r="D4098" s="9">
        <v>1700608.2682117056</v>
      </c>
      <c r="E4098" s="9">
        <v>1753550.2249801089</v>
      </c>
      <c r="F4098" s="255" t="s">
        <v>9126</v>
      </c>
      <c r="G4098" s="9"/>
      <c r="H4098" s="255" t="s">
        <v>9171</v>
      </c>
      <c r="I4098" s="9">
        <v>3</v>
      </c>
    </row>
    <row r="4099" spans="1:9">
      <c r="A4099" s="255" t="s">
        <v>5279</v>
      </c>
      <c r="B4099" s="9">
        <v>2</v>
      </c>
      <c r="C4099" s="255" t="s">
        <v>9107</v>
      </c>
      <c r="D4099" s="9">
        <v>2219908907.9115391</v>
      </c>
      <c r="E4099" s="9">
        <v>1753550.2249801089</v>
      </c>
      <c r="F4099" s="255" t="s">
        <v>9126</v>
      </c>
      <c r="G4099" s="9"/>
      <c r="H4099" s="255" t="s">
        <v>9171</v>
      </c>
      <c r="I4099" s="9">
        <v>3</v>
      </c>
    </row>
    <row r="4100" spans="1:9">
      <c r="A4100" s="255" t="s">
        <v>5280</v>
      </c>
      <c r="B4100" s="9">
        <v>2</v>
      </c>
      <c r="C4100" s="255" t="s">
        <v>9108</v>
      </c>
      <c r="D4100" s="9">
        <v>0.96980870236037642</v>
      </c>
      <c r="E4100" s="9">
        <v>1753550.2249801089</v>
      </c>
      <c r="F4100" s="255" t="s">
        <v>9126</v>
      </c>
      <c r="G4100" s="9"/>
      <c r="H4100" s="255" t="s">
        <v>9171</v>
      </c>
      <c r="I4100" s="9">
        <v>3</v>
      </c>
    </row>
    <row r="4101" spans="1:9">
      <c r="A4101" s="255" t="s">
        <v>5281</v>
      </c>
      <c r="B4101" s="9">
        <v>2</v>
      </c>
      <c r="C4101" s="255" t="s">
        <v>9215</v>
      </c>
      <c r="D4101" s="9">
        <v>1265.9511408843282</v>
      </c>
      <c r="E4101" s="9">
        <v>1753550.2249801089</v>
      </c>
      <c r="F4101" s="255" t="s">
        <v>9126</v>
      </c>
      <c r="G4101" s="9"/>
      <c r="H4101" s="255" t="s">
        <v>9171</v>
      </c>
      <c r="I4101" s="9">
        <v>3</v>
      </c>
    </row>
    <row r="4102" spans="1:9">
      <c r="A4102" s="255" t="s">
        <v>5282</v>
      </c>
      <c r="B4102" s="9">
        <v>2</v>
      </c>
      <c r="C4102" s="255" t="s">
        <v>9106</v>
      </c>
      <c r="D4102" s="9">
        <v>1700608.2682117056</v>
      </c>
      <c r="E4102" s="9">
        <v>1753550.2249801089</v>
      </c>
      <c r="F4102" s="255" t="s">
        <v>9127</v>
      </c>
      <c r="G4102" s="9"/>
      <c r="H4102" s="255" t="s">
        <v>9171</v>
      </c>
      <c r="I4102" s="9">
        <v>3</v>
      </c>
    </row>
    <row r="4103" spans="1:9">
      <c r="A4103" s="255" t="s">
        <v>5283</v>
      </c>
      <c r="B4103" s="9">
        <v>2</v>
      </c>
      <c r="C4103" s="255" t="s">
        <v>9107</v>
      </c>
      <c r="D4103" s="9">
        <v>2219908907.9115391</v>
      </c>
      <c r="E4103" s="9">
        <v>1753550.2249801089</v>
      </c>
      <c r="F4103" s="255" t="s">
        <v>9127</v>
      </c>
      <c r="G4103" s="9"/>
      <c r="H4103" s="255" t="s">
        <v>9171</v>
      </c>
      <c r="I4103" s="9">
        <v>3</v>
      </c>
    </row>
    <row r="4104" spans="1:9">
      <c r="A4104" s="255" t="s">
        <v>5284</v>
      </c>
      <c r="B4104" s="9">
        <v>2</v>
      </c>
      <c r="C4104" s="255" t="s">
        <v>9108</v>
      </c>
      <c r="D4104" s="9">
        <v>0.96980870236037642</v>
      </c>
      <c r="E4104" s="9">
        <v>1753550.2249801089</v>
      </c>
      <c r="F4104" s="255" t="s">
        <v>9127</v>
      </c>
      <c r="G4104" s="9"/>
      <c r="H4104" s="255" t="s">
        <v>9171</v>
      </c>
      <c r="I4104" s="9">
        <v>3</v>
      </c>
    </row>
    <row r="4105" spans="1:9">
      <c r="A4105" s="255" t="s">
        <v>5285</v>
      </c>
      <c r="B4105" s="9">
        <v>2</v>
      </c>
      <c r="C4105" s="255" t="s">
        <v>9215</v>
      </c>
      <c r="D4105" s="9">
        <v>1265.9511408843282</v>
      </c>
      <c r="E4105" s="9">
        <v>1753550.2249801089</v>
      </c>
      <c r="F4105" s="255" t="s">
        <v>9127</v>
      </c>
      <c r="G4105" s="9"/>
      <c r="H4105" s="255" t="s">
        <v>9171</v>
      </c>
      <c r="I4105" s="9">
        <v>3</v>
      </c>
    </row>
    <row r="4106" spans="1:9">
      <c r="A4106" s="255" t="s">
        <v>5286</v>
      </c>
      <c r="B4106" s="9">
        <v>2</v>
      </c>
      <c r="C4106" s="255" t="s">
        <v>9106</v>
      </c>
      <c r="D4106" s="9">
        <v>1753550.2249801089</v>
      </c>
      <c r="E4106" s="9">
        <v>1753550.2249801089</v>
      </c>
      <c r="F4106" s="255" t="s">
        <v>9128</v>
      </c>
      <c r="G4106" s="9"/>
      <c r="H4106" s="255" t="s">
        <v>9171</v>
      </c>
      <c r="I4106" s="9">
        <v>3</v>
      </c>
    </row>
    <row r="4107" spans="1:9">
      <c r="A4107" s="255" t="s">
        <v>5287</v>
      </c>
      <c r="B4107" s="9">
        <v>2</v>
      </c>
      <c r="C4107" s="255" t="s">
        <v>9107</v>
      </c>
      <c r="D4107" s="9">
        <v>1032100816.6918432</v>
      </c>
      <c r="E4107" s="9">
        <v>1753550.2249801089</v>
      </c>
      <c r="F4107" s="255" t="s">
        <v>9128</v>
      </c>
      <c r="G4107" s="9"/>
      <c r="H4107" s="255" t="s">
        <v>9171</v>
      </c>
      <c r="I4107" s="9">
        <v>3</v>
      </c>
    </row>
    <row r="4108" spans="1:9">
      <c r="A4108" s="255" t="s">
        <v>5288</v>
      </c>
      <c r="B4108" s="9">
        <v>2</v>
      </c>
      <c r="C4108" s="255" t="s">
        <v>9108</v>
      </c>
      <c r="D4108" s="9">
        <v>1</v>
      </c>
      <c r="E4108" s="9">
        <v>1753550.2249801089</v>
      </c>
      <c r="F4108" s="255" t="s">
        <v>9128</v>
      </c>
      <c r="G4108" s="9"/>
      <c r="H4108" s="255" t="s">
        <v>9171</v>
      </c>
      <c r="I4108" s="9">
        <v>3</v>
      </c>
    </row>
    <row r="4109" spans="1:9">
      <c r="A4109" s="255" t="s">
        <v>5289</v>
      </c>
      <c r="B4109" s="9">
        <v>2</v>
      </c>
      <c r="C4109" s="255" t="s">
        <v>9215</v>
      </c>
      <c r="D4109" s="9">
        <v>588.57784738019154</v>
      </c>
      <c r="E4109" s="9">
        <v>1753550.2249801089</v>
      </c>
      <c r="F4109" s="255" t="s">
        <v>9128</v>
      </c>
      <c r="G4109" s="9"/>
      <c r="H4109" s="255" t="s">
        <v>9171</v>
      </c>
      <c r="I4109" s="9">
        <v>3</v>
      </c>
    </row>
    <row r="4110" spans="1:9">
      <c r="A4110" s="255" t="s">
        <v>5290</v>
      </c>
      <c r="B4110" s="9">
        <v>2</v>
      </c>
      <c r="C4110" s="255" t="s">
        <v>9106</v>
      </c>
      <c r="D4110" s="9">
        <v>690679.4425124902</v>
      </c>
      <c r="E4110" s="9">
        <v>1753550.2249801089</v>
      </c>
      <c r="F4110" s="255" t="s">
        <v>9129</v>
      </c>
      <c r="G4110" s="9"/>
      <c r="H4110" s="255" t="s">
        <v>9171</v>
      </c>
      <c r="I4110" s="9">
        <v>3</v>
      </c>
    </row>
    <row r="4111" spans="1:9">
      <c r="A4111" s="255" t="s">
        <v>5291</v>
      </c>
      <c r="B4111" s="9">
        <v>2</v>
      </c>
      <c r="C4111" s="255" t="s">
        <v>9107</v>
      </c>
      <c r="D4111" s="9">
        <v>1198418760.1515334</v>
      </c>
      <c r="E4111" s="9">
        <v>1753550.2249801089</v>
      </c>
      <c r="F4111" s="255" t="s">
        <v>9129</v>
      </c>
      <c r="G4111" s="9"/>
      <c r="H4111" s="255" t="s">
        <v>9171</v>
      </c>
      <c r="I4111" s="9">
        <v>3</v>
      </c>
    </row>
    <row r="4112" spans="1:9">
      <c r="A4112" s="255" t="s">
        <v>5292</v>
      </c>
      <c r="B4112" s="9">
        <v>2</v>
      </c>
      <c r="C4112" s="255" t="s">
        <v>9108</v>
      </c>
      <c r="D4112" s="9">
        <v>0.39387491311822836</v>
      </c>
      <c r="E4112" s="9">
        <v>1753550.2249801089</v>
      </c>
      <c r="F4112" s="255" t="s">
        <v>9129</v>
      </c>
      <c r="G4112" s="9"/>
      <c r="H4112" s="255" t="s">
        <v>9171</v>
      </c>
      <c r="I4112" s="9">
        <v>3</v>
      </c>
    </row>
    <row r="4113" spans="1:9">
      <c r="A4113" s="255" t="s">
        <v>5293</v>
      </c>
      <c r="B4113" s="9">
        <v>2</v>
      </c>
      <c r="C4113" s="255" t="s">
        <v>9215</v>
      </c>
      <c r="D4113" s="9">
        <v>683.42425730356683</v>
      </c>
      <c r="E4113" s="9">
        <v>1753550.2249801089</v>
      </c>
      <c r="F4113" s="255" t="s">
        <v>9129</v>
      </c>
      <c r="G4113" s="9"/>
      <c r="H4113" s="255" t="s">
        <v>9171</v>
      </c>
      <c r="I4113" s="9">
        <v>3</v>
      </c>
    </row>
    <row r="4114" spans="1:9">
      <c r="A4114" s="255" t="s">
        <v>5294</v>
      </c>
      <c r="B4114" s="9">
        <v>2</v>
      </c>
      <c r="C4114" s="255" t="s">
        <v>9106</v>
      </c>
      <c r="D4114" s="9">
        <v>1700608.2682117056</v>
      </c>
      <c r="E4114" s="9">
        <v>1753550.2249801089</v>
      </c>
      <c r="F4114" s="255" t="s">
        <v>9130</v>
      </c>
      <c r="G4114" s="9"/>
      <c r="H4114" s="255" t="s">
        <v>9171</v>
      </c>
      <c r="I4114" s="9">
        <v>3</v>
      </c>
    </row>
    <row r="4115" spans="1:9">
      <c r="A4115" s="255" t="s">
        <v>5295</v>
      </c>
      <c r="B4115" s="9">
        <v>2</v>
      </c>
      <c r="C4115" s="255" t="s">
        <v>9107</v>
      </c>
      <c r="D4115" s="9">
        <v>3418327668.0630722</v>
      </c>
      <c r="E4115" s="9">
        <v>1753550.2249801089</v>
      </c>
      <c r="F4115" s="255" t="s">
        <v>9130</v>
      </c>
      <c r="G4115" s="9"/>
      <c r="H4115" s="255" t="s">
        <v>9171</v>
      </c>
      <c r="I4115" s="9">
        <v>3</v>
      </c>
    </row>
    <row r="4116" spans="1:9">
      <c r="A4116" s="255" t="s">
        <v>5296</v>
      </c>
      <c r="B4116" s="9">
        <v>2</v>
      </c>
      <c r="C4116" s="255" t="s">
        <v>9108</v>
      </c>
      <c r="D4116" s="9">
        <v>0.96980870236037642</v>
      </c>
      <c r="E4116" s="9">
        <v>1753550.2249801089</v>
      </c>
      <c r="F4116" s="255" t="s">
        <v>9130</v>
      </c>
      <c r="G4116" s="9"/>
      <c r="H4116" s="255" t="s">
        <v>9171</v>
      </c>
      <c r="I4116" s="9">
        <v>3</v>
      </c>
    </row>
    <row r="4117" spans="1:9">
      <c r="A4117" s="255" t="s">
        <v>5297</v>
      </c>
      <c r="B4117" s="9">
        <v>2</v>
      </c>
      <c r="C4117" s="255" t="s">
        <v>9215</v>
      </c>
      <c r="D4117" s="9">
        <v>1949.3753981878947</v>
      </c>
      <c r="E4117" s="9">
        <v>1753550.2249801089</v>
      </c>
      <c r="F4117" s="255" t="s">
        <v>9130</v>
      </c>
      <c r="G4117" s="9"/>
      <c r="H4117" s="255" t="s">
        <v>9171</v>
      </c>
      <c r="I4117" s="9">
        <v>3</v>
      </c>
    </row>
    <row r="4118" spans="1:9">
      <c r="A4118" s="255" t="s">
        <v>5298</v>
      </c>
      <c r="B4118" s="9">
        <v>2</v>
      </c>
      <c r="C4118" s="255" t="s">
        <v>9106</v>
      </c>
      <c r="D4118" s="9">
        <v>1700608.2682117056</v>
      </c>
      <c r="E4118" s="9">
        <v>1753550.2249801089</v>
      </c>
      <c r="F4118" s="255" t="s">
        <v>9131</v>
      </c>
      <c r="G4118" s="9"/>
      <c r="H4118" s="255" t="s">
        <v>9171</v>
      </c>
      <c r="I4118" s="9">
        <v>3</v>
      </c>
    </row>
    <row r="4119" spans="1:9">
      <c r="A4119" s="255" t="s">
        <v>5299</v>
      </c>
      <c r="B4119" s="9">
        <v>2</v>
      </c>
      <c r="C4119" s="255" t="s">
        <v>9107</v>
      </c>
      <c r="D4119" s="9">
        <v>3418327668.0630722</v>
      </c>
      <c r="E4119" s="9">
        <v>1753550.2249801089</v>
      </c>
      <c r="F4119" s="255" t="s">
        <v>9131</v>
      </c>
      <c r="G4119" s="9"/>
      <c r="H4119" s="255" t="s">
        <v>9171</v>
      </c>
      <c r="I4119" s="9">
        <v>3</v>
      </c>
    </row>
    <row r="4120" spans="1:9">
      <c r="A4120" s="255" t="s">
        <v>5300</v>
      </c>
      <c r="B4120" s="9">
        <v>2</v>
      </c>
      <c r="C4120" s="255" t="s">
        <v>9108</v>
      </c>
      <c r="D4120" s="9">
        <v>0.96980870236037642</v>
      </c>
      <c r="E4120" s="9">
        <v>1753550.2249801089</v>
      </c>
      <c r="F4120" s="255" t="s">
        <v>9131</v>
      </c>
      <c r="G4120" s="9"/>
      <c r="H4120" s="255" t="s">
        <v>9171</v>
      </c>
      <c r="I4120" s="9">
        <v>3</v>
      </c>
    </row>
    <row r="4121" spans="1:9">
      <c r="A4121" s="255" t="s">
        <v>5301</v>
      </c>
      <c r="B4121" s="9">
        <v>2</v>
      </c>
      <c r="C4121" s="255" t="s">
        <v>9215</v>
      </c>
      <c r="D4121" s="9">
        <v>1949.3753981878947</v>
      </c>
      <c r="E4121" s="9">
        <v>1753550.2249801089</v>
      </c>
      <c r="F4121" s="255" t="s">
        <v>9131</v>
      </c>
      <c r="G4121" s="9"/>
      <c r="H4121" s="255" t="s">
        <v>9171</v>
      </c>
      <c r="I4121" s="9">
        <v>3</v>
      </c>
    </row>
    <row r="4122" spans="1:9">
      <c r="A4122" s="255" t="s">
        <v>5302</v>
      </c>
      <c r="B4122" s="9">
        <v>2</v>
      </c>
      <c r="C4122" s="255" t="s">
        <v>9106</v>
      </c>
      <c r="D4122" s="9">
        <v>563670.23350276379</v>
      </c>
      <c r="E4122" s="9">
        <v>1753550.2249801089</v>
      </c>
      <c r="F4122" s="255" t="s">
        <v>9132</v>
      </c>
      <c r="G4122" s="9"/>
      <c r="H4122" s="255" t="s">
        <v>9171</v>
      </c>
      <c r="I4122" s="9">
        <v>3</v>
      </c>
    </row>
    <row r="4123" spans="1:9">
      <c r="A4123" s="255" t="s">
        <v>5303</v>
      </c>
      <c r="B4123" s="9">
        <v>2</v>
      </c>
      <c r="C4123" s="255" t="s">
        <v>9107</v>
      </c>
      <c r="D4123" s="9">
        <v>848552739.22948563</v>
      </c>
      <c r="E4123" s="9">
        <v>1753550.2249801089</v>
      </c>
      <c r="F4123" s="255" t="s">
        <v>9132</v>
      </c>
      <c r="G4123" s="9"/>
      <c r="H4123" s="255" t="s">
        <v>9171</v>
      </c>
      <c r="I4123" s="9">
        <v>3</v>
      </c>
    </row>
    <row r="4124" spans="1:9">
      <c r="A4124" s="255" t="s">
        <v>5304</v>
      </c>
      <c r="B4124" s="9">
        <v>2</v>
      </c>
      <c r="C4124" s="255" t="s">
        <v>9108</v>
      </c>
      <c r="D4124" s="9">
        <v>0.32144516049385335</v>
      </c>
      <c r="E4124" s="9">
        <v>1753550.2249801089</v>
      </c>
      <c r="F4124" s="255" t="s">
        <v>9132</v>
      </c>
      <c r="G4124" s="9"/>
      <c r="H4124" s="255" t="s">
        <v>9171</v>
      </c>
      <c r="I4124" s="9">
        <v>3</v>
      </c>
    </row>
    <row r="4125" spans="1:9">
      <c r="A4125" s="255" t="s">
        <v>5305</v>
      </c>
      <c r="B4125" s="9">
        <v>2</v>
      </c>
      <c r="C4125" s="255" t="s">
        <v>9215</v>
      </c>
      <c r="D4125" s="9">
        <v>483.90558031442242</v>
      </c>
      <c r="E4125" s="9">
        <v>1753550.2249801089</v>
      </c>
      <c r="F4125" s="255" t="s">
        <v>9132</v>
      </c>
      <c r="G4125" s="9"/>
      <c r="H4125" s="255" t="s">
        <v>9171</v>
      </c>
      <c r="I4125" s="9">
        <v>3</v>
      </c>
    </row>
    <row r="4126" spans="1:9">
      <c r="A4126" s="255" t="s">
        <v>5306</v>
      </c>
      <c r="B4126" s="9">
        <v>2</v>
      </c>
      <c r="C4126" s="255" t="s">
        <v>9106</v>
      </c>
      <c r="D4126" s="9">
        <v>563670.23350276379</v>
      </c>
      <c r="E4126" s="9">
        <v>1753550.2249801089</v>
      </c>
      <c r="F4126" s="255" t="s">
        <v>9133</v>
      </c>
      <c r="G4126" s="9"/>
      <c r="H4126" s="255" t="s">
        <v>9171</v>
      </c>
      <c r="I4126" s="9">
        <v>3</v>
      </c>
    </row>
    <row r="4127" spans="1:9">
      <c r="A4127" s="255" t="s">
        <v>5307</v>
      </c>
      <c r="B4127" s="9">
        <v>2</v>
      </c>
      <c r="C4127" s="255" t="s">
        <v>9107</v>
      </c>
      <c r="D4127" s="9">
        <v>848552739.22948563</v>
      </c>
      <c r="E4127" s="9">
        <v>1753550.2249801089</v>
      </c>
      <c r="F4127" s="255" t="s">
        <v>9133</v>
      </c>
      <c r="G4127" s="9"/>
      <c r="H4127" s="255" t="s">
        <v>9171</v>
      </c>
      <c r="I4127" s="9">
        <v>3</v>
      </c>
    </row>
    <row r="4128" spans="1:9">
      <c r="A4128" s="255" t="s">
        <v>5308</v>
      </c>
      <c r="B4128" s="9">
        <v>2</v>
      </c>
      <c r="C4128" s="255" t="s">
        <v>9108</v>
      </c>
      <c r="D4128" s="9">
        <v>0.32144516049385335</v>
      </c>
      <c r="E4128" s="9">
        <v>1753550.2249801089</v>
      </c>
      <c r="F4128" s="255" t="s">
        <v>9133</v>
      </c>
      <c r="G4128" s="9"/>
      <c r="H4128" s="255" t="s">
        <v>9171</v>
      </c>
      <c r="I4128" s="9">
        <v>3</v>
      </c>
    </row>
    <row r="4129" spans="1:9">
      <c r="A4129" s="255" t="s">
        <v>5309</v>
      </c>
      <c r="B4129" s="9">
        <v>2</v>
      </c>
      <c r="C4129" s="255" t="s">
        <v>9215</v>
      </c>
      <c r="D4129" s="9">
        <v>483.90558031442242</v>
      </c>
      <c r="E4129" s="9">
        <v>1753550.2249801089</v>
      </c>
      <c r="F4129" s="255" t="s">
        <v>9133</v>
      </c>
      <c r="G4129" s="9"/>
      <c r="H4129" s="255" t="s">
        <v>9171</v>
      </c>
      <c r="I4129" s="9">
        <v>3</v>
      </c>
    </row>
    <row r="4130" spans="1:9">
      <c r="A4130" s="255" t="s">
        <v>5310</v>
      </c>
      <c r="B4130" s="9">
        <v>2</v>
      </c>
      <c r="C4130" s="255" t="s">
        <v>9106</v>
      </c>
      <c r="D4130" s="9">
        <v>1753550.2249801089</v>
      </c>
      <c r="E4130" s="9">
        <v>1753550.2249801089</v>
      </c>
      <c r="F4130" s="255" t="s">
        <v>9134</v>
      </c>
      <c r="G4130" s="9"/>
      <c r="H4130" s="255" t="s">
        <v>9171</v>
      </c>
      <c r="I4130" s="9">
        <v>3</v>
      </c>
    </row>
    <row r="4131" spans="1:9">
      <c r="A4131" s="255" t="s">
        <v>5311</v>
      </c>
      <c r="B4131" s="9">
        <v>2</v>
      </c>
      <c r="C4131" s="255" t="s">
        <v>9107</v>
      </c>
      <c r="D4131" s="9">
        <v>1371356168.6820533</v>
      </c>
      <c r="E4131" s="9">
        <v>1753550.2249801089</v>
      </c>
      <c r="F4131" s="255" t="s">
        <v>9134</v>
      </c>
      <c r="G4131" s="9"/>
      <c r="H4131" s="255" t="s">
        <v>9171</v>
      </c>
      <c r="I4131" s="9">
        <v>3</v>
      </c>
    </row>
    <row r="4132" spans="1:9">
      <c r="A4132" s="255" t="s">
        <v>5312</v>
      </c>
      <c r="B4132" s="9">
        <v>2</v>
      </c>
      <c r="C4132" s="255" t="s">
        <v>9108</v>
      </c>
      <c r="D4132" s="9">
        <v>1</v>
      </c>
      <c r="E4132" s="9">
        <v>1753550.2249801089</v>
      </c>
      <c r="F4132" s="255" t="s">
        <v>9134</v>
      </c>
      <c r="G4132" s="9"/>
      <c r="H4132" s="255" t="s">
        <v>9171</v>
      </c>
      <c r="I4132" s="9">
        <v>3</v>
      </c>
    </row>
    <row r="4133" spans="1:9">
      <c r="A4133" s="255" t="s">
        <v>5313</v>
      </c>
      <c r="B4133" s="9">
        <v>2</v>
      </c>
      <c r="C4133" s="255" t="s">
        <v>9215</v>
      </c>
      <c r="D4133" s="9">
        <v>782.04556056990555</v>
      </c>
      <c r="E4133" s="9">
        <v>1753550.2249801089</v>
      </c>
      <c r="F4133" s="255" t="s">
        <v>9134</v>
      </c>
      <c r="G4133" s="9"/>
      <c r="H4133" s="255" t="s">
        <v>9171</v>
      </c>
      <c r="I4133" s="9">
        <v>3</v>
      </c>
    </row>
    <row r="4134" spans="1:9">
      <c r="A4134" s="255" t="s">
        <v>5314</v>
      </c>
      <c r="B4134" s="9">
        <v>2</v>
      </c>
      <c r="C4134" s="255" t="s">
        <v>9106</v>
      </c>
      <c r="D4134" s="9">
        <v>1753550.2249801089</v>
      </c>
      <c r="E4134" s="9">
        <v>1753550.2249801089</v>
      </c>
      <c r="F4134" s="255" t="s">
        <v>9135</v>
      </c>
      <c r="G4134" s="9"/>
      <c r="H4134" s="255" t="s">
        <v>9171</v>
      </c>
      <c r="I4134" s="9">
        <v>3</v>
      </c>
    </row>
    <row r="4135" spans="1:9">
      <c r="A4135" s="255" t="s">
        <v>5315</v>
      </c>
      <c r="B4135" s="9">
        <v>2</v>
      </c>
      <c r="C4135" s="255" t="s">
        <v>9107</v>
      </c>
      <c r="D4135" s="9">
        <v>2168099680.9677744</v>
      </c>
      <c r="E4135" s="9">
        <v>1753550.2249801089</v>
      </c>
      <c r="F4135" s="255" t="s">
        <v>9135</v>
      </c>
      <c r="G4135" s="9"/>
      <c r="H4135" s="255" t="s">
        <v>9171</v>
      </c>
      <c r="I4135" s="9">
        <v>3</v>
      </c>
    </row>
    <row r="4136" spans="1:9">
      <c r="A4136" s="255" t="s">
        <v>5316</v>
      </c>
      <c r="B4136" s="9">
        <v>2</v>
      </c>
      <c r="C4136" s="255" t="s">
        <v>9108</v>
      </c>
      <c r="D4136" s="9">
        <v>1</v>
      </c>
      <c r="E4136" s="9">
        <v>1753550.2249801089</v>
      </c>
      <c r="F4136" s="255" t="s">
        <v>9135</v>
      </c>
      <c r="G4136" s="9"/>
      <c r="H4136" s="255" t="s">
        <v>9171</v>
      </c>
      <c r="I4136" s="9">
        <v>3</v>
      </c>
    </row>
    <row r="4137" spans="1:9">
      <c r="A4137" s="255" t="s">
        <v>5317</v>
      </c>
      <c r="B4137" s="9">
        <v>2</v>
      </c>
      <c r="C4137" s="255" t="s">
        <v>9215</v>
      </c>
      <c r="D4137" s="9">
        <v>1236.405806963623</v>
      </c>
      <c r="E4137" s="9">
        <v>1753550.2249801089</v>
      </c>
      <c r="F4137" s="255" t="s">
        <v>9135</v>
      </c>
      <c r="G4137" s="9"/>
      <c r="H4137" s="255" t="s">
        <v>9171</v>
      </c>
      <c r="I4137" s="9">
        <v>3</v>
      </c>
    </row>
    <row r="4138" spans="1:9">
      <c r="A4138" s="255" t="s">
        <v>5318</v>
      </c>
      <c r="B4138" s="9">
        <v>2</v>
      </c>
      <c r="C4138" s="255" t="s">
        <v>9106</v>
      </c>
      <c r="D4138" s="9">
        <v>582677.34744028526</v>
      </c>
      <c r="E4138" s="9">
        <v>1753550.2249801089</v>
      </c>
      <c r="F4138" s="255" t="s">
        <v>9136</v>
      </c>
      <c r="G4138" s="9"/>
      <c r="H4138" s="255" t="s">
        <v>9171</v>
      </c>
      <c r="I4138" s="9">
        <v>3</v>
      </c>
    </row>
    <row r="4139" spans="1:9">
      <c r="A4139" s="255" t="s">
        <v>5319</v>
      </c>
      <c r="B4139" s="9">
        <v>2</v>
      </c>
      <c r="C4139" s="255" t="s">
        <v>9107</v>
      </c>
      <c r="D4139" s="9">
        <v>1756483083.9901249</v>
      </c>
      <c r="E4139" s="9">
        <v>1753550.2249801089</v>
      </c>
      <c r="F4139" s="255" t="s">
        <v>9136</v>
      </c>
      <c r="G4139" s="9"/>
      <c r="H4139" s="255" t="s">
        <v>9171</v>
      </c>
      <c r="I4139" s="9">
        <v>3</v>
      </c>
    </row>
    <row r="4140" spans="1:9">
      <c r="A4140" s="255" t="s">
        <v>5320</v>
      </c>
      <c r="B4140" s="9">
        <v>2</v>
      </c>
      <c r="C4140" s="255" t="s">
        <v>9108</v>
      </c>
      <c r="D4140" s="9">
        <v>0.33228437893582136</v>
      </c>
      <c r="E4140" s="9">
        <v>1753550.2249801089</v>
      </c>
      <c r="F4140" s="255" t="s">
        <v>9136</v>
      </c>
      <c r="G4140" s="9"/>
      <c r="H4140" s="255" t="s">
        <v>9171</v>
      </c>
      <c r="I4140" s="9">
        <v>3</v>
      </c>
    </row>
    <row r="4141" spans="1:9">
      <c r="A4141" s="255" t="s">
        <v>5321</v>
      </c>
      <c r="B4141" s="9">
        <v>2</v>
      </c>
      <c r="C4141" s="255" t="s">
        <v>9215</v>
      </c>
      <c r="D4141" s="9">
        <v>1001.6725263800466</v>
      </c>
      <c r="E4141" s="9">
        <v>1753550.2249801089</v>
      </c>
      <c r="F4141" s="255" t="s">
        <v>9136</v>
      </c>
      <c r="G4141" s="9"/>
      <c r="H4141" s="255" t="s">
        <v>9171</v>
      </c>
      <c r="I4141" s="9">
        <v>3</v>
      </c>
    </row>
    <row r="4142" spans="1:9">
      <c r="A4142" s="255" t="s">
        <v>5322</v>
      </c>
      <c r="B4142" s="9">
        <v>2</v>
      </c>
      <c r="C4142" s="255" t="s">
        <v>9106</v>
      </c>
      <c r="D4142" s="9">
        <v>0</v>
      </c>
      <c r="E4142" s="9">
        <v>1753550.2249801089</v>
      </c>
      <c r="F4142" s="255" t="s">
        <v>9137</v>
      </c>
      <c r="G4142" s="9"/>
      <c r="H4142" s="255" t="s">
        <v>9171</v>
      </c>
      <c r="I4142" s="9">
        <v>3</v>
      </c>
    </row>
    <row r="4143" spans="1:9">
      <c r="A4143" s="255" t="s">
        <v>5323</v>
      </c>
      <c r="B4143" s="9">
        <v>2</v>
      </c>
      <c r="C4143" s="255" t="s">
        <v>9107</v>
      </c>
      <c r="D4143" s="9">
        <v>-506255096.89482695</v>
      </c>
      <c r="E4143" s="9">
        <v>1753550.2249801089</v>
      </c>
      <c r="F4143" s="255" t="s">
        <v>9137</v>
      </c>
      <c r="G4143" s="9"/>
      <c r="H4143" s="255" t="s">
        <v>9171</v>
      </c>
      <c r="I4143" s="9">
        <v>3</v>
      </c>
    </row>
    <row r="4144" spans="1:9">
      <c r="A4144" s="255" t="s">
        <v>5324</v>
      </c>
      <c r="B4144" s="9">
        <v>2</v>
      </c>
      <c r="C4144" s="255" t="s">
        <v>9108</v>
      </c>
      <c r="D4144" s="9">
        <v>0</v>
      </c>
      <c r="E4144" s="9">
        <v>1753550.2249801089</v>
      </c>
      <c r="F4144" s="255" t="s">
        <v>9137</v>
      </c>
      <c r="G4144" s="9"/>
      <c r="H4144" s="255" t="s">
        <v>9171</v>
      </c>
      <c r="I4144" s="9">
        <v>3</v>
      </c>
    </row>
    <row r="4145" spans="1:9">
      <c r="A4145" s="255" t="s">
        <v>5325</v>
      </c>
      <c r="B4145" s="9">
        <v>2</v>
      </c>
      <c r="C4145" s="255" t="s">
        <v>9215</v>
      </c>
      <c r="D4145" s="9">
        <v>-288.70293515577492</v>
      </c>
      <c r="E4145" s="9">
        <v>1753550.2249801089</v>
      </c>
      <c r="F4145" s="255" t="s">
        <v>9137</v>
      </c>
      <c r="G4145" s="9"/>
      <c r="H4145" s="255" t="s">
        <v>9171</v>
      </c>
      <c r="I4145" s="9">
        <v>3</v>
      </c>
    </row>
    <row r="4146" spans="1:9">
      <c r="A4146" s="255" t="s">
        <v>5326</v>
      </c>
      <c r="B4146" s="9">
        <v>2</v>
      </c>
      <c r="C4146" s="255" t="s">
        <v>9106</v>
      </c>
      <c r="D4146" s="9">
        <v>574237.95123006625</v>
      </c>
      <c r="E4146" s="9">
        <v>1753550.2249801089</v>
      </c>
      <c r="F4146" s="255" t="s">
        <v>9138</v>
      </c>
      <c r="G4146" s="9"/>
      <c r="H4146" s="255" t="s">
        <v>9171</v>
      </c>
      <c r="I4146" s="9">
        <v>3</v>
      </c>
    </row>
    <row r="4147" spans="1:9">
      <c r="A4147" s="255" t="s">
        <v>5327</v>
      </c>
      <c r="B4147" s="9">
        <v>2</v>
      </c>
      <c r="C4147" s="255" t="s">
        <v>9107</v>
      </c>
      <c r="D4147" s="9">
        <v>1250227987.0952981</v>
      </c>
      <c r="E4147" s="9">
        <v>1753550.2249801089</v>
      </c>
      <c r="F4147" s="255" t="s">
        <v>9138</v>
      </c>
      <c r="G4147" s="9"/>
      <c r="H4147" s="255" t="s">
        <v>9171</v>
      </c>
      <c r="I4147" s="9">
        <v>3</v>
      </c>
    </row>
    <row r="4148" spans="1:9">
      <c r="A4148" s="255" t="s">
        <v>5328</v>
      </c>
      <c r="B4148" s="9">
        <v>2</v>
      </c>
      <c r="C4148" s="255" t="s">
        <v>9108</v>
      </c>
      <c r="D4148" s="9">
        <v>0.32747163043851796</v>
      </c>
      <c r="E4148" s="9">
        <v>1753550.2249801089</v>
      </c>
      <c r="F4148" s="255" t="s">
        <v>9138</v>
      </c>
      <c r="G4148" s="9"/>
      <c r="H4148" s="255" t="s">
        <v>9171</v>
      </c>
      <c r="I4148" s="9">
        <v>3</v>
      </c>
    </row>
    <row r="4149" spans="1:9">
      <c r="A4149" s="255" t="s">
        <v>5329</v>
      </c>
      <c r="B4149" s="9">
        <v>2</v>
      </c>
      <c r="C4149" s="255" t="s">
        <v>9215</v>
      </c>
      <c r="D4149" s="9">
        <v>712.96959122427177</v>
      </c>
      <c r="E4149" s="9">
        <v>1753550.2249801089</v>
      </c>
      <c r="F4149" s="255" t="s">
        <v>9138</v>
      </c>
      <c r="G4149" s="9"/>
      <c r="H4149" s="255" t="s">
        <v>9171</v>
      </c>
      <c r="I4149" s="9">
        <v>3</v>
      </c>
    </row>
    <row r="4150" spans="1:9">
      <c r="A4150" s="255" t="s">
        <v>5330</v>
      </c>
      <c r="B4150" s="9">
        <v>2</v>
      </c>
      <c r="C4150" s="255" t="s">
        <v>9106</v>
      </c>
      <c r="D4150" s="9">
        <v>329605.67495265859</v>
      </c>
      <c r="E4150" s="9">
        <v>1753550.2249801089</v>
      </c>
      <c r="F4150" s="255" t="s">
        <v>9139</v>
      </c>
      <c r="G4150" s="9"/>
      <c r="H4150" s="255" t="s">
        <v>9171</v>
      </c>
      <c r="I4150" s="9">
        <v>3</v>
      </c>
    </row>
    <row r="4151" spans="1:9">
      <c r="A4151" s="255" t="s">
        <v>5331</v>
      </c>
      <c r="B4151" s="9">
        <v>2</v>
      </c>
      <c r="C4151" s="255" t="s">
        <v>9107</v>
      </c>
      <c r="D4151" s="9">
        <v>401675247.8658123</v>
      </c>
      <c r="E4151" s="9">
        <v>1753550.2249801089</v>
      </c>
      <c r="F4151" s="255" t="s">
        <v>9139</v>
      </c>
      <c r="G4151" s="9"/>
      <c r="H4151" s="255" t="s">
        <v>9171</v>
      </c>
      <c r="I4151" s="9">
        <v>3</v>
      </c>
    </row>
    <row r="4152" spans="1:9">
      <c r="A4152" s="255" t="s">
        <v>5332</v>
      </c>
      <c r="B4152" s="9">
        <v>2</v>
      </c>
      <c r="C4152" s="255" t="s">
        <v>9108</v>
      </c>
      <c r="D4152" s="9">
        <v>0.18796477583434909</v>
      </c>
      <c r="E4152" s="9">
        <v>1753550.2249801089</v>
      </c>
      <c r="F4152" s="255" t="s">
        <v>9139</v>
      </c>
      <c r="G4152" s="9"/>
      <c r="H4152" s="255" t="s">
        <v>9171</v>
      </c>
      <c r="I4152" s="9">
        <v>3</v>
      </c>
    </row>
    <row r="4153" spans="1:9">
      <c r="A4153" s="255" t="s">
        <v>5333</v>
      </c>
      <c r="B4153" s="9">
        <v>2</v>
      </c>
      <c r="C4153" s="255" t="s">
        <v>9215</v>
      </c>
      <c r="D4153" s="9">
        <v>229.06401090984926</v>
      </c>
      <c r="E4153" s="9">
        <v>1753550.2249801089</v>
      </c>
      <c r="F4153" s="255" t="s">
        <v>9139</v>
      </c>
      <c r="G4153" s="9"/>
      <c r="H4153" s="255" t="s">
        <v>9171</v>
      </c>
      <c r="I4153" s="9">
        <v>3</v>
      </c>
    </row>
    <row r="4154" spans="1:9">
      <c r="A4154" s="255" t="s">
        <v>5334</v>
      </c>
      <c r="B4154" s="9">
        <v>2</v>
      </c>
      <c r="C4154" s="255" t="s">
        <v>9106</v>
      </c>
      <c r="D4154" s="9">
        <v>469587.10662733705</v>
      </c>
      <c r="E4154" s="9">
        <v>1753550.2249801089</v>
      </c>
      <c r="F4154" s="255" t="s">
        <v>9140</v>
      </c>
      <c r="G4154" s="9"/>
      <c r="H4154" s="255" t="s">
        <v>9171</v>
      </c>
      <c r="I4154" s="9">
        <v>3</v>
      </c>
    </row>
    <row r="4155" spans="1:9">
      <c r="A4155" s="255" t="s">
        <v>5335</v>
      </c>
      <c r="B4155" s="9">
        <v>2</v>
      </c>
      <c r="C4155" s="255" t="s">
        <v>9107</v>
      </c>
      <c r="D4155" s="9">
        <v>796743512.28572106</v>
      </c>
      <c r="E4155" s="9">
        <v>1753550.2249801089</v>
      </c>
      <c r="F4155" s="255" t="s">
        <v>9140</v>
      </c>
      <c r="G4155" s="9"/>
      <c r="H4155" s="255" t="s">
        <v>9171</v>
      </c>
      <c r="I4155" s="9">
        <v>3</v>
      </c>
    </row>
    <row r="4156" spans="1:9">
      <c r="A4156" s="255" t="s">
        <v>5336</v>
      </c>
      <c r="B4156" s="9">
        <v>2</v>
      </c>
      <c r="C4156" s="255" t="s">
        <v>9108</v>
      </c>
      <c r="D4156" s="9">
        <v>0.26779221942882403</v>
      </c>
      <c r="E4156" s="9">
        <v>1753550.2249801089</v>
      </c>
      <c r="F4156" s="255" t="s">
        <v>9140</v>
      </c>
      <c r="G4156" s="9"/>
      <c r="H4156" s="255" t="s">
        <v>9171</v>
      </c>
      <c r="I4156" s="9">
        <v>3</v>
      </c>
    </row>
    <row r="4157" spans="1:9">
      <c r="A4157" s="255" t="s">
        <v>5337</v>
      </c>
      <c r="B4157" s="9">
        <v>2</v>
      </c>
      <c r="C4157" s="255" t="s">
        <v>9215</v>
      </c>
      <c r="D4157" s="9">
        <v>454.36024639371749</v>
      </c>
      <c r="E4157" s="9">
        <v>1753550.2249801089</v>
      </c>
      <c r="F4157" s="255" t="s">
        <v>9140</v>
      </c>
      <c r="G4157" s="9"/>
      <c r="H4157" s="255" t="s">
        <v>9171</v>
      </c>
      <c r="I4157" s="9">
        <v>3</v>
      </c>
    </row>
    <row r="4158" spans="1:9">
      <c r="A4158" s="255" t="s">
        <v>5338</v>
      </c>
      <c r="B4158" s="9">
        <v>2</v>
      </c>
      <c r="C4158" s="255" t="s">
        <v>9106</v>
      </c>
      <c r="D4158" s="9">
        <v>0</v>
      </c>
      <c r="E4158" s="9">
        <v>1753550.2249801089</v>
      </c>
      <c r="F4158" s="255" t="s">
        <v>9141</v>
      </c>
      <c r="G4158" s="9"/>
      <c r="H4158" s="255" t="s">
        <v>9171</v>
      </c>
      <c r="I4158" s="9">
        <v>3</v>
      </c>
    </row>
    <row r="4159" spans="1:9">
      <c r="A4159" s="255" t="s">
        <v>5339</v>
      </c>
      <c r="B4159" s="9">
        <v>2</v>
      </c>
      <c r="C4159" s="255" t="s">
        <v>9107</v>
      </c>
      <c r="D4159" s="9">
        <v>0</v>
      </c>
      <c r="E4159" s="9">
        <v>1753550.2249801089</v>
      </c>
      <c r="F4159" s="255" t="s">
        <v>9141</v>
      </c>
      <c r="G4159" s="9"/>
      <c r="H4159" s="255" t="s">
        <v>9171</v>
      </c>
      <c r="I4159" s="9">
        <v>3</v>
      </c>
    </row>
    <row r="4160" spans="1:9">
      <c r="A4160" s="255" t="s">
        <v>5340</v>
      </c>
      <c r="B4160" s="9">
        <v>2</v>
      </c>
      <c r="C4160" s="255" t="s">
        <v>9108</v>
      </c>
      <c r="D4160" s="9">
        <v>0</v>
      </c>
      <c r="E4160" s="9">
        <v>1753550.2249801089</v>
      </c>
      <c r="F4160" s="255" t="s">
        <v>9141</v>
      </c>
      <c r="G4160" s="9"/>
      <c r="H4160" s="255" t="s">
        <v>9171</v>
      </c>
      <c r="I4160" s="9">
        <v>3</v>
      </c>
    </row>
    <row r="4161" spans="1:9">
      <c r="A4161" s="255" t="s">
        <v>5341</v>
      </c>
      <c r="B4161" s="9">
        <v>2</v>
      </c>
      <c r="C4161" s="255" t="s">
        <v>9215</v>
      </c>
      <c r="D4161" s="9">
        <v>0</v>
      </c>
      <c r="E4161" s="9">
        <v>1753550.2249801089</v>
      </c>
      <c r="F4161" s="255" t="s">
        <v>9141</v>
      </c>
      <c r="G4161" s="9"/>
      <c r="H4161" s="255" t="s">
        <v>9171</v>
      </c>
      <c r="I4161" s="9">
        <v>3</v>
      </c>
    </row>
    <row r="4162" spans="1:9">
      <c r="A4162" s="255" t="s">
        <v>5342</v>
      </c>
      <c r="B4162" s="9">
        <v>3</v>
      </c>
      <c r="C4162" s="255" t="s">
        <v>9106</v>
      </c>
      <c r="D4162" s="9">
        <v>683529.99943361979</v>
      </c>
      <c r="E4162" s="9">
        <v>1738714.7758603003</v>
      </c>
      <c r="F4162" s="255" t="s">
        <v>9117</v>
      </c>
      <c r="G4162" s="9"/>
      <c r="H4162" s="255" t="s">
        <v>9171</v>
      </c>
      <c r="I4162" s="9">
        <v>3</v>
      </c>
    </row>
    <row r="4163" spans="1:9">
      <c r="A4163" s="255" t="s">
        <v>5343</v>
      </c>
      <c r="B4163" s="9">
        <v>3</v>
      </c>
      <c r="C4163" s="255" t="s">
        <v>9107</v>
      </c>
      <c r="D4163" s="9">
        <v>1599003115.1380095</v>
      </c>
      <c r="E4163" s="9">
        <v>1738714.7758603003</v>
      </c>
      <c r="F4163" s="255" t="s">
        <v>9117</v>
      </c>
      <c r="G4163" s="9"/>
      <c r="H4163" s="255" t="s">
        <v>9171</v>
      </c>
      <c r="I4163" s="9">
        <v>3</v>
      </c>
    </row>
    <row r="4164" spans="1:9">
      <c r="A4164" s="255" t="s">
        <v>5344</v>
      </c>
      <c r="B4164" s="9">
        <v>3</v>
      </c>
      <c r="C4164" s="255" t="s">
        <v>9108</v>
      </c>
      <c r="D4164" s="9">
        <v>0.39312370776593608</v>
      </c>
      <c r="E4164" s="9">
        <v>1738714.7758603003</v>
      </c>
      <c r="F4164" s="255" t="s">
        <v>9117</v>
      </c>
      <c r="G4164" s="9"/>
      <c r="H4164" s="255" t="s">
        <v>9171</v>
      </c>
      <c r="I4164" s="9">
        <v>3</v>
      </c>
    </row>
    <row r="4165" spans="1:9">
      <c r="A4165" s="255" t="s">
        <v>5345</v>
      </c>
      <c r="B4165" s="9">
        <v>3</v>
      </c>
      <c r="C4165" s="255" t="s">
        <v>9215</v>
      </c>
      <c r="D4165" s="9">
        <v>919.64659030796895</v>
      </c>
      <c r="E4165" s="9">
        <v>1738714.7758603003</v>
      </c>
      <c r="F4165" s="255" t="s">
        <v>9117</v>
      </c>
      <c r="G4165" s="9"/>
      <c r="H4165" s="255" t="s">
        <v>9171</v>
      </c>
      <c r="I4165" s="9">
        <v>3</v>
      </c>
    </row>
    <row r="4166" spans="1:9">
      <c r="A4166" s="255" t="s">
        <v>5346</v>
      </c>
      <c r="B4166" s="9">
        <v>3</v>
      </c>
      <c r="C4166" s="255" t="s">
        <v>9106</v>
      </c>
      <c r="D4166" s="9">
        <v>0</v>
      </c>
      <c r="E4166" s="9">
        <v>1738714.7758603003</v>
      </c>
      <c r="F4166" s="255" t="s">
        <v>9118</v>
      </c>
      <c r="G4166" s="9"/>
      <c r="H4166" s="255" t="s">
        <v>9171</v>
      </c>
      <c r="I4166" s="9">
        <v>3</v>
      </c>
    </row>
    <row r="4167" spans="1:9">
      <c r="A4167" s="255" t="s">
        <v>5347</v>
      </c>
      <c r="B4167" s="9">
        <v>3</v>
      </c>
      <c r="C4167" s="255" t="s">
        <v>9107</v>
      </c>
      <c r="D4167" s="9">
        <v>0</v>
      </c>
      <c r="E4167" s="9">
        <v>1738714.7758603003</v>
      </c>
      <c r="F4167" s="255" t="s">
        <v>9118</v>
      </c>
      <c r="G4167" s="9"/>
      <c r="H4167" s="255" t="s">
        <v>9171</v>
      </c>
      <c r="I4167" s="9">
        <v>3</v>
      </c>
    </row>
    <row r="4168" spans="1:9">
      <c r="A4168" s="255" t="s">
        <v>5348</v>
      </c>
      <c r="B4168" s="9">
        <v>3</v>
      </c>
      <c r="C4168" s="255" t="s">
        <v>9108</v>
      </c>
      <c r="D4168" s="9">
        <v>0</v>
      </c>
      <c r="E4168" s="9">
        <v>1738714.7758603003</v>
      </c>
      <c r="F4168" s="255" t="s">
        <v>9118</v>
      </c>
      <c r="G4168" s="9"/>
      <c r="H4168" s="255" t="s">
        <v>9171</v>
      </c>
      <c r="I4168" s="9">
        <v>3</v>
      </c>
    </row>
    <row r="4169" spans="1:9">
      <c r="A4169" s="255" t="s">
        <v>5349</v>
      </c>
      <c r="B4169" s="9">
        <v>3</v>
      </c>
      <c r="C4169" s="255" t="s">
        <v>9215</v>
      </c>
      <c r="D4169" s="9">
        <v>0</v>
      </c>
      <c r="E4169" s="9">
        <v>1738714.7758603003</v>
      </c>
      <c r="F4169" s="255" t="s">
        <v>9118</v>
      </c>
      <c r="G4169" s="9"/>
      <c r="H4169" s="255" t="s">
        <v>9171</v>
      </c>
      <c r="I4169" s="9">
        <v>3</v>
      </c>
    </row>
    <row r="4170" spans="1:9">
      <c r="A4170" s="255" t="s">
        <v>5350</v>
      </c>
      <c r="B4170" s="9">
        <v>3</v>
      </c>
      <c r="C4170" s="255" t="s">
        <v>9106</v>
      </c>
      <c r="D4170" s="9">
        <v>0</v>
      </c>
      <c r="E4170" s="9">
        <v>1738714.7758603003</v>
      </c>
      <c r="F4170" s="255" t="s">
        <v>9119</v>
      </c>
      <c r="G4170" s="9"/>
      <c r="H4170" s="255" t="s">
        <v>9171</v>
      </c>
      <c r="I4170" s="9">
        <v>3</v>
      </c>
    </row>
    <row r="4171" spans="1:9">
      <c r="A4171" s="255" t="s">
        <v>5351</v>
      </c>
      <c r="B4171" s="9">
        <v>3</v>
      </c>
      <c r="C4171" s="255" t="s">
        <v>9107</v>
      </c>
      <c r="D4171" s="9">
        <v>0</v>
      </c>
      <c r="E4171" s="9">
        <v>1738714.7758603003</v>
      </c>
      <c r="F4171" s="255" t="s">
        <v>9119</v>
      </c>
      <c r="G4171" s="9"/>
      <c r="H4171" s="255" t="s">
        <v>9171</v>
      </c>
      <c r="I4171" s="9">
        <v>3</v>
      </c>
    </row>
    <row r="4172" spans="1:9">
      <c r="A4172" s="255" t="s">
        <v>5352</v>
      </c>
      <c r="B4172" s="9">
        <v>3</v>
      </c>
      <c r="C4172" s="255" t="s">
        <v>9108</v>
      </c>
      <c r="D4172" s="9">
        <v>0</v>
      </c>
      <c r="E4172" s="9">
        <v>1738714.7758603003</v>
      </c>
      <c r="F4172" s="255" t="s">
        <v>9119</v>
      </c>
      <c r="G4172" s="9"/>
      <c r="H4172" s="255" t="s">
        <v>9171</v>
      </c>
      <c r="I4172" s="9">
        <v>3</v>
      </c>
    </row>
    <row r="4173" spans="1:9">
      <c r="A4173" s="255" t="s">
        <v>5353</v>
      </c>
      <c r="B4173" s="9">
        <v>3</v>
      </c>
      <c r="C4173" s="255" t="s">
        <v>9215</v>
      </c>
      <c r="D4173" s="9">
        <v>0</v>
      </c>
      <c r="E4173" s="9">
        <v>1738714.7758603003</v>
      </c>
      <c r="F4173" s="255" t="s">
        <v>9119</v>
      </c>
      <c r="G4173" s="9"/>
      <c r="H4173" s="255" t="s">
        <v>9171</v>
      </c>
      <c r="I4173" s="9">
        <v>3</v>
      </c>
    </row>
    <row r="4174" spans="1:9">
      <c r="A4174" s="255" t="s">
        <v>5354</v>
      </c>
      <c r="B4174" s="9">
        <v>3</v>
      </c>
      <c r="C4174" s="255" t="s">
        <v>9106</v>
      </c>
      <c r="D4174" s="9">
        <v>0</v>
      </c>
      <c r="E4174" s="9">
        <v>1738714.7758603003</v>
      </c>
      <c r="F4174" s="255" t="s">
        <v>9120</v>
      </c>
      <c r="G4174" s="9"/>
      <c r="H4174" s="255" t="s">
        <v>9171</v>
      </c>
      <c r="I4174" s="9">
        <v>3</v>
      </c>
    </row>
    <row r="4175" spans="1:9">
      <c r="A4175" s="255" t="s">
        <v>5355</v>
      </c>
      <c r="B4175" s="9">
        <v>3</v>
      </c>
      <c r="C4175" s="255" t="s">
        <v>9107</v>
      </c>
      <c r="D4175" s="9">
        <v>0</v>
      </c>
      <c r="E4175" s="9">
        <v>1738714.7758603003</v>
      </c>
      <c r="F4175" s="255" t="s">
        <v>9120</v>
      </c>
      <c r="G4175" s="9"/>
      <c r="H4175" s="255" t="s">
        <v>9171</v>
      </c>
      <c r="I4175" s="9">
        <v>3</v>
      </c>
    </row>
    <row r="4176" spans="1:9">
      <c r="A4176" s="255" t="s">
        <v>5356</v>
      </c>
      <c r="B4176" s="9">
        <v>3</v>
      </c>
      <c r="C4176" s="255" t="s">
        <v>9108</v>
      </c>
      <c r="D4176" s="9">
        <v>0</v>
      </c>
      <c r="E4176" s="9">
        <v>1738714.7758603003</v>
      </c>
      <c r="F4176" s="255" t="s">
        <v>9120</v>
      </c>
      <c r="G4176" s="9"/>
      <c r="H4176" s="255" t="s">
        <v>9171</v>
      </c>
      <c r="I4176" s="9">
        <v>3</v>
      </c>
    </row>
    <row r="4177" spans="1:9">
      <c r="A4177" s="255" t="s">
        <v>5357</v>
      </c>
      <c r="B4177" s="9">
        <v>3</v>
      </c>
      <c r="C4177" s="255" t="s">
        <v>9215</v>
      </c>
      <c r="D4177" s="9">
        <v>0</v>
      </c>
      <c r="E4177" s="9">
        <v>1738714.7758603003</v>
      </c>
      <c r="F4177" s="255" t="s">
        <v>9120</v>
      </c>
      <c r="G4177" s="9"/>
      <c r="H4177" s="255" t="s">
        <v>9171</v>
      </c>
      <c r="I4177" s="9">
        <v>3</v>
      </c>
    </row>
    <row r="4178" spans="1:9">
      <c r="A4178" s="255" t="s">
        <v>5358</v>
      </c>
      <c r="B4178" s="9">
        <v>3</v>
      </c>
      <c r="C4178" s="255" t="s">
        <v>9106</v>
      </c>
      <c r="D4178" s="9">
        <v>0</v>
      </c>
      <c r="E4178" s="9">
        <v>1738714.7758603003</v>
      </c>
      <c r="F4178" s="255" t="s">
        <v>9121</v>
      </c>
      <c r="G4178" s="9"/>
      <c r="H4178" s="255" t="s">
        <v>9171</v>
      </c>
      <c r="I4178" s="9">
        <v>3</v>
      </c>
    </row>
    <row r="4179" spans="1:9">
      <c r="A4179" s="255" t="s">
        <v>5359</v>
      </c>
      <c r="B4179" s="9">
        <v>3</v>
      </c>
      <c r="C4179" s="255" t="s">
        <v>9107</v>
      </c>
      <c r="D4179" s="9">
        <v>0</v>
      </c>
      <c r="E4179" s="9">
        <v>1738714.7758603003</v>
      </c>
      <c r="F4179" s="255" t="s">
        <v>9121</v>
      </c>
      <c r="G4179" s="9"/>
      <c r="H4179" s="255" t="s">
        <v>9171</v>
      </c>
      <c r="I4179" s="9">
        <v>3</v>
      </c>
    </row>
    <row r="4180" spans="1:9">
      <c r="A4180" s="255" t="s">
        <v>5360</v>
      </c>
      <c r="B4180" s="9">
        <v>3</v>
      </c>
      <c r="C4180" s="255" t="s">
        <v>9108</v>
      </c>
      <c r="D4180" s="9">
        <v>0</v>
      </c>
      <c r="E4180" s="9">
        <v>1738714.7758603003</v>
      </c>
      <c r="F4180" s="255" t="s">
        <v>9121</v>
      </c>
      <c r="G4180" s="9"/>
      <c r="H4180" s="255" t="s">
        <v>9171</v>
      </c>
      <c r="I4180" s="9">
        <v>3</v>
      </c>
    </row>
    <row r="4181" spans="1:9">
      <c r="A4181" s="255" t="s">
        <v>5361</v>
      </c>
      <c r="B4181" s="9">
        <v>3</v>
      </c>
      <c r="C4181" s="255" t="s">
        <v>9215</v>
      </c>
      <c r="D4181" s="9">
        <v>0</v>
      </c>
      <c r="E4181" s="9">
        <v>1738714.7758603003</v>
      </c>
      <c r="F4181" s="255" t="s">
        <v>9121</v>
      </c>
      <c r="G4181" s="9"/>
      <c r="H4181" s="255" t="s">
        <v>9171</v>
      </c>
      <c r="I4181" s="9">
        <v>3</v>
      </c>
    </row>
    <row r="4182" spans="1:9">
      <c r="A4182" s="255" t="s">
        <v>5362</v>
      </c>
      <c r="B4182" s="9">
        <v>3</v>
      </c>
      <c r="C4182" s="255" t="s">
        <v>9106</v>
      </c>
      <c r="D4182" s="9">
        <v>0</v>
      </c>
      <c r="E4182" s="9">
        <v>1738714.7758603003</v>
      </c>
      <c r="F4182" s="255" t="s">
        <v>9122</v>
      </c>
      <c r="G4182" s="9"/>
      <c r="H4182" s="255" t="s">
        <v>9171</v>
      </c>
      <c r="I4182" s="9">
        <v>3</v>
      </c>
    </row>
    <row r="4183" spans="1:9">
      <c r="A4183" s="255" t="s">
        <v>5363</v>
      </c>
      <c r="B4183" s="9">
        <v>3</v>
      </c>
      <c r="C4183" s="255" t="s">
        <v>9107</v>
      </c>
      <c r="D4183" s="9">
        <v>0</v>
      </c>
      <c r="E4183" s="9">
        <v>1738714.7758603003</v>
      </c>
      <c r="F4183" s="255" t="s">
        <v>9122</v>
      </c>
      <c r="G4183" s="9"/>
      <c r="H4183" s="255" t="s">
        <v>9171</v>
      </c>
      <c r="I4183" s="9">
        <v>3</v>
      </c>
    </row>
    <row r="4184" spans="1:9">
      <c r="A4184" s="255" t="s">
        <v>5364</v>
      </c>
      <c r="B4184" s="9">
        <v>3</v>
      </c>
      <c r="C4184" s="255" t="s">
        <v>9108</v>
      </c>
      <c r="D4184" s="9">
        <v>0</v>
      </c>
      <c r="E4184" s="9">
        <v>1738714.7758603003</v>
      </c>
      <c r="F4184" s="255" t="s">
        <v>9122</v>
      </c>
      <c r="G4184" s="9"/>
      <c r="H4184" s="255" t="s">
        <v>9171</v>
      </c>
      <c r="I4184" s="9">
        <v>3</v>
      </c>
    </row>
    <row r="4185" spans="1:9">
      <c r="A4185" s="255" t="s">
        <v>5365</v>
      </c>
      <c r="B4185" s="9">
        <v>3</v>
      </c>
      <c r="C4185" s="255" t="s">
        <v>9215</v>
      </c>
      <c r="D4185" s="9">
        <v>0</v>
      </c>
      <c r="E4185" s="9">
        <v>1738714.7758603003</v>
      </c>
      <c r="F4185" s="255" t="s">
        <v>9122</v>
      </c>
      <c r="G4185" s="9"/>
      <c r="H4185" s="255" t="s">
        <v>9171</v>
      </c>
      <c r="I4185" s="9">
        <v>3</v>
      </c>
    </row>
    <row r="4186" spans="1:9">
      <c r="A4186" s="255" t="s">
        <v>5366</v>
      </c>
      <c r="B4186" s="9">
        <v>3</v>
      </c>
      <c r="C4186" s="255" t="s">
        <v>9106</v>
      </c>
      <c r="D4186" s="9">
        <v>0</v>
      </c>
      <c r="E4186" s="9">
        <v>1738714.7758603003</v>
      </c>
      <c r="F4186" s="255" t="s">
        <v>9123</v>
      </c>
      <c r="G4186" s="9"/>
      <c r="H4186" s="255" t="s">
        <v>9171</v>
      </c>
      <c r="I4186" s="9">
        <v>3</v>
      </c>
    </row>
    <row r="4187" spans="1:9">
      <c r="A4187" s="255" t="s">
        <v>5367</v>
      </c>
      <c r="B4187" s="9">
        <v>3</v>
      </c>
      <c r="C4187" s="255" t="s">
        <v>9107</v>
      </c>
      <c r="D4187" s="9">
        <v>0</v>
      </c>
      <c r="E4187" s="9">
        <v>1738714.7758603003</v>
      </c>
      <c r="F4187" s="255" t="s">
        <v>9123</v>
      </c>
      <c r="G4187" s="9"/>
      <c r="H4187" s="255" t="s">
        <v>9171</v>
      </c>
      <c r="I4187" s="9">
        <v>3</v>
      </c>
    </row>
    <row r="4188" spans="1:9">
      <c r="A4188" s="255" t="s">
        <v>5368</v>
      </c>
      <c r="B4188" s="9">
        <v>3</v>
      </c>
      <c r="C4188" s="255" t="s">
        <v>9108</v>
      </c>
      <c r="D4188" s="9">
        <v>0</v>
      </c>
      <c r="E4188" s="9">
        <v>1738714.7758603003</v>
      </c>
      <c r="F4188" s="255" t="s">
        <v>9123</v>
      </c>
      <c r="G4188" s="9"/>
      <c r="H4188" s="255" t="s">
        <v>9171</v>
      </c>
      <c r="I4188" s="9">
        <v>3</v>
      </c>
    </row>
    <row r="4189" spans="1:9">
      <c r="A4189" s="255" t="s">
        <v>5369</v>
      </c>
      <c r="B4189" s="9">
        <v>3</v>
      </c>
      <c r="C4189" s="255" t="s">
        <v>9215</v>
      </c>
      <c r="D4189" s="9">
        <v>0</v>
      </c>
      <c r="E4189" s="9">
        <v>1738714.7758603003</v>
      </c>
      <c r="F4189" s="255" t="s">
        <v>9123</v>
      </c>
      <c r="G4189" s="9"/>
      <c r="H4189" s="255" t="s">
        <v>9171</v>
      </c>
      <c r="I4189" s="9">
        <v>3</v>
      </c>
    </row>
    <row r="4190" spans="1:9">
      <c r="A4190" s="255" t="s">
        <v>5370</v>
      </c>
      <c r="B4190" s="9">
        <v>3</v>
      </c>
      <c r="C4190" s="255" t="s">
        <v>9106</v>
      </c>
      <c r="D4190" s="9">
        <v>0</v>
      </c>
      <c r="E4190" s="9">
        <v>1738714.7758603003</v>
      </c>
      <c r="F4190" s="255" t="s">
        <v>9124</v>
      </c>
      <c r="G4190" s="9"/>
      <c r="H4190" s="255" t="s">
        <v>9171</v>
      </c>
      <c r="I4190" s="9">
        <v>3</v>
      </c>
    </row>
    <row r="4191" spans="1:9">
      <c r="A4191" s="255" t="s">
        <v>5371</v>
      </c>
      <c r="B4191" s="9">
        <v>3</v>
      </c>
      <c r="C4191" s="255" t="s">
        <v>9107</v>
      </c>
      <c r="D4191" s="9">
        <v>0</v>
      </c>
      <c r="E4191" s="9">
        <v>1738714.7758603003</v>
      </c>
      <c r="F4191" s="255" t="s">
        <v>9124</v>
      </c>
      <c r="G4191" s="9"/>
      <c r="H4191" s="255" t="s">
        <v>9171</v>
      </c>
      <c r="I4191" s="9">
        <v>3</v>
      </c>
    </row>
    <row r="4192" spans="1:9">
      <c r="A4192" s="255" t="s">
        <v>5372</v>
      </c>
      <c r="B4192" s="9">
        <v>3</v>
      </c>
      <c r="C4192" s="255" t="s">
        <v>9108</v>
      </c>
      <c r="D4192" s="9">
        <v>0</v>
      </c>
      <c r="E4192" s="9">
        <v>1738714.7758603003</v>
      </c>
      <c r="F4192" s="255" t="s">
        <v>9124</v>
      </c>
      <c r="G4192" s="9"/>
      <c r="H4192" s="255" t="s">
        <v>9171</v>
      </c>
      <c r="I4192" s="9">
        <v>3</v>
      </c>
    </row>
    <row r="4193" spans="1:9">
      <c r="A4193" s="255" t="s">
        <v>5373</v>
      </c>
      <c r="B4193" s="9">
        <v>3</v>
      </c>
      <c r="C4193" s="255" t="s">
        <v>9215</v>
      </c>
      <c r="D4193" s="9">
        <v>0</v>
      </c>
      <c r="E4193" s="9">
        <v>1738714.7758603003</v>
      </c>
      <c r="F4193" s="255" t="s">
        <v>9124</v>
      </c>
      <c r="G4193" s="9"/>
      <c r="H4193" s="255" t="s">
        <v>9171</v>
      </c>
      <c r="I4193" s="9">
        <v>3</v>
      </c>
    </row>
    <row r="4194" spans="1:9">
      <c r="A4194" s="255" t="s">
        <v>5374</v>
      </c>
      <c r="B4194" s="9">
        <v>3</v>
      </c>
      <c r="C4194" s="255" t="s">
        <v>9106</v>
      </c>
      <c r="D4194" s="9">
        <v>1652667.8224209878</v>
      </c>
      <c r="E4194" s="9">
        <v>1738714.7758603003</v>
      </c>
      <c r="F4194" s="255" t="s">
        <v>9125</v>
      </c>
      <c r="G4194" s="9"/>
      <c r="H4194" s="255" t="s">
        <v>9171</v>
      </c>
      <c r="I4194" s="9">
        <v>3</v>
      </c>
    </row>
    <row r="4195" spans="1:9">
      <c r="A4195" s="255" t="s">
        <v>5375</v>
      </c>
      <c r="B4195" s="9">
        <v>3</v>
      </c>
      <c r="C4195" s="255" t="s">
        <v>9107</v>
      </c>
      <c r="D4195" s="9">
        <v>3349101309.0731034</v>
      </c>
      <c r="E4195" s="9">
        <v>1738714.7758603003</v>
      </c>
      <c r="F4195" s="255" t="s">
        <v>9125</v>
      </c>
      <c r="G4195" s="9"/>
      <c r="H4195" s="255" t="s">
        <v>9171</v>
      </c>
      <c r="I4195" s="9">
        <v>3</v>
      </c>
    </row>
    <row r="4196" spans="1:9">
      <c r="A4196" s="255" t="s">
        <v>5376</v>
      </c>
      <c r="B4196" s="9">
        <v>3</v>
      </c>
      <c r="C4196" s="255" t="s">
        <v>9108</v>
      </c>
      <c r="D4196" s="9">
        <v>0.95051117375088889</v>
      </c>
      <c r="E4196" s="9">
        <v>1738714.7758603003</v>
      </c>
      <c r="F4196" s="255" t="s">
        <v>9125</v>
      </c>
      <c r="G4196" s="9"/>
      <c r="H4196" s="255" t="s">
        <v>9171</v>
      </c>
      <c r="I4196" s="9">
        <v>3</v>
      </c>
    </row>
    <row r="4197" spans="1:9">
      <c r="A4197" s="255" t="s">
        <v>5377</v>
      </c>
      <c r="B4197" s="9">
        <v>3</v>
      </c>
      <c r="C4197" s="255" t="s">
        <v>9215</v>
      </c>
      <c r="D4197" s="9">
        <v>1926.1936204665878</v>
      </c>
      <c r="E4197" s="9">
        <v>1738714.7758603003</v>
      </c>
      <c r="F4197" s="255" t="s">
        <v>9125</v>
      </c>
      <c r="G4197" s="9"/>
      <c r="H4197" s="255" t="s">
        <v>9171</v>
      </c>
      <c r="I4197" s="9">
        <v>3</v>
      </c>
    </row>
    <row r="4198" spans="1:9">
      <c r="A4198" s="255" t="s">
        <v>5378</v>
      </c>
      <c r="B4198" s="9">
        <v>3</v>
      </c>
      <c r="C4198" s="255" t="s">
        <v>9106</v>
      </c>
      <c r="D4198" s="9">
        <v>1652667.8224209878</v>
      </c>
      <c r="E4198" s="9">
        <v>1738714.7758603003</v>
      </c>
      <c r="F4198" s="255" t="s">
        <v>9126</v>
      </c>
      <c r="G4198" s="9"/>
      <c r="H4198" s="255" t="s">
        <v>9171</v>
      </c>
      <c r="I4198" s="9">
        <v>3</v>
      </c>
    </row>
    <row r="4199" spans="1:9">
      <c r="A4199" s="255" t="s">
        <v>5379</v>
      </c>
      <c r="B4199" s="9">
        <v>3</v>
      </c>
      <c r="C4199" s="255" t="s">
        <v>9107</v>
      </c>
      <c r="D4199" s="9">
        <v>3349101309.0731034</v>
      </c>
      <c r="E4199" s="9">
        <v>1738714.7758603003</v>
      </c>
      <c r="F4199" s="255" t="s">
        <v>9126</v>
      </c>
      <c r="G4199" s="9"/>
      <c r="H4199" s="255" t="s">
        <v>9171</v>
      </c>
      <c r="I4199" s="9">
        <v>3</v>
      </c>
    </row>
    <row r="4200" spans="1:9">
      <c r="A4200" s="255" t="s">
        <v>5380</v>
      </c>
      <c r="B4200" s="9">
        <v>3</v>
      </c>
      <c r="C4200" s="255" t="s">
        <v>9108</v>
      </c>
      <c r="D4200" s="9">
        <v>0.95051117375088889</v>
      </c>
      <c r="E4200" s="9">
        <v>1738714.7758603003</v>
      </c>
      <c r="F4200" s="255" t="s">
        <v>9126</v>
      </c>
      <c r="G4200" s="9"/>
      <c r="H4200" s="255" t="s">
        <v>9171</v>
      </c>
      <c r="I4200" s="9">
        <v>3</v>
      </c>
    </row>
    <row r="4201" spans="1:9">
      <c r="A4201" s="255" t="s">
        <v>5381</v>
      </c>
      <c r="B4201" s="9">
        <v>3</v>
      </c>
      <c r="C4201" s="255" t="s">
        <v>9215</v>
      </c>
      <c r="D4201" s="9">
        <v>1926.1936204665878</v>
      </c>
      <c r="E4201" s="9">
        <v>1738714.7758603003</v>
      </c>
      <c r="F4201" s="255" t="s">
        <v>9126</v>
      </c>
      <c r="G4201" s="9"/>
      <c r="H4201" s="255" t="s">
        <v>9171</v>
      </c>
      <c r="I4201" s="9">
        <v>3</v>
      </c>
    </row>
    <row r="4202" spans="1:9">
      <c r="A4202" s="255" t="s">
        <v>5382</v>
      </c>
      <c r="B4202" s="9">
        <v>3</v>
      </c>
      <c r="C4202" s="255" t="s">
        <v>9106</v>
      </c>
      <c r="D4202" s="9">
        <v>1652667.8224209878</v>
      </c>
      <c r="E4202" s="9">
        <v>1738714.7758603003</v>
      </c>
      <c r="F4202" s="255" t="s">
        <v>9127</v>
      </c>
      <c r="G4202" s="9"/>
      <c r="H4202" s="255" t="s">
        <v>9171</v>
      </c>
      <c r="I4202" s="9">
        <v>3</v>
      </c>
    </row>
    <row r="4203" spans="1:9">
      <c r="A4203" s="255" t="s">
        <v>5383</v>
      </c>
      <c r="B4203" s="9">
        <v>3</v>
      </c>
      <c r="C4203" s="255" t="s">
        <v>9107</v>
      </c>
      <c r="D4203" s="9">
        <v>3349101309.0731034</v>
      </c>
      <c r="E4203" s="9">
        <v>1738714.7758603003</v>
      </c>
      <c r="F4203" s="255" t="s">
        <v>9127</v>
      </c>
      <c r="G4203" s="9"/>
      <c r="H4203" s="255" t="s">
        <v>9171</v>
      </c>
      <c r="I4203" s="9">
        <v>3</v>
      </c>
    </row>
    <row r="4204" spans="1:9">
      <c r="A4204" s="255" t="s">
        <v>5384</v>
      </c>
      <c r="B4204" s="9">
        <v>3</v>
      </c>
      <c r="C4204" s="255" t="s">
        <v>9108</v>
      </c>
      <c r="D4204" s="9">
        <v>0.95051117375088889</v>
      </c>
      <c r="E4204" s="9">
        <v>1738714.7758603003</v>
      </c>
      <c r="F4204" s="255" t="s">
        <v>9127</v>
      </c>
      <c r="G4204" s="9"/>
      <c r="H4204" s="255" t="s">
        <v>9171</v>
      </c>
      <c r="I4204" s="9">
        <v>3</v>
      </c>
    </row>
    <row r="4205" spans="1:9">
      <c r="A4205" s="255" t="s">
        <v>5385</v>
      </c>
      <c r="B4205" s="9">
        <v>3</v>
      </c>
      <c r="C4205" s="255" t="s">
        <v>9215</v>
      </c>
      <c r="D4205" s="9">
        <v>1926.1936204665878</v>
      </c>
      <c r="E4205" s="9">
        <v>1738714.7758603003</v>
      </c>
      <c r="F4205" s="255" t="s">
        <v>9127</v>
      </c>
      <c r="G4205" s="9"/>
      <c r="H4205" s="255" t="s">
        <v>9171</v>
      </c>
      <c r="I4205" s="9">
        <v>3</v>
      </c>
    </row>
    <row r="4206" spans="1:9">
      <c r="A4206" s="255" t="s">
        <v>5386</v>
      </c>
      <c r="B4206" s="9">
        <v>3</v>
      </c>
      <c r="C4206" s="255" t="s">
        <v>9106</v>
      </c>
      <c r="D4206" s="9">
        <v>1738714.7758603003</v>
      </c>
      <c r="E4206" s="9">
        <v>1738714.7758603003</v>
      </c>
      <c r="F4206" s="255" t="s">
        <v>9128</v>
      </c>
      <c r="G4206" s="9"/>
      <c r="H4206" s="255" t="s">
        <v>9171</v>
      </c>
      <c r="I4206" s="9">
        <v>3</v>
      </c>
    </row>
    <row r="4207" spans="1:9">
      <c r="A4207" s="255" t="s">
        <v>5387</v>
      </c>
      <c r="B4207" s="9">
        <v>3</v>
      </c>
      <c r="C4207" s="255" t="s">
        <v>9107</v>
      </c>
      <c r="D4207" s="9">
        <v>1365220775.3615272</v>
      </c>
      <c r="E4207" s="9">
        <v>1738714.7758603003</v>
      </c>
      <c r="F4207" s="255" t="s">
        <v>9128</v>
      </c>
      <c r="G4207" s="9"/>
      <c r="H4207" s="255" t="s">
        <v>9171</v>
      </c>
      <c r="I4207" s="9">
        <v>3</v>
      </c>
    </row>
    <row r="4208" spans="1:9">
      <c r="A4208" s="255" t="s">
        <v>5388</v>
      </c>
      <c r="B4208" s="9">
        <v>3</v>
      </c>
      <c r="C4208" s="255" t="s">
        <v>9108</v>
      </c>
      <c r="D4208" s="9">
        <v>1</v>
      </c>
      <c r="E4208" s="9">
        <v>1738714.7758603003</v>
      </c>
      <c r="F4208" s="255" t="s">
        <v>9128</v>
      </c>
      <c r="G4208" s="9"/>
      <c r="H4208" s="255" t="s">
        <v>9171</v>
      </c>
      <c r="I4208" s="9">
        <v>3</v>
      </c>
    </row>
    <row r="4209" spans="1:9">
      <c r="A4209" s="255" t="s">
        <v>5389</v>
      </c>
      <c r="B4209" s="9">
        <v>3</v>
      </c>
      <c r="C4209" s="255" t="s">
        <v>9215</v>
      </c>
      <c r="D4209" s="9">
        <v>785.18960919626875</v>
      </c>
      <c r="E4209" s="9">
        <v>1738714.7758603003</v>
      </c>
      <c r="F4209" s="255" t="s">
        <v>9128</v>
      </c>
      <c r="G4209" s="9"/>
      <c r="H4209" s="255" t="s">
        <v>9171</v>
      </c>
      <c r="I4209" s="9">
        <v>3</v>
      </c>
    </row>
    <row r="4210" spans="1:9">
      <c r="A4210" s="255" t="s">
        <v>5390</v>
      </c>
      <c r="B4210" s="9">
        <v>3</v>
      </c>
      <c r="C4210" s="255" t="s">
        <v>9106</v>
      </c>
      <c r="D4210" s="9">
        <v>949379.35440651001</v>
      </c>
      <c r="E4210" s="9">
        <v>1738714.7758603003</v>
      </c>
      <c r="F4210" s="255" t="s">
        <v>9129</v>
      </c>
      <c r="G4210" s="9"/>
      <c r="H4210" s="255" t="s">
        <v>9171</v>
      </c>
      <c r="I4210" s="9">
        <v>3</v>
      </c>
    </row>
    <row r="4211" spans="1:9">
      <c r="A4211" s="255" t="s">
        <v>5391</v>
      </c>
      <c r="B4211" s="9">
        <v>3</v>
      </c>
      <c r="C4211" s="255" t="s">
        <v>9107</v>
      </c>
      <c r="D4211" s="9">
        <v>1906552964.5924664</v>
      </c>
      <c r="E4211" s="9">
        <v>1738714.7758603003</v>
      </c>
      <c r="F4211" s="255" t="s">
        <v>9129</v>
      </c>
      <c r="G4211" s="9"/>
      <c r="H4211" s="255" t="s">
        <v>9171</v>
      </c>
      <c r="I4211" s="9">
        <v>3</v>
      </c>
    </row>
    <row r="4212" spans="1:9">
      <c r="A4212" s="255" t="s">
        <v>5392</v>
      </c>
      <c r="B4212" s="9">
        <v>3</v>
      </c>
      <c r="C4212" s="255" t="s">
        <v>9108</v>
      </c>
      <c r="D4212" s="9">
        <v>0.5460236305501952</v>
      </c>
      <c r="E4212" s="9">
        <v>1738714.7758603003</v>
      </c>
      <c r="F4212" s="255" t="s">
        <v>9129</v>
      </c>
      <c r="G4212" s="9"/>
      <c r="H4212" s="255" t="s">
        <v>9171</v>
      </c>
      <c r="I4212" s="9">
        <v>3</v>
      </c>
    </row>
    <row r="4213" spans="1:9">
      <c r="A4213" s="255" t="s">
        <v>5393</v>
      </c>
      <c r="B4213" s="9">
        <v>3</v>
      </c>
      <c r="C4213" s="255" t="s">
        <v>9215</v>
      </c>
      <c r="D4213" s="9">
        <v>1096.5300295726315</v>
      </c>
      <c r="E4213" s="9">
        <v>1738714.7758603003</v>
      </c>
      <c r="F4213" s="255" t="s">
        <v>9129</v>
      </c>
      <c r="G4213" s="9"/>
      <c r="H4213" s="255" t="s">
        <v>9171</v>
      </c>
      <c r="I4213" s="9">
        <v>3</v>
      </c>
    </row>
    <row r="4214" spans="1:9">
      <c r="A4214" s="255" t="s">
        <v>5394</v>
      </c>
      <c r="B4214" s="9">
        <v>3</v>
      </c>
      <c r="C4214" s="255" t="s">
        <v>9106</v>
      </c>
      <c r="D4214" s="9">
        <v>1655620.9127147109</v>
      </c>
      <c r="E4214" s="9">
        <v>1738714.7758603003</v>
      </c>
      <c r="F4214" s="255" t="s">
        <v>9130</v>
      </c>
      <c r="G4214" s="9"/>
      <c r="H4214" s="255" t="s">
        <v>9171</v>
      </c>
      <c r="I4214" s="9">
        <v>3</v>
      </c>
    </row>
    <row r="4215" spans="1:9">
      <c r="A4215" s="255" t="s">
        <v>5395</v>
      </c>
      <c r="B4215" s="9">
        <v>3</v>
      </c>
      <c r="C4215" s="255" t="s">
        <v>9107</v>
      </c>
      <c r="D4215" s="9">
        <v>5255654273.6655703</v>
      </c>
      <c r="E4215" s="9">
        <v>1738714.7758603003</v>
      </c>
      <c r="F4215" s="255" t="s">
        <v>9130</v>
      </c>
      <c r="G4215" s="9"/>
      <c r="H4215" s="255" t="s">
        <v>9171</v>
      </c>
      <c r="I4215" s="9">
        <v>3</v>
      </c>
    </row>
    <row r="4216" spans="1:9">
      <c r="A4216" s="255" t="s">
        <v>5396</v>
      </c>
      <c r="B4216" s="9">
        <v>3</v>
      </c>
      <c r="C4216" s="255" t="s">
        <v>9108</v>
      </c>
      <c r="D4216" s="9">
        <v>0.95220960660182163</v>
      </c>
      <c r="E4216" s="9">
        <v>1738714.7758603003</v>
      </c>
      <c r="F4216" s="255" t="s">
        <v>9130</v>
      </c>
      <c r="G4216" s="9"/>
      <c r="H4216" s="255" t="s">
        <v>9171</v>
      </c>
      <c r="I4216" s="9">
        <v>3</v>
      </c>
    </row>
    <row r="4217" spans="1:9">
      <c r="A4217" s="255" t="s">
        <v>5397</v>
      </c>
      <c r="B4217" s="9">
        <v>3</v>
      </c>
      <c r="C4217" s="255" t="s">
        <v>9215</v>
      </c>
      <c r="D4217" s="9">
        <v>3022.7236500392196</v>
      </c>
      <c r="E4217" s="9">
        <v>1738714.7758603003</v>
      </c>
      <c r="F4217" s="255" t="s">
        <v>9130</v>
      </c>
      <c r="G4217" s="9"/>
      <c r="H4217" s="255" t="s">
        <v>9171</v>
      </c>
      <c r="I4217" s="9">
        <v>3</v>
      </c>
    </row>
    <row r="4218" spans="1:9">
      <c r="A4218" s="255" t="s">
        <v>5398</v>
      </c>
      <c r="B4218" s="9">
        <v>3</v>
      </c>
      <c r="C4218" s="255" t="s">
        <v>9106</v>
      </c>
      <c r="D4218" s="9">
        <v>1655620.9127147109</v>
      </c>
      <c r="E4218" s="9">
        <v>1738714.7758603003</v>
      </c>
      <c r="F4218" s="255" t="s">
        <v>9131</v>
      </c>
      <c r="G4218" s="9"/>
      <c r="H4218" s="255" t="s">
        <v>9171</v>
      </c>
      <c r="I4218" s="9">
        <v>3</v>
      </c>
    </row>
    <row r="4219" spans="1:9">
      <c r="A4219" s="255" t="s">
        <v>5399</v>
      </c>
      <c r="B4219" s="9">
        <v>3</v>
      </c>
      <c r="C4219" s="255" t="s">
        <v>9107</v>
      </c>
      <c r="D4219" s="9">
        <v>5255654273.6655703</v>
      </c>
      <c r="E4219" s="9">
        <v>1738714.7758603003</v>
      </c>
      <c r="F4219" s="255" t="s">
        <v>9131</v>
      </c>
      <c r="G4219" s="9"/>
      <c r="H4219" s="255" t="s">
        <v>9171</v>
      </c>
      <c r="I4219" s="9">
        <v>3</v>
      </c>
    </row>
    <row r="4220" spans="1:9">
      <c r="A4220" s="255" t="s">
        <v>5400</v>
      </c>
      <c r="B4220" s="9">
        <v>3</v>
      </c>
      <c r="C4220" s="255" t="s">
        <v>9108</v>
      </c>
      <c r="D4220" s="9">
        <v>0.95220960660182163</v>
      </c>
      <c r="E4220" s="9">
        <v>1738714.7758603003</v>
      </c>
      <c r="F4220" s="255" t="s">
        <v>9131</v>
      </c>
      <c r="G4220" s="9"/>
      <c r="H4220" s="255" t="s">
        <v>9171</v>
      </c>
      <c r="I4220" s="9">
        <v>3</v>
      </c>
    </row>
    <row r="4221" spans="1:9">
      <c r="A4221" s="255" t="s">
        <v>5401</v>
      </c>
      <c r="B4221" s="9">
        <v>3</v>
      </c>
      <c r="C4221" s="255" t="s">
        <v>9215</v>
      </c>
      <c r="D4221" s="9">
        <v>3022.7236500392196</v>
      </c>
      <c r="E4221" s="9">
        <v>1738714.7758603003</v>
      </c>
      <c r="F4221" s="255" t="s">
        <v>9131</v>
      </c>
      <c r="G4221" s="9"/>
      <c r="H4221" s="255" t="s">
        <v>9171</v>
      </c>
      <c r="I4221" s="9">
        <v>3</v>
      </c>
    </row>
    <row r="4222" spans="1:9">
      <c r="A4222" s="255" t="s">
        <v>5402</v>
      </c>
      <c r="B4222" s="9">
        <v>3</v>
      </c>
      <c r="C4222" s="255" t="s">
        <v>9106</v>
      </c>
      <c r="D4222" s="9">
        <v>781777.42564911838</v>
      </c>
      <c r="E4222" s="9">
        <v>1738714.7758603003</v>
      </c>
      <c r="F4222" s="255" t="s">
        <v>9132</v>
      </c>
      <c r="G4222" s="9"/>
      <c r="H4222" s="255" t="s">
        <v>9171</v>
      </c>
      <c r="I4222" s="9">
        <v>3</v>
      </c>
    </row>
    <row r="4223" spans="1:9">
      <c r="A4223" s="255" t="s">
        <v>5403</v>
      </c>
      <c r="B4223" s="9">
        <v>3</v>
      </c>
      <c r="C4223" s="255" t="s">
        <v>9107</v>
      </c>
      <c r="D4223" s="9">
        <v>1460415770.0606189</v>
      </c>
      <c r="E4223" s="9">
        <v>1738714.7758603003</v>
      </c>
      <c r="F4223" s="255" t="s">
        <v>9132</v>
      </c>
      <c r="G4223" s="9"/>
      <c r="H4223" s="255" t="s">
        <v>9171</v>
      </c>
      <c r="I4223" s="9">
        <v>3</v>
      </c>
    </row>
    <row r="4224" spans="1:9">
      <c r="A4224" s="255" t="s">
        <v>5404</v>
      </c>
      <c r="B4224" s="9">
        <v>3</v>
      </c>
      <c r="C4224" s="255" t="s">
        <v>9108</v>
      </c>
      <c r="D4224" s="9">
        <v>0.44962948293937516</v>
      </c>
      <c r="E4224" s="9">
        <v>1738714.7758603003</v>
      </c>
      <c r="F4224" s="255" t="s">
        <v>9132</v>
      </c>
      <c r="G4224" s="9"/>
      <c r="H4224" s="255" t="s">
        <v>9171</v>
      </c>
      <c r="I4224" s="9">
        <v>3</v>
      </c>
    </row>
    <row r="4225" spans="1:9">
      <c r="A4225" s="255" t="s">
        <v>5405</v>
      </c>
      <c r="B4225" s="9">
        <v>3</v>
      </c>
      <c r="C4225" s="255" t="s">
        <v>9215</v>
      </c>
      <c r="D4225" s="9">
        <v>839.93981666027912</v>
      </c>
      <c r="E4225" s="9">
        <v>1738714.7758603003</v>
      </c>
      <c r="F4225" s="255" t="s">
        <v>9132</v>
      </c>
      <c r="G4225" s="9"/>
      <c r="H4225" s="255" t="s">
        <v>9171</v>
      </c>
      <c r="I4225" s="9">
        <v>3</v>
      </c>
    </row>
    <row r="4226" spans="1:9">
      <c r="A4226" s="255" t="s">
        <v>5406</v>
      </c>
      <c r="B4226" s="9">
        <v>3</v>
      </c>
      <c r="C4226" s="255" t="s">
        <v>9106</v>
      </c>
      <c r="D4226" s="9">
        <v>781777.42564911838</v>
      </c>
      <c r="E4226" s="9">
        <v>1738714.7758603003</v>
      </c>
      <c r="F4226" s="255" t="s">
        <v>9133</v>
      </c>
      <c r="G4226" s="9"/>
      <c r="H4226" s="255" t="s">
        <v>9171</v>
      </c>
      <c r="I4226" s="9">
        <v>3</v>
      </c>
    </row>
    <row r="4227" spans="1:9">
      <c r="A4227" s="255" t="s">
        <v>5407</v>
      </c>
      <c r="B4227" s="9">
        <v>3</v>
      </c>
      <c r="C4227" s="255" t="s">
        <v>9107</v>
      </c>
      <c r="D4227" s="9">
        <v>1460415770.0606189</v>
      </c>
      <c r="E4227" s="9">
        <v>1738714.7758603003</v>
      </c>
      <c r="F4227" s="255" t="s">
        <v>9133</v>
      </c>
      <c r="G4227" s="9"/>
      <c r="H4227" s="255" t="s">
        <v>9171</v>
      </c>
      <c r="I4227" s="9">
        <v>3</v>
      </c>
    </row>
    <row r="4228" spans="1:9">
      <c r="A4228" s="255" t="s">
        <v>5408</v>
      </c>
      <c r="B4228" s="9">
        <v>3</v>
      </c>
      <c r="C4228" s="255" t="s">
        <v>9108</v>
      </c>
      <c r="D4228" s="9">
        <v>0.44962948293937516</v>
      </c>
      <c r="E4228" s="9">
        <v>1738714.7758603003</v>
      </c>
      <c r="F4228" s="255" t="s">
        <v>9133</v>
      </c>
      <c r="G4228" s="9"/>
      <c r="H4228" s="255" t="s">
        <v>9171</v>
      </c>
      <c r="I4228" s="9">
        <v>3</v>
      </c>
    </row>
    <row r="4229" spans="1:9">
      <c r="A4229" s="255" t="s">
        <v>5409</v>
      </c>
      <c r="B4229" s="9">
        <v>3</v>
      </c>
      <c r="C4229" s="255" t="s">
        <v>9215</v>
      </c>
      <c r="D4229" s="9">
        <v>839.93981666027912</v>
      </c>
      <c r="E4229" s="9">
        <v>1738714.7758603003</v>
      </c>
      <c r="F4229" s="255" t="s">
        <v>9133</v>
      </c>
      <c r="G4229" s="9"/>
      <c r="H4229" s="255" t="s">
        <v>9171</v>
      </c>
      <c r="I4229" s="9">
        <v>3</v>
      </c>
    </row>
    <row r="4230" spans="1:9">
      <c r="A4230" s="255" t="s">
        <v>5410</v>
      </c>
      <c r="B4230" s="9">
        <v>3</v>
      </c>
      <c r="C4230" s="255" t="s">
        <v>9106</v>
      </c>
      <c r="D4230" s="9">
        <v>1738714.7758603003</v>
      </c>
      <c r="E4230" s="9">
        <v>1738714.7758603003</v>
      </c>
      <c r="F4230" s="255" t="s">
        <v>9134</v>
      </c>
      <c r="G4230" s="9"/>
      <c r="H4230" s="255" t="s">
        <v>9171</v>
      </c>
      <c r="I4230" s="9">
        <v>3</v>
      </c>
    </row>
    <row r="4231" spans="1:9">
      <c r="A4231" s="255" t="s">
        <v>5411</v>
      </c>
      <c r="B4231" s="9">
        <v>3</v>
      </c>
      <c r="C4231" s="255" t="s">
        <v>9107</v>
      </c>
      <c r="D4231" s="9">
        <v>1888685539.0124846</v>
      </c>
      <c r="E4231" s="9">
        <v>1738714.7758603003</v>
      </c>
      <c r="F4231" s="255" t="s">
        <v>9134</v>
      </c>
      <c r="G4231" s="9"/>
      <c r="H4231" s="255" t="s">
        <v>9171</v>
      </c>
      <c r="I4231" s="9">
        <v>3</v>
      </c>
    </row>
    <row r="4232" spans="1:9">
      <c r="A4232" s="255" t="s">
        <v>5412</v>
      </c>
      <c r="B4232" s="9">
        <v>3</v>
      </c>
      <c r="C4232" s="255" t="s">
        <v>9108</v>
      </c>
      <c r="D4232" s="9">
        <v>1</v>
      </c>
      <c r="E4232" s="9">
        <v>1738714.7758603003</v>
      </c>
      <c r="F4232" s="255" t="s">
        <v>9134</v>
      </c>
      <c r="G4232" s="9"/>
      <c r="H4232" s="255" t="s">
        <v>9171</v>
      </c>
      <c r="I4232" s="9">
        <v>3</v>
      </c>
    </row>
    <row r="4233" spans="1:9">
      <c r="A4233" s="255" t="s">
        <v>5413</v>
      </c>
      <c r="B4233" s="9">
        <v>3</v>
      </c>
      <c r="C4233" s="255" t="s">
        <v>9215</v>
      </c>
      <c r="D4233" s="9">
        <v>1086.2538038063087</v>
      </c>
      <c r="E4233" s="9">
        <v>1738714.7758603003</v>
      </c>
      <c r="F4233" s="255" t="s">
        <v>9134</v>
      </c>
      <c r="G4233" s="9"/>
      <c r="H4233" s="255" t="s">
        <v>9171</v>
      </c>
      <c r="I4233" s="9">
        <v>3</v>
      </c>
    </row>
    <row r="4234" spans="1:9">
      <c r="A4234" s="255" t="s">
        <v>5414</v>
      </c>
      <c r="B4234" s="9">
        <v>3</v>
      </c>
      <c r="C4234" s="255" t="s">
        <v>9106</v>
      </c>
      <c r="D4234" s="9">
        <v>1738714.7758603003</v>
      </c>
      <c r="E4234" s="9">
        <v>1738714.7758603003</v>
      </c>
      <c r="F4234" s="255" t="s">
        <v>9135</v>
      </c>
      <c r="G4234" s="9"/>
      <c r="H4234" s="255" t="s">
        <v>9171</v>
      </c>
      <c r="I4234" s="9">
        <v>3</v>
      </c>
    </row>
    <row r="4235" spans="1:9">
      <c r="A4235" s="255" t="s">
        <v>5415</v>
      </c>
      <c r="B4235" s="9">
        <v>3</v>
      </c>
      <c r="C4235" s="255" t="s">
        <v>9107</v>
      </c>
      <c r="D4235" s="9">
        <v>2964223890.499537</v>
      </c>
      <c r="E4235" s="9">
        <v>1738714.7758603003</v>
      </c>
      <c r="F4235" s="255" t="s">
        <v>9135</v>
      </c>
      <c r="G4235" s="9"/>
      <c r="H4235" s="255" t="s">
        <v>9171</v>
      </c>
      <c r="I4235" s="9">
        <v>3</v>
      </c>
    </row>
    <row r="4236" spans="1:9">
      <c r="A4236" s="255" t="s">
        <v>5416</v>
      </c>
      <c r="B4236" s="9">
        <v>3</v>
      </c>
      <c r="C4236" s="255" t="s">
        <v>9108</v>
      </c>
      <c r="D4236" s="9">
        <v>1</v>
      </c>
      <c r="E4236" s="9">
        <v>1738714.7758603003</v>
      </c>
      <c r="F4236" s="255" t="s">
        <v>9135</v>
      </c>
      <c r="G4236" s="9"/>
      <c r="H4236" s="255" t="s">
        <v>9171</v>
      </c>
      <c r="I4236" s="9">
        <v>3</v>
      </c>
    </row>
    <row r="4237" spans="1:9">
      <c r="A4237" s="255" t="s">
        <v>5417</v>
      </c>
      <c r="B4237" s="9">
        <v>3</v>
      </c>
      <c r="C4237" s="255" t="s">
        <v>9215</v>
      </c>
      <c r="D4237" s="9">
        <v>1704.8361995042378</v>
      </c>
      <c r="E4237" s="9">
        <v>1738714.7758603003</v>
      </c>
      <c r="F4237" s="255" t="s">
        <v>9135</v>
      </c>
      <c r="G4237" s="9"/>
      <c r="H4237" s="255" t="s">
        <v>9171</v>
      </c>
      <c r="I4237" s="9">
        <v>3</v>
      </c>
    </row>
    <row r="4238" spans="1:9">
      <c r="A4238" s="255" t="s">
        <v>5418</v>
      </c>
      <c r="B4238" s="9">
        <v>3</v>
      </c>
      <c r="C4238" s="255" t="s">
        <v>9106</v>
      </c>
      <c r="D4238" s="9">
        <v>811428.94446779497</v>
      </c>
      <c r="E4238" s="9">
        <v>1738714.7758603003</v>
      </c>
      <c r="F4238" s="255" t="s">
        <v>9136</v>
      </c>
      <c r="G4238" s="9"/>
      <c r="H4238" s="255" t="s">
        <v>9171</v>
      </c>
      <c r="I4238" s="9">
        <v>3</v>
      </c>
    </row>
    <row r="4239" spans="1:9">
      <c r="A4239" s="255" t="s">
        <v>5419</v>
      </c>
      <c r="B4239" s="9">
        <v>3</v>
      </c>
      <c r="C4239" s="255" t="s">
        <v>9107</v>
      </c>
      <c r="D4239" s="9">
        <v>2939200651.7079124</v>
      </c>
      <c r="E4239" s="9">
        <v>1738714.7758603003</v>
      </c>
      <c r="F4239" s="255" t="s">
        <v>9136</v>
      </c>
      <c r="G4239" s="9"/>
      <c r="H4239" s="255" t="s">
        <v>9171</v>
      </c>
      <c r="I4239" s="9">
        <v>3</v>
      </c>
    </row>
    <row r="4240" spans="1:9">
      <c r="A4240" s="255" t="s">
        <v>5420</v>
      </c>
      <c r="B4240" s="9">
        <v>3</v>
      </c>
      <c r="C4240" s="255" t="s">
        <v>9108</v>
      </c>
      <c r="D4240" s="9">
        <v>0.46668318216040194</v>
      </c>
      <c r="E4240" s="9">
        <v>1738714.7758603003</v>
      </c>
      <c r="F4240" s="255" t="s">
        <v>9136</v>
      </c>
      <c r="G4240" s="9"/>
      <c r="H4240" s="255" t="s">
        <v>9171</v>
      </c>
      <c r="I4240" s="9">
        <v>3</v>
      </c>
    </row>
    <row r="4241" spans="1:9">
      <c r="A4241" s="255" t="s">
        <v>5421</v>
      </c>
      <c r="B4241" s="9">
        <v>3</v>
      </c>
      <c r="C4241" s="255" t="s">
        <v>9215</v>
      </c>
      <c r="D4241" s="9">
        <v>1690.4443975025304</v>
      </c>
      <c r="E4241" s="9">
        <v>1738714.7758603003</v>
      </c>
      <c r="F4241" s="255" t="s">
        <v>9136</v>
      </c>
      <c r="G4241" s="9"/>
      <c r="H4241" s="255" t="s">
        <v>9171</v>
      </c>
      <c r="I4241" s="9">
        <v>3</v>
      </c>
    </row>
    <row r="4242" spans="1:9">
      <c r="A4242" s="255" t="s">
        <v>5422</v>
      </c>
      <c r="B4242" s="9">
        <v>3</v>
      </c>
      <c r="C4242" s="255" t="s">
        <v>9106</v>
      </c>
      <c r="D4242" s="9">
        <v>0</v>
      </c>
      <c r="E4242" s="9">
        <v>1738714.7758603003</v>
      </c>
      <c r="F4242" s="255" t="s">
        <v>9137</v>
      </c>
      <c r="G4242" s="9"/>
      <c r="H4242" s="255" t="s">
        <v>9171</v>
      </c>
      <c r="I4242" s="9">
        <v>3</v>
      </c>
    </row>
    <row r="4243" spans="1:9">
      <c r="A4243" s="255" t="s">
        <v>5423</v>
      </c>
      <c r="B4243" s="9">
        <v>3</v>
      </c>
      <c r="C4243" s="255" t="s">
        <v>9107</v>
      </c>
      <c r="D4243" s="9">
        <v>-647770268.54187977</v>
      </c>
      <c r="E4243" s="9">
        <v>1738714.7758603003</v>
      </c>
      <c r="F4243" s="255" t="s">
        <v>9137</v>
      </c>
      <c r="G4243" s="9"/>
      <c r="H4243" s="255" t="s">
        <v>9171</v>
      </c>
      <c r="I4243" s="9">
        <v>3</v>
      </c>
    </row>
    <row r="4244" spans="1:9">
      <c r="A4244" s="255" t="s">
        <v>5424</v>
      </c>
      <c r="B4244" s="9">
        <v>3</v>
      </c>
      <c r="C4244" s="255" t="s">
        <v>9108</v>
      </c>
      <c r="D4244" s="9">
        <v>0</v>
      </c>
      <c r="E4244" s="9">
        <v>1738714.7758603003</v>
      </c>
      <c r="F4244" s="255" t="s">
        <v>9137</v>
      </c>
      <c r="G4244" s="9"/>
      <c r="H4244" s="255" t="s">
        <v>9171</v>
      </c>
      <c r="I4244" s="9">
        <v>3</v>
      </c>
    </row>
    <row r="4245" spans="1:9">
      <c r="A4245" s="255" t="s">
        <v>5425</v>
      </c>
      <c r="B4245" s="9">
        <v>3</v>
      </c>
      <c r="C4245" s="255" t="s">
        <v>9215</v>
      </c>
      <c r="D4245" s="9">
        <v>-372.55694696754904</v>
      </c>
      <c r="E4245" s="9">
        <v>1738714.7758603003</v>
      </c>
      <c r="F4245" s="255" t="s">
        <v>9137</v>
      </c>
      <c r="G4245" s="9"/>
      <c r="H4245" s="255" t="s">
        <v>9171</v>
      </c>
      <c r="I4245" s="9">
        <v>3</v>
      </c>
    </row>
    <row r="4246" spans="1:9">
      <c r="A4246" s="255" t="s">
        <v>5426</v>
      </c>
      <c r="B4246" s="9">
        <v>3</v>
      </c>
      <c r="C4246" s="255" t="s">
        <v>9106</v>
      </c>
      <c r="D4246" s="9">
        <v>796069.55600434868</v>
      </c>
      <c r="E4246" s="9">
        <v>1738714.7758603003</v>
      </c>
      <c r="F4246" s="255" t="s">
        <v>9138</v>
      </c>
      <c r="G4246" s="9"/>
      <c r="H4246" s="255" t="s">
        <v>9171</v>
      </c>
      <c r="I4246" s="9">
        <v>3</v>
      </c>
    </row>
    <row r="4247" spans="1:9">
      <c r="A4247" s="255" t="s">
        <v>5427</v>
      </c>
      <c r="B4247" s="9">
        <v>3</v>
      </c>
      <c r="C4247" s="255" t="s">
        <v>9107</v>
      </c>
      <c r="D4247" s="9">
        <v>2291430383.1660328</v>
      </c>
      <c r="E4247" s="9">
        <v>1738714.7758603003</v>
      </c>
      <c r="F4247" s="255" t="s">
        <v>9138</v>
      </c>
      <c r="G4247" s="9"/>
      <c r="H4247" s="255" t="s">
        <v>9171</v>
      </c>
      <c r="I4247" s="9">
        <v>3</v>
      </c>
    </row>
    <row r="4248" spans="1:9">
      <c r="A4248" s="255" t="s">
        <v>5428</v>
      </c>
      <c r="B4248" s="9">
        <v>3</v>
      </c>
      <c r="C4248" s="255" t="s">
        <v>9108</v>
      </c>
      <c r="D4248" s="9">
        <v>0.45784942249108146</v>
      </c>
      <c r="E4248" s="9">
        <v>1738714.7758603003</v>
      </c>
      <c r="F4248" s="255" t="s">
        <v>9138</v>
      </c>
      <c r="G4248" s="9"/>
      <c r="H4248" s="255" t="s">
        <v>9171</v>
      </c>
      <c r="I4248" s="9">
        <v>3</v>
      </c>
    </row>
    <row r="4249" spans="1:9">
      <c r="A4249" s="255" t="s">
        <v>5429</v>
      </c>
      <c r="B4249" s="9">
        <v>3</v>
      </c>
      <c r="C4249" s="255" t="s">
        <v>9215</v>
      </c>
      <c r="D4249" s="9">
        <v>1317.8874505349813</v>
      </c>
      <c r="E4249" s="9">
        <v>1738714.7758603003</v>
      </c>
      <c r="F4249" s="255" t="s">
        <v>9138</v>
      </c>
      <c r="G4249" s="9"/>
      <c r="H4249" s="255" t="s">
        <v>9171</v>
      </c>
      <c r="I4249" s="9">
        <v>3</v>
      </c>
    </row>
    <row r="4250" spans="1:9">
      <c r="A4250" s="255" t="s">
        <v>5430</v>
      </c>
      <c r="B4250" s="9">
        <v>3</v>
      </c>
      <c r="C4250" s="255" t="s">
        <v>9106</v>
      </c>
      <c r="D4250" s="9">
        <v>572060.91058146593</v>
      </c>
      <c r="E4250" s="9">
        <v>1738714.7758603003</v>
      </c>
      <c r="F4250" s="255" t="s">
        <v>9139</v>
      </c>
      <c r="G4250" s="9"/>
      <c r="H4250" s="255" t="s">
        <v>9171</v>
      </c>
      <c r="I4250" s="9">
        <v>3</v>
      </c>
    </row>
    <row r="4251" spans="1:9">
      <c r="A4251" s="255" t="s">
        <v>5431</v>
      </c>
      <c r="B4251" s="9">
        <v>3</v>
      </c>
      <c r="C4251" s="255" t="s">
        <v>9107</v>
      </c>
      <c r="D4251" s="9">
        <v>831014613.10541403</v>
      </c>
      <c r="E4251" s="9">
        <v>1738714.7758603003</v>
      </c>
      <c r="F4251" s="255" t="s">
        <v>9139</v>
      </c>
      <c r="G4251" s="9"/>
      <c r="H4251" s="255" t="s">
        <v>9171</v>
      </c>
      <c r="I4251" s="9">
        <v>3</v>
      </c>
    </row>
    <row r="4252" spans="1:9">
      <c r="A4252" s="255" t="s">
        <v>5432</v>
      </c>
      <c r="B4252" s="9">
        <v>3</v>
      </c>
      <c r="C4252" s="255" t="s">
        <v>9108</v>
      </c>
      <c r="D4252" s="9">
        <v>0.32901365912555464</v>
      </c>
      <c r="E4252" s="9">
        <v>1738714.7758603003</v>
      </c>
      <c r="F4252" s="255" t="s">
        <v>9139</v>
      </c>
      <c r="G4252" s="9"/>
      <c r="H4252" s="255" t="s">
        <v>9171</v>
      </c>
      <c r="I4252" s="9">
        <v>3</v>
      </c>
    </row>
    <row r="4253" spans="1:9">
      <c r="A4253" s="255" t="s">
        <v>5433</v>
      </c>
      <c r="B4253" s="9">
        <v>3</v>
      </c>
      <c r="C4253" s="255" t="s">
        <v>9215</v>
      </c>
      <c r="D4253" s="9">
        <v>477.94763387470238</v>
      </c>
      <c r="E4253" s="9">
        <v>1738714.7758603003</v>
      </c>
      <c r="F4253" s="255" t="s">
        <v>9139</v>
      </c>
      <c r="G4253" s="9"/>
      <c r="H4253" s="255" t="s">
        <v>9171</v>
      </c>
      <c r="I4253" s="9">
        <v>3</v>
      </c>
    </row>
    <row r="4254" spans="1:9">
      <c r="A4254" s="255" t="s">
        <v>5434</v>
      </c>
      <c r="B4254" s="9">
        <v>3</v>
      </c>
      <c r="C4254" s="255" t="s">
        <v>9106</v>
      </c>
      <c r="D4254" s="9">
        <v>683529.99943361979</v>
      </c>
      <c r="E4254" s="9">
        <v>1738714.7758603003</v>
      </c>
      <c r="F4254" s="255" t="s">
        <v>9140</v>
      </c>
      <c r="G4254" s="9"/>
      <c r="H4254" s="255" t="s">
        <v>9171</v>
      </c>
      <c r="I4254" s="9">
        <v>3</v>
      </c>
    </row>
    <row r="4255" spans="1:9">
      <c r="A4255" s="255" t="s">
        <v>5435</v>
      </c>
      <c r="B4255" s="9">
        <v>3</v>
      </c>
      <c r="C4255" s="255" t="s">
        <v>9107</v>
      </c>
      <c r="D4255" s="9">
        <v>1075538351.4870524</v>
      </c>
      <c r="E4255" s="9">
        <v>1738714.7758603003</v>
      </c>
      <c r="F4255" s="255" t="s">
        <v>9140</v>
      </c>
      <c r="G4255" s="9"/>
      <c r="H4255" s="255" t="s">
        <v>9171</v>
      </c>
      <c r="I4255" s="9">
        <v>3</v>
      </c>
    </row>
    <row r="4256" spans="1:9">
      <c r="A4256" s="255" t="s">
        <v>5436</v>
      </c>
      <c r="B4256" s="9">
        <v>3</v>
      </c>
      <c r="C4256" s="255" t="s">
        <v>9108</v>
      </c>
      <c r="D4256" s="9">
        <v>0.39312370776593608</v>
      </c>
      <c r="E4256" s="9">
        <v>1738714.7758603003</v>
      </c>
      <c r="F4256" s="255" t="s">
        <v>9140</v>
      </c>
      <c r="G4256" s="9"/>
      <c r="H4256" s="255" t="s">
        <v>9171</v>
      </c>
      <c r="I4256" s="9">
        <v>3</v>
      </c>
    </row>
    <row r="4257" spans="1:9">
      <c r="A4257" s="255" t="s">
        <v>5437</v>
      </c>
      <c r="B4257" s="9">
        <v>3</v>
      </c>
      <c r="C4257" s="255" t="s">
        <v>9215</v>
      </c>
      <c r="D4257" s="9">
        <v>618.58239569792909</v>
      </c>
      <c r="E4257" s="9">
        <v>1738714.7758603003</v>
      </c>
      <c r="F4257" s="255" t="s">
        <v>9140</v>
      </c>
      <c r="G4257" s="9"/>
      <c r="H4257" s="255" t="s">
        <v>9171</v>
      </c>
      <c r="I4257" s="9">
        <v>3</v>
      </c>
    </row>
    <row r="4258" spans="1:9">
      <c r="A4258" s="255" t="s">
        <v>5438</v>
      </c>
      <c r="B4258" s="9">
        <v>3</v>
      </c>
      <c r="C4258" s="255" t="s">
        <v>9106</v>
      </c>
      <c r="D4258" s="9">
        <v>0</v>
      </c>
      <c r="E4258" s="9">
        <v>1738714.7758603003</v>
      </c>
      <c r="F4258" s="255" t="s">
        <v>9141</v>
      </c>
      <c r="G4258" s="9"/>
      <c r="H4258" s="255" t="s">
        <v>9171</v>
      </c>
      <c r="I4258" s="9">
        <v>3</v>
      </c>
    </row>
    <row r="4259" spans="1:9">
      <c r="A4259" s="255" t="s">
        <v>5439</v>
      </c>
      <c r="B4259" s="9">
        <v>3</v>
      </c>
      <c r="C4259" s="255" t="s">
        <v>9107</v>
      </c>
      <c r="D4259" s="9">
        <v>0</v>
      </c>
      <c r="E4259" s="9">
        <v>1738714.7758603003</v>
      </c>
      <c r="F4259" s="255" t="s">
        <v>9141</v>
      </c>
      <c r="G4259" s="9"/>
      <c r="H4259" s="255" t="s">
        <v>9171</v>
      </c>
      <c r="I4259" s="9">
        <v>3</v>
      </c>
    </row>
    <row r="4260" spans="1:9">
      <c r="A4260" s="255" t="s">
        <v>5440</v>
      </c>
      <c r="B4260" s="9">
        <v>3</v>
      </c>
      <c r="C4260" s="255" t="s">
        <v>9108</v>
      </c>
      <c r="D4260" s="9">
        <v>0</v>
      </c>
      <c r="E4260" s="9">
        <v>1738714.7758603003</v>
      </c>
      <c r="F4260" s="255" t="s">
        <v>9141</v>
      </c>
      <c r="G4260" s="9"/>
      <c r="H4260" s="255" t="s">
        <v>9171</v>
      </c>
      <c r="I4260" s="9">
        <v>3</v>
      </c>
    </row>
    <row r="4261" spans="1:9">
      <c r="A4261" s="255" t="s">
        <v>5441</v>
      </c>
      <c r="B4261" s="9">
        <v>3</v>
      </c>
      <c r="C4261" s="255" t="s">
        <v>9215</v>
      </c>
      <c r="D4261" s="9">
        <v>0</v>
      </c>
      <c r="E4261" s="9">
        <v>1738714.7758603003</v>
      </c>
      <c r="F4261" s="255" t="s">
        <v>9141</v>
      </c>
      <c r="G4261" s="9"/>
      <c r="H4261" s="255" t="s">
        <v>9171</v>
      </c>
      <c r="I4261" s="9">
        <v>3</v>
      </c>
    </row>
    <row r="4262" spans="1:9">
      <c r="A4262" s="255" t="s">
        <v>5442</v>
      </c>
      <c r="B4262" s="9">
        <v>4</v>
      </c>
      <c r="C4262" s="255" t="s">
        <v>9106</v>
      </c>
      <c r="D4262" s="9">
        <v>786644.64793996245</v>
      </c>
      <c r="E4262" s="9">
        <v>1755359.364322783</v>
      </c>
      <c r="F4262" s="255" t="s">
        <v>9117</v>
      </c>
      <c r="G4262" s="9"/>
      <c r="H4262" s="255" t="s">
        <v>9171</v>
      </c>
      <c r="I4262" s="9">
        <v>3</v>
      </c>
    </row>
    <row r="4263" spans="1:9">
      <c r="A4263" s="255" t="s">
        <v>5443</v>
      </c>
      <c r="B4263" s="9">
        <v>4</v>
      </c>
      <c r="C4263" s="255" t="s">
        <v>9107</v>
      </c>
      <c r="D4263" s="9">
        <v>2009804957.2910938</v>
      </c>
      <c r="E4263" s="9">
        <v>1755359.364322783</v>
      </c>
      <c r="F4263" s="255" t="s">
        <v>9117</v>
      </c>
      <c r="G4263" s="9"/>
      <c r="H4263" s="255" t="s">
        <v>9171</v>
      </c>
      <c r="I4263" s="9">
        <v>3</v>
      </c>
    </row>
    <row r="4264" spans="1:9">
      <c r="A4264" s="255" t="s">
        <v>5444</v>
      </c>
      <c r="B4264" s="9">
        <v>4</v>
      </c>
      <c r="C4264" s="255" t="s">
        <v>9108</v>
      </c>
      <c r="D4264" s="9">
        <v>0.4481388050380497</v>
      </c>
      <c r="E4264" s="9">
        <v>1755359.364322783</v>
      </c>
      <c r="F4264" s="255" t="s">
        <v>9117</v>
      </c>
      <c r="G4264" s="9"/>
      <c r="H4264" s="255" t="s">
        <v>9171</v>
      </c>
      <c r="I4264" s="9">
        <v>3</v>
      </c>
    </row>
    <row r="4265" spans="1:9">
      <c r="A4265" s="255" t="s">
        <v>5445</v>
      </c>
      <c r="B4265" s="9">
        <v>4</v>
      </c>
      <c r="C4265" s="255" t="s">
        <v>9215</v>
      </c>
      <c r="D4265" s="9">
        <v>1144.9535622960464</v>
      </c>
      <c r="E4265" s="9">
        <v>1755359.364322783</v>
      </c>
      <c r="F4265" s="255" t="s">
        <v>9117</v>
      </c>
      <c r="G4265" s="9"/>
      <c r="H4265" s="255" t="s">
        <v>9171</v>
      </c>
      <c r="I4265" s="9">
        <v>3</v>
      </c>
    </row>
    <row r="4266" spans="1:9">
      <c r="A4266" s="255" t="s">
        <v>5446</v>
      </c>
      <c r="B4266" s="9">
        <v>4</v>
      </c>
      <c r="C4266" s="255" t="s">
        <v>9106</v>
      </c>
      <c r="D4266" s="9">
        <v>0</v>
      </c>
      <c r="E4266" s="9">
        <v>1755359.364322783</v>
      </c>
      <c r="F4266" s="255" t="s">
        <v>9118</v>
      </c>
      <c r="G4266" s="9"/>
      <c r="H4266" s="255" t="s">
        <v>9171</v>
      </c>
      <c r="I4266" s="9">
        <v>3</v>
      </c>
    </row>
    <row r="4267" spans="1:9">
      <c r="A4267" s="255" t="s">
        <v>5447</v>
      </c>
      <c r="B4267" s="9">
        <v>4</v>
      </c>
      <c r="C4267" s="255" t="s">
        <v>9107</v>
      </c>
      <c r="D4267" s="9">
        <v>0</v>
      </c>
      <c r="E4267" s="9">
        <v>1755359.364322783</v>
      </c>
      <c r="F4267" s="255" t="s">
        <v>9118</v>
      </c>
      <c r="G4267" s="9"/>
      <c r="H4267" s="255" t="s">
        <v>9171</v>
      </c>
      <c r="I4267" s="9">
        <v>3</v>
      </c>
    </row>
    <row r="4268" spans="1:9">
      <c r="A4268" s="255" t="s">
        <v>5448</v>
      </c>
      <c r="B4268" s="9">
        <v>4</v>
      </c>
      <c r="C4268" s="255" t="s">
        <v>9108</v>
      </c>
      <c r="D4268" s="9">
        <v>0</v>
      </c>
      <c r="E4268" s="9">
        <v>1755359.364322783</v>
      </c>
      <c r="F4268" s="255" t="s">
        <v>9118</v>
      </c>
      <c r="G4268" s="9"/>
      <c r="H4268" s="255" t="s">
        <v>9171</v>
      </c>
      <c r="I4268" s="9">
        <v>3</v>
      </c>
    </row>
    <row r="4269" spans="1:9">
      <c r="A4269" s="255" t="s">
        <v>5449</v>
      </c>
      <c r="B4269" s="9">
        <v>4</v>
      </c>
      <c r="C4269" s="255" t="s">
        <v>9215</v>
      </c>
      <c r="D4269" s="9">
        <v>0</v>
      </c>
      <c r="E4269" s="9">
        <v>1755359.364322783</v>
      </c>
      <c r="F4269" s="255" t="s">
        <v>9118</v>
      </c>
      <c r="G4269" s="9"/>
      <c r="H4269" s="255" t="s">
        <v>9171</v>
      </c>
      <c r="I4269" s="9">
        <v>3</v>
      </c>
    </row>
    <row r="4270" spans="1:9">
      <c r="A4270" s="255" t="s">
        <v>5450</v>
      </c>
      <c r="B4270" s="9">
        <v>4</v>
      </c>
      <c r="C4270" s="255" t="s">
        <v>9106</v>
      </c>
      <c r="D4270" s="9">
        <v>0</v>
      </c>
      <c r="E4270" s="9">
        <v>1755359.364322783</v>
      </c>
      <c r="F4270" s="255" t="s">
        <v>9119</v>
      </c>
      <c r="G4270" s="9"/>
      <c r="H4270" s="255" t="s">
        <v>9171</v>
      </c>
      <c r="I4270" s="9">
        <v>3</v>
      </c>
    </row>
    <row r="4271" spans="1:9">
      <c r="A4271" s="255" t="s">
        <v>5451</v>
      </c>
      <c r="B4271" s="9">
        <v>4</v>
      </c>
      <c r="C4271" s="255" t="s">
        <v>9107</v>
      </c>
      <c r="D4271" s="9">
        <v>0</v>
      </c>
      <c r="E4271" s="9">
        <v>1755359.364322783</v>
      </c>
      <c r="F4271" s="255" t="s">
        <v>9119</v>
      </c>
      <c r="G4271" s="9"/>
      <c r="H4271" s="255" t="s">
        <v>9171</v>
      </c>
      <c r="I4271" s="9">
        <v>3</v>
      </c>
    </row>
    <row r="4272" spans="1:9">
      <c r="A4272" s="255" t="s">
        <v>5452</v>
      </c>
      <c r="B4272" s="9">
        <v>4</v>
      </c>
      <c r="C4272" s="255" t="s">
        <v>9108</v>
      </c>
      <c r="D4272" s="9">
        <v>0</v>
      </c>
      <c r="E4272" s="9">
        <v>1755359.364322783</v>
      </c>
      <c r="F4272" s="255" t="s">
        <v>9119</v>
      </c>
      <c r="G4272" s="9"/>
      <c r="H4272" s="255" t="s">
        <v>9171</v>
      </c>
      <c r="I4272" s="9">
        <v>3</v>
      </c>
    </row>
    <row r="4273" spans="1:9">
      <c r="A4273" s="255" t="s">
        <v>5453</v>
      </c>
      <c r="B4273" s="9">
        <v>4</v>
      </c>
      <c r="C4273" s="255" t="s">
        <v>9215</v>
      </c>
      <c r="D4273" s="9">
        <v>0</v>
      </c>
      <c r="E4273" s="9">
        <v>1755359.364322783</v>
      </c>
      <c r="F4273" s="255" t="s">
        <v>9119</v>
      </c>
      <c r="G4273" s="9"/>
      <c r="H4273" s="255" t="s">
        <v>9171</v>
      </c>
      <c r="I4273" s="9">
        <v>3</v>
      </c>
    </row>
    <row r="4274" spans="1:9">
      <c r="A4274" s="255" t="s">
        <v>5454</v>
      </c>
      <c r="B4274" s="9">
        <v>4</v>
      </c>
      <c r="C4274" s="255" t="s">
        <v>9106</v>
      </c>
      <c r="D4274" s="9">
        <v>0</v>
      </c>
      <c r="E4274" s="9">
        <v>1755359.364322783</v>
      </c>
      <c r="F4274" s="255" t="s">
        <v>9120</v>
      </c>
      <c r="G4274" s="9"/>
      <c r="H4274" s="255" t="s">
        <v>9171</v>
      </c>
      <c r="I4274" s="9">
        <v>3</v>
      </c>
    </row>
    <row r="4275" spans="1:9">
      <c r="A4275" s="255" t="s">
        <v>5455</v>
      </c>
      <c r="B4275" s="9">
        <v>4</v>
      </c>
      <c r="C4275" s="255" t="s">
        <v>9107</v>
      </c>
      <c r="D4275" s="9">
        <v>0</v>
      </c>
      <c r="E4275" s="9">
        <v>1755359.364322783</v>
      </c>
      <c r="F4275" s="255" t="s">
        <v>9120</v>
      </c>
      <c r="G4275" s="9"/>
      <c r="H4275" s="255" t="s">
        <v>9171</v>
      </c>
      <c r="I4275" s="9">
        <v>3</v>
      </c>
    </row>
    <row r="4276" spans="1:9">
      <c r="A4276" s="255" t="s">
        <v>5456</v>
      </c>
      <c r="B4276" s="9">
        <v>4</v>
      </c>
      <c r="C4276" s="255" t="s">
        <v>9108</v>
      </c>
      <c r="D4276" s="9">
        <v>0</v>
      </c>
      <c r="E4276" s="9">
        <v>1755359.364322783</v>
      </c>
      <c r="F4276" s="255" t="s">
        <v>9120</v>
      </c>
      <c r="G4276" s="9"/>
      <c r="H4276" s="255" t="s">
        <v>9171</v>
      </c>
      <c r="I4276" s="9">
        <v>3</v>
      </c>
    </row>
    <row r="4277" spans="1:9">
      <c r="A4277" s="255" t="s">
        <v>5457</v>
      </c>
      <c r="B4277" s="9">
        <v>4</v>
      </c>
      <c r="C4277" s="255" t="s">
        <v>9215</v>
      </c>
      <c r="D4277" s="9">
        <v>0</v>
      </c>
      <c r="E4277" s="9">
        <v>1755359.364322783</v>
      </c>
      <c r="F4277" s="255" t="s">
        <v>9120</v>
      </c>
      <c r="G4277" s="9"/>
      <c r="H4277" s="255" t="s">
        <v>9171</v>
      </c>
      <c r="I4277" s="9">
        <v>3</v>
      </c>
    </row>
    <row r="4278" spans="1:9">
      <c r="A4278" s="255" t="s">
        <v>5458</v>
      </c>
      <c r="B4278" s="9">
        <v>4</v>
      </c>
      <c r="C4278" s="255" t="s">
        <v>9106</v>
      </c>
      <c r="D4278" s="9">
        <v>0</v>
      </c>
      <c r="E4278" s="9">
        <v>1755359.364322783</v>
      </c>
      <c r="F4278" s="255" t="s">
        <v>9121</v>
      </c>
      <c r="G4278" s="9"/>
      <c r="H4278" s="255" t="s">
        <v>9171</v>
      </c>
      <c r="I4278" s="9">
        <v>3</v>
      </c>
    </row>
    <row r="4279" spans="1:9">
      <c r="A4279" s="255" t="s">
        <v>5459</v>
      </c>
      <c r="B4279" s="9">
        <v>4</v>
      </c>
      <c r="C4279" s="255" t="s">
        <v>9107</v>
      </c>
      <c r="D4279" s="9">
        <v>0</v>
      </c>
      <c r="E4279" s="9">
        <v>1755359.364322783</v>
      </c>
      <c r="F4279" s="255" t="s">
        <v>9121</v>
      </c>
      <c r="G4279" s="9"/>
      <c r="H4279" s="255" t="s">
        <v>9171</v>
      </c>
      <c r="I4279" s="9">
        <v>3</v>
      </c>
    </row>
    <row r="4280" spans="1:9">
      <c r="A4280" s="255" t="s">
        <v>5460</v>
      </c>
      <c r="B4280" s="9">
        <v>4</v>
      </c>
      <c r="C4280" s="255" t="s">
        <v>9108</v>
      </c>
      <c r="D4280" s="9">
        <v>0</v>
      </c>
      <c r="E4280" s="9">
        <v>1755359.364322783</v>
      </c>
      <c r="F4280" s="255" t="s">
        <v>9121</v>
      </c>
      <c r="G4280" s="9"/>
      <c r="H4280" s="255" t="s">
        <v>9171</v>
      </c>
      <c r="I4280" s="9">
        <v>3</v>
      </c>
    </row>
    <row r="4281" spans="1:9">
      <c r="A4281" s="255" t="s">
        <v>5461</v>
      </c>
      <c r="B4281" s="9">
        <v>4</v>
      </c>
      <c r="C4281" s="255" t="s">
        <v>9215</v>
      </c>
      <c r="D4281" s="9">
        <v>0</v>
      </c>
      <c r="E4281" s="9">
        <v>1755359.364322783</v>
      </c>
      <c r="F4281" s="255" t="s">
        <v>9121</v>
      </c>
      <c r="G4281" s="9"/>
      <c r="H4281" s="255" t="s">
        <v>9171</v>
      </c>
      <c r="I4281" s="9">
        <v>3</v>
      </c>
    </row>
    <row r="4282" spans="1:9">
      <c r="A4282" s="255" t="s">
        <v>5462</v>
      </c>
      <c r="B4282" s="9">
        <v>4</v>
      </c>
      <c r="C4282" s="255" t="s">
        <v>9106</v>
      </c>
      <c r="D4282" s="9">
        <v>0</v>
      </c>
      <c r="E4282" s="9">
        <v>1755359.364322783</v>
      </c>
      <c r="F4282" s="255" t="s">
        <v>9122</v>
      </c>
      <c r="G4282" s="9"/>
      <c r="H4282" s="255" t="s">
        <v>9171</v>
      </c>
      <c r="I4282" s="9">
        <v>3</v>
      </c>
    </row>
    <row r="4283" spans="1:9">
      <c r="A4283" s="255" t="s">
        <v>5463</v>
      </c>
      <c r="B4283" s="9">
        <v>4</v>
      </c>
      <c r="C4283" s="255" t="s">
        <v>9107</v>
      </c>
      <c r="D4283" s="9">
        <v>0</v>
      </c>
      <c r="E4283" s="9">
        <v>1755359.364322783</v>
      </c>
      <c r="F4283" s="255" t="s">
        <v>9122</v>
      </c>
      <c r="G4283" s="9"/>
      <c r="H4283" s="255" t="s">
        <v>9171</v>
      </c>
      <c r="I4283" s="9">
        <v>3</v>
      </c>
    </row>
    <row r="4284" spans="1:9">
      <c r="A4284" s="255" t="s">
        <v>5464</v>
      </c>
      <c r="B4284" s="9">
        <v>4</v>
      </c>
      <c r="C4284" s="255" t="s">
        <v>9108</v>
      </c>
      <c r="D4284" s="9">
        <v>0</v>
      </c>
      <c r="E4284" s="9">
        <v>1755359.364322783</v>
      </c>
      <c r="F4284" s="255" t="s">
        <v>9122</v>
      </c>
      <c r="G4284" s="9"/>
      <c r="H4284" s="255" t="s">
        <v>9171</v>
      </c>
      <c r="I4284" s="9">
        <v>3</v>
      </c>
    </row>
    <row r="4285" spans="1:9">
      <c r="A4285" s="255" t="s">
        <v>5465</v>
      </c>
      <c r="B4285" s="9">
        <v>4</v>
      </c>
      <c r="C4285" s="255" t="s">
        <v>9215</v>
      </c>
      <c r="D4285" s="9">
        <v>0</v>
      </c>
      <c r="E4285" s="9">
        <v>1755359.364322783</v>
      </c>
      <c r="F4285" s="255" t="s">
        <v>9122</v>
      </c>
      <c r="G4285" s="9"/>
      <c r="H4285" s="255" t="s">
        <v>9171</v>
      </c>
      <c r="I4285" s="9">
        <v>3</v>
      </c>
    </row>
    <row r="4286" spans="1:9">
      <c r="A4286" s="255" t="s">
        <v>5466</v>
      </c>
      <c r="B4286" s="9">
        <v>4</v>
      </c>
      <c r="C4286" s="255" t="s">
        <v>9106</v>
      </c>
      <c r="D4286" s="9">
        <v>0</v>
      </c>
      <c r="E4286" s="9">
        <v>1755359.364322783</v>
      </c>
      <c r="F4286" s="255" t="s">
        <v>9123</v>
      </c>
      <c r="G4286" s="9"/>
      <c r="H4286" s="255" t="s">
        <v>9171</v>
      </c>
      <c r="I4286" s="9">
        <v>3</v>
      </c>
    </row>
    <row r="4287" spans="1:9">
      <c r="A4287" s="255" t="s">
        <v>5467</v>
      </c>
      <c r="B4287" s="9">
        <v>4</v>
      </c>
      <c r="C4287" s="255" t="s">
        <v>9107</v>
      </c>
      <c r="D4287" s="9">
        <v>0</v>
      </c>
      <c r="E4287" s="9">
        <v>1755359.364322783</v>
      </c>
      <c r="F4287" s="255" t="s">
        <v>9123</v>
      </c>
      <c r="G4287" s="9"/>
      <c r="H4287" s="255" t="s">
        <v>9171</v>
      </c>
      <c r="I4287" s="9">
        <v>3</v>
      </c>
    </row>
    <row r="4288" spans="1:9">
      <c r="A4288" s="255" t="s">
        <v>5468</v>
      </c>
      <c r="B4288" s="9">
        <v>4</v>
      </c>
      <c r="C4288" s="255" t="s">
        <v>9108</v>
      </c>
      <c r="D4288" s="9">
        <v>0</v>
      </c>
      <c r="E4288" s="9">
        <v>1755359.364322783</v>
      </c>
      <c r="F4288" s="255" t="s">
        <v>9123</v>
      </c>
      <c r="G4288" s="9"/>
      <c r="H4288" s="255" t="s">
        <v>9171</v>
      </c>
      <c r="I4288" s="9">
        <v>3</v>
      </c>
    </row>
    <row r="4289" spans="1:9">
      <c r="A4289" s="255" t="s">
        <v>5469</v>
      </c>
      <c r="B4289" s="9">
        <v>4</v>
      </c>
      <c r="C4289" s="255" t="s">
        <v>9215</v>
      </c>
      <c r="D4289" s="9">
        <v>0</v>
      </c>
      <c r="E4289" s="9">
        <v>1755359.364322783</v>
      </c>
      <c r="F4289" s="255" t="s">
        <v>9123</v>
      </c>
      <c r="G4289" s="9"/>
      <c r="H4289" s="255" t="s">
        <v>9171</v>
      </c>
      <c r="I4289" s="9">
        <v>3</v>
      </c>
    </row>
    <row r="4290" spans="1:9">
      <c r="A4290" s="255" t="s">
        <v>5470</v>
      </c>
      <c r="B4290" s="9">
        <v>4</v>
      </c>
      <c r="C4290" s="255" t="s">
        <v>9106</v>
      </c>
      <c r="D4290" s="9">
        <v>0</v>
      </c>
      <c r="E4290" s="9">
        <v>1755359.364322783</v>
      </c>
      <c r="F4290" s="255" t="s">
        <v>9124</v>
      </c>
      <c r="G4290" s="9"/>
      <c r="H4290" s="255" t="s">
        <v>9171</v>
      </c>
      <c r="I4290" s="9">
        <v>3</v>
      </c>
    </row>
    <row r="4291" spans="1:9">
      <c r="A4291" s="255" t="s">
        <v>5471</v>
      </c>
      <c r="B4291" s="9">
        <v>4</v>
      </c>
      <c r="C4291" s="255" t="s">
        <v>9107</v>
      </c>
      <c r="D4291" s="9">
        <v>0</v>
      </c>
      <c r="E4291" s="9">
        <v>1755359.364322783</v>
      </c>
      <c r="F4291" s="255" t="s">
        <v>9124</v>
      </c>
      <c r="G4291" s="9"/>
      <c r="H4291" s="255" t="s">
        <v>9171</v>
      </c>
      <c r="I4291" s="9">
        <v>3</v>
      </c>
    </row>
    <row r="4292" spans="1:9">
      <c r="A4292" s="255" t="s">
        <v>5472</v>
      </c>
      <c r="B4292" s="9">
        <v>4</v>
      </c>
      <c r="C4292" s="255" t="s">
        <v>9108</v>
      </c>
      <c r="D4292" s="9">
        <v>0</v>
      </c>
      <c r="E4292" s="9">
        <v>1755359.364322783</v>
      </c>
      <c r="F4292" s="255" t="s">
        <v>9124</v>
      </c>
      <c r="G4292" s="9"/>
      <c r="H4292" s="255" t="s">
        <v>9171</v>
      </c>
      <c r="I4292" s="9">
        <v>3</v>
      </c>
    </row>
    <row r="4293" spans="1:9">
      <c r="A4293" s="255" t="s">
        <v>5473</v>
      </c>
      <c r="B4293" s="9">
        <v>4</v>
      </c>
      <c r="C4293" s="255" t="s">
        <v>9215</v>
      </c>
      <c r="D4293" s="9">
        <v>0</v>
      </c>
      <c r="E4293" s="9">
        <v>1755359.364322783</v>
      </c>
      <c r="F4293" s="255" t="s">
        <v>9124</v>
      </c>
      <c r="G4293" s="9"/>
      <c r="H4293" s="255" t="s">
        <v>9171</v>
      </c>
      <c r="I4293" s="9">
        <v>3</v>
      </c>
    </row>
    <row r="4294" spans="1:9">
      <c r="A4294" s="255" t="s">
        <v>5474</v>
      </c>
      <c r="B4294" s="9">
        <v>4</v>
      </c>
      <c r="C4294" s="255" t="s">
        <v>9106</v>
      </c>
      <c r="D4294" s="9">
        <v>1634831.2609627454</v>
      </c>
      <c r="E4294" s="9">
        <v>1755359.364322783</v>
      </c>
      <c r="F4294" s="255" t="s">
        <v>9125</v>
      </c>
      <c r="G4294" s="9"/>
      <c r="H4294" s="255" t="s">
        <v>9171</v>
      </c>
      <c r="I4294" s="9">
        <v>3</v>
      </c>
    </row>
    <row r="4295" spans="1:9">
      <c r="A4295" s="255" t="s">
        <v>5475</v>
      </c>
      <c r="B4295" s="9">
        <v>4</v>
      </c>
      <c r="C4295" s="255" t="s">
        <v>9107</v>
      </c>
      <c r="D4295" s="9">
        <v>3718377636.5753026</v>
      </c>
      <c r="E4295" s="9">
        <v>1755359.364322783</v>
      </c>
      <c r="F4295" s="255" t="s">
        <v>9125</v>
      </c>
      <c r="G4295" s="9"/>
      <c r="H4295" s="255" t="s">
        <v>9171</v>
      </c>
      <c r="I4295" s="9">
        <v>3</v>
      </c>
    </row>
    <row r="4296" spans="1:9">
      <c r="A4296" s="255" t="s">
        <v>5476</v>
      </c>
      <c r="B4296" s="9">
        <v>4</v>
      </c>
      <c r="C4296" s="255" t="s">
        <v>9108</v>
      </c>
      <c r="D4296" s="9">
        <v>0.93133707786010111</v>
      </c>
      <c r="E4296" s="9">
        <v>1755359.364322783</v>
      </c>
      <c r="F4296" s="255" t="s">
        <v>9125</v>
      </c>
      <c r="G4296" s="9"/>
      <c r="H4296" s="255" t="s">
        <v>9171</v>
      </c>
      <c r="I4296" s="9">
        <v>3</v>
      </c>
    </row>
    <row r="4297" spans="1:9">
      <c r="A4297" s="255" t="s">
        <v>5477</v>
      </c>
      <c r="B4297" s="9">
        <v>4</v>
      </c>
      <c r="C4297" s="255" t="s">
        <v>9215</v>
      </c>
      <c r="D4297" s="9">
        <v>2118.2999402574478</v>
      </c>
      <c r="E4297" s="9">
        <v>1755359.364322783</v>
      </c>
      <c r="F4297" s="255" t="s">
        <v>9125</v>
      </c>
      <c r="G4297" s="9"/>
      <c r="H4297" s="255" t="s">
        <v>9171</v>
      </c>
      <c r="I4297" s="9">
        <v>3</v>
      </c>
    </row>
    <row r="4298" spans="1:9">
      <c r="A4298" s="255" t="s">
        <v>5478</v>
      </c>
      <c r="B4298" s="9">
        <v>4</v>
      </c>
      <c r="C4298" s="255" t="s">
        <v>9106</v>
      </c>
      <c r="D4298" s="9">
        <v>1634831.2609627454</v>
      </c>
      <c r="E4298" s="9">
        <v>1755359.364322783</v>
      </c>
      <c r="F4298" s="255" t="s">
        <v>9126</v>
      </c>
      <c r="G4298" s="9"/>
      <c r="H4298" s="255" t="s">
        <v>9171</v>
      </c>
      <c r="I4298" s="9">
        <v>3</v>
      </c>
    </row>
    <row r="4299" spans="1:9">
      <c r="A4299" s="255" t="s">
        <v>5479</v>
      </c>
      <c r="B4299" s="9">
        <v>4</v>
      </c>
      <c r="C4299" s="255" t="s">
        <v>9107</v>
      </c>
      <c r="D4299" s="9">
        <v>3718377636.5753026</v>
      </c>
      <c r="E4299" s="9">
        <v>1755359.364322783</v>
      </c>
      <c r="F4299" s="255" t="s">
        <v>9126</v>
      </c>
      <c r="G4299" s="9"/>
      <c r="H4299" s="255" t="s">
        <v>9171</v>
      </c>
      <c r="I4299" s="9">
        <v>3</v>
      </c>
    </row>
    <row r="4300" spans="1:9">
      <c r="A4300" s="255" t="s">
        <v>5480</v>
      </c>
      <c r="B4300" s="9">
        <v>4</v>
      </c>
      <c r="C4300" s="255" t="s">
        <v>9108</v>
      </c>
      <c r="D4300" s="9">
        <v>0.93133707786010111</v>
      </c>
      <c r="E4300" s="9">
        <v>1755359.364322783</v>
      </c>
      <c r="F4300" s="255" t="s">
        <v>9126</v>
      </c>
      <c r="G4300" s="9"/>
      <c r="H4300" s="255" t="s">
        <v>9171</v>
      </c>
      <c r="I4300" s="9">
        <v>3</v>
      </c>
    </row>
    <row r="4301" spans="1:9">
      <c r="A4301" s="255" t="s">
        <v>5481</v>
      </c>
      <c r="B4301" s="9">
        <v>4</v>
      </c>
      <c r="C4301" s="255" t="s">
        <v>9215</v>
      </c>
      <c r="D4301" s="9">
        <v>2118.2999402574478</v>
      </c>
      <c r="E4301" s="9">
        <v>1755359.364322783</v>
      </c>
      <c r="F4301" s="255" t="s">
        <v>9126</v>
      </c>
      <c r="G4301" s="9"/>
      <c r="H4301" s="255" t="s">
        <v>9171</v>
      </c>
      <c r="I4301" s="9">
        <v>3</v>
      </c>
    </row>
    <row r="4302" spans="1:9">
      <c r="A4302" s="255" t="s">
        <v>5482</v>
      </c>
      <c r="B4302" s="9">
        <v>4</v>
      </c>
      <c r="C4302" s="255" t="s">
        <v>9106</v>
      </c>
      <c r="D4302" s="9">
        <v>1634831.2609627454</v>
      </c>
      <c r="E4302" s="9">
        <v>1755359.364322783</v>
      </c>
      <c r="F4302" s="255" t="s">
        <v>9127</v>
      </c>
      <c r="G4302" s="9"/>
      <c r="H4302" s="255" t="s">
        <v>9171</v>
      </c>
      <c r="I4302" s="9">
        <v>3</v>
      </c>
    </row>
    <row r="4303" spans="1:9">
      <c r="A4303" s="255" t="s">
        <v>5483</v>
      </c>
      <c r="B4303" s="9">
        <v>4</v>
      </c>
      <c r="C4303" s="255" t="s">
        <v>9107</v>
      </c>
      <c r="D4303" s="9">
        <v>3718377636.5753026</v>
      </c>
      <c r="E4303" s="9">
        <v>1755359.364322783</v>
      </c>
      <c r="F4303" s="255" t="s">
        <v>9127</v>
      </c>
      <c r="G4303" s="9"/>
      <c r="H4303" s="255" t="s">
        <v>9171</v>
      </c>
      <c r="I4303" s="9">
        <v>3</v>
      </c>
    </row>
    <row r="4304" spans="1:9">
      <c r="A4304" s="255" t="s">
        <v>5484</v>
      </c>
      <c r="B4304" s="9">
        <v>4</v>
      </c>
      <c r="C4304" s="255" t="s">
        <v>9108</v>
      </c>
      <c r="D4304" s="9">
        <v>0.93133707786010111</v>
      </c>
      <c r="E4304" s="9">
        <v>1755359.364322783</v>
      </c>
      <c r="F4304" s="255" t="s">
        <v>9127</v>
      </c>
      <c r="G4304" s="9"/>
      <c r="H4304" s="255" t="s">
        <v>9171</v>
      </c>
      <c r="I4304" s="9">
        <v>3</v>
      </c>
    </row>
    <row r="4305" spans="1:9">
      <c r="A4305" s="255" t="s">
        <v>5485</v>
      </c>
      <c r="B4305" s="9">
        <v>4</v>
      </c>
      <c r="C4305" s="255" t="s">
        <v>9215</v>
      </c>
      <c r="D4305" s="9">
        <v>2118.2999402574478</v>
      </c>
      <c r="E4305" s="9">
        <v>1755359.364322783</v>
      </c>
      <c r="F4305" s="255" t="s">
        <v>9127</v>
      </c>
      <c r="G4305" s="9"/>
      <c r="H4305" s="255" t="s">
        <v>9171</v>
      </c>
      <c r="I4305" s="9">
        <v>3</v>
      </c>
    </row>
    <row r="4306" spans="1:9">
      <c r="A4306" s="255" t="s">
        <v>5486</v>
      </c>
      <c r="B4306" s="9">
        <v>4</v>
      </c>
      <c r="C4306" s="255" t="s">
        <v>9106</v>
      </c>
      <c r="D4306" s="9">
        <v>1755359.364322783</v>
      </c>
      <c r="E4306" s="9">
        <v>1755359.364322783</v>
      </c>
      <c r="F4306" s="255" t="s">
        <v>9128</v>
      </c>
      <c r="G4306" s="9"/>
      <c r="H4306" s="255" t="s">
        <v>9171</v>
      </c>
      <c r="I4306" s="9">
        <v>3</v>
      </c>
    </row>
    <row r="4307" spans="1:9">
      <c r="A4307" s="255" t="s">
        <v>5487</v>
      </c>
      <c r="B4307" s="9">
        <v>4</v>
      </c>
      <c r="C4307" s="255" t="s">
        <v>9107</v>
      </c>
      <c r="D4307" s="9">
        <v>1704915339.4715033</v>
      </c>
      <c r="E4307" s="9">
        <v>1755359.364322783</v>
      </c>
      <c r="F4307" s="255" t="s">
        <v>9128</v>
      </c>
      <c r="G4307" s="9"/>
      <c r="H4307" s="255" t="s">
        <v>9171</v>
      </c>
      <c r="I4307" s="9">
        <v>3</v>
      </c>
    </row>
    <row r="4308" spans="1:9">
      <c r="A4308" s="255" t="s">
        <v>5488</v>
      </c>
      <c r="B4308" s="9">
        <v>4</v>
      </c>
      <c r="C4308" s="255" t="s">
        <v>9108</v>
      </c>
      <c r="D4308" s="9">
        <v>1</v>
      </c>
      <c r="E4308" s="9">
        <v>1755359.364322783</v>
      </c>
      <c r="F4308" s="255" t="s">
        <v>9128</v>
      </c>
      <c r="G4308" s="9"/>
      <c r="H4308" s="255" t="s">
        <v>9171</v>
      </c>
      <c r="I4308" s="9">
        <v>3</v>
      </c>
    </row>
    <row r="4309" spans="1:9">
      <c r="A4309" s="255" t="s">
        <v>5489</v>
      </c>
      <c r="B4309" s="9">
        <v>4</v>
      </c>
      <c r="C4309" s="255" t="s">
        <v>9215</v>
      </c>
      <c r="D4309" s="9">
        <v>971.26285028778648</v>
      </c>
      <c r="E4309" s="9">
        <v>1755359.364322783</v>
      </c>
      <c r="F4309" s="255" t="s">
        <v>9128</v>
      </c>
      <c r="G4309" s="9"/>
      <c r="H4309" s="255" t="s">
        <v>9171</v>
      </c>
      <c r="I4309" s="9">
        <v>3</v>
      </c>
    </row>
    <row r="4310" spans="1:9">
      <c r="A4310" s="255" t="s">
        <v>5490</v>
      </c>
      <c r="B4310" s="9">
        <v>4</v>
      </c>
      <c r="C4310" s="255" t="s">
        <v>9106</v>
      </c>
      <c r="D4310" s="9">
        <v>1064467.5922620476</v>
      </c>
      <c r="E4310" s="9">
        <v>1755359.364322783</v>
      </c>
      <c r="F4310" s="255" t="s">
        <v>9129</v>
      </c>
      <c r="G4310" s="9"/>
      <c r="H4310" s="255" t="s">
        <v>9171</v>
      </c>
      <c r="I4310" s="9">
        <v>3</v>
      </c>
    </row>
    <row r="4311" spans="1:9">
      <c r="A4311" s="255" t="s">
        <v>5491</v>
      </c>
      <c r="B4311" s="9">
        <v>4</v>
      </c>
      <c r="C4311" s="255" t="s">
        <v>9107</v>
      </c>
      <c r="D4311" s="9">
        <v>2495401505.4190969</v>
      </c>
      <c r="E4311" s="9">
        <v>1755359.364322783</v>
      </c>
      <c r="F4311" s="255" t="s">
        <v>9129</v>
      </c>
      <c r="G4311" s="9"/>
      <c r="H4311" s="255" t="s">
        <v>9171</v>
      </c>
      <c r="I4311" s="9">
        <v>3</v>
      </c>
    </row>
    <row r="4312" spans="1:9">
      <c r="A4312" s="255" t="s">
        <v>5492</v>
      </c>
      <c r="B4312" s="9">
        <v>4</v>
      </c>
      <c r="C4312" s="255" t="s">
        <v>9108</v>
      </c>
      <c r="D4312" s="9">
        <v>0.60641006844357415</v>
      </c>
      <c r="E4312" s="9">
        <v>1755359.364322783</v>
      </c>
      <c r="F4312" s="255" t="s">
        <v>9129</v>
      </c>
      <c r="G4312" s="9"/>
      <c r="H4312" s="255" t="s">
        <v>9171</v>
      </c>
      <c r="I4312" s="9">
        <v>3</v>
      </c>
    </row>
    <row r="4313" spans="1:9">
      <c r="A4313" s="255" t="s">
        <v>5493</v>
      </c>
      <c r="B4313" s="9">
        <v>4</v>
      </c>
      <c r="C4313" s="255" t="s">
        <v>9215</v>
      </c>
      <c r="D4313" s="9">
        <v>1421.5901063551291</v>
      </c>
      <c r="E4313" s="9">
        <v>1755359.364322783</v>
      </c>
      <c r="F4313" s="255" t="s">
        <v>9129</v>
      </c>
      <c r="G4313" s="9"/>
      <c r="H4313" s="255" t="s">
        <v>9171</v>
      </c>
      <c r="I4313" s="9">
        <v>3</v>
      </c>
    </row>
    <row r="4314" spans="1:9">
      <c r="A4314" s="255" t="s">
        <v>5494</v>
      </c>
      <c r="B4314" s="9">
        <v>4</v>
      </c>
      <c r="C4314" s="255" t="s">
        <v>9106</v>
      </c>
      <c r="D4314" s="9">
        <v>1637323.6269100248</v>
      </c>
      <c r="E4314" s="9">
        <v>1755359.364322783</v>
      </c>
      <c r="F4314" s="255" t="s">
        <v>9130</v>
      </c>
      <c r="G4314" s="9"/>
      <c r="H4314" s="255" t="s">
        <v>9171</v>
      </c>
      <c r="I4314" s="9">
        <v>3</v>
      </c>
    </row>
    <row r="4315" spans="1:9">
      <c r="A4315" s="255" t="s">
        <v>5495</v>
      </c>
      <c r="B4315" s="9">
        <v>4</v>
      </c>
      <c r="C4315" s="255" t="s">
        <v>9107</v>
      </c>
      <c r="D4315" s="9">
        <v>6213779141.9944</v>
      </c>
      <c r="E4315" s="9">
        <v>1755359.364322783</v>
      </c>
      <c r="F4315" s="255" t="s">
        <v>9130</v>
      </c>
      <c r="G4315" s="9"/>
      <c r="H4315" s="255" t="s">
        <v>9171</v>
      </c>
      <c r="I4315" s="9">
        <v>3</v>
      </c>
    </row>
    <row r="4316" spans="1:9">
      <c r="A4316" s="255" t="s">
        <v>5496</v>
      </c>
      <c r="B4316" s="9">
        <v>4</v>
      </c>
      <c r="C4316" s="255" t="s">
        <v>9108</v>
      </c>
      <c r="D4316" s="9">
        <v>0.93275693865780218</v>
      </c>
      <c r="E4316" s="9">
        <v>1755359.364322783</v>
      </c>
      <c r="F4316" s="255" t="s">
        <v>9130</v>
      </c>
      <c r="G4316" s="9"/>
      <c r="H4316" s="255" t="s">
        <v>9171</v>
      </c>
      <c r="I4316" s="9">
        <v>3</v>
      </c>
    </row>
    <row r="4317" spans="1:9">
      <c r="A4317" s="255" t="s">
        <v>5497</v>
      </c>
      <c r="B4317" s="9">
        <v>4</v>
      </c>
      <c r="C4317" s="255" t="s">
        <v>9215</v>
      </c>
      <c r="D4317" s="9">
        <v>3539.8900466125774</v>
      </c>
      <c r="E4317" s="9">
        <v>1755359.364322783</v>
      </c>
      <c r="F4317" s="255" t="s">
        <v>9130</v>
      </c>
      <c r="G4317" s="9"/>
      <c r="H4317" s="255" t="s">
        <v>9171</v>
      </c>
      <c r="I4317" s="9">
        <v>3</v>
      </c>
    </row>
    <row r="4318" spans="1:9">
      <c r="A4318" s="255" t="s">
        <v>5498</v>
      </c>
      <c r="B4318" s="9">
        <v>4</v>
      </c>
      <c r="C4318" s="255" t="s">
        <v>9106</v>
      </c>
      <c r="D4318" s="9">
        <v>1637323.6269100248</v>
      </c>
      <c r="E4318" s="9">
        <v>1755359.364322783</v>
      </c>
      <c r="F4318" s="255" t="s">
        <v>9131</v>
      </c>
      <c r="G4318" s="9"/>
      <c r="H4318" s="255" t="s">
        <v>9171</v>
      </c>
      <c r="I4318" s="9">
        <v>3</v>
      </c>
    </row>
    <row r="4319" spans="1:9">
      <c r="A4319" s="255" t="s">
        <v>5499</v>
      </c>
      <c r="B4319" s="9">
        <v>4</v>
      </c>
      <c r="C4319" s="255" t="s">
        <v>9107</v>
      </c>
      <c r="D4319" s="9">
        <v>6213779141.9944</v>
      </c>
      <c r="E4319" s="9">
        <v>1755359.364322783</v>
      </c>
      <c r="F4319" s="255" t="s">
        <v>9131</v>
      </c>
      <c r="G4319" s="9"/>
      <c r="H4319" s="255" t="s">
        <v>9171</v>
      </c>
      <c r="I4319" s="9">
        <v>3</v>
      </c>
    </row>
    <row r="4320" spans="1:9">
      <c r="A4320" s="255" t="s">
        <v>5500</v>
      </c>
      <c r="B4320" s="9">
        <v>4</v>
      </c>
      <c r="C4320" s="255" t="s">
        <v>9108</v>
      </c>
      <c r="D4320" s="9">
        <v>0.93275693865780218</v>
      </c>
      <c r="E4320" s="9">
        <v>1755359.364322783</v>
      </c>
      <c r="F4320" s="255" t="s">
        <v>9131</v>
      </c>
      <c r="G4320" s="9"/>
      <c r="H4320" s="255" t="s">
        <v>9171</v>
      </c>
      <c r="I4320" s="9">
        <v>3</v>
      </c>
    </row>
    <row r="4321" spans="1:9">
      <c r="A4321" s="255" t="s">
        <v>5501</v>
      </c>
      <c r="B4321" s="9">
        <v>4</v>
      </c>
      <c r="C4321" s="255" t="s">
        <v>9215</v>
      </c>
      <c r="D4321" s="9">
        <v>3539.8900466125774</v>
      </c>
      <c r="E4321" s="9">
        <v>1755359.364322783</v>
      </c>
      <c r="F4321" s="255" t="s">
        <v>9131</v>
      </c>
      <c r="G4321" s="9"/>
      <c r="H4321" s="255" t="s">
        <v>9171</v>
      </c>
      <c r="I4321" s="9">
        <v>3</v>
      </c>
    </row>
    <row r="4322" spans="1:9">
      <c r="A4322" s="255" t="s">
        <v>5502</v>
      </c>
      <c r="B4322" s="9">
        <v>4</v>
      </c>
      <c r="C4322" s="255" t="s">
        <v>9106</v>
      </c>
      <c r="D4322" s="9">
        <v>848008.14063853887</v>
      </c>
      <c r="E4322" s="9">
        <v>1755359.364322783</v>
      </c>
      <c r="F4322" s="255" t="s">
        <v>9132</v>
      </c>
      <c r="G4322" s="9"/>
      <c r="H4322" s="255" t="s">
        <v>9171</v>
      </c>
      <c r="I4322" s="9">
        <v>3</v>
      </c>
    </row>
    <row r="4323" spans="1:9">
      <c r="A4323" s="255" t="s">
        <v>5503</v>
      </c>
      <c r="B4323" s="9">
        <v>4</v>
      </c>
      <c r="C4323" s="255" t="s">
        <v>9107</v>
      </c>
      <c r="D4323" s="9">
        <v>1284459150.7535923</v>
      </c>
      <c r="E4323" s="9">
        <v>1755359.364322783</v>
      </c>
      <c r="F4323" s="255" t="s">
        <v>9132</v>
      </c>
      <c r="G4323" s="9"/>
      <c r="H4323" s="255" t="s">
        <v>9171</v>
      </c>
      <c r="I4323" s="9">
        <v>3</v>
      </c>
    </row>
    <row r="4324" spans="1:9">
      <c r="A4324" s="255" t="s">
        <v>5504</v>
      </c>
      <c r="B4324" s="9">
        <v>4</v>
      </c>
      <c r="C4324" s="255" t="s">
        <v>9108</v>
      </c>
      <c r="D4324" s="9">
        <v>0.48309659997495735</v>
      </c>
      <c r="E4324" s="9">
        <v>1755359.364322783</v>
      </c>
      <c r="F4324" s="255" t="s">
        <v>9132</v>
      </c>
      <c r="G4324" s="9"/>
      <c r="H4324" s="255" t="s">
        <v>9171</v>
      </c>
      <c r="I4324" s="9">
        <v>3</v>
      </c>
    </row>
    <row r="4325" spans="1:9">
      <c r="A4325" s="255" t="s">
        <v>5505</v>
      </c>
      <c r="B4325" s="9">
        <v>4</v>
      </c>
      <c r="C4325" s="255" t="s">
        <v>9215</v>
      </c>
      <c r="D4325" s="9">
        <v>731.73572139123553</v>
      </c>
      <c r="E4325" s="9">
        <v>1755359.364322783</v>
      </c>
      <c r="F4325" s="255" t="s">
        <v>9132</v>
      </c>
      <c r="G4325" s="9"/>
      <c r="H4325" s="255" t="s">
        <v>9171</v>
      </c>
      <c r="I4325" s="9">
        <v>3</v>
      </c>
    </row>
    <row r="4326" spans="1:9">
      <c r="A4326" s="255" t="s">
        <v>5506</v>
      </c>
      <c r="B4326" s="9">
        <v>4</v>
      </c>
      <c r="C4326" s="255" t="s">
        <v>9106</v>
      </c>
      <c r="D4326" s="9">
        <v>848008.14063853887</v>
      </c>
      <c r="E4326" s="9">
        <v>1755359.364322783</v>
      </c>
      <c r="F4326" s="255" t="s">
        <v>9133</v>
      </c>
      <c r="G4326" s="9"/>
      <c r="H4326" s="255" t="s">
        <v>9171</v>
      </c>
      <c r="I4326" s="9">
        <v>3</v>
      </c>
    </row>
    <row r="4327" spans="1:9">
      <c r="A4327" s="255" t="s">
        <v>5507</v>
      </c>
      <c r="B4327" s="9">
        <v>4</v>
      </c>
      <c r="C4327" s="255" t="s">
        <v>9107</v>
      </c>
      <c r="D4327" s="9">
        <v>1284459150.7535923</v>
      </c>
      <c r="E4327" s="9">
        <v>1755359.364322783</v>
      </c>
      <c r="F4327" s="255" t="s">
        <v>9133</v>
      </c>
      <c r="G4327" s="9"/>
      <c r="H4327" s="255" t="s">
        <v>9171</v>
      </c>
      <c r="I4327" s="9">
        <v>3</v>
      </c>
    </row>
    <row r="4328" spans="1:9">
      <c r="A4328" s="255" t="s">
        <v>5508</v>
      </c>
      <c r="B4328" s="9">
        <v>4</v>
      </c>
      <c r="C4328" s="255" t="s">
        <v>9108</v>
      </c>
      <c r="D4328" s="9">
        <v>0.48309659997495735</v>
      </c>
      <c r="E4328" s="9">
        <v>1755359.364322783</v>
      </c>
      <c r="F4328" s="255" t="s">
        <v>9133</v>
      </c>
      <c r="G4328" s="9"/>
      <c r="H4328" s="255" t="s">
        <v>9171</v>
      </c>
      <c r="I4328" s="9">
        <v>3</v>
      </c>
    </row>
    <row r="4329" spans="1:9">
      <c r="A4329" s="255" t="s">
        <v>5509</v>
      </c>
      <c r="B4329" s="9">
        <v>4</v>
      </c>
      <c r="C4329" s="255" t="s">
        <v>9215</v>
      </c>
      <c r="D4329" s="9">
        <v>731.73572139123553</v>
      </c>
      <c r="E4329" s="9">
        <v>1755359.364322783</v>
      </c>
      <c r="F4329" s="255" t="s">
        <v>9133</v>
      </c>
      <c r="G4329" s="9"/>
      <c r="H4329" s="255" t="s">
        <v>9171</v>
      </c>
      <c r="I4329" s="9">
        <v>3</v>
      </c>
    </row>
    <row r="4330" spans="1:9">
      <c r="A4330" s="255" t="s">
        <v>5510</v>
      </c>
      <c r="B4330" s="9">
        <v>4</v>
      </c>
      <c r="C4330" s="255" t="s">
        <v>9106</v>
      </c>
      <c r="D4330" s="9">
        <v>1755359.364322783</v>
      </c>
      <c r="E4330" s="9">
        <v>1755359.364322783</v>
      </c>
      <c r="F4330" s="255" t="s">
        <v>9134</v>
      </c>
      <c r="G4330" s="9"/>
      <c r="H4330" s="255" t="s">
        <v>9171</v>
      </c>
      <c r="I4330" s="9">
        <v>3</v>
      </c>
    </row>
    <row r="4331" spans="1:9">
      <c r="A4331" s="255" t="s">
        <v>5511</v>
      </c>
      <c r="B4331" s="9">
        <v>4</v>
      </c>
      <c r="C4331" s="255" t="s">
        <v>9107</v>
      </c>
      <c r="D4331" s="9">
        <v>2433918485.8217106</v>
      </c>
      <c r="E4331" s="9">
        <v>1755359.364322783</v>
      </c>
      <c r="F4331" s="255" t="s">
        <v>9134</v>
      </c>
      <c r="G4331" s="9"/>
      <c r="H4331" s="255" t="s">
        <v>9171</v>
      </c>
      <c r="I4331" s="9">
        <v>3</v>
      </c>
    </row>
    <row r="4332" spans="1:9">
      <c r="A4332" s="255" t="s">
        <v>5512</v>
      </c>
      <c r="B4332" s="9">
        <v>4</v>
      </c>
      <c r="C4332" s="255" t="s">
        <v>9108</v>
      </c>
      <c r="D4332" s="9">
        <v>1</v>
      </c>
      <c r="E4332" s="9">
        <v>1755359.364322783</v>
      </c>
      <c r="F4332" s="255" t="s">
        <v>9134</v>
      </c>
      <c r="G4332" s="9"/>
      <c r="H4332" s="255" t="s">
        <v>9171</v>
      </c>
      <c r="I4332" s="9">
        <v>3</v>
      </c>
    </row>
    <row r="4333" spans="1:9">
      <c r="A4333" s="255" t="s">
        <v>5513</v>
      </c>
      <c r="B4333" s="9">
        <v>4</v>
      </c>
      <c r="C4333" s="255" t="s">
        <v>9215</v>
      </c>
      <c r="D4333" s="9">
        <v>1386.5642188662123</v>
      </c>
      <c r="E4333" s="9">
        <v>1755359.364322783</v>
      </c>
      <c r="F4333" s="255" t="s">
        <v>9134</v>
      </c>
      <c r="G4333" s="9"/>
      <c r="H4333" s="255" t="s">
        <v>9171</v>
      </c>
      <c r="I4333" s="9">
        <v>3</v>
      </c>
    </row>
    <row r="4334" spans="1:9">
      <c r="A4334" s="255" t="s">
        <v>5514</v>
      </c>
      <c r="B4334" s="9">
        <v>4</v>
      </c>
      <c r="C4334" s="255" t="s">
        <v>9106</v>
      </c>
      <c r="D4334" s="9">
        <v>1755359.364322783</v>
      </c>
      <c r="E4334" s="9">
        <v>1755359.364322783</v>
      </c>
      <c r="F4334" s="255" t="s">
        <v>9135</v>
      </c>
      <c r="G4334" s="9"/>
      <c r="H4334" s="255" t="s">
        <v>9171</v>
      </c>
      <c r="I4334" s="9">
        <v>3</v>
      </c>
    </row>
    <row r="4335" spans="1:9">
      <c r="A4335" s="255" t="s">
        <v>5515</v>
      </c>
      <c r="B4335" s="9">
        <v>4</v>
      </c>
      <c r="C4335" s="255" t="s">
        <v>9107</v>
      </c>
      <c r="D4335" s="9">
        <v>3714720296.7625971</v>
      </c>
      <c r="E4335" s="9">
        <v>1755359.364322783</v>
      </c>
      <c r="F4335" s="255" t="s">
        <v>9135</v>
      </c>
      <c r="G4335" s="9"/>
      <c r="H4335" s="255" t="s">
        <v>9171</v>
      </c>
      <c r="I4335" s="9">
        <v>3</v>
      </c>
    </row>
    <row r="4336" spans="1:9">
      <c r="A4336" s="255" t="s">
        <v>5516</v>
      </c>
      <c r="B4336" s="9">
        <v>4</v>
      </c>
      <c r="C4336" s="255" t="s">
        <v>9108</v>
      </c>
      <c r="D4336" s="9">
        <v>1</v>
      </c>
      <c r="E4336" s="9">
        <v>1755359.364322783</v>
      </c>
      <c r="F4336" s="255" t="s">
        <v>9135</v>
      </c>
      <c r="G4336" s="9"/>
      <c r="H4336" s="255" t="s">
        <v>9171</v>
      </c>
      <c r="I4336" s="9">
        <v>3</v>
      </c>
    </row>
    <row r="4337" spans="1:9">
      <c r="A4337" s="255" t="s">
        <v>5517</v>
      </c>
      <c r="B4337" s="9">
        <v>4</v>
      </c>
      <c r="C4337" s="255" t="s">
        <v>9215</v>
      </c>
      <c r="D4337" s="9">
        <v>2116.2164125838331</v>
      </c>
      <c r="E4337" s="9">
        <v>1755359.364322783</v>
      </c>
      <c r="F4337" s="255" t="s">
        <v>9135</v>
      </c>
      <c r="G4337" s="9"/>
      <c r="H4337" s="255" t="s">
        <v>9171</v>
      </c>
      <c r="I4337" s="9">
        <v>3</v>
      </c>
    </row>
    <row r="4338" spans="1:9">
      <c r="A4338" s="255" t="s">
        <v>5518</v>
      </c>
      <c r="B4338" s="9">
        <v>4</v>
      </c>
      <c r="C4338" s="255" t="s">
        <v>9106</v>
      </c>
      <c r="D4338" s="9">
        <v>911056.80384844693</v>
      </c>
      <c r="E4338" s="9">
        <v>1755359.364322783</v>
      </c>
      <c r="F4338" s="255" t="s">
        <v>9136</v>
      </c>
      <c r="G4338" s="9"/>
      <c r="H4338" s="255" t="s">
        <v>9171</v>
      </c>
      <c r="I4338" s="9">
        <v>3</v>
      </c>
    </row>
    <row r="4339" spans="1:9">
      <c r="A4339" s="255" t="s">
        <v>5519</v>
      </c>
      <c r="B4339" s="9">
        <v>4</v>
      </c>
      <c r="C4339" s="255" t="s">
        <v>9107</v>
      </c>
      <c r="D4339" s="9">
        <v>3297494542.9610877</v>
      </c>
      <c r="E4339" s="9">
        <v>1755359.364322783</v>
      </c>
      <c r="F4339" s="255" t="s">
        <v>9136</v>
      </c>
      <c r="G4339" s="9"/>
      <c r="H4339" s="255" t="s">
        <v>9171</v>
      </c>
      <c r="I4339" s="9">
        <v>3</v>
      </c>
    </row>
    <row r="4340" spans="1:9">
      <c r="A4340" s="255" t="s">
        <v>5520</v>
      </c>
      <c r="B4340" s="9">
        <v>4</v>
      </c>
      <c r="C4340" s="255" t="s">
        <v>9108</v>
      </c>
      <c r="D4340" s="9">
        <v>0.51901440945109967</v>
      </c>
      <c r="E4340" s="9">
        <v>1755359.364322783</v>
      </c>
      <c r="F4340" s="255" t="s">
        <v>9136</v>
      </c>
      <c r="G4340" s="9"/>
      <c r="H4340" s="255" t="s">
        <v>9171</v>
      </c>
      <c r="I4340" s="9">
        <v>3</v>
      </c>
    </row>
    <row r="4341" spans="1:9">
      <c r="A4341" s="255" t="s">
        <v>5521</v>
      </c>
      <c r="B4341" s="9">
        <v>4</v>
      </c>
      <c r="C4341" s="255" t="s">
        <v>9215</v>
      </c>
      <c r="D4341" s="9">
        <v>1878.5296105069972</v>
      </c>
      <c r="E4341" s="9">
        <v>1755359.364322783</v>
      </c>
      <c r="F4341" s="255" t="s">
        <v>9136</v>
      </c>
      <c r="G4341" s="9"/>
      <c r="H4341" s="255" t="s">
        <v>9171</v>
      </c>
      <c r="I4341" s="9">
        <v>3</v>
      </c>
    </row>
    <row r="4342" spans="1:9">
      <c r="A4342" s="255" t="s">
        <v>5522</v>
      </c>
      <c r="B4342" s="9">
        <v>4</v>
      </c>
      <c r="C4342" s="255" t="s">
        <v>9106</v>
      </c>
      <c r="D4342" s="9">
        <v>0</v>
      </c>
      <c r="E4342" s="9">
        <v>1755359.364322783</v>
      </c>
      <c r="F4342" s="255" t="s">
        <v>9137</v>
      </c>
      <c r="G4342" s="9"/>
      <c r="H4342" s="255" t="s">
        <v>9171</v>
      </c>
      <c r="I4342" s="9">
        <v>3</v>
      </c>
    </row>
    <row r="4343" spans="1:9">
      <c r="A4343" s="255" t="s">
        <v>5523</v>
      </c>
      <c r="B4343" s="9">
        <v>4</v>
      </c>
      <c r="C4343" s="255" t="s">
        <v>9107</v>
      </c>
      <c r="D4343" s="9">
        <v>-798435697.729285</v>
      </c>
      <c r="E4343" s="9">
        <v>1755359.364322783</v>
      </c>
      <c r="F4343" s="255" t="s">
        <v>9137</v>
      </c>
      <c r="G4343" s="9"/>
      <c r="H4343" s="255" t="s">
        <v>9171</v>
      </c>
      <c r="I4343" s="9">
        <v>3</v>
      </c>
    </row>
    <row r="4344" spans="1:9">
      <c r="A4344" s="255" t="s">
        <v>5524</v>
      </c>
      <c r="B4344" s="9">
        <v>4</v>
      </c>
      <c r="C4344" s="255" t="s">
        <v>9108</v>
      </c>
      <c r="D4344" s="9">
        <v>0</v>
      </c>
      <c r="E4344" s="9">
        <v>1755359.364322783</v>
      </c>
      <c r="F4344" s="255" t="s">
        <v>9137</v>
      </c>
      <c r="G4344" s="9"/>
      <c r="H4344" s="255" t="s">
        <v>9171</v>
      </c>
      <c r="I4344" s="9">
        <v>3</v>
      </c>
    </row>
    <row r="4345" spans="1:9">
      <c r="A4345" s="255" t="s">
        <v>5525</v>
      </c>
      <c r="B4345" s="9">
        <v>4</v>
      </c>
      <c r="C4345" s="255" t="s">
        <v>9215</v>
      </c>
      <c r="D4345" s="9">
        <v>-454.85597647825307</v>
      </c>
      <c r="E4345" s="9">
        <v>1755359.364322783</v>
      </c>
      <c r="F4345" s="255" t="s">
        <v>9137</v>
      </c>
      <c r="G4345" s="9"/>
      <c r="H4345" s="255" t="s">
        <v>9171</v>
      </c>
      <c r="I4345" s="9">
        <v>3</v>
      </c>
    </row>
    <row r="4346" spans="1:9">
      <c r="A4346" s="255" t="s">
        <v>5526</v>
      </c>
      <c r="B4346" s="9">
        <v>4</v>
      </c>
      <c r="C4346" s="255" t="s">
        <v>9106</v>
      </c>
      <c r="D4346" s="9">
        <v>898025.31315667636</v>
      </c>
      <c r="E4346" s="9">
        <v>1755359.364322783</v>
      </c>
      <c r="F4346" s="255" t="s">
        <v>9138</v>
      </c>
      <c r="G4346" s="9"/>
      <c r="H4346" s="255" t="s">
        <v>9171</v>
      </c>
      <c r="I4346" s="9">
        <v>3</v>
      </c>
    </row>
    <row r="4347" spans="1:9">
      <c r="A4347" s="255" t="s">
        <v>5527</v>
      </c>
      <c r="B4347" s="9">
        <v>4</v>
      </c>
      <c r="C4347" s="255" t="s">
        <v>9107</v>
      </c>
      <c r="D4347" s="9">
        <v>2499058845.2318029</v>
      </c>
      <c r="E4347" s="9">
        <v>1755359.364322783</v>
      </c>
      <c r="F4347" s="255" t="s">
        <v>9138</v>
      </c>
      <c r="G4347" s="9"/>
      <c r="H4347" s="255" t="s">
        <v>9171</v>
      </c>
      <c r="I4347" s="9">
        <v>3</v>
      </c>
    </row>
    <row r="4348" spans="1:9">
      <c r="A4348" s="255" t="s">
        <v>5528</v>
      </c>
      <c r="B4348" s="9">
        <v>4</v>
      </c>
      <c r="C4348" s="255" t="s">
        <v>9108</v>
      </c>
      <c r="D4348" s="9">
        <v>0.51159057877765912</v>
      </c>
      <c r="E4348" s="9">
        <v>1755359.364322783</v>
      </c>
      <c r="F4348" s="255" t="s">
        <v>9138</v>
      </c>
      <c r="G4348" s="9"/>
      <c r="H4348" s="255" t="s">
        <v>9171</v>
      </c>
      <c r="I4348" s="9">
        <v>3</v>
      </c>
    </row>
    <row r="4349" spans="1:9">
      <c r="A4349" s="255" t="s">
        <v>5529</v>
      </c>
      <c r="B4349" s="9">
        <v>4</v>
      </c>
      <c r="C4349" s="255" t="s">
        <v>9215</v>
      </c>
      <c r="D4349" s="9">
        <v>1423.6736340287443</v>
      </c>
      <c r="E4349" s="9">
        <v>1755359.364322783</v>
      </c>
      <c r="F4349" s="255" t="s">
        <v>9138</v>
      </c>
      <c r="G4349" s="9"/>
      <c r="H4349" s="255" t="s">
        <v>9171</v>
      </c>
      <c r="I4349" s="9">
        <v>3</v>
      </c>
    </row>
    <row r="4350" spans="1:9">
      <c r="A4350" s="255" t="s">
        <v>5530</v>
      </c>
      <c r="B4350" s="9">
        <v>4</v>
      </c>
      <c r="C4350" s="255" t="s">
        <v>9106</v>
      </c>
      <c r="D4350" s="9">
        <v>686742.29490167496</v>
      </c>
      <c r="E4350" s="9">
        <v>1755359.364322783</v>
      </c>
      <c r="F4350" s="255" t="s">
        <v>9139</v>
      </c>
      <c r="G4350" s="9"/>
      <c r="H4350" s="255" t="s">
        <v>9171</v>
      </c>
      <c r="I4350" s="9">
        <v>3</v>
      </c>
    </row>
    <row r="4351" spans="1:9">
      <c r="A4351" s="255" t="s">
        <v>5531</v>
      </c>
      <c r="B4351" s="9">
        <v>4</v>
      </c>
      <c r="C4351" s="255" t="s">
        <v>9107</v>
      </c>
      <c r="D4351" s="9">
        <v>1214599694.4782107</v>
      </c>
      <c r="E4351" s="9">
        <v>1755359.364322783</v>
      </c>
      <c r="F4351" s="255" t="s">
        <v>9139</v>
      </c>
      <c r="G4351" s="9"/>
      <c r="H4351" s="255" t="s">
        <v>9171</v>
      </c>
      <c r="I4351" s="9">
        <v>3</v>
      </c>
    </row>
    <row r="4352" spans="1:9">
      <c r="A4352" s="255" t="s">
        <v>5532</v>
      </c>
      <c r="B4352" s="9">
        <v>4</v>
      </c>
      <c r="C4352" s="255" t="s">
        <v>9108</v>
      </c>
      <c r="D4352" s="9">
        <v>0.39122604115119181</v>
      </c>
      <c r="E4352" s="9">
        <v>1755359.364322783</v>
      </c>
      <c r="F4352" s="255" t="s">
        <v>9139</v>
      </c>
      <c r="G4352" s="9"/>
      <c r="H4352" s="255" t="s">
        <v>9171</v>
      </c>
      <c r="I4352" s="9">
        <v>3</v>
      </c>
    </row>
    <row r="4353" spans="1:9">
      <c r="A4353" s="255" t="s">
        <v>5533</v>
      </c>
      <c r="B4353" s="9">
        <v>4</v>
      </c>
      <c r="C4353" s="255" t="s">
        <v>9215</v>
      </c>
      <c r="D4353" s="9">
        <v>691.9379126375087</v>
      </c>
      <c r="E4353" s="9">
        <v>1755359.364322783</v>
      </c>
      <c r="F4353" s="255" t="s">
        <v>9139</v>
      </c>
      <c r="G4353" s="9"/>
      <c r="H4353" s="255" t="s">
        <v>9171</v>
      </c>
      <c r="I4353" s="9">
        <v>3</v>
      </c>
    </row>
    <row r="4354" spans="1:9">
      <c r="A4354" s="255" t="s">
        <v>5534</v>
      </c>
      <c r="B4354" s="9">
        <v>4</v>
      </c>
      <c r="C4354" s="255" t="s">
        <v>9106</v>
      </c>
      <c r="D4354" s="9">
        <v>786644.64793996245</v>
      </c>
      <c r="E4354" s="9">
        <v>1755359.364322783</v>
      </c>
      <c r="F4354" s="255" t="s">
        <v>9140</v>
      </c>
      <c r="G4354" s="9"/>
      <c r="H4354" s="255" t="s">
        <v>9171</v>
      </c>
      <c r="I4354" s="9">
        <v>3</v>
      </c>
    </row>
    <row r="4355" spans="1:9">
      <c r="A4355" s="255" t="s">
        <v>5535</v>
      </c>
      <c r="B4355" s="9">
        <v>4</v>
      </c>
      <c r="C4355" s="255" t="s">
        <v>9107</v>
      </c>
      <c r="D4355" s="9">
        <v>1280801810.9408865</v>
      </c>
      <c r="E4355" s="9">
        <v>1755359.364322783</v>
      </c>
      <c r="F4355" s="255" t="s">
        <v>9140</v>
      </c>
      <c r="G4355" s="9"/>
      <c r="H4355" s="255" t="s">
        <v>9171</v>
      </c>
      <c r="I4355" s="9">
        <v>3</v>
      </c>
    </row>
    <row r="4356" spans="1:9">
      <c r="A4356" s="255" t="s">
        <v>5536</v>
      </c>
      <c r="B4356" s="9">
        <v>4</v>
      </c>
      <c r="C4356" s="255" t="s">
        <v>9108</v>
      </c>
      <c r="D4356" s="9">
        <v>0.4481388050380497</v>
      </c>
      <c r="E4356" s="9">
        <v>1755359.364322783</v>
      </c>
      <c r="F4356" s="255" t="s">
        <v>9140</v>
      </c>
      <c r="G4356" s="9"/>
      <c r="H4356" s="255" t="s">
        <v>9171</v>
      </c>
      <c r="I4356" s="9">
        <v>3</v>
      </c>
    </row>
    <row r="4357" spans="1:9">
      <c r="A4357" s="255" t="s">
        <v>5537</v>
      </c>
      <c r="B4357" s="9">
        <v>4</v>
      </c>
      <c r="C4357" s="255" t="s">
        <v>9215</v>
      </c>
      <c r="D4357" s="9">
        <v>729.65219371762055</v>
      </c>
      <c r="E4357" s="9">
        <v>1755359.364322783</v>
      </c>
      <c r="F4357" s="255" t="s">
        <v>9140</v>
      </c>
      <c r="G4357" s="9"/>
      <c r="H4357" s="255" t="s">
        <v>9171</v>
      </c>
      <c r="I4357" s="9">
        <v>3</v>
      </c>
    </row>
    <row r="4358" spans="1:9">
      <c r="A4358" s="255" t="s">
        <v>5538</v>
      </c>
      <c r="B4358" s="9">
        <v>4</v>
      </c>
      <c r="C4358" s="255" t="s">
        <v>9106</v>
      </c>
      <c r="D4358" s="9">
        <v>0</v>
      </c>
      <c r="E4358" s="9">
        <v>1755359.364322783</v>
      </c>
      <c r="F4358" s="255" t="s">
        <v>9141</v>
      </c>
      <c r="G4358" s="9"/>
      <c r="H4358" s="255" t="s">
        <v>9171</v>
      </c>
      <c r="I4358" s="9">
        <v>3</v>
      </c>
    </row>
    <row r="4359" spans="1:9">
      <c r="A4359" s="255" t="s">
        <v>5539</v>
      </c>
      <c r="B4359" s="9">
        <v>4</v>
      </c>
      <c r="C4359" s="255" t="s">
        <v>9107</v>
      </c>
      <c r="D4359" s="9">
        <v>0</v>
      </c>
      <c r="E4359" s="9">
        <v>1755359.364322783</v>
      </c>
      <c r="F4359" s="255" t="s">
        <v>9141</v>
      </c>
      <c r="G4359" s="9"/>
      <c r="H4359" s="255" t="s">
        <v>9171</v>
      </c>
      <c r="I4359" s="9">
        <v>3</v>
      </c>
    </row>
    <row r="4360" spans="1:9">
      <c r="A4360" s="255" t="s">
        <v>5540</v>
      </c>
      <c r="B4360" s="9">
        <v>4</v>
      </c>
      <c r="C4360" s="255" t="s">
        <v>9108</v>
      </c>
      <c r="D4360" s="9">
        <v>0</v>
      </c>
      <c r="E4360" s="9">
        <v>1755359.364322783</v>
      </c>
      <c r="F4360" s="255" t="s">
        <v>9141</v>
      </c>
      <c r="G4360" s="9"/>
      <c r="H4360" s="255" t="s">
        <v>9171</v>
      </c>
      <c r="I4360" s="9">
        <v>3</v>
      </c>
    </row>
    <row r="4361" spans="1:9">
      <c r="A4361" s="255" t="s">
        <v>5541</v>
      </c>
      <c r="B4361" s="9">
        <v>4</v>
      </c>
      <c r="C4361" s="255" t="s">
        <v>9215</v>
      </c>
      <c r="D4361" s="9">
        <v>0</v>
      </c>
      <c r="E4361" s="9">
        <v>1755359.364322783</v>
      </c>
      <c r="F4361" s="255" t="s">
        <v>9141</v>
      </c>
      <c r="G4361" s="9"/>
      <c r="H4361" s="255" t="s">
        <v>9171</v>
      </c>
      <c r="I4361" s="9">
        <v>3</v>
      </c>
    </row>
    <row r="4362" spans="1:9">
      <c r="A4362" s="255" t="s">
        <v>5542</v>
      </c>
      <c r="B4362" s="9">
        <v>5</v>
      </c>
      <c r="C4362" s="255" t="s">
        <v>9106</v>
      </c>
      <c r="D4362" s="9">
        <v>1038096.255045319</v>
      </c>
      <c r="E4362" s="9">
        <v>1745868.793903793</v>
      </c>
      <c r="F4362" s="255" t="s">
        <v>9117</v>
      </c>
      <c r="G4362" s="9"/>
      <c r="H4362" s="255" t="s">
        <v>9171</v>
      </c>
      <c r="I4362" s="9">
        <v>3</v>
      </c>
    </row>
    <row r="4363" spans="1:9">
      <c r="A4363" s="255" t="s">
        <v>5543</v>
      </c>
      <c r="B4363" s="9">
        <v>5</v>
      </c>
      <c r="C4363" s="255" t="s">
        <v>9107</v>
      </c>
      <c r="D4363" s="9">
        <v>2734375376.671452</v>
      </c>
      <c r="E4363" s="9">
        <v>1745868.793903793</v>
      </c>
      <c r="F4363" s="255" t="s">
        <v>9117</v>
      </c>
      <c r="G4363" s="9"/>
      <c r="H4363" s="255" t="s">
        <v>9171</v>
      </c>
      <c r="I4363" s="9">
        <v>3</v>
      </c>
    </row>
    <row r="4364" spans="1:9">
      <c r="A4364" s="255" t="s">
        <v>5544</v>
      </c>
      <c r="B4364" s="9">
        <v>5</v>
      </c>
      <c r="C4364" s="255" t="s">
        <v>9108</v>
      </c>
      <c r="D4364" s="9">
        <v>0.5946015294334448</v>
      </c>
      <c r="E4364" s="9">
        <v>1745868.793903793</v>
      </c>
      <c r="F4364" s="255" t="s">
        <v>9117</v>
      </c>
      <c r="G4364" s="9"/>
      <c r="H4364" s="255" t="s">
        <v>9171</v>
      </c>
      <c r="I4364" s="9">
        <v>3</v>
      </c>
    </row>
    <row r="4365" spans="1:9">
      <c r="A4365" s="255" t="s">
        <v>5545</v>
      </c>
      <c r="B4365" s="9">
        <v>5</v>
      </c>
      <c r="C4365" s="255" t="s">
        <v>9215</v>
      </c>
      <c r="D4365" s="9">
        <v>1566.1975208098777</v>
      </c>
      <c r="E4365" s="9">
        <v>1745868.793903793</v>
      </c>
      <c r="F4365" s="255" t="s">
        <v>9117</v>
      </c>
      <c r="G4365" s="9"/>
      <c r="H4365" s="255" t="s">
        <v>9171</v>
      </c>
      <c r="I4365" s="9">
        <v>3</v>
      </c>
    </row>
    <row r="4366" spans="1:9">
      <c r="A4366" s="255" t="s">
        <v>5546</v>
      </c>
      <c r="B4366" s="9">
        <v>5</v>
      </c>
      <c r="C4366" s="255" t="s">
        <v>9106</v>
      </c>
      <c r="D4366" s="9">
        <v>0</v>
      </c>
      <c r="E4366" s="9">
        <v>1745868.793903793</v>
      </c>
      <c r="F4366" s="255" t="s">
        <v>9118</v>
      </c>
      <c r="G4366" s="9"/>
      <c r="H4366" s="255" t="s">
        <v>9171</v>
      </c>
      <c r="I4366" s="9">
        <v>3</v>
      </c>
    </row>
    <row r="4367" spans="1:9">
      <c r="A4367" s="255" t="s">
        <v>5547</v>
      </c>
      <c r="B4367" s="9">
        <v>5</v>
      </c>
      <c r="C4367" s="255" t="s">
        <v>9107</v>
      </c>
      <c r="D4367" s="9">
        <v>0</v>
      </c>
      <c r="E4367" s="9">
        <v>1745868.793903793</v>
      </c>
      <c r="F4367" s="255" t="s">
        <v>9118</v>
      </c>
      <c r="G4367" s="9"/>
      <c r="H4367" s="255" t="s">
        <v>9171</v>
      </c>
      <c r="I4367" s="9">
        <v>3</v>
      </c>
    </row>
    <row r="4368" spans="1:9">
      <c r="A4368" s="255" t="s">
        <v>5548</v>
      </c>
      <c r="B4368" s="9">
        <v>5</v>
      </c>
      <c r="C4368" s="255" t="s">
        <v>9108</v>
      </c>
      <c r="D4368" s="9">
        <v>0</v>
      </c>
      <c r="E4368" s="9">
        <v>1745868.793903793</v>
      </c>
      <c r="F4368" s="255" t="s">
        <v>9118</v>
      </c>
      <c r="G4368" s="9"/>
      <c r="H4368" s="255" t="s">
        <v>9171</v>
      </c>
      <c r="I4368" s="9">
        <v>3</v>
      </c>
    </row>
    <row r="4369" spans="1:9">
      <c r="A4369" s="255" t="s">
        <v>5549</v>
      </c>
      <c r="B4369" s="9">
        <v>5</v>
      </c>
      <c r="C4369" s="255" t="s">
        <v>9215</v>
      </c>
      <c r="D4369" s="9">
        <v>0</v>
      </c>
      <c r="E4369" s="9">
        <v>1745868.793903793</v>
      </c>
      <c r="F4369" s="255" t="s">
        <v>9118</v>
      </c>
      <c r="G4369" s="9"/>
      <c r="H4369" s="255" t="s">
        <v>9171</v>
      </c>
      <c r="I4369" s="9">
        <v>3</v>
      </c>
    </row>
    <row r="4370" spans="1:9">
      <c r="A4370" s="255" t="s">
        <v>5550</v>
      </c>
      <c r="B4370" s="9">
        <v>5</v>
      </c>
      <c r="C4370" s="255" t="s">
        <v>9106</v>
      </c>
      <c r="D4370" s="9">
        <v>0</v>
      </c>
      <c r="E4370" s="9">
        <v>1745868.793903793</v>
      </c>
      <c r="F4370" s="255" t="s">
        <v>9119</v>
      </c>
      <c r="G4370" s="9"/>
      <c r="H4370" s="255" t="s">
        <v>9171</v>
      </c>
      <c r="I4370" s="9">
        <v>3</v>
      </c>
    </row>
    <row r="4371" spans="1:9">
      <c r="A4371" s="255" t="s">
        <v>5551</v>
      </c>
      <c r="B4371" s="9">
        <v>5</v>
      </c>
      <c r="C4371" s="255" t="s">
        <v>9107</v>
      </c>
      <c r="D4371" s="9">
        <v>0</v>
      </c>
      <c r="E4371" s="9">
        <v>1745868.793903793</v>
      </c>
      <c r="F4371" s="255" t="s">
        <v>9119</v>
      </c>
      <c r="G4371" s="9"/>
      <c r="H4371" s="255" t="s">
        <v>9171</v>
      </c>
      <c r="I4371" s="9">
        <v>3</v>
      </c>
    </row>
    <row r="4372" spans="1:9">
      <c r="A4372" s="255" t="s">
        <v>5552</v>
      </c>
      <c r="B4372" s="9">
        <v>5</v>
      </c>
      <c r="C4372" s="255" t="s">
        <v>9108</v>
      </c>
      <c r="D4372" s="9">
        <v>0</v>
      </c>
      <c r="E4372" s="9">
        <v>1745868.793903793</v>
      </c>
      <c r="F4372" s="255" t="s">
        <v>9119</v>
      </c>
      <c r="G4372" s="9"/>
      <c r="H4372" s="255" t="s">
        <v>9171</v>
      </c>
      <c r="I4372" s="9">
        <v>3</v>
      </c>
    </row>
    <row r="4373" spans="1:9">
      <c r="A4373" s="255" t="s">
        <v>5553</v>
      </c>
      <c r="B4373" s="9">
        <v>5</v>
      </c>
      <c r="C4373" s="255" t="s">
        <v>9215</v>
      </c>
      <c r="D4373" s="9">
        <v>0</v>
      </c>
      <c r="E4373" s="9">
        <v>1745868.793903793</v>
      </c>
      <c r="F4373" s="255" t="s">
        <v>9119</v>
      </c>
      <c r="G4373" s="9"/>
      <c r="H4373" s="255" t="s">
        <v>9171</v>
      </c>
      <c r="I4373" s="9">
        <v>3</v>
      </c>
    </row>
    <row r="4374" spans="1:9">
      <c r="A4374" s="255" t="s">
        <v>5554</v>
      </c>
      <c r="B4374" s="9">
        <v>5</v>
      </c>
      <c r="C4374" s="255" t="s">
        <v>9106</v>
      </c>
      <c r="D4374" s="9">
        <v>0</v>
      </c>
      <c r="E4374" s="9">
        <v>1745868.793903793</v>
      </c>
      <c r="F4374" s="255" t="s">
        <v>9120</v>
      </c>
      <c r="G4374" s="9"/>
      <c r="H4374" s="255" t="s">
        <v>9171</v>
      </c>
      <c r="I4374" s="9">
        <v>3</v>
      </c>
    </row>
    <row r="4375" spans="1:9">
      <c r="A4375" s="255" t="s">
        <v>5555</v>
      </c>
      <c r="B4375" s="9">
        <v>5</v>
      </c>
      <c r="C4375" s="255" t="s">
        <v>9107</v>
      </c>
      <c r="D4375" s="9">
        <v>0</v>
      </c>
      <c r="E4375" s="9">
        <v>1745868.793903793</v>
      </c>
      <c r="F4375" s="255" t="s">
        <v>9120</v>
      </c>
      <c r="G4375" s="9"/>
      <c r="H4375" s="255" t="s">
        <v>9171</v>
      </c>
      <c r="I4375" s="9">
        <v>3</v>
      </c>
    </row>
    <row r="4376" spans="1:9">
      <c r="A4376" s="255" t="s">
        <v>5556</v>
      </c>
      <c r="B4376" s="9">
        <v>5</v>
      </c>
      <c r="C4376" s="255" t="s">
        <v>9108</v>
      </c>
      <c r="D4376" s="9">
        <v>0</v>
      </c>
      <c r="E4376" s="9">
        <v>1745868.793903793</v>
      </c>
      <c r="F4376" s="255" t="s">
        <v>9120</v>
      </c>
      <c r="G4376" s="9"/>
      <c r="H4376" s="255" t="s">
        <v>9171</v>
      </c>
      <c r="I4376" s="9">
        <v>3</v>
      </c>
    </row>
    <row r="4377" spans="1:9">
      <c r="A4377" s="255" t="s">
        <v>5557</v>
      </c>
      <c r="B4377" s="9">
        <v>5</v>
      </c>
      <c r="C4377" s="255" t="s">
        <v>9215</v>
      </c>
      <c r="D4377" s="9">
        <v>0</v>
      </c>
      <c r="E4377" s="9">
        <v>1745868.793903793</v>
      </c>
      <c r="F4377" s="255" t="s">
        <v>9120</v>
      </c>
      <c r="G4377" s="9"/>
      <c r="H4377" s="255" t="s">
        <v>9171</v>
      </c>
      <c r="I4377" s="9">
        <v>3</v>
      </c>
    </row>
    <row r="4378" spans="1:9">
      <c r="A4378" s="255" t="s">
        <v>5558</v>
      </c>
      <c r="B4378" s="9">
        <v>5</v>
      </c>
      <c r="C4378" s="255" t="s">
        <v>9106</v>
      </c>
      <c r="D4378" s="9">
        <v>0</v>
      </c>
      <c r="E4378" s="9">
        <v>1745868.793903793</v>
      </c>
      <c r="F4378" s="255" t="s">
        <v>9121</v>
      </c>
      <c r="G4378" s="9"/>
      <c r="H4378" s="255" t="s">
        <v>9171</v>
      </c>
      <c r="I4378" s="9">
        <v>3</v>
      </c>
    </row>
    <row r="4379" spans="1:9">
      <c r="A4379" s="255" t="s">
        <v>5559</v>
      </c>
      <c r="B4379" s="9">
        <v>5</v>
      </c>
      <c r="C4379" s="255" t="s">
        <v>9107</v>
      </c>
      <c r="D4379" s="9">
        <v>0</v>
      </c>
      <c r="E4379" s="9">
        <v>1745868.793903793</v>
      </c>
      <c r="F4379" s="255" t="s">
        <v>9121</v>
      </c>
      <c r="G4379" s="9"/>
      <c r="H4379" s="255" t="s">
        <v>9171</v>
      </c>
      <c r="I4379" s="9">
        <v>3</v>
      </c>
    </row>
    <row r="4380" spans="1:9">
      <c r="A4380" s="255" t="s">
        <v>5560</v>
      </c>
      <c r="B4380" s="9">
        <v>5</v>
      </c>
      <c r="C4380" s="255" t="s">
        <v>9108</v>
      </c>
      <c r="D4380" s="9">
        <v>0</v>
      </c>
      <c r="E4380" s="9">
        <v>1745868.793903793</v>
      </c>
      <c r="F4380" s="255" t="s">
        <v>9121</v>
      </c>
      <c r="G4380" s="9"/>
      <c r="H4380" s="255" t="s">
        <v>9171</v>
      </c>
      <c r="I4380" s="9">
        <v>3</v>
      </c>
    </row>
    <row r="4381" spans="1:9">
      <c r="A4381" s="255" t="s">
        <v>5561</v>
      </c>
      <c r="B4381" s="9">
        <v>5</v>
      </c>
      <c r="C4381" s="255" t="s">
        <v>9215</v>
      </c>
      <c r="D4381" s="9">
        <v>0</v>
      </c>
      <c r="E4381" s="9">
        <v>1745868.793903793</v>
      </c>
      <c r="F4381" s="255" t="s">
        <v>9121</v>
      </c>
      <c r="G4381" s="9"/>
      <c r="H4381" s="255" t="s">
        <v>9171</v>
      </c>
      <c r="I4381" s="9">
        <v>3</v>
      </c>
    </row>
    <row r="4382" spans="1:9">
      <c r="A4382" s="255" t="s">
        <v>5562</v>
      </c>
      <c r="B4382" s="9">
        <v>5</v>
      </c>
      <c r="C4382" s="255" t="s">
        <v>9106</v>
      </c>
      <c r="D4382" s="9">
        <v>0</v>
      </c>
      <c r="E4382" s="9">
        <v>1745868.793903793</v>
      </c>
      <c r="F4382" s="255" t="s">
        <v>9122</v>
      </c>
      <c r="G4382" s="9"/>
      <c r="H4382" s="255" t="s">
        <v>9171</v>
      </c>
      <c r="I4382" s="9">
        <v>3</v>
      </c>
    </row>
    <row r="4383" spans="1:9">
      <c r="A4383" s="255" t="s">
        <v>5563</v>
      </c>
      <c r="B4383" s="9">
        <v>5</v>
      </c>
      <c r="C4383" s="255" t="s">
        <v>9107</v>
      </c>
      <c r="D4383" s="9">
        <v>0</v>
      </c>
      <c r="E4383" s="9">
        <v>1745868.793903793</v>
      </c>
      <c r="F4383" s="255" t="s">
        <v>9122</v>
      </c>
      <c r="G4383" s="9"/>
      <c r="H4383" s="255" t="s">
        <v>9171</v>
      </c>
      <c r="I4383" s="9">
        <v>3</v>
      </c>
    </row>
    <row r="4384" spans="1:9">
      <c r="A4384" s="255" t="s">
        <v>5564</v>
      </c>
      <c r="B4384" s="9">
        <v>5</v>
      </c>
      <c r="C4384" s="255" t="s">
        <v>9108</v>
      </c>
      <c r="D4384" s="9">
        <v>0</v>
      </c>
      <c r="E4384" s="9">
        <v>1745868.793903793</v>
      </c>
      <c r="F4384" s="255" t="s">
        <v>9122</v>
      </c>
      <c r="G4384" s="9"/>
      <c r="H4384" s="255" t="s">
        <v>9171</v>
      </c>
      <c r="I4384" s="9">
        <v>3</v>
      </c>
    </row>
    <row r="4385" spans="1:9">
      <c r="A4385" s="255" t="s">
        <v>5565</v>
      </c>
      <c r="B4385" s="9">
        <v>5</v>
      </c>
      <c r="C4385" s="255" t="s">
        <v>9215</v>
      </c>
      <c r="D4385" s="9">
        <v>0</v>
      </c>
      <c r="E4385" s="9">
        <v>1745868.793903793</v>
      </c>
      <c r="F4385" s="255" t="s">
        <v>9122</v>
      </c>
      <c r="G4385" s="9"/>
      <c r="H4385" s="255" t="s">
        <v>9171</v>
      </c>
      <c r="I4385" s="9">
        <v>3</v>
      </c>
    </row>
    <row r="4386" spans="1:9">
      <c r="A4386" s="255" t="s">
        <v>5566</v>
      </c>
      <c r="B4386" s="9">
        <v>5</v>
      </c>
      <c r="C4386" s="255" t="s">
        <v>9106</v>
      </c>
      <c r="D4386" s="9">
        <v>0</v>
      </c>
      <c r="E4386" s="9">
        <v>1745868.793903793</v>
      </c>
      <c r="F4386" s="255" t="s">
        <v>9123</v>
      </c>
      <c r="G4386" s="9"/>
      <c r="H4386" s="255" t="s">
        <v>9171</v>
      </c>
      <c r="I4386" s="9">
        <v>3</v>
      </c>
    </row>
    <row r="4387" spans="1:9">
      <c r="A4387" s="255" t="s">
        <v>5567</v>
      </c>
      <c r="B4387" s="9">
        <v>5</v>
      </c>
      <c r="C4387" s="255" t="s">
        <v>9107</v>
      </c>
      <c r="D4387" s="9">
        <v>0</v>
      </c>
      <c r="E4387" s="9">
        <v>1745868.793903793</v>
      </c>
      <c r="F4387" s="255" t="s">
        <v>9123</v>
      </c>
      <c r="G4387" s="9"/>
      <c r="H4387" s="255" t="s">
        <v>9171</v>
      </c>
      <c r="I4387" s="9">
        <v>3</v>
      </c>
    </row>
    <row r="4388" spans="1:9">
      <c r="A4388" s="255" t="s">
        <v>5568</v>
      </c>
      <c r="B4388" s="9">
        <v>5</v>
      </c>
      <c r="C4388" s="255" t="s">
        <v>9108</v>
      </c>
      <c r="D4388" s="9">
        <v>0</v>
      </c>
      <c r="E4388" s="9">
        <v>1745868.793903793</v>
      </c>
      <c r="F4388" s="255" t="s">
        <v>9123</v>
      </c>
      <c r="G4388" s="9"/>
      <c r="H4388" s="255" t="s">
        <v>9171</v>
      </c>
      <c r="I4388" s="9">
        <v>3</v>
      </c>
    </row>
    <row r="4389" spans="1:9">
      <c r="A4389" s="255" t="s">
        <v>5569</v>
      </c>
      <c r="B4389" s="9">
        <v>5</v>
      </c>
      <c r="C4389" s="255" t="s">
        <v>9215</v>
      </c>
      <c r="D4389" s="9">
        <v>0</v>
      </c>
      <c r="E4389" s="9">
        <v>1745868.793903793</v>
      </c>
      <c r="F4389" s="255" t="s">
        <v>9123</v>
      </c>
      <c r="G4389" s="9"/>
      <c r="H4389" s="255" t="s">
        <v>9171</v>
      </c>
      <c r="I4389" s="9">
        <v>3</v>
      </c>
    </row>
    <row r="4390" spans="1:9">
      <c r="A4390" s="255" t="s">
        <v>5570</v>
      </c>
      <c r="B4390" s="9">
        <v>5</v>
      </c>
      <c r="C4390" s="255" t="s">
        <v>9106</v>
      </c>
      <c r="D4390" s="9">
        <v>0</v>
      </c>
      <c r="E4390" s="9">
        <v>1745868.793903793</v>
      </c>
      <c r="F4390" s="255" t="s">
        <v>9124</v>
      </c>
      <c r="G4390" s="9"/>
      <c r="H4390" s="255" t="s">
        <v>9171</v>
      </c>
      <c r="I4390" s="9">
        <v>3</v>
      </c>
    </row>
    <row r="4391" spans="1:9">
      <c r="A4391" s="255" t="s">
        <v>5571</v>
      </c>
      <c r="B4391" s="9">
        <v>5</v>
      </c>
      <c r="C4391" s="255" t="s">
        <v>9107</v>
      </c>
      <c r="D4391" s="9">
        <v>0</v>
      </c>
      <c r="E4391" s="9">
        <v>1745868.793903793</v>
      </c>
      <c r="F4391" s="255" t="s">
        <v>9124</v>
      </c>
      <c r="G4391" s="9"/>
      <c r="H4391" s="255" t="s">
        <v>9171</v>
      </c>
      <c r="I4391" s="9">
        <v>3</v>
      </c>
    </row>
    <row r="4392" spans="1:9">
      <c r="A4392" s="255" t="s">
        <v>5572</v>
      </c>
      <c r="B4392" s="9">
        <v>5</v>
      </c>
      <c r="C4392" s="255" t="s">
        <v>9108</v>
      </c>
      <c r="D4392" s="9">
        <v>0</v>
      </c>
      <c r="E4392" s="9">
        <v>1745868.793903793</v>
      </c>
      <c r="F4392" s="255" t="s">
        <v>9124</v>
      </c>
      <c r="G4392" s="9"/>
      <c r="H4392" s="255" t="s">
        <v>9171</v>
      </c>
      <c r="I4392" s="9">
        <v>3</v>
      </c>
    </row>
    <row r="4393" spans="1:9">
      <c r="A4393" s="255" t="s">
        <v>5573</v>
      </c>
      <c r="B4393" s="9">
        <v>5</v>
      </c>
      <c r="C4393" s="255" t="s">
        <v>9215</v>
      </c>
      <c r="D4393" s="9">
        <v>0</v>
      </c>
      <c r="E4393" s="9">
        <v>1745868.793903793</v>
      </c>
      <c r="F4393" s="255" t="s">
        <v>9124</v>
      </c>
      <c r="G4393" s="9"/>
      <c r="H4393" s="255" t="s">
        <v>9171</v>
      </c>
      <c r="I4393" s="9">
        <v>3</v>
      </c>
    </row>
    <row r="4394" spans="1:9">
      <c r="A4394" s="255" t="s">
        <v>5574</v>
      </c>
      <c r="B4394" s="9">
        <v>5</v>
      </c>
      <c r="C4394" s="255" t="s">
        <v>9106</v>
      </c>
      <c r="D4394" s="9">
        <v>1596487.3585665913</v>
      </c>
      <c r="E4394" s="9">
        <v>1745868.793903793</v>
      </c>
      <c r="F4394" s="255" t="s">
        <v>9125</v>
      </c>
      <c r="G4394" s="9"/>
      <c r="H4394" s="255" t="s">
        <v>9171</v>
      </c>
      <c r="I4394" s="9">
        <v>3</v>
      </c>
    </row>
    <row r="4395" spans="1:9">
      <c r="A4395" s="255" t="s">
        <v>5575</v>
      </c>
      <c r="B4395" s="9">
        <v>5</v>
      </c>
      <c r="C4395" s="255" t="s">
        <v>9107</v>
      </c>
      <c r="D4395" s="9">
        <v>4467380901.4157028</v>
      </c>
      <c r="E4395" s="9">
        <v>1745868.793903793</v>
      </c>
      <c r="F4395" s="255" t="s">
        <v>9125</v>
      </c>
      <c r="G4395" s="9"/>
      <c r="H4395" s="255" t="s">
        <v>9171</v>
      </c>
      <c r="I4395" s="9">
        <v>3</v>
      </c>
    </row>
    <row r="4396" spans="1:9">
      <c r="A4396" s="255" t="s">
        <v>5576</v>
      </c>
      <c r="B4396" s="9">
        <v>5</v>
      </c>
      <c r="C4396" s="255" t="s">
        <v>9108</v>
      </c>
      <c r="D4396" s="9">
        <v>0.91443719261217671</v>
      </c>
      <c r="E4396" s="9">
        <v>1745868.793903793</v>
      </c>
      <c r="F4396" s="255" t="s">
        <v>9125</v>
      </c>
      <c r="G4396" s="9"/>
      <c r="H4396" s="255" t="s">
        <v>9171</v>
      </c>
      <c r="I4396" s="9">
        <v>3</v>
      </c>
    </row>
    <row r="4397" spans="1:9">
      <c r="A4397" s="255" t="s">
        <v>5577</v>
      </c>
      <c r="B4397" s="9">
        <v>5</v>
      </c>
      <c r="C4397" s="255" t="s">
        <v>9215</v>
      </c>
      <c r="D4397" s="9">
        <v>2558.829688127114</v>
      </c>
      <c r="E4397" s="9">
        <v>1745868.793903793</v>
      </c>
      <c r="F4397" s="255" t="s">
        <v>9125</v>
      </c>
      <c r="G4397" s="9"/>
      <c r="H4397" s="255" t="s">
        <v>9171</v>
      </c>
      <c r="I4397" s="9">
        <v>3</v>
      </c>
    </row>
    <row r="4398" spans="1:9">
      <c r="A4398" s="255" t="s">
        <v>5578</v>
      </c>
      <c r="B4398" s="9">
        <v>5</v>
      </c>
      <c r="C4398" s="255" t="s">
        <v>9106</v>
      </c>
      <c r="D4398" s="9">
        <v>1596487.3585665913</v>
      </c>
      <c r="E4398" s="9">
        <v>1745868.793903793</v>
      </c>
      <c r="F4398" s="255" t="s">
        <v>9126</v>
      </c>
      <c r="G4398" s="9"/>
      <c r="H4398" s="255" t="s">
        <v>9171</v>
      </c>
      <c r="I4398" s="9">
        <v>3</v>
      </c>
    </row>
    <row r="4399" spans="1:9">
      <c r="A4399" s="255" t="s">
        <v>5579</v>
      </c>
      <c r="B4399" s="9">
        <v>5</v>
      </c>
      <c r="C4399" s="255" t="s">
        <v>9107</v>
      </c>
      <c r="D4399" s="9">
        <v>4467380901.4157028</v>
      </c>
      <c r="E4399" s="9">
        <v>1745868.793903793</v>
      </c>
      <c r="F4399" s="255" t="s">
        <v>9126</v>
      </c>
      <c r="G4399" s="9"/>
      <c r="H4399" s="255" t="s">
        <v>9171</v>
      </c>
      <c r="I4399" s="9">
        <v>3</v>
      </c>
    </row>
    <row r="4400" spans="1:9">
      <c r="A4400" s="255" t="s">
        <v>5580</v>
      </c>
      <c r="B4400" s="9">
        <v>5</v>
      </c>
      <c r="C4400" s="255" t="s">
        <v>9108</v>
      </c>
      <c r="D4400" s="9">
        <v>0.91443719261217671</v>
      </c>
      <c r="E4400" s="9">
        <v>1745868.793903793</v>
      </c>
      <c r="F4400" s="255" t="s">
        <v>9126</v>
      </c>
      <c r="G4400" s="9"/>
      <c r="H4400" s="255" t="s">
        <v>9171</v>
      </c>
      <c r="I4400" s="9">
        <v>3</v>
      </c>
    </row>
    <row r="4401" spans="1:9">
      <c r="A4401" s="255" t="s">
        <v>5581</v>
      </c>
      <c r="B4401" s="9">
        <v>5</v>
      </c>
      <c r="C4401" s="255" t="s">
        <v>9215</v>
      </c>
      <c r="D4401" s="9">
        <v>2558.829688127114</v>
      </c>
      <c r="E4401" s="9">
        <v>1745868.793903793</v>
      </c>
      <c r="F4401" s="255" t="s">
        <v>9126</v>
      </c>
      <c r="G4401" s="9"/>
      <c r="H4401" s="255" t="s">
        <v>9171</v>
      </c>
      <c r="I4401" s="9">
        <v>3</v>
      </c>
    </row>
    <row r="4402" spans="1:9">
      <c r="A4402" s="255" t="s">
        <v>5582</v>
      </c>
      <c r="B4402" s="9">
        <v>5</v>
      </c>
      <c r="C4402" s="255" t="s">
        <v>9106</v>
      </c>
      <c r="D4402" s="9">
        <v>1596487.3585665913</v>
      </c>
      <c r="E4402" s="9">
        <v>1745868.793903793</v>
      </c>
      <c r="F4402" s="255" t="s">
        <v>9127</v>
      </c>
      <c r="G4402" s="9"/>
      <c r="H4402" s="255" t="s">
        <v>9171</v>
      </c>
      <c r="I4402" s="9">
        <v>3</v>
      </c>
    </row>
    <row r="4403" spans="1:9">
      <c r="A4403" s="255" t="s">
        <v>5583</v>
      </c>
      <c r="B4403" s="9">
        <v>5</v>
      </c>
      <c r="C4403" s="255" t="s">
        <v>9107</v>
      </c>
      <c r="D4403" s="9">
        <v>4467380901.4157028</v>
      </c>
      <c r="E4403" s="9">
        <v>1745868.793903793</v>
      </c>
      <c r="F4403" s="255" t="s">
        <v>9127</v>
      </c>
      <c r="G4403" s="9"/>
      <c r="H4403" s="255" t="s">
        <v>9171</v>
      </c>
      <c r="I4403" s="9">
        <v>3</v>
      </c>
    </row>
    <row r="4404" spans="1:9">
      <c r="A4404" s="255" t="s">
        <v>5584</v>
      </c>
      <c r="B4404" s="9">
        <v>5</v>
      </c>
      <c r="C4404" s="255" t="s">
        <v>9108</v>
      </c>
      <c r="D4404" s="9">
        <v>0.91443719261217671</v>
      </c>
      <c r="E4404" s="9">
        <v>1745868.793903793</v>
      </c>
      <c r="F4404" s="255" t="s">
        <v>9127</v>
      </c>
      <c r="G4404" s="9"/>
      <c r="H4404" s="255" t="s">
        <v>9171</v>
      </c>
      <c r="I4404" s="9">
        <v>3</v>
      </c>
    </row>
    <row r="4405" spans="1:9">
      <c r="A4405" s="255" t="s">
        <v>5585</v>
      </c>
      <c r="B4405" s="9">
        <v>5</v>
      </c>
      <c r="C4405" s="255" t="s">
        <v>9215</v>
      </c>
      <c r="D4405" s="9">
        <v>2558.829688127114</v>
      </c>
      <c r="E4405" s="9">
        <v>1745868.793903793</v>
      </c>
      <c r="F4405" s="255" t="s">
        <v>9127</v>
      </c>
      <c r="G4405" s="9"/>
      <c r="H4405" s="255" t="s">
        <v>9171</v>
      </c>
      <c r="I4405" s="9">
        <v>3</v>
      </c>
    </row>
    <row r="4406" spans="1:9">
      <c r="A4406" s="255" t="s">
        <v>5586</v>
      </c>
      <c r="B4406" s="9">
        <v>5</v>
      </c>
      <c r="C4406" s="255" t="s">
        <v>9106</v>
      </c>
      <c r="D4406" s="9">
        <v>1745868.793903793</v>
      </c>
      <c r="E4406" s="9">
        <v>1745868.793903793</v>
      </c>
      <c r="F4406" s="255" t="s">
        <v>9128</v>
      </c>
      <c r="G4406" s="9"/>
      <c r="H4406" s="255" t="s">
        <v>9171</v>
      </c>
      <c r="I4406" s="9">
        <v>3</v>
      </c>
    </row>
    <row r="4407" spans="1:9">
      <c r="A4407" s="255" t="s">
        <v>5587</v>
      </c>
      <c r="B4407" s="9">
        <v>5</v>
      </c>
      <c r="C4407" s="255" t="s">
        <v>9107</v>
      </c>
      <c r="D4407" s="9">
        <v>2022384409.1422796</v>
      </c>
      <c r="E4407" s="9">
        <v>1745868.793903793</v>
      </c>
      <c r="F4407" s="255" t="s">
        <v>9128</v>
      </c>
      <c r="G4407" s="9"/>
      <c r="H4407" s="255" t="s">
        <v>9171</v>
      </c>
      <c r="I4407" s="9">
        <v>3</v>
      </c>
    </row>
    <row r="4408" spans="1:9">
      <c r="A4408" s="255" t="s">
        <v>5588</v>
      </c>
      <c r="B4408" s="9">
        <v>5</v>
      </c>
      <c r="C4408" s="255" t="s">
        <v>9108</v>
      </c>
      <c r="D4408" s="9">
        <v>1</v>
      </c>
      <c r="E4408" s="9">
        <v>1745868.793903793</v>
      </c>
      <c r="F4408" s="255" t="s">
        <v>9128</v>
      </c>
      <c r="G4408" s="9"/>
      <c r="H4408" s="255" t="s">
        <v>9171</v>
      </c>
      <c r="I4408" s="9">
        <v>3</v>
      </c>
    </row>
    <row r="4409" spans="1:9">
      <c r="A4409" s="255" t="s">
        <v>5589</v>
      </c>
      <c r="B4409" s="9">
        <v>5</v>
      </c>
      <c r="C4409" s="255" t="s">
        <v>9215</v>
      </c>
      <c r="D4409" s="9">
        <v>1158.382815595319</v>
      </c>
      <c r="E4409" s="9">
        <v>1745868.793903793</v>
      </c>
      <c r="F4409" s="255" t="s">
        <v>9128</v>
      </c>
      <c r="G4409" s="9"/>
      <c r="H4409" s="255" t="s">
        <v>9171</v>
      </c>
      <c r="I4409" s="9">
        <v>3</v>
      </c>
    </row>
    <row r="4410" spans="1:9">
      <c r="A4410" s="255" t="s">
        <v>5590</v>
      </c>
      <c r="B4410" s="9">
        <v>5</v>
      </c>
      <c r="C4410" s="255" t="s">
        <v>9106</v>
      </c>
      <c r="D4410" s="9">
        <v>1279733.6913712563</v>
      </c>
      <c r="E4410" s="9">
        <v>1745868.793903793</v>
      </c>
      <c r="F4410" s="255" t="s">
        <v>9129</v>
      </c>
      <c r="G4410" s="9"/>
      <c r="H4410" s="255" t="s">
        <v>9171</v>
      </c>
      <c r="I4410" s="9">
        <v>3</v>
      </c>
    </row>
    <row r="4411" spans="1:9">
      <c r="A4411" s="255" t="s">
        <v>5591</v>
      </c>
      <c r="B4411" s="9">
        <v>5</v>
      </c>
      <c r="C4411" s="255" t="s">
        <v>9107</v>
      </c>
      <c r="D4411" s="9">
        <v>3523482260.4449205</v>
      </c>
      <c r="E4411" s="9">
        <v>1745868.793903793</v>
      </c>
      <c r="F4411" s="255" t="s">
        <v>9129</v>
      </c>
      <c r="G4411" s="9"/>
      <c r="H4411" s="255" t="s">
        <v>9171</v>
      </c>
      <c r="I4411" s="9">
        <v>3</v>
      </c>
    </row>
    <row r="4412" spans="1:9">
      <c r="A4412" s="255" t="s">
        <v>5592</v>
      </c>
      <c r="B4412" s="9">
        <v>5</v>
      </c>
      <c r="C4412" s="255" t="s">
        <v>9108</v>
      </c>
      <c r="D4412" s="9">
        <v>0.73300679629524135</v>
      </c>
      <c r="E4412" s="9">
        <v>1745868.793903793</v>
      </c>
      <c r="F4412" s="255" t="s">
        <v>9129</v>
      </c>
      <c r="G4412" s="9"/>
      <c r="H4412" s="255" t="s">
        <v>9171</v>
      </c>
      <c r="I4412" s="9">
        <v>3</v>
      </c>
    </row>
    <row r="4413" spans="1:9">
      <c r="A4413" s="255" t="s">
        <v>5593</v>
      </c>
      <c r="B4413" s="9">
        <v>5</v>
      </c>
      <c r="C4413" s="255" t="s">
        <v>9215</v>
      </c>
      <c r="D4413" s="9">
        <v>2018.1827367257954</v>
      </c>
      <c r="E4413" s="9">
        <v>1745868.793903793</v>
      </c>
      <c r="F4413" s="255" t="s">
        <v>9129</v>
      </c>
      <c r="G4413" s="9"/>
      <c r="H4413" s="255" t="s">
        <v>9171</v>
      </c>
      <c r="I4413" s="9">
        <v>3</v>
      </c>
    </row>
    <row r="4414" spans="1:9">
      <c r="A4414" s="255" t="s">
        <v>5594</v>
      </c>
      <c r="B4414" s="9">
        <v>5</v>
      </c>
      <c r="C4414" s="255" t="s">
        <v>9106</v>
      </c>
      <c r="D4414" s="9">
        <v>1598319.9805866496</v>
      </c>
      <c r="E4414" s="9">
        <v>1745868.793903793</v>
      </c>
      <c r="F4414" s="255" t="s">
        <v>9130</v>
      </c>
      <c r="G4414" s="9"/>
      <c r="H4414" s="255" t="s">
        <v>9171</v>
      </c>
      <c r="I4414" s="9">
        <v>3</v>
      </c>
    </row>
    <row r="4415" spans="1:9">
      <c r="A4415" s="255" t="s">
        <v>5595</v>
      </c>
      <c r="B4415" s="9">
        <v>5</v>
      </c>
      <c r="C4415" s="255" t="s">
        <v>9107</v>
      </c>
      <c r="D4415" s="9">
        <v>7990863161.8606234</v>
      </c>
      <c r="E4415" s="9">
        <v>1745868.793903793</v>
      </c>
      <c r="F4415" s="255" t="s">
        <v>9130</v>
      </c>
      <c r="G4415" s="9"/>
      <c r="H4415" s="255" t="s">
        <v>9171</v>
      </c>
      <c r="I4415" s="9">
        <v>3</v>
      </c>
    </row>
    <row r="4416" spans="1:9">
      <c r="A4416" s="255" t="s">
        <v>5596</v>
      </c>
      <c r="B4416" s="9">
        <v>5</v>
      </c>
      <c r="C4416" s="255" t="s">
        <v>9108</v>
      </c>
      <c r="D4416" s="9">
        <v>0.91548688318827121</v>
      </c>
      <c r="E4416" s="9">
        <v>1745868.793903793</v>
      </c>
      <c r="F4416" s="255" t="s">
        <v>9130</v>
      </c>
      <c r="G4416" s="9"/>
      <c r="H4416" s="255" t="s">
        <v>9171</v>
      </c>
      <c r="I4416" s="9">
        <v>3</v>
      </c>
    </row>
    <row r="4417" spans="1:9">
      <c r="A4417" s="255" t="s">
        <v>5597</v>
      </c>
      <c r="B4417" s="9">
        <v>5</v>
      </c>
      <c r="C4417" s="255" t="s">
        <v>9215</v>
      </c>
      <c r="D4417" s="9">
        <v>4577.0124248529091</v>
      </c>
      <c r="E4417" s="9">
        <v>1745868.793903793</v>
      </c>
      <c r="F4417" s="255" t="s">
        <v>9130</v>
      </c>
      <c r="G4417" s="9"/>
      <c r="H4417" s="255" t="s">
        <v>9171</v>
      </c>
      <c r="I4417" s="9">
        <v>3</v>
      </c>
    </row>
    <row r="4418" spans="1:9">
      <c r="A4418" s="255" t="s">
        <v>5598</v>
      </c>
      <c r="B4418" s="9">
        <v>5</v>
      </c>
      <c r="C4418" s="255" t="s">
        <v>9106</v>
      </c>
      <c r="D4418" s="9">
        <v>1598319.9805866496</v>
      </c>
      <c r="E4418" s="9">
        <v>1745868.793903793</v>
      </c>
      <c r="F4418" s="255" t="s">
        <v>9131</v>
      </c>
      <c r="G4418" s="9"/>
      <c r="H4418" s="255" t="s">
        <v>9171</v>
      </c>
      <c r="I4418" s="9">
        <v>3</v>
      </c>
    </row>
    <row r="4419" spans="1:9">
      <c r="A4419" s="255" t="s">
        <v>5599</v>
      </c>
      <c r="B4419" s="9">
        <v>5</v>
      </c>
      <c r="C4419" s="255" t="s">
        <v>9107</v>
      </c>
      <c r="D4419" s="9">
        <v>7990863161.8606234</v>
      </c>
      <c r="E4419" s="9">
        <v>1745868.793903793</v>
      </c>
      <c r="F4419" s="255" t="s">
        <v>9131</v>
      </c>
      <c r="G4419" s="9"/>
      <c r="H4419" s="255" t="s">
        <v>9171</v>
      </c>
      <c r="I4419" s="9">
        <v>3</v>
      </c>
    </row>
    <row r="4420" spans="1:9">
      <c r="A4420" s="255" t="s">
        <v>5600</v>
      </c>
      <c r="B4420" s="9">
        <v>5</v>
      </c>
      <c r="C4420" s="255" t="s">
        <v>9108</v>
      </c>
      <c r="D4420" s="9">
        <v>0.91548688318827121</v>
      </c>
      <c r="E4420" s="9">
        <v>1745868.793903793</v>
      </c>
      <c r="F4420" s="255" t="s">
        <v>9131</v>
      </c>
      <c r="G4420" s="9"/>
      <c r="H4420" s="255" t="s">
        <v>9171</v>
      </c>
      <c r="I4420" s="9">
        <v>3</v>
      </c>
    </row>
    <row r="4421" spans="1:9">
      <c r="A4421" s="255" t="s">
        <v>5601</v>
      </c>
      <c r="B4421" s="9">
        <v>5</v>
      </c>
      <c r="C4421" s="255" t="s">
        <v>9215</v>
      </c>
      <c r="D4421" s="9">
        <v>4577.0124248529091</v>
      </c>
      <c r="E4421" s="9">
        <v>1745868.793903793</v>
      </c>
      <c r="F4421" s="255" t="s">
        <v>9131</v>
      </c>
      <c r="G4421" s="9"/>
      <c r="H4421" s="255" t="s">
        <v>9171</v>
      </c>
      <c r="I4421" s="9">
        <v>3</v>
      </c>
    </row>
    <row r="4422" spans="1:9">
      <c r="A4422" s="255" t="s">
        <v>5602</v>
      </c>
      <c r="B4422" s="9">
        <v>5</v>
      </c>
      <c r="C4422" s="255" t="s">
        <v>9106</v>
      </c>
      <c r="D4422" s="9">
        <v>1014677.7534300867</v>
      </c>
      <c r="E4422" s="9">
        <v>1745868.793903793</v>
      </c>
      <c r="F4422" s="255" t="s">
        <v>9132</v>
      </c>
      <c r="G4422" s="9"/>
      <c r="H4422" s="255" t="s">
        <v>9171</v>
      </c>
      <c r="I4422" s="9">
        <v>3</v>
      </c>
    </row>
    <row r="4423" spans="1:9">
      <c r="A4423" s="255" t="s">
        <v>5603</v>
      </c>
      <c r="B4423" s="9">
        <v>5</v>
      </c>
      <c r="C4423" s="255" t="s">
        <v>9107</v>
      </c>
      <c r="D4423" s="9">
        <v>1399862074.0986924</v>
      </c>
      <c r="E4423" s="9">
        <v>1745868.793903793</v>
      </c>
      <c r="F4423" s="255" t="s">
        <v>9132</v>
      </c>
      <c r="G4423" s="9"/>
      <c r="H4423" s="255" t="s">
        <v>9171</v>
      </c>
      <c r="I4423" s="9">
        <v>3</v>
      </c>
    </row>
    <row r="4424" spans="1:9">
      <c r="A4424" s="255" t="s">
        <v>5604</v>
      </c>
      <c r="B4424" s="9">
        <v>5</v>
      </c>
      <c r="C4424" s="255" t="s">
        <v>9108</v>
      </c>
      <c r="D4424" s="9">
        <v>0.58118786301303293</v>
      </c>
      <c r="E4424" s="9">
        <v>1745868.793903793</v>
      </c>
      <c r="F4424" s="255" t="s">
        <v>9132</v>
      </c>
      <c r="G4424" s="9"/>
      <c r="H4424" s="255" t="s">
        <v>9171</v>
      </c>
      <c r="I4424" s="9">
        <v>3</v>
      </c>
    </row>
    <row r="4425" spans="1:9">
      <c r="A4425" s="255" t="s">
        <v>5605</v>
      </c>
      <c r="B4425" s="9">
        <v>5</v>
      </c>
      <c r="C4425" s="255" t="s">
        <v>9215</v>
      </c>
      <c r="D4425" s="9">
        <v>801.81401889232268</v>
      </c>
      <c r="E4425" s="9">
        <v>1745868.793903793</v>
      </c>
      <c r="F4425" s="255" t="s">
        <v>9132</v>
      </c>
      <c r="G4425" s="9"/>
      <c r="H4425" s="255" t="s">
        <v>9171</v>
      </c>
      <c r="I4425" s="9">
        <v>3</v>
      </c>
    </row>
    <row r="4426" spans="1:9">
      <c r="A4426" s="255" t="s">
        <v>5606</v>
      </c>
      <c r="B4426" s="9">
        <v>5</v>
      </c>
      <c r="C4426" s="255" t="s">
        <v>9106</v>
      </c>
      <c r="D4426" s="9">
        <v>1014677.7534300867</v>
      </c>
      <c r="E4426" s="9">
        <v>1745868.793903793</v>
      </c>
      <c r="F4426" s="255" t="s">
        <v>9133</v>
      </c>
      <c r="G4426" s="9"/>
      <c r="H4426" s="255" t="s">
        <v>9171</v>
      </c>
      <c r="I4426" s="9">
        <v>3</v>
      </c>
    </row>
    <row r="4427" spans="1:9">
      <c r="A4427" s="255" t="s">
        <v>5607</v>
      </c>
      <c r="B4427" s="9">
        <v>5</v>
      </c>
      <c r="C4427" s="255" t="s">
        <v>9107</v>
      </c>
      <c r="D4427" s="9">
        <v>1399862074.0986924</v>
      </c>
      <c r="E4427" s="9">
        <v>1745868.793903793</v>
      </c>
      <c r="F4427" s="255" t="s">
        <v>9133</v>
      </c>
      <c r="G4427" s="9"/>
      <c r="H4427" s="255" t="s">
        <v>9171</v>
      </c>
      <c r="I4427" s="9">
        <v>3</v>
      </c>
    </row>
    <row r="4428" spans="1:9">
      <c r="A4428" s="255" t="s">
        <v>5608</v>
      </c>
      <c r="B4428" s="9">
        <v>5</v>
      </c>
      <c r="C4428" s="255" t="s">
        <v>9108</v>
      </c>
      <c r="D4428" s="9">
        <v>0.58118786301303293</v>
      </c>
      <c r="E4428" s="9">
        <v>1745868.793903793</v>
      </c>
      <c r="F4428" s="255" t="s">
        <v>9133</v>
      </c>
      <c r="G4428" s="9"/>
      <c r="H4428" s="255" t="s">
        <v>9171</v>
      </c>
      <c r="I4428" s="9">
        <v>3</v>
      </c>
    </row>
    <row r="4429" spans="1:9">
      <c r="A4429" s="255" t="s">
        <v>5609</v>
      </c>
      <c r="B4429" s="9">
        <v>5</v>
      </c>
      <c r="C4429" s="255" t="s">
        <v>9215</v>
      </c>
      <c r="D4429" s="9">
        <v>801.81401889232268</v>
      </c>
      <c r="E4429" s="9">
        <v>1745868.793903793</v>
      </c>
      <c r="F4429" s="255" t="s">
        <v>9133</v>
      </c>
      <c r="G4429" s="9"/>
      <c r="H4429" s="255" t="s">
        <v>9171</v>
      </c>
      <c r="I4429" s="9">
        <v>3</v>
      </c>
    </row>
    <row r="4430" spans="1:9">
      <c r="A4430" s="255" t="s">
        <v>5610</v>
      </c>
      <c r="B4430" s="9">
        <v>5</v>
      </c>
      <c r="C4430" s="255" t="s">
        <v>9106</v>
      </c>
      <c r="D4430" s="9">
        <v>1745868.793903793</v>
      </c>
      <c r="E4430" s="9">
        <v>1745868.793903793</v>
      </c>
      <c r="F4430" s="255" t="s">
        <v>9134</v>
      </c>
      <c r="G4430" s="9"/>
      <c r="H4430" s="255" t="s">
        <v>9171</v>
      </c>
      <c r="I4430" s="9">
        <v>3</v>
      </c>
    </row>
    <row r="4431" spans="1:9">
      <c r="A4431" s="255" t="s">
        <v>5611</v>
      </c>
      <c r="B4431" s="9">
        <v>5</v>
      </c>
      <c r="C4431" s="255" t="s">
        <v>9107</v>
      </c>
      <c r="D4431" s="9">
        <v>3067518827.3170109</v>
      </c>
      <c r="E4431" s="9">
        <v>1745868.793903793</v>
      </c>
      <c r="F4431" s="255" t="s">
        <v>9134</v>
      </c>
      <c r="G4431" s="9"/>
      <c r="H4431" s="255" t="s">
        <v>9171</v>
      </c>
      <c r="I4431" s="9">
        <v>3</v>
      </c>
    </row>
    <row r="4432" spans="1:9">
      <c r="A4432" s="255" t="s">
        <v>5612</v>
      </c>
      <c r="B4432" s="9">
        <v>5</v>
      </c>
      <c r="C4432" s="255" t="s">
        <v>9108</v>
      </c>
      <c r="D4432" s="9">
        <v>1</v>
      </c>
      <c r="E4432" s="9">
        <v>1745868.793903793</v>
      </c>
      <c r="F4432" s="255" t="s">
        <v>9134</v>
      </c>
      <c r="G4432" s="9"/>
      <c r="H4432" s="255" t="s">
        <v>9171</v>
      </c>
      <c r="I4432" s="9">
        <v>3</v>
      </c>
    </row>
    <row r="4433" spans="1:9">
      <c r="A4433" s="255" t="s">
        <v>5613</v>
      </c>
      <c r="B4433" s="9">
        <v>5</v>
      </c>
      <c r="C4433" s="255" t="s">
        <v>9215</v>
      </c>
      <c r="D4433" s="9">
        <v>1757.0156692347914</v>
      </c>
      <c r="E4433" s="9">
        <v>1745868.793903793</v>
      </c>
      <c r="F4433" s="255" t="s">
        <v>9134</v>
      </c>
      <c r="G4433" s="9"/>
      <c r="H4433" s="255" t="s">
        <v>9171</v>
      </c>
      <c r="I4433" s="9">
        <v>3</v>
      </c>
    </row>
    <row r="4434" spans="1:9">
      <c r="A4434" s="255" t="s">
        <v>5614</v>
      </c>
      <c r="B4434" s="9">
        <v>5</v>
      </c>
      <c r="C4434" s="255" t="s">
        <v>9106</v>
      </c>
      <c r="D4434" s="9">
        <v>1745868.793903793</v>
      </c>
      <c r="E4434" s="9">
        <v>1745868.793903793</v>
      </c>
      <c r="F4434" s="255" t="s">
        <v>9135</v>
      </c>
      <c r="G4434" s="9"/>
      <c r="H4434" s="255" t="s">
        <v>9171</v>
      </c>
      <c r="I4434" s="9">
        <v>3</v>
      </c>
    </row>
    <row r="4435" spans="1:9">
      <c r="A4435" s="255" t="s">
        <v>5615</v>
      </c>
      <c r="B4435" s="9">
        <v>5</v>
      </c>
      <c r="C4435" s="255" t="s">
        <v>9107</v>
      </c>
      <c r="D4435" s="9">
        <v>4756759785.8137321</v>
      </c>
      <c r="E4435" s="9">
        <v>1745868.793903793</v>
      </c>
      <c r="F4435" s="255" t="s">
        <v>9135</v>
      </c>
      <c r="G4435" s="9"/>
      <c r="H4435" s="255" t="s">
        <v>9171</v>
      </c>
      <c r="I4435" s="9">
        <v>3</v>
      </c>
    </row>
    <row r="4436" spans="1:9">
      <c r="A4436" s="255" t="s">
        <v>5616</v>
      </c>
      <c r="B4436" s="9">
        <v>5</v>
      </c>
      <c r="C4436" s="255" t="s">
        <v>9108</v>
      </c>
      <c r="D4436" s="9">
        <v>1</v>
      </c>
      <c r="E4436" s="9">
        <v>1745868.793903793</v>
      </c>
      <c r="F4436" s="255" t="s">
        <v>9135</v>
      </c>
      <c r="G4436" s="9"/>
      <c r="H4436" s="255" t="s">
        <v>9171</v>
      </c>
      <c r="I4436" s="9">
        <v>3</v>
      </c>
    </row>
    <row r="4437" spans="1:9">
      <c r="A4437" s="255" t="s">
        <v>5617</v>
      </c>
      <c r="B4437" s="9">
        <v>5</v>
      </c>
      <c r="C4437" s="255" t="s">
        <v>9215</v>
      </c>
      <c r="D4437" s="9">
        <v>2724.5803364051972</v>
      </c>
      <c r="E4437" s="9">
        <v>1745868.793903793</v>
      </c>
      <c r="F4437" s="255" t="s">
        <v>9135</v>
      </c>
      <c r="G4437" s="9"/>
      <c r="H4437" s="255" t="s">
        <v>9171</v>
      </c>
      <c r="I4437" s="9">
        <v>3</v>
      </c>
    </row>
    <row r="4438" spans="1:9">
      <c r="A4438" s="255" t="s">
        <v>5618</v>
      </c>
      <c r="B4438" s="9">
        <v>5</v>
      </c>
      <c r="C4438" s="255" t="s">
        <v>9106</v>
      </c>
      <c r="D4438" s="9">
        <v>1096715.9358223025</v>
      </c>
      <c r="E4438" s="9">
        <v>1745868.793903793</v>
      </c>
      <c r="F4438" s="255" t="s">
        <v>9136</v>
      </c>
      <c r="G4438" s="9"/>
      <c r="H4438" s="255" t="s">
        <v>9171</v>
      </c>
      <c r="I4438" s="9">
        <v>3</v>
      </c>
    </row>
    <row r="4439" spans="1:9">
      <c r="A4439" s="255" t="s">
        <v>5619</v>
      </c>
      <c r="B4439" s="9">
        <v>5</v>
      </c>
      <c r="C4439" s="255" t="s">
        <v>9107</v>
      </c>
      <c r="D4439" s="9">
        <v>4184012469.9956303</v>
      </c>
      <c r="E4439" s="9">
        <v>1745868.793903793</v>
      </c>
      <c r="F4439" s="255" t="s">
        <v>9136</v>
      </c>
      <c r="G4439" s="9"/>
      <c r="H4439" s="255" t="s">
        <v>9171</v>
      </c>
      <c r="I4439" s="9">
        <v>3</v>
      </c>
    </row>
    <row r="4440" spans="1:9">
      <c r="A4440" s="255" t="s">
        <v>5620</v>
      </c>
      <c r="B4440" s="9">
        <v>5</v>
      </c>
      <c r="C4440" s="255" t="s">
        <v>9108</v>
      </c>
      <c r="D4440" s="9">
        <v>0.62817775290548983</v>
      </c>
      <c r="E4440" s="9">
        <v>1745868.793903793</v>
      </c>
      <c r="F4440" s="255" t="s">
        <v>9136</v>
      </c>
      <c r="G4440" s="9"/>
      <c r="H4440" s="255" t="s">
        <v>9171</v>
      </c>
      <c r="I4440" s="9">
        <v>3</v>
      </c>
    </row>
    <row r="4441" spans="1:9">
      <c r="A4441" s="255" t="s">
        <v>5621</v>
      </c>
      <c r="B4441" s="9">
        <v>5</v>
      </c>
      <c r="C4441" s="255" t="s">
        <v>9215</v>
      </c>
      <c r="D4441" s="9">
        <v>2396.5217114856068</v>
      </c>
      <c r="E4441" s="9">
        <v>1745868.793903793</v>
      </c>
      <c r="F4441" s="255" t="s">
        <v>9136</v>
      </c>
      <c r="G4441" s="9"/>
      <c r="H4441" s="255" t="s">
        <v>9171</v>
      </c>
      <c r="I4441" s="9">
        <v>3</v>
      </c>
    </row>
    <row r="4442" spans="1:9">
      <c r="A4442" s="255" t="s">
        <v>5622</v>
      </c>
      <c r="B4442" s="9">
        <v>5</v>
      </c>
      <c r="C4442" s="255" t="s">
        <v>9106</v>
      </c>
      <c r="D4442" s="9">
        <v>0</v>
      </c>
      <c r="E4442" s="9">
        <v>1745868.793903793</v>
      </c>
      <c r="F4442" s="255" t="s">
        <v>9137</v>
      </c>
      <c r="G4442" s="9"/>
      <c r="H4442" s="255" t="s">
        <v>9171</v>
      </c>
      <c r="I4442" s="9">
        <v>3</v>
      </c>
    </row>
    <row r="4443" spans="1:9">
      <c r="A4443" s="255" t="s">
        <v>5623</v>
      </c>
      <c r="B4443" s="9">
        <v>5</v>
      </c>
      <c r="C4443" s="255" t="s">
        <v>9107</v>
      </c>
      <c r="D4443" s="9">
        <v>-949909093.94873846</v>
      </c>
      <c r="E4443" s="9">
        <v>1745868.793903793</v>
      </c>
      <c r="F4443" s="255" t="s">
        <v>9137</v>
      </c>
      <c r="G4443" s="9"/>
      <c r="H4443" s="255" t="s">
        <v>9171</v>
      </c>
      <c r="I4443" s="9">
        <v>3</v>
      </c>
    </row>
    <row r="4444" spans="1:9">
      <c r="A4444" s="255" t="s">
        <v>5624</v>
      </c>
      <c r="B4444" s="9">
        <v>5</v>
      </c>
      <c r="C4444" s="255" t="s">
        <v>9108</v>
      </c>
      <c r="D4444" s="9">
        <v>0</v>
      </c>
      <c r="E4444" s="9">
        <v>1745868.793903793</v>
      </c>
      <c r="F4444" s="255" t="s">
        <v>9137</v>
      </c>
      <c r="G4444" s="9"/>
      <c r="H4444" s="255" t="s">
        <v>9171</v>
      </c>
      <c r="I4444" s="9">
        <v>3</v>
      </c>
    </row>
    <row r="4445" spans="1:9">
      <c r="A4445" s="255" t="s">
        <v>5625</v>
      </c>
      <c r="B4445" s="9">
        <v>5</v>
      </c>
      <c r="C4445" s="255" t="s">
        <v>9215</v>
      </c>
      <c r="D4445" s="9">
        <v>-544.08962303789463</v>
      </c>
      <c r="E4445" s="9">
        <v>1745868.793903793</v>
      </c>
      <c r="F4445" s="255" t="s">
        <v>9137</v>
      </c>
      <c r="G4445" s="9"/>
      <c r="H4445" s="255" t="s">
        <v>9171</v>
      </c>
      <c r="I4445" s="9">
        <v>3</v>
      </c>
    </row>
    <row r="4446" spans="1:9">
      <c r="A4446" s="255" t="s">
        <v>5626</v>
      </c>
      <c r="B4446" s="9">
        <v>5</v>
      </c>
      <c r="C4446" s="255" t="s">
        <v>9106</v>
      </c>
      <c r="D4446" s="9">
        <v>1075801.6802224487</v>
      </c>
      <c r="E4446" s="9">
        <v>1745868.793903793</v>
      </c>
      <c r="F4446" s="255" t="s">
        <v>9138</v>
      </c>
      <c r="G4446" s="9"/>
      <c r="H4446" s="255" t="s">
        <v>9171</v>
      </c>
      <c r="I4446" s="9">
        <v>3</v>
      </c>
    </row>
    <row r="4447" spans="1:9">
      <c r="A4447" s="255" t="s">
        <v>5627</v>
      </c>
      <c r="B4447" s="9">
        <v>5</v>
      </c>
      <c r="C4447" s="255" t="s">
        <v>9107</v>
      </c>
      <c r="D4447" s="9">
        <v>3234103376.0468922</v>
      </c>
      <c r="E4447" s="9">
        <v>1745868.793903793</v>
      </c>
      <c r="F4447" s="255" t="s">
        <v>9138</v>
      </c>
      <c r="G4447" s="9"/>
      <c r="H4447" s="255" t="s">
        <v>9171</v>
      </c>
      <c r="I4447" s="9">
        <v>3</v>
      </c>
    </row>
    <row r="4448" spans="1:9">
      <c r="A4448" s="255" t="s">
        <v>5628</v>
      </c>
      <c r="B4448" s="9">
        <v>5</v>
      </c>
      <c r="C4448" s="255" t="s">
        <v>9108</v>
      </c>
      <c r="D4448" s="9">
        <v>0.61619847034262942</v>
      </c>
      <c r="E4448" s="9">
        <v>1745868.793903793</v>
      </c>
      <c r="F4448" s="255" t="s">
        <v>9138</v>
      </c>
      <c r="G4448" s="9"/>
      <c r="H4448" s="255" t="s">
        <v>9171</v>
      </c>
      <c r="I4448" s="9">
        <v>3</v>
      </c>
    </row>
    <row r="4449" spans="1:9">
      <c r="A4449" s="255" t="s">
        <v>5629</v>
      </c>
      <c r="B4449" s="9">
        <v>5</v>
      </c>
      <c r="C4449" s="255" t="s">
        <v>9215</v>
      </c>
      <c r="D4449" s="9">
        <v>1852.4320884477124</v>
      </c>
      <c r="E4449" s="9">
        <v>1745868.793903793</v>
      </c>
      <c r="F4449" s="255" t="s">
        <v>9138</v>
      </c>
      <c r="G4449" s="9"/>
      <c r="H4449" s="255" t="s">
        <v>9171</v>
      </c>
      <c r="I4449" s="9">
        <v>3</v>
      </c>
    </row>
    <row r="4450" spans="1:9">
      <c r="A4450" s="255" t="s">
        <v>5630</v>
      </c>
      <c r="B4450" s="9">
        <v>5</v>
      </c>
      <c r="C4450" s="255" t="s">
        <v>9106</v>
      </c>
      <c r="D4450" s="9">
        <v>878549.62292063341</v>
      </c>
      <c r="E4450" s="9">
        <v>1745868.793903793</v>
      </c>
      <c r="F4450" s="255" t="s">
        <v>9139</v>
      </c>
      <c r="G4450" s="9"/>
      <c r="H4450" s="255" t="s">
        <v>9171</v>
      </c>
      <c r="I4450" s="9">
        <v>3</v>
      </c>
    </row>
    <row r="4451" spans="1:9">
      <c r="A4451" s="255" t="s">
        <v>5631</v>
      </c>
      <c r="B4451" s="9">
        <v>5</v>
      </c>
      <c r="C4451" s="255" t="s">
        <v>9107</v>
      </c>
      <c r="D4451" s="9">
        <v>1834241301.9481997</v>
      </c>
      <c r="E4451" s="9">
        <v>1745868.793903793</v>
      </c>
      <c r="F4451" s="255" t="s">
        <v>9139</v>
      </c>
      <c r="G4451" s="9"/>
      <c r="H4451" s="255" t="s">
        <v>9171</v>
      </c>
      <c r="I4451" s="9">
        <v>3</v>
      </c>
    </row>
    <row r="4452" spans="1:9">
      <c r="A4452" s="255" t="s">
        <v>5632</v>
      </c>
      <c r="B4452" s="9">
        <v>5</v>
      </c>
      <c r="C4452" s="255" t="s">
        <v>9108</v>
      </c>
      <c r="D4452" s="9">
        <v>0.50321629322223072</v>
      </c>
      <c r="E4452" s="9">
        <v>1745868.793903793</v>
      </c>
      <c r="F4452" s="255" t="s">
        <v>9139</v>
      </c>
      <c r="G4452" s="9"/>
      <c r="H4452" s="255" t="s">
        <v>9171</v>
      </c>
      <c r="I4452" s="9">
        <v>3</v>
      </c>
    </row>
    <row r="4453" spans="1:9">
      <c r="A4453" s="255" t="s">
        <v>5633</v>
      </c>
      <c r="B4453" s="9">
        <v>5</v>
      </c>
      <c r="C4453" s="255" t="s">
        <v>9215</v>
      </c>
      <c r="D4453" s="9">
        <v>1050.6180695553899</v>
      </c>
      <c r="E4453" s="9">
        <v>1745868.793903793</v>
      </c>
      <c r="F4453" s="255" t="s">
        <v>9139</v>
      </c>
      <c r="G4453" s="9"/>
      <c r="H4453" s="255" t="s">
        <v>9171</v>
      </c>
      <c r="I4453" s="9">
        <v>3</v>
      </c>
    </row>
    <row r="4454" spans="1:9">
      <c r="A4454" s="255" t="s">
        <v>5634</v>
      </c>
      <c r="B4454" s="9">
        <v>5</v>
      </c>
      <c r="C4454" s="255" t="s">
        <v>9106</v>
      </c>
      <c r="D4454" s="9">
        <v>1038096.255045319</v>
      </c>
      <c r="E4454" s="9">
        <v>1745868.793903793</v>
      </c>
      <c r="F4454" s="255" t="s">
        <v>9140</v>
      </c>
      <c r="G4454" s="9"/>
      <c r="H4454" s="255" t="s">
        <v>9171</v>
      </c>
      <c r="I4454" s="9">
        <v>3</v>
      </c>
    </row>
    <row r="4455" spans="1:9">
      <c r="A4455" s="255" t="s">
        <v>5635</v>
      </c>
      <c r="B4455" s="9">
        <v>5</v>
      </c>
      <c r="C4455" s="255" t="s">
        <v>9107</v>
      </c>
      <c r="D4455" s="9">
        <v>1689240958.496721</v>
      </c>
      <c r="E4455" s="9">
        <v>1745868.793903793</v>
      </c>
      <c r="F4455" s="255" t="s">
        <v>9140</v>
      </c>
      <c r="G4455" s="9"/>
      <c r="H4455" s="255" t="s">
        <v>9171</v>
      </c>
      <c r="I4455" s="9">
        <v>3</v>
      </c>
    </row>
    <row r="4456" spans="1:9">
      <c r="A4456" s="255" t="s">
        <v>5636</v>
      </c>
      <c r="B4456" s="9">
        <v>5</v>
      </c>
      <c r="C4456" s="255" t="s">
        <v>9108</v>
      </c>
      <c r="D4456" s="9">
        <v>0.5946015294334448</v>
      </c>
      <c r="E4456" s="9">
        <v>1745868.793903793</v>
      </c>
      <c r="F4456" s="255" t="s">
        <v>9140</v>
      </c>
      <c r="G4456" s="9"/>
      <c r="H4456" s="255" t="s">
        <v>9171</v>
      </c>
      <c r="I4456" s="9">
        <v>3</v>
      </c>
    </row>
    <row r="4457" spans="1:9">
      <c r="A4457" s="255" t="s">
        <v>5637</v>
      </c>
      <c r="B4457" s="9">
        <v>5</v>
      </c>
      <c r="C4457" s="255" t="s">
        <v>9215</v>
      </c>
      <c r="D4457" s="9">
        <v>967.56466717040564</v>
      </c>
      <c r="E4457" s="9">
        <v>1745868.793903793</v>
      </c>
      <c r="F4457" s="255" t="s">
        <v>9140</v>
      </c>
      <c r="G4457" s="9"/>
      <c r="H4457" s="255" t="s">
        <v>9171</v>
      </c>
      <c r="I4457" s="9">
        <v>3</v>
      </c>
    </row>
    <row r="4458" spans="1:9">
      <c r="A4458" s="255" t="s">
        <v>5638</v>
      </c>
      <c r="B4458" s="9">
        <v>5</v>
      </c>
      <c r="C4458" s="255" t="s">
        <v>9106</v>
      </c>
      <c r="D4458" s="9">
        <v>0</v>
      </c>
      <c r="E4458" s="9">
        <v>1745868.793903793</v>
      </c>
      <c r="F4458" s="255" t="s">
        <v>9141</v>
      </c>
      <c r="G4458" s="9"/>
      <c r="H4458" s="255" t="s">
        <v>9171</v>
      </c>
      <c r="I4458" s="9">
        <v>3</v>
      </c>
    </row>
    <row r="4459" spans="1:9">
      <c r="A4459" s="255" t="s">
        <v>5639</v>
      </c>
      <c r="B4459" s="9">
        <v>5</v>
      </c>
      <c r="C4459" s="255" t="s">
        <v>9107</v>
      </c>
      <c r="D4459" s="9">
        <v>0</v>
      </c>
      <c r="E4459" s="9">
        <v>1745868.793903793</v>
      </c>
      <c r="F4459" s="255" t="s">
        <v>9141</v>
      </c>
      <c r="G4459" s="9"/>
      <c r="H4459" s="255" t="s">
        <v>9171</v>
      </c>
      <c r="I4459" s="9">
        <v>3</v>
      </c>
    </row>
    <row r="4460" spans="1:9">
      <c r="A4460" s="255" t="s">
        <v>5640</v>
      </c>
      <c r="B4460" s="9">
        <v>5</v>
      </c>
      <c r="C4460" s="255" t="s">
        <v>9108</v>
      </c>
      <c r="D4460" s="9">
        <v>0</v>
      </c>
      <c r="E4460" s="9">
        <v>1745868.793903793</v>
      </c>
      <c r="F4460" s="255" t="s">
        <v>9141</v>
      </c>
      <c r="G4460" s="9"/>
      <c r="H4460" s="255" t="s">
        <v>9171</v>
      </c>
      <c r="I4460" s="9">
        <v>3</v>
      </c>
    </row>
    <row r="4461" spans="1:9">
      <c r="A4461" s="255" t="s">
        <v>5641</v>
      </c>
      <c r="B4461" s="9">
        <v>5</v>
      </c>
      <c r="C4461" s="255" t="s">
        <v>9215</v>
      </c>
      <c r="D4461" s="9">
        <v>0</v>
      </c>
      <c r="E4461" s="9">
        <v>1745868.793903793</v>
      </c>
      <c r="F4461" s="255" t="s">
        <v>9141</v>
      </c>
      <c r="G4461" s="9"/>
      <c r="H4461" s="255" t="s">
        <v>9171</v>
      </c>
      <c r="I4461" s="9">
        <v>3</v>
      </c>
    </row>
    <row r="4462" spans="1:9">
      <c r="A4462" s="255" t="s">
        <v>5642</v>
      </c>
      <c r="B4462" s="9">
        <v>6</v>
      </c>
      <c r="C4462" s="255" t="s">
        <v>9106</v>
      </c>
      <c r="D4462" s="9">
        <v>1138697.7732329799</v>
      </c>
      <c r="E4462" s="9">
        <v>1750668.0692784099</v>
      </c>
      <c r="F4462" s="255" t="s">
        <v>9117</v>
      </c>
      <c r="G4462" s="9"/>
      <c r="H4462" s="255" t="s">
        <v>9171</v>
      </c>
      <c r="I4462" s="9">
        <v>3</v>
      </c>
    </row>
    <row r="4463" spans="1:9">
      <c r="A4463" s="255" t="s">
        <v>5643</v>
      </c>
      <c r="B4463" s="9">
        <v>6</v>
      </c>
      <c r="C4463" s="255" t="s">
        <v>9107</v>
      </c>
      <c r="D4463" s="9">
        <v>3678273556.8024616</v>
      </c>
      <c r="E4463" s="9">
        <v>1750668.0692784099</v>
      </c>
      <c r="F4463" s="255" t="s">
        <v>9117</v>
      </c>
      <c r="G4463" s="9"/>
      <c r="H4463" s="255" t="s">
        <v>9171</v>
      </c>
      <c r="I4463" s="9">
        <v>3</v>
      </c>
    </row>
    <row r="4464" spans="1:9">
      <c r="A4464" s="255" t="s">
        <v>5644</v>
      </c>
      <c r="B4464" s="9">
        <v>6</v>
      </c>
      <c r="C4464" s="255" t="s">
        <v>9108</v>
      </c>
      <c r="D4464" s="9">
        <v>0.65043613533336919</v>
      </c>
      <c r="E4464" s="9">
        <v>1750668.0692784099</v>
      </c>
      <c r="F4464" s="255" t="s">
        <v>9117</v>
      </c>
      <c r="G4464" s="9"/>
      <c r="H4464" s="255" t="s">
        <v>9171</v>
      </c>
      <c r="I4464" s="9">
        <v>3</v>
      </c>
    </row>
    <row r="4465" spans="1:9">
      <c r="A4465" s="255" t="s">
        <v>5645</v>
      </c>
      <c r="B4465" s="9">
        <v>6</v>
      </c>
      <c r="C4465" s="255" t="s">
        <v>9215</v>
      </c>
      <c r="D4465" s="9">
        <v>2101.0685128441119</v>
      </c>
      <c r="E4465" s="9">
        <v>1750668.0692784099</v>
      </c>
      <c r="F4465" s="255" t="s">
        <v>9117</v>
      </c>
      <c r="G4465" s="9"/>
      <c r="H4465" s="255" t="s">
        <v>9171</v>
      </c>
      <c r="I4465" s="9">
        <v>3</v>
      </c>
    </row>
    <row r="4466" spans="1:9">
      <c r="A4466" s="255" t="s">
        <v>5646</v>
      </c>
      <c r="B4466" s="9">
        <v>6</v>
      </c>
      <c r="C4466" s="255" t="s">
        <v>9106</v>
      </c>
      <c r="D4466" s="9">
        <v>0</v>
      </c>
      <c r="E4466" s="9">
        <v>1750668.0692784099</v>
      </c>
      <c r="F4466" s="255" t="s">
        <v>9118</v>
      </c>
      <c r="G4466" s="9"/>
      <c r="H4466" s="255" t="s">
        <v>9171</v>
      </c>
      <c r="I4466" s="9">
        <v>3</v>
      </c>
    </row>
    <row r="4467" spans="1:9">
      <c r="A4467" s="255" t="s">
        <v>5647</v>
      </c>
      <c r="B4467" s="9">
        <v>6</v>
      </c>
      <c r="C4467" s="255" t="s">
        <v>9107</v>
      </c>
      <c r="D4467" s="9">
        <v>0</v>
      </c>
      <c r="E4467" s="9">
        <v>1750668.0692784099</v>
      </c>
      <c r="F4467" s="255" t="s">
        <v>9118</v>
      </c>
      <c r="G4467" s="9"/>
      <c r="H4467" s="255" t="s">
        <v>9171</v>
      </c>
      <c r="I4467" s="9">
        <v>3</v>
      </c>
    </row>
    <row r="4468" spans="1:9">
      <c r="A4468" s="255" t="s">
        <v>5648</v>
      </c>
      <c r="B4468" s="9">
        <v>6</v>
      </c>
      <c r="C4468" s="255" t="s">
        <v>9108</v>
      </c>
      <c r="D4468" s="9">
        <v>0</v>
      </c>
      <c r="E4468" s="9">
        <v>1750668.0692784099</v>
      </c>
      <c r="F4468" s="255" t="s">
        <v>9118</v>
      </c>
      <c r="G4468" s="9"/>
      <c r="H4468" s="255" t="s">
        <v>9171</v>
      </c>
      <c r="I4468" s="9">
        <v>3</v>
      </c>
    </row>
    <row r="4469" spans="1:9">
      <c r="A4469" s="255" t="s">
        <v>5649</v>
      </c>
      <c r="B4469" s="9">
        <v>6</v>
      </c>
      <c r="C4469" s="255" t="s">
        <v>9215</v>
      </c>
      <c r="D4469" s="9">
        <v>0</v>
      </c>
      <c r="E4469" s="9">
        <v>1750668.0692784099</v>
      </c>
      <c r="F4469" s="255" t="s">
        <v>9118</v>
      </c>
      <c r="G4469" s="9"/>
      <c r="H4469" s="255" t="s">
        <v>9171</v>
      </c>
      <c r="I4469" s="9">
        <v>3</v>
      </c>
    </row>
    <row r="4470" spans="1:9">
      <c r="A4470" s="255" t="s">
        <v>5650</v>
      </c>
      <c r="B4470" s="9">
        <v>6</v>
      </c>
      <c r="C4470" s="255" t="s">
        <v>9106</v>
      </c>
      <c r="D4470" s="9">
        <v>0</v>
      </c>
      <c r="E4470" s="9">
        <v>1750668.0692784099</v>
      </c>
      <c r="F4470" s="255" t="s">
        <v>9119</v>
      </c>
      <c r="G4470" s="9"/>
      <c r="H4470" s="255" t="s">
        <v>9171</v>
      </c>
      <c r="I4470" s="9">
        <v>3</v>
      </c>
    </row>
    <row r="4471" spans="1:9">
      <c r="A4471" s="255" t="s">
        <v>5651</v>
      </c>
      <c r="B4471" s="9">
        <v>6</v>
      </c>
      <c r="C4471" s="255" t="s">
        <v>9107</v>
      </c>
      <c r="D4471" s="9">
        <v>0</v>
      </c>
      <c r="E4471" s="9">
        <v>1750668.0692784099</v>
      </c>
      <c r="F4471" s="255" t="s">
        <v>9119</v>
      </c>
      <c r="G4471" s="9"/>
      <c r="H4471" s="255" t="s">
        <v>9171</v>
      </c>
      <c r="I4471" s="9">
        <v>3</v>
      </c>
    </row>
    <row r="4472" spans="1:9">
      <c r="A4472" s="255" t="s">
        <v>5652</v>
      </c>
      <c r="B4472" s="9">
        <v>6</v>
      </c>
      <c r="C4472" s="255" t="s">
        <v>9108</v>
      </c>
      <c r="D4472" s="9">
        <v>0</v>
      </c>
      <c r="E4472" s="9">
        <v>1750668.0692784099</v>
      </c>
      <c r="F4472" s="255" t="s">
        <v>9119</v>
      </c>
      <c r="G4472" s="9"/>
      <c r="H4472" s="255" t="s">
        <v>9171</v>
      </c>
      <c r="I4472" s="9">
        <v>3</v>
      </c>
    </row>
    <row r="4473" spans="1:9">
      <c r="A4473" s="255" t="s">
        <v>5653</v>
      </c>
      <c r="B4473" s="9">
        <v>6</v>
      </c>
      <c r="C4473" s="255" t="s">
        <v>9215</v>
      </c>
      <c r="D4473" s="9">
        <v>0</v>
      </c>
      <c r="E4473" s="9">
        <v>1750668.0692784099</v>
      </c>
      <c r="F4473" s="255" t="s">
        <v>9119</v>
      </c>
      <c r="G4473" s="9"/>
      <c r="H4473" s="255" t="s">
        <v>9171</v>
      </c>
      <c r="I4473" s="9">
        <v>3</v>
      </c>
    </row>
    <row r="4474" spans="1:9">
      <c r="A4474" s="255" t="s">
        <v>5654</v>
      </c>
      <c r="B4474" s="9">
        <v>6</v>
      </c>
      <c r="C4474" s="255" t="s">
        <v>9106</v>
      </c>
      <c r="D4474" s="9">
        <v>0</v>
      </c>
      <c r="E4474" s="9">
        <v>1750668.0692784099</v>
      </c>
      <c r="F4474" s="255" t="s">
        <v>9120</v>
      </c>
      <c r="G4474" s="9"/>
      <c r="H4474" s="255" t="s">
        <v>9171</v>
      </c>
      <c r="I4474" s="9">
        <v>3</v>
      </c>
    </row>
    <row r="4475" spans="1:9">
      <c r="A4475" s="255" t="s">
        <v>5655</v>
      </c>
      <c r="B4475" s="9">
        <v>6</v>
      </c>
      <c r="C4475" s="255" t="s">
        <v>9107</v>
      </c>
      <c r="D4475" s="9">
        <v>0</v>
      </c>
      <c r="E4475" s="9">
        <v>1750668.0692784099</v>
      </c>
      <c r="F4475" s="255" t="s">
        <v>9120</v>
      </c>
      <c r="G4475" s="9"/>
      <c r="H4475" s="255" t="s">
        <v>9171</v>
      </c>
      <c r="I4475" s="9">
        <v>3</v>
      </c>
    </row>
    <row r="4476" spans="1:9">
      <c r="A4476" s="255" t="s">
        <v>5656</v>
      </c>
      <c r="B4476" s="9">
        <v>6</v>
      </c>
      <c r="C4476" s="255" t="s">
        <v>9108</v>
      </c>
      <c r="D4476" s="9">
        <v>0</v>
      </c>
      <c r="E4476" s="9">
        <v>1750668.0692784099</v>
      </c>
      <c r="F4476" s="255" t="s">
        <v>9120</v>
      </c>
      <c r="G4476" s="9"/>
      <c r="H4476" s="255" t="s">
        <v>9171</v>
      </c>
      <c r="I4476" s="9">
        <v>3</v>
      </c>
    </row>
    <row r="4477" spans="1:9">
      <c r="A4477" s="255" t="s">
        <v>5657</v>
      </c>
      <c r="B4477" s="9">
        <v>6</v>
      </c>
      <c r="C4477" s="255" t="s">
        <v>9215</v>
      </c>
      <c r="D4477" s="9">
        <v>0</v>
      </c>
      <c r="E4477" s="9">
        <v>1750668.0692784099</v>
      </c>
      <c r="F4477" s="255" t="s">
        <v>9120</v>
      </c>
      <c r="G4477" s="9"/>
      <c r="H4477" s="255" t="s">
        <v>9171</v>
      </c>
      <c r="I4477" s="9">
        <v>3</v>
      </c>
    </row>
    <row r="4478" spans="1:9">
      <c r="A4478" s="255" t="s">
        <v>5658</v>
      </c>
      <c r="B4478" s="9">
        <v>6</v>
      </c>
      <c r="C4478" s="255" t="s">
        <v>9106</v>
      </c>
      <c r="D4478" s="9">
        <v>0</v>
      </c>
      <c r="E4478" s="9">
        <v>1750668.0692784099</v>
      </c>
      <c r="F4478" s="255" t="s">
        <v>9121</v>
      </c>
      <c r="G4478" s="9"/>
      <c r="H4478" s="255" t="s">
        <v>9171</v>
      </c>
      <c r="I4478" s="9">
        <v>3</v>
      </c>
    </row>
    <row r="4479" spans="1:9">
      <c r="A4479" s="255" t="s">
        <v>5659</v>
      </c>
      <c r="B4479" s="9">
        <v>6</v>
      </c>
      <c r="C4479" s="255" t="s">
        <v>9107</v>
      </c>
      <c r="D4479" s="9">
        <v>0</v>
      </c>
      <c r="E4479" s="9">
        <v>1750668.0692784099</v>
      </c>
      <c r="F4479" s="255" t="s">
        <v>9121</v>
      </c>
      <c r="G4479" s="9"/>
      <c r="H4479" s="255" t="s">
        <v>9171</v>
      </c>
      <c r="I4479" s="9">
        <v>3</v>
      </c>
    </row>
    <row r="4480" spans="1:9">
      <c r="A4480" s="255" t="s">
        <v>5660</v>
      </c>
      <c r="B4480" s="9">
        <v>6</v>
      </c>
      <c r="C4480" s="255" t="s">
        <v>9108</v>
      </c>
      <c r="D4480" s="9">
        <v>0</v>
      </c>
      <c r="E4480" s="9">
        <v>1750668.0692784099</v>
      </c>
      <c r="F4480" s="255" t="s">
        <v>9121</v>
      </c>
      <c r="G4480" s="9"/>
      <c r="H4480" s="255" t="s">
        <v>9171</v>
      </c>
      <c r="I4480" s="9">
        <v>3</v>
      </c>
    </row>
    <row r="4481" spans="1:9">
      <c r="A4481" s="255" t="s">
        <v>5661</v>
      </c>
      <c r="B4481" s="9">
        <v>6</v>
      </c>
      <c r="C4481" s="255" t="s">
        <v>9215</v>
      </c>
      <c r="D4481" s="9">
        <v>0</v>
      </c>
      <c r="E4481" s="9">
        <v>1750668.0692784099</v>
      </c>
      <c r="F4481" s="255" t="s">
        <v>9121</v>
      </c>
      <c r="G4481" s="9"/>
      <c r="H4481" s="255" t="s">
        <v>9171</v>
      </c>
      <c r="I4481" s="9">
        <v>3</v>
      </c>
    </row>
    <row r="4482" spans="1:9">
      <c r="A4482" s="255" t="s">
        <v>5662</v>
      </c>
      <c r="B4482" s="9">
        <v>6</v>
      </c>
      <c r="C4482" s="255" t="s">
        <v>9106</v>
      </c>
      <c r="D4482" s="9">
        <v>0</v>
      </c>
      <c r="E4482" s="9">
        <v>1750668.0692784099</v>
      </c>
      <c r="F4482" s="255" t="s">
        <v>9122</v>
      </c>
      <c r="G4482" s="9"/>
      <c r="H4482" s="255" t="s">
        <v>9171</v>
      </c>
      <c r="I4482" s="9">
        <v>3</v>
      </c>
    </row>
    <row r="4483" spans="1:9">
      <c r="A4483" s="255" t="s">
        <v>5663</v>
      </c>
      <c r="B4483" s="9">
        <v>6</v>
      </c>
      <c r="C4483" s="255" t="s">
        <v>9107</v>
      </c>
      <c r="D4483" s="9">
        <v>0</v>
      </c>
      <c r="E4483" s="9">
        <v>1750668.0692784099</v>
      </c>
      <c r="F4483" s="255" t="s">
        <v>9122</v>
      </c>
      <c r="G4483" s="9"/>
      <c r="H4483" s="255" t="s">
        <v>9171</v>
      </c>
      <c r="I4483" s="9">
        <v>3</v>
      </c>
    </row>
    <row r="4484" spans="1:9">
      <c r="A4484" s="255" t="s">
        <v>5664</v>
      </c>
      <c r="B4484" s="9">
        <v>6</v>
      </c>
      <c r="C4484" s="255" t="s">
        <v>9108</v>
      </c>
      <c r="D4484" s="9">
        <v>0</v>
      </c>
      <c r="E4484" s="9">
        <v>1750668.0692784099</v>
      </c>
      <c r="F4484" s="255" t="s">
        <v>9122</v>
      </c>
      <c r="G4484" s="9"/>
      <c r="H4484" s="255" t="s">
        <v>9171</v>
      </c>
      <c r="I4484" s="9">
        <v>3</v>
      </c>
    </row>
    <row r="4485" spans="1:9">
      <c r="A4485" s="255" t="s">
        <v>5665</v>
      </c>
      <c r="B4485" s="9">
        <v>6</v>
      </c>
      <c r="C4485" s="255" t="s">
        <v>9215</v>
      </c>
      <c r="D4485" s="9">
        <v>0</v>
      </c>
      <c r="E4485" s="9">
        <v>1750668.0692784099</v>
      </c>
      <c r="F4485" s="255" t="s">
        <v>9122</v>
      </c>
      <c r="G4485" s="9"/>
      <c r="H4485" s="255" t="s">
        <v>9171</v>
      </c>
      <c r="I4485" s="9">
        <v>3</v>
      </c>
    </row>
    <row r="4486" spans="1:9">
      <c r="A4486" s="255" t="s">
        <v>5666</v>
      </c>
      <c r="B4486" s="9">
        <v>6</v>
      </c>
      <c r="C4486" s="255" t="s">
        <v>9106</v>
      </c>
      <c r="D4486" s="9">
        <v>0</v>
      </c>
      <c r="E4486" s="9">
        <v>1750668.0692784099</v>
      </c>
      <c r="F4486" s="255" t="s">
        <v>9123</v>
      </c>
      <c r="G4486" s="9"/>
      <c r="H4486" s="255" t="s">
        <v>9171</v>
      </c>
      <c r="I4486" s="9">
        <v>3</v>
      </c>
    </row>
    <row r="4487" spans="1:9">
      <c r="A4487" s="255" t="s">
        <v>5667</v>
      </c>
      <c r="B4487" s="9">
        <v>6</v>
      </c>
      <c r="C4487" s="255" t="s">
        <v>9107</v>
      </c>
      <c r="D4487" s="9">
        <v>0</v>
      </c>
      <c r="E4487" s="9">
        <v>1750668.0692784099</v>
      </c>
      <c r="F4487" s="255" t="s">
        <v>9123</v>
      </c>
      <c r="G4487" s="9"/>
      <c r="H4487" s="255" t="s">
        <v>9171</v>
      </c>
      <c r="I4487" s="9">
        <v>3</v>
      </c>
    </row>
    <row r="4488" spans="1:9">
      <c r="A4488" s="255" t="s">
        <v>5668</v>
      </c>
      <c r="B4488" s="9">
        <v>6</v>
      </c>
      <c r="C4488" s="255" t="s">
        <v>9108</v>
      </c>
      <c r="D4488" s="9">
        <v>0</v>
      </c>
      <c r="E4488" s="9">
        <v>1750668.0692784099</v>
      </c>
      <c r="F4488" s="255" t="s">
        <v>9123</v>
      </c>
      <c r="G4488" s="9"/>
      <c r="H4488" s="255" t="s">
        <v>9171</v>
      </c>
      <c r="I4488" s="9">
        <v>3</v>
      </c>
    </row>
    <row r="4489" spans="1:9">
      <c r="A4489" s="255" t="s">
        <v>5669</v>
      </c>
      <c r="B4489" s="9">
        <v>6</v>
      </c>
      <c r="C4489" s="255" t="s">
        <v>9215</v>
      </c>
      <c r="D4489" s="9">
        <v>0</v>
      </c>
      <c r="E4489" s="9">
        <v>1750668.0692784099</v>
      </c>
      <c r="F4489" s="255" t="s">
        <v>9123</v>
      </c>
      <c r="G4489" s="9"/>
      <c r="H4489" s="255" t="s">
        <v>9171</v>
      </c>
      <c r="I4489" s="9">
        <v>3</v>
      </c>
    </row>
    <row r="4490" spans="1:9">
      <c r="A4490" s="255" t="s">
        <v>5670</v>
      </c>
      <c r="B4490" s="9">
        <v>6</v>
      </c>
      <c r="C4490" s="255" t="s">
        <v>9106</v>
      </c>
      <c r="D4490" s="9">
        <v>0</v>
      </c>
      <c r="E4490" s="9">
        <v>1750668.0692784099</v>
      </c>
      <c r="F4490" s="255" t="s">
        <v>9124</v>
      </c>
      <c r="G4490" s="9"/>
      <c r="H4490" s="255" t="s">
        <v>9171</v>
      </c>
      <c r="I4490" s="9">
        <v>3</v>
      </c>
    </row>
    <row r="4491" spans="1:9">
      <c r="A4491" s="255" t="s">
        <v>5671</v>
      </c>
      <c r="B4491" s="9">
        <v>6</v>
      </c>
      <c r="C4491" s="255" t="s">
        <v>9107</v>
      </c>
      <c r="D4491" s="9">
        <v>0</v>
      </c>
      <c r="E4491" s="9">
        <v>1750668.0692784099</v>
      </c>
      <c r="F4491" s="255" t="s">
        <v>9124</v>
      </c>
      <c r="G4491" s="9"/>
      <c r="H4491" s="255" t="s">
        <v>9171</v>
      </c>
      <c r="I4491" s="9">
        <v>3</v>
      </c>
    </row>
    <row r="4492" spans="1:9">
      <c r="A4492" s="255" t="s">
        <v>5672</v>
      </c>
      <c r="B4492" s="9">
        <v>6</v>
      </c>
      <c r="C4492" s="255" t="s">
        <v>9108</v>
      </c>
      <c r="D4492" s="9">
        <v>0</v>
      </c>
      <c r="E4492" s="9">
        <v>1750668.0692784099</v>
      </c>
      <c r="F4492" s="255" t="s">
        <v>9124</v>
      </c>
      <c r="G4492" s="9"/>
      <c r="H4492" s="255" t="s">
        <v>9171</v>
      </c>
      <c r="I4492" s="9">
        <v>3</v>
      </c>
    </row>
    <row r="4493" spans="1:9">
      <c r="A4493" s="255" t="s">
        <v>5673</v>
      </c>
      <c r="B4493" s="9">
        <v>6</v>
      </c>
      <c r="C4493" s="255" t="s">
        <v>9215</v>
      </c>
      <c r="D4493" s="9">
        <v>0</v>
      </c>
      <c r="E4493" s="9">
        <v>1750668.0692784099</v>
      </c>
      <c r="F4493" s="255" t="s">
        <v>9124</v>
      </c>
      <c r="G4493" s="9"/>
      <c r="H4493" s="255" t="s">
        <v>9171</v>
      </c>
      <c r="I4493" s="9">
        <v>3</v>
      </c>
    </row>
    <row r="4494" spans="1:9">
      <c r="A4494" s="255" t="s">
        <v>5674</v>
      </c>
      <c r="B4494" s="9">
        <v>6</v>
      </c>
      <c r="C4494" s="255" t="s">
        <v>9106</v>
      </c>
      <c r="D4494" s="9">
        <v>1527117.4150324825</v>
      </c>
      <c r="E4494" s="9">
        <v>1750668.0692784099</v>
      </c>
      <c r="F4494" s="255" t="s">
        <v>9125</v>
      </c>
      <c r="G4494" s="9"/>
      <c r="H4494" s="255" t="s">
        <v>9171</v>
      </c>
      <c r="I4494" s="9">
        <v>3</v>
      </c>
    </row>
    <row r="4495" spans="1:9">
      <c r="A4495" s="255" t="s">
        <v>5675</v>
      </c>
      <c r="B4495" s="9">
        <v>6</v>
      </c>
      <c r="C4495" s="255" t="s">
        <v>9107</v>
      </c>
      <c r="D4495" s="9">
        <v>5020511815.767787</v>
      </c>
      <c r="E4495" s="9">
        <v>1750668.0692784099</v>
      </c>
      <c r="F4495" s="255" t="s">
        <v>9125</v>
      </c>
      <c r="G4495" s="9"/>
      <c r="H4495" s="255" t="s">
        <v>9171</v>
      </c>
      <c r="I4495" s="9">
        <v>3</v>
      </c>
    </row>
    <row r="4496" spans="1:9">
      <c r="A4496" s="255" t="s">
        <v>5676</v>
      </c>
      <c r="B4496" s="9">
        <v>6</v>
      </c>
      <c r="C4496" s="255" t="s">
        <v>9108</v>
      </c>
      <c r="D4496" s="9">
        <v>0.87230551686587254</v>
      </c>
      <c r="E4496" s="9">
        <v>1750668.0692784099</v>
      </c>
      <c r="F4496" s="255" t="s">
        <v>9125</v>
      </c>
      <c r="G4496" s="9"/>
      <c r="H4496" s="255" t="s">
        <v>9171</v>
      </c>
      <c r="I4496" s="9">
        <v>3</v>
      </c>
    </row>
    <row r="4497" spans="1:9">
      <c r="A4497" s="255" t="s">
        <v>5677</v>
      </c>
      <c r="B4497" s="9">
        <v>6</v>
      </c>
      <c r="C4497" s="255" t="s">
        <v>9215</v>
      </c>
      <c r="D4497" s="9">
        <v>2867.7691127577032</v>
      </c>
      <c r="E4497" s="9">
        <v>1750668.0692784099</v>
      </c>
      <c r="F4497" s="255" t="s">
        <v>9125</v>
      </c>
      <c r="G4497" s="9"/>
      <c r="H4497" s="255" t="s">
        <v>9171</v>
      </c>
      <c r="I4497" s="9">
        <v>3</v>
      </c>
    </row>
    <row r="4498" spans="1:9">
      <c r="A4498" s="255" t="s">
        <v>5678</v>
      </c>
      <c r="B4498" s="9">
        <v>6</v>
      </c>
      <c r="C4498" s="255" t="s">
        <v>9106</v>
      </c>
      <c r="D4498" s="9">
        <v>1527117.4150324825</v>
      </c>
      <c r="E4498" s="9">
        <v>1750668.0692784099</v>
      </c>
      <c r="F4498" s="255" t="s">
        <v>9126</v>
      </c>
      <c r="G4498" s="9"/>
      <c r="H4498" s="255" t="s">
        <v>9171</v>
      </c>
      <c r="I4498" s="9">
        <v>3</v>
      </c>
    </row>
    <row r="4499" spans="1:9">
      <c r="A4499" s="255" t="s">
        <v>5679</v>
      </c>
      <c r="B4499" s="9">
        <v>6</v>
      </c>
      <c r="C4499" s="255" t="s">
        <v>9107</v>
      </c>
      <c r="D4499" s="9">
        <v>5020511815.767787</v>
      </c>
      <c r="E4499" s="9">
        <v>1750668.0692784099</v>
      </c>
      <c r="F4499" s="255" t="s">
        <v>9126</v>
      </c>
      <c r="G4499" s="9"/>
      <c r="H4499" s="255" t="s">
        <v>9171</v>
      </c>
      <c r="I4499" s="9">
        <v>3</v>
      </c>
    </row>
    <row r="4500" spans="1:9">
      <c r="A4500" s="255" t="s">
        <v>5680</v>
      </c>
      <c r="B4500" s="9">
        <v>6</v>
      </c>
      <c r="C4500" s="255" t="s">
        <v>9108</v>
      </c>
      <c r="D4500" s="9">
        <v>0.87230551686587254</v>
      </c>
      <c r="E4500" s="9">
        <v>1750668.0692784099</v>
      </c>
      <c r="F4500" s="255" t="s">
        <v>9126</v>
      </c>
      <c r="G4500" s="9"/>
      <c r="H4500" s="255" t="s">
        <v>9171</v>
      </c>
      <c r="I4500" s="9">
        <v>3</v>
      </c>
    </row>
    <row r="4501" spans="1:9">
      <c r="A4501" s="255" t="s">
        <v>5681</v>
      </c>
      <c r="B4501" s="9">
        <v>6</v>
      </c>
      <c r="C4501" s="255" t="s">
        <v>9215</v>
      </c>
      <c r="D4501" s="9">
        <v>2867.7691127577032</v>
      </c>
      <c r="E4501" s="9">
        <v>1750668.0692784099</v>
      </c>
      <c r="F4501" s="255" t="s">
        <v>9126</v>
      </c>
      <c r="G4501" s="9"/>
      <c r="H4501" s="255" t="s">
        <v>9171</v>
      </c>
      <c r="I4501" s="9">
        <v>3</v>
      </c>
    </row>
    <row r="4502" spans="1:9">
      <c r="A4502" s="255" t="s">
        <v>5682</v>
      </c>
      <c r="B4502" s="9">
        <v>6</v>
      </c>
      <c r="C4502" s="255" t="s">
        <v>9106</v>
      </c>
      <c r="D4502" s="9">
        <v>1527117.4150324825</v>
      </c>
      <c r="E4502" s="9">
        <v>1750668.0692784099</v>
      </c>
      <c r="F4502" s="255" t="s">
        <v>9127</v>
      </c>
      <c r="G4502" s="9"/>
      <c r="H4502" s="255" t="s">
        <v>9171</v>
      </c>
      <c r="I4502" s="9">
        <v>3</v>
      </c>
    </row>
    <row r="4503" spans="1:9">
      <c r="A4503" s="255" t="s">
        <v>5683</v>
      </c>
      <c r="B4503" s="9">
        <v>6</v>
      </c>
      <c r="C4503" s="255" t="s">
        <v>9107</v>
      </c>
      <c r="D4503" s="9">
        <v>5020511815.767787</v>
      </c>
      <c r="E4503" s="9">
        <v>1750668.0692784099</v>
      </c>
      <c r="F4503" s="255" t="s">
        <v>9127</v>
      </c>
      <c r="G4503" s="9"/>
      <c r="H4503" s="255" t="s">
        <v>9171</v>
      </c>
      <c r="I4503" s="9">
        <v>3</v>
      </c>
    </row>
    <row r="4504" spans="1:9">
      <c r="A4504" s="255" t="s">
        <v>5684</v>
      </c>
      <c r="B4504" s="9">
        <v>6</v>
      </c>
      <c r="C4504" s="255" t="s">
        <v>9108</v>
      </c>
      <c r="D4504" s="9">
        <v>0.87230551686587254</v>
      </c>
      <c r="E4504" s="9">
        <v>1750668.0692784099</v>
      </c>
      <c r="F4504" s="255" t="s">
        <v>9127</v>
      </c>
      <c r="G4504" s="9"/>
      <c r="H4504" s="255" t="s">
        <v>9171</v>
      </c>
      <c r="I4504" s="9">
        <v>3</v>
      </c>
    </row>
    <row r="4505" spans="1:9">
      <c r="A4505" s="255" t="s">
        <v>5685</v>
      </c>
      <c r="B4505" s="9">
        <v>6</v>
      </c>
      <c r="C4505" s="255" t="s">
        <v>9215</v>
      </c>
      <c r="D4505" s="9">
        <v>2867.7691127577032</v>
      </c>
      <c r="E4505" s="9">
        <v>1750668.0692784099</v>
      </c>
      <c r="F4505" s="255" t="s">
        <v>9127</v>
      </c>
      <c r="G4505" s="9"/>
      <c r="H4505" s="255" t="s">
        <v>9171</v>
      </c>
      <c r="I4505" s="9">
        <v>3</v>
      </c>
    </row>
    <row r="4506" spans="1:9">
      <c r="A4506" s="255" t="s">
        <v>5686</v>
      </c>
      <c r="B4506" s="9">
        <v>6</v>
      </c>
      <c r="C4506" s="255" t="s">
        <v>9106</v>
      </c>
      <c r="D4506" s="9">
        <v>1750668.0692784099</v>
      </c>
      <c r="E4506" s="9">
        <v>1750668.0692784099</v>
      </c>
      <c r="F4506" s="255" t="s">
        <v>9128</v>
      </c>
      <c r="G4506" s="9"/>
      <c r="H4506" s="255" t="s">
        <v>9171</v>
      </c>
      <c r="I4506" s="9">
        <v>3</v>
      </c>
    </row>
    <row r="4507" spans="1:9">
      <c r="A4507" s="255" t="s">
        <v>5687</v>
      </c>
      <c r="B4507" s="9">
        <v>6</v>
      </c>
      <c r="C4507" s="255" t="s">
        <v>9107</v>
      </c>
      <c r="D4507" s="9">
        <v>2450557093.4820409</v>
      </c>
      <c r="E4507" s="9">
        <v>1750668.0692784099</v>
      </c>
      <c r="F4507" s="255" t="s">
        <v>9128</v>
      </c>
      <c r="G4507" s="9"/>
      <c r="H4507" s="255" t="s">
        <v>9171</v>
      </c>
      <c r="I4507" s="9">
        <v>3</v>
      </c>
    </row>
    <row r="4508" spans="1:9">
      <c r="A4508" s="255" t="s">
        <v>5688</v>
      </c>
      <c r="B4508" s="9">
        <v>6</v>
      </c>
      <c r="C4508" s="255" t="s">
        <v>9108</v>
      </c>
      <c r="D4508" s="9">
        <v>1</v>
      </c>
      <c r="E4508" s="9">
        <v>1750668.0692784099</v>
      </c>
      <c r="F4508" s="255" t="s">
        <v>9128</v>
      </c>
      <c r="G4508" s="9"/>
      <c r="H4508" s="255" t="s">
        <v>9171</v>
      </c>
      <c r="I4508" s="9">
        <v>3</v>
      </c>
    </row>
    <row r="4509" spans="1:9">
      <c r="A4509" s="255" t="s">
        <v>5689</v>
      </c>
      <c r="B4509" s="9">
        <v>6</v>
      </c>
      <c r="C4509" s="255" t="s">
        <v>9215</v>
      </c>
      <c r="D4509" s="9">
        <v>1399.7839661816138</v>
      </c>
      <c r="E4509" s="9">
        <v>1750668.0692784099</v>
      </c>
      <c r="F4509" s="255" t="s">
        <v>9128</v>
      </c>
      <c r="G4509" s="9"/>
      <c r="H4509" s="255" t="s">
        <v>9171</v>
      </c>
      <c r="I4509" s="9">
        <v>3</v>
      </c>
    </row>
    <row r="4510" spans="1:9">
      <c r="A4510" s="255" t="s">
        <v>5690</v>
      </c>
      <c r="B4510" s="9">
        <v>6</v>
      </c>
      <c r="C4510" s="255" t="s">
        <v>9106</v>
      </c>
      <c r="D4510" s="9">
        <v>1386923.0190489448</v>
      </c>
      <c r="E4510" s="9">
        <v>1750668.0692784099</v>
      </c>
      <c r="F4510" s="255" t="s">
        <v>9129</v>
      </c>
      <c r="G4510" s="9"/>
      <c r="H4510" s="255" t="s">
        <v>9171</v>
      </c>
      <c r="I4510" s="9">
        <v>3</v>
      </c>
    </row>
    <row r="4511" spans="1:9">
      <c r="A4511" s="255" t="s">
        <v>5691</v>
      </c>
      <c r="B4511" s="9">
        <v>6</v>
      </c>
      <c r="C4511" s="255" t="s">
        <v>9107</v>
      </c>
      <c r="D4511" s="9">
        <v>4537456055.2725</v>
      </c>
      <c r="E4511" s="9">
        <v>1750668.0692784099</v>
      </c>
      <c r="F4511" s="255" t="s">
        <v>9129</v>
      </c>
      <c r="G4511" s="9"/>
      <c r="H4511" s="255" t="s">
        <v>9171</v>
      </c>
      <c r="I4511" s="9">
        <v>3</v>
      </c>
    </row>
    <row r="4512" spans="1:9">
      <c r="A4512" s="255" t="s">
        <v>5692</v>
      </c>
      <c r="B4512" s="9">
        <v>6</v>
      </c>
      <c r="C4512" s="255" t="s">
        <v>9108</v>
      </c>
      <c r="D4512" s="9">
        <v>0.79222500449248867</v>
      </c>
      <c r="E4512" s="9">
        <v>1750668.0692784099</v>
      </c>
      <c r="F4512" s="255" t="s">
        <v>9129</v>
      </c>
      <c r="G4512" s="9"/>
      <c r="H4512" s="255" t="s">
        <v>9171</v>
      </c>
      <c r="I4512" s="9">
        <v>3</v>
      </c>
    </row>
    <row r="4513" spans="1:9">
      <c r="A4513" s="255" t="s">
        <v>5693</v>
      </c>
      <c r="B4513" s="9">
        <v>6</v>
      </c>
      <c r="C4513" s="255" t="s">
        <v>9215</v>
      </c>
      <c r="D4513" s="9">
        <v>2591.8425856380345</v>
      </c>
      <c r="E4513" s="9">
        <v>1750668.0692784099</v>
      </c>
      <c r="F4513" s="255" t="s">
        <v>9129</v>
      </c>
      <c r="G4513" s="9"/>
      <c r="H4513" s="255" t="s">
        <v>9171</v>
      </c>
      <c r="I4513" s="9">
        <v>3</v>
      </c>
    </row>
    <row r="4514" spans="1:9">
      <c r="A4514" s="255" t="s">
        <v>5694</v>
      </c>
      <c r="B4514" s="9">
        <v>6</v>
      </c>
      <c r="C4514" s="255" t="s">
        <v>9106</v>
      </c>
      <c r="D4514" s="9">
        <v>1585102.2771698663</v>
      </c>
      <c r="E4514" s="9">
        <v>1750668.0692784099</v>
      </c>
      <c r="F4514" s="255" t="s">
        <v>9130</v>
      </c>
      <c r="G4514" s="9"/>
      <c r="H4514" s="255" t="s">
        <v>9171</v>
      </c>
      <c r="I4514" s="9">
        <v>3</v>
      </c>
    </row>
    <row r="4515" spans="1:9">
      <c r="A4515" s="255" t="s">
        <v>5695</v>
      </c>
      <c r="B4515" s="9">
        <v>6</v>
      </c>
      <c r="C4515" s="255" t="s">
        <v>9107</v>
      </c>
      <c r="D4515" s="9">
        <v>9557967871.040287</v>
      </c>
      <c r="E4515" s="9">
        <v>1750668.0692784099</v>
      </c>
      <c r="F4515" s="255" t="s">
        <v>9130</v>
      </c>
      <c r="G4515" s="9"/>
      <c r="H4515" s="255" t="s">
        <v>9171</v>
      </c>
      <c r="I4515" s="9">
        <v>3</v>
      </c>
    </row>
    <row r="4516" spans="1:9">
      <c r="A4516" s="255" t="s">
        <v>5696</v>
      </c>
      <c r="B4516" s="9">
        <v>6</v>
      </c>
      <c r="C4516" s="255" t="s">
        <v>9108</v>
      </c>
      <c r="D4516" s="9">
        <v>0.90542707951668611</v>
      </c>
      <c r="E4516" s="9">
        <v>1750668.0692784099</v>
      </c>
      <c r="F4516" s="255" t="s">
        <v>9130</v>
      </c>
      <c r="G4516" s="9"/>
      <c r="H4516" s="255" t="s">
        <v>9171</v>
      </c>
      <c r="I4516" s="9">
        <v>3</v>
      </c>
    </row>
    <row r="4517" spans="1:9">
      <c r="A4517" s="255" t="s">
        <v>5697</v>
      </c>
      <c r="B4517" s="9">
        <v>6</v>
      </c>
      <c r="C4517" s="255" t="s">
        <v>9215</v>
      </c>
      <c r="D4517" s="9">
        <v>5459.6116983957381</v>
      </c>
      <c r="E4517" s="9">
        <v>1750668.0692784099</v>
      </c>
      <c r="F4517" s="255" t="s">
        <v>9130</v>
      </c>
      <c r="G4517" s="9"/>
      <c r="H4517" s="255" t="s">
        <v>9171</v>
      </c>
      <c r="I4517" s="9">
        <v>3</v>
      </c>
    </row>
    <row r="4518" spans="1:9">
      <c r="A4518" s="255" t="s">
        <v>5698</v>
      </c>
      <c r="B4518" s="9">
        <v>6</v>
      </c>
      <c r="C4518" s="255" t="s">
        <v>9106</v>
      </c>
      <c r="D4518" s="9">
        <v>1585102.2771698663</v>
      </c>
      <c r="E4518" s="9">
        <v>1750668.0692784099</v>
      </c>
      <c r="F4518" s="255" t="s">
        <v>9131</v>
      </c>
      <c r="G4518" s="9"/>
      <c r="H4518" s="255" t="s">
        <v>9171</v>
      </c>
      <c r="I4518" s="9">
        <v>3</v>
      </c>
    </row>
    <row r="4519" spans="1:9">
      <c r="A4519" s="255" t="s">
        <v>5699</v>
      </c>
      <c r="B4519" s="9">
        <v>6</v>
      </c>
      <c r="C4519" s="255" t="s">
        <v>9107</v>
      </c>
      <c r="D4519" s="9">
        <v>9557967871.040287</v>
      </c>
      <c r="E4519" s="9">
        <v>1750668.0692784099</v>
      </c>
      <c r="F4519" s="255" t="s">
        <v>9131</v>
      </c>
      <c r="G4519" s="9"/>
      <c r="H4519" s="255" t="s">
        <v>9171</v>
      </c>
      <c r="I4519" s="9">
        <v>3</v>
      </c>
    </row>
    <row r="4520" spans="1:9">
      <c r="A4520" s="255" t="s">
        <v>5700</v>
      </c>
      <c r="B4520" s="9">
        <v>6</v>
      </c>
      <c r="C4520" s="255" t="s">
        <v>9108</v>
      </c>
      <c r="D4520" s="9">
        <v>0.90542707951668611</v>
      </c>
      <c r="E4520" s="9">
        <v>1750668.0692784099</v>
      </c>
      <c r="F4520" s="255" t="s">
        <v>9131</v>
      </c>
      <c r="G4520" s="9"/>
      <c r="H4520" s="255" t="s">
        <v>9171</v>
      </c>
      <c r="I4520" s="9">
        <v>3</v>
      </c>
    </row>
    <row r="4521" spans="1:9">
      <c r="A4521" s="255" t="s">
        <v>5701</v>
      </c>
      <c r="B4521" s="9">
        <v>6</v>
      </c>
      <c r="C4521" s="255" t="s">
        <v>9215</v>
      </c>
      <c r="D4521" s="9">
        <v>5459.6116983957381</v>
      </c>
      <c r="E4521" s="9">
        <v>1750668.0692784099</v>
      </c>
      <c r="F4521" s="255" t="s">
        <v>9131</v>
      </c>
      <c r="G4521" s="9"/>
      <c r="H4521" s="255" t="s">
        <v>9171</v>
      </c>
      <c r="I4521" s="9">
        <v>3</v>
      </c>
    </row>
    <row r="4522" spans="1:9">
      <c r="A4522" s="255" t="s">
        <v>5702</v>
      </c>
      <c r="B4522" s="9">
        <v>6</v>
      </c>
      <c r="C4522" s="255" t="s">
        <v>9106</v>
      </c>
      <c r="D4522" s="9">
        <v>1091434.6586592786</v>
      </c>
      <c r="E4522" s="9">
        <v>1750668.0692784099</v>
      </c>
      <c r="F4522" s="255" t="s">
        <v>9132</v>
      </c>
      <c r="G4522" s="9"/>
      <c r="H4522" s="255" t="s">
        <v>9171</v>
      </c>
      <c r="I4522" s="9">
        <v>3</v>
      </c>
    </row>
    <row r="4523" spans="1:9">
      <c r="A4523" s="255" t="s">
        <v>5703</v>
      </c>
      <c r="B4523" s="9">
        <v>6</v>
      </c>
      <c r="C4523" s="255" t="s">
        <v>9107</v>
      </c>
      <c r="D4523" s="9">
        <v>1216154605.166039</v>
      </c>
      <c r="E4523" s="9">
        <v>1750668.0692784099</v>
      </c>
      <c r="F4523" s="255" t="s">
        <v>9132</v>
      </c>
      <c r="G4523" s="9"/>
      <c r="H4523" s="255" t="s">
        <v>9171</v>
      </c>
      <c r="I4523" s="9">
        <v>3</v>
      </c>
    </row>
    <row r="4524" spans="1:9">
      <c r="A4524" s="255" t="s">
        <v>5704</v>
      </c>
      <c r="B4524" s="9">
        <v>6</v>
      </c>
      <c r="C4524" s="255" t="s">
        <v>9108</v>
      </c>
      <c r="D4524" s="9">
        <v>0.62343894757225227</v>
      </c>
      <c r="E4524" s="9">
        <v>1750668.0692784099</v>
      </c>
      <c r="F4524" s="255" t="s">
        <v>9132</v>
      </c>
      <c r="G4524" s="9"/>
      <c r="H4524" s="255" t="s">
        <v>9171</v>
      </c>
      <c r="I4524" s="9">
        <v>3</v>
      </c>
    </row>
    <row r="4525" spans="1:9">
      <c r="A4525" s="255" t="s">
        <v>5705</v>
      </c>
      <c r="B4525" s="9">
        <v>6</v>
      </c>
      <c r="C4525" s="255" t="s">
        <v>9215</v>
      </c>
      <c r="D4525" s="9">
        <v>694.68029177416452</v>
      </c>
      <c r="E4525" s="9">
        <v>1750668.0692784099</v>
      </c>
      <c r="F4525" s="255" t="s">
        <v>9132</v>
      </c>
      <c r="G4525" s="9"/>
      <c r="H4525" s="255" t="s">
        <v>9171</v>
      </c>
      <c r="I4525" s="9">
        <v>3</v>
      </c>
    </row>
    <row r="4526" spans="1:9">
      <c r="A4526" s="255" t="s">
        <v>5706</v>
      </c>
      <c r="B4526" s="9">
        <v>6</v>
      </c>
      <c r="C4526" s="255" t="s">
        <v>9106</v>
      </c>
      <c r="D4526" s="9">
        <v>1091434.6586592786</v>
      </c>
      <c r="E4526" s="9">
        <v>1750668.0692784099</v>
      </c>
      <c r="F4526" s="255" t="s">
        <v>9133</v>
      </c>
      <c r="G4526" s="9"/>
      <c r="H4526" s="255" t="s">
        <v>9171</v>
      </c>
      <c r="I4526" s="9">
        <v>3</v>
      </c>
    </row>
    <row r="4527" spans="1:9">
      <c r="A4527" s="255" t="s">
        <v>5707</v>
      </c>
      <c r="B4527" s="9">
        <v>6</v>
      </c>
      <c r="C4527" s="255" t="s">
        <v>9107</v>
      </c>
      <c r="D4527" s="9">
        <v>1216154605.166039</v>
      </c>
      <c r="E4527" s="9">
        <v>1750668.0692784099</v>
      </c>
      <c r="F4527" s="255" t="s">
        <v>9133</v>
      </c>
      <c r="G4527" s="9"/>
      <c r="H4527" s="255" t="s">
        <v>9171</v>
      </c>
      <c r="I4527" s="9">
        <v>3</v>
      </c>
    </row>
    <row r="4528" spans="1:9">
      <c r="A4528" s="255" t="s">
        <v>5708</v>
      </c>
      <c r="B4528" s="9">
        <v>6</v>
      </c>
      <c r="C4528" s="255" t="s">
        <v>9108</v>
      </c>
      <c r="D4528" s="9">
        <v>0.62343894757225227</v>
      </c>
      <c r="E4528" s="9">
        <v>1750668.0692784099</v>
      </c>
      <c r="F4528" s="255" t="s">
        <v>9133</v>
      </c>
      <c r="G4528" s="9"/>
      <c r="H4528" s="255" t="s">
        <v>9171</v>
      </c>
      <c r="I4528" s="9">
        <v>3</v>
      </c>
    </row>
    <row r="4529" spans="1:9">
      <c r="A4529" s="255" t="s">
        <v>5709</v>
      </c>
      <c r="B4529" s="9">
        <v>6</v>
      </c>
      <c r="C4529" s="255" t="s">
        <v>9215</v>
      </c>
      <c r="D4529" s="9">
        <v>694.68029177416452</v>
      </c>
      <c r="E4529" s="9">
        <v>1750668.0692784099</v>
      </c>
      <c r="F4529" s="255" t="s">
        <v>9133</v>
      </c>
      <c r="G4529" s="9"/>
      <c r="H4529" s="255" t="s">
        <v>9171</v>
      </c>
      <c r="I4529" s="9">
        <v>3</v>
      </c>
    </row>
    <row r="4530" spans="1:9">
      <c r="A4530" s="255" t="s">
        <v>5710</v>
      </c>
      <c r="B4530" s="9">
        <v>6</v>
      </c>
      <c r="C4530" s="255" t="s">
        <v>9106</v>
      </c>
      <c r="D4530" s="9">
        <v>1750668.0692784099</v>
      </c>
      <c r="E4530" s="9">
        <v>1750668.0692784099</v>
      </c>
      <c r="F4530" s="255" t="s">
        <v>9134</v>
      </c>
      <c r="G4530" s="9"/>
      <c r="H4530" s="255" t="s">
        <v>9171</v>
      </c>
      <c r="I4530" s="9">
        <v>3</v>
      </c>
    </row>
    <row r="4531" spans="1:9">
      <c r="A4531" s="255" t="s">
        <v>5711</v>
      </c>
      <c r="B4531" s="9">
        <v>6</v>
      </c>
      <c r="C4531" s="255" t="s">
        <v>9107</v>
      </c>
      <c r="D4531" s="9">
        <v>3804357210.6017475</v>
      </c>
      <c r="E4531" s="9">
        <v>1750668.0692784099</v>
      </c>
      <c r="F4531" s="255" t="s">
        <v>9134</v>
      </c>
      <c r="G4531" s="9"/>
      <c r="H4531" s="255" t="s">
        <v>9171</v>
      </c>
      <c r="I4531" s="9">
        <v>3</v>
      </c>
    </row>
    <row r="4532" spans="1:9">
      <c r="A4532" s="255" t="s">
        <v>5712</v>
      </c>
      <c r="B4532" s="9">
        <v>6</v>
      </c>
      <c r="C4532" s="255" t="s">
        <v>9108</v>
      </c>
      <c r="D4532" s="9">
        <v>1</v>
      </c>
      <c r="E4532" s="9">
        <v>1750668.0692784099</v>
      </c>
      <c r="F4532" s="255" t="s">
        <v>9134</v>
      </c>
      <c r="G4532" s="9"/>
      <c r="H4532" s="255" t="s">
        <v>9171</v>
      </c>
      <c r="I4532" s="9">
        <v>3</v>
      </c>
    </row>
    <row r="4533" spans="1:9">
      <c r="A4533" s="255" t="s">
        <v>5713</v>
      </c>
      <c r="B4533" s="9">
        <v>6</v>
      </c>
      <c r="C4533" s="255" t="s">
        <v>9215</v>
      </c>
      <c r="D4533" s="9">
        <v>2173.0888209835384</v>
      </c>
      <c r="E4533" s="9">
        <v>1750668.0692784099</v>
      </c>
      <c r="F4533" s="255" t="s">
        <v>9134</v>
      </c>
      <c r="G4533" s="9"/>
      <c r="H4533" s="255" t="s">
        <v>9171</v>
      </c>
      <c r="I4533" s="9">
        <v>3</v>
      </c>
    </row>
    <row r="4534" spans="1:9">
      <c r="A4534" s="255" t="s">
        <v>5714</v>
      </c>
      <c r="B4534" s="9">
        <v>6</v>
      </c>
      <c r="C4534" s="255" t="s">
        <v>9106</v>
      </c>
      <c r="D4534" s="9">
        <v>1750668.0692784099</v>
      </c>
      <c r="E4534" s="9">
        <v>1750668.0692784099</v>
      </c>
      <c r="F4534" s="255" t="s">
        <v>9135</v>
      </c>
      <c r="G4534" s="9"/>
      <c r="H4534" s="255" t="s">
        <v>9171</v>
      </c>
      <c r="I4534" s="9">
        <v>3</v>
      </c>
    </row>
    <row r="4535" spans="1:9">
      <c r="A4535" s="255" t="s">
        <v>5715</v>
      </c>
      <c r="B4535" s="9">
        <v>6</v>
      </c>
      <c r="C4535" s="255" t="s">
        <v>9107</v>
      </c>
      <c r="D4535" s="9">
        <v>6128830650.284502</v>
      </c>
      <c r="E4535" s="9">
        <v>1750668.0692784099</v>
      </c>
      <c r="F4535" s="255" t="s">
        <v>9135</v>
      </c>
      <c r="G4535" s="9"/>
      <c r="H4535" s="255" t="s">
        <v>9171</v>
      </c>
      <c r="I4535" s="9">
        <v>3</v>
      </c>
    </row>
    <row r="4536" spans="1:9">
      <c r="A4536" s="255" t="s">
        <v>5716</v>
      </c>
      <c r="B4536" s="9">
        <v>6</v>
      </c>
      <c r="C4536" s="255" t="s">
        <v>9108</v>
      </c>
      <c r="D4536" s="9">
        <v>1</v>
      </c>
      <c r="E4536" s="9">
        <v>1750668.0692784099</v>
      </c>
      <c r="F4536" s="255" t="s">
        <v>9135</v>
      </c>
      <c r="G4536" s="9"/>
      <c r="H4536" s="255" t="s">
        <v>9171</v>
      </c>
      <c r="I4536" s="9">
        <v>3</v>
      </c>
    </row>
    <row r="4537" spans="1:9">
      <c r="A4537" s="255" t="s">
        <v>5717</v>
      </c>
      <c r="B4537" s="9">
        <v>6</v>
      </c>
      <c r="C4537" s="255" t="s">
        <v>9215</v>
      </c>
      <c r="D4537" s="9">
        <v>3500.8524790257256</v>
      </c>
      <c r="E4537" s="9">
        <v>1750668.0692784099</v>
      </c>
      <c r="F4537" s="255" t="s">
        <v>9135</v>
      </c>
      <c r="G4537" s="9"/>
      <c r="H4537" s="255" t="s">
        <v>9171</v>
      </c>
      <c r="I4537" s="9">
        <v>3</v>
      </c>
    </row>
    <row r="4538" spans="1:9">
      <c r="A4538" s="255" t="s">
        <v>5718</v>
      </c>
      <c r="B4538" s="9">
        <v>6</v>
      </c>
      <c r="C4538" s="255" t="s">
        <v>9106</v>
      </c>
      <c r="D4538" s="9">
        <v>1149768.8998532607</v>
      </c>
      <c r="E4538" s="9">
        <v>1750668.0692784099</v>
      </c>
      <c r="F4538" s="255" t="s">
        <v>9136</v>
      </c>
      <c r="G4538" s="9"/>
      <c r="H4538" s="255" t="s">
        <v>9171</v>
      </c>
      <c r="I4538" s="9">
        <v>3</v>
      </c>
    </row>
    <row r="4539" spans="1:9">
      <c r="A4539" s="255" t="s">
        <v>5719</v>
      </c>
      <c r="B4539" s="9">
        <v>6</v>
      </c>
      <c r="C4539" s="255" t="s">
        <v>9107</v>
      </c>
      <c r="D4539" s="9">
        <v>4542694742.4602184</v>
      </c>
      <c r="E4539" s="9">
        <v>1750668.0692784099</v>
      </c>
      <c r="F4539" s="255" t="s">
        <v>9136</v>
      </c>
      <c r="G4539" s="9"/>
      <c r="H4539" s="255" t="s">
        <v>9171</v>
      </c>
      <c r="I4539" s="9">
        <v>3</v>
      </c>
    </row>
    <row r="4540" spans="1:9">
      <c r="A4540" s="255" t="s">
        <v>5720</v>
      </c>
      <c r="B4540" s="9">
        <v>6</v>
      </c>
      <c r="C4540" s="255" t="s">
        <v>9108</v>
      </c>
      <c r="D4540" s="9">
        <v>0.65676007921203039</v>
      </c>
      <c r="E4540" s="9">
        <v>1750668.0692784099</v>
      </c>
      <c r="F4540" s="255" t="s">
        <v>9136</v>
      </c>
      <c r="G4540" s="9"/>
      <c r="H4540" s="255" t="s">
        <v>9171</v>
      </c>
      <c r="I4540" s="9">
        <v>3</v>
      </c>
    </row>
    <row r="4541" spans="1:9">
      <c r="A4541" s="255" t="s">
        <v>5721</v>
      </c>
      <c r="B4541" s="9">
        <v>6</v>
      </c>
      <c r="C4541" s="255" t="s">
        <v>9215</v>
      </c>
      <c r="D4541" s="9">
        <v>2594.8349788161872</v>
      </c>
      <c r="E4541" s="9">
        <v>1750668.0692784099</v>
      </c>
      <c r="F4541" s="255" t="s">
        <v>9136</v>
      </c>
      <c r="G4541" s="9"/>
      <c r="H4541" s="255" t="s">
        <v>9171</v>
      </c>
      <c r="I4541" s="9">
        <v>3</v>
      </c>
    </row>
    <row r="4542" spans="1:9">
      <c r="A4542" s="255" t="s">
        <v>5722</v>
      </c>
      <c r="B4542" s="9">
        <v>6</v>
      </c>
      <c r="C4542" s="255" t="s">
        <v>9106</v>
      </c>
      <c r="D4542" s="9">
        <v>0</v>
      </c>
      <c r="E4542" s="9">
        <v>1750668.0692784099</v>
      </c>
      <c r="F4542" s="255" t="s">
        <v>9137</v>
      </c>
      <c r="G4542" s="9"/>
      <c r="H4542" s="255" t="s">
        <v>9171</v>
      </c>
      <c r="I4542" s="9">
        <v>3</v>
      </c>
    </row>
    <row r="4543" spans="1:9">
      <c r="A4543" s="255" t="s">
        <v>5723</v>
      </c>
      <c r="B4543" s="9">
        <v>6</v>
      </c>
      <c r="C4543" s="255" t="s">
        <v>9107</v>
      </c>
      <c r="D4543" s="9">
        <v>-1113557521.7044332</v>
      </c>
      <c r="E4543" s="9">
        <v>1750668.0692784099</v>
      </c>
      <c r="F4543" s="255" t="s">
        <v>9137</v>
      </c>
      <c r="G4543" s="9"/>
      <c r="H4543" s="255" t="s">
        <v>9171</v>
      </c>
      <c r="I4543" s="9">
        <v>3</v>
      </c>
    </row>
    <row r="4544" spans="1:9">
      <c r="A4544" s="255" t="s">
        <v>5724</v>
      </c>
      <c r="B4544" s="9">
        <v>6</v>
      </c>
      <c r="C4544" s="255" t="s">
        <v>9108</v>
      </c>
      <c r="D4544" s="9">
        <v>0</v>
      </c>
      <c r="E4544" s="9">
        <v>1750668.0692784099</v>
      </c>
      <c r="F4544" s="255" t="s">
        <v>9137</v>
      </c>
      <c r="G4544" s="9"/>
      <c r="H4544" s="255" t="s">
        <v>9171</v>
      </c>
      <c r="I4544" s="9">
        <v>3</v>
      </c>
    </row>
    <row r="4545" spans="1:9">
      <c r="A4545" s="255" t="s">
        <v>5725</v>
      </c>
      <c r="B4545" s="9">
        <v>6</v>
      </c>
      <c r="C4545" s="255" t="s">
        <v>9215</v>
      </c>
      <c r="D4545" s="9">
        <v>-636.07575944617486</v>
      </c>
      <c r="E4545" s="9">
        <v>1750668.0692784099</v>
      </c>
      <c r="F4545" s="255" t="s">
        <v>9137</v>
      </c>
      <c r="G4545" s="9"/>
      <c r="H4545" s="255" t="s">
        <v>9171</v>
      </c>
      <c r="I4545" s="9">
        <v>3</v>
      </c>
    </row>
    <row r="4546" spans="1:9">
      <c r="A4546" s="255" t="s">
        <v>5726</v>
      </c>
      <c r="B4546" s="9">
        <v>6</v>
      </c>
      <c r="C4546" s="255" t="s">
        <v>9106</v>
      </c>
      <c r="D4546" s="9">
        <v>1148188.7936251482</v>
      </c>
      <c r="E4546" s="9">
        <v>1750668.0692784099</v>
      </c>
      <c r="F4546" s="255" t="s">
        <v>9138</v>
      </c>
      <c r="G4546" s="9"/>
      <c r="H4546" s="255" t="s">
        <v>9171</v>
      </c>
      <c r="I4546" s="9">
        <v>3</v>
      </c>
    </row>
    <row r="4547" spans="1:9">
      <c r="A4547" s="255" t="s">
        <v>5727</v>
      </c>
      <c r="B4547" s="9">
        <v>6</v>
      </c>
      <c r="C4547" s="255" t="s">
        <v>9107</v>
      </c>
      <c r="D4547" s="9">
        <v>3429137220.755785</v>
      </c>
      <c r="E4547" s="9">
        <v>1750668.0692784099</v>
      </c>
      <c r="F4547" s="255" t="s">
        <v>9138</v>
      </c>
      <c r="G4547" s="9"/>
      <c r="H4547" s="255" t="s">
        <v>9171</v>
      </c>
      <c r="I4547" s="9">
        <v>3</v>
      </c>
    </row>
    <row r="4548" spans="1:9">
      <c r="A4548" s="255" t="s">
        <v>5728</v>
      </c>
      <c r="B4548" s="9">
        <v>6</v>
      </c>
      <c r="C4548" s="255" t="s">
        <v>9108</v>
      </c>
      <c r="D4548" s="9">
        <v>0.65585750592824177</v>
      </c>
      <c r="E4548" s="9">
        <v>1750668.0692784099</v>
      </c>
      <c r="F4548" s="255" t="s">
        <v>9138</v>
      </c>
      <c r="G4548" s="9"/>
      <c r="H4548" s="255" t="s">
        <v>9171</v>
      </c>
      <c r="I4548" s="9">
        <v>3</v>
      </c>
    </row>
    <row r="4549" spans="1:9">
      <c r="A4549" s="255" t="s">
        <v>5729</v>
      </c>
      <c r="B4549" s="9">
        <v>6</v>
      </c>
      <c r="C4549" s="255" t="s">
        <v>9215</v>
      </c>
      <c r="D4549" s="9">
        <v>1958.7592193700123</v>
      </c>
      <c r="E4549" s="9">
        <v>1750668.0692784099</v>
      </c>
      <c r="F4549" s="255" t="s">
        <v>9138</v>
      </c>
      <c r="G4549" s="9"/>
      <c r="H4549" s="255" t="s">
        <v>9171</v>
      </c>
      <c r="I4549" s="9">
        <v>3</v>
      </c>
    </row>
    <row r="4550" spans="1:9">
      <c r="A4550" s="255" t="s">
        <v>5730</v>
      </c>
      <c r="B4550" s="9">
        <v>6</v>
      </c>
      <c r="C4550" s="255" t="s">
        <v>9106</v>
      </c>
      <c r="D4550" s="9">
        <v>1011862.0879656462</v>
      </c>
      <c r="E4550" s="9">
        <v>1750668.0692784099</v>
      </c>
      <c r="F4550" s="255" t="s">
        <v>9139</v>
      </c>
      <c r="G4550" s="9"/>
      <c r="H4550" s="255" t="s">
        <v>9171</v>
      </c>
      <c r="I4550" s="9">
        <v>3</v>
      </c>
    </row>
    <row r="4551" spans="1:9">
      <c r="A4551" s="255" t="s">
        <v>5731</v>
      </c>
      <c r="B4551" s="9">
        <v>6</v>
      </c>
      <c r="C4551" s="255" t="s">
        <v>9107</v>
      </c>
      <c r="D4551" s="9">
        <v>2212982615.589746</v>
      </c>
      <c r="E4551" s="9">
        <v>1750668.0692784099</v>
      </c>
      <c r="F4551" s="255" t="s">
        <v>9139</v>
      </c>
      <c r="G4551" s="9"/>
      <c r="H4551" s="255" t="s">
        <v>9171</v>
      </c>
      <c r="I4551" s="9">
        <v>3</v>
      </c>
    </row>
    <row r="4552" spans="1:9">
      <c r="A4552" s="255" t="s">
        <v>5732</v>
      </c>
      <c r="B4552" s="9">
        <v>6</v>
      </c>
      <c r="C4552" s="255" t="s">
        <v>9108</v>
      </c>
      <c r="D4552" s="9">
        <v>0.57798625891584077</v>
      </c>
      <c r="E4552" s="9">
        <v>1750668.0692784099</v>
      </c>
      <c r="F4552" s="255" t="s">
        <v>9139</v>
      </c>
      <c r="G4552" s="9"/>
      <c r="H4552" s="255" t="s">
        <v>9171</v>
      </c>
      <c r="I4552" s="9">
        <v>3</v>
      </c>
    </row>
    <row r="4553" spans="1:9">
      <c r="A4553" s="255" t="s">
        <v>5733</v>
      </c>
      <c r="B4553" s="9">
        <v>6</v>
      </c>
      <c r="C4553" s="255" t="s">
        <v>9215</v>
      </c>
      <c r="D4553" s="9">
        <v>1264.078927595848</v>
      </c>
      <c r="E4553" s="9">
        <v>1750668.0692784099</v>
      </c>
      <c r="F4553" s="255" t="s">
        <v>9139</v>
      </c>
      <c r="G4553" s="9"/>
      <c r="H4553" s="255" t="s">
        <v>9171</v>
      </c>
      <c r="I4553" s="9">
        <v>3</v>
      </c>
    </row>
    <row r="4554" spans="1:9">
      <c r="A4554" s="255" t="s">
        <v>5734</v>
      </c>
      <c r="B4554" s="9">
        <v>6</v>
      </c>
      <c r="C4554" s="255" t="s">
        <v>9106</v>
      </c>
      <c r="D4554" s="9">
        <v>1138697.7732329799</v>
      </c>
      <c r="E4554" s="9">
        <v>1750668.0692784099</v>
      </c>
      <c r="F4554" s="255" t="s">
        <v>9140</v>
      </c>
      <c r="G4554" s="9"/>
      <c r="H4554" s="255" t="s">
        <v>9171</v>
      </c>
      <c r="I4554" s="9">
        <v>3</v>
      </c>
    </row>
    <row r="4555" spans="1:9">
      <c r="A4555" s="255" t="s">
        <v>5735</v>
      </c>
      <c r="B4555" s="9">
        <v>6</v>
      </c>
      <c r="C4555" s="255" t="s">
        <v>9107</v>
      </c>
      <c r="D4555" s="9">
        <v>2324473439.6827545</v>
      </c>
      <c r="E4555" s="9">
        <v>1750668.0692784099</v>
      </c>
      <c r="F4555" s="255" t="s">
        <v>9140</v>
      </c>
      <c r="G4555" s="9"/>
      <c r="H4555" s="255" t="s">
        <v>9171</v>
      </c>
      <c r="I4555" s="9">
        <v>3</v>
      </c>
    </row>
    <row r="4556" spans="1:9">
      <c r="A4556" s="255" t="s">
        <v>5736</v>
      </c>
      <c r="B4556" s="9">
        <v>6</v>
      </c>
      <c r="C4556" s="255" t="s">
        <v>9108</v>
      </c>
      <c r="D4556" s="9">
        <v>0.65043613533336919</v>
      </c>
      <c r="E4556" s="9">
        <v>1750668.0692784099</v>
      </c>
      <c r="F4556" s="255" t="s">
        <v>9140</v>
      </c>
      <c r="G4556" s="9"/>
      <c r="H4556" s="255" t="s">
        <v>9171</v>
      </c>
      <c r="I4556" s="9">
        <v>3</v>
      </c>
    </row>
    <row r="4557" spans="1:9">
      <c r="A4557" s="255" t="s">
        <v>5737</v>
      </c>
      <c r="B4557" s="9">
        <v>6</v>
      </c>
      <c r="C4557" s="255" t="s">
        <v>9215</v>
      </c>
      <c r="D4557" s="9">
        <v>1327.763658042187</v>
      </c>
      <c r="E4557" s="9">
        <v>1750668.0692784099</v>
      </c>
      <c r="F4557" s="255" t="s">
        <v>9140</v>
      </c>
      <c r="G4557" s="9"/>
      <c r="H4557" s="255" t="s">
        <v>9171</v>
      </c>
      <c r="I4557" s="9">
        <v>3</v>
      </c>
    </row>
    <row r="4558" spans="1:9">
      <c r="A4558" s="255" t="s">
        <v>5738</v>
      </c>
      <c r="B4558" s="9">
        <v>6</v>
      </c>
      <c r="C4558" s="255" t="s">
        <v>9106</v>
      </c>
      <c r="D4558" s="9">
        <v>0</v>
      </c>
      <c r="E4558" s="9">
        <v>1750668.0692784099</v>
      </c>
      <c r="F4558" s="255" t="s">
        <v>9141</v>
      </c>
      <c r="G4558" s="9"/>
      <c r="H4558" s="255" t="s">
        <v>9171</v>
      </c>
      <c r="I4558" s="9">
        <v>3</v>
      </c>
    </row>
    <row r="4559" spans="1:9">
      <c r="A4559" s="255" t="s">
        <v>5739</v>
      </c>
      <c r="B4559" s="9">
        <v>6</v>
      </c>
      <c r="C4559" s="255" t="s">
        <v>9107</v>
      </c>
      <c r="D4559" s="9">
        <v>0</v>
      </c>
      <c r="E4559" s="9">
        <v>1750668.0692784099</v>
      </c>
      <c r="F4559" s="255" t="s">
        <v>9141</v>
      </c>
      <c r="G4559" s="9"/>
      <c r="H4559" s="255" t="s">
        <v>9171</v>
      </c>
      <c r="I4559" s="9">
        <v>3</v>
      </c>
    </row>
    <row r="4560" spans="1:9">
      <c r="A4560" s="255" t="s">
        <v>5740</v>
      </c>
      <c r="B4560" s="9">
        <v>6</v>
      </c>
      <c r="C4560" s="255" t="s">
        <v>9108</v>
      </c>
      <c r="D4560" s="9">
        <v>0</v>
      </c>
      <c r="E4560" s="9">
        <v>1750668.0692784099</v>
      </c>
      <c r="F4560" s="255" t="s">
        <v>9141</v>
      </c>
      <c r="G4560" s="9"/>
      <c r="H4560" s="255" t="s">
        <v>9171</v>
      </c>
      <c r="I4560" s="9">
        <v>3</v>
      </c>
    </row>
    <row r="4561" spans="1:9">
      <c r="A4561" s="255" t="s">
        <v>5741</v>
      </c>
      <c r="B4561" s="9">
        <v>6</v>
      </c>
      <c r="C4561" s="255" t="s">
        <v>9215</v>
      </c>
      <c r="D4561" s="9">
        <v>0</v>
      </c>
      <c r="E4561" s="9">
        <v>1750668.0692784099</v>
      </c>
      <c r="F4561" s="255" t="s">
        <v>9141</v>
      </c>
      <c r="G4561" s="9"/>
      <c r="H4561" s="255" t="s">
        <v>9171</v>
      </c>
      <c r="I4561" s="9">
        <v>3</v>
      </c>
    </row>
    <row r="4562" spans="1:9">
      <c r="A4562" s="255" t="s">
        <v>5742</v>
      </c>
      <c r="B4562" s="9">
        <v>7</v>
      </c>
      <c r="C4562" s="255" t="s">
        <v>9106</v>
      </c>
      <c r="D4562" s="9">
        <v>1329808.4933325027</v>
      </c>
      <c r="E4562" s="9">
        <v>1747476.4279072278</v>
      </c>
      <c r="F4562" s="255" t="s">
        <v>9117</v>
      </c>
      <c r="G4562" s="9"/>
      <c r="H4562" s="255" t="s">
        <v>9171</v>
      </c>
      <c r="I4562" s="9">
        <v>3</v>
      </c>
    </row>
    <row r="4563" spans="1:9">
      <c r="A4563" s="255" t="s">
        <v>5743</v>
      </c>
      <c r="B4563" s="9">
        <v>7</v>
      </c>
      <c r="C4563" s="255" t="s">
        <v>9107</v>
      </c>
      <c r="D4563" s="9">
        <v>4528268252.2134705</v>
      </c>
      <c r="E4563" s="9">
        <v>1747476.4279072278</v>
      </c>
      <c r="F4563" s="255" t="s">
        <v>9117</v>
      </c>
      <c r="G4563" s="9"/>
      <c r="H4563" s="255" t="s">
        <v>9171</v>
      </c>
      <c r="I4563" s="9">
        <v>3</v>
      </c>
    </row>
    <row r="4564" spans="1:9">
      <c r="A4564" s="255" t="s">
        <v>5744</v>
      </c>
      <c r="B4564" s="9">
        <v>7</v>
      </c>
      <c r="C4564" s="255" t="s">
        <v>9108</v>
      </c>
      <c r="D4564" s="9">
        <v>0.76098794358277955</v>
      </c>
      <c r="E4564" s="9">
        <v>1747476.4279072278</v>
      </c>
      <c r="F4564" s="255" t="s">
        <v>9117</v>
      </c>
      <c r="G4564" s="9"/>
      <c r="H4564" s="255" t="s">
        <v>9171</v>
      </c>
      <c r="I4564" s="9">
        <v>3</v>
      </c>
    </row>
    <row r="4565" spans="1:9">
      <c r="A4565" s="255" t="s">
        <v>5745</v>
      </c>
      <c r="B4565" s="9">
        <v>7</v>
      </c>
      <c r="C4565" s="255" t="s">
        <v>9215</v>
      </c>
      <c r="D4565" s="9">
        <v>2591.3186466477891</v>
      </c>
      <c r="E4565" s="9">
        <v>1747476.4279072278</v>
      </c>
      <c r="F4565" s="255" t="s">
        <v>9117</v>
      </c>
      <c r="G4565" s="9"/>
      <c r="H4565" s="255" t="s">
        <v>9171</v>
      </c>
      <c r="I4565" s="9">
        <v>3</v>
      </c>
    </row>
    <row r="4566" spans="1:9">
      <c r="A4566" s="255" t="s">
        <v>5746</v>
      </c>
      <c r="B4566" s="9">
        <v>7</v>
      </c>
      <c r="C4566" s="255" t="s">
        <v>9106</v>
      </c>
      <c r="D4566" s="9">
        <v>0</v>
      </c>
      <c r="E4566" s="9">
        <v>1747476.4279072278</v>
      </c>
      <c r="F4566" s="255" t="s">
        <v>9118</v>
      </c>
      <c r="G4566" s="9"/>
      <c r="H4566" s="255" t="s">
        <v>9171</v>
      </c>
      <c r="I4566" s="9">
        <v>3</v>
      </c>
    </row>
    <row r="4567" spans="1:9">
      <c r="A4567" s="255" t="s">
        <v>5747</v>
      </c>
      <c r="B4567" s="9">
        <v>7</v>
      </c>
      <c r="C4567" s="255" t="s">
        <v>9107</v>
      </c>
      <c r="D4567" s="9">
        <v>0</v>
      </c>
      <c r="E4567" s="9">
        <v>1747476.4279072278</v>
      </c>
      <c r="F4567" s="255" t="s">
        <v>9118</v>
      </c>
      <c r="G4567" s="9"/>
      <c r="H4567" s="255" t="s">
        <v>9171</v>
      </c>
      <c r="I4567" s="9">
        <v>3</v>
      </c>
    </row>
    <row r="4568" spans="1:9">
      <c r="A4568" s="255" t="s">
        <v>5748</v>
      </c>
      <c r="B4568" s="9">
        <v>7</v>
      </c>
      <c r="C4568" s="255" t="s">
        <v>9108</v>
      </c>
      <c r="D4568" s="9">
        <v>0</v>
      </c>
      <c r="E4568" s="9">
        <v>1747476.4279072278</v>
      </c>
      <c r="F4568" s="255" t="s">
        <v>9118</v>
      </c>
      <c r="G4568" s="9"/>
      <c r="H4568" s="255" t="s">
        <v>9171</v>
      </c>
      <c r="I4568" s="9">
        <v>3</v>
      </c>
    </row>
    <row r="4569" spans="1:9">
      <c r="A4569" s="255" t="s">
        <v>5749</v>
      </c>
      <c r="B4569" s="9">
        <v>7</v>
      </c>
      <c r="C4569" s="255" t="s">
        <v>9215</v>
      </c>
      <c r="D4569" s="9">
        <v>0</v>
      </c>
      <c r="E4569" s="9">
        <v>1747476.4279072278</v>
      </c>
      <c r="F4569" s="255" t="s">
        <v>9118</v>
      </c>
      <c r="G4569" s="9"/>
      <c r="H4569" s="255" t="s">
        <v>9171</v>
      </c>
      <c r="I4569" s="9">
        <v>3</v>
      </c>
    </row>
    <row r="4570" spans="1:9">
      <c r="A4570" s="255" t="s">
        <v>5750</v>
      </c>
      <c r="B4570" s="9">
        <v>7</v>
      </c>
      <c r="C4570" s="255" t="s">
        <v>9106</v>
      </c>
      <c r="D4570" s="9">
        <v>0</v>
      </c>
      <c r="E4570" s="9">
        <v>1747476.4279072278</v>
      </c>
      <c r="F4570" s="255" t="s">
        <v>9119</v>
      </c>
      <c r="G4570" s="9"/>
      <c r="H4570" s="255" t="s">
        <v>9171</v>
      </c>
      <c r="I4570" s="9">
        <v>3</v>
      </c>
    </row>
    <row r="4571" spans="1:9">
      <c r="A4571" s="255" t="s">
        <v>5751</v>
      </c>
      <c r="B4571" s="9">
        <v>7</v>
      </c>
      <c r="C4571" s="255" t="s">
        <v>9107</v>
      </c>
      <c r="D4571" s="9">
        <v>0</v>
      </c>
      <c r="E4571" s="9">
        <v>1747476.4279072278</v>
      </c>
      <c r="F4571" s="255" t="s">
        <v>9119</v>
      </c>
      <c r="G4571" s="9"/>
      <c r="H4571" s="255" t="s">
        <v>9171</v>
      </c>
      <c r="I4571" s="9">
        <v>3</v>
      </c>
    </row>
    <row r="4572" spans="1:9">
      <c r="A4572" s="255" t="s">
        <v>5752</v>
      </c>
      <c r="B4572" s="9">
        <v>7</v>
      </c>
      <c r="C4572" s="255" t="s">
        <v>9108</v>
      </c>
      <c r="D4572" s="9">
        <v>0</v>
      </c>
      <c r="E4572" s="9">
        <v>1747476.4279072278</v>
      </c>
      <c r="F4572" s="255" t="s">
        <v>9119</v>
      </c>
      <c r="G4572" s="9"/>
      <c r="H4572" s="255" t="s">
        <v>9171</v>
      </c>
      <c r="I4572" s="9">
        <v>3</v>
      </c>
    </row>
    <row r="4573" spans="1:9">
      <c r="A4573" s="255" t="s">
        <v>5753</v>
      </c>
      <c r="B4573" s="9">
        <v>7</v>
      </c>
      <c r="C4573" s="255" t="s">
        <v>9215</v>
      </c>
      <c r="D4573" s="9">
        <v>0</v>
      </c>
      <c r="E4573" s="9">
        <v>1747476.4279072278</v>
      </c>
      <c r="F4573" s="255" t="s">
        <v>9119</v>
      </c>
      <c r="G4573" s="9"/>
      <c r="H4573" s="255" t="s">
        <v>9171</v>
      </c>
      <c r="I4573" s="9">
        <v>3</v>
      </c>
    </row>
    <row r="4574" spans="1:9">
      <c r="A4574" s="255" t="s">
        <v>5754</v>
      </c>
      <c r="B4574" s="9">
        <v>7</v>
      </c>
      <c r="C4574" s="255" t="s">
        <v>9106</v>
      </c>
      <c r="D4574" s="9">
        <v>0</v>
      </c>
      <c r="E4574" s="9">
        <v>1747476.4279072278</v>
      </c>
      <c r="F4574" s="255" t="s">
        <v>9120</v>
      </c>
      <c r="G4574" s="9"/>
      <c r="H4574" s="255" t="s">
        <v>9171</v>
      </c>
      <c r="I4574" s="9">
        <v>3</v>
      </c>
    </row>
    <row r="4575" spans="1:9">
      <c r="A4575" s="255" t="s">
        <v>5755</v>
      </c>
      <c r="B4575" s="9">
        <v>7</v>
      </c>
      <c r="C4575" s="255" t="s">
        <v>9107</v>
      </c>
      <c r="D4575" s="9">
        <v>0</v>
      </c>
      <c r="E4575" s="9">
        <v>1747476.4279072278</v>
      </c>
      <c r="F4575" s="255" t="s">
        <v>9120</v>
      </c>
      <c r="G4575" s="9"/>
      <c r="H4575" s="255" t="s">
        <v>9171</v>
      </c>
      <c r="I4575" s="9">
        <v>3</v>
      </c>
    </row>
    <row r="4576" spans="1:9">
      <c r="A4576" s="255" t="s">
        <v>5756</v>
      </c>
      <c r="B4576" s="9">
        <v>7</v>
      </c>
      <c r="C4576" s="255" t="s">
        <v>9108</v>
      </c>
      <c r="D4576" s="9">
        <v>0</v>
      </c>
      <c r="E4576" s="9">
        <v>1747476.4279072278</v>
      </c>
      <c r="F4576" s="255" t="s">
        <v>9120</v>
      </c>
      <c r="G4576" s="9"/>
      <c r="H4576" s="255" t="s">
        <v>9171</v>
      </c>
      <c r="I4576" s="9">
        <v>3</v>
      </c>
    </row>
    <row r="4577" spans="1:9">
      <c r="A4577" s="255" t="s">
        <v>5757</v>
      </c>
      <c r="B4577" s="9">
        <v>7</v>
      </c>
      <c r="C4577" s="255" t="s">
        <v>9215</v>
      </c>
      <c r="D4577" s="9">
        <v>0</v>
      </c>
      <c r="E4577" s="9">
        <v>1747476.4279072278</v>
      </c>
      <c r="F4577" s="255" t="s">
        <v>9120</v>
      </c>
      <c r="G4577" s="9"/>
      <c r="H4577" s="255" t="s">
        <v>9171</v>
      </c>
      <c r="I4577" s="9">
        <v>3</v>
      </c>
    </row>
    <row r="4578" spans="1:9">
      <c r="A4578" s="255" t="s">
        <v>5758</v>
      </c>
      <c r="B4578" s="9">
        <v>7</v>
      </c>
      <c r="C4578" s="255" t="s">
        <v>9106</v>
      </c>
      <c r="D4578" s="9">
        <v>0</v>
      </c>
      <c r="E4578" s="9">
        <v>1747476.4279072278</v>
      </c>
      <c r="F4578" s="255" t="s">
        <v>9121</v>
      </c>
      <c r="G4578" s="9"/>
      <c r="H4578" s="255" t="s">
        <v>9171</v>
      </c>
      <c r="I4578" s="9">
        <v>3</v>
      </c>
    </row>
    <row r="4579" spans="1:9">
      <c r="A4579" s="255" t="s">
        <v>5759</v>
      </c>
      <c r="B4579" s="9">
        <v>7</v>
      </c>
      <c r="C4579" s="255" t="s">
        <v>9107</v>
      </c>
      <c r="D4579" s="9">
        <v>0</v>
      </c>
      <c r="E4579" s="9">
        <v>1747476.4279072278</v>
      </c>
      <c r="F4579" s="255" t="s">
        <v>9121</v>
      </c>
      <c r="G4579" s="9"/>
      <c r="H4579" s="255" t="s">
        <v>9171</v>
      </c>
      <c r="I4579" s="9">
        <v>3</v>
      </c>
    </row>
    <row r="4580" spans="1:9">
      <c r="A4580" s="255" t="s">
        <v>5760</v>
      </c>
      <c r="B4580" s="9">
        <v>7</v>
      </c>
      <c r="C4580" s="255" t="s">
        <v>9108</v>
      </c>
      <c r="D4580" s="9">
        <v>0</v>
      </c>
      <c r="E4580" s="9">
        <v>1747476.4279072278</v>
      </c>
      <c r="F4580" s="255" t="s">
        <v>9121</v>
      </c>
      <c r="G4580" s="9"/>
      <c r="H4580" s="255" t="s">
        <v>9171</v>
      </c>
      <c r="I4580" s="9">
        <v>3</v>
      </c>
    </row>
    <row r="4581" spans="1:9">
      <c r="A4581" s="255" t="s">
        <v>5761</v>
      </c>
      <c r="B4581" s="9">
        <v>7</v>
      </c>
      <c r="C4581" s="255" t="s">
        <v>9215</v>
      </c>
      <c r="D4581" s="9">
        <v>0</v>
      </c>
      <c r="E4581" s="9">
        <v>1747476.4279072278</v>
      </c>
      <c r="F4581" s="255" t="s">
        <v>9121</v>
      </c>
      <c r="G4581" s="9"/>
      <c r="H4581" s="255" t="s">
        <v>9171</v>
      </c>
      <c r="I4581" s="9">
        <v>3</v>
      </c>
    </row>
    <row r="4582" spans="1:9">
      <c r="A4582" s="255" t="s">
        <v>5762</v>
      </c>
      <c r="B4582" s="9">
        <v>7</v>
      </c>
      <c r="C4582" s="255" t="s">
        <v>9106</v>
      </c>
      <c r="D4582" s="9">
        <v>0</v>
      </c>
      <c r="E4582" s="9">
        <v>1747476.4279072278</v>
      </c>
      <c r="F4582" s="255" t="s">
        <v>9122</v>
      </c>
      <c r="G4582" s="9"/>
      <c r="H4582" s="255" t="s">
        <v>9171</v>
      </c>
      <c r="I4582" s="9">
        <v>3</v>
      </c>
    </row>
    <row r="4583" spans="1:9">
      <c r="A4583" s="255" t="s">
        <v>5763</v>
      </c>
      <c r="B4583" s="9">
        <v>7</v>
      </c>
      <c r="C4583" s="255" t="s">
        <v>9107</v>
      </c>
      <c r="D4583" s="9">
        <v>0</v>
      </c>
      <c r="E4583" s="9">
        <v>1747476.4279072278</v>
      </c>
      <c r="F4583" s="255" t="s">
        <v>9122</v>
      </c>
      <c r="G4583" s="9"/>
      <c r="H4583" s="255" t="s">
        <v>9171</v>
      </c>
      <c r="I4583" s="9">
        <v>3</v>
      </c>
    </row>
    <row r="4584" spans="1:9">
      <c r="A4584" s="255" t="s">
        <v>5764</v>
      </c>
      <c r="B4584" s="9">
        <v>7</v>
      </c>
      <c r="C4584" s="255" t="s">
        <v>9108</v>
      </c>
      <c r="D4584" s="9">
        <v>0</v>
      </c>
      <c r="E4584" s="9">
        <v>1747476.4279072278</v>
      </c>
      <c r="F4584" s="255" t="s">
        <v>9122</v>
      </c>
      <c r="G4584" s="9"/>
      <c r="H4584" s="255" t="s">
        <v>9171</v>
      </c>
      <c r="I4584" s="9">
        <v>3</v>
      </c>
    </row>
    <row r="4585" spans="1:9">
      <c r="A4585" s="255" t="s">
        <v>5765</v>
      </c>
      <c r="B4585" s="9">
        <v>7</v>
      </c>
      <c r="C4585" s="255" t="s">
        <v>9215</v>
      </c>
      <c r="D4585" s="9">
        <v>0</v>
      </c>
      <c r="E4585" s="9">
        <v>1747476.4279072278</v>
      </c>
      <c r="F4585" s="255" t="s">
        <v>9122</v>
      </c>
      <c r="G4585" s="9"/>
      <c r="H4585" s="255" t="s">
        <v>9171</v>
      </c>
      <c r="I4585" s="9">
        <v>3</v>
      </c>
    </row>
    <row r="4586" spans="1:9">
      <c r="A4586" s="255" t="s">
        <v>5766</v>
      </c>
      <c r="B4586" s="9">
        <v>7</v>
      </c>
      <c r="C4586" s="255" t="s">
        <v>9106</v>
      </c>
      <c r="D4586" s="9">
        <v>0</v>
      </c>
      <c r="E4586" s="9">
        <v>1747476.4279072278</v>
      </c>
      <c r="F4586" s="255" t="s">
        <v>9123</v>
      </c>
      <c r="G4586" s="9"/>
      <c r="H4586" s="255" t="s">
        <v>9171</v>
      </c>
      <c r="I4586" s="9">
        <v>3</v>
      </c>
    </row>
    <row r="4587" spans="1:9">
      <c r="A4587" s="255" t="s">
        <v>5767</v>
      </c>
      <c r="B4587" s="9">
        <v>7</v>
      </c>
      <c r="C4587" s="255" t="s">
        <v>9107</v>
      </c>
      <c r="D4587" s="9">
        <v>0</v>
      </c>
      <c r="E4587" s="9">
        <v>1747476.4279072278</v>
      </c>
      <c r="F4587" s="255" t="s">
        <v>9123</v>
      </c>
      <c r="G4587" s="9"/>
      <c r="H4587" s="255" t="s">
        <v>9171</v>
      </c>
      <c r="I4587" s="9">
        <v>3</v>
      </c>
    </row>
    <row r="4588" spans="1:9">
      <c r="A4588" s="255" t="s">
        <v>5768</v>
      </c>
      <c r="B4588" s="9">
        <v>7</v>
      </c>
      <c r="C4588" s="255" t="s">
        <v>9108</v>
      </c>
      <c r="D4588" s="9">
        <v>0</v>
      </c>
      <c r="E4588" s="9">
        <v>1747476.4279072278</v>
      </c>
      <c r="F4588" s="255" t="s">
        <v>9123</v>
      </c>
      <c r="G4588" s="9"/>
      <c r="H4588" s="255" t="s">
        <v>9171</v>
      </c>
      <c r="I4588" s="9">
        <v>3</v>
      </c>
    </row>
    <row r="4589" spans="1:9">
      <c r="A4589" s="255" t="s">
        <v>5769</v>
      </c>
      <c r="B4589" s="9">
        <v>7</v>
      </c>
      <c r="C4589" s="255" t="s">
        <v>9215</v>
      </c>
      <c r="D4589" s="9">
        <v>0</v>
      </c>
      <c r="E4589" s="9">
        <v>1747476.4279072278</v>
      </c>
      <c r="F4589" s="255" t="s">
        <v>9123</v>
      </c>
      <c r="G4589" s="9"/>
      <c r="H4589" s="255" t="s">
        <v>9171</v>
      </c>
      <c r="I4589" s="9">
        <v>3</v>
      </c>
    </row>
    <row r="4590" spans="1:9">
      <c r="A4590" s="255" t="s">
        <v>5770</v>
      </c>
      <c r="B4590" s="9">
        <v>7</v>
      </c>
      <c r="C4590" s="255" t="s">
        <v>9106</v>
      </c>
      <c r="D4590" s="9">
        <v>0</v>
      </c>
      <c r="E4590" s="9">
        <v>1747476.4279072278</v>
      </c>
      <c r="F4590" s="255" t="s">
        <v>9124</v>
      </c>
      <c r="G4590" s="9"/>
      <c r="H4590" s="255" t="s">
        <v>9171</v>
      </c>
      <c r="I4590" s="9">
        <v>3</v>
      </c>
    </row>
    <row r="4591" spans="1:9">
      <c r="A4591" s="255" t="s">
        <v>5771</v>
      </c>
      <c r="B4591" s="9">
        <v>7</v>
      </c>
      <c r="C4591" s="255" t="s">
        <v>9107</v>
      </c>
      <c r="D4591" s="9">
        <v>0</v>
      </c>
      <c r="E4591" s="9">
        <v>1747476.4279072278</v>
      </c>
      <c r="F4591" s="255" t="s">
        <v>9124</v>
      </c>
      <c r="G4591" s="9"/>
      <c r="H4591" s="255" t="s">
        <v>9171</v>
      </c>
      <c r="I4591" s="9">
        <v>3</v>
      </c>
    </row>
    <row r="4592" spans="1:9">
      <c r="A4592" s="255" t="s">
        <v>5772</v>
      </c>
      <c r="B4592" s="9">
        <v>7</v>
      </c>
      <c r="C4592" s="255" t="s">
        <v>9108</v>
      </c>
      <c r="D4592" s="9">
        <v>0</v>
      </c>
      <c r="E4592" s="9">
        <v>1747476.4279072278</v>
      </c>
      <c r="F4592" s="255" t="s">
        <v>9124</v>
      </c>
      <c r="G4592" s="9"/>
      <c r="H4592" s="255" t="s">
        <v>9171</v>
      </c>
      <c r="I4592" s="9">
        <v>3</v>
      </c>
    </row>
    <row r="4593" spans="1:9">
      <c r="A4593" s="255" t="s">
        <v>5773</v>
      </c>
      <c r="B4593" s="9">
        <v>7</v>
      </c>
      <c r="C4593" s="255" t="s">
        <v>9215</v>
      </c>
      <c r="D4593" s="9">
        <v>0</v>
      </c>
      <c r="E4593" s="9">
        <v>1747476.4279072278</v>
      </c>
      <c r="F4593" s="255" t="s">
        <v>9124</v>
      </c>
      <c r="G4593" s="9"/>
      <c r="H4593" s="255" t="s">
        <v>9171</v>
      </c>
      <c r="I4593" s="9">
        <v>3</v>
      </c>
    </row>
    <row r="4594" spans="1:9">
      <c r="A4594" s="255" t="s">
        <v>5774</v>
      </c>
      <c r="B4594" s="9">
        <v>7</v>
      </c>
      <c r="C4594" s="255" t="s">
        <v>9106</v>
      </c>
      <c r="D4594" s="9">
        <v>1496134.9271926966</v>
      </c>
      <c r="E4594" s="9">
        <v>1747476.4279072278</v>
      </c>
      <c r="F4594" s="255" t="s">
        <v>9125</v>
      </c>
      <c r="G4594" s="9"/>
      <c r="H4594" s="255" t="s">
        <v>9171</v>
      </c>
      <c r="I4594" s="9">
        <v>3</v>
      </c>
    </row>
    <row r="4595" spans="1:9">
      <c r="A4595" s="255" t="s">
        <v>5775</v>
      </c>
      <c r="B4595" s="9">
        <v>7</v>
      </c>
      <c r="C4595" s="255" t="s">
        <v>9107</v>
      </c>
      <c r="D4595" s="9">
        <v>5544225122.5963373</v>
      </c>
      <c r="E4595" s="9">
        <v>1747476.4279072278</v>
      </c>
      <c r="F4595" s="255" t="s">
        <v>9125</v>
      </c>
      <c r="G4595" s="9"/>
      <c r="H4595" s="255" t="s">
        <v>9171</v>
      </c>
      <c r="I4595" s="9">
        <v>3</v>
      </c>
    </row>
    <row r="4596" spans="1:9">
      <c r="A4596" s="255" t="s">
        <v>5776</v>
      </c>
      <c r="B4596" s="9">
        <v>7</v>
      </c>
      <c r="C4596" s="255" t="s">
        <v>9108</v>
      </c>
      <c r="D4596" s="9">
        <v>0.85616887489833726</v>
      </c>
      <c r="E4596" s="9">
        <v>1747476.4279072278</v>
      </c>
      <c r="F4596" s="255" t="s">
        <v>9125</v>
      </c>
      <c r="G4596" s="9"/>
      <c r="H4596" s="255" t="s">
        <v>9171</v>
      </c>
      <c r="I4596" s="9">
        <v>3</v>
      </c>
    </row>
    <row r="4597" spans="1:9">
      <c r="A4597" s="255" t="s">
        <v>5777</v>
      </c>
      <c r="B4597" s="9">
        <v>7</v>
      </c>
      <c r="C4597" s="255" t="s">
        <v>9215</v>
      </c>
      <c r="D4597" s="9">
        <v>3172.7038110814942</v>
      </c>
      <c r="E4597" s="9">
        <v>1747476.4279072278</v>
      </c>
      <c r="F4597" s="255" t="s">
        <v>9125</v>
      </c>
      <c r="G4597" s="9"/>
      <c r="H4597" s="255" t="s">
        <v>9171</v>
      </c>
      <c r="I4597" s="9">
        <v>3</v>
      </c>
    </row>
    <row r="4598" spans="1:9">
      <c r="A4598" s="255" t="s">
        <v>5778</v>
      </c>
      <c r="B4598" s="9">
        <v>7</v>
      </c>
      <c r="C4598" s="255" t="s">
        <v>9106</v>
      </c>
      <c r="D4598" s="9">
        <v>1496134.9271926966</v>
      </c>
      <c r="E4598" s="9">
        <v>1747476.4279072278</v>
      </c>
      <c r="F4598" s="255" t="s">
        <v>9126</v>
      </c>
      <c r="G4598" s="9"/>
      <c r="H4598" s="255" t="s">
        <v>9171</v>
      </c>
      <c r="I4598" s="9">
        <v>3</v>
      </c>
    </row>
    <row r="4599" spans="1:9">
      <c r="A4599" s="255" t="s">
        <v>5779</v>
      </c>
      <c r="B4599" s="9">
        <v>7</v>
      </c>
      <c r="C4599" s="255" t="s">
        <v>9107</v>
      </c>
      <c r="D4599" s="9">
        <v>5544225122.5963373</v>
      </c>
      <c r="E4599" s="9">
        <v>1747476.4279072278</v>
      </c>
      <c r="F4599" s="255" t="s">
        <v>9126</v>
      </c>
      <c r="G4599" s="9"/>
      <c r="H4599" s="255" t="s">
        <v>9171</v>
      </c>
      <c r="I4599" s="9">
        <v>3</v>
      </c>
    </row>
    <row r="4600" spans="1:9">
      <c r="A4600" s="255" t="s">
        <v>5780</v>
      </c>
      <c r="B4600" s="9">
        <v>7</v>
      </c>
      <c r="C4600" s="255" t="s">
        <v>9108</v>
      </c>
      <c r="D4600" s="9">
        <v>0.85616887489833726</v>
      </c>
      <c r="E4600" s="9">
        <v>1747476.4279072278</v>
      </c>
      <c r="F4600" s="255" t="s">
        <v>9126</v>
      </c>
      <c r="G4600" s="9"/>
      <c r="H4600" s="255" t="s">
        <v>9171</v>
      </c>
      <c r="I4600" s="9">
        <v>3</v>
      </c>
    </row>
    <row r="4601" spans="1:9">
      <c r="A4601" s="255" t="s">
        <v>5781</v>
      </c>
      <c r="B4601" s="9">
        <v>7</v>
      </c>
      <c r="C4601" s="255" t="s">
        <v>9215</v>
      </c>
      <c r="D4601" s="9">
        <v>3172.7038110814942</v>
      </c>
      <c r="E4601" s="9">
        <v>1747476.4279072278</v>
      </c>
      <c r="F4601" s="255" t="s">
        <v>9126</v>
      </c>
      <c r="G4601" s="9"/>
      <c r="H4601" s="255" t="s">
        <v>9171</v>
      </c>
      <c r="I4601" s="9">
        <v>3</v>
      </c>
    </row>
    <row r="4602" spans="1:9">
      <c r="A4602" s="255" t="s">
        <v>5782</v>
      </c>
      <c r="B4602" s="9">
        <v>7</v>
      </c>
      <c r="C4602" s="255" t="s">
        <v>9106</v>
      </c>
      <c r="D4602" s="9">
        <v>1496134.9271926966</v>
      </c>
      <c r="E4602" s="9">
        <v>1747476.4279072278</v>
      </c>
      <c r="F4602" s="255" t="s">
        <v>9127</v>
      </c>
      <c r="G4602" s="9"/>
      <c r="H4602" s="255" t="s">
        <v>9171</v>
      </c>
      <c r="I4602" s="9">
        <v>3</v>
      </c>
    </row>
    <row r="4603" spans="1:9">
      <c r="A4603" s="255" t="s">
        <v>5783</v>
      </c>
      <c r="B4603" s="9">
        <v>7</v>
      </c>
      <c r="C4603" s="255" t="s">
        <v>9107</v>
      </c>
      <c r="D4603" s="9">
        <v>5544225122.5963373</v>
      </c>
      <c r="E4603" s="9">
        <v>1747476.4279072278</v>
      </c>
      <c r="F4603" s="255" t="s">
        <v>9127</v>
      </c>
      <c r="G4603" s="9"/>
      <c r="H4603" s="255" t="s">
        <v>9171</v>
      </c>
      <c r="I4603" s="9">
        <v>3</v>
      </c>
    </row>
    <row r="4604" spans="1:9">
      <c r="A4604" s="255" t="s">
        <v>5784</v>
      </c>
      <c r="B4604" s="9">
        <v>7</v>
      </c>
      <c r="C4604" s="255" t="s">
        <v>9108</v>
      </c>
      <c r="D4604" s="9">
        <v>0.85616887489833726</v>
      </c>
      <c r="E4604" s="9">
        <v>1747476.4279072278</v>
      </c>
      <c r="F4604" s="255" t="s">
        <v>9127</v>
      </c>
      <c r="G4604" s="9"/>
      <c r="H4604" s="255" t="s">
        <v>9171</v>
      </c>
      <c r="I4604" s="9">
        <v>3</v>
      </c>
    </row>
    <row r="4605" spans="1:9">
      <c r="A4605" s="255" t="s">
        <v>5785</v>
      </c>
      <c r="B4605" s="9">
        <v>7</v>
      </c>
      <c r="C4605" s="255" t="s">
        <v>9215</v>
      </c>
      <c r="D4605" s="9">
        <v>3172.7038110814942</v>
      </c>
      <c r="E4605" s="9">
        <v>1747476.4279072278</v>
      </c>
      <c r="F4605" s="255" t="s">
        <v>9127</v>
      </c>
      <c r="G4605" s="9"/>
      <c r="H4605" s="255" t="s">
        <v>9171</v>
      </c>
      <c r="I4605" s="9">
        <v>3</v>
      </c>
    </row>
    <row r="4606" spans="1:9">
      <c r="A4606" s="255" t="s">
        <v>5786</v>
      </c>
      <c r="B4606" s="9">
        <v>7</v>
      </c>
      <c r="C4606" s="255" t="s">
        <v>9106</v>
      </c>
      <c r="D4606" s="9">
        <v>1747476.4279072278</v>
      </c>
      <c r="E4606" s="9">
        <v>1747476.4279072278</v>
      </c>
      <c r="F4606" s="255" t="s">
        <v>9128</v>
      </c>
      <c r="G4606" s="9"/>
      <c r="H4606" s="255" t="s">
        <v>9171</v>
      </c>
      <c r="I4606" s="9">
        <v>3</v>
      </c>
    </row>
    <row r="4607" spans="1:9">
      <c r="A4607" s="255" t="s">
        <v>5787</v>
      </c>
      <c r="B4607" s="9">
        <v>7</v>
      </c>
      <c r="C4607" s="255" t="s">
        <v>9107</v>
      </c>
      <c r="D4607" s="9">
        <v>2872231262.9185514</v>
      </c>
      <c r="E4607" s="9">
        <v>1747476.4279072278</v>
      </c>
      <c r="F4607" s="255" t="s">
        <v>9128</v>
      </c>
      <c r="G4607" s="9"/>
      <c r="H4607" s="255" t="s">
        <v>9171</v>
      </c>
      <c r="I4607" s="9">
        <v>3</v>
      </c>
    </row>
    <row r="4608" spans="1:9">
      <c r="A4608" s="255" t="s">
        <v>5788</v>
      </c>
      <c r="B4608" s="9">
        <v>7</v>
      </c>
      <c r="C4608" s="255" t="s">
        <v>9108</v>
      </c>
      <c r="D4608" s="9">
        <v>1</v>
      </c>
      <c r="E4608" s="9">
        <v>1747476.4279072278</v>
      </c>
      <c r="F4608" s="255" t="s">
        <v>9128</v>
      </c>
      <c r="G4608" s="9"/>
      <c r="H4608" s="255" t="s">
        <v>9171</v>
      </c>
      <c r="I4608" s="9">
        <v>3</v>
      </c>
    </row>
    <row r="4609" spans="1:9">
      <c r="A4609" s="255" t="s">
        <v>5789</v>
      </c>
      <c r="B4609" s="9">
        <v>7</v>
      </c>
      <c r="C4609" s="255" t="s">
        <v>9215</v>
      </c>
      <c r="D4609" s="9">
        <v>1643.6452114883898</v>
      </c>
      <c r="E4609" s="9">
        <v>1747476.4279072278</v>
      </c>
      <c r="F4609" s="255" t="s">
        <v>9128</v>
      </c>
      <c r="G4609" s="9"/>
      <c r="H4609" s="255" t="s">
        <v>9171</v>
      </c>
      <c r="I4609" s="9">
        <v>3</v>
      </c>
    </row>
    <row r="4610" spans="1:9">
      <c r="A4610" s="255" t="s">
        <v>5790</v>
      </c>
      <c r="B4610" s="9">
        <v>7</v>
      </c>
      <c r="C4610" s="255" t="s">
        <v>9106</v>
      </c>
      <c r="D4610" s="9">
        <v>1516235.5502739635</v>
      </c>
      <c r="E4610" s="9">
        <v>1747476.4279072278</v>
      </c>
      <c r="F4610" s="255" t="s">
        <v>9129</v>
      </c>
      <c r="G4610" s="9"/>
      <c r="H4610" s="255" t="s">
        <v>9171</v>
      </c>
      <c r="I4610" s="9">
        <v>3</v>
      </c>
    </row>
    <row r="4611" spans="1:9">
      <c r="A4611" s="255" t="s">
        <v>5791</v>
      </c>
      <c r="B4611" s="9">
        <v>7</v>
      </c>
      <c r="C4611" s="255" t="s">
        <v>9107</v>
      </c>
      <c r="D4611" s="9">
        <v>5895877483.9874601</v>
      </c>
      <c r="E4611" s="9">
        <v>1747476.4279072278</v>
      </c>
      <c r="F4611" s="255" t="s">
        <v>9129</v>
      </c>
      <c r="G4611" s="9"/>
      <c r="H4611" s="255" t="s">
        <v>9171</v>
      </c>
      <c r="I4611" s="9">
        <v>3</v>
      </c>
    </row>
    <row r="4612" spans="1:9">
      <c r="A4612" s="255" t="s">
        <v>5792</v>
      </c>
      <c r="B4612" s="9">
        <v>7</v>
      </c>
      <c r="C4612" s="255" t="s">
        <v>9108</v>
      </c>
      <c r="D4612" s="9">
        <v>0.86767153253666629</v>
      </c>
      <c r="E4612" s="9">
        <v>1747476.4279072278</v>
      </c>
      <c r="F4612" s="255" t="s">
        <v>9129</v>
      </c>
      <c r="G4612" s="9"/>
      <c r="H4612" s="255" t="s">
        <v>9171</v>
      </c>
      <c r="I4612" s="9">
        <v>3</v>
      </c>
    </row>
    <row r="4613" spans="1:9">
      <c r="A4613" s="255" t="s">
        <v>5793</v>
      </c>
      <c r="B4613" s="9">
        <v>7</v>
      </c>
      <c r="C4613" s="255" t="s">
        <v>9215</v>
      </c>
      <c r="D4613" s="9">
        <v>3373.9382058780297</v>
      </c>
      <c r="E4613" s="9">
        <v>1747476.4279072278</v>
      </c>
      <c r="F4613" s="255" t="s">
        <v>9129</v>
      </c>
      <c r="G4613" s="9"/>
      <c r="H4613" s="255" t="s">
        <v>9171</v>
      </c>
      <c r="I4613" s="9">
        <v>3</v>
      </c>
    </row>
    <row r="4614" spans="1:9">
      <c r="A4614" s="255" t="s">
        <v>5794</v>
      </c>
      <c r="B4614" s="9">
        <v>7</v>
      </c>
      <c r="C4614" s="255" t="s">
        <v>9106</v>
      </c>
      <c r="D4614" s="9">
        <v>1498091.1006038447</v>
      </c>
      <c r="E4614" s="9">
        <v>1747476.4279072278</v>
      </c>
      <c r="F4614" s="255" t="s">
        <v>9130</v>
      </c>
      <c r="G4614" s="9"/>
      <c r="H4614" s="255" t="s">
        <v>9171</v>
      </c>
      <c r="I4614" s="9">
        <v>3</v>
      </c>
    </row>
    <row r="4615" spans="1:9">
      <c r="A4615" s="255" t="s">
        <v>5795</v>
      </c>
      <c r="B4615" s="9">
        <v>7</v>
      </c>
      <c r="C4615" s="255" t="s">
        <v>9107</v>
      </c>
      <c r="D4615" s="9">
        <v>11440102606.583797</v>
      </c>
      <c r="E4615" s="9">
        <v>1747476.4279072278</v>
      </c>
      <c r="F4615" s="255" t="s">
        <v>9130</v>
      </c>
      <c r="G4615" s="9"/>
      <c r="H4615" s="255" t="s">
        <v>9171</v>
      </c>
      <c r="I4615" s="9">
        <v>3</v>
      </c>
    </row>
    <row r="4616" spans="1:9">
      <c r="A4616" s="255" t="s">
        <v>5796</v>
      </c>
      <c r="B4616" s="9">
        <v>7</v>
      </c>
      <c r="C4616" s="255" t="s">
        <v>9108</v>
      </c>
      <c r="D4616" s="9">
        <v>0.8572883025369068</v>
      </c>
      <c r="E4616" s="9">
        <v>1747476.4279072278</v>
      </c>
      <c r="F4616" s="255" t="s">
        <v>9130</v>
      </c>
      <c r="G4616" s="9"/>
      <c r="H4616" s="255" t="s">
        <v>9171</v>
      </c>
      <c r="I4616" s="9">
        <v>3</v>
      </c>
    </row>
    <row r="4617" spans="1:9">
      <c r="A4617" s="255" t="s">
        <v>5797</v>
      </c>
      <c r="B4617" s="9">
        <v>7</v>
      </c>
      <c r="C4617" s="255" t="s">
        <v>9215</v>
      </c>
      <c r="D4617" s="9">
        <v>6546.642016959524</v>
      </c>
      <c r="E4617" s="9">
        <v>1747476.4279072278</v>
      </c>
      <c r="F4617" s="255" t="s">
        <v>9130</v>
      </c>
      <c r="G4617" s="9"/>
      <c r="H4617" s="255" t="s">
        <v>9171</v>
      </c>
      <c r="I4617" s="9">
        <v>3</v>
      </c>
    </row>
    <row r="4618" spans="1:9">
      <c r="A4618" s="255" t="s">
        <v>5798</v>
      </c>
      <c r="B4618" s="9">
        <v>7</v>
      </c>
      <c r="C4618" s="255" t="s">
        <v>9106</v>
      </c>
      <c r="D4618" s="9">
        <v>1498091.1006038447</v>
      </c>
      <c r="E4618" s="9">
        <v>1747476.4279072278</v>
      </c>
      <c r="F4618" s="255" t="s">
        <v>9131</v>
      </c>
      <c r="G4618" s="9"/>
      <c r="H4618" s="255" t="s">
        <v>9171</v>
      </c>
      <c r="I4618" s="9">
        <v>3</v>
      </c>
    </row>
    <row r="4619" spans="1:9">
      <c r="A4619" s="255" t="s">
        <v>5799</v>
      </c>
      <c r="B4619" s="9">
        <v>7</v>
      </c>
      <c r="C4619" s="255" t="s">
        <v>9107</v>
      </c>
      <c r="D4619" s="9">
        <v>11440102606.583797</v>
      </c>
      <c r="E4619" s="9">
        <v>1747476.4279072278</v>
      </c>
      <c r="F4619" s="255" t="s">
        <v>9131</v>
      </c>
      <c r="G4619" s="9"/>
      <c r="H4619" s="255" t="s">
        <v>9171</v>
      </c>
      <c r="I4619" s="9">
        <v>3</v>
      </c>
    </row>
    <row r="4620" spans="1:9">
      <c r="A4620" s="255" t="s">
        <v>5800</v>
      </c>
      <c r="B4620" s="9">
        <v>7</v>
      </c>
      <c r="C4620" s="255" t="s">
        <v>9108</v>
      </c>
      <c r="D4620" s="9">
        <v>0.8572883025369068</v>
      </c>
      <c r="E4620" s="9">
        <v>1747476.4279072278</v>
      </c>
      <c r="F4620" s="255" t="s">
        <v>9131</v>
      </c>
      <c r="G4620" s="9"/>
      <c r="H4620" s="255" t="s">
        <v>9171</v>
      </c>
      <c r="I4620" s="9">
        <v>3</v>
      </c>
    </row>
    <row r="4621" spans="1:9">
      <c r="A4621" s="255" t="s">
        <v>5801</v>
      </c>
      <c r="B4621" s="9">
        <v>7</v>
      </c>
      <c r="C4621" s="255" t="s">
        <v>9215</v>
      </c>
      <c r="D4621" s="9">
        <v>6546.642016959524</v>
      </c>
      <c r="E4621" s="9">
        <v>1747476.4279072278</v>
      </c>
      <c r="F4621" s="255" t="s">
        <v>9131</v>
      </c>
      <c r="G4621" s="9"/>
      <c r="H4621" s="255" t="s">
        <v>9171</v>
      </c>
      <c r="I4621" s="9">
        <v>3</v>
      </c>
    </row>
    <row r="4622" spans="1:9">
      <c r="A4622" s="255" t="s">
        <v>5802</v>
      </c>
      <c r="B4622" s="9">
        <v>7</v>
      </c>
      <c r="C4622" s="255" t="s">
        <v>9106</v>
      </c>
      <c r="D4622" s="9">
        <v>1143803.6749457344</v>
      </c>
      <c r="E4622" s="9">
        <v>1747476.4279072278</v>
      </c>
      <c r="F4622" s="255" t="s">
        <v>9132</v>
      </c>
      <c r="G4622" s="9"/>
      <c r="H4622" s="255" t="s">
        <v>9171</v>
      </c>
      <c r="I4622" s="9">
        <v>3</v>
      </c>
    </row>
    <row r="4623" spans="1:9">
      <c r="A4623" s="255" t="s">
        <v>5803</v>
      </c>
      <c r="B4623" s="9">
        <v>7</v>
      </c>
      <c r="C4623" s="255" t="s">
        <v>9107</v>
      </c>
      <c r="D4623" s="9">
        <v>932129147.54489923</v>
      </c>
      <c r="E4623" s="9">
        <v>1747476.4279072278</v>
      </c>
      <c r="F4623" s="255" t="s">
        <v>9132</v>
      </c>
      <c r="G4623" s="9"/>
      <c r="H4623" s="255" t="s">
        <v>9171</v>
      </c>
      <c r="I4623" s="9">
        <v>3</v>
      </c>
    </row>
    <row r="4624" spans="1:9">
      <c r="A4624" s="255" t="s">
        <v>5804</v>
      </c>
      <c r="B4624" s="9">
        <v>7</v>
      </c>
      <c r="C4624" s="255" t="s">
        <v>9108</v>
      </c>
      <c r="D4624" s="9">
        <v>0.65454598223997229</v>
      </c>
      <c r="E4624" s="9">
        <v>1747476.4279072278</v>
      </c>
      <c r="F4624" s="255" t="s">
        <v>9132</v>
      </c>
      <c r="G4624" s="9"/>
      <c r="H4624" s="255" t="s">
        <v>9171</v>
      </c>
      <c r="I4624" s="9">
        <v>3</v>
      </c>
    </row>
    <row r="4625" spans="1:9">
      <c r="A4625" s="255" t="s">
        <v>5805</v>
      </c>
      <c r="B4625" s="9">
        <v>7</v>
      </c>
      <c r="C4625" s="255" t="s">
        <v>9215</v>
      </c>
      <c r="D4625" s="9">
        <v>533.41443275501808</v>
      </c>
      <c r="E4625" s="9">
        <v>1747476.4279072278</v>
      </c>
      <c r="F4625" s="255" t="s">
        <v>9132</v>
      </c>
      <c r="G4625" s="9"/>
      <c r="H4625" s="255" t="s">
        <v>9171</v>
      </c>
      <c r="I4625" s="9">
        <v>3</v>
      </c>
    </row>
    <row r="4626" spans="1:9">
      <c r="A4626" s="255" t="s">
        <v>5806</v>
      </c>
      <c r="B4626" s="9">
        <v>7</v>
      </c>
      <c r="C4626" s="255" t="s">
        <v>9106</v>
      </c>
      <c r="D4626" s="9">
        <v>1143803.6749457344</v>
      </c>
      <c r="E4626" s="9">
        <v>1747476.4279072278</v>
      </c>
      <c r="F4626" s="255" t="s">
        <v>9133</v>
      </c>
      <c r="G4626" s="9"/>
      <c r="H4626" s="255" t="s">
        <v>9171</v>
      </c>
      <c r="I4626" s="9">
        <v>3</v>
      </c>
    </row>
    <row r="4627" spans="1:9">
      <c r="A4627" s="255" t="s">
        <v>5807</v>
      </c>
      <c r="B4627" s="9">
        <v>7</v>
      </c>
      <c r="C4627" s="255" t="s">
        <v>9107</v>
      </c>
      <c r="D4627" s="9">
        <v>932129147.54489923</v>
      </c>
      <c r="E4627" s="9">
        <v>1747476.4279072278</v>
      </c>
      <c r="F4627" s="255" t="s">
        <v>9133</v>
      </c>
      <c r="G4627" s="9"/>
      <c r="H4627" s="255" t="s">
        <v>9171</v>
      </c>
      <c r="I4627" s="9">
        <v>3</v>
      </c>
    </row>
    <row r="4628" spans="1:9">
      <c r="A4628" s="255" t="s">
        <v>5808</v>
      </c>
      <c r="B4628" s="9">
        <v>7</v>
      </c>
      <c r="C4628" s="255" t="s">
        <v>9108</v>
      </c>
      <c r="D4628" s="9">
        <v>0.65454598223997229</v>
      </c>
      <c r="E4628" s="9">
        <v>1747476.4279072278</v>
      </c>
      <c r="F4628" s="255" t="s">
        <v>9133</v>
      </c>
      <c r="G4628" s="9"/>
      <c r="H4628" s="255" t="s">
        <v>9171</v>
      </c>
      <c r="I4628" s="9">
        <v>3</v>
      </c>
    </row>
    <row r="4629" spans="1:9">
      <c r="A4629" s="255" t="s">
        <v>5809</v>
      </c>
      <c r="B4629" s="9">
        <v>7</v>
      </c>
      <c r="C4629" s="255" t="s">
        <v>9215</v>
      </c>
      <c r="D4629" s="9">
        <v>533.41443275501808</v>
      </c>
      <c r="E4629" s="9">
        <v>1747476.4279072278</v>
      </c>
      <c r="F4629" s="255" t="s">
        <v>9133</v>
      </c>
      <c r="G4629" s="9"/>
      <c r="H4629" s="255" t="s">
        <v>9171</v>
      </c>
      <c r="I4629" s="9">
        <v>3</v>
      </c>
    </row>
    <row r="4630" spans="1:9">
      <c r="A4630" s="255" t="s">
        <v>5810</v>
      </c>
      <c r="B4630" s="9">
        <v>7</v>
      </c>
      <c r="C4630" s="255" t="s">
        <v>9106</v>
      </c>
      <c r="D4630" s="9">
        <v>1747476.4279072278</v>
      </c>
      <c r="E4630" s="9">
        <v>1747476.4279072278</v>
      </c>
      <c r="F4630" s="255" t="s">
        <v>9134</v>
      </c>
      <c r="G4630" s="9"/>
      <c r="H4630" s="255" t="s">
        <v>9171</v>
      </c>
      <c r="I4630" s="9">
        <v>3</v>
      </c>
    </row>
    <row r="4631" spans="1:9">
      <c r="A4631" s="255" t="s">
        <v>5811</v>
      </c>
      <c r="B4631" s="9">
        <v>7</v>
      </c>
      <c r="C4631" s="255" t="s">
        <v>9107</v>
      </c>
      <c r="D4631" s="9">
        <v>4612095975.0514383</v>
      </c>
      <c r="E4631" s="9">
        <v>1747476.4279072278</v>
      </c>
      <c r="F4631" s="255" t="s">
        <v>9134</v>
      </c>
      <c r="G4631" s="9"/>
      <c r="H4631" s="255" t="s">
        <v>9171</v>
      </c>
      <c r="I4631" s="9">
        <v>3</v>
      </c>
    </row>
    <row r="4632" spans="1:9">
      <c r="A4632" s="255" t="s">
        <v>5812</v>
      </c>
      <c r="B4632" s="9">
        <v>7</v>
      </c>
      <c r="C4632" s="255" t="s">
        <v>9108</v>
      </c>
      <c r="D4632" s="9">
        <v>1</v>
      </c>
      <c r="E4632" s="9">
        <v>1747476.4279072278</v>
      </c>
      <c r="F4632" s="255" t="s">
        <v>9134</v>
      </c>
      <c r="G4632" s="9"/>
      <c r="H4632" s="255" t="s">
        <v>9171</v>
      </c>
      <c r="I4632" s="9">
        <v>3</v>
      </c>
    </row>
    <row r="4633" spans="1:9">
      <c r="A4633" s="255" t="s">
        <v>5813</v>
      </c>
      <c r="B4633" s="9">
        <v>7</v>
      </c>
      <c r="C4633" s="255" t="s">
        <v>9215</v>
      </c>
      <c r="D4633" s="9">
        <v>2639.2893783264763</v>
      </c>
      <c r="E4633" s="9">
        <v>1747476.4279072278</v>
      </c>
      <c r="F4633" s="255" t="s">
        <v>9134</v>
      </c>
      <c r="G4633" s="9"/>
      <c r="H4633" s="255" t="s">
        <v>9171</v>
      </c>
      <c r="I4633" s="9">
        <v>3</v>
      </c>
    </row>
    <row r="4634" spans="1:9">
      <c r="A4634" s="255" t="s">
        <v>5814</v>
      </c>
      <c r="B4634" s="9">
        <v>7</v>
      </c>
      <c r="C4634" s="255" t="s">
        <v>9106</v>
      </c>
      <c r="D4634" s="9">
        <v>1747476.4279072278</v>
      </c>
      <c r="E4634" s="9">
        <v>1747476.4279072278</v>
      </c>
      <c r="F4634" s="255" t="s">
        <v>9135</v>
      </c>
      <c r="G4634" s="9"/>
      <c r="H4634" s="255" t="s">
        <v>9171</v>
      </c>
      <c r="I4634" s="9">
        <v>3</v>
      </c>
    </row>
    <row r="4635" spans="1:9">
      <c r="A4635" s="255" t="s">
        <v>5815</v>
      </c>
      <c r="B4635" s="9">
        <v>7</v>
      </c>
      <c r="C4635" s="255" t="s">
        <v>9107</v>
      </c>
      <c r="D4635" s="9">
        <v>7400499515.1320229</v>
      </c>
      <c r="E4635" s="9">
        <v>1747476.4279072278</v>
      </c>
      <c r="F4635" s="255" t="s">
        <v>9135</v>
      </c>
      <c r="G4635" s="9"/>
      <c r="H4635" s="255" t="s">
        <v>9171</v>
      </c>
      <c r="I4635" s="9">
        <v>3</v>
      </c>
    </row>
    <row r="4636" spans="1:9">
      <c r="A4636" s="255" t="s">
        <v>5816</v>
      </c>
      <c r="B4636" s="9">
        <v>7</v>
      </c>
      <c r="C4636" s="255" t="s">
        <v>9108</v>
      </c>
      <c r="D4636" s="9">
        <v>1</v>
      </c>
      <c r="E4636" s="9">
        <v>1747476.4279072278</v>
      </c>
      <c r="F4636" s="255" t="s">
        <v>9135</v>
      </c>
      <c r="G4636" s="9"/>
      <c r="H4636" s="255" t="s">
        <v>9171</v>
      </c>
      <c r="I4636" s="9">
        <v>3</v>
      </c>
    </row>
    <row r="4637" spans="1:9">
      <c r="A4637" s="255" t="s">
        <v>5817</v>
      </c>
      <c r="B4637" s="9">
        <v>7</v>
      </c>
      <c r="C4637" s="255" t="s">
        <v>9215</v>
      </c>
      <c r="D4637" s="9">
        <v>4234.9638581361796</v>
      </c>
      <c r="E4637" s="9">
        <v>1747476.4279072278</v>
      </c>
      <c r="F4637" s="255" t="s">
        <v>9135</v>
      </c>
      <c r="G4637" s="9"/>
      <c r="H4637" s="255" t="s">
        <v>9171</v>
      </c>
      <c r="I4637" s="9">
        <v>3</v>
      </c>
    </row>
    <row r="4638" spans="1:9">
      <c r="A4638" s="255" t="s">
        <v>5818</v>
      </c>
      <c r="B4638" s="9">
        <v>7</v>
      </c>
      <c r="C4638" s="255" t="s">
        <v>9106</v>
      </c>
      <c r="D4638" s="9">
        <v>1231054.2275336601</v>
      </c>
      <c r="E4638" s="9">
        <v>1747476.4279072278</v>
      </c>
      <c r="F4638" s="255" t="s">
        <v>9136</v>
      </c>
      <c r="G4638" s="9"/>
      <c r="H4638" s="255" t="s">
        <v>9171</v>
      </c>
      <c r="I4638" s="9">
        <v>3</v>
      </c>
    </row>
    <row r="4639" spans="1:9">
      <c r="A4639" s="255" t="s">
        <v>5819</v>
      </c>
      <c r="B4639" s="9">
        <v>7</v>
      </c>
      <c r="C4639" s="255" t="s">
        <v>9107</v>
      </c>
      <c r="D4639" s="9">
        <v>5358452425.3039064</v>
      </c>
      <c r="E4639" s="9">
        <v>1747476.4279072278</v>
      </c>
      <c r="F4639" s="255" t="s">
        <v>9136</v>
      </c>
      <c r="G4639" s="9"/>
      <c r="H4639" s="255" t="s">
        <v>9171</v>
      </c>
      <c r="I4639" s="9">
        <v>3</v>
      </c>
    </row>
    <row r="4640" spans="1:9">
      <c r="A4640" s="255" t="s">
        <v>5820</v>
      </c>
      <c r="B4640" s="9">
        <v>7</v>
      </c>
      <c r="C4640" s="255" t="s">
        <v>9108</v>
      </c>
      <c r="D4640" s="9">
        <v>0.70447544119834948</v>
      </c>
      <c r="E4640" s="9">
        <v>1747476.4279072278</v>
      </c>
      <c r="F4640" s="255" t="s">
        <v>9136</v>
      </c>
      <c r="G4640" s="9"/>
      <c r="H4640" s="255" t="s">
        <v>9171</v>
      </c>
      <c r="I4640" s="9">
        <v>3</v>
      </c>
    </row>
    <row r="4641" spans="1:9">
      <c r="A4641" s="255" t="s">
        <v>5821</v>
      </c>
      <c r="B4641" s="9">
        <v>7</v>
      </c>
      <c r="C4641" s="255" t="s">
        <v>9215</v>
      </c>
      <c r="D4641" s="9">
        <v>3066.3946819134908</v>
      </c>
      <c r="E4641" s="9">
        <v>1747476.4279072278</v>
      </c>
      <c r="F4641" s="255" t="s">
        <v>9136</v>
      </c>
      <c r="G4641" s="9"/>
      <c r="H4641" s="255" t="s">
        <v>9171</v>
      </c>
      <c r="I4641" s="9">
        <v>3</v>
      </c>
    </row>
    <row r="4642" spans="1:9">
      <c r="A4642" s="255" t="s">
        <v>5822</v>
      </c>
      <c r="B4642" s="9">
        <v>7</v>
      </c>
      <c r="C4642" s="255" t="s">
        <v>9106</v>
      </c>
      <c r="D4642" s="9">
        <v>0</v>
      </c>
      <c r="E4642" s="9">
        <v>1747476.4279072278</v>
      </c>
      <c r="F4642" s="255" t="s">
        <v>9137</v>
      </c>
      <c r="G4642" s="9"/>
      <c r="H4642" s="255" t="s">
        <v>9171</v>
      </c>
      <c r="I4642" s="9">
        <v>3</v>
      </c>
    </row>
    <row r="4643" spans="1:9">
      <c r="A4643" s="255" t="s">
        <v>5823</v>
      </c>
      <c r="B4643" s="9">
        <v>7</v>
      </c>
      <c r="C4643" s="255" t="s">
        <v>9107</v>
      </c>
      <c r="D4643" s="9">
        <v>-1318849333.8521316</v>
      </c>
      <c r="E4643" s="9">
        <v>1747476.4279072278</v>
      </c>
      <c r="F4643" s="255" t="s">
        <v>9137</v>
      </c>
      <c r="G4643" s="9"/>
      <c r="H4643" s="255" t="s">
        <v>9171</v>
      </c>
      <c r="I4643" s="9">
        <v>3</v>
      </c>
    </row>
    <row r="4644" spans="1:9">
      <c r="A4644" s="255" t="s">
        <v>5824</v>
      </c>
      <c r="B4644" s="9">
        <v>7</v>
      </c>
      <c r="C4644" s="255" t="s">
        <v>9108</v>
      </c>
      <c r="D4644" s="9">
        <v>0</v>
      </c>
      <c r="E4644" s="9">
        <v>1747476.4279072278</v>
      </c>
      <c r="F4644" s="255" t="s">
        <v>9137</v>
      </c>
      <c r="G4644" s="9"/>
      <c r="H4644" s="255" t="s">
        <v>9171</v>
      </c>
      <c r="I4644" s="9">
        <v>3</v>
      </c>
    </row>
    <row r="4645" spans="1:9">
      <c r="A4645" s="255" t="s">
        <v>5825</v>
      </c>
      <c r="B4645" s="9">
        <v>7</v>
      </c>
      <c r="C4645" s="255" t="s">
        <v>9215</v>
      </c>
      <c r="D4645" s="9">
        <v>-754.71652309014632</v>
      </c>
      <c r="E4645" s="9">
        <v>1747476.4279072278</v>
      </c>
      <c r="F4645" s="255" t="s">
        <v>9137</v>
      </c>
      <c r="G4645" s="9"/>
      <c r="H4645" s="255" t="s">
        <v>9171</v>
      </c>
      <c r="I4645" s="9">
        <v>3</v>
      </c>
    </row>
    <row r="4646" spans="1:9">
      <c r="A4646" s="255" t="s">
        <v>5826</v>
      </c>
      <c r="B4646" s="9">
        <v>7</v>
      </c>
      <c r="C4646" s="255" t="s">
        <v>9106</v>
      </c>
      <c r="D4646" s="9">
        <v>1225060.5893162903</v>
      </c>
      <c r="E4646" s="9">
        <v>1747476.4279072278</v>
      </c>
      <c r="F4646" s="255" t="s">
        <v>9138</v>
      </c>
      <c r="G4646" s="9"/>
      <c r="H4646" s="255" t="s">
        <v>9171</v>
      </c>
      <c r="I4646" s="9">
        <v>3</v>
      </c>
    </row>
    <row r="4647" spans="1:9">
      <c r="A4647" s="255" t="s">
        <v>5827</v>
      </c>
      <c r="B4647" s="9">
        <v>7</v>
      </c>
      <c r="C4647" s="255" t="s">
        <v>9107</v>
      </c>
      <c r="D4647" s="9">
        <v>4039603091.4517746</v>
      </c>
      <c r="E4647" s="9">
        <v>1747476.4279072278</v>
      </c>
      <c r="F4647" s="255" t="s">
        <v>9138</v>
      </c>
      <c r="G4647" s="9"/>
      <c r="H4647" s="255" t="s">
        <v>9171</v>
      </c>
      <c r="I4647" s="9">
        <v>3</v>
      </c>
    </row>
    <row r="4648" spans="1:9">
      <c r="A4648" s="255" t="s">
        <v>5828</v>
      </c>
      <c r="B4648" s="9">
        <v>7</v>
      </c>
      <c r="C4648" s="255" t="s">
        <v>9108</v>
      </c>
      <c r="D4648" s="9">
        <v>0.70104555904277288</v>
      </c>
      <c r="E4648" s="9">
        <v>1747476.4279072278</v>
      </c>
      <c r="F4648" s="255" t="s">
        <v>9138</v>
      </c>
      <c r="G4648" s="9"/>
      <c r="H4648" s="255" t="s">
        <v>9171</v>
      </c>
      <c r="I4648" s="9">
        <v>3</v>
      </c>
    </row>
    <row r="4649" spans="1:9">
      <c r="A4649" s="255" t="s">
        <v>5829</v>
      </c>
      <c r="B4649" s="9">
        <v>7</v>
      </c>
      <c r="C4649" s="255" t="s">
        <v>9215</v>
      </c>
      <c r="D4649" s="9">
        <v>2311.6781588233443</v>
      </c>
      <c r="E4649" s="9">
        <v>1747476.4279072278</v>
      </c>
      <c r="F4649" s="255" t="s">
        <v>9138</v>
      </c>
      <c r="G4649" s="9"/>
      <c r="H4649" s="255" t="s">
        <v>9171</v>
      </c>
      <c r="I4649" s="9">
        <v>3</v>
      </c>
    </row>
    <row r="4650" spans="1:9">
      <c r="A4650" s="255" t="s">
        <v>5830</v>
      </c>
      <c r="B4650" s="9">
        <v>7</v>
      </c>
      <c r="C4650" s="255" t="s">
        <v>9106</v>
      </c>
      <c r="D4650" s="9">
        <v>1175349.5296598547</v>
      </c>
      <c r="E4650" s="9">
        <v>1747476.4279072278</v>
      </c>
      <c r="F4650" s="255" t="s">
        <v>9139</v>
      </c>
      <c r="G4650" s="9"/>
      <c r="H4650" s="255" t="s">
        <v>9171</v>
      </c>
      <c r="I4650" s="9">
        <v>3</v>
      </c>
    </row>
    <row r="4651" spans="1:9">
      <c r="A4651" s="255" t="s">
        <v>5831</v>
      </c>
      <c r="B4651" s="9">
        <v>7</v>
      </c>
      <c r="C4651" s="255" t="s">
        <v>9107</v>
      </c>
      <c r="D4651" s="9">
        <v>3107473943.9068756</v>
      </c>
      <c r="E4651" s="9">
        <v>1747476.4279072278</v>
      </c>
      <c r="F4651" s="255" t="s">
        <v>9139</v>
      </c>
      <c r="G4651" s="9"/>
      <c r="H4651" s="255" t="s">
        <v>9171</v>
      </c>
      <c r="I4651" s="9">
        <v>3</v>
      </c>
    </row>
    <row r="4652" spans="1:9">
      <c r="A4652" s="255" t="s">
        <v>5832</v>
      </c>
      <c r="B4652" s="9">
        <v>7</v>
      </c>
      <c r="C4652" s="255" t="s">
        <v>9108</v>
      </c>
      <c r="D4652" s="9">
        <v>0.6725982169999567</v>
      </c>
      <c r="E4652" s="9">
        <v>1747476.4279072278</v>
      </c>
      <c r="F4652" s="255" t="s">
        <v>9139</v>
      </c>
      <c r="G4652" s="9"/>
      <c r="H4652" s="255" t="s">
        <v>9171</v>
      </c>
      <c r="I4652" s="9">
        <v>3</v>
      </c>
    </row>
    <row r="4653" spans="1:9">
      <c r="A4653" s="255" t="s">
        <v>5833</v>
      </c>
      <c r="B4653" s="9">
        <v>7</v>
      </c>
      <c r="C4653" s="255" t="s">
        <v>9215</v>
      </c>
      <c r="D4653" s="9">
        <v>1778.2637260683262</v>
      </c>
      <c r="E4653" s="9">
        <v>1747476.4279072278</v>
      </c>
      <c r="F4653" s="255" t="s">
        <v>9139</v>
      </c>
      <c r="G4653" s="9"/>
      <c r="H4653" s="255" t="s">
        <v>9171</v>
      </c>
      <c r="I4653" s="9">
        <v>3</v>
      </c>
    </row>
    <row r="4654" spans="1:9">
      <c r="A4654" s="255" t="s">
        <v>5834</v>
      </c>
      <c r="B4654" s="9">
        <v>7</v>
      </c>
      <c r="C4654" s="255" t="s">
        <v>9106</v>
      </c>
      <c r="D4654" s="9">
        <v>1329808.4933325027</v>
      </c>
      <c r="E4654" s="9">
        <v>1747476.4279072278</v>
      </c>
      <c r="F4654" s="255" t="s">
        <v>9140</v>
      </c>
      <c r="G4654" s="9"/>
      <c r="H4654" s="255" t="s">
        <v>9171</v>
      </c>
      <c r="I4654" s="9">
        <v>3</v>
      </c>
    </row>
    <row r="4655" spans="1:9">
      <c r="A4655" s="255" t="s">
        <v>5835</v>
      </c>
      <c r="B4655" s="9">
        <v>7</v>
      </c>
      <c r="C4655" s="255" t="s">
        <v>9107</v>
      </c>
      <c r="D4655" s="9">
        <v>2788403540.0805845</v>
      </c>
      <c r="E4655" s="9">
        <v>1747476.4279072278</v>
      </c>
      <c r="F4655" s="255" t="s">
        <v>9140</v>
      </c>
      <c r="G4655" s="9"/>
      <c r="H4655" s="255" t="s">
        <v>9171</v>
      </c>
      <c r="I4655" s="9">
        <v>3</v>
      </c>
    </row>
    <row r="4656" spans="1:9">
      <c r="A4656" s="255" t="s">
        <v>5836</v>
      </c>
      <c r="B4656" s="9">
        <v>7</v>
      </c>
      <c r="C4656" s="255" t="s">
        <v>9108</v>
      </c>
      <c r="D4656" s="9">
        <v>0.76098794358277955</v>
      </c>
      <c r="E4656" s="9">
        <v>1747476.4279072278</v>
      </c>
      <c r="F4656" s="255" t="s">
        <v>9140</v>
      </c>
      <c r="G4656" s="9"/>
      <c r="H4656" s="255" t="s">
        <v>9171</v>
      </c>
      <c r="I4656" s="9">
        <v>3</v>
      </c>
    </row>
    <row r="4657" spans="1:9">
      <c r="A4657" s="255" t="s">
        <v>5837</v>
      </c>
      <c r="B4657" s="9">
        <v>7</v>
      </c>
      <c r="C4657" s="255" t="s">
        <v>9215</v>
      </c>
      <c r="D4657" s="9">
        <v>1595.6744798097036</v>
      </c>
      <c r="E4657" s="9">
        <v>1747476.4279072278</v>
      </c>
      <c r="F4657" s="255" t="s">
        <v>9140</v>
      </c>
      <c r="G4657" s="9"/>
      <c r="H4657" s="255" t="s">
        <v>9171</v>
      </c>
      <c r="I4657" s="9">
        <v>3</v>
      </c>
    </row>
    <row r="4658" spans="1:9">
      <c r="A4658" s="255" t="s">
        <v>5838</v>
      </c>
      <c r="B4658" s="9">
        <v>7</v>
      </c>
      <c r="C4658" s="255" t="s">
        <v>9106</v>
      </c>
      <c r="D4658" s="9">
        <v>0</v>
      </c>
      <c r="E4658" s="9">
        <v>1747476.4279072278</v>
      </c>
      <c r="F4658" s="255" t="s">
        <v>9141</v>
      </c>
      <c r="G4658" s="9"/>
      <c r="H4658" s="255" t="s">
        <v>9171</v>
      </c>
      <c r="I4658" s="9">
        <v>3</v>
      </c>
    </row>
    <row r="4659" spans="1:9">
      <c r="A4659" s="255" t="s">
        <v>5839</v>
      </c>
      <c r="B4659" s="9">
        <v>7</v>
      </c>
      <c r="C4659" s="255" t="s">
        <v>9107</v>
      </c>
      <c r="D4659" s="9">
        <v>0</v>
      </c>
      <c r="E4659" s="9">
        <v>1747476.4279072278</v>
      </c>
      <c r="F4659" s="255" t="s">
        <v>9141</v>
      </c>
      <c r="G4659" s="9"/>
      <c r="H4659" s="255" t="s">
        <v>9171</v>
      </c>
      <c r="I4659" s="9">
        <v>3</v>
      </c>
    </row>
    <row r="4660" spans="1:9">
      <c r="A4660" s="255" t="s">
        <v>5840</v>
      </c>
      <c r="B4660" s="9">
        <v>7</v>
      </c>
      <c r="C4660" s="255" t="s">
        <v>9108</v>
      </c>
      <c r="D4660" s="9">
        <v>0</v>
      </c>
      <c r="E4660" s="9">
        <v>1747476.4279072278</v>
      </c>
      <c r="F4660" s="255" t="s">
        <v>9141</v>
      </c>
      <c r="G4660" s="9"/>
      <c r="H4660" s="255" t="s">
        <v>9171</v>
      </c>
      <c r="I4660" s="9">
        <v>3</v>
      </c>
    </row>
    <row r="4661" spans="1:9">
      <c r="A4661" s="255" t="s">
        <v>5841</v>
      </c>
      <c r="B4661" s="9">
        <v>7</v>
      </c>
      <c r="C4661" s="255" t="s">
        <v>9215</v>
      </c>
      <c r="D4661" s="9">
        <v>0</v>
      </c>
      <c r="E4661" s="9">
        <v>1747476.4279072278</v>
      </c>
      <c r="F4661" s="255" t="s">
        <v>9141</v>
      </c>
      <c r="G4661" s="9"/>
      <c r="H4661" s="255" t="s">
        <v>9171</v>
      </c>
      <c r="I4661" s="9">
        <v>3</v>
      </c>
    </row>
    <row r="4662" spans="1:9">
      <c r="A4662" s="255" t="s">
        <v>5842</v>
      </c>
      <c r="B4662" s="9">
        <v>8</v>
      </c>
      <c r="C4662" s="255" t="s">
        <v>9106</v>
      </c>
      <c r="D4662" s="9">
        <v>1394512.8929098991</v>
      </c>
      <c r="E4662" s="9">
        <v>1747861.7394594473</v>
      </c>
      <c r="F4662" s="255" t="s">
        <v>9117</v>
      </c>
      <c r="G4662" s="9"/>
      <c r="H4662" s="255" t="s">
        <v>9171</v>
      </c>
      <c r="I4662" s="9">
        <v>3</v>
      </c>
    </row>
    <row r="4663" spans="1:9">
      <c r="A4663" s="255" t="s">
        <v>5843</v>
      </c>
      <c r="B4663" s="9">
        <v>8</v>
      </c>
      <c r="C4663" s="255" t="s">
        <v>9107</v>
      </c>
      <c r="D4663" s="9">
        <v>6834507570.5811949</v>
      </c>
      <c r="E4663" s="9">
        <v>1747861.7394594473</v>
      </c>
      <c r="F4663" s="255" t="s">
        <v>9117</v>
      </c>
      <c r="G4663" s="9"/>
      <c r="H4663" s="255" t="s">
        <v>9171</v>
      </c>
      <c r="I4663" s="9">
        <v>3</v>
      </c>
    </row>
    <row r="4664" spans="1:9">
      <c r="A4664" s="255" t="s">
        <v>5844</v>
      </c>
      <c r="B4664" s="9">
        <v>8</v>
      </c>
      <c r="C4664" s="255" t="s">
        <v>9108</v>
      </c>
      <c r="D4664" s="9">
        <v>0.7978393607615516</v>
      </c>
      <c r="E4664" s="9">
        <v>1747861.7394594473</v>
      </c>
      <c r="F4664" s="255" t="s">
        <v>9117</v>
      </c>
      <c r="G4664" s="9"/>
      <c r="H4664" s="255" t="s">
        <v>9171</v>
      </c>
      <c r="I4664" s="9">
        <v>3</v>
      </c>
    </row>
    <row r="4665" spans="1:9">
      <c r="A4665" s="255" t="s">
        <v>5845</v>
      </c>
      <c r="B4665" s="9">
        <v>8</v>
      </c>
      <c r="C4665" s="255" t="s">
        <v>9215</v>
      </c>
      <c r="D4665" s="9">
        <v>3910.2106398271922</v>
      </c>
      <c r="E4665" s="9">
        <v>1747861.7394594473</v>
      </c>
      <c r="F4665" s="255" t="s">
        <v>9117</v>
      </c>
      <c r="G4665" s="9"/>
      <c r="H4665" s="255" t="s">
        <v>9171</v>
      </c>
      <c r="I4665" s="9">
        <v>3</v>
      </c>
    </row>
    <row r="4666" spans="1:9">
      <c r="A4666" s="255" t="s">
        <v>5846</v>
      </c>
      <c r="B4666" s="9">
        <v>8</v>
      </c>
      <c r="C4666" s="255" t="s">
        <v>9106</v>
      </c>
      <c r="D4666" s="9">
        <v>0</v>
      </c>
      <c r="E4666" s="9">
        <v>1747861.7394594473</v>
      </c>
      <c r="F4666" s="255" t="s">
        <v>9118</v>
      </c>
      <c r="G4666" s="9"/>
      <c r="H4666" s="255" t="s">
        <v>9171</v>
      </c>
      <c r="I4666" s="9">
        <v>3</v>
      </c>
    </row>
    <row r="4667" spans="1:9">
      <c r="A4667" s="255" t="s">
        <v>5847</v>
      </c>
      <c r="B4667" s="9">
        <v>8</v>
      </c>
      <c r="C4667" s="255" t="s">
        <v>9107</v>
      </c>
      <c r="D4667" s="9">
        <v>0</v>
      </c>
      <c r="E4667" s="9">
        <v>1747861.7394594473</v>
      </c>
      <c r="F4667" s="255" t="s">
        <v>9118</v>
      </c>
      <c r="G4667" s="9"/>
      <c r="H4667" s="255" t="s">
        <v>9171</v>
      </c>
      <c r="I4667" s="9">
        <v>3</v>
      </c>
    </row>
    <row r="4668" spans="1:9">
      <c r="A4668" s="255" t="s">
        <v>5848</v>
      </c>
      <c r="B4668" s="9">
        <v>8</v>
      </c>
      <c r="C4668" s="255" t="s">
        <v>9108</v>
      </c>
      <c r="D4668" s="9">
        <v>0</v>
      </c>
      <c r="E4668" s="9">
        <v>1747861.7394594473</v>
      </c>
      <c r="F4668" s="255" t="s">
        <v>9118</v>
      </c>
      <c r="G4668" s="9"/>
      <c r="H4668" s="255" t="s">
        <v>9171</v>
      </c>
      <c r="I4668" s="9">
        <v>3</v>
      </c>
    </row>
    <row r="4669" spans="1:9">
      <c r="A4669" s="255" t="s">
        <v>5849</v>
      </c>
      <c r="B4669" s="9">
        <v>8</v>
      </c>
      <c r="C4669" s="255" t="s">
        <v>9215</v>
      </c>
      <c r="D4669" s="9">
        <v>0</v>
      </c>
      <c r="E4669" s="9">
        <v>1747861.7394594473</v>
      </c>
      <c r="F4669" s="255" t="s">
        <v>9118</v>
      </c>
      <c r="G4669" s="9"/>
      <c r="H4669" s="255" t="s">
        <v>9171</v>
      </c>
      <c r="I4669" s="9">
        <v>3</v>
      </c>
    </row>
    <row r="4670" spans="1:9">
      <c r="A4670" s="255" t="s">
        <v>5850</v>
      </c>
      <c r="B4670" s="9">
        <v>8</v>
      </c>
      <c r="C4670" s="255" t="s">
        <v>9106</v>
      </c>
      <c r="D4670" s="9">
        <v>0</v>
      </c>
      <c r="E4670" s="9">
        <v>1747861.7394594473</v>
      </c>
      <c r="F4670" s="255" t="s">
        <v>9119</v>
      </c>
      <c r="G4670" s="9"/>
      <c r="H4670" s="255" t="s">
        <v>9171</v>
      </c>
      <c r="I4670" s="9">
        <v>3</v>
      </c>
    </row>
    <row r="4671" spans="1:9">
      <c r="A4671" s="255" t="s">
        <v>5851</v>
      </c>
      <c r="B4671" s="9">
        <v>8</v>
      </c>
      <c r="C4671" s="255" t="s">
        <v>9107</v>
      </c>
      <c r="D4671" s="9">
        <v>0</v>
      </c>
      <c r="E4671" s="9">
        <v>1747861.7394594473</v>
      </c>
      <c r="F4671" s="255" t="s">
        <v>9119</v>
      </c>
      <c r="G4671" s="9"/>
      <c r="H4671" s="255" t="s">
        <v>9171</v>
      </c>
      <c r="I4671" s="9">
        <v>3</v>
      </c>
    </row>
    <row r="4672" spans="1:9">
      <c r="A4672" s="255" t="s">
        <v>5852</v>
      </c>
      <c r="B4672" s="9">
        <v>8</v>
      </c>
      <c r="C4672" s="255" t="s">
        <v>9108</v>
      </c>
      <c r="D4672" s="9">
        <v>0</v>
      </c>
      <c r="E4672" s="9">
        <v>1747861.7394594473</v>
      </c>
      <c r="F4672" s="255" t="s">
        <v>9119</v>
      </c>
      <c r="G4672" s="9"/>
      <c r="H4672" s="255" t="s">
        <v>9171</v>
      </c>
      <c r="I4672" s="9">
        <v>3</v>
      </c>
    </row>
    <row r="4673" spans="1:9">
      <c r="A4673" s="255" t="s">
        <v>5853</v>
      </c>
      <c r="B4673" s="9">
        <v>8</v>
      </c>
      <c r="C4673" s="255" t="s">
        <v>9215</v>
      </c>
      <c r="D4673" s="9">
        <v>0</v>
      </c>
      <c r="E4673" s="9">
        <v>1747861.7394594473</v>
      </c>
      <c r="F4673" s="255" t="s">
        <v>9119</v>
      </c>
      <c r="G4673" s="9"/>
      <c r="H4673" s="255" t="s">
        <v>9171</v>
      </c>
      <c r="I4673" s="9">
        <v>3</v>
      </c>
    </row>
    <row r="4674" spans="1:9">
      <c r="A4674" s="255" t="s">
        <v>5854</v>
      </c>
      <c r="B4674" s="9">
        <v>8</v>
      </c>
      <c r="C4674" s="255" t="s">
        <v>9106</v>
      </c>
      <c r="D4674" s="9">
        <v>0</v>
      </c>
      <c r="E4674" s="9">
        <v>1747861.7394594473</v>
      </c>
      <c r="F4674" s="255" t="s">
        <v>9120</v>
      </c>
      <c r="G4674" s="9"/>
      <c r="H4674" s="255" t="s">
        <v>9171</v>
      </c>
      <c r="I4674" s="9">
        <v>3</v>
      </c>
    </row>
    <row r="4675" spans="1:9">
      <c r="A4675" s="255" t="s">
        <v>5855</v>
      </c>
      <c r="B4675" s="9">
        <v>8</v>
      </c>
      <c r="C4675" s="255" t="s">
        <v>9107</v>
      </c>
      <c r="D4675" s="9">
        <v>0</v>
      </c>
      <c r="E4675" s="9">
        <v>1747861.7394594473</v>
      </c>
      <c r="F4675" s="255" t="s">
        <v>9120</v>
      </c>
      <c r="G4675" s="9"/>
      <c r="H4675" s="255" t="s">
        <v>9171</v>
      </c>
      <c r="I4675" s="9">
        <v>3</v>
      </c>
    </row>
    <row r="4676" spans="1:9">
      <c r="A4676" s="255" t="s">
        <v>5856</v>
      </c>
      <c r="B4676" s="9">
        <v>8</v>
      </c>
      <c r="C4676" s="255" t="s">
        <v>9108</v>
      </c>
      <c r="D4676" s="9">
        <v>0</v>
      </c>
      <c r="E4676" s="9">
        <v>1747861.7394594473</v>
      </c>
      <c r="F4676" s="255" t="s">
        <v>9120</v>
      </c>
      <c r="G4676" s="9"/>
      <c r="H4676" s="255" t="s">
        <v>9171</v>
      </c>
      <c r="I4676" s="9">
        <v>3</v>
      </c>
    </row>
    <row r="4677" spans="1:9">
      <c r="A4677" s="255" t="s">
        <v>5857</v>
      </c>
      <c r="B4677" s="9">
        <v>8</v>
      </c>
      <c r="C4677" s="255" t="s">
        <v>9215</v>
      </c>
      <c r="D4677" s="9">
        <v>0</v>
      </c>
      <c r="E4677" s="9">
        <v>1747861.7394594473</v>
      </c>
      <c r="F4677" s="255" t="s">
        <v>9120</v>
      </c>
      <c r="G4677" s="9"/>
      <c r="H4677" s="255" t="s">
        <v>9171</v>
      </c>
      <c r="I4677" s="9">
        <v>3</v>
      </c>
    </row>
    <row r="4678" spans="1:9">
      <c r="A4678" s="255" t="s">
        <v>5858</v>
      </c>
      <c r="B4678" s="9">
        <v>8</v>
      </c>
      <c r="C4678" s="255" t="s">
        <v>9106</v>
      </c>
      <c r="D4678" s="9">
        <v>0</v>
      </c>
      <c r="E4678" s="9">
        <v>1747861.7394594473</v>
      </c>
      <c r="F4678" s="255" t="s">
        <v>9121</v>
      </c>
      <c r="G4678" s="9"/>
      <c r="H4678" s="255" t="s">
        <v>9171</v>
      </c>
      <c r="I4678" s="9">
        <v>3</v>
      </c>
    </row>
    <row r="4679" spans="1:9">
      <c r="A4679" s="255" t="s">
        <v>5859</v>
      </c>
      <c r="B4679" s="9">
        <v>8</v>
      </c>
      <c r="C4679" s="255" t="s">
        <v>9107</v>
      </c>
      <c r="D4679" s="9">
        <v>0</v>
      </c>
      <c r="E4679" s="9">
        <v>1747861.7394594473</v>
      </c>
      <c r="F4679" s="255" t="s">
        <v>9121</v>
      </c>
      <c r="G4679" s="9"/>
      <c r="H4679" s="255" t="s">
        <v>9171</v>
      </c>
      <c r="I4679" s="9">
        <v>3</v>
      </c>
    </row>
    <row r="4680" spans="1:9">
      <c r="A4680" s="255" t="s">
        <v>5860</v>
      </c>
      <c r="B4680" s="9">
        <v>8</v>
      </c>
      <c r="C4680" s="255" t="s">
        <v>9108</v>
      </c>
      <c r="D4680" s="9">
        <v>0</v>
      </c>
      <c r="E4680" s="9">
        <v>1747861.7394594473</v>
      </c>
      <c r="F4680" s="255" t="s">
        <v>9121</v>
      </c>
      <c r="G4680" s="9"/>
      <c r="H4680" s="255" t="s">
        <v>9171</v>
      </c>
      <c r="I4680" s="9">
        <v>3</v>
      </c>
    </row>
    <row r="4681" spans="1:9">
      <c r="A4681" s="255" t="s">
        <v>5861</v>
      </c>
      <c r="B4681" s="9">
        <v>8</v>
      </c>
      <c r="C4681" s="255" t="s">
        <v>9215</v>
      </c>
      <c r="D4681" s="9">
        <v>0</v>
      </c>
      <c r="E4681" s="9">
        <v>1747861.7394594473</v>
      </c>
      <c r="F4681" s="255" t="s">
        <v>9121</v>
      </c>
      <c r="G4681" s="9"/>
      <c r="H4681" s="255" t="s">
        <v>9171</v>
      </c>
      <c r="I4681" s="9">
        <v>3</v>
      </c>
    </row>
    <row r="4682" spans="1:9">
      <c r="A4682" s="255" t="s">
        <v>5862</v>
      </c>
      <c r="B4682" s="9">
        <v>8</v>
      </c>
      <c r="C4682" s="255" t="s">
        <v>9106</v>
      </c>
      <c r="D4682" s="9">
        <v>0</v>
      </c>
      <c r="E4682" s="9">
        <v>1747861.7394594473</v>
      </c>
      <c r="F4682" s="255" t="s">
        <v>9122</v>
      </c>
      <c r="G4682" s="9"/>
      <c r="H4682" s="255" t="s">
        <v>9171</v>
      </c>
      <c r="I4682" s="9">
        <v>3</v>
      </c>
    </row>
    <row r="4683" spans="1:9">
      <c r="A4683" s="255" t="s">
        <v>5863</v>
      </c>
      <c r="B4683" s="9">
        <v>8</v>
      </c>
      <c r="C4683" s="255" t="s">
        <v>9107</v>
      </c>
      <c r="D4683" s="9">
        <v>0</v>
      </c>
      <c r="E4683" s="9">
        <v>1747861.7394594473</v>
      </c>
      <c r="F4683" s="255" t="s">
        <v>9122</v>
      </c>
      <c r="G4683" s="9"/>
      <c r="H4683" s="255" t="s">
        <v>9171</v>
      </c>
      <c r="I4683" s="9">
        <v>3</v>
      </c>
    </row>
    <row r="4684" spans="1:9">
      <c r="A4684" s="255" t="s">
        <v>5864</v>
      </c>
      <c r="B4684" s="9">
        <v>8</v>
      </c>
      <c r="C4684" s="255" t="s">
        <v>9108</v>
      </c>
      <c r="D4684" s="9">
        <v>0</v>
      </c>
      <c r="E4684" s="9">
        <v>1747861.7394594473</v>
      </c>
      <c r="F4684" s="255" t="s">
        <v>9122</v>
      </c>
      <c r="G4684" s="9"/>
      <c r="H4684" s="255" t="s">
        <v>9171</v>
      </c>
      <c r="I4684" s="9">
        <v>3</v>
      </c>
    </row>
    <row r="4685" spans="1:9">
      <c r="A4685" s="255" t="s">
        <v>5865</v>
      </c>
      <c r="B4685" s="9">
        <v>8</v>
      </c>
      <c r="C4685" s="255" t="s">
        <v>9215</v>
      </c>
      <c r="D4685" s="9">
        <v>0</v>
      </c>
      <c r="E4685" s="9">
        <v>1747861.7394594473</v>
      </c>
      <c r="F4685" s="255" t="s">
        <v>9122</v>
      </c>
      <c r="G4685" s="9"/>
      <c r="H4685" s="255" t="s">
        <v>9171</v>
      </c>
      <c r="I4685" s="9">
        <v>3</v>
      </c>
    </row>
    <row r="4686" spans="1:9">
      <c r="A4686" s="255" t="s">
        <v>5866</v>
      </c>
      <c r="B4686" s="9">
        <v>8</v>
      </c>
      <c r="C4686" s="255" t="s">
        <v>9106</v>
      </c>
      <c r="D4686" s="9">
        <v>0</v>
      </c>
      <c r="E4686" s="9">
        <v>1747861.7394594473</v>
      </c>
      <c r="F4686" s="255" t="s">
        <v>9123</v>
      </c>
      <c r="G4686" s="9"/>
      <c r="H4686" s="255" t="s">
        <v>9171</v>
      </c>
      <c r="I4686" s="9">
        <v>3</v>
      </c>
    </row>
    <row r="4687" spans="1:9">
      <c r="A4687" s="255" t="s">
        <v>5867</v>
      </c>
      <c r="B4687" s="9">
        <v>8</v>
      </c>
      <c r="C4687" s="255" t="s">
        <v>9107</v>
      </c>
      <c r="D4687" s="9">
        <v>0</v>
      </c>
      <c r="E4687" s="9">
        <v>1747861.7394594473</v>
      </c>
      <c r="F4687" s="255" t="s">
        <v>9123</v>
      </c>
      <c r="G4687" s="9"/>
      <c r="H4687" s="255" t="s">
        <v>9171</v>
      </c>
      <c r="I4687" s="9">
        <v>3</v>
      </c>
    </row>
    <row r="4688" spans="1:9">
      <c r="A4688" s="255" t="s">
        <v>5868</v>
      </c>
      <c r="B4688" s="9">
        <v>8</v>
      </c>
      <c r="C4688" s="255" t="s">
        <v>9108</v>
      </c>
      <c r="D4688" s="9">
        <v>0</v>
      </c>
      <c r="E4688" s="9">
        <v>1747861.7394594473</v>
      </c>
      <c r="F4688" s="255" t="s">
        <v>9123</v>
      </c>
      <c r="G4688" s="9"/>
      <c r="H4688" s="255" t="s">
        <v>9171</v>
      </c>
      <c r="I4688" s="9">
        <v>3</v>
      </c>
    </row>
    <row r="4689" spans="1:9">
      <c r="A4689" s="255" t="s">
        <v>5869</v>
      </c>
      <c r="B4689" s="9">
        <v>8</v>
      </c>
      <c r="C4689" s="255" t="s">
        <v>9215</v>
      </c>
      <c r="D4689" s="9">
        <v>0</v>
      </c>
      <c r="E4689" s="9">
        <v>1747861.7394594473</v>
      </c>
      <c r="F4689" s="255" t="s">
        <v>9123</v>
      </c>
      <c r="G4689" s="9"/>
      <c r="H4689" s="255" t="s">
        <v>9171</v>
      </c>
      <c r="I4689" s="9">
        <v>3</v>
      </c>
    </row>
    <row r="4690" spans="1:9">
      <c r="A4690" s="255" t="s">
        <v>5870</v>
      </c>
      <c r="B4690" s="9">
        <v>8</v>
      </c>
      <c r="C4690" s="255" t="s">
        <v>9106</v>
      </c>
      <c r="D4690" s="9">
        <v>0</v>
      </c>
      <c r="E4690" s="9">
        <v>1747861.7394594473</v>
      </c>
      <c r="F4690" s="255" t="s">
        <v>9124</v>
      </c>
      <c r="G4690" s="9"/>
      <c r="H4690" s="255" t="s">
        <v>9171</v>
      </c>
      <c r="I4690" s="9">
        <v>3</v>
      </c>
    </row>
    <row r="4691" spans="1:9">
      <c r="A4691" s="255" t="s">
        <v>5871</v>
      </c>
      <c r="B4691" s="9">
        <v>8</v>
      </c>
      <c r="C4691" s="255" t="s">
        <v>9107</v>
      </c>
      <c r="D4691" s="9">
        <v>0</v>
      </c>
      <c r="E4691" s="9">
        <v>1747861.7394594473</v>
      </c>
      <c r="F4691" s="255" t="s">
        <v>9124</v>
      </c>
      <c r="G4691" s="9"/>
      <c r="H4691" s="255" t="s">
        <v>9171</v>
      </c>
      <c r="I4691" s="9">
        <v>3</v>
      </c>
    </row>
    <row r="4692" spans="1:9">
      <c r="A4692" s="255" t="s">
        <v>5872</v>
      </c>
      <c r="B4692" s="9">
        <v>8</v>
      </c>
      <c r="C4692" s="255" t="s">
        <v>9108</v>
      </c>
      <c r="D4692" s="9">
        <v>0</v>
      </c>
      <c r="E4692" s="9">
        <v>1747861.7394594473</v>
      </c>
      <c r="F4692" s="255" t="s">
        <v>9124</v>
      </c>
      <c r="G4692" s="9"/>
      <c r="H4692" s="255" t="s">
        <v>9171</v>
      </c>
      <c r="I4692" s="9">
        <v>3</v>
      </c>
    </row>
    <row r="4693" spans="1:9">
      <c r="A4693" s="255" t="s">
        <v>5873</v>
      </c>
      <c r="B4693" s="9">
        <v>8</v>
      </c>
      <c r="C4693" s="255" t="s">
        <v>9215</v>
      </c>
      <c r="D4693" s="9">
        <v>0</v>
      </c>
      <c r="E4693" s="9">
        <v>1747861.7394594473</v>
      </c>
      <c r="F4693" s="255" t="s">
        <v>9124</v>
      </c>
      <c r="G4693" s="9"/>
      <c r="H4693" s="255" t="s">
        <v>9171</v>
      </c>
      <c r="I4693" s="9">
        <v>3</v>
      </c>
    </row>
    <row r="4694" spans="1:9">
      <c r="A4694" s="255" t="s">
        <v>5874</v>
      </c>
      <c r="B4694" s="9">
        <v>8</v>
      </c>
      <c r="C4694" s="255" t="s">
        <v>9106</v>
      </c>
      <c r="D4694" s="9">
        <v>1373734.5239920351</v>
      </c>
      <c r="E4694" s="9">
        <v>1747861.7394594473</v>
      </c>
      <c r="F4694" s="255" t="s">
        <v>9125</v>
      </c>
      <c r="G4694" s="9"/>
      <c r="H4694" s="255" t="s">
        <v>9171</v>
      </c>
      <c r="I4694" s="9">
        <v>3</v>
      </c>
    </row>
    <row r="4695" spans="1:9">
      <c r="A4695" s="255" t="s">
        <v>5875</v>
      </c>
      <c r="B4695" s="9">
        <v>8</v>
      </c>
      <c r="C4695" s="255" t="s">
        <v>9107</v>
      </c>
      <c r="D4695" s="9">
        <v>3530542878.2094688</v>
      </c>
      <c r="E4695" s="9">
        <v>1747861.7394594473</v>
      </c>
      <c r="F4695" s="255" t="s">
        <v>9125</v>
      </c>
      <c r="G4695" s="9"/>
      <c r="H4695" s="255" t="s">
        <v>9171</v>
      </c>
      <c r="I4695" s="9">
        <v>3</v>
      </c>
    </row>
    <row r="4696" spans="1:9">
      <c r="A4696" s="255" t="s">
        <v>5876</v>
      </c>
      <c r="B4696" s="9">
        <v>8</v>
      </c>
      <c r="C4696" s="255" t="s">
        <v>9108</v>
      </c>
      <c r="D4696" s="9">
        <v>0.78595148173269314</v>
      </c>
      <c r="E4696" s="9">
        <v>1747861.7394594473</v>
      </c>
      <c r="F4696" s="255" t="s">
        <v>9125</v>
      </c>
      <c r="G4696" s="9"/>
      <c r="H4696" s="255" t="s">
        <v>9171</v>
      </c>
      <c r="I4696" s="9">
        <v>3</v>
      </c>
    </row>
    <row r="4697" spans="1:9">
      <c r="A4697" s="255" t="s">
        <v>5877</v>
      </c>
      <c r="B4697" s="9">
        <v>8</v>
      </c>
      <c r="C4697" s="255" t="s">
        <v>9215</v>
      </c>
      <c r="D4697" s="9">
        <v>2019.9211405024191</v>
      </c>
      <c r="E4697" s="9">
        <v>1747861.7394594473</v>
      </c>
      <c r="F4697" s="255" t="s">
        <v>9125</v>
      </c>
      <c r="G4697" s="9"/>
      <c r="H4697" s="255" t="s">
        <v>9171</v>
      </c>
      <c r="I4697" s="9">
        <v>3</v>
      </c>
    </row>
    <row r="4698" spans="1:9">
      <c r="A4698" s="255" t="s">
        <v>5878</v>
      </c>
      <c r="B4698" s="9">
        <v>8</v>
      </c>
      <c r="C4698" s="255" t="s">
        <v>9106</v>
      </c>
      <c r="D4698" s="9">
        <v>1373734.5239920351</v>
      </c>
      <c r="E4698" s="9">
        <v>1747861.7394594473</v>
      </c>
      <c r="F4698" s="255" t="s">
        <v>9126</v>
      </c>
      <c r="G4698" s="9"/>
      <c r="H4698" s="255" t="s">
        <v>9171</v>
      </c>
      <c r="I4698" s="9">
        <v>3</v>
      </c>
    </row>
    <row r="4699" spans="1:9">
      <c r="A4699" s="255" t="s">
        <v>5879</v>
      </c>
      <c r="B4699" s="9">
        <v>8</v>
      </c>
      <c r="C4699" s="255" t="s">
        <v>9107</v>
      </c>
      <c r="D4699" s="9">
        <v>3530542878.2094688</v>
      </c>
      <c r="E4699" s="9">
        <v>1747861.7394594473</v>
      </c>
      <c r="F4699" s="255" t="s">
        <v>9126</v>
      </c>
      <c r="G4699" s="9"/>
      <c r="H4699" s="255" t="s">
        <v>9171</v>
      </c>
      <c r="I4699" s="9">
        <v>3</v>
      </c>
    </row>
    <row r="4700" spans="1:9">
      <c r="A4700" s="255" t="s">
        <v>5880</v>
      </c>
      <c r="B4700" s="9">
        <v>8</v>
      </c>
      <c r="C4700" s="255" t="s">
        <v>9108</v>
      </c>
      <c r="D4700" s="9">
        <v>0.78595148173269314</v>
      </c>
      <c r="E4700" s="9">
        <v>1747861.7394594473</v>
      </c>
      <c r="F4700" s="255" t="s">
        <v>9126</v>
      </c>
      <c r="G4700" s="9"/>
      <c r="H4700" s="255" t="s">
        <v>9171</v>
      </c>
      <c r="I4700" s="9">
        <v>3</v>
      </c>
    </row>
    <row r="4701" spans="1:9">
      <c r="A4701" s="255" t="s">
        <v>5881</v>
      </c>
      <c r="B4701" s="9">
        <v>8</v>
      </c>
      <c r="C4701" s="255" t="s">
        <v>9215</v>
      </c>
      <c r="D4701" s="9">
        <v>2019.9211405024191</v>
      </c>
      <c r="E4701" s="9">
        <v>1747861.7394594473</v>
      </c>
      <c r="F4701" s="255" t="s">
        <v>9126</v>
      </c>
      <c r="G4701" s="9"/>
      <c r="H4701" s="255" t="s">
        <v>9171</v>
      </c>
      <c r="I4701" s="9">
        <v>3</v>
      </c>
    </row>
    <row r="4702" spans="1:9">
      <c r="A4702" s="255" t="s">
        <v>5882</v>
      </c>
      <c r="B4702" s="9">
        <v>8</v>
      </c>
      <c r="C4702" s="255" t="s">
        <v>9106</v>
      </c>
      <c r="D4702" s="9">
        <v>1373734.5239920351</v>
      </c>
      <c r="E4702" s="9">
        <v>1747861.7394594473</v>
      </c>
      <c r="F4702" s="255" t="s">
        <v>9127</v>
      </c>
      <c r="G4702" s="9"/>
      <c r="H4702" s="255" t="s">
        <v>9171</v>
      </c>
      <c r="I4702" s="9">
        <v>3</v>
      </c>
    </row>
    <row r="4703" spans="1:9">
      <c r="A4703" s="255" t="s">
        <v>5883</v>
      </c>
      <c r="B4703" s="9">
        <v>8</v>
      </c>
      <c r="C4703" s="255" t="s">
        <v>9107</v>
      </c>
      <c r="D4703" s="9">
        <v>3530542878.2094688</v>
      </c>
      <c r="E4703" s="9">
        <v>1747861.7394594473</v>
      </c>
      <c r="F4703" s="255" t="s">
        <v>9127</v>
      </c>
      <c r="G4703" s="9"/>
      <c r="H4703" s="255" t="s">
        <v>9171</v>
      </c>
      <c r="I4703" s="9">
        <v>3</v>
      </c>
    </row>
    <row r="4704" spans="1:9">
      <c r="A4704" s="255" t="s">
        <v>5884</v>
      </c>
      <c r="B4704" s="9">
        <v>8</v>
      </c>
      <c r="C4704" s="255" t="s">
        <v>9108</v>
      </c>
      <c r="D4704" s="9">
        <v>0.78595148173269314</v>
      </c>
      <c r="E4704" s="9">
        <v>1747861.7394594473</v>
      </c>
      <c r="F4704" s="255" t="s">
        <v>9127</v>
      </c>
      <c r="G4704" s="9"/>
      <c r="H4704" s="255" t="s">
        <v>9171</v>
      </c>
      <c r="I4704" s="9">
        <v>3</v>
      </c>
    </row>
    <row r="4705" spans="1:9">
      <c r="A4705" s="255" t="s">
        <v>5885</v>
      </c>
      <c r="B4705" s="9">
        <v>8</v>
      </c>
      <c r="C4705" s="255" t="s">
        <v>9215</v>
      </c>
      <c r="D4705" s="9">
        <v>2019.9211405024191</v>
      </c>
      <c r="E4705" s="9">
        <v>1747861.7394594473</v>
      </c>
      <c r="F4705" s="255" t="s">
        <v>9127</v>
      </c>
      <c r="G4705" s="9"/>
      <c r="H4705" s="255" t="s">
        <v>9171</v>
      </c>
      <c r="I4705" s="9">
        <v>3</v>
      </c>
    </row>
    <row r="4706" spans="1:9">
      <c r="A4706" s="255" t="s">
        <v>5886</v>
      </c>
      <c r="B4706" s="9">
        <v>8</v>
      </c>
      <c r="C4706" s="255" t="s">
        <v>9106</v>
      </c>
      <c r="D4706" s="9">
        <v>1747861.7394594473</v>
      </c>
      <c r="E4706" s="9">
        <v>1747861.7394594473</v>
      </c>
      <c r="F4706" s="255" t="s">
        <v>9128</v>
      </c>
      <c r="G4706" s="9"/>
      <c r="H4706" s="255" t="s">
        <v>9171</v>
      </c>
      <c r="I4706" s="9">
        <v>3</v>
      </c>
    </row>
    <row r="4707" spans="1:9">
      <c r="A4707" s="255" t="s">
        <v>5887</v>
      </c>
      <c r="B4707" s="9">
        <v>8</v>
      </c>
      <c r="C4707" s="255" t="s">
        <v>9107</v>
      </c>
      <c r="D4707" s="9">
        <v>3612911363.1456785</v>
      </c>
      <c r="E4707" s="9">
        <v>1747861.7394594473</v>
      </c>
      <c r="F4707" s="255" t="s">
        <v>9128</v>
      </c>
      <c r="G4707" s="9"/>
      <c r="H4707" s="255" t="s">
        <v>9171</v>
      </c>
      <c r="I4707" s="9">
        <v>3</v>
      </c>
    </row>
    <row r="4708" spans="1:9">
      <c r="A4708" s="255" t="s">
        <v>5888</v>
      </c>
      <c r="B4708" s="9">
        <v>8</v>
      </c>
      <c r="C4708" s="255" t="s">
        <v>9108</v>
      </c>
      <c r="D4708" s="9">
        <v>1</v>
      </c>
      <c r="E4708" s="9">
        <v>1747861.7394594473</v>
      </c>
      <c r="F4708" s="255" t="s">
        <v>9128</v>
      </c>
      <c r="G4708" s="9"/>
      <c r="H4708" s="255" t="s">
        <v>9171</v>
      </c>
      <c r="I4708" s="9">
        <v>3</v>
      </c>
    </row>
    <row r="4709" spans="1:9">
      <c r="A4709" s="255" t="s">
        <v>5889</v>
      </c>
      <c r="B4709" s="9">
        <v>8</v>
      </c>
      <c r="C4709" s="255" t="s">
        <v>9215</v>
      </c>
      <c r="D4709" s="9">
        <v>2067.0464268318078</v>
      </c>
      <c r="E4709" s="9">
        <v>1747861.7394594473</v>
      </c>
      <c r="F4709" s="255" t="s">
        <v>9128</v>
      </c>
      <c r="G4709" s="9"/>
      <c r="H4709" s="255" t="s">
        <v>9171</v>
      </c>
      <c r="I4709" s="9">
        <v>3</v>
      </c>
    </row>
    <row r="4710" spans="1:9">
      <c r="A4710" s="255" t="s">
        <v>5890</v>
      </c>
      <c r="B4710" s="9">
        <v>8</v>
      </c>
      <c r="C4710" s="255" t="s">
        <v>9106</v>
      </c>
      <c r="D4710" s="9">
        <v>1553370.9113697992</v>
      </c>
      <c r="E4710" s="9">
        <v>1747861.7394594473</v>
      </c>
      <c r="F4710" s="255" t="s">
        <v>9129</v>
      </c>
      <c r="G4710" s="9"/>
      <c r="H4710" s="255" t="s">
        <v>9171</v>
      </c>
      <c r="I4710" s="9">
        <v>3</v>
      </c>
    </row>
    <row r="4711" spans="1:9">
      <c r="A4711" s="255" t="s">
        <v>5891</v>
      </c>
      <c r="B4711" s="9">
        <v>8</v>
      </c>
      <c r="C4711" s="255" t="s">
        <v>9107</v>
      </c>
      <c r="D4711" s="9">
        <v>8973304088.4644108</v>
      </c>
      <c r="E4711" s="9">
        <v>1747861.7394594473</v>
      </c>
      <c r="F4711" s="255" t="s">
        <v>9129</v>
      </c>
      <c r="G4711" s="9"/>
      <c r="H4711" s="255" t="s">
        <v>9171</v>
      </c>
      <c r="I4711" s="9">
        <v>3</v>
      </c>
    </row>
    <row r="4712" spans="1:9">
      <c r="A4712" s="255" t="s">
        <v>5892</v>
      </c>
      <c r="B4712" s="9">
        <v>8</v>
      </c>
      <c r="C4712" s="255" t="s">
        <v>9108</v>
      </c>
      <c r="D4712" s="9">
        <v>0.888726422863517</v>
      </c>
      <c r="E4712" s="9">
        <v>1747861.7394594473</v>
      </c>
      <c r="F4712" s="255" t="s">
        <v>9129</v>
      </c>
      <c r="G4712" s="9"/>
      <c r="H4712" s="255" t="s">
        <v>9171</v>
      </c>
      <c r="I4712" s="9">
        <v>3</v>
      </c>
    </row>
    <row r="4713" spans="1:9">
      <c r="A4713" s="255" t="s">
        <v>5893</v>
      </c>
      <c r="B4713" s="9">
        <v>8</v>
      </c>
      <c r="C4713" s="255" t="s">
        <v>9215</v>
      </c>
      <c r="D4713" s="9">
        <v>5133.875229307062</v>
      </c>
      <c r="E4713" s="9">
        <v>1747861.7394594473</v>
      </c>
      <c r="F4713" s="255" t="s">
        <v>9129</v>
      </c>
      <c r="G4713" s="9"/>
      <c r="H4713" s="255" t="s">
        <v>9171</v>
      </c>
      <c r="I4713" s="9">
        <v>3</v>
      </c>
    </row>
    <row r="4714" spans="1:9">
      <c r="A4714" s="255" t="s">
        <v>5894</v>
      </c>
      <c r="B4714" s="9">
        <v>8</v>
      </c>
      <c r="C4714" s="255" t="s">
        <v>9106</v>
      </c>
      <c r="D4714" s="9">
        <v>1393016.3862134132</v>
      </c>
      <c r="E4714" s="9">
        <v>1747861.7394594473</v>
      </c>
      <c r="F4714" s="255" t="s">
        <v>9130</v>
      </c>
      <c r="G4714" s="9"/>
      <c r="H4714" s="255" t="s">
        <v>9171</v>
      </c>
      <c r="I4714" s="9">
        <v>3</v>
      </c>
    </row>
    <row r="4715" spans="1:9">
      <c r="A4715" s="255" t="s">
        <v>5895</v>
      </c>
      <c r="B4715" s="9">
        <v>8</v>
      </c>
      <c r="C4715" s="255" t="s">
        <v>9107</v>
      </c>
      <c r="D4715" s="9">
        <v>12503846966.67388</v>
      </c>
      <c r="E4715" s="9">
        <v>1747861.7394594473</v>
      </c>
      <c r="F4715" s="255" t="s">
        <v>9130</v>
      </c>
      <c r="G4715" s="9"/>
      <c r="H4715" s="255" t="s">
        <v>9171</v>
      </c>
      <c r="I4715" s="9">
        <v>3</v>
      </c>
    </row>
    <row r="4716" spans="1:9">
      <c r="A4716" s="255" t="s">
        <v>5896</v>
      </c>
      <c r="B4716" s="9">
        <v>8</v>
      </c>
      <c r="C4716" s="255" t="s">
        <v>9108</v>
      </c>
      <c r="D4716" s="9">
        <v>0.79698316792735824</v>
      </c>
      <c r="E4716" s="9">
        <v>1747861.7394594473</v>
      </c>
      <c r="F4716" s="255" t="s">
        <v>9130</v>
      </c>
      <c r="G4716" s="9"/>
      <c r="H4716" s="255" t="s">
        <v>9171</v>
      </c>
      <c r="I4716" s="9">
        <v>3</v>
      </c>
    </row>
    <row r="4717" spans="1:9">
      <c r="A4717" s="255" t="s">
        <v>5897</v>
      </c>
      <c r="B4717" s="9">
        <v>8</v>
      </c>
      <c r="C4717" s="255" t="s">
        <v>9215</v>
      </c>
      <c r="D4717" s="9">
        <v>7153.7963698094809</v>
      </c>
      <c r="E4717" s="9">
        <v>1747861.7394594473</v>
      </c>
      <c r="F4717" s="255" t="s">
        <v>9130</v>
      </c>
      <c r="G4717" s="9"/>
      <c r="H4717" s="255" t="s">
        <v>9171</v>
      </c>
      <c r="I4717" s="9">
        <v>3</v>
      </c>
    </row>
    <row r="4718" spans="1:9">
      <c r="A4718" s="255" t="s">
        <v>5898</v>
      </c>
      <c r="B4718" s="9">
        <v>8</v>
      </c>
      <c r="C4718" s="255" t="s">
        <v>9106</v>
      </c>
      <c r="D4718" s="9">
        <v>1393016.3862134132</v>
      </c>
      <c r="E4718" s="9">
        <v>1747861.7394594473</v>
      </c>
      <c r="F4718" s="255" t="s">
        <v>9131</v>
      </c>
      <c r="G4718" s="9"/>
      <c r="H4718" s="255" t="s">
        <v>9171</v>
      </c>
      <c r="I4718" s="9">
        <v>3</v>
      </c>
    </row>
    <row r="4719" spans="1:9">
      <c r="A4719" s="255" t="s">
        <v>5899</v>
      </c>
      <c r="B4719" s="9">
        <v>8</v>
      </c>
      <c r="C4719" s="255" t="s">
        <v>9107</v>
      </c>
      <c r="D4719" s="9">
        <v>12503846966.67388</v>
      </c>
      <c r="E4719" s="9">
        <v>1747861.7394594473</v>
      </c>
      <c r="F4719" s="255" t="s">
        <v>9131</v>
      </c>
      <c r="G4719" s="9"/>
      <c r="H4719" s="255" t="s">
        <v>9171</v>
      </c>
      <c r="I4719" s="9">
        <v>3</v>
      </c>
    </row>
    <row r="4720" spans="1:9">
      <c r="A4720" s="255" t="s">
        <v>5900</v>
      </c>
      <c r="B4720" s="9">
        <v>8</v>
      </c>
      <c r="C4720" s="255" t="s">
        <v>9108</v>
      </c>
      <c r="D4720" s="9">
        <v>0.79698316792735824</v>
      </c>
      <c r="E4720" s="9">
        <v>1747861.7394594473</v>
      </c>
      <c r="F4720" s="255" t="s">
        <v>9131</v>
      </c>
      <c r="G4720" s="9"/>
      <c r="H4720" s="255" t="s">
        <v>9171</v>
      </c>
      <c r="I4720" s="9">
        <v>3</v>
      </c>
    </row>
    <row r="4721" spans="1:9">
      <c r="A4721" s="255" t="s">
        <v>5901</v>
      </c>
      <c r="B4721" s="9">
        <v>8</v>
      </c>
      <c r="C4721" s="255" t="s">
        <v>9215</v>
      </c>
      <c r="D4721" s="9">
        <v>7153.7963698094809</v>
      </c>
      <c r="E4721" s="9">
        <v>1747861.7394594473</v>
      </c>
      <c r="F4721" s="255" t="s">
        <v>9131</v>
      </c>
      <c r="G4721" s="9"/>
      <c r="H4721" s="255" t="s">
        <v>9171</v>
      </c>
      <c r="I4721" s="9">
        <v>3</v>
      </c>
    </row>
    <row r="4722" spans="1:9">
      <c r="A4722" s="255" t="s">
        <v>5902</v>
      </c>
      <c r="B4722" s="9">
        <v>8</v>
      </c>
      <c r="C4722" s="255" t="s">
        <v>9106</v>
      </c>
      <c r="D4722" s="9">
        <v>1004249.4803509327</v>
      </c>
      <c r="E4722" s="9">
        <v>1747861.7394594473</v>
      </c>
      <c r="F4722" s="255" t="s">
        <v>9132</v>
      </c>
      <c r="G4722" s="9"/>
      <c r="H4722" s="255" t="s">
        <v>9171</v>
      </c>
      <c r="I4722" s="9">
        <v>3</v>
      </c>
    </row>
    <row r="4723" spans="1:9">
      <c r="A4723" s="255" t="s">
        <v>5903</v>
      </c>
      <c r="B4723" s="9">
        <v>8</v>
      </c>
      <c r="C4723" s="255" t="s">
        <v>9107</v>
      </c>
      <c r="D4723" s="9">
        <v>-2612835613.5002432</v>
      </c>
      <c r="E4723" s="9">
        <v>1747861.7394594473</v>
      </c>
      <c r="F4723" s="255" t="s">
        <v>9132</v>
      </c>
      <c r="G4723" s="9"/>
      <c r="H4723" s="255" t="s">
        <v>9171</v>
      </c>
      <c r="I4723" s="9">
        <v>3</v>
      </c>
    </row>
    <row r="4724" spans="1:9">
      <c r="A4724" s="255" t="s">
        <v>5904</v>
      </c>
      <c r="B4724" s="9">
        <v>8</v>
      </c>
      <c r="C4724" s="255" t="s">
        <v>9108</v>
      </c>
      <c r="D4724" s="9">
        <v>0.57455887824486163</v>
      </c>
      <c r="E4724" s="9">
        <v>1747861.7394594473</v>
      </c>
      <c r="F4724" s="255" t="s">
        <v>9132</v>
      </c>
      <c r="G4724" s="9"/>
      <c r="H4724" s="255" t="s">
        <v>9171</v>
      </c>
      <c r="I4724" s="9">
        <v>3</v>
      </c>
    </row>
    <row r="4725" spans="1:9">
      <c r="A4725" s="255" t="s">
        <v>5905</v>
      </c>
      <c r="B4725" s="9">
        <v>8</v>
      </c>
      <c r="C4725" s="255" t="s">
        <v>9215</v>
      </c>
      <c r="D4725" s="9">
        <v>-1494.8754552567195</v>
      </c>
      <c r="E4725" s="9">
        <v>1747861.7394594473</v>
      </c>
      <c r="F4725" s="255" t="s">
        <v>9132</v>
      </c>
      <c r="G4725" s="9"/>
      <c r="H4725" s="255" t="s">
        <v>9171</v>
      </c>
      <c r="I4725" s="9">
        <v>3</v>
      </c>
    </row>
    <row r="4726" spans="1:9">
      <c r="A4726" s="255" t="s">
        <v>5906</v>
      </c>
      <c r="B4726" s="9">
        <v>8</v>
      </c>
      <c r="C4726" s="255" t="s">
        <v>9106</v>
      </c>
      <c r="D4726" s="9">
        <v>1004249.4803509327</v>
      </c>
      <c r="E4726" s="9">
        <v>1747861.7394594473</v>
      </c>
      <c r="F4726" s="255" t="s">
        <v>9133</v>
      </c>
      <c r="G4726" s="9"/>
      <c r="H4726" s="255" t="s">
        <v>9171</v>
      </c>
      <c r="I4726" s="9">
        <v>3</v>
      </c>
    </row>
    <row r="4727" spans="1:9">
      <c r="A4727" s="255" t="s">
        <v>5907</v>
      </c>
      <c r="B4727" s="9">
        <v>8</v>
      </c>
      <c r="C4727" s="255" t="s">
        <v>9107</v>
      </c>
      <c r="D4727" s="9">
        <v>-2612835613.5002432</v>
      </c>
      <c r="E4727" s="9">
        <v>1747861.7394594473</v>
      </c>
      <c r="F4727" s="255" t="s">
        <v>9133</v>
      </c>
      <c r="G4727" s="9"/>
      <c r="H4727" s="255" t="s">
        <v>9171</v>
      </c>
      <c r="I4727" s="9">
        <v>3</v>
      </c>
    </row>
    <row r="4728" spans="1:9">
      <c r="A4728" s="255" t="s">
        <v>5908</v>
      </c>
      <c r="B4728" s="9">
        <v>8</v>
      </c>
      <c r="C4728" s="255" t="s">
        <v>9108</v>
      </c>
      <c r="D4728" s="9">
        <v>0.57455887824486163</v>
      </c>
      <c r="E4728" s="9">
        <v>1747861.7394594473</v>
      </c>
      <c r="F4728" s="255" t="s">
        <v>9133</v>
      </c>
      <c r="G4728" s="9"/>
      <c r="H4728" s="255" t="s">
        <v>9171</v>
      </c>
      <c r="I4728" s="9">
        <v>3</v>
      </c>
    </row>
    <row r="4729" spans="1:9">
      <c r="A4729" s="255" t="s">
        <v>5909</v>
      </c>
      <c r="B4729" s="9">
        <v>8</v>
      </c>
      <c r="C4729" s="255" t="s">
        <v>9215</v>
      </c>
      <c r="D4729" s="9">
        <v>-1494.8754552567195</v>
      </c>
      <c r="E4729" s="9">
        <v>1747861.7394594473</v>
      </c>
      <c r="F4729" s="255" t="s">
        <v>9133</v>
      </c>
      <c r="G4729" s="9"/>
      <c r="H4729" s="255" t="s">
        <v>9171</v>
      </c>
      <c r="I4729" s="9">
        <v>3</v>
      </c>
    </row>
    <row r="4730" spans="1:9">
      <c r="A4730" s="255" t="s">
        <v>5910</v>
      </c>
      <c r="B4730" s="9">
        <v>8</v>
      </c>
      <c r="C4730" s="255" t="s">
        <v>9106</v>
      </c>
      <c r="D4730" s="9">
        <v>1747861.7394594473</v>
      </c>
      <c r="E4730" s="9">
        <v>1747861.7394594473</v>
      </c>
      <c r="F4730" s="255" t="s">
        <v>9134</v>
      </c>
      <c r="G4730" s="9"/>
      <c r="H4730" s="255" t="s">
        <v>9171</v>
      </c>
      <c r="I4730" s="9">
        <v>3</v>
      </c>
    </row>
    <row r="4731" spans="1:9">
      <c r="A4731" s="255" t="s">
        <v>5911</v>
      </c>
      <c r="B4731" s="9">
        <v>8</v>
      </c>
      <c r="C4731" s="255" t="s">
        <v>9107</v>
      </c>
      <c r="D4731" s="9">
        <v>6143378491.709712</v>
      </c>
      <c r="E4731" s="9">
        <v>1747861.7394594473</v>
      </c>
      <c r="F4731" s="255" t="s">
        <v>9134</v>
      </c>
      <c r="G4731" s="9"/>
      <c r="H4731" s="255" t="s">
        <v>9171</v>
      </c>
      <c r="I4731" s="9">
        <v>3</v>
      </c>
    </row>
    <row r="4732" spans="1:9">
      <c r="A4732" s="255" t="s">
        <v>5912</v>
      </c>
      <c r="B4732" s="9">
        <v>8</v>
      </c>
      <c r="C4732" s="255" t="s">
        <v>9108</v>
      </c>
      <c r="D4732" s="9">
        <v>1</v>
      </c>
      <c r="E4732" s="9">
        <v>1747861.7394594473</v>
      </c>
      <c r="F4732" s="255" t="s">
        <v>9134</v>
      </c>
      <c r="G4732" s="9"/>
      <c r="H4732" s="255" t="s">
        <v>9171</v>
      </c>
      <c r="I4732" s="9">
        <v>3</v>
      </c>
    </row>
    <row r="4733" spans="1:9">
      <c r="A4733" s="255" t="s">
        <v>5913</v>
      </c>
      <c r="B4733" s="9">
        <v>8</v>
      </c>
      <c r="C4733" s="255" t="s">
        <v>9215</v>
      </c>
      <c r="D4733" s="9">
        <v>3514.7965957591387</v>
      </c>
      <c r="E4733" s="9">
        <v>1747861.7394594473</v>
      </c>
      <c r="F4733" s="255" t="s">
        <v>9134</v>
      </c>
      <c r="G4733" s="9"/>
      <c r="H4733" s="255" t="s">
        <v>9171</v>
      </c>
      <c r="I4733" s="9">
        <v>3</v>
      </c>
    </row>
    <row r="4734" spans="1:9">
      <c r="A4734" s="255" t="s">
        <v>5914</v>
      </c>
      <c r="B4734" s="9">
        <v>8</v>
      </c>
      <c r="C4734" s="255" t="s">
        <v>9106</v>
      </c>
      <c r="D4734" s="9">
        <v>1747861.7394594473</v>
      </c>
      <c r="E4734" s="9">
        <v>1747861.7394594473</v>
      </c>
      <c r="F4734" s="255" t="s">
        <v>9135</v>
      </c>
      <c r="G4734" s="9"/>
      <c r="H4734" s="255" t="s">
        <v>9171</v>
      </c>
      <c r="I4734" s="9">
        <v>3</v>
      </c>
    </row>
    <row r="4735" spans="1:9">
      <c r="A4735" s="255" t="s">
        <v>5915</v>
      </c>
      <c r="B4735" s="9">
        <v>8</v>
      </c>
      <c r="C4735" s="255" t="s">
        <v>9107</v>
      </c>
      <c r="D4735" s="9">
        <v>10447418933.726873</v>
      </c>
      <c r="E4735" s="9">
        <v>1747861.7394594473</v>
      </c>
      <c r="F4735" s="255" t="s">
        <v>9135</v>
      </c>
      <c r="G4735" s="9"/>
      <c r="H4735" s="255" t="s">
        <v>9171</v>
      </c>
      <c r="I4735" s="9">
        <v>3</v>
      </c>
    </row>
    <row r="4736" spans="1:9">
      <c r="A4736" s="255" t="s">
        <v>5916</v>
      </c>
      <c r="B4736" s="9">
        <v>8</v>
      </c>
      <c r="C4736" s="255" t="s">
        <v>9108</v>
      </c>
      <c r="D4736" s="9">
        <v>1</v>
      </c>
      <c r="E4736" s="9">
        <v>1747861.7394594473</v>
      </c>
      <c r="F4736" s="255" t="s">
        <v>9135</v>
      </c>
      <c r="G4736" s="9"/>
      <c r="H4736" s="255" t="s">
        <v>9171</v>
      </c>
      <c r="I4736" s="9">
        <v>3</v>
      </c>
    </row>
    <row r="4737" spans="1:9">
      <c r="A4737" s="255" t="s">
        <v>5917</v>
      </c>
      <c r="B4737" s="9">
        <v>8</v>
      </c>
      <c r="C4737" s="255" t="s">
        <v>9215</v>
      </c>
      <c r="D4737" s="9">
        <v>5977.257066659</v>
      </c>
      <c r="E4737" s="9">
        <v>1747861.7394594473</v>
      </c>
      <c r="F4737" s="255" t="s">
        <v>9135</v>
      </c>
      <c r="G4737" s="9"/>
      <c r="H4737" s="255" t="s">
        <v>9171</v>
      </c>
      <c r="I4737" s="9">
        <v>3</v>
      </c>
    </row>
    <row r="4738" spans="1:9">
      <c r="A4738" s="255" t="s">
        <v>5918</v>
      </c>
      <c r="B4738" s="9">
        <v>8</v>
      </c>
      <c r="C4738" s="255" t="s">
        <v>9106</v>
      </c>
      <c r="D4738" s="9">
        <v>1153023.0997445476</v>
      </c>
      <c r="E4738" s="9">
        <v>1747861.7394594473</v>
      </c>
      <c r="F4738" s="255" t="s">
        <v>9136</v>
      </c>
      <c r="G4738" s="9"/>
      <c r="H4738" s="255" t="s">
        <v>9171</v>
      </c>
      <c r="I4738" s="9">
        <v>3</v>
      </c>
    </row>
    <row r="4739" spans="1:9">
      <c r="A4739" s="255" t="s">
        <v>5919</v>
      </c>
      <c r="B4739" s="9">
        <v>8</v>
      </c>
      <c r="C4739" s="255" t="s">
        <v>9107</v>
      </c>
      <c r="D4739" s="9">
        <v>3680297933.3005514</v>
      </c>
      <c r="E4739" s="9">
        <v>1747861.7394594473</v>
      </c>
      <c r="F4739" s="255" t="s">
        <v>9136</v>
      </c>
      <c r="G4739" s="9"/>
      <c r="H4739" s="255" t="s">
        <v>9171</v>
      </c>
      <c r="I4739" s="9">
        <v>3</v>
      </c>
    </row>
    <row r="4740" spans="1:9">
      <c r="A4740" s="255" t="s">
        <v>5920</v>
      </c>
      <c r="B4740" s="9">
        <v>8</v>
      </c>
      <c r="C4740" s="255" t="s">
        <v>9108</v>
      </c>
      <c r="D4740" s="9">
        <v>0.65967637697769932</v>
      </c>
      <c r="E4740" s="9">
        <v>1747861.7394594473</v>
      </c>
      <c r="F4740" s="255" t="s">
        <v>9136</v>
      </c>
      <c r="G4740" s="9"/>
      <c r="H4740" s="255" t="s">
        <v>9171</v>
      </c>
      <c r="I4740" s="9">
        <v>3</v>
      </c>
    </row>
    <row r="4741" spans="1:9">
      <c r="A4741" s="255" t="s">
        <v>5921</v>
      </c>
      <c r="B4741" s="9">
        <v>8</v>
      </c>
      <c r="C4741" s="255" t="s">
        <v>9215</v>
      </c>
      <c r="D4741" s="9">
        <v>2105.6001457178982</v>
      </c>
      <c r="E4741" s="9">
        <v>1747861.7394594473</v>
      </c>
      <c r="F4741" s="255" t="s">
        <v>9136</v>
      </c>
      <c r="G4741" s="9"/>
      <c r="H4741" s="255" t="s">
        <v>9171</v>
      </c>
      <c r="I4741" s="9">
        <v>3</v>
      </c>
    </row>
    <row r="4742" spans="1:9">
      <c r="A4742" s="255" t="s">
        <v>5922</v>
      </c>
      <c r="B4742" s="9">
        <v>8</v>
      </c>
      <c r="C4742" s="255" t="s">
        <v>9106</v>
      </c>
      <c r="D4742" s="9">
        <v>0</v>
      </c>
      <c r="E4742" s="9">
        <v>1747861.7394594473</v>
      </c>
      <c r="F4742" s="255" t="s">
        <v>9137</v>
      </c>
      <c r="G4742" s="9"/>
      <c r="H4742" s="255" t="s">
        <v>9171</v>
      </c>
      <c r="I4742" s="9">
        <v>3</v>
      </c>
    </row>
    <row r="4743" spans="1:9">
      <c r="A4743" s="255" t="s">
        <v>5923</v>
      </c>
      <c r="B4743" s="9">
        <v>8</v>
      </c>
      <c r="C4743" s="255" t="s">
        <v>9107</v>
      </c>
      <c r="D4743" s="9">
        <v>-1623869900.353545</v>
      </c>
      <c r="E4743" s="9">
        <v>1747861.7394594473</v>
      </c>
      <c r="F4743" s="255" t="s">
        <v>9137</v>
      </c>
      <c r="G4743" s="9"/>
      <c r="H4743" s="255" t="s">
        <v>9171</v>
      </c>
      <c r="I4743" s="9">
        <v>3</v>
      </c>
    </row>
    <row r="4744" spans="1:9">
      <c r="A4744" s="255" t="s">
        <v>5924</v>
      </c>
      <c r="B4744" s="9">
        <v>8</v>
      </c>
      <c r="C4744" s="255" t="s">
        <v>9108</v>
      </c>
      <c r="D4744" s="9">
        <v>0</v>
      </c>
      <c r="E4744" s="9">
        <v>1747861.7394594473</v>
      </c>
      <c r="F4744" s="255" t="s">
        <v>9137</v>
      </c>
      <c r="G4744" s="9"/>
      <c r="H4744" s="255" t="s">
        <v>9171</v>
      </c>
      <c r="I4744" s="9">
        <v>3</v>
      </c>
    </row>
    <row r="4745" spans="1:9">
      <c r="A4745" s="255" t="s">
        <v>5925</v>
      </c>
      <c r="B4745" s="9">
        <v>8</v>
      </c>
      <c r="C4745" s="255" t="s">
        <v>9215</v>
      </c>
      <c r="D4745" s="9">
        <v>-929.0608425674169</v>
      </c>
      <c r="E4745" s="9">
        <v>1747861.7394594473</v>
      </c>
      <c r="F4745" s="255" t="s">
        <v>9137</v>
      </c>
      <c r="G4745" s="9"/>
      <c r="H4745" s="255" t="s">
        <v>9171</v>
      </c>
      <c r="I4745" s="9">
        <v>3</v>
      </c>
    </row>
    <row r="4746" spans="1:9">
      <c r="A4746" s="255" t="s">
        <v>5926</v>
      </c>
      <c r="B4746" s="9">
        <v>8</v>
      </c>
      <c r="C4746" s="255" t="s">
        <v>9106</v>
      </c>
      <c r="D4746" s="9">
        <v>1148342.6507610695</v>
      </c>
      <c r="E4746" s="9">
        <v>1747861.7394594473</v>
      </c>
      <c r="F4746" s="255" t="s">
        <v>9138</v>
      </c>
      <c r="G4746" s="9"/>
      <c r="H4746" s="255" t="s">
        <v>9171</v>
      </c>
      <c r="I4746" s="9">
        <v>3</v>
      </c>
    </row>
    <row r="4747" spans="1:9">
      <c r="A4747" s="255" t="s">
        <v>5927</v>
      </c>
      <c r="B4747" s="9">
        <v>8</v>
      </c>
      <c r="C4747" s="255" t="s">
        <v>9107</v>
      </c>
      <c r="D4747" s="9">
        <v>2056428032.9470067</v>
      </c>
      <c r="E4747" s="9">
        <v>1747861.7394594473</v>
      </c>
      <c r="F4747" s="255" t="s">
        <v>9138</v>
      </c>
      <c r="G4747" s="9"/>
      <c r="H4747" s="255" t="s">
        <v>9171</v>
      </c>
      <c r="I4747" s="9">
        <v>3</v>
      </c>
    </row>
    <row r="4748" spans="1:9">
      <c r="A4748" s="255" t="s">
        <v>5928</v>
      </c>
      <c r="B4748" s="9">
        <v>8</v>
      </c>
      <c r="C4748" s="255" t="s">
        <v>9108</v>
      </c>
      <c r="D4748" s="9">
        <v>0.65699856277889113</v>
      </c>
      <c r="E4748" s="9">
        <v>1747861.7394594473</v>
      </c>
      <c r="F4748" s="255" t="s">
        <v>9138</v>
      </c>
      <c r="G4748" s="9"/>
      <c r="H4748" s="255" t="s">
        <v>9171</v>
      </c>
      <c r="I4748" s="9">
        <v>3</v>
      </c>
    </row>
    <row r="4749" spans="1:9">
      <c r="A4749" s="255" t="s">
        <v>5929</v>
      </c>
      <c r="B4749" s="9">
        <v>8</v>
      </c>
      <c r="C4749" s="255" t="s">
        <v>9215</v>
      </c>
      <c r="D4749" s="9">
        <v>1176.5393031504816</v>
      </c>
      <c r="E4749" s="9">
        <v>1747861.7394594473</v>
      </c>
      <c r="F4749" s="255" t="s">
        <v>9138</v>
      </c>
      <c r="G4749" s="9"/>
      <c r="H4749" s="255" t="s">
        <v>9171</v>
      </c>
      <c r="I4749" s="9">
        <v>3</v>
      </c>
    </row>
    <row r="4750" spans="1:9">
      <c r="A4750" s="255" t="s">
        <v>5930</v>
      </c>
      <c r="B4750" s="9">
        <v>8</v>
      </c>
      <c r="C4750" s="255" t="s">
        <v>9106</v>
      </c>
      <c r="D4750" s="9">
        <v>1270375.4134126485</v>
      </c>
      <c r="E4750" s="9">
        <v>1747861.7394594473</v>
      </c>
      <c r="F4750" s="255" t="s">
        <v>9139</v>
      </c>
      <c r="G4750" s="9"/>
      <c r="H4750" s="255" t="s">
        <v>9171</v>
      </c>
      <c r="I4750" s="9">
        <v>3</v>
      </c>
    </row>
    <row r="4751" spans="1:9">
      <c r="A4751" s="255" t="s">
        <v>5931</v>
      </c>
      <c r="B4751" s="9">
        <v>8</v>
      </c>
      <c r="C4751" s="255" t="s">
        <v>9107</v>
      </c>
      <c r="D4751" s="9">
        <v>4669263646.4472504</v>
      </c>
      <c r="E4751" s="9">
        <v>1747861.7394594473</v>
      </c>
      <c r="F4751" s="255" t="s">
        <v>9139</v>
      </c>
      <c r="G4751" s="9"/>
      <c r="H4751" s="255" t="s">
        <v>9171</v>
      </c>
      <c r="I4751" s="9">
        <v>3</v>
      </c>
    </row>
    <row r="4752" spans="1:9">
      <c r="A4752" s="255" t="s">
        <v>5932</v>
      </c>
      <c r="B4752" s="9">
        <v>8</v>
      </c>
      <c r="C4752" s="255" t="s">
        <v>9108</v>
      </c>
      <c r="D4752" s="9">
        <v>0.72681687843658116</v>
      </c>
      <c r="E4752" s="9">
        <v>1747861.7394594473</v>
      </c>
      <c r="F4752" s="255" t="s">
        <v>9139</v>
      </c>
      <c r="G4752" s="9"/>
      <c r="H4752" s="255" t="s">
        <v>9171</v>
      </c>
      <c r="I4752" s="9">
        <v>3</v>
      </c>
    </row>
    <row r="4753" spans="1:9">
      <c r="A4753" s="255" t="s">
        <v>5933</v>
      </c>
      <c r="B4753" s="9">
        <v>8</v>
      </c>
      <c r="C4753" s="255" t="s">
        <v>9215</v>
      </c>
      <c r="D4753" s="9">
        <v>2671.4147584072016</v>
      </c>
      <c r="E4753" s="9">
        <v>1747861.7394594473</v>
      </c>
      <c r="F4753" s="255" t="s">
        <v>9139</v>
      </c>
      <c r="G4753" s="9"/>
      <c r="H4753" s="255" t="s">
        <v>9171</v>
      </c>
      <c r="I4753" s="9">
        <v>3</v>
      </c>
    </row>
    <row r="4754" spans="1:9">
      <c r="A4754" s="255" t="s">
        <v>5934</v>
      </c>
      <c r="B4754" s="9">
        <v>8</v>
      </c>
      <c r="C4754" s="255" t="s">
        <v>9106</v>
      </c>
      <c r="D4754" s="9">
        <v>1394512.8929098991</v>
      </c>
      <c r="E4754" s="9">
        <v>1747861.7394594473</v>
      </c>
      <c r="F4754" s="255" t="s">
        <v>9140</v>
      </c>
      <c r="G4754" s="9"/>
      <c r="H4754" s="255" t="s">
        <v>9171</v>
      </c>
      <c r="I4754" s="9">
        <v>3</v>
      </c>
    </row>
    <row r="4755" spans="1:9">
      <c r="A4755" s="255" t="s">
        <v>5935</v>
      </c>
      <c r="B4755" s="9">
        <v>8</v>
      </c>
      <c r="C4755" s="255" t="s">
        <v>9107</v>
      </c>
      <c r="D4755" s="9">
        <v>4304040442.0171614</v>
      </c>
      <c r="E4755" s="9">
        <v>1747861.7394594473</v>
      </c>
      <c r="F4755" s="255" t="s">
        <v>9140</v>
      </c>
      <c r="G4755" s="9"/>
      <c r="H4755" s="255" t="s">
        <v>9171</v>
      </c>
      <c r="I4755" s="9">
        <v>3</v>
      </c>
    </row>
    <row r="4756" spans="1:9">
      <c r="A4756" s="255" t="s">
        <v>5936</v>
      </c>
      <c r="B4756" s="9">
        <v>8</v>
      </c>
      <c r="C4756" s="255" t="s">
        <v>9108</v>
      </c>
      <c r="D4756" s="9">
        <v>0.7978393607615516</v>
      </c>
      <c r="E4756" s="9">
        <v>1747861.7394594473</v>
      </c>
      <c r="F4756" s="255" t="s">
        <v>9140</v>
      </c>
      <c r="G4756" s="9"/>
      <c r="H4756" s="255" t="s">
        <v>9171</v>
      </c>
      <c r="I4756" s="9">
        <v>3</v>
      </c>
    </row>
    <row r="4757" spans="1:9">
      <c r="A4757" s="255" t="s">
        <v>5937</v>
      </c>
      <c r="B4757" s="9">
        <v>8</v>
      </c>
      <c r="C4757" s="255" t="s">
        <v>9215</v>
      </c>
      <c r="D4757" s="9">
        <v>2462.4604708998613</v>
      </c>
      <c r="E4757" s="9">
        <v>1747861.7394594473</v>
      </c>
      <c r="F4757" s="255" t="s">
        <v>9140</v>
      </c>
      <c r="G4757" s="9"/>
      <c r="H4757" s="255" t="s">
        <v>9171</v>
      </c>
      <c r="I4757" s="9">
        <v>3</v>
      </c>
    </row>
    <row r="4758" spans="1:9">
      <c r="A4758" s="255" t="s">
        <v>5938</v>
      </c>
      <c r="B4758" s="9">
        <v>8</v>
      </c>
      <c r="C4758" s="255" t="s">
        <v>9106</v>
      </c>
      <c r="D4758" s="9">
        <v>0</v>
      </c>
      <c r="E4758" s="9">
        <v>1747861.7394594473</v>
      </c>
      <c r="F4758" s="255" t="s">
        <v>9141</v>
      </c>
      <c r="G4758" s="9"/>
      <c r="H4758" s="255" t="s">
        <v>9171</v>
      </c>
      <c r="I4758" s="9">
        <v>3</v>
      </c>
    </row>
    <row r="4759" spans="1:9">
      <c r="A4759" s="255" t="s">
        <v>5939</v>
      </c>
      <c r="B4759" s="9">
        <v>8</v>
      </c>
      <c r="C4759" s="255" t="s">
        <v>9107</v>
      </c>
      <c r="D4759" s="9">
        <v>0</v>
      </c>
      <c r="E4759" s="9">
        <v>1747861.7394594473</v>
      </c>
      <c r="F4759" s="255" t="s">
        <v>9141</v>
      </c>
      <c r="G4759" s="9"/>
      <c r="H4759" s="255" t="s">
        <v>9171</v>
      </c>
      <c r="I4759" s="9">
        <v>3</v>
      </c>
    </row>
    <row r="4760" spans="1:9">
      <c r="A4760" s="255" t="s">
        <v>5940</v>
      </c>
      <c r="B4760" s="9">
        <v>8</v>
      </c>
      <c r="C4760" s="255" t="s">
        <v>9108</v>
      </c>
      <c r="D4760" s="9">
        <v>0</v>
      </c>
      <c r="E4760" s="9">
        <v>1747861.7394594473</v>
      </c>
      <c r="F4760" s="255" t="s">
        <v>9141</v>
      </c>
      <c r="G4760" s="9"/>
      <c r="H4760" s="255" t="s">
        <v>9171</v>
      </c>
      <c r="I4760" s="9">
        <v>3</v>
      </c>
    </row>
    <row r="4761" spans="1:9">
      <c r="A4761" s="255" t="s">
        <v>5941</v>
      </c>
      <c r="B4761" s="9">
        <v>8</v>
      </c>
      <c r="C4761" s="255" t="s">
        <v>9215</v>
      </c>
      <c r="D4761" s="9">
        <v>0</v>
      </c>
      <c r="E4761" s="9">
        <v>1747861.7394594473</v>
      </c>
      <c r="F4761" s="255" t="s">
        <v>9141</v>
      </c>
      <c r="G4761" s="9"/>
      <c r="H4761" s="255" t="s">
        <v>9171</v>
      </c>
      <c r="I4761" s="9">
        <v>3</v>
      </c>
    </row>
    <row r="4762" spans="1:9">
      <c r="A4762" s="255" t="s">
        <v>5942</v>
      </c>
      <c r="B4762" s="9">
        <v>9</v>
      </c>
      <c r="C4762" s="255" t="s">
        <v>9106</v>
      </c>
      <c r="D4762" s="9">
        <v>1491713.9506113932</v>
      </c>
      <c r="E4762" s="9">
        <v>1748169.3782831321</v>
      </c>
      <c r="F4762" s="255" t="s">
        <v>9117</v>
      </c>
      <c r="G4762" s="9"/>
      <c r="H4762" s="255" t="s">
        <v>9171</v>
      </c>
      <c r="I4762" s="9">
        <v>3</v>
      </c>
    </row>
    <row r="4763" spans="1:9">
      <c r="A4763" s="255" t="s">
        <v>5943</v>
      </c>
      <c r="B4763" s="9">
        <v>9</v>
      </c>
      <c r="C4763" s="255" t="s">
        <v>9107</v>
      </c>
      <c r="D4763" s="9">
        <v>8365216163.9092274</v>
      </c>
      <c r="E4763" s="9">
        <v>1748169.3782831321</v>
      </c>
      <c r="F4763" s="255" t="s">
        <v>9117</v>
      </c>
      <c r="G4763" s="9"/>
      <c r="H4763" s="255" t="s">
        <v>9171</v>
      </c>
      <c r="I4763" s="9">
        <v>3</v>
      </c>
    </row>
    <row r="4764" spans="1:9">
      <c r="A4764" s="255" t="s">
        <v>5944</v>
      </c>
      <c r="B4764" s="9">
        <v>9</v>
      </c>
      <c r="C4764" s="255" t="s">
        <v>9108</v>
      </c>
      <c r="D4764" s="9">
        <v>0.8533005835375046</v>
      </c>
      <c r="E4764" s="9">
        <v>1748169.3782831321</v>
      </c>
      <c r="F4764" s="255" t="s">
        <v>9117</v>
      </c>
      <c r="G4764" s="9"/>
      <c r="H4764" s="255" t="s">
        <v>9171</v>
      </c>
      <c r="I4764" s="9">
        <v>3</v>
      </c>
    </row>
    <row r="4765" spans="1:9">
      <c r="A4765" s="255" t="s">
        <v>5945</v>
      </c>
      <c r="B4765" s="9">
        <v>9</v>
      </c>
      <c r="C4765" s="255" t="s">
        <v>9215</v>
      </c>
      <c r="D4765" s="9">
        <v>4785.1291000902111</v>
      </c>
      <c r="E4765" s="9">
        <v>1748169.3782831321</v>
      </c>
      <c r="F4765" s="255" t="s">
        <v>9117</v>
      </c>
      <c r="G4765" s="9"/>
      <c r="H4765" s="255" t="s">
        <v>9171</v>
      </c>
      <c r="I4765" s="9">
        <v>3</v>
      </c>
    </row>
    <row r="4766" spans="1:9">
      <c r="A4766" s="255" t="s">
        <v>5946</v>
      </c>
      <c r="B4766" s="9">
        <v>9</v>
      </c>
      <c r="C4766" s="255" t="s">
        <v>9106</v>
      </c>
      <c r="D4766" s="9">
        <v>0</v>
      </c>
      <c r="E4766" s="9">
        <v>1748169.3782831321</v>
      </c>
      <c r="F4766" s="255" t="s">
        <v>9118</v>
      </c>
      <c r="G4766" s="9"/>
      <c r="H4766" s="255" t="s">
        <v>9171</v>
      </c>
      <c r="I4766" s="9">
        <v>3</v>
      </c>
    </row>
    <row r="4767" spans="1:9">
      <c r="A4767" s="255" t="s">
        <v>5947</v>
      </c>
      <c r="B4767" s="9">
        <v>9</v>
      </c>
      <c r="C4767" s="255" t="s">
        <v>9107</v>
      </c>
      <c r="D4767" s="9">
        <v>0</v>
      </c>
      <c r="E4767" s="9">
        <v>1748169.3782831321</v>
      </c>
      <c r="F4767" s="255" t="s">
        <v>9118</v>
      </c>
      <c r="G4767" s="9"/>
      <c r="H4767" s="255" t="s">
        <v>9171</v>
      </c>
      <c r="I4767" s="9">
        <v>3</v>
      </c>
    </row>
    <row r="4768" spans="1:9">
      <c r="A4768" s="255" t="s">
        <v>5948</v>
      </c>
      <c r="B4768" s="9">
        <v>9</v>
      </c>
      <c r="C4768" s="255" t="s">
        <v>9108</v>
      </c>
      <c r="D4768" s="9">
        <v>0</v>
      </c>
      <c r="E4768" s="9">
        <v>1748169.3782831321</v>
      </c>
      <c r="F4768" s="255" t="s">
        <v>9118</v>
      </c>
      <c r="G4768" s="9"/>
      <c r="H4768" s="255" t="s">
        <v>9171</v>
      </c>
      <c r="I4768" s="9">
        <v>3</v>
      </c>
    </row>
    <row r="4769" spans="1:9">
      <c r="A4769" s="255" t="s">
        <v>5949</v>
      </c>
      <c r="B4769" s="9">
        <v>9</v>
      </c>
      <c r="C4769" s="255" t="s">
        <v>9215</v>
      </c>
      <c r="D4769" s="9">
        <v>0</v>
      </c>
      <c r="E4769" s="9">
        <v>1748169.3782831321</v>
      </c>
      <c r="F4769" s="255" t="s">
        <v>9118</v>
      </c>
      <c r="G4769" s="9"/>
      <c r="H4769" s="255" t="s">
        <v>9171</v>
      </c>
      <c r="I4769" s="9">
        <v>3</v>
      </c>
    </row>
    <row r="4770" spans="1:9">
      <c r="A4770" s="255" t="s">
        <v>5950</v>
      </c>
      <c r="B4770" s="9">
        <v>9</v>
      </c>
      <c r="C4770" s="255" t="s">
        <v>9106</v>
      </c>
      <c r="D4770" s="9">
        <v>0</v>
      </c>
      <c r="E4770" s="9">
        <v>1748169.3782831321</v>
      </c>
      <c r="F4770" s="255" t="s">
        <v>9119</v>
      </c>
      <c r="G4770" s="9"/>
      <c r="H4770" s="255" t="s">
        <v>9171</v>
      </c>
      <c r="I4770" s="9">
        <v>3</v>
      </c>
    </row>
    <row r="4771" spans="1:9">
      <c r="A4771" s="255" t="s">
        <v>5951</v>
      </c>
      <c r="B4771" s="9">
        <v>9</v>
      </c>
      <c r="C4771" s="255" t="s">
        <v>9107</v>
      </c>
      <c r="D4771" s="9">
        <v>0</v>
      </c>
      <c r="E4771" s="9">
        <v>1748169.3782831321</v>
      </c>
      <c r="F4771" s="255" t="s">
        <v>9119</v>
      </c>
      <c r="G4771" s="9"/>
      <c r="H4771" s="255" t="s">
        <v>9171</v>
      </c>
      <c r="I4771" s="9">
        <v>3</v>
      </c>
    </row>
    <row r="4772" spans="1:9">
      <c r="A4772" s="255" t="s">
        <v>5952</v>
      </c>
      <c r="B4772" s="9">
        <v>9</v>
      </c>
      <c r="C4772" s="255" t="s">
        <v>9108</v>
      </c>
      <c r="D4772" s="9">
        <v>0</v>
      </c>
      <c r="E4772" s="9">
        <v>1748169.3782831321</v>
      </c>
      <c r="F4772" s="255" t="s">
        <v>9119</v>
      </c>
      <c r="G4772" s="9"/>
      <c r="H4772" s="255" t="s">
        <v>9171</v>
      </c>
      <c r="I4772" s="9">
        <v>3</v>
      </c>
    </row>
    <row r="4773" spans="1:9">
      <c r="A4773" s="255" t="s">
        <v>5953</v>
      </c>
      <c r="B4773" s="9">
        <v>9</v>
      </c>
      <c r="C4773" s="255" t="s">
        <v>9215</v>
      </c>
      <c r="D4773" s="9">
        <v>0</v>
      </c>
      <c r="E4773" s="9">
        <v>1748169.3782831321</v>
      </c>
      <c r="F4773" s="255" t="s">
        <v>9119</v>
      </c>
      <c r="G4773" s="9"/>
      <c r="H4773" s="255" t="s">
        <v>9171</v>
      </c>
      <c r="I4773" s="9">
        <v>3</v>
      </c>
    </row>
    <row r="4774" spans="1:9">
      <c r="A4774" s="255" t="s">
        <v>5954</v>
      </c>
      <c r="B4774" s="9">
        <v>9</v>
      </c>
      <c r="C4774" s="255" t="s">
        <v>9106</v>
      </c>
      <c r="D4774" s="9">
        <v>0</v>
      </c>
      <c r="E4774" s="9">
        <v>1748169.3782831321</v>
      </c>
      <c r="F4774" s="255" t="s">
        <v>9120</v>
      </c>
      <c r="G4774" s="9"/>
      <c r="H4774" s="255" t="s">
        <v>9171</v>
      </c>
      <c r="I4774" s="9">
        <v>3</v>
      </c>
    </row>
    <row r="4775" spans="1:9">
      <c r="A4775" s="255" t="s">
        <v>5955</v>
      </c>
      <c r="B4775" s="9">
        <v>9</v>
      </c>
      <c r="C4775" s="255" t="s">
        <v>9107</v>
      </c>
      <c r="D4775" s="9">
        <v>0</v>
      </c>
      <c r="E4775" s="9">
        <v>1748169.3782831321</v>
      </c>
      <c r="F4775" s="255" t="s">
        <v>9120</v>
      </c>
      <c r="G4775" s="9"/>
      <c r="H4775" s="255" t="s">
        <v>9171</v>
      </c>
      <c r="I4775" s="9">
        <v>3</v>
      </c>
    </row>
    <row r="4776" spans="1:9">
      <c r="A4776" s="255" t="s">
        <v>5956</v>
      </c>
      <c r="B4776" s="9">
        <v>9</v>
      </c>
      <c r="C4776" s="255" t="s">
        <v>9108</v>
      </c>
      <c r="D4776" s="9">
        <v>0</v>
      </c>
      <c r="E4776" s="9">
        <v>1748169.3782831321</v>
      </c>
      <c r="F4776" s="255" t="s">
        <v>9120</v>
      </c>
      <c r="G4776" s="9"/>
      <c r="H4776" s="255" t="s">
        <v>9171</v>
      </c>
      <c r="I4776" s="9">
        <v>3</v>
      </c>
    </row>
    <row r="4777" spans="1:9">
      <c r="A4777" s="255" t="s">
        <v>5957</v>
      </c>
      <c r="B4777" s="9">
        <v>9</v>
      </c>
      <c r="C4777" s="255" t="s">
        <v>9215</v>
      </c>
      <c r="D4777" s="9">
        <v>0</v>
      </c>
      <c r="E4777" s="9">
        <v>1748169.3782831321</v>
      </c>
      <c r="F4777" s="255" t="s">
        <v>9120</v>
      </c>
      <c r="G4777" s="9"/>
      <c r="H4777" s="255" t="s">
        <v>9171</v>
      </c>
      <c r="I4777" s="9">
        <v>3</v>
      </c>
    </row>
    <row r="4778" spans="1:9">
      <c r="A4778" s="255" t="s">
        <v>5958</v>
      </c>
      <c r="B4778" s="9">
        <v>9</v>
      </c>
      <c r="C4778" s="255" t="s">
        <v>9106</v>
      </c>
      <c r="D4778" s="9">
        <v>0</v>
      </c>
      <c r="E4778" s="9">
        <v>1748169.3782831321</v>
      </c>
      <c r="F4778" s="255" t="s">
        <v>9121</v>
      </c>
      <c r="G4778" s="9"/>
      <c r="H4778" s="255" t="s">
        <v>9171</v>
      </c>
      <c r="I4778" s="9">
        <v>3</v>
      </c>
    </row>
    <row r="4779" spans="1:9">
      <c r="A4779" s="255" t="s">
        <v>5959</v>
      </c>
      <c r="B4779" s="9">
        <v>9</v>
      </c>
      <c r="C4779" s="255" t="s">
        <v>9107</v>
      </c>
      <c r="D4779" s="9">
        <v>0</v>
      </c>
      <c r="E4779" s="9">
        <v>1748169.3782831321</v>
      </c>
      <c r="F4779" s="255" t="s">
        <v>9121</v>
      </c>
      <c r="G4779" s="9"/>
      <c r="H4779" s="255" t="s">
        <v>9171</v>
      </c>
      <c r="I4779" s="9">
        <v>3</v>
      </c>
    </row>
    <row r="4780" spans="1:9">
      <c r="A4780" s="255" t="s">
        <v>5960</v>
      </c>
      <c r="B4780" s="9">
        <v>9</v>
      </c>
      <c r="C4780" s="255" t="s">
        <v>9108</v>
      </c>
      <c r="D4780" s="9">
        <v>0</v>
      </c>
      <c r="E4780" s="9">
        <v>1748169.3782831321</v>
      </c>
      <c r="F4780" s="255" t="s">
        <v>9121</v>
      </c>
      <c r="G4780" s="9"/>
      <c r="H4780" s="255" t="s">
        <v>9171</v>
      </c>
      <c r="I4780" s="9">
        <v>3</v>
      </c>
    </row>
    <row r="4781" spans="1:9">
      <c r="A4781" s="255" t="s">
        <v>5961</v>
      </c>
      <c r="B4781" s="9">
        <v>9</v>
      </c>
      <c r="C4781" s="255" t="s">
        <v>9215</v>
      </c>
      <c r="D4781" s="9">
        <v>0</v>
      </c>
      <c r="E4781" s="9">
        <v>1748169.3782831321</v>
      </c>
      <c r="F4781" s="255" t="s">
        <v>9121</v>
      </c>
      <c r="G4781" s="9"/>
      <c r="H4781" s="255" t="s">
        <v>9171</v>
      </c>
      <c r="I4781" s="9">
        <v>3</v>
      </c>
    </row>
    <row r="4782" spans="1:9">
      <c r="A4782" s="255" t="s">
        <v>5962</v>
      </c>
      <c r="B4782" s="9">
        <v>9</v>
      </c>
      <c r="C4782" s="255" t="s">
        <v>9106</v>
      </c>
      <c r="D4782" s="9">
        <v>0</v>
      </c>
      <c r="E4782" s="9">
        <v>1748169.3782831321</v>
      </c>
      <c r="F4782" s="255" t="s">
        <v>9122</v>
      </c>
      <c r="G4782" s="9"/>
      <c r="H4782" s="255" t="s">
        <v>9171</v>
      </c>
      <c r="I4782" s="9">
        <v>3</v>
      </c>
    </row>
    <row r="4783" spans="1:9">
      <c r="A4783" s="255" t="s">
        <v>5963</v>
      </c>
      <c r="B4783" s="9">
        <v>9</v>
      </c>
      <c r="C4783" s="255" t="s">
        <v>9107</v>
      </c>
      <c r="D4783" s="9">
        <v>0</v>
      </c>
      <c r="E4783" s="9">
        <v>1748169.3782831321</v>
      </c>
      <c r="F4783" s="255" t="s">
        <v>9122</v>
      </c>
      <c r="G4783" s="9"/>
      <c r="H4783" s="255" t="s">
        <v>9171</v>
      </c>
      <c r="I4783" s="9">
        <v>3</v>
      </c>
    </row>
    <row r="4784" spans="1:9">
      <c r="A4784" s="255" t="s">
        <v>5964</v>
      </c>
      <c r="B4784" s="9">
        <v>9</v>
      </c>
      <c r="C4784" s="255" t="s">
        <v>9108</v>
      </c>
      <c r="D4784" s="9">
        <v>0</v>
      </c>
      <c r="E4784" s="9">
        <v>1748169.3782831321</v>
      </c>
      <c r="F4784" s="255" t="s">
        <v>9122</v>
      </c>
      <c r="G4784" s="9"/>
      <c r="H4784" s="255" t="s">
        <v>9171</v>
      </c>
      <c r="I4784" s="9">
        <v>3</v>
      </c>
    </row>
    <row r="4785" spans="1:9">
      <c r="A4785" s="255" t="s">
        <v>5965</v>
      </c>
      <c r="B4785" s="9">
        <v>9</v>
      </c>
      <c r="C4785" s="255" t="s">
        <v>9215</v>
      </c>
      <c r="D4785" s="9">
        <v>0</v>
      </c>
      <c r="E4785" s="9">
        <v>1748169.3782831321</v>
      </c>
      <c r="F4785" s="255" t="s">
        <v>9122</v>
      </c>
      <c r="G4785" s="9"/>
      <c r="H4785" s="255" t="s">
        <v>9171</v>
      </c>
      <c r="I4785" s="9">
        <v>3</v>
      </c>
    </row>
    <row r="4786" spans="1:9">
      <c r="A4786" s="255" t="s">
        <v>5966</v>
      </c>
      <c r="B4786" s="9">
        <v>9</v>
      </c>
      <c r="C4786" s="255" t="s">
        <v>9106</v>
      </c>
      <c r="D4786" s="9">
        <v>0</v>
      </c>
      <c r="E4786" s="9">
        <v>1748169.3782831321</v>
      </c>
      <c r="F4786" s="255" t="s">
        <v>9123</v>
      </c>
      <c r="G4786" s="9"/>
      <c r="H4786" s="255" t="s">
        <v>9171</v>
      </c>
      <c r="I4786" s="9">
        <v>3</v>
      </c>
    </row>
    <row r="4787" spans="1:9">
      <c r="A4787" s="255" t="s">
        <v>5967</v>
      </c>
      <c r="B4787" s="9">
        <v>9</v>
      </c>
      <c r="C4787" s="255" t="s">
        <v>9107</v>
      </c>
      <c r="D4787" s="9">
        <v>0</v>
      </c>
      <c r="E4787" s="9">
        <v>1748169.3782831321</v>
      </c>
      <c r="F4787" s="255" t="s">
        <v>9123</v>
      </c>
      <c r="G4787" s="9"/>
      <c r="H4787" s="255" t="s">
        <v>9171</v>
      </c>
      <c r="I4787" s="9">
        <v>3</v>
      </c>
    </row>
    <row r="4788" spans="1:9">
      <c r="A4788" s="255" t="s">
        <v>5968</v>
      </c>
      <c r="B4788" s="9">
        <v>9</v>
      </c>
      <c r="C4788" s="255" t="s">
        <v>9108</v>
      </c>
      <c r="D4788" s="9">
        <v>0</v>
      </c>
      <c r="E4788" s="9">
        <v>1748169.3782831321</v>
      </c>
      <c r="F4788" s="255" t="s">
        <v>9123</v>
      </c>
      <c r="G4788" s="9"/>
      <c r="H4788" s="255" t="s">
        <v>9171</v>
      </c>
      <c r="I4788" s="9">
        <v>3</v>
      </c>
    </row>
    <row r="4789" spans="1:9">
      <c r="A4789" s="255" t="s">
        <v>5969</v>
      </c>
      <c r="B4789" s="9">
        <v>9</v>
      </c>
      <c r="C4789" s="255" t="s">
        <v>9215</v>
      </c>
      <c r="D4789" s="9">
        <v>0</v>
      </c>
      <c r="E4789" s="9">
        <v>1748169.3782831321</v>
      </c>
      <c r="F4789" s="255" t="s">
        <v>9123</v>
      </c>
      <c r="G4789" s="9"/>
      <c r="H4789" s="255" t="s">
        <v>9171</v>
      </c>
      <c r="I4789" s="9">
        <v>3</v>
      </c>
    </row>
    <row r="4790" spans="1:9">
      <c r="A4790" s="255" t="s">
        <v>5970</v>
      </c>
      <c r="B4790" s="9">
        <v>9</v>
      </c>
      <c r="C4790" s="255" t="s">
        <v>9106</v>
      </c>
      <c r="D4790" s="9">
        <v>0</v>
      </c>
      <c r="E4790" s="9">
        <v>1748169.3782831321</v>
      </c>
      <c r="F4790" s="255" t="s">
        <v>9124</v>
      </c>
      <c r="G4790" s="9"/>
      <c r="H4790" s="255" t="s">
        <v>9171</v>
      </c>
      <c r="I4790" s="9">
        <v>3</v>
      </c>
    </row>
    <row r="4791" spans="1:9">
      <c r="A4791" s="255" t="s">
        <v>5971</v>
      </c>
      <c r="B4791" s="9">
        <v>9</v>
      </c>
      <c r="C4791" s="255" t="s">
        <v>9107</v>
      </c>
      <c r="D4791" s="9">
        <v>0</v>
      </c>
      <c r="E4791" s="9">
        <v>1748169.3782831321</v>
      </c>
      <c r="F4791" s="255" t="s">
        <v>9124</v>
      </c>
      <c r="G4791" s="9"/>
      <c r="H4791" s="255" t="s">
        <v>9171</v>
      </c>
      <c r="I4791" s="9">
        <v>3</v>
      </c>
    </row>
    <row r="4792" spans="1:9">
      <c r="A4792" s="255" t="s">
        <v>5972</v>
      </c>
      <c r="B4792" s="9">
        <v>9</v>
      </c>
      <c r="C4792" s="255" t="s">
        <v>9108</v>
      </c>
      <c r="D4792" s="9">
        <v>0</v>
      </c>
      <c r="E4792" s="9">
        <v>1748169.3782831321</v>
      </c>
      <c r="F4792" s="255" t="s">
        <v>9124</v>
      </c>
      <c r="G4792" s="9"/>
      <c r="H4792" s="255" t="s">
        <v>9171</v>
      </c>
      <c r="I4792" s="9">
        <v>3</v>
      </c>
    </row>
    <row r="4793" spans="1:9">
      <c r="A4793" s="255" t="s">
        <v>5973</v>
      </c>
      <c r="B4793" s="9">
        <v>9</v>
      </c>
      <c r="C4793" s="255" t="s">
        <v>9215</v>
      </c>
      <c r="D4793" s="9">
        <v>0</v>
      </c>
      <c r="E4793" s="9">
        <v>1748169.3782831321</v>
      </c>
      <c r="F4793" s="255" t="s">
        <v>9124</v>
      </c>
      <c r="G4793" s="9"/>
      <c r="H4793" s="255" t="s">
        <v>9171</v>
      </c>
      <c r="I4793" s="9">
        <v>3</v>
      </c>
    </row>
    <row r="4794" spans="1:9">
      <c r="A4794" s="255" t="s">
        <v>5974</v>
      </c>
      <c r="B4794" s="9">
        <v>9</v>
      </c>
      <c r="C4794" s="255" t="s">
        <v>9106</v>
      </c>
      <c r="D4794" s="9">
        <v>1335323.7199443558</v>
      </c>
      <c r="E4794" s="9">
        <v>1748169.3782831321</v>
      </c>
      <c r="F4794" s="255" t="s">
        <v>9125</v>
      </c>
      <c r="G4794" s="9"/>
      <c r="H4794" s="255" t="s">
        <v>9171</v>
      </c>
      <c r="I4794" s="9">
        <v>3</v>
      </c>
    </row>
    <row r="4795" spans="1:9">
      <c r="A4795" s="255" t="s">
        <v>5975</v>
      </c>
      <c r="B4795" s="9">
        <v>9</v>
      </c>
      <c r="C4795" s="255" t="s">
        <v>9107</v>
      </c>
      <c r="D4795" s="9">
        <v>5191630812.1942148</v>
      </c>
      <c r="E4795" s="9">
        <v>1748169.3782831321</v>
      </c>
      <c r="F4795" s="255" t="s">
        <v>9125</v>
      </c>
      <c r="G4795" s="9"/>
      <c r="H4795" s="255" t="s">
        <v>9171</v>
      </c>
      <c r="I4795" s="9">
        <v>3</v>
      </c>
    </row>
    <row r="4796" spans="1:9">
      <c r="A4796" s="255" t="s">
        <v>5976</v>
      </c>
      <c r="B4796" s="9">
        <v>9</v>
      </c>
      <c r="C4796" s="255" t="s">
        <v>9108</v>
      </c>
      <c r="D4796" s="9">
        <v>0.76384115665941366</v>
      </c>
      <c r="E4796" s="9">
        <v>1748169.3782831321</v>
      </c>
      <c r="F4796" s="255" t="s">
        <v>9125</v>
      </c>
      <c r="G4796" s="9"/>
      <c r="H4796" s="255" t="s">
        <v>9171</v>
      </c>
      <c r="I4796" s="9">
        <v>3</v>
      </c>
    </row>
    <row r="4797" spans="1:9">
      <c r="A4797" s="255" t="s">
        <v>5977</v>
      </c>
      <c r="B4797" s="9">
        <v>9</v>
      </c>
      <c r="C4797" s="255" t="s">
        <v>9215</v>
      </c>
      <c r="D4797" s="9">
        <v>2969.752746323064</v>
      </c>
      <c r="E4797" s="9">
        <v>1748169.3782831321</v>
      </c>
      <c r="F4797" s="255" t="s">
        <v>9125</v>
      </c>
      <c r="G4797" s="9"/>
      <c r="H4797" s="255" t="s">
        <v>9171</v>
      </c>
      <c r="I4797" s="9">
        <v>3</v>
      </c>
    </row>
    <row r="4798" spans="1:9">
      <c r="A4798" s="255" t="s">
        <v>5978</v>
      </c>
      <c r="B4798" s="9">
        <v>9</v>
      </c>
      <c r="C4798" s="255" t="s">
        <v>9106</v>
      </c>
      <c r="D4798" s="9">
        <v>1335323.7199443558</v>
      </c>
      <c r="E4798" s="9">
        <v>1748169.3782831321</v>
      </c>
      <c r="F4798" s="255" t="s">
        <v>9126</v>
      </c>
      <c r="G4798" s="9"/>
      <c r="H4798" s="255" t="s">
        <v>9171</v>
      </c>
      <c r="I4798" s="9">
        <v>3</v>
      </c>
    </row>
    <row r="4799" spans="1:9">
      <c r="A4799" s="255" t="s">
        <v>5979</v>
      </c>
      <c r="B4799" s="9">
        <v>9</v>
      </c>
      <c r="C4799" s="255" t="s">
        <v>9107</v>
      </c>
      <c r="D4799" s="9">
        <v>5191630812.1942148</v>
      </c>
      <c r="E4799" s="9">
        <v>1748169.3782831321</v>
      </c>
      <c r="F4799" s="255" t="s">
        <v>9126</v>
      </c>
      <c r="G4799" s="9"/>
      <c r="H4799" s="255" t="s">
        <v>9171</v>
      </c>
      <c r="I4799" s="9">
        <v>3</v>
      </c>
    </row>
    <row r="4800" spans="1:9">
      <c r="A4800" s="255" t="s">
        <v>5980</v>
      </c>
      <c r="B4800" s="9">
        <v>9</v>
      </c>
      <c r="C4800" s="255" t="s">
        <v>9108</v>
      </c>
      <c r="D4800" s="9">
        <v>0.76384115665941366</v>
      </c>
      <c r="E4800" s="9">
        <v>1748169.3782831321</v>
      </c>
      <c r="F4800" s="255" t="s">
        <v>9126</v>
      </c>
      <c r="G4800" s="9"/>
      <c r="H4800" s="255" t="s">
        <v>9171</v>
      </c>
      <c r="I4800" s="9">
        <v>3</v>
      </c>
    </row>
    <row r="4801" spans="1:9">
      <c r="A4801" s="255" t="s">
        <v>5981</v>
      </c>
      <c r="B4801" s="9">
        <v>9</v>
      </c>
      <c r="C4801" s="255" t="s">
        <v>9215</v>
      </c>
      <c r="D4801" s="9">
        <v>2969.752746323064</v>
      </c>
      <c r="E4801" s="9">
        <v>1748169.3782831321</v>
      </c>
      <c r="F4801" s="255" t="s">
        <v>9126</v>
      </c>
      <c r="G4801" s="9"/>
      <c r="H4801" s="255" t="s">
        <v>9171</v>
      </c>
      <c r="I4801" s="9">
        <v>3</v>
      </c>
    </row>
    <row r="4802" spans="1:9">
      <c r="A4802" s="255" t="s">
        <v>5982</v>
      </c>
      <c r="B4802" s="9">
        <v>9</v>
      </c>
      <c r="C4802" s="255" t="s">
        <v>9106</v>
      </c>
      <c r="D4802" s="9">
        <v>1335323.7199443558</v>
      </c>
      <c r="E4802" s="9">
        <v>1748169.3782831321</v>
      </c>
      <c r="F4802" s="255" t="s">
        <v>9127</v>
      </c>
      <c r="G4802" s="9"/>
      <c r="H4802" s="255" t="s">
        <v>9171</v>
      </c>
      <c r="I4802" s="9">
        <v>3</v>
      </c>
    </row>
    <row r="4803" spans="1:9">
      <c r="A4803" s="255" t="s">
        <v>5983</v>
      </c>
      <c r="B4803" s="9">
        <v>9</v>
      </c>
      <c r="C4803" s="255" t="s">
        <v>9107</v>
      </c>
      <c r="D4803" s="9">
        <v>5191630812.1942148</v>
      </c>
      <c r="E4803" s="9">
        <v>1748169.3782831321</v>
      </c>
      <c r="F4803" s="255" t="s">
        <v>9127</v>
      </c>
      <c r="G4803" s="9"/>
      <c r="H4803" s="255" t="s">
        <v>9171</v>
      </c>
      <c r="I4803" s="9">
        <v>3</v>
      </c>
    </row>
    <row r="4804" spans="1:9">
      <c r="A4804" s="255" t="s">
        <v>5984</v>
      </c>
      <c r="B4804" s="9">
        <v>9</v>
      </c>
      <c r="C4804" s="255" t="s">
        <v>9108</v>
      </c>
      <c r="D4804" s="9">
        <v>0.76384115665941366</v>
      </c>
      <c r="E4804" s="9">
        <v>1748169.3782831321</v>
      </c>
      <c r="F4804" s="255" t="s">
        <v>9127</v>
      </c>
      <c r="G4804" s="9"/>
      <c r="H4804" s="255" t="s">
        <v>9171</v>
      </c>
      <c r="I4804" s="9">
        <v>3</v>
      </c>
    </row>
    <row r="4805" spans="1:9">
      <c r="A4805" s="255" t="s">
        <v>5985</v>
      </c>
      <c r="B4805" s="9">
        <v>9</v>
      </c>
      <c r="C4805" s="255" t="s">
        <v>9215</v>
      </c>
      <c r="D4805" s="9">
        <v>2969.752746323064</v>
      </c>
      <c r="E4805" s="9">
        <v>1748169.3782831321</v>
      </c>
      <c r="F4805" s="255" t="s">
        <v>9127</v>
      </c>
      <c r="G4805" s="9"/>
      <c r="H4805" s="255" t="s">
        <v>9171</v>
      </c>
      <c r="I4805" s="9">
        <v>3</v>
      </c>
    </row>
    <row r="4806" spans="1:9">
      <c r="A4806" s="255" t="s">
        <v>5986</v>
      </c>
      <c r="B4806" s="9">
        <v>9</v>
      </c>
      <c r="C4806" s="255" t="s">
        <v>9106</v>
      </c>
      <c r="D4806" s="9">
        <v>1748169.3782831321</v>
      </c>
      <c r="E4806" s="9">
        <v>1748169.3782831321</v>
      </c>
      <c r="F4806" s="255" t="s">
        <v>9128</v>
      </c>
      <c r="G4806" s="9"/>
      <c r="H4806" s="255" t="s">
        <v>9171</v>
      </c>
      <c r="I4806" s="9">
        <v>3</v>
      </c>
    </row>
    <row r="4807" spans="1:9">
      <c r="A4807" s="255" t="s">
        <v>5987</v>
      </c>
      <c r="B4807" s="9">
        <v>9</v>
      </c>
      <c r="C4807" s="255" t="s">
        <v>9107</v>
      </c>
      <c r="D4807" s="9">
        <v>4656059994.9211864</v>
      </c>
      <c r="E4807" s="9">
        <v>1748169.3782831321</v>
      </c>
      <c r="F4807" s="255" t="s">
        <v>9128</v>
      </c>
      <c r="G4807" s="9"/>
      <c r="H4807" s="255" t="s">
        <v>9171</v>
      </c>
      <c r="I4807" s="9">
        <v>3</v>
      </c>
    </row>
    <row r="4808" spans="1:9">
      <c r="A4808" s="255" t="s">
        <v>5988</v>
      </c>
      <c r="B4808" s="9">
        <v>9</v>
      </c>
      <c r="C4808" s="255" t="s">
        <v>9108</v>
      </c>
      <c r="D4808" s="9">
        <v>1</v>
      </c>
      <c r="E4808" s="9">
        <v>1748169.3782831321</v>
      </c>
      <c r="F4808" s="255" t="s">
        <v>9128</v>
      </c>
      <c r="G4808" s="9"/>
      <c r="H4808" s="255" t="s">
        <v>9171</v>
      </c>
      <c r="I4808" s="9">
        <v>3</v>
      </c>
    </row>
    <row r="4809" spans="1:9">
      <c r="A4809" s="255" t="s">
        <v>5989</v>
      </c>
      <c r="B4809" s="9">
        <v>9</v>
      </c>
      <c r="C4809" s="255" t="s">
        <v>9215</v>
      </c>
      <c r="D4809" s="9">
        <v>2663.3918044565444</v>
      </c>
      <c r="E4809" s="9">
        <v>1748169.3782831321</v>
      </c>
      <c r="F4809" s="255" t="s">
        <v>9128</v>
      </c>
      <c r="G4809" s="9"/>
      <c r="H4809" s="255" t="s">
        <v>9171</v>
      </c>
      <c r="I4809" s="9">
        <v>3</v>
      </c>
    </row>
    <row r="4810" spans="1:9">
      <c r="A4810" s="255" t="s">
        <v>5990</v>
      </c>
      <c r="B4810" s="9">
        <v>9</v>
      </c>
      <c r="C4810" s="255" t="s">
        <v>9106</v>
      </c>
      <c r="D4810" s="9">
        <v>1646432.5708795791</v>
      </c>
      <c r="E4810" s="9">
        <v>1748169.3782831321</v>
      </c>
      <c r="F4810" s="255" t="s">
        <v>9129</v>
      </c>
      <c r="G4810" s="9"/>
      <c r="H4810" s="255" t="s">
        <v>9171</v>
      </c>
      <c r="I4810" s="9">
        <v>3</v>
      </c>
    </row>
    <row r="4811" spans="1:9">
      <c r="A4811" s="255" t="s">
        <v>5991</v>
      </c>
      <c r="B4811" s="9">
        <v>9</v>
      </c>
      <c r="C4811" s="255" t="s">
        <v>9107</v>
      </c>
      <c r="D4811" s="9">
        <v>11305990549.365395</v>
      </c>
      <c r="E4811" s="9">
        <v>1748169.3782831321</v>
      </c>
      <c r="F4811" s="255" t="s">
        <v>9129</v>
      </c>
      <c r="G4811" s="9"/>
      <c r="H4811" s="255" t="s">
        <v>9171</v>
      </c>
      <c r="I4811" s="9">
        <v>3</v>
      </c>
    </row>
    <row r="4812" spans="1:9">
      <c r="A4812" s="255" t="s">
        <v>5992</v>
      </c>
      <c r="B4812" s="9">
        <v>9</v>
      </c>
      <c r="C4812" s="255" t="s">
        <v>9108</v>
      </c>
      <c r="D4812" s="9">
        <v>0.94180380421520238</v>
      </c>
      <c r="E4812" s="9">
        <v>1748169.3782831321</v>
      </c>
      <c r="F4812" s="255" t="s">
        <v>9129</v>
      </c>
      <c r="G4812" s="9"/>
      <c r="H4812" s="255" t="s">
        <v>9171</v>
      </c>
      <c r="I4812" s="9">
        <v>3</v>
      </c>
    </row>
    <row r="4813" spans="1:9">
      <c r="A4813" s="255" t="s">
        <v>5993</v>
      </c>
      <c r="B4813" s="9">
        <v>9</v>
      </c>
      <c r="C4813" s="255" t="s">
        <v>9215</v>
      </c>
      <c r="D4813" s="9">
        <v>6467.3313065745087</v>
      </c>
      <c r="E4813" s="9">
        <v>1748169.3782831321</v>
      </c>
      <c r="F4813" s="255" t="s">
        <v>9129</v>
      </c>
      <c r="G4813" s="9"/>
      <c r="H4813" s="255" t="s">
        <v>9171</v>
      </c>
      <c r="I4813" s="9">
        <v>3</v>
      </c>
    </row>
    <row r="4814" spans="1:9">
      <c r="A4814" s="255" t="s">
        <v>5994</v>
      </c>
      <c r="B4814" s="9">
        <v>9</v>
      </c>
      <c r="C4814" s="255" t="s">
        <v>9106</v>
      </c>
      <c r="D4814" s="9">
        <v>1350302.6716166835</v>
      </c>
      <c r="E4814" s="9">
        <v>1748169.3782831321</v>
      </c>
      <c r="F4814" s="255" t="s">
        <v>9130</v>
      </c>
      <c r="G4814" s="9"/>
      <c r="H4814" s="255" t="s">
        <v>9171</v>
      </c>
      <c r="I4814" s="9">
        <v>3</v>
      </c>
    </row>
    <row r="4815" spans="1:9">
      <c r="A4815" s="255" t="s">
        <v>5995</v>
      </c>
      <c r="B4815" s="9">
        <v>9</v>
      </c>
      <c r="C4815" s="255" t="s">
        <v>9107</v>
      </c>
      <c r="D4815" s="9">
        <v>16497621361.559608</v>
      </c>
      <c r="E4815" s="9">
        <v>1748169.3782831321</v>
      </c>
      <c r="F4815" s="255" t="s">
        <v>9130</v>
      </c>
      <c r="G4815" s="9"/>
      <c r="H4815" s="255" t="s">
        <v>9171</v>
      </c>
      <c r="I4815" s="9">
        <v>3</v>
      </c>
    </row>
    <row r="4816" spans="1:9">
      <c r="A4816" s="255" t="s">
        <v>5996</v>
      </c>
      <c r="B4816" s="9">
        <v>9</v>
      </c>
      <c r="C4816" s="255" t="s">
        <v>9108</v>
      </c>
      <c r="D4816" s="9">
        <v>0.77240952071978775</v>
      </c>
      <c r="E4816" s="9">
        <v>1748169.3782831321</v>
      </c>
      <c r="F4816" s="255" t="s">
        <v>9130</v>
      </c>
      <c r="G4816" s="9"/>
      <c r="H4816" s="255" t="s">
        <v>9171</v>
      </c>
      <c r="I4816" s="9">
        <v>3</v>
      </c>
    </row>
    <row r="4817" spans="1:9">
      <c r="A4817" s="255" t="s">
        <v>5997</v>
      </c>
      <c r="B4817" s="9">
        <v>9</v>
      </c>
      <c r="C4817" s="255" t="s">
        <v>9215</v>
      </c>
      <c r="D4817" s="9">
        <v>9437.0840528975714</v>
      </c>
      <c r="E4817" s="9">
        <v>1748169.3782831321</v>
      </c>
      <c r="F4817" s="255" t="s">
        <v>9130</v>
      </c>
      <c r="G4817" s="9"/>
      <c r="H4817" s="255" t="s">
        <v>9171</v>
      </c>
      <c r="I4817" s="9">
        <v>3</v>
      </c>
    </row>
    <row r="4818" spans="1:9">
      <c r="A4818" s="255" t="s">
        <v>5998</v>
      </c>
      <c r="B4818" s="9">
        <v>9</v>
      </c>
      <c r="C4818" s="255" t="s">
        <v>9106</v>
      </c>
      <c r="D4818" s="9">
        <v>1350302.6716166835</v>
      </c>
      <c r="E4818" s="9">
        <v>1748169.3782831321</v>
      </c>
      <c r="F4818" s="255" t="s">
        <v>9131</v>
      </c>
      <c r="G4818" s="9"/>
      <c r="H4818" s="255" t="s">
        <v>9171</v>
      </c>
      <c r="I4818" s="9">
        <v>3</v>
      </c>
    </row>
    <row r="4819" spans="1:9">
      <c r="A4819" s="255" t="s">
        <v>5999</v>
      </c>
      <c r="B4819" s="9">
        <v>9</v>
      </c>
      <c r="C4819" s="255" t="s">
        <v>9107</v>
      </c>
      <c r="D4819" s="9">
        <v>16497621361.559608</v>
      </c>
      <c r="E4819" s="9">
        <v>1748169.3782831321</v>
      </c>
      <c r="F4819" s="255" t="s">
        <v>9131</v>
      </c>
      <c r="G4819" s="9"/>
      <c r="H4819" s="255" t="s">
        <v>9171</v>
      </c>
      <c r="I4819" s="9">
        <v>3</v>
      </c>
    </row>
    <row r="4820" spans="1:9">
      <c r="A4820" s="255" t="s">
        <v>6000</v>
      </c>
      <c r="B4820" s="9">
        <v>9</v>
      </c>
      <c r="C4820" s="255" t="s">
        <v>9108</v>
      </c>
      <c r="D4820" s="9">
        <v>0.77240952071978775</v>
      </c>
      <c r="E4820" s="9">
        <v>1748169.3782831321</v>
      </c>
      <c r="F4820" s="255" t="s">
        <v>9131</v>
      </c>
      <c r="G4820" s="9"/>
      <c r="H4820" s="255" t="s">
        <v>9171</v>
      </c>
      <c r="I4820" s="9">
        <v>3</v>
      </c>
    </row>
    <row r="4821" spans="1:9">
      <c r="A4821" s="255" t="s">
        <v>6001</v>
      </c>
      <c r="B4821" s="9">
        <v>9</v>
      </c>
      <c r="C4821" s="255" t="s">
        <v>9215</v>
      </c>
      <c r="D4821" s="9">
        <v>9437.0840528975714</v>
      </c>
      <c r="E4821" s="9">
        <v>1748169.3782831321</v>
      </c>
      <c r="F4821" s="255" t="s">
        <v>9131</v>
      </c>
      <c r="G4821" s="9"/>
      <c r="H4821" s="255" t="s">
        <v>9171</v>
      </c>
      <c r="I4821" s="9">
        <v>3</v>
      </c>
    </row>
    <row r="4822" spans="1:9">
      <c r="A4822" s="255" t="s">
        <v>6002</v>
      </c>
      <c r="B4822" s="9">
        <v>9</v>
      </c>
      <c r="C4822" s="255" t="s">
        <v>9106</v>
      </c>
      <c r="D4822" s="9">
        <v>1087817.6352076642</v>
      </c>
      <c r="E4822" s="9">
        <v>1748169.3782831321</v>
      </c>
      <c r="F4822" s="255" t="s">
        <v>9132</v>
      </c>
      <c r="G4822" s="9"/>
      <c r="H4822" s="255" t="s">
        <v>9171</v>
      </c>
      <c r="I4822" s="9">
        <v>3</v>
      </c>
    </row>
    <row r="4823" spans="1:9">
      <c r="A4823" s="255" t="s">
        <v>6003</v>
      </c>
      <c r="B4823" s="9">
        <v>9</v>
      </c>
      <c r="C4823" s="255" t="s">
        <v>9107</v>
      </c>
      <c r="D4823" s="9">
        <v>-2623455126.599649</v>
      </c>
      <c r="E4823" s="9">
        <v>1748169.3782831321</v>
      </c>
      <c r="F4823" s="255" t="s">
        <v>9132</v>
      </c>
      <c r="G4823" s="9"/>
      <c r="H4823" s="255" t="s">
        <v>9171</v>
      </c>
      <c r="I4823" s="9">
        <v>3</v>
      </c>
    </row>
    <row r="4824" spans="1:9">
      <c r="A4824" s="255" t="s">
        <v>6004</v>
      </c>
      <c r="B4824" s="9">
        <v>9</v>
      </c>
      <c r="C4824" s="255" t="s">
        <v>9108</v>
      </c>
      <c r="D4824" s="9">
        <v>0.62226100555313701</v>
      </c>
      <c r="E4824" s="9">
        <v>1748169.3782831321</v>
      </c>
      <c r="F4824" s="255" t="s">
        <v>9132</v>
      </c>
      <c r="G4824" s="9"/>
      <c r="H4824" s="255" t="s">
        <v>9171</v>
      </c>
      <c r="I4824" s="9">
        <v>3</v>
      </c>
    </row>
    <row r="4825" spans="1:9">
      <c r="A4825" s="255" t="s">
        <v>6005</v>
      </c>
      <c r="B4825" s="9">
        <v>9</v>
      </c>
      <c r="C4825" s="255" t="s">
        <v>9215</v>
      </c>
      <c r="D4825" s="9">
        <v>-1500.6870382183049</v>
      </c>
      <c r="E4825" s="9">
        <v>1748169.3782831321</v>
      </c>
      <c r="F4825" s="255" t="s">
        <v>9132</v>
      </c>
      <c r="G4825" s="9"/>
      <c r="H4825" s="255" t="s">
        <v>9171</v>
      </c>
      <c r="I4825" s="9">
        <v>3</v>
      </c>
    </row>
    <row r="4826" spans="1:9">
      <c r="A4826" s="255" t="s">
        <v>6006</v>
      </c>
      <c r="B4826" s="9">
        <v>9</v>
      </c>
      <c r="C4826" s="255" t="s">
        <v>9106</v>
      </c>
      <c r="D4826" s="9">
        <v>1087817.6352076642</v>
      </c>
      <c r="E4826" s="9">
        <v>1748169.3782831321</v>
      </c>
      <c r="F4826" s="255" t="s">
        <v>9133</v>
      </c>
      <c r="G4826" s="9"/>
      <c r="H4826" s="255" t="s">
        <v>9171</v>
      </c>
      <c r="I4826" s="9">
        <v>3</v>
      </c>
    </row>
    <row r="4827" spans="1:9">
      <c r="A4827" s="255" t="s">
        <v>6007</v>
      </c>
      <c r="B4827" s="9">
        <v>9</v>
      </c>
      <c r="C4827" s="255" t="s">
        <v>9107</v>
      </c>
      <c r="D4827" s="9">
        <v>-2623455126.599649</v>
      </c>
      <c r="E4827" s="9">
        <v>1748169.3782831321</v>
      </c>
      <c r="F4827" s="255" t="s">
        <v>9133</v>
      </c>
      <c r="G4827" s="9"/>
      <c r="H4827" s="255" t="s">
        <v>9171</v>
      </c>
      <c r="I4827" s="9">
        <v>3</v>
      </c>
    </row>
    <row r="4828" spans="1:9">
      <c r="A4828" s="255" t="s">
        <v>6008</v>
      </c>
      <c r="B4828" s="9">
        <v>9</v>
      </c>
      <c r="C4828" s="255" t="s">
        <v>9108</v>
      </c>
      <c r="D4828" s="9">
        <v>0.62226100555313701</v>
      </c>
      <c r="E4828" s="9">
        <v>1748169.3782831321</v>
      </c>
      <c r="F4828" s="255" t="s">
        <v>9133</v>
      </c>
      <c r="G4828" s="9"/>
      <c r="H4828" s="255" t="s">
        <v>9171</v>
      </c>
      <c r="I4828" s="9">
        <v>3</v>
      </c>
    </row>
    <row r="4829" spans="1:9">
      <c r="A4829" s="255" t="s">
        <v>6009</v>
      </c>
      <c r="B4829" s="9">
        <v>9</v>
      </c>
      <c r="C4829" s="255" t="s">
        <v>9215</v>
      </c>
      <c r="D4829" s="9">
        <v>-1500.6870382183049</v>
      </c>
      <c r="E4829" s="9">
        <v>1748169.3782831321</v>
      </c>
      <c r="F4829" s="255" t="s">
        <v>9133</v>
      </c>
      <c r="G4829" s="9"/>
      <c r="H4829" s="255" t="s">
        <v>9171</v>
      </c>
      <c r="I4829" s="9">
        <v>3</v>
      </c>
    </row>
    <row r="4830" spans="1:9">
      <c r="A4830" s="255" t="s">
        <v>6010</v>
      </c>
      <c r="B4830" s="9">
        <v>9</v>
      </c>
      <c r="C4830" s="255" t="s">
        <v>9106</v>
      </c>
      <c r="D4830" s="9">
        <v>1748169.3782831321</v>
      </c>
      <c r="E4830" s="9">
        <v>1748169.3782831321</v>
      </c>
      <c r="F4830" s="255" t="s">
        <v>9134</v>
      </c>
      <c r="G4830" s="9"/>
      <c r="H4830" s="255" t="s">
        <v>9171</v>
      </c>
      <c r="I4830" s="9">
        <v>3</v>
      </c>
    </row>
    <row r="4831" spans="1:9">
      <c r="A4831" s="255" t="s">
        <v>6011</v>
      </c>
      <c r="B4831" s="9">
        <v>9</v>
      </c>
      <c r="C4831" s="255" t="s">
        <v>9107</v>
      </c>
      <c r="D4831" s="9">
        <v>7815085938.7938643</v>
      </c>
      <c r="E4831" s="9">
        <v>1748169.3782831321</v>
      </c>
      <c r="F4831" s="255" t="s">
        <v>9134</v>
      </c>
      <c r="G4831" s="9"/>
      <c r="H4831" s="255" t="s">
        <v>9171</v>
      </c>
      <c r="I4831" s="9">
        <v>3</v>
      </c>
    </row>
    <row r="4832" spans="1:9">
      <c r="A4832" s="255" t="s">
        <v>6012</v>
      </c>
      <c r="B4832" s="9">
        <v>9</v>
      </c>
      <c r="C4832" s="255" t="s">
        <v>9108</v>
      </c>
      <c r="D4832" s="9">
        <v>1</v>
      </c>
      <c r="E4832" s="9">
        <v>1748169.3782831321</v>
      </c>
      <c r="F4832" s="255" t="s">
        <v>9134</v>
      </c>
      <c r="G4832" s="9"/>
      <c r="H4832" s="255" t="s">
        <v>9171</v>
      </c>
      <c r="I4832" s="9">
        <v>3</v>
      </c>
    </row>
    <row r="4833" spans="1:9">
      <c r="A4833" s="255" t="s">
        <v>6013</v>
      </c>
      <c r="B4833" s="9">
        <v>9</v>
      </c>
      <c r="C4833" s="255" t="s">
        <v>9215</v>
      </c>
      <c r="D4833" s="9">
        <v>4470.4397845413687</v>
      </c>
      <c r="E4833" s="9">
        <v>1748169.3782831321</v>
      </c>
      <c r="F4833" s="255" t="s">
        <v>9134</v>
      </c>
      <c r="G4833" s="9"/>
      <c r="H4833" s="255" t="s">
        <v>9171</v>
      </c>
      <c r="I4833" s="9">
        <v>3</v>
      </c>
    </row>
    <row r="4834" spans="1:9">
      <c r="A4834" s="255" t="s">
        <v>6014</v>
      </c>
      <c r="B4834" s="9">
        <v>9</v>
      </c>
      <c r="C4834" s="255" t="s">
        <v>9106</v>
      </c>
      <c r="D4834" s="9">
        <v>1748169.3782831321</v>
      </c>
      <c r="E4834" s="9">
        <v>1748169.3782831321</v>
      </c>
      <c r="F4834" s="255" t="s">
        <v>9135</v>
      </c>
      <c r="G4834" s="9"/>
      <c r="H4834" s="255" t="s">
        <v>9171</v>
      </c>
      <c r="I4834" s="9">
        <v>3</v>
      </c>
    </row>
    <row r="4835" spans="1:9">
      <c r="A4835" s="255" t="s">
        <v>6015</v>
      </c>
      <c r="B4835" s="9">
        <v>9</v>
      </c>
      <c r="C4835" s="255" t="s">
        <v>9107</v>
      </c>
      <c r="D4835" s="9">
        <v>13021276158.830414</v>
      </c>
      <c r="E4835" s="9">
        <v>1748169.3782831321</v>
      </c>
      <c r="F4835" s="255" t="s">
        <v>9135</v>
      </c>
      <c r="G4835" s="9"/>
      <c r="H4835" s="255" t="s">
        <v>9171</v>
      </c>
      <c r="I4835" s="9">
        <v>3</v>
      </c>
    </row>
    <row r="4836" spans="1:9">
      <c r="A4836" s="255" t="s">
        <v>6016</v>
      </c>
      <c r="B4836" s="9">
        <v>9</v>
      </c>
      <c r="C4836" s="255" t="s">
        <v>9108</v>
      </c>
      <c r="D4836" s="9">
        <v>1</v>
      </c>
      <c r="E4836" s="9">
        <v>1748169.3782831321</v>
      </c>
      <c r="F4836" s="255" t="s">
        <v>9135</v>
      </c>
      <c r="G4836" s="9"/>
      <c r="H4836" s="255" t="s">
        <v>9171</v>
      </c>
      <c r="I4836" s="9">
        <v>3</v>
      </c>
    </row>
    <row r="4837" spans="1:9">
      <c r="A4837" s="255" t="s">
        <v>6017</v>
      </c>
      <c r="B4837" s="9">
        <v>9</v>
      </c>
      <c r="C4837" s="255" t="s">
        <v>9215</v>
      </c>
      <c r="D4837" s="9">
        <v>7448.5209045467554</v>
      </c>
      <c r="E4837" s="9">
        <v>1748169.3782831321</v>
      </c>
      <c r="F4837" s="255" t="s">
        <v>9135</v>
      </c>
      <c r="G4837" s="9"/>
      <c r="H4837" s="255" t="s">
        <v>9171</v>
      </c>
      <c r="I4837" s="9">
        <v>3</v>
      </c>
    </row>
    <row r="4838" spans="1:9">
      <c r="A4838" s="255" t="s">
        <v>6018</v>
      </c>
      <c r="B4838" s="9">
        <v>9</v>
      </c>
      <c r="C4838" s="255" t="s">
        <v>9106</v>
      </c>
      <c r="D4838" s="9">
        <v>1220169.0863969116</v>
      </c>
      <c r="E4838" s="9">
        <v>1748169.3782831321</v>
      </c>
      <c r="F4838" s="255" t="s">
        <v>9136</v>
      </c>
      <c r="G4838" s="9"/>
      <c r="H4838" s="255" t="s">
        <v>9171</v>
      </c>
      <c r="I4838" s="9">
        <v>3</v>
      </c>
    </row>
    <row r="4839" spans="1:9">
      <c r="A4839" s="255" t="s">
        <v>6019</v>
      </c>
      <c r="B4839" s="9">
        <v>9</v>
      </c>
      <c r="C4839" s="255" t="s">
        <v>9107</v>
      </c>
      <c r="D4839" s="9">
        <v>5582002298.077549</v>
      </c>
      <c r="E4839" s="9">
        <v>1748169.3782831321</v>
      </c>
      <c r="F4839" s="255" t="s">
        <v>9136</v>
      </c>
      <c r="G4839" s="9"/>
      <c r="H4839" s="255" t="s">
        <v>9171</v>
      </c>
      <c r="I4839" s="9">
        <v>3</v>
      </c>
    </row>
    <row r="4840" spans="1:9">
      <c r="A4840" s="255" t="s">
        <v>6020</v>
      </c>
      <c r="B4840" s="9">
        <v>9</v>
      </c>
      <c r="C4840" s="255" t="s">
        <v>9108</v>
      </c>
      <c r="D4840" s="9">
        <v>0.69796960269103514</v>
      </c>
      <c r="E4840" s="9">
        <v>1748169.3782831321</v>
      </c>
      <c r="F4840" s="255" t="s">
        <v>9136</v>
      </c>
      <c r="G4840" s="9"/>
      <c r="H4840" s="255" t="s">
        <v>9171</v>
      </c>
      <c r="I4840" s="9">
        <v>3</v>
      </c>
    </row>
    <row r="4841" spans="1:9">
      <c r="A4841" s="255" t="s">
        <v>6021</v>
      </c>
      <c r="B4841" s="9">
        <v>9</v>
      </c>
      <c r="C4841" s="255" t="s">
        <v>9215</v>
      </c>
      <c r="D4841" s="9">
        <v>3193.0557573085989</v>
      </c>
      <c r="E4841" s="9">
        <v>1748169.3782831321</v>
      </c>
      <c r="F4841" s="255" t="s">
        <v>9136</v>
      </c>
      <c r="G4841" s="9"/>
      <c r="H4841" s="255" t="s">
        <v>9171</v>
      </c>
      <c r="I4841" s="9">
        <v>3</v>
      </c>
    </row>
    <row r="4842" spans="1:9">
      <c r="A4842" s="255" t="s">
        <v>6022</v>
      </c>
      <c r="B4842" s="9">
        <v>9</v>
      </c>
      <c r="C4842" s="255" t="s">
        <v>9106</v>
      </c>
      <c r="D4842" s="9">
        <v>0</v>
      </c>
      <c r="E4842" s="9">
        <v>1748169.3782831321</v>
      </c>
      <c r="F4842" s="255" t="s">
        <v>9137</v>
      </c>
      <c r="G4842" s="9"/>
      <c r="H4842" s="255" t="s">
        <v>9171</v>
      </c>
      <c r="I4842" s="9">
        <v>3</v>
      </c>
    </row>
    <row r="4843" spans="1:9">
      <c r="A4843" s="255" t="s">
        <v>6023</v>
      </c>
      <c r="B4843" s="9">
        <v>9</v>
      </c>
      <c r="C4843" s="255" t="s">
        <v>9107</v>
      </c>
      <c r="D4843" s="9">
        <v>-2105657095.3483539</v>
      </c>
      <c r="E4843" s="9">
        <v>1748169.3782831321</v>
      </c>
      <c r="F4843" s="255" t="s">
        <v>9137</v>
      </c>
      <c r="G4843" s="9"/>
      <c r="H4843" s="255" t="s">
        <v>9171</v>
      </c>
      <c r="I4843" s="9">
        <v>3</v>
      </c>
    </row>
    <row r="4844" spans="1:9">
      <c r="A4844" s="255" t="s">
        <v>6024</v>
      </c>
      <c r="B4844" s="9">
        <v>9</v>
      </c>
      <c r="C4844" s="255" t="s">
        <v>9108</v>
      </c>
      <c r="D4844" s="9">
        <v>0</v>
      </c>
      <c r="E4844" s="9">
        <v>1748169.3782831321</v>
      </c>
      <c r="F4844" s="255" t="s">
        <v>9137</v>
      </c>
      <c r="G4844" s="9"/>
      <c r="H4844" s="255" t="s">
        <v>9171</v>
      </c>
      <c r="I4844" s="9">
        <v>3</v>
      </c>
    </row>
    <row r="4845" spans="1:9">
      <c r="A4845" s="255" t="s">
        <v>6025</v>
      </c>
      <c r="B4845" s="9">
        <v>9</v>
      </c>
      <c r="C4845" s="255" t="s">
        <v>9215</v>
      </c>
      <c r="D4845" s="9">
        <v>-1204.4926089577823</v>
      </c>
      <c r="E4845" s="9">
        <v>1748169.3782831321</v>
      </c>
      <c r="F4845" s="255" t="s">
        <v>9137</v>
      </c>
      <c r="G4845" s="9"/>
      <c r="H4845" s="255" t="s">
        <v>9171</v>
      </c>
      <c r="I4845" s="9">
        <v>3</v>
      </c>
    </row>
    <row r="4846" spans="1:9">
      <c r="A4846" s="255" t="s">
        <v>6026</v>
      </c>
      <c r="B4846" s="9">
        <v>9</v>
      </c>
      <c r="C4846" s="255" t="s">
        <v>9106</v>
      </c>
      <c r="D4846" s="9">
        <v>1207469.2024222251</v>
      </c>
      <c r="E4846" s="9">
        <v>1748169.3782831321</v>
      </c>
      <c r="F4846" s="255" t="s">
        <v>9138</v>
      </c>
      <c r="G4846" s="9"/>
      <c r="H4846" s="255" t="s">
        <v>9171</v>
      </c>
      <c r="I4846" s="9">
        <v>3</v>
      </c>
    </row>
    <row r="4847" spans="1:9">
      <c r="A4847" s="255" t="s">
        <v>6027</v>
      </c>
      <c r="B4847" s="9">
        <v>9</v>
      </c>
      <c r="C4847" s="255" t="s">
        <v>9107</v>
      </c>
      <c r="D4847" s="9">
        <v>3476345202.7291946</v>
      </c>
      <c r="E4847" s="9">
        <v>1748169.3782831321</v>
      </c>
      <c r="F4847" s="255" t="s">
        <v>9138</v>
      </c>
      <c r="G4847" s="9"/>
      <c r="H4847" s="255" t="s">
        <v>9171</v>
      </c>
      <c r="I4847" s="9">
        <v>3</v>
      </c>
    </row>
    <row r="4848" spans="1:9">
      <c r="A4848" s="255" t="s">
        <v>6028</v>
      </c>
      <c r="B4848" s="9">
        <v>9</v>
      </c>
      <c r="C4848" s="255" t="s">
        <v>9108</v>
      </c>
      <c r="D4848" s="9">
        <v>0.69070492677778983</v>
      </c>
      <c r="E4848" s="9">
        <v>1748169.3782831321</v>
      </c>
      <c r="F4848" s="255" t="s">
        <v>9138</v>
      </c>
      <c r="G4848" s="9"/>
      <c r="H4848" s="255" t="s">
        <v>9171</v>
      </c>
      <c r="I4848" s="9">
        <v>3</v>
      </c>
    </row>
    <row r="4849" spans="1:9">
      <c r="A4849" s="255" t="s">
        <v>6029</v>
      </c>
      <c r="B4849" s="9">
        <v>9</v>
      </c>
      <c r="C4849" s="255" t="s">
        <v>9215</v>
      </c>
      <c r="D4849" s="9">
        <v>1988.5631483508164</v>
      </c>
      <c r="E4849" s="9">
        <v>1748169.3782831321</v>
      </c>
      <c r="F4849" s="255" t="s">
        <v>9138</v>
      </c>
      <c r="G4849" s="9"/>
      <c r="H4849" s="255" t="s">
        <v>9171</v>
      </c>
      <c r="I4849" s="9">
        <v>3</v>
      </c>
    </row>
    <row r="4850" spans="1:9">
      <c r="A4850" s="255" t="s">
        <v>6030</v>
      </c>
      <c r="B4850" s="9">
        <v>9</v>
      </c>
      <c r="C4850" s="255" t="s">
        <v>9106</v>
      </c>
      <c r="D4850" s="9">
        <v>1383571.2714371176</v>
      </c>
      <c r="E4850" s="9">
        <v>1748169.3782831321</v>
      </c>
      <c r="F4850" s="255" t="s">
        <v>9139</v>
      </c>
      <c r="G4850" s="9"/>
      <c r="H4850" s="255" t="s">
        <v>9171</v>
      </c>
      <c r="I4850" s="9">
        <v>3</v>
      </c>
    </row>
    <row r="4851" spans="1:9">
      <c r="A4851" s="255" t="s">
        <v>6031</v>
      </c>
      <c r="B4851" s="9">
        <v>9</v>
      </c>
      <c r="C4851" s="255" t="s">
        <v>9107</v>
      </c>
      <c r="D4851" s="9">
        <v>6099800329.3288441</v>
      </c>
      <c r="E4851" s="9">
        <v>1748169.3782831321</v>
      </c>
      <c r="F4851" s="255" t="s">
        <v>9139</v>
      </c>
      <c r="G4851" s="9"/>
      <c r="H4851" s="255" t="s">
        <v>9171</v>
      </c>
      <c r="I4851" s="9">
        <v>3</v>
      </c>
    </row>
    <row r="4852" spans="1:9">
      <c r="A4852" s="255" t="s">
        <v>6032</v>
      </c>
      <c r="B4852" s="9">
        <v>9</v>
      </c>
      <c r="C4852" s="255" t="s">
        <v>9108</v>
      </c>
      <c r="D4852" s="9">
        <v>0.79144005645260507</v>
      </c>
      <c r="E4852" s="9">
        <v>1748169.3782831321</v>
      </c>
      <c r="F4852" s="255" t="s">
        <v>9139</v>
      </c>
      <c r="G4852" s="9"/>
      <c r="H4852" s="255" t="s">
        <v>9171</v>
      </c>
      <c r="I4852" s="9">
        <v>3</v>
      </c>
    </row>
    <row r="4853" spans="1:9">
      <c r="A4853" s="255" t="s">
        <v>6033</v>
      </c>
      <c r="B4853" s="9">
        <v>9</v>
      </c>
      <c r="C4853" s="255" t="s">
        <v>9215</v>
      </c>
      <c r="D4853" s="9">
        <v>3489.2501865691215</v>
      </c>
      <c r="E4853" s="9">
        <v>1748169.3782831321</v>
      </c>
      <c r="F4853" s="255" t="s">
        <v>9139</v>
      </c>
      <c r="G4853" s="9"/>
      <c r="H4853" s="255" t="s">
        <v>9171</v>
      </c>
      <c r="I4853" s="9">
        <v>3</v>
      </c>
    </row>
    <row r="4854" spans="1:9">
      <c r="A4854" s="255" t="s">
        <v>6034</v>
      </c>
      <c r="B4854" s="9">
        <v>9</v>
      </c>
      <c r="C4854" s="255" t="s">
        <v>9106</v>
      </c>
      <c r="D4854" s="9">
        <v>1491713.9506113932</v>
      </c>
      <c r="E4854" s="9">
        <v>1748169.3782831321</v>
      </c>
      <c r="F4854" s="255" t="s">
        <v>9140</v>
      </c>
      <c r="G4854" s="9"/>
      <c r="H4854" s="255" t="s">
        <v>9171</v>
      </c>
      <c r="I4854" s="9">
        <v>3</v>
      </c>
    </row>
    <row r="4855" spans="1:9">
      <c r="A4855" s="255" t="s">
        <v>6035</v>
      </c>
      <c r="B4855" s="9">
        <v>9</v>
      </c>
      <c r="C4855" s="255" t="s">
        <v>9107</v>
      </c>
      <c r="D4855" s="9">
        <v>5206190220.0365496</v>
      </c>
      <c r="E4855" s="9">
        <v>1748169.3782831321</v>
      </c>
      <c r="F4855" s="255" t="s">
        <v>9140</v>
      </c>
      <c r="G4855" s="9"/>
      <c r="H4855" s="255" t="s">
        <v>9171</v>
      </c>
      <c r="I4855" s="9">
        <v>3</v>
      </c>
    </row>
    <row r="4856" spans="1:9">
      <c r="A4856" s="255" t="s">
        <v>6036</v>
      </c>
      <c r="B4856" s="9">
        <v>9</v>
      </c>
      <c r="C4856" s="255" t="s">
        <v>9108</v>
      </c>
      <c r="D4856" s="9">
        <v>0.8533005835375046</v>
      </c>
      <c r="E4856" s="9">
        <v>1748169.3782831321</v>
      </c>
      <c r="F4856" s="255" t="s">
        <v>9140</v>
      </c>
      <c r="G4856" s="9"/>
      <c r="H4856" s="255" t="s">
        <v>9171</v>
      </c>
      <c r="I4856" s="9">
        <v>3</v>
      </c>
    </row>
    <row r="4857" spans="1:9">
      <c r="A4857" s="255" t="s">
        <v>6037</v>
      </c>
      <c r="B4857" s="9">
        <v>9</v>
      </c>
      <c r="C4857" s="255" t="s">
        <v>9215</v>
      </c>
      <c r="D4857" s="9">
        <v>2978.0811200053863</v>
      </c>
      <c r="E4857" s="9">
        <v>1748169.3782831321</v>
      </c>
      <c r="F4857" s="255" t="s">
        <v>9140</v>
      </c>
      <c r="G4857" s="9"/>
      <c r="H4857" s="255" t="s">
        <v>9171</v>
      </c>
      <c r="I4857" s="9">
        <v>3</v>
      </c>
    </row>
    <row r="4858" spans="1:9">
      <c r="A4858" s="255" t="s">
        <v>6038</v>
      </c>
      <c r="B4858" s="9">
        <v>9</v>
      </c>
      <c r="C4858" s="255" t="s">
        <v>9106</v>
      </c>
      <c r="D4858" s="9">
        <v>0</v>
      </c>
      <c r="E4858" s="9">
        <v>1748169.3782831321</v>
      </c>
      <c r="F4858" s="255" t="s">
        <v>9141</v>
      </c>
      <c r="G4858" s="9"/>
      <c r="H4858" s="255" t="s">
        <v>9171</v>
      </c>
      <c r="I4858" s="9">
        <v>3</v>
      </c>
    </row>
    <row r="4859" spans="1:9">
      <c r="A4859" s="255" t="s">
        <v>6039</v>
      </c>
      <c r="B4859" s="9">
        <v>9</v>
      </c>
      <c r="C4859" s="255" t="s">
        <v>9107</v>
      </c>
      <c r="D4859" s="9">
        <v>0</v>
      </c>
      <c r="E4859" s="9">
        <v>1748169.3782831321</v>
      </c>
      <c r="F4859" s="255" t="s">
        <v>9141</v>
      </c>
      <c r="G4859" s="9"/>
      <c r="H4859" s="255" t="s">
        <v>9171</v>
      </c>
      <c r="I4859" s="9">
        <v>3</v>
      </c>
    </row>
    <row r="4860" spans="1:9">
      <c r="A4860" s="255" t="s">
        <v>6040</v>
      </c>
      <c r="B4860" s="9">
        <v>9</v>
      </c>
      <c r="C4860" s="255" t="s">
        <v>9108</v>
      </c>
      <c r="D4860" s="9">
        <v>0</v>
      </c>
      <c r="E4860" s="9">
        <v>1748169.3782831321</v>
      </c>
      <c r="F4860" s="255" t="s">
        <v>9141</v>
      </c>
      <c r="G4860" s="9"/>
      <c r="H4860" s="255" t="s">
        <v>9171</v>
      </c>
      <c r="I4860" s="9">
        <v>3</v>
      </c>
    </row>
    <row r="4861" spans="1:9">
      <c r="A4861" s="255" t="s">
        <v>6041</v>
      </c>
      <c r="B4861" s="9">
        <v>9</v>
      </c>
      <c r="C4861" s="255" t="s">
        <v>9215</v>
      </c>
      <c r="D4861" s="9">
        <v>0</v>
      </c>
      <c r="E4861" s="9">
        <v>1748169.3782831321</v>
      </c>
      <c r="F4861" s="255" t="s">
        <v>9141</v>
      </c>
      <c r="G4861" s="9"/>
      <c r="H4861" s="255" t="s">
        <v>9171</v>
      </c>
      <c r="I4861" s="9">
        <v>3</v>
      </c>
    </row>
    <row r="4862" spans="1:9">
      <c r="A4862" s="255" t="s">
        <v>6042</v>
      </c>
      <c r="B4862" s="9">
        <v>10</v>
      </c>
      <c r="C4862" s="255" t="s">
        <v>9106</v>
      </c>
      <c r="D4862" s="9">
        <v>1613663.2427301712</v>
      </c>
      <c r="E4862" s="9">
        <v>1748231.3684321246</v>
      </c>
      <c r="F4862" s="255" t="s">
        <v>9117</v>
      </c>
      <c r="G4862" s="9"/>
      <c r="H4862" s="255" t="s">
        <v>9171</v>
      </c>
      <c r="I4862" s="9">
        <v>3</v>
      </c>
    </row>
    <row r="4863" spans="1:9">
      <c r="A4863" s="255" t="s">
        <v>6043</v>
      </c>
      <c r="B4863" s="9">
        <v>10</v>
      </c>
      <c r="C4863" s="255" t="s">
        <v>9107</v>
      </c>
      <c r="D4863" s="9">
        <v>25874349740.477142</v>
      </c>
      <c r="E4863" s="9">
        <v>1748231.3684321246</v>
      </c>
      <c r="F4863" s="255" t="s">
        <v>9117</v>
      </c>
      <c r="G4863" s="9"/>
      <c r="H4863" s="255" t="s">
        <v>9171</v>
      </c>
      <c r="I4863" s="9">
        <v>3</v>
      </c>
    </row>
    <row r="4864" spans="1:9">
      <c r="A4864" s="255" t="s">
        <v>6044</v>
      </c>
      <c r="B4864" s="9">
        <v>10</v>
      </c>
      <c r="C4864" s="255" t="s">
        <v>9108</v>
      </c>
      <c r="D4864" s="9">
        <v>0.92302613479436713</v>
      </c>
      <c r="E4864" s="9">
        <v>1748231.3684321246</v>
      </c>
      <c r="F4864" s="255" t="s">
        <v>9117</v>
      </c>
      <c r="G4864" s="9"/>
      <c r="H4864" s="255" t="s">
        <v>9171</v>
      </c>
      <c r="I4864" s="9">
        <v>3</v>
      </c>
    </row>
    <row r="4865" spans="1:9">
      <c r="A4865" s="255" t="s">
        <v>6045</v>
      </c>
      <c r="B4865" s="9">
        <v>10</v>
      </c>
      <c r="C4865" s="255" t="s">
        <v>9215</v>
      </c>
      <c r="D4865" s="9">
        <v>14800.300582457898</v>
      </c>
      <c r="E4865" s="9">
        <v>1748231.3684321246</v>
      </c>
      <c r="F4865" s="255" t="s">
        <v>9117</v>
      </c>
      <c r="G4865" s="9"/>
      <c r="H4865" s="255" t="s">
        <v>9171</v>
      </c>
      <c r="I4865" s="9">
        <v>3</v>
      </c>
    </row>
    <row r="4866" spans="1:9">
      <c r="A4866" s="255" t="s">
        <v>6046</v>
      </c>
      <c r="B4866" s="9">
        <v>10</v>
      </c>
      <c r="C4866" s="255" t="s">
        <v>9106</v>
      </c>
      <c r="D4866" s="9">
        <v>0</v>
      </c>
      <c r="E4866" s="9">
        <v>1748231.3684321246</v>
      </c>
      <c r="F4866" s="255" t="s">
        <v>9118</v>
      </c>
      <c r="G4866" s="9"/>
      <c r="H4866" s="255" t="s">
        <v>9171</v>
      </c>
      <c r="I4866" s="9">
        <v>3</v>
      </c>
    </row>
    <row r="4867" spans="1:9">
      <c r="A4867" s="255" t="s">
        <v>6047</v>
      </c>
      <c r="B4867" s="9">
        <v>10</v>
      </c>
      <c r="C4867" s="255" t="s">
        <v>9107</v>
      </c>
      <c r="D4867" s="9">
        <v>0</v>
      </c>
      <c r="E4867" s="9">
        <v>1748231.3684321246</v>
      </c>
      <c r="F4867" s="255" t="s">
        <v>9118</v>
      </c>
      <c r="G4867" s="9"/>
      <c r="H4867" s="255" t="s">
        <v>9171</v>
      </c>
      <c r="I4867" s="9">
        <v>3</v>
      </c>
    </row>
    <row r="4868" spans="1:9">
      <c r="A4868" s="255" t="s">
        <v>6048</v>
      </c>
      <c r="B4868" s="9">
        <v>10</v>
      </c>
      <c r="C4868" s="255" t="s">
        <v>9108</v>
      </c>
      <c r="D4868" s="9">
        <v>0</v>
      </c>
      <c r="E4868" s="9">
        <v>1748231.3684321246</v>
      </c>
      <c r="F4868" s="255" t="s">
        <v>9118</v>
      </c>
      <c r="G4868" s="9"/>
      <c r="H4868" s="255" t="s">
        <v>9171</v>
      </c>
      <c r="I4868" s="9">
        <v>3</v>
      </c>
    </row>
    <row r="4869" spans="1:9">
      <c r="A4869" s="255" t="s">
        <v>6049</v>
      </c>
      <c r="B4869" s="9">
        <v>10</v>
      </c>
      <c r="C4869" s="255" t="s">
        <v>9215</v>
      </c>
      <c r="D4869" s="9">
        <v>0</v>
      </c>
      <c r="E4869" s="9">
        <v>1748231.3684321246</v>
      </c>
      <c r="F4869" s="255" t="s">
        <v>9118</v>
      </c>
      <c r="G4869" s="9"/>
      <c r="H4869" s="255" t="s">
        <v>9171</v>
      </c>
      <c r="I4869" s="9">
        <v>3</v>
      </c>
    </row>
    <row r="4870" spans="1:9">
      <c r="A4870" s="255" t="s">
        <v>6050</v>
      </c>
      <c r="B4870" s="9">
        <v>10</v>
      </c>
      <c r="C4870" s="255" t="s">
        <v>9106</v>
      </c>
      <c r="D4870" s="9">
        <v>0</v>
      </c>
      <c r="E4870" s="9">
        <v>1748231.3684321246</v>
      </c>
      <c r="F4870" s="255" t="s">
        <v>9119</v>
      </c>
      <c r="G4870" s="9"/>
      <c r="H4870" s="255" t="s">
        <v>9171</v>
      </c>
      <c r="I4870" s="9">
        <v>3</v>
      </c>
    </row>
    <row r="4871" spans="1:9">
      <c r="A4871" s="255" t="s">
        <v>6051</v>
      </c>
      <c r="B4871" s="9">
        <v>10</v>
      </c>
      <c r="C4871" s="255" t="s">
        <v>9107</v>
      </c>
      <c r="D4871" s="9">
        <v>0</v>
      </c>
      <c r="E4871" s="9">
        <v>1748231.3684321246</v>
      </c>
      <c r="F4871" s="255" t="s">
        <v>9119</v>
      </c>
      <c r="G4871" s="9"/>
      <c r="H4871" s="255" t="s">
        <v>9171</v>
      </c>
      <c r="I4871" s="9">
        <v>3</v>
      </c>
    </row>
    <row r="4872" spans="1:9">
      <c r="A4872" s="255" t="s">
        <v>6052</v>
      </c>
      <c r="B4872" s="9">
        <v>10</v>
      </c>
      <c r="C4872" s="255" t="s">
        <v>9108</v>
      </c>
      <c r="D4872" s="9">
        <v>0</v>
      </c>
      <c r="E4872" s="9">
        <v>1748231.3684321246</v>
      </c>
      <c r="F4872" s="255" t="s">
        <v>9119</v>
      </c>
      <c r="G4872" s="9"/>
      <c r="H4872" s="255" t="s">
        <v>9171</v>
      </c>
      <c r="I4872" s="9">
        <v>3</v>
      </c>
    </row>
    <row r="4873" spans="1:9">
      <c r="A4873" s="255" t="s">
        <v>6053</v>
      </c>
      <c r="B4873" s="9">
        <v>10</v>
      </c>
      <c r="C4873" s="255" t="s">
        <v>9215</v>
      </c>
      <c r="D4873" s="9">
        <v>0</v>
      </c>
      <c r="E4873" s="9">
        <v>1748231.3684321246</v>
      </c>
      <c r="F4873" s="255" t="s">
        <v>9119</v>
      </c>
      <c r="G4873" s="9"/>
      <c r="H4873" s="255" t="s">
        <v>9171</v>
      </c>
      <c r="I4873" s="9">
        <v>3</v>
      </c>
    </row>
    <row r="4874" spans="1:9">
      <c r="A4874" s="255" t="s">
        <v>6054</v>
      </c>
      <c r="B4874" s="9">
        <v>10</v>
      </c>
      <c r="C4874" s="255" t="s">
        <v>9106</v>
      </c>
      <c r="D4874" s="9">
        <v>0</v>
      </c>
      <c r="E4874" s="9">
        <v>1748231.3684321246</v>
      </c>
      <c r="F4874" s="255" t="s">
        <v>9120</v>
      </c>
      <c r="G4874" s="9"/>
      <c r="H4874" s="255" t="s">
        <v>9171</v>
      </c>
      <c r="I4874" s="9">
        <v>3</v>
      </c>
    </row>
    <row r="4875" spans="1:9">
      <c r="A4875" s="255" t="s">
        <v>6055</v>
      </c>
      <c r="B4875" s="9">
        <v>10</v>
      </c>
      <c r="C4875" s="255" t="s">
        <v>9107</v>
      </c>
      <c r="D4875" s="9">
        <v>0</v>
      </c>
      <c r="E4875" s="9">
        <v>1748231.3684321246</v>
      </c>
      <c r="F4875" s="255" t="s">
        <v>9120</v>
      </c>
      <c r="G4875" s="9"/>
      <c r="H4875" s="255" t="s">
        <v>9171</v>
      </c>
      <c r="I4875" s="9">
        <v>3</v>
      </c>
    </row>
    <row r="4876" spans="1:9">
      <c r="A4876" s="255" t="s">
        <v>6056</v>
      </c>
      <c r="B4876" s="9">
        <v>10</v>
      </c>
      <c r="C4876" s="255" t="s">
        <v>9108</v>
      </c>
      <c r="D4876" s="9">
        <v>0</v>
      </c>
      <c r="E4876" s="9">
        <v>1748231.3684321246</v>
      </c>
      <c r="F4876" s="255" t="s">
        <v>9120</v>
      </c>
      <c r="G4876" s="9"/>
      <c r="H4876" s="255" t="s">
        <v>9171</v>
      </c>
      <c r="I4876" s="9">
        <v>3</v>
      </c>
    </row>
    <row r="4877" spans="1:9">
      <c r="A4877" s="255" t="s">
        <v>6057</v>
      </c>
      <c r="B4877" s="9">
        <v>10</v>
      </c>
      <c r="C4877" s="255" t="s">
        <v>9215</v>
      </c>
      <c r="D4877" s="9">
        <v>0</v>
      </c>
      <c r="E4877" s="9">
        <v>1748231.3684321246</v>
      </c>
      <c r="F4877" s="255" t="s">
        <v>9120</v>
      </c>
      <c r="G4877" s="9"/>
      <c r="H4877" s="255" t="s">
        <v>9171</v>
      </c>
      <c r="I4877" s="9">
        <v>3</v>
      </c>
    </row>
    <row r="4878" spans="1:9">
      <c r="A4878" s="255" t="s">
        <v>6058</v>
      </c>
      <c r="B4878" s="9">
        <v>10</v>
      </c>
      <c r="C4878" s="255" t="s">
        <v>9106</v>
      </c>
      <c r="D4878" s="9">
        <v>0</v>
      </c>
      <c r="E4878" s="9">
        <v>1748231.3684321246</v>
      </c>
      <c r="F4878" s="255" t="s">
        <v>9121</v>
      </c>
      <c r="G4878" s="9"/>
      <c r="H4878" s="255" t="s">
        <v>9171</v>
      </c>
      <c r="I4878" s="9">
        <v>3</v>
      </c>
    </row>
    <row r="4879" spans="1:9">
      <c r="A4879" s="255" t="s">
        <v>6059</v>
      </c>
      <c r="B4879" s="9">
        <v>10</v>
      </c>
      <c r="C4879" s="255" t="s">
        <v>9107</v>
      </c>
      <c r="D4879" s="9">
        <v>0</v>
      </c>
      <c r="E4879" s="9">
        <v>1748231.3684321246</v>
      </c>
      <c r="F4879" s="255" t="s">
        <v>9121</v>
      </c>
      <c r="G4879" s="9"/>
      <c r="H4879" s="255" t="s">
        <v>9171</v>
      </c>
      <c r="I4879" s="9">
        <v>3</v>
      </c>
    </row>
    <row r="4880" spans="1:9">
      <c r="A4880" s="255" t="s">
        <v>6060</v>
      </c>
      <c r="B4880" s="9">
        <v>10</v>
      </c>
      <c r="C4880" s="255" t="s">
        <v>9108</v>
      </c>
      <c r="D4880" s="9">
        <v>0</v>
      </c>
      <c r="E4880" s="9">
        <v>1748231.3684321246</v>
      </c>
      <c r="F4880" s="255" t="s">
        <v>9121</v>
      </c>
      <c r="G4880" s="9"/>
      <c r="H4880" s="255" t="s">
        <v>9171</v>
      </c>
      <c r="I4880" s="9">
        <v>3</v>
      </c>
    </row>
    <row r="4881" spans="1:9">
      <c r="A4881" s="255" t="s">
        <v>6061</v>
      </c>
      <c r="B4881" s="9">
        <v>10</v>
      </c>
      <c r="C4881" s="255" t="s">
        <v>9215</v>
      </c>
      <c r="D4881" s="9">
        <v>0</v>
      </c>
      <c r="E4881" s="9">
        <v>1748231.3684321246</v>
      </c>
      <c r="F4881" s="255" t="s">
        <v>9121</v>
      </c>
      <c r="G4881" s="9"/>
      <c r="H4881" s="255" t="s">
        <v>9171</v>
      </c>
      <c r="I4881" s="9">
        <v>3</v>
      </c>
    </row>
    <row r="4882" spans="1:9">
      <c r="A4882" s="255" t="s">
        <v>6062</v>
      </c>
      <c r="B4882" s="9">
        <v>10</v>
      </c>
      <c r="C4882" s="255" t="s">
        <v>9106</v>
      </c>
      <c r="D4882" s="9">
        <v>0</v>
      </c>
      <c r="E4882" s="9">
        <v>1748231.3684321246</v>
      </c>
      <c r="F4882" s="255" t="s">
        <v>9122</v>
      </c>
      <c r="G4882" s="9"/>
      <c r="H4882" s="255" t="s">
        <v>9171</v>
      </c>
      <c r="I4882" s="9">
        <v>3</v>
      </c>
    </row>
    <row r="4883" spans="1:9">
      <c r="A4883" s="255" t="s">
        <v>6063</v>
      </c>
      <c r="B4883" s="9">
        <v>10</v>
      </c>
      <c r="C4883" s="255" t="s">
        <v>9107</v>
      </c>
      <c r="D4883" s="9">
        <v>0</v>
      </c>
      <c r="E4883" s="9">
        <v>1748231.3684321246</v>
      </c>
      <c r="F4883" s="255" t="s">
        <v>9122</v>
      </c>
      <c r="G4883" s="9"/>
      <c r="H4883" s="255" t="s">
        <v>9171</v>
      </c>
      <c r="I4883" s="9">
        <v>3</v>
      </c>
    </row>
    <row r="4884" spans="1:9">
      <c r="A4884" s="255" t="s">
        <v>6064</v>
      </c>
      <c r="B4884" s="9">
        <v>10</v>
      </c>
      <c r="C4884" s="255" t="s">
        <v>9108</v>
      </c>
      <c r="D4884" s="9">
        <v>0</v>
      </c>
      <c r="E4884" s="9">
        <v>1748231.3684321246</v>
      </c>
      <c r="F4884" s="255" t="s">
        <v>9122</v>
      </c>
      <c r="G4884" s="9"/>
      <c r="H4884" s="255" t="s">
        <v>9171</v>
      </c>
      <c r="I4884" s="9">
        <v>3</v>
      </c>
    </row>
    <row r="4885" spans="1:9">
      <c r="A4885" s="255" t="s">
        <v>6065</v>
      </c>
      <c r="B4885" s="9">
        <v>10</v>
      </c>
      <c r="C4885" s="255" t="s">
        <v>9215</v>
      </c>
      <c r="D4885" s="9">
        <v>0</v>
      </c>
      <c r="E4885" s="9">
        <v>1748231.3684321246</v>
      </c>
      <c r="F4885" s="255" t="s">
        <v>9122</v>
      </c>
      <c r="G4885" s="9"/>
      <c r="H4885" s="255" t="s">
        <v>9171</v>
      </c>
      <c r="I4885" s="9">
        <v>3</v>
      </c>
    </row>
    <row r="4886" spans="1:9">
      <c r="A4886" s="255" t="s">
        <v>6066</v>
      </c>
      <c r="B4886" s="9">
        <v>10</v>
      </c>
      <c r="C4886" s="255" t="s">
        <v>9106</v>
      </c>
      <c r="D4886" s="9">
        <v>0</v>
      </c>
      <c r="E4886" s="9">
        <v>1748231.3684321246</v>
      </c>
      <c r="F4886" s="255" t="s">
        <v>9123</v>
      </c>
      <c r="G4886" s="9"/>
      <c r="H4886" s="255" t="s">
        <v>9171</v>
      </c>
      <c r="I4886" s="9">
        <v>3</v>
      </c>
    </row>
    <row r="4887" spans="1:9">
      <c r="A4887" s="255" t="s">
        <v>6067</v>
      </c>
      <c r="B4887" s="9">
        <v>10</v>
      </c>
      <c r="C4887" s="255" t="s">
        <v>9107</v>
      </c>
      <c r="D4887" s="9">
        <v>0</v>
      </c>
      <c r="E4887" s="9">
        <v>1748231.3684321246</v>
      </c>
      <c r="F4887" s="255" t="s">
        <v>9123</v>
      </c>
      <c r="G4887" s="9"/>
      <c r="H4887" s="255" t="s">
        <v>9171</v>
      </c>
      <c r="I4887" s="9">
        <v>3</v>
      </c>
    </row>
    <row r="4888" spans="1:9">
      <c r="A4888" s="255" t="s">
        <v>6068</v>
      </c>
      <c r="B4888" s="9">
        <v>10</v>
      </c>
      <c r="C4888" s="255" t="s">
        <v>9108</v>
      </c>
      <c r="D4888" s="9">
        <v>0</v>
      </c>
      <c r="E4888" s="9">
        <v>1748231.3684321246</v>
      </c>
      <c r="F4888" s="255" t="s">
        <v>9123</v>
      </c>
      <c r="G4888" s="9"/>
      <c r="H4888" s="255" t="s">
        <v>9171</v>
      </c>
      <c r="I4888" s="9">
        <v>3</v>
      </c>
    </row>
    <row r="4889" spans="1:9">
      <c r="A4889" s="255" t="s">
        <v>6069</v>
      </c>
      <c r="B4889" s="9">
        <v>10</v>
      </c>
      <c r="C4889" s="255" t="s">
        <v>9215</v>
      </c>
      <c r="D4889" s="9">
        <v>0</v>
      </c>
      <c r="E4889" s="9">
        <v>1748231.3684321246</v>
      </c>
      <c r="F4889" s="255" t="s">
        <v>9123</v>
      </c>
      <c r="G4889" s="9"/>
      <c r="H4889" s="255" t="s">
        <v>9171</v>
      </c>
      <c r="I4889" s="9">
        <v>3</v>
      </c>
    </row>
    <row r="4890" spans="1:9">
      <c r="A4890" s="255" t="s">
        <v>6070</v>
      </c>
      <c r="B4890" s="9">
        <v>10</v>
      </c>
      <c r="C4890" s="255" t="s">
        <v>9106</v>
      </c>
      <c r="D4890" s="9">
        <v>0</v>
      </c>
      <c r="E4890" s="9">
        <v>1748231.3684321246</v>
      </c>
      <c r="F4890" s="255" t="s">
        <v>9124</v>
      </c>
      <c r="G4890" s="9"/>
      <c r="H4890" s="255" t="s">
        <v>9171</v>
      </c>
      <c r="I4890" s="9">
        <v>3</v>
      </c>
    </row>
    <row r="4891" spans="1:9">
      <c r="A4891" s="255" t="s">
        <v>6071</v>
      </c>
      <c r="B4891" s="9">
        <v>10</v>
      </c>
      <c r="C4891" s="255" t="s">
        <v>9107</v>
      </c>
      <c r="D4891" s="9">
        <v>0</v>
      </c>
      <c r="E4891" s="9">
        <v>1748231.3684321246</v>
      </c>
      <c r="F4891" s="255" t="s">
        <v>9124</v>
      </c>
      <c r="G4891" s="9"/>
      <c r="H4891" s="255" t="s">
        <v>9171</v>
      </c>
      <c r="I4891" s="9">
        <v>3</v>
      </c>
    </row>
    <row r="4892" spans="1:9">
      <c r="A4892" s="255" t="s">
        <v>6072</v>
      </c>
      <c r="B4892" s="9">
        <v>10</v>
      </c>
      <c r="C4892" s="255" t="s">
        <v>9108</v>
      </c>
      <c r="D4892" s="9">
        <v>0</v>
      </c>
      <c r="E4892" s="9">
        <v>1748231.3684321246</v>
      </c>
      <c r="F4892" s="255" t="s">
        <v>9124</v>
      </c>
      <c r="G4892" s="9"/>
      <c r="H4892" s="255" t="s">
        <v>9171</v>
      </c>
      <c r="I4892" s="9">
        <v>3</v>
      </c>
    </row>
    <row r="4893" spans="1:9">
      <c r="A4893" s="255" t="s">
        <v>6073</v>
      </c>
      <c r="B4893" s="9">
        <v>10</v>
      </c>
      <c r="C4893" s="255" t="s">
        <v>9215</v>
      </c>
      <c r="D4893" s="9">
        <v>0</v>
      </c>
      <c r="E4893" s="9">
        <v>1748231.3684321246</v>
      </c>
      <c r="F4893" s="255" t="s">
        <v>9124</v>
      </c>
      <c r="G4893" s="9"/>
      <c r="H4893" s="255" t="s">
        <v>9171</v>
      </c>
      <c r="I4893" s="9">
        <v>3</v>
      </c>
    </row>
    <row r="4894" spans="1:9">
      <c r="A4894" s="255" t="s">
        <v>6074</v>
      </c>
      <c r="B4894" s="9">
        <v>10</v>
      </c>
      <c r="C4894" s="255" t="s">
        <v>9106</v>
      </c>
      <c r="D4894" s="9">
        <v>1211003.9138254693</v>
      </c>
      <c r="E4894" s="9">
        <v>1748231.3684321246</v>
      </c>
      <c r="F4894" s="255" t="s">
        <v>9125</v>
      </c>
      <c r="G4894" s="9"/>
      <c r="H4894" s="255" t="s">
        <v>9171</v>
      </c>
      <c r="I4894" s="9">
        <v>3</v>
      </c>
    </row>
    <row r="4895" spans="1:9">
      <c r="A4895" s="255" t="s">
        <v>6075</v>
      </c>
      <c r="B4895" s="9">
        <v>10</v>
      </c>
      <c r="C4895" s="255" t="s">
        <v>9107</v>
      </c>
      <c r="D4895" s="9">
        <v>257063640.41900459</v>
      </c>
      <c r="E4895" s="9">
        <v>1748231.3684321246</v>
      </c>
      <c r="F4895" s="255" t="s">
        <v>9125</v>
      </c>
      <c r="G4895" s="9"/>
      <c r="H4895" s="255" t="s">
        <v>9171</v>
      </c>
      <c r="I4895" s="9">
        <v>3</v>
      </c>
    </row>
    <row r="4896" spans="1:9">
      <c r="A4896" s="255" t="s">
        <v>6076</v>
      </c>
      <c r="B4896" s="9">
        <v>10</v>
      </c>
      <c r="C4896" s="255" t="s">
        <v>9108</v>
      </c>
      <c r="D4896" s="9">
        <v>0.69270231371694257</v>
      </c>
      <c r="E4896" s="9">
        <v>1748231.3684321246</v>
      </c>
      <c r="F4896" s="255" t="s">
        <v>9125</v>
      </c>
      <c r="G4896" s="9"/>
      <c r="H4896" s="255" t="s">
        <v>9171</v>
      </c>
      <c r="I4896" s="9">
        <v>3</v>
      </c>
    </row>
    <row r="4897" spans="1:9">
      <c r="A4897" s="255" t="s">
        <v>6077</v>
      </c>
      <c r="B4897" s="9">
        <v>10</v>
      </c>
      <c r="C4897" s="255" t="s">
        <v>9215</v>
      </c>
      <c r="D4897" s="9">
        <v>147.04211642738588</v>
      </c>
      <c r="E4897" s="9">
        <v>1748231.3684321246</v>
      </c>
      <c r="F4897" s="255" t="s">
        <v>9125</v>
      </c>
      <c r="G4897" s="9"/>
      <c r="H4897" s="255" t="s">
        <v>9171</v>
      </c>
      <c r="I4897" s="9">
        <v>3</v>
      </c>
    </row>
    <row r="4898" spans="1:9">
      <c r="A4898" s="255" t="s">
        <v>6078</v>
      </c>
      <c r="B4898" s="9">
        <v>10</v>
      </c>
      <c r="C4898" s="255" t="s">
        <v>9106</v>
      </c>
      <c r="D4898" s="9">
        <v>1211003.9138254693</v>
      </c>
      <c r="E4898" s="9">
        <v>1748231.3684321246</v>
      </c>
      <c r="F4898" s="255" t="s">
        <v>9126</v>
      </c>
      <c r="G4898" s="9"/>
      <c r="H4898" s="255" t="s">
        <v>9171</v>
      </c>
      <c r="I4898" s="9">
        <v>3</v>
      </c>
    </row>
    <row r="4899" spans="1:9">
      <c r="A4899" s="255" t="s">
        <v>6079</v>
      </c>
      <c r="B4899" s="9">
        <v>10</v>
      </c>
      <c r="C4899" s="255" t="s">
        <v>9107</v>
      </c>
      <c r="D4899" s="9">
        <v>257063640.41900459</v>
      </c>
      <c r="E4899" s="9">
        <v>1748231.3684321246</v>
      </c>
      <c r="F4899" s="255" t="s">
        <v>9126</v>
      </c>
      <c r="G4899" s="9"/>
      <c r="H4899" s="255" t="s">
        <v>9171</v>
      </c>
      <c r="I4899" s="9">
        <v>3</v>
      </c>
    </row>
    <row r="4900" spans="1:9">
      <c r="A4900" s="255" t="s">
        <v>6080</v>
      </c>
      <c r="B4900" s="9">
        <v>10</v>
      </c>
      <c r="C4900" s="255" t="s">
        <v>9108</v>
      </c>
      <c r="D4900" s="9">
        <v>0.69270231371694257</v>
      </c>
      <c r="E4900" s="9">
        <v>1748231.3684321246</v>
      </c>
      <c r="F4900" s="255" t="s">
        <v>9126</v>
      </c>
      <c r="G4900" s="9"/>
      <c r="H4900" s="255" t="s">
        <v>9171</v>
      </c>
      <c r="I4900" s="9">
        <v>3</v>
      </c>
    </row>
    <row r="4901" spans="1:9">
      <c r="A4901" s="255" t="s">
        <v>6081</v>
      </c>
      <c r="B4901" s="9">
        <v>10</v>
      </c>
      <c r="C4901" s="255" t="s">
        <v>9215</v>
      </c>
      <c r="D4901" s="9">
        <v>147.04211642738588</v>
      </c>
      <c r="E4901" s="9">
        <v>1748231.3684321246</v>
      </c>
      <c r="F4901" s="255" t="s">
        <v>9126</v>
      </c>
      <c r="G4901" s="9"/>
      <c r="H4901" s="255" t="s">
        <v>9171</v>
      </c>
      <c r="I4901" s="9">
        <v>3</v>
      </c>
    </row>
    <row r="4902" spans="1:9">
      <c r="A4902" s="255" t="s">
        <v>6082</v>
      </c>
      <c r="B4902" s="9">
        <v>10</v>
      </c>
      <c r="C4902" s="255" t="s">
        <v>9106</v>
      </c>
      <c r="D4902" s="9">
        <v>1211003.9138254693</v>
      </c>
      <c r="E4902" s="9">
        <v>1748231.3684321246</v>
      </c>
      <c r="F4902" s="255" t="s">
        <v>9127</v>
      </c>
      <c r="G4902" s="9"/>
      <c r="H4902" s="255" t="s">
        <v>9171</v>
      </c>
      <c r="I4902" s="9">
        <v>3</v>
      </c>
    </row>
    <row r="4903" spans="1:9">
      <c r="A4903" s="255" t="s">
        <v>6083</v>
      </c>
      <c r="B4903" s="9">
        <v>10</v>
      </c>
      <c r="C4903" s="255" t="s">
        <v>9107</v>
      </c>
      <c r="D4903" s="9">
        <v>257063640.41900459</v>
      </c>
      <c r="E4903" s="9">
        <v>1748231.3684321246</v>
      </c>
      <c r="F4903" s="255" t="s">
        <v>9127</v>
      </c>
      <c r="G4903" s="9"/>
      <c r="H4903" s="255" t="s">
        <v>9171</v>
      </c>
      <c r="I4903" s="9">
        <v>3</v>
      </c>
    </row>
    <row r="4904" spans="1:9">
      <c r="A4904" s="255" t="s">
        <v>6084</v>
      </c>
      <c r="B4904" s="9">
        <v>10</v>
      </c>
      <c r="C4904" s="255" t="s">
        <v>9108</v>
      </c>
      <c r="D4904" s="9">
        <v>0.69270231371694257</v>
      </c>
      <c r="E4904" s="9">
        <v>1748231.3684321246</v>
      </c>
      <c r="F4904" s="255" t="s">
        <v>9127</v>
      </c>
      <c r="G4904" s="9"/>
      <c r="H4904" s="255" t="s">
        <v>9171</v>
      </c>
      <c r="I4904" s="9">
        <v>3</v>
      </c>
    </row>
    <row r="4905" spans="1:9">
      <c r="A4905" s="255" t="s">
        <v>6085</v>
      </c>
      <c r="B4905" s="9">
        <v>10</v>
      </c>
      <c r="C4905" s="255" t="s">
        <v>9215</v>
      </c>
      <c r="D4905" s="9">
        <v>147.04211642738588</v>
      </c>
      <c r="E4905" s="9">
        <v>1748231.3684321246</v>
      </c>
      <c r="F4905" s="255" t="s">
        <v>9127</v>
      </c>
      <c r="G4905" s="9"/>
      <c r="H4905" s="255" t="s">
        <v>9171</v>
      </c>
      <c r="I4905" s="9">
        <v>3</v>
      </c>
    </row>
    <row r="4906" spans="1:9">
      <c r="A4906" s="255" t="s">
        <v>6086</v>
      </c>
      <c r="B4906" s="9">
        <v>10</v>
      </c>
      <c r="C4906" s="255" t="s">
        <v>9106</v>
      </c>
      <c r="D4906" s="9">
        <v>1748231.3684321246</v>
      </c>
      <c r="E4906" s="9">
        <v>1748231.3684321246</v>
      </c>
      <c r="F4906" s="255" t="s">
        <v>9128</v>
      </c>
      <c r="G4906" s="9"/>
      <c r="H4906" s="255" t="s">
        <v>9171</v>
      </c>
      <c r="I4906" s="9">
        <v>3</v>
      </c>
    </row>
    <row r="4907" spans="1:9">
      <c r="A4907" s="255" t="s">
        <v>6087</v>
      </c>
      <c r="B4907" s="9">
        <v>10</v>
      </c>
      <c r="C4907" s="255" t="s">
        <v>9107</v>
      </c>
      <c r="D4907" s="9">
        <v>8446510993.8685741</v>
      </c>
      <c r="E4907" s="9">
        <v>1748231.3684321246</v>
      </c>
      <c r="F4907" s="255" t="s">
        <v>9128</v>
      </c>
      <c r="G4907" s="9"/>
      <c r="H4907" s="255" t="s">
        <v>9171</v>
      </c>
      <c r="I4907" s="9">
        <v>3</v>
      </c>
    </row>
    <row r="4908" spans="1:9">
      <c r="A4908" s="255" t="s">
        <v>6088</v>
      </c>
      <c r="B4908" s="9">
        <v>10</v>
      </c>
      <c r="C4908" s="255" t="s">
        <v>9108</v>
      </c>
      <c r="D4908" s="9">
        <v>1</v>
      </c>
      <c r="E4908" s="9">
        <v>1748231.3684321246</v>
      </c>
      <c r="F4908" s="255" t="s">
        <v>9128</v>
      </c>
      <c r="G4908" s="9"/>
      <c r="H4908" s="255" t="s">
        <v>9171</v>
      </c>
      <c r="I4908" s="9">
        <v>3</v>
      </c>
    </row>
    <row r="4909" spans="1:9">
      <c r="A4909" s="255" t="s">
        <v>6089</v>
      </c>
      <c r="B4909" s="9">
        <v>10</v>
      </c>
      <c r="C4909" s="255" t="s">
        <v>9215</v>
      </c>
      <c r="D4909" s="9">
        <v>4831.4606100699948</v>
      </c>
      <c r="E4909" s="9">
        <v>1748231.3684321246</v>
      </c>
      <c r="F4909" s="255" t="s">
        <v>9128</v>
      </c>
      <c r="G4909" s="9"/>
      <c r="H4909" s="255" t="s">
        <v>9171</v>
      </c>
      <c r="I4909" s="9">
        <v>3</v>
      </c>
    </row>
    <row r="4910" spans="1:9">
      <c r="A4910" s="255" t="s">
        <v>6090</v>
      </c>
      <c r="B4910" s="9">
        <v>10</v>
      </c>
      <c r="C4910" s="255" t="s">
        <v>9106</v>
      </c>
      <c r="D4910" s="9">
        <v>1680696.144887378</v>
      </c>
      <c r="E4910" s="9">
        <v>1748231.3684321246</v>
      </c>
      <c r="F4910" s="255" t="s">
        <v>9129</v>
      </c>
      <c r="G4910" s="9"/>
      <c r="H4910" s="255" t="s">
        <v>9171</v>
      </c>
      <c r="I4910" s="9">
        <v>3</v>
      </c>
    </row>
    <row r="4911" spans="1:9">
      <c r="A4911" s="255" t="s">
        <v>6091</v>
      </c>
      <c r="B4911" s="9">
        <v>10</v>
      </c>
      <c r="C4911" s="255" t="s">
        <v>9107</v>
      </c>
      <c r="D4911" s="9">
        <v>31781571150.90818</v>
      </c>
      <c r="E4911" s="9">
        <v>1748231.3684321246</v>
      </c>
      <c r="F4911" s="255" t="s">
        <v>9129</v>
      </c>
      <c r="G4911" s="9"/>
      <c r="H4911" s="255" t="s">
        <v>9171</v>
      </c>
      <c r="I4911" s="9">
        <v>3</v>
      </c>
    </row>
    <row r="4912" spans="1:9">
      <c r="A4912" s="255" t="s">
        <v>6092</v>
      </c>
      <c r="B4912" s="9">
        <v>10</v>
      </c>
      <c r="C4912" s="255" t="s">
        <v>9108</v>
      </c>
      <c r="D4912" s="9">
        <v>0.96136940180560049</v>
      </c>
      <c r="E4912" s="9">
        <v>1748231.3684321246</v>
      </c>
      <c r="F4912" s="255" t="s">
        <v>9129</v>
      </c>
      <c r="G4912" s="9"/>
      <c r="H4912" s="255" t="s">
        <v>9171</v>
      </c>
      <c r="I4912" s="9">
        <v>3</v>
      </c>
    </row>
    <row r="4913" spans="1:9">
      <c r="A4913" s="255" t="s">
        <v>6093</v>
      </c>
      <c r="B4913" s="9">
        <v>10</v>
      </c>
      <c r="C4913" s="255" t="s">
        <v>9215</v>
      </c>
      <c r="D4913" s="9">
        <v>18179.270618745966</v>
      </c>
      <c r="E4913" s="9">
        <v>1748231.3684321246</v>
      </c>
      <c r="F4913" s="255" t="s">
        <v>9129</v>
      </c>
      <c r="G4913" s="9"/>
      <c r="H4913" s="255" t="s">
        <v>9171</v>
      </c>
      <c r="I4913" s="9">
        <v>3</v>
      </c>
    </row>
    <row r="4914" spans="1:9">
      <c r="A4914" s="255" t="s">
        <v>6094</v>
      </c>
      <c r="B4914" s="9">
        <v>10</v>
      </c>
      <c r="C4914" s="255" t="s">
        <v>9106</v>
      </c>
      <c r="D4914" s="9">
        <v>1367936.7842627428</v>
      </c>
      <c r="E4914" s="9">
        <v>1748231.3684321246</v>
      </c>
      <c r="F4914" s="255" t="s">
        <v>9130</v>
      </c>
      <c r="G4914" s="9"/>
      <c r="H4914" s="255" t="s">
        <v>9171</v>
      </c>
      <c r="I4914" s="9">
        <v>3</v>
      </c>
    </row>
    <row r="4915" spans="1:9">
      <c r="A4915" s="255" t="s">
        <v>6095</v>
      </c>
      <c r="B4915" s="9">
        <v>10</v>
      </c>
      <c r="C4915" s="255" t="s">
        <v>9107</v>
      </c>
      <c r="D4915" s="9">
        <v>32038634791.327183</v>
      </c>
      <c r="E4915" s="9">
        <v>1748231.3684321246</v>
      </c>
      <c r="F4915" s="255" t="s">
        <v>9130</v>
      </c>
      <c r="G4915" s="9"/>
      <c r="H4915" s="255" t="s">
        <v>9171</v>
      </c>
      <c r="I4915" s="9">
        <v>3</v>
      </c>
    </row>
    <row r="4916" spans="1:9">
      <c r="A4916" s="255" t="s">
        <v>6096</v>
      </c>
      <c r="B4916" s="9">
        <v>10</v>
      </c>
      <c r="C4916" s="255" t="s">
        <v>9108</v>
      </c>
      <c r="D4916" s="9">
        <v>0.78246896203993677</v>
      </c>
      <c r="E4916" s="9">
        <v>1748231.3684321246</v>
      </c>
      <c r="F4916" s="255" t="s">
        <v>9130</v>
      </c>
      <c r="G4916" s="9"/>
      <c r="H4916" s="255" t="s">
        <v>9171</v>
      </c>
      <c r="I4916" s="9">
        <v>3</v>
      </c>
    </row>
    <row r="4917" spans="1:9">
      <c r="A4917" s="255" t="s">
        <v>6097</v>
      </c>
      <c r="B4917" s="9">
        <v>10</v>
      </c>
      <c r="C4917" s="255" t="s">
        <v>9215</v>
      </c>
      <c r="D4917" s="9">
        <v>18326.312735173353</v>
      </c>
      <c r="E4917" s="9">
        <v>1748231.3684321246</v>
      </c>
      <c r="F4917" s="255" t="s">
        <v>9130</v>
      </c>
      <c r="G4917" s="9"/>
      <c r="H4917" s="255" t="s">
        <v>9171</v>
      </c>
      <c r="I4917" s="9">
        <v>3</v>
      </c>
    </row>
    <row r="4918" spans="1:9">
      <c r="A4918" s="255" t="s">
        <v>6098</v>
      </c>
      <c r="B4918" s="9">
        <v>10</v>
      </c>
      <c r="C4918" s="255" t="s">
        <v>9106</v>
      </c>
      <c r="D4918" s="9">
        <v>1367936.7842627428</v>
      </c>
      <c r="E4918" s="9">
        <v>1748231.3684321246</v>
      </c>
      <c r="F4918" s="255" t="s">
        <v>9131</v>
      </c>
      <c r="G4918" s="9"/>
      <c r="H4918" s="255" t="s">
        <v>9171</v>
      </c>
      <c r="I4918" s="9">
        <v>3</v>
      </c>
    </row>
    <row r="4919" spans="1:9">
      <c r="A4919" s="255" t="s">
        <v>6099</v>
      </c>
      <c r="B4919" s="9">
        <v>10</v>
      </c>
      <c r="C4919" s="255" t="s">
        <v>9107</v>
      </c>
      <c r="D4919" s="9">
        <v>32038634791.327183</v>
      </c>
      <c r="E4919" s="9">
        <v>1748231.3684321246</v>
      </c>
      <c r="F4919" s="255" t="s">
        <v>9131</v>
      </c>
      <c r="G4919" s="9"/>
      <c r="H4919" s="255" t="s">
        <v>9171</v>
      </c>
      <c r="I4919" s="9">
        <v>3</v>
      </c>
    </row>
    <row r="4920" spans="1:9">
      <c r="A4920" s="255" t="s">
        <v>6100</v>
      </c>
      <c r="B4920" s="9">
        <v>10</v>
      </c>
      <c r="C4920" s="255" t="s">
        <v>9108</v>
      </c>
      <c r="D4920" s="9">
        <v>0.78246896203993677</v>
      </c>
      <c r="E4920" s="9">
        <v>1748231.3684321246</v>
      </c>
      <c r="F4920" s="255" t="s">
        <v>9131</v>
      </c>
      <c r="G4920" s="9"/>
      <c r="H4920" s="255" t="s">
        <v>9171</v>
      </c>
      <c r="I4920" s="9">
        <v>3</v>
      </c>
    </row>
    <row r="4921" spans="1:9">
      <c r="A4921" s="255" t="s">
        <v>6101</v>
      </c>
      <c r="B4921" s="9">
        <v>10</v>
      </c>
      <c r="C4921" s="255" t="s">
        <v>9215</v>
      </c>
      <c r="D4921" s="9">
        <v>18326.312735173353</v>
      </c>
      <c r="E4921" s="9">
        <v>1748231.3684321246</v>
      </c>
      <c r="F4921" s="255" t="s">
        <v>9131</v>
      </c>
      <c r="G4921" s="9"/>
      <c r="H4921" s="255" t="s">
        <v>9171</v>
      </c>
      <c r="I4921" s="9">
        <v>3</v>
      </c>
    </row>
    <row r="4922" spans="1:9">
      <c r="A4922" s="255" t="s">
        <v>6102</v>
      </c>
      <c r="B4922" s="9">
        <v>10</v>
      </c>
      <c r="C4922" s="255" t="s">
        <v>9106</v>
      </c>
      <c r="D4922" s="9">
        <v>907557.60450573009</v>
      </c>
      <c r="E4922" s="9">
        <v>1748231.3684321246</v>
      </c>
      <c r="F4922" s="255" t="s">
        <v>9132</v>
      </c>
      <c r="G4922" s="9"/>
      <c r="H4922" s="255" t="s">
        <v>9171</v>
      </c>
      <c r="I4922" s="9">
        <v>3</v>
      </c>
    </row>
    <row r="4923" spans="1:9">
      <c r="A4923" s="255" t="s">
        <v>6103</v>
      </c>
      <c r="B4923" s="9">
        <v>10</v>
      </c>
      <c r="C4923" s="255" t="s">
        <v>9107</v>
      </c>
      <c r="D4923" s="9">
        <v>-16245487627.451782</v>
      </c>
      <c r="E4923" s="9">
        <v>1748231.3684321246</v>
      </c>
      <c r="F4923" s="255" t="s">
        <v>9132</v>
      </c>
      <c r="G4923" s="9"/>
      <c r="H4923" s="255" t="s">
        <v>9171</v>
      </c>
      <c r="I4923" s="9">
        <v>3</v>
      </c>
    </row>
    <row r="4924" spans="1:9">
      <c r="A4924" s="255" t="s">
        <v>6104</v>
      </c>
      <c r="B4924" s="9">
        <v>10</v>
      </c>
      <c r="C4924" s="255" t="s">
        <v>9108</v>
      </c>
      <c r="D4924" s="9">
        <v>0.51912900139737206</v>
      </c>
      <c r="E4924" s="9">
        <v>1748231.3684321246</v>
      </c>
      <c r="F4924" s="255" t="s">
        <v>9132</v>
      </c>
      <c r="G4924" s="9"/>
      <c r="H4924" s="255" t="s">
        <v>9171</v>
      </c>
      <c r="I4924" s="9">
        <v>3</v>
      </c>
    </row>
    <row r="4925" spans="1:9">
      <c r="A4925" s="255" t="s">
        <v>6105</v>
      </c>
      <c r="B4925" s="9">
        <v>10</v>
      </c>
      <c r="C4925" s="255" t="s">
        <v>9215</v>
      </c>
      <c r="D4925" s="9">
        <v>-9292.5272482791042</v>
      </c>
      <c r="E4925" s="9">
        <v>1748231.3684321246</v>
      </c>
      <c r="F4925" s="255" t="s">
        <v>9132</v>
      </c>
      <c r="G4925" s="9"/>
      <c r="H4925" s="255" t="s">
        <v>9171</v>
      </c>
      <c r="I4925" s="9">
        <v>3</v>
      </c>
    </row>
    <row r="4926" spans="1:9">
      <c r="A4926" s="255" t="s">
        <v>6106</v>
      </c>
      <c r="B4926" s="9">
        <v>10</v>
      </c>
      <c r="C4926" s="255" t="s">
        <v>9106</v>
      </c>
      <c r="D4926" s="9">
        <v>907557.60450573009</v>
      </c>
      <c r="E4926" s="9">
        <v>1748231.3684321246</v>
      </c>
      <c r="F4926" s="255" t="s">
        <v>9133</v>
      </c>
      <c r="G4926" s="9"/>
      <c r="H4926" s="255" t="s">
        <v>9171</v>
      </c>
      <c r="I4926" s="9">
        <v>3</v>
      </c>
    </row>
    <row r="4927" spans="1:9">
      <c r="A4927" s="255" t="s">
        <v>6107</v>
      </c>
      <c r="B4927" s="9">
        <v>10</v>
      </c>
      <c r="C4927" s="255" t="s">
        <v>9107</v>
      </c>
      <c r="D4927" s="9">
        <v>-16245487627.451782</v>
      </c>
      <c r="E4927" s="9">
        <v>1748231.3684321246</v>
      </c>
      <c r="F4927" s="255" t="s">
        <v>9133</v>
      </c>
      <c r="G4927" s="9"/>
      <c r="H4927" s="255" t="s">
        <v>9171</v>
      </c>
      <c r="I4927" s="9">
        <v>3</v>
      </c>
    </row>
    <row r="4928" spans="1:9">
      <c r="A4928" s="255" t="s">
        <v>6108</v>
      </c>
      <c r="B4928" s="9">
        <v>10</v>
      </c>
      <c r="C4928" s="255" t="s">
        <v>9108</v>
      </c>
      <c r="D4928" s="9">
        <v>0.51912900139737206</v>
      </c>
      <c r="E4928" s="9">
        <v>1748231.3684321246</v>
      </c>
      <c r="F4928" s="255" t="s">
        <v>9133</v>
      </c>
      <c r="G4928" s="9"/>
      <c r="H4928" s="255" t="s">
        <v>9171</v>
      </c>
      <c r="I4928" s="9">
        <v>3</v>
      </c>
    </row>
    <row r="4929" spans="1:9">
      <c r="A4929" s="255" t="s">
        <v>6109</v>
      </c>
      <c r="B4929" s="9">
        <v>10</v>
      </c>
      <c r="C4929" s="255" t="s">
        <v>9215</v>
      </c>
      <c r="D4929" s="9">
        <v>-9292.5272482791042</v>
      </c>
      <c r="E4929" s="9">
        <v>1748231.3684321246</v>
      </c>
      <c r="F4929" s="255" t="s">
        <v>9133</v>
      </c>
      <c r="G4929" s="9"/>
      <c r="H4929" s="255" t="s">
        <v>9171</v>
      </c>
      <c r="I4929" s="9">
        <v>3</v>
      </c>
    </row>
    <row r="4930" spans="1:9">
      <c r="A4930" s="255" t="s">
        <v>6110</v>
      </c>
      <c r="B4930" s="9">
        <v>10</v>
      </c>
      <c r="C4930" s="255" t="s">
        <v>9106</v>
      </c>
      <c r="D4930" s="9">
        <v>1748231.3684321246</v>
      </c>
      <c r="E4930" s="9">
        <v>1748231.3684321246</v>
      </c>
      <c r="F4930" s="255" t="s">
        <v>9134</v>
      </c>
      <c r="G4930" s="9"/>
      <c r="H4930" s="255" t="s">
        <v>9171</v>
      </c>
      <c r="I4930" s="9">
        <v>3</v>
      </c>
    </row>
    <row r="4931" spans="1:9">
      <c r="A4931" s="255" t="s">
        <v>6111</v>
      </c>
      <c r="B4931" s="9">
        <v>10</v>
      </c>
      <c r="C4931" s="255" t="s">
        <v>9107</v>
      </c>
      <c r="D4931" s="9">
        <v>16502551267.870787</v>
      </c>
      <c r="E4931" s="9">
        <v>1748231.3684321246</v>
      </c>
      <c r="F4931" s="255" t="s">
        <v>9134</v>
      </c>
      <c r="G4931" s="9"/>
      <c r="H4931" s="255" t="s">
        <v>9171</v>
      </c>
      <c r="I4931" s="9">
        <v>3</v>
      </c>
    </row>
    <row r="4932" spans="1:9">
      <c r="A4932" s="255" t="s">
        <v>6112</v>
      </c>
      <c r="B4932" s="9">
        <v>10</v>
      </c>
      <c r="C4932" s="255" t="s">
        <v>9108</v>
      </c>
      <c r="D4932" s="9">
        <v>1</v>
      </c>
      <c r="E4932" s="9">
        <v>1748231.3684321246</v>
      </c>
      <c r="F4932" s="255" t="s">
        <v>9134</v>
      </c>
      <c r="G4932" s="9"/>
      <c r="H4932" s="255" t="s">
        <v>9171</v>
      </c>
      <c r="I4932" s="9">
        <v>3</v>
      </c>
    </row>
    <row r="4933" spans="1:9">
      <c r="A4933" s="255" t="s">
        <v>6113</v>
      </c>
      <c r="B4933" s="9">
        <v>10</v>
      </c>
      <c r="C4933" s="255" t="s">
        <v>9215</v>
      </c>
      <c r="D4933" s="9">
        <v>9439.5693647064891</v>
      </c>
      <c r="E4933" s="9">
        <v>1748231.3684321246</v>
      </c>
      <c r="F4933" s="255" t="s">
        <v>9134</v>
      </c>
      <c r="G4933" s="9"/>
      <c r="H4933" s="255" t="s">
        <v>9171</v>
      </c>
      <c r="I4933" s="9">
        <v>3</v>
      </c>
    </row>
    <row r="4934" spans="1:9">
      <c r="A4934" s="255" t="s">
        <v>6114</v>
      </c>
      <c r="B4934" s="9">
        <v>10</v>
      </c>
      <c r="C4934" s="255" t="s">
        <v>9106</v>
      </c>
      <c r="D4934" s="9">
        <v>1748231.3684321246</v>
      </c>
      <c r="E4934" s="9">
        <v>1748231.3684321246</v>
      </c>
      <c r="F4934" s="255" t="s">
        <v>9135</v>
      </c>
      <c r="G4934" s="9"/>
      <c r="H4934" s="255" t="s">
        <v>9171</v>
      </c>
      <c r="I4934" s="9">
        <v>3</v>
      </c>
    </row>
    <row r="4935" spans="1:9">
      <c r="A4935" s="255" t="s">
        <v>6115</v>
      </c>
      <c r="B4935" s="9">
        <v>10</v>
      </c>
      <c r="C4935" s="255" t="s">
        <v>9107</v>
      </c>
      <c r="D4935" s="9">
        <v>34320860734.345715</v>
      </c>
      <c r="E4935" s="9">
        <v>1748231.3684321246</v>
      </c>
      <c r="F4935" s="255" t="s">
        <v>9135</v>
      </c>
      <c r="G4935" s="9"/>
      <c r="H4935" s="255" t="s">
        <v>9171</v>
      </c>
      <c r="I4935" s="9">
        <v>3</v>
      </c>
    </row>
    <row r="4936" spans="1:9">
      <c r="A4936" s="255" t="s">
        <v>6116</v>
      </c>
      <c r="B4936" s="9">
        <v>10</v>
      </c>
      <c r="C4936" s="255" t="s">
        <v>9108</v>
      </c>
      <c r="D4936" s="9">
        <v>1</v>
      </c>
      <c r="E4936" s="9">
        <v>1748231.3684321246</v>
      </c>
      <c r="F4936" s="255" t="s">
        <v>9135</v>
      </c>
      <c r="G4936" s="9"/>
      <c r="H4936" s="255" t="s">
        <v>9171</v>
      </c>
      <c r="I4936" s="9">
        <v>3</v>
      </c>
    </row>
    <row r="4937" spans="1:9">
      <c r="A4937" s="255" t="s">
        <v>6117</v>
      </c>
      <c r="B4937" s="9">
        <v>10</v>
      </c>
      <c r="C4937" s="255" t="s">
        <v>9215</v>
      </c>
      <c r="D4937" s="9">
        <v>19631.761192527891</v>
      </c>
      <c r="E4937" s="9">
        <v>1748231.3684321246</v>
      </c>
      <c r="F4937" s="255" t="s">
        <v>9135</v>
      </c>
      <c r="G4937" s="9"/>
      <c r="H4937" s="255" t="s">
        <v>9171</v>
      </c>
      <c r="I4937" s="9">
        <v>3</v>
      </c>
    </row>
    <row r="4938" spans="1:9">
      <c r="A4938" s="255" t="s">
        <v>6118</v>
      </c>
      <c r="B4938" s="9">
        <v>10</v>
      </c>
      <c r="C4938" s="255" t="s">
        <v>9106</v>
      </c>
      <c r="D4938" s="9">
        <v>1136714.4591806277</v>
      </c>
      <c r="E4938" s="9">
        <v>1748231.3684321246</v>
      </c>
      <c r="F4938" s="255" t="s">
        <v>9136</v>
      </c>
      <c r="G4938" s="9"/>
      <c r="H4938" s="255" t="s">
        <v>9171</v>
      </c>
      <c r="I4938" s="9">
        <v>3</v>
      </c>
    </row>
    <row r="4939" spans="1:9">
      <c r="A4939" s="255" t="s">
        <v>6119</v>
      </c>
      <c r="B4939" s="9">
        <v>10</v>
      </c>
      <c r="C4939" s="255" t="s">
        <v>9107</v>
      </c>
      <c r="D4939" s="9">
        <v>1660874169.0275922</v>
      </c>
      <c r="E4939" s="9">
        <v>1748231.3684321246</v>
      </c>
      <c r="F4939" s="255" t="s">
        <v>9136</v>
      </c>
      <c r="G4939" s="9"/>
      <c r="H4939" s="255" t="s">
        <v>9171</v>
      </c>
      <c r="I4939" s="9">
        <v>3</v>
      </c>
    </row>
    <row r="4940" spans="1:9">
      <c r="A4940" s="255" t="s">
        <v>6120</v>
      </c>
      <c r="B4940" s="9">
        <v>10</v>
      </c>
      <c r="C4940" s="255" t="s">
        <v>9108</v>
      </c>
      <c r="D4940" s="9">
        <v>0.65020825029588236</v>
      </c>
      <c r="E4940" s="9">
        <v>1748231.3684321246</v>
      </c>
      <c r="F4940" s="255" t="s">
        <v>9136</v>
      </c>
      <c r="G4940" s="9"/>
      <c r="H4940" s="255" t="s">
        <v>9171</v>
      </c>
      <c r="I4940" s="9">
        <v>3</v>
      </c>
    </row>
    <row r="4941" spans="1:9">
      <c r="A4941" s="255" t="s">
        <v>6121</v>
      </c>
      <c r="B4941" s="9">
        <v>10</v>
      </c>
      <c r="C4941" s="255" t="s">
        <v>9215</v>
      </c>
      <c r="D4941" s="9">
        <v>950.03109944030041</v>
      </c>
      <c r="E4941" s="9">
        <v>1748231.3684321246</v>
      </c>
      <c r="F4941" s="255" t="s">
        <v>9136</v>
      </c>
      <c r="G4941" s="9"/>
      <c r="H4941" s="255" t="s">
        <v>9171</v>
      </c>
      <c r="I4941" s="9">
        <v>3</v>
      </c>
    </row>
    <row r="4942" spans="1:9">
      <c r="A4942" s="255" t="s">
        <v>6122</v>
      </c>
      <c r="B4942" s="9">
        <v>10</v>
      </c>
      <c r="C4942" s="255" t="s">
        <v>9106</v>
      </c>
      <c r="D4942" s="9">
        <v>0</v>
      </c>
      <c r="E4942" s="9">
        <v>1748231.3684321246</v>
      </c>
      <c r="F4942" s="255" t="s">
        <v>9137</v>
      </c>
      <c r="G4942" s="9"/>
      <c r="H4942" s="255" t="s">
        <v>9171</v>
      </c>
      <c r="I4942" s="9">
        <v>3</v>
      </c>
    </row>
    <row r="4943" spans="1:9">
      <c r="A4943" s="255" t="s">
        <v>6123</v>
      </c>
      <c r="B4943" s="9">
        <v>10</v>
      </c>
      <c r="C4943" s="255" t="s">
        <v>9107</v>
      </c>
      <c r="D4943" s="9">
        <v>-3943100112.046123</v>
      </c>
      <c r="E4943" s="9">
        <v>1748231.3684321246</v>
      </c>
      <c r="F4943" s="255" t="s">
        <v>9137</v>
      </c>
      <c r="G4943" s="9"/>
      <c r="H4943" s="255" t="s">
        <v>9171</v>
      </c>
      <c r="I4943" s="9">
        <v>3</v>
      </c>
    </row>
    <row r="4944" spans="1:9">
      <c r="A4944" s="255" t="s">
        <v>6124</v>
      </c>
      <c r="B4944" s="9">
        <v>10</v>
      </c>
      <c r="C4944" s="255" t="s">
        <v>9108</v>
      </c>
      <c r="D4944" s="9">
        <v>0</v>
      </c>
      <c r="E4944" s="9">
        <v>1748231.3684321246</v>
      </c>
      <c r="F4944" s="255" t="s">
        <v>9137</v>
      </c>
      <c r="G4944" s="9"/>
      <c r="H4944" s="255" t="s">
        <v>9171</v>
      </c>
      <c r="I4944" s="9">
        <v>3</v>
      </c>
    </row>
    <row r="4945" spans="1:9">
      <c r="A4945" s="255" t="s">
        <v>6125</v>
      </c>
      <c r="B4945" s="9">
        <v>10</v>
      </c>
      <c r="C4945" s="255" t="s">
        <v>9215</v>
      </c>
      <c r="D4945" s="9">
        <v>-2255.479556794839</v>
      </c>
      <c r="E4945" s="9">
        <v>1748231.3684321246</v>
      </c>
      <c r="F4945" s="255" t="s">
        <v>9137</v>
      </c>
      <c r="G4945" s="9"/>
      <c r="H4945" s="255" t="s">
        <v>9171</v>
      </c>
      <c r="I4945" s="9">
        <v>3</v>
      </c>
    </row>
    <row r="4946" spans="1:9">
      <c r="A4946" s="255" t="s">
        <v>6126</v>
      </c>
      <c r="B4946" s="9">
        <v>10</v>
      </c>
      <c r="C4946" s="255" t="s">
        <v>9106</v>
      </c>
      <c r="D4946" s="9">
        <v>1135881.393713448</v>
      </c>
      <c r="E4946" s="9">
        <v>1748231.3684321246</v>
      </c>
      <c r="F4946" s="255" t="s">
        <v>9138</v>
      </c>
      <c r="G4946" s="9"/>
      <c r="H4946" s="255" t="s">
        <v>9171</v>
      </c>
      <c r="I4946" s="9">
        <v>3</v>
      </c>
    </row>
    <row r="4947" spans="1:9">
      <c r="A4947" s="255" t="s">
        <v>6127</v>
      </c>
      <c r="B4947" s="9">
        <v>10</v>
      </c>
      <c r="C4947" s="255" t="s">
        <v>9107</v>
      </c>
      <c r="D4947" s="9">
        <v>-2282225943.0185313</v>
      </c>
      <c r="E4947" s="9">
        <v>1748231.3684321246</v>
      </c>
      <c r="F4947" s="255" t="s">
        <v>9138</v>
      </c>
      <c r="G4947" s="9"/>
      <c r="H4947" s="255" t="s">
        <v>9171</v>
      </c>
      <c r="I4947" s="9">
        <v>3</v>
      </c>
    </row>
    <row r="4948" spans="1:9">
      <c r="A4948" s="255" t="s">
        <v>6128</v>
      </c>
      <c r="B4948" s="9">
        <v>10</v>
      </c>
      <c r="C4948" s="255" t="s">
        <v>9108</v>
      </c>
      <c r="D4948" s="9">
        <v>0.64973173129375106</v>
      </c>
      <c r="E4948" s="9">
        <v>1748231.3684321246</v>
      </c>
      <c r="F4948" s="255" t="s">
        <v>9138</v>
      </c>
      <c r="G4948" s="9"/>
      <c r="H4948" s="255" t="s">
        <v>9171</v>
      </c>
      <c r="I4948" s="9">
        <v>3</v>
      </c>
    </row>
    <row r="4949" spans="1:9">
      <c r="A4949" s="255" t="s">
        <v>6129</v>
      </c>
      <c r="B4949" s="9">
        <v>10</v>
      </c>
      <c r="C4949" s="255" t="s">
        <v>9215</v>
      </c>
      <c r="D4949" s="9">
        <v>-1305.4484573545387</v>
      </c>
      <c r="E4949" s="9">
        <v>1748231.3684321246</v>
      </c>
      <c r="F4949" s="255" t="s">
        <v>9138</v>
      </c>
      <c r="G4949" s="9"/>
      <c r="H4949" s="255" t="s">
        <v>9171</v>
      </c>
      <c r="I4949" s="9">
        <v>3</v>
      </c>
    </row>
    <row r="4950" spans="1:9">
      <c r="A4950" s="255" t="s">
        <v>6130</v>
      </c>
      <c r="B4950" s="9">
        <v>10</v>
      </c>
      <c r="C4950" s="255" t="s">
        <v>9106</v>
      </c>
      <c r="D4950" s="9">
        <v>1520180.9382540293</v>
      </c>
      <c r="E4950" s="9">
        <v>1748231.3684321246</v>
      </c>
      <c r="F4950" s="255" t="s">
        <v>9139</v>
      </c>
      <c r="G4950" s="9"/>
      <c r="H4950" s="255" t="s">
        <v>9171</v>
      </c>
      <c r="I4950" s="9">
        <v>3</v>
      </c>
    </row>
    <row r="4951" spans="1:9">
      <c r="A4951" s="255" t="s">
        <v>6131</v>
      </c>
      <c r="B4951" s="9">
        <v>10</v>
      </c>
      <c r="C4951" s="255" t="s">
        <v>9107</v>
      </c>
      <c r="D4951" s="9">
        <v>13963261684.433252</v>
      </c>
      <c r="E4951" s="9">
        <v>1748231.3684321246</v>
      </c>
      <c r="F4951" s="255" t="s">
        <v>9139</v>
      </c>
      <c r="G4951" s="9"/>
      <c r="H4951" s="255" t="s">
        <v>9171</v>
      </c>
      <c r="I4951" s="9">
        <v>3</v>
      </c>
    </row>
    <row r="4952" spans="1:9">
      <c r="A4952" s="255" t="s">
        <v>6132</v>
      </c>
      <c r="B4952" s="9">
        <v>10</v>
      </c>
      <c r="C4952" s="255" t="s">
        <v>9108</v>
      </c>
      <c r="D4952" s="9">
        <v>0.86955363329133084</v>
      </c>
      <c r="E4952" s="9">
        <v>1748231.3684321246</v>
      </c>
      <c r="F4952" s="255" t="s">
        <v>9139</v>
      </c>
      <c r="G4952" s="9"/>
      <c r="H4952" s="255" t="s">
        <v>9171</v>
      </c>
      <c r="I4952" s="9">
        <v>3</v>
      </c>
    </row>
    <row r="4953" spans="1:9">
      <c r="A4953" s="255" t="s">
        <v>6133</v>
      </c>
      <c r="B4953" s="9">
        <v>10</v>
      </c>
      <c r="C4953" s="255" t="s">
        <v>9215</v>
      </c>
      <c r="D4953" s="9">
        <v>7987.0787909245655</v>
      </c>
      <c r="E4953" s="9">
        <v>1748231.3684321246</v>
      </c>
      <c r="F4953" s="255" t="s">
        <v>9139</v>
      </c>
      <c r="G4953" s="9"/>
      <c r="H4953" s="255" t="s">
        <v>9171</v>
      </c>
      <c r="I4953" s="9">
        <v>3</v>
      </c>
    </row>
    <row r="4954" spans="1:9">
      <c r="A4954" s="255" t="s">
        <v>6134</v>
      </c>
      <c r="B4954" s="9">
        <v>10</v>
      </c>
      <c r="C4954" s="255" t="s">
        <v>9106</v>
      </c>
      <c r="D4954" s="9">
        <v>1613663.2427301712</v>
      </c>
      <c r="E4954" s="9">
        <v>1748231.3684321246</v>
      </c>
      <c r="F4954" s="255" t="s">
        <v>9140</v>
      </c>
      <c r="G4954" s="9"/>
      <c r="H4954" s="255" t="s">
        <v>9171</v>
      </c>
      <c r="I4954" s="9">
        <v>3</v>
      </c>
    </row>
    <row r="4955" spans="1:9">
      <c r="A4955" s="255" t="s">
        <v>6135</v>
      </c>
      <c r="B4955" s="9">
        <v>10</v>
      </c>
      <c r="C4955" s="255" t="s">
        <v>9107</v>
      </c>
      <c r="D4955" s="9">
        <v>17818309466.47493</v>
      </c>
      <c r="E4955" s="9">
        <v>1748231.3684321246</v>
      </c>
      <c r="F4955" s="255" t="s">
        <v>9140</v>
      </c>
      <c r="G4955" s="9"/>
      <c r="H4955" s="255" t="s">
        <v>9171</v>
      </c>
      <c r="I4955" s="9">
        <v>3</v>
      </c>
    </row>
    <row r="4956" spans="1:9">
      <c r="A4956" s="255" t="s">
        <v>6136</v>
      </c>
      <c r="B4956" s="9">
        <v>10</v>
      </c>
      <c r="C4956" s="255" t="s">
        <v>9108</v>
      </c>
      <c r="D4956" s="9">
        <v>0.92302613479436713</v>
      </c>
      <c r="E4956" s="9">
        <v>1748231.3684321246</v>
      </c>
      <c r="F4956" s="255" t="s">
        <v>9140</v>
      </c>
      <c r="G4956" s="9"/>
      <c r="H4956" s="255" t="s">
        <v>9171</v>
      </c>
      <c r="I4956" s="9">
        <v>3</v>
      </c>
    </row>
    <row r="4957" spans="1:9">
      <c r="A4957" s="255" t="s">
        <v>6137</v>
      </c>
      <c r="B4957" s="9">
        <v>10</v>
      </c>
      <c r="C4957" s="255" t="s">
        <v>9215</v>
      </c>
      <c r="D4957" s="9">
        <v>10192.191827821403</v>
      </c>
      <c r="E4957" s="9">
        <v>1748231.3684321246</v>
      </c>
      <c r="F4957" s="255" t="s">
        <v>9140</v>
      </c>
      <c r="G4957" s="9"/>
      <c r="H4957" s="255" t="s">
        <v>9171</v>
      </c>
      <c r="I4957" s="9">
        <v>3</v>
      </c>
    </row>
    <row r="4958" spans="1:9">
      <c r="A4958" s="255" t="s">
        <v>6138</v>
      </c>
      <c r="B4958" s="9">
        <v>10</v>
      </c>
      <c r="C4958" s="255" t="s">
        <v>9106</v>
      </c>
      <c r="D4958" s="9">
        <v>0</v>
      </c>
      <c r="E4958" s="9">
        <v>1748231.3684321246</v>
      </c>
      <c r="F4958" s="255" t="s">
        <v>9141</v>
      </c>
      <c r="G4958" s="9"/>
      <c r="H4958" s="255" t="s">
        <v>9171</v>
      </c>
      <c r="I4958" s="9">
        <v>3</v>
      </c>
    </row>
    <row r="4959" spans="1:9">
      <c r="A4959" s="255" t="s">
        <v>6139</v>
      </c>
      <c r="B4959" s="9">
        <v>10</v>
      </c>
      <c r="C4959" s="255" t="s">
        <v>9107</v>
      </c>
      <c r="D4959" s="9">
        <v>0</v>
      </c>
      <c r="E4959" s="9">
        <v>1748231.3684321246</v>
      </c>
      <c r="F4959" s="255" t="s">
        <v>9141</v>
      </c>
      <c r="G4959" s="9"/>
      <c r="H4959" s="255" t="s">
        <v>9171</v>
      </c>
      <c r="I4959" s="9">
        <v>3</v>
      </c>
    </row>
    <row r="4960" spans="1:9">
      <c r="A4960" s="255" t="s">
        <v>6140</v>
      </c>
      <c r="B4960" s="9">
        <v>10</v>
      </c>
      <c r="C4960" s="255" t="s">
        <v>9108</v>
      </c>
      <c r="D4960" s="9">
        <v>0</v>
      </c>
      <c r="E4960" s="9">
        <v>1748231.3684321246</v>
      </c>
      <c r="F4960" s="255" t="s">
        <v>9141</v>
      </c>
      <c r="G4960" s="9"/>
      <c r="H4960" s="255" t="s">
        <v>9171</v>
      </c>
      <c r="I4960" s="9">
        <v>3</v>
      </c>
    </row>
    <row r="4961" spans="1:9">
      <c r="A4961" s="255" t="s">
        <v>6141</v>
      </c>
      <c r="B4961" s="9">
        <v>10</v>
      </c>
      <c r="C4961" s="255" t="s">
        <v>9215</v>
      </c>
      <c r="D4961" s="9">
        <v>0</v>
      </c>
      <c r="E4961" s="9">
        <v>1748231.3684321246</v>
      </c>
      <c r="F4961" s="255" t="s">
        <v>9141</v>
      </c>
      <c r="G4961" s="9"/>
      <c r="H4961" s="255" t="s">
        <v>9171</v>
      </c>
      <c r="I4961" s="9">
        <v>3</v>
      </c>
    </row>
    <row r="4962" spans="1:9">
      <c r="A4962" s="255" t="s">
        <v>6142</v>
      </c>
      <c r="B4962" s="9">
        <v>1</v>
      </c>
      <c r="C4962" s="255" t="s">
        <v>9103</v>
      </c>
      <c r="D4962" s="9">
        <v>2.3176007295583898E-3</v>
      </c>
      <c r="E4962" s="9"/>
      <c r="F4962" s="255" t="s">
        <v>9132</v>
      </c>
      <c r="G4962" s="9"/>
      <c r="H4962" s="255" t="s">
        <v>9171</v>
      </c>
      <c r="I4962" s="9">
        <v>3</v>
      </c>
    </row>
    <row r="4963" spans="1:9">
      <c r="A4963" s="255" t="s">
        <v>6143</v>
      </c>
      <c r="B4963" s="9">
        <v>1</v>
      </c>
      <c r="C4963" s="255" t="s">
        <v>9103</v>
      </c>
      <c r="D4963" s="9">
        <v>2.3176007295583898E-3</v>
      </c>
      <c r="E4963" s="9"/>
      <c r="F4963" s="255" t="s">
        <v>9133</v>
      </c>
      <c r="G4963" s="9"/>
      <c r="H4963" s="255" t="s">
        <v>9171</v>
      </c>
      <c r="I4963" s="9">
        <v>3</v>
      </c>
    </row>
    <row r="4964" spans="1:9">
      <c r="A4964" s="255" t="s">
        <v>6144</v>
      </c>
      <c r="B4964" s="9">
        <v>1</v>
      </c>
      <c r="C4964" s="255" t="s">
        <v>9103</v>
      </c>
      <c r="D4964" s="9">
        <v>3.0777213817008526E-3</v>
      </c>
      <c r="E4964" s="9"/>
      <c r="F4964" s="255" t="s">
        <v>9134</v>
      </c>
      <c r="G4964" s="9"/>
      <c r="H4964" s="255" t="s">
        <v>9171</v>
      </c>
      <c r="I4964" s="9">
        <v>3</v>
      </c>
    </row>
    <row r="4965" spans="1:9">
      <c r="A4965" s="255" t="s">
        <v>6145</v>
      </c>
      <c r="B4965" s="9">
        <v>1</v>
      </c>
      <c r="C4965" s="255" t="s">
        <v>9103</v>
      </c>
      <c r="D4965" s="9">
        <v>0</v>
      </c>
      <c r="E4965" s="9"/>
      <c r="F4965" s="255" t="s">
        <v>9124</v>
      </c>
      <c r="G4965" s="9"/>
      <c r="H4965" s="255" t="s">
        <v>9171</v>
      </c>
      <c r="I4965" s="9">
        <v>3</v>
      </c>
    </row>
    <row r="4966" spans="1:9">
      <c r="A4966" s="255" t="s">
        <v>6146</v>
      </c>
      <c r="B4966" s="9">
        <v>1</v>
      </c>
      <c r="C4966" s="255" t="s">
        <v>9103</v>
      </c>
      <c r="D4966" s="9">
        <v>0</v>
      </c>
      <c r="E4966" s="9"/>
      <c r="F4966" s="255" t="s">
        <v>9123</v>
      </c>
      <c r="G4966" s="9"/>
      <c r="H4966" s="255" t="s">
        <v>9171</v>
      </c>
      <c r="I4966" s="9">
        <v>3</v>
      </c>
    </row>
    <row r="4967" spans="1:9">
      <c r="A4967" s="255" t="s">
        <v>6147</v>
      </c>
      <c r="B4967" s="9">
        <v>1</v>
      </c>
      <c r="C4967" s="255" t="s">
        <v>9103</v>
      </c>
      <c r="D4967" s="9">
        <v>5.3953221112592424E-3</v>
      </c>
      <c r="E4967" s="9"/>
      <c r="F4967" s="255" t="s">
        <v>9125</v>
      </c>
      <c r="G4967" s="9"/>
      <c r="H4967" s="255" t="s">
        <v>9171</v>
      </c>
      <c r="I4967" s="9">
        <v>3</v>
      </c>
    </row>
    <row r="4968" spans="1:9">
      <c r="A4968" s="255" t="s">
        <v>6148</v>
      </c>
      <c r="B4968" s="9">
        <v>1</v>
      </c>
      <c r="C4968" s="255" t="s">
        <v>9103</v>
      </c>
      <c r="D4968" s="9">
        <v>5.3953221112592424E-3</v>
      </c>
      <c r="E4968" s="9"/>
      <c r="F4968" s="255" t="s">
        <v>9126</v>
      </c>
      <c r="G4968" s="9"/>
      <c r="H4968" s="255" t="s">
        <v>9171</v>
      </c>
      <c r="I4968" s="9">
        <v>3</v>
      </c>
    </row>
    <row r="4969" spans="1:9">
      <c r="A4969" s="255" t="s">
        <v>6149</v>
      </c>
      <c r="B4969" s="9">
        <v>1</v>
      </c>
      <c r="C4969" s="255" t="s">
        <v>9103</v>
      </c>
      <c r="D4969" s="9">
        <v>5.3953221112592424E-3</v>
      </c>
      <c r="E4969" s="9"/>
      <c r="F4969" s="255" t="s">
        <v>9127</v>
      </c>
      <c r="G4969" s="9"/>
      <c r="H4969" s="255" t="s">
        <v>9171</v>
      </c>
      <c r="I4969" s="9">
        <v>3</v>
      </c>
    </row>
    <row r="4970" spans="1:9">
      <c r="A4970" s="255" t="s">
        <v>6150</v>
      </c>
      <c r="B4970" s="9">
        <v>1</v>
      </c>
      <c r="C4970" s="255" t="s">
        <v>9103</v>
      </c>
      <c r="D4970" s="9">
        <v>7.8125481214538096E-3</v>
      </c>
      <c r="E4970" s="9"/>
      <c r="F4970" s="255" t="s">
        <v>9130</v>
      </c>
      <c r="G4970" s="9"/>
      <c r="H4970" s="255" t="s">
        <v>9171</v>
      </c>
      <c r="I4970" s="9">
        <v>3</v>
      </c>
    </row>
    <row r="4971" spans="1:9">
      <c r="A4971" s="255" t="s">
        <v>6151</v>
      </c>
      <c r="B4971" s="9">
        <v>1</v>
      </c>
      <c r="C4971" s="255" t="s">
        <v>9103</v>
      </c>
      <c r="D4971" s="9">
        <v>7.8125481214538096E-3</v>
      </c>
      <c r="E4971" s="9"/>
      <c r="F4971" s="255" t="s">
        <v>9131</v>
      </c>
      <c r="G4971" s="9"/>
      <c r="H4971" s="255" t="s">
        <v>9171</v>
      </c>
      <c r="I4971" s="9">
        <v>3</v>
      </c>
    </row>
    <row r="4972" spans="1:9">
      <c r="A4972" s="255" t="s">
        <v>6152</v>
      </c>
      <c r="B4972" s="9">
        <v>1</v>
      </c>
      <c r="C4972" s="255" t="s">
        <v>9103</v>
      </c>
      <c r="D4972" s="9">
        <v>-2.4172260101945672E-3</v>
      </c>
      <c r="E4972" s="9"/>
      <c r="F4972" s="255" t="s">
        <v>9129</v>
      </c>
      <c r="G4972" s="9"/>
      <c r="H4972" s="255" t="s">
        <v>9171</v>
      </c>
      <c r="I4972" s="9">
        <v>3</v>
      </c>
    </row>
    <row r="4973" spans="1:9">
      <c r="A4973" s="255" t="s">
        <v>6153</v>
      </c>
      <c r="B4973" s="9">
        <v>1</v>
      </c>
      <c r="C4973" s="255" t="s">
        <v>9103</v>
      </c>
      <c r="D4973" s="9">
        <v>0</v>
      </c>
      <c r="E4973" s="9"/>
      <c r="F4973" s="255" t="s">
        <v>9118</v>
      </c>
      <c r="G4973" s="9"/>
      <c r="H4973" s="255" t="s">
        <v>9171</v>
      </c>
      <c r="I4973" s="9">
        <v>3</v>
      </c>
    </row>
    <row r="4974" spans="1:9">
      <c r="A4974" s="255" t="s">
        <v>6154</v>
      </c>
      <c r="B4974" s="9">
        <v>1</v>
      </c>
      <c r="C4974" s="255" t="s">
        <v>9103</v>
      </c>
      <c r="D4974" s="9">
        <v>0</v>
      </c>
      <c r="E4974" s="9"/>
      <c r="F4974" s="255" t="s">
        <v>9141</v>
      </c>
      <c r="G4974" s="9"/>
      <c r="H4974" s="255" t="s">
        <v>9171</v>
      </c>
      <c r="I4974" s="9">
        <v>3</v>
      </c>
    </row>
    <row r="4975" spans="1:9">
      <c r="A4975" s="255" t="s">
        <v>6155</v>
      </c>
      <c r="B4975" s="9">
        <v>1</v>
      </c>
      <c r="C4975" s="255" t="s">
        <v>9103</v>
      </c>
      <c r="D4975" s="9">
        <v>0</v>
      </c>
      <c r="E4975" s="9"/>
      <c r="F4975" s="255" t="s">
        <v>9122</v>
      </c>
      <c r="G4975" s="9"/>
      <c r="H4975" s="255" t="s">
        <v>9171</v>
      </c>
      <c r="I4975" s="9">
        <v>3</v>
      </c>
    </row>
    <row r="4976" spans="1:9">
      <c r="A4976" s="255" t="s">
        <v>6156</v>
      </c>
      <c r="B4976" s="9">
        <v>1</v>
      </c>
      <c r="C4976" s="255" t="s">
        <v>9103</v>
      </c>
      <c r="D4976" s="9">
        <v>0</v>
      </c>
      <c r="E4976" s="9"/>
      <c r="F4976" s="255" t="s">
        <v>9121</v>
      </c>
      <c r="G4976" s="9"/>
      <c r="H4976" s="255" t="s">
        <v>9171</v>
      </c>
      <c r="I4976" s="9">
        <v>3</v>
      </c>
    </row>
    <row r="4977" spans="1:9">
      <c r="A4977" s="255" t="s">
        <v>6157</v>
      </c>
      <c r="B4977" s="9">
        <v>1</v>
      </c>
      <c r="C4977" s="255" t="s">
        <v>9103</v>
      </c>
      <c r="D4977" s="9">
        <v>0</v>
      </c>
      <c r="E4977" s="9"/>
      <c r="F4977" s="255" t="s">
        <v>9119</v>
      </c>
      <c r="G4977" s="9"/>
      <c r="H4977" s="255" t="s">
        <v>9171</v>
      </c>
      <c r="I4977" s="9">
        <v>3</v>
      </c>
    </row>
    <row r="4978" spans="1:9">
      <c r="A4978" s="255" t="s">
        <v>6158</v>
      </c>
      <c r="B4978" s="9">
        <v>1</v>
      </c>
      <c r="C4978" s="255" t="s">
        <v>9103</v>
      </c>
      <c r="D4978" s="9">
        <v>0</v>
      </c>
      <c r="E4978" s="9"/>
      <c r="F4978" s="255" t="s">
        <v>9120</v>
      </c>
      <c r="G4978" s="9"/>
      <c r="H4978" s="255" t="s">
        <v>9171</v>
      </c>
      <c r="I4978" s="9">
        <v>3</v>
      </c>
    </row>
    <row r="4979" spans="1:9">
      <c r="A4979" s="255" t="s">
        <v>6159</v>
      </c>
      <c r="B4979" s="9">
        <v>1</v>
      </c>
      <c r="C4979" s="255" t="s">
        <v>9103</v>
      </c>
      <c r="D4979" s="9">
        <v>3.9053472845551689E-3</v>
      </c>
      <c r="E4979" s="9"/>
      <c r="F4979" s="255" t="s">
        <v>9136</v>
      </c>
      <c r="G4979" s="9"/>
      <c r="H4979" s="255" t="s">
        <v>9171</v>
      </c>
      <c r="I4979" s="9">
        <v>3</v>
      </c>
    </row>
    <row r="4980" spans="1:9">
      <c r="A4980" s="255" t="s">
        <v>6160</v>
      </c>
      <c r="B4980" s="9">
        <v>1</v>
      </c>
      <c r="C4980" s="255" t="s">
        <v>9103</v>
      </c>
      <c r="D4980" s="9">
        <v>-1.0774566725679244E-3</v>
      </c>
      <c r="E4980" s="9"/>
      <c r="F4980" s="255" t="s">
        <v>9137</v>
      </c>
      <c r="G4980" s="9"/>
      <c r="H4980" s="255" t="s">
        <v>9171</v>
      </c>
      <c r="I4980" s="9">
        <v>3</v>
      </c>
    </row>
    <row r="4981" spans="1:9">
      <c r="A4981" s="255" t="s">
        <v>6161</v>
      </c>
      <c r="B4981" s="9">
        <v>1</v>
      </c>
      <c r="C4981" s="255" t="s">
        <v>9103</v>
      </c>
      <c r="D4981" s="9">
        <v>2.8278906119872439E-3</v>
      </c>
      <c r="E4981" s="9"/>
      <c r="F4981" s="255" t="s">
        <v>9138</v>
      </c>
      <c r="G4981" s="9"/>
      <c r="H4981" s="255" t="s">
        <v>9171</v>
      </c>
      <c r="I4981" s="9">
        <v>3</v>
      </c>
    </row>
    <row r="4982" spans="1:9">
      <c r="A4982" s="255" t="s">
        <v>6162</v>
      </c>
      <c r="B4982" s="9">
        <v>1</v>
      </c>
      <c r="C4982" s="255" t="s">
        <v>9103</v>
      </c>
      <c r="D4982" s="9">
        <v>2.7652112846606402E-3</v>
      </c>
      <c r="E4982" s="9"/>
      <c r="F4982" s="255" t="s">
        <v>9117</v>
      </c>
      <c r="G4982" s="9"/>
      <c r="H4982" s="255" t="s">
        <v>9171</v>
      </c>
      <c r="I4982" s="9">
        <v>3</v>
      </c>
    </row>
    <row r="4983" spans="1:9">
      <c r="A4983" s="255" t="s">
        <v>6163</v>
      </c>
      <c r="B4983" s="9">
        <v>1</v>
      </c>
      <c r="C4983" s="255" t="s">
        <v>9103</v>
      </c>
      <c r="D4983" s="9">
        <v>2.2194462248059255E-3</v>
      </c>
      <c r="E4983" s="9"/>
      <c r="F4983" s="255" t="s">
        <v>9128</v>
      </c>
      <c r="G4983" s="9"/>
      <c r="H4983" s="255" t="s">
        <v>9171</v>
      </c>
      <c r="I4983" s="9">
        <v>3</v>
      </c>
    </row>
    <row r="4984" spans="1:9">
      <c r="A4984" s="255" t="s">
        <v>6164</v>
      </c>
      <c r="B4984" s="9">
        <v>1</v>
      </c>
      <c r="C4984" s="255" t="s">
        <v>9103</v>
      </c>
      <c r="D4984" s="9">
        <v>4.9846575094665653E-3</v>
      </c>
      <c r="E4984" s="9"/>
      <c r="F4984" s="255" t="s">
        <v>9135</v>
      </c>
      <c r="G4984" s="9"/>
      <c r="H4984" s="255" t="s">
        <v>9171</v>
      </c>
      <c r="I4984" s="9">
        <v>3</v>
      </c>
    </row>
    <row r="4985" spans="1:9">
      <c r="A4985" s="255" t="s">
        <v>6165</v>
      </c>
      <c r="B4985" s="9">
        <v>1</v>
      </c>
      <c r="C4985" s="255" t="s">
        <v>9103</v>
      </c>
      <c r="D4985" s="9">
        <v>-5.1028988242885409E-4</v>
      </c>
      <c r="E4985" s="9"/>
      <c r="F4985" s="255" t="s">
        <v>9139</v>
      </c>
      <c r="G4985" s="9"/>
      <c r="H4985" s="255" t="s">
        <v>9171</v>
      </c>
      <c r="I4985" s="9">
        <v>3</v>
      </c>
    </row>
    <row r="4986" spans="1:9">
      <c r="A4986" s="255" t="s">
        <v>6166</v>
      </c>
      <c r="B4986" s="9">
        <v>1</v>
      </c>
      <c r="C4986" s="255" t="s">
        <v>9103</v>
      </c>
      <c r="D4986" s="9">
        <v>-1.9069361277657131E-3</v>
      </c>
      <c r="E4986" s="9"/>
      <c r="F4986" s="255" t="s">
        <v>9140</v>
      </c>
      <c r="G4986" s="9"/>
      <c r="H4986" s="255" t="s">
        <v>9171</v>
      </c>
      <c r="I4986" s="9">
        <v>3</v>
      </c>
    </row>
    <row r="4987" spans="1:9">
      <c r="A4987" s="255" t="s">
        <v>6167</v>
      </c>
      <c r="B4987" s="9">
        <v>2</v>
      </c>
      <c r="C4987" s="255" t="s">
        <v>9103</v>
      </c>
      <c r="D4987" s="9">
        <v>1.9903236145411372E-3</v>
      </c>
      <c r="E4987" s="9"/>
      <c r="F4987" s="255" t="s">
        <v>9132</v>
      </c>
      <c r="G4987" s="9"/>
      <c r="H4987" s="255" t="s">
        <v>9171</v>
      </c>
      <c r="I4987" s="9">
        <v>3</v>
      </c>
    </row>
    <row r="4988" spans="1:9">
      <c r="A4988" s="255" t="s">
        <v>6168</v>
      </c>
      <c r="B4988" s="9">
        <v>2</v>
      </c>
      <c r="C4988" s="255" t="s">
        <v>9103</v>
      </c>
      <c r="D4988" s="9">
        <v>1.9903236145411372E-3</v>
      </c>
      <c r="E4988" s="9"/>
      <c r="F4988" s="255" t="s">
        <v>9133</v>
      </c>
      <c r="G4988" s="9"/>
      <c r="H4988" s="255" t="s">
        <v>9171</v>
      </c>
      <c r="I4988" s="9">
        <v>3</v>
      </c>
    </row>
    <row r="4989" spans="1:9">
      <c r="A4989" s="255" t="s">
        <v>6169</v>
      </c>
      <c r="B4989" s="9">
        <v>2</v>
      </c>
      <c r="C4989" s="255" t="s">
        <v>9103</v>
      </c>
      <c r="D4989" s="9">
        <v>3.1917449568744567E-3</v>
      </c>
      <c r="E4989" s="9"/>
      <c r="F4989" s="255" t="s">
        <v>9134</v>
      </c>
      <c r="G4989" s="9"/>
      <c r="H4989" s="255" t="s">
        <v>9171</v>
      </c>
      <c r="I4989" s="9">
        <v>3</v>
      </c>
    </row>
    <row r="4990" spans="1:9">
      <c r="A4990" s="255" t="s">
        <v>6170</v>
      </c>
      <c r="B4990" s="9">
        <v>2</v>
      </c>
      <c r="C4990" s="255" t="s">
        <v>9103</v>
      </c>
      <c r="D4990" s="9">
        <v>0</v>
      </c>
      <c r="E4990" s="9"/>
      <c r="F4990" s="255" t="s">
        <v>9124</v>
      </c>
      <c r="G4990" s="9"/>
      <c r="H4990" s="255" t="s">
        <v>9171</v>
      </c>
      <c r="I4990" s="9">
        <v>3</v>
      </c>
    </row>
    <row r="4991" spans="1:9">
      <c r="A4991" s="255" t="s">
        <v>6171</v>
      </c>
      <c r="B4991" s="9">
        <v>2</v>
      </c>
      <c r="C4991" s="255" t="s">
        <v>9103</v>
      </c>
      <c r="D4991" s="9">
        <v>0</v>
      </c>
      <c r="E4991" s="9"/>
      <c r="F4991" s="255" t="s">
        <v>9123</v>
      </c>
      <c r="G4991" s="9"/>
      <c r="H4991" s="255" t="s">
        <v>9171</v>
      </c>
      <c r="I4991" s="9">
        <v>3</v>
      </c>
    </row>
    <row r="4992" spans="1:9">
      <c r="A4992" s="255" t="s">
        <v>6172</v>
      </c>
      <c r="B4992" s="9">
        <v>2</v>
      </c>
      <c r="C4992" s="255" t="s">
        <v>9103</v>
      </c>
      <c r="D4992" s="9">
        <v>5.1820685714155934E-3</v>
      </c>
      <c r="E4992" s="9"/>
      <c r="F4992" s="255" t="s">
        <v>9125</v>
      </c>
      <c r="G4992" s="9"/>
      <c r="H4992" s="255" t="s">
        <v>9171</v>
      </c>
      <c r="I4992" s="9">
        <v>3</v>
      </c>
    </row>
    <row r="4993" spans="1:9">
      <c r="A4993" s="255" t="s">
        <v>6173</v>
      </c>
      <c r="B4993" s="9">
        <v>2</v>
      </c>
      <c r="C4993" s="255" t="s">
        <v>9103</v>
      </c>
      <c r="D4993" s="9">
        <v>5.1820685714155934E-3</v>
      </c>
      <c r="E4993" s="9"/>
      <c r="F4993" s="255" t="s">
        <v>9126</v>
      </c>
      <c r="G4993" s="9"/>
      <c r="H4993" s="255" t="s">
        <v>9171</v>
      </c>
      <c r="I4993" s="9">
        <v>3</v>
      </c>
    </row>
    <row r="4994" spans="1:9">
      <c r="A4994" s="255" t="s">
        <v>6174</v>
      </c>
      <c r="B4994" s="9">
        <v>2</v>
      </c>
      <c r="C4994" s="255" t="s">
        <v>9103</v>
      </c>
      <c r="D4994" s="9">
        <v>5.1820685714155934E-3</v>
      </c>
      <c r="E4994" s="9"/>
      <c r="F4994" s="255" t="s">
        <v>9127</v>
      </c>
      <c r="G4994" s="9"/>
      <c r="H4994" s="255" t="s">
        <v>9171</v>
      </c>
      <c r="I4994" s="9">
        <v>3</v>
      </c>
    </row>
    <row r="4995" spans="1:9">
      <c r="A4995" s="255" t="s">
        <v>6175</v>
      </c>
      <c r="B4995" s="9">
        <v>2</v>
      </c>
      <c r="C4995" s="255" t="s">
        <v>9103</v>
      </c>
      <c r="D4995" s="9">
        <v>7.9566836016960307E-3</v>
      </c>
      <c r="E4995" s="9"/>
      <c r="F4995" s="255" t="s">
        <v>9130</v>
      </c>
      <c r="G4995" s="9"/>
      <c r="H4995" s="255" t="s">
        <v>9171</v>
      </c>
      <c r="I4995" s="9">
        <v>3</v>
      </c>
    </row>
    <row r="4996" spans="1:9">
      <c r="A4996" s="255" t="s">
        <v>6176</v>
      </c>
      <c r="B4996" s="9">
        <v>2</v>
      </c>
      <c r="C4996" s="255" t="s">
        <v>9103</v>
      </c>
      <c r="D4996" s="9">
        <v>7.9566836016960307E-3</v>
      </c>
      <c r="E4996" s="9"/>
      <c r="F4996" s="255" t="s">
        <v>9131</v>
      </c>
      <c r="G4996" s="9"/>
      <c r="H4996" s="255" t="s">
        <v>9171</v>
      </c>
      <c r="I4996" s="9">
        <v>3</v>
      </c>
    </row>
    <row r="4997" spans="1:9">
      <c r="A4997" s="255" t="s">
        <v>6177</v>
      </c>
      <c r="B4997" s="9">
        <v>2</v>
      </c>
      <c r="C4997" s="255" t="s">
        <v>9103</v>
      </c>
      <c r="D4997" s="9">
        <v>-2.7746150302804377E-3</v>
      </c>
      <c r="E4997" s="9"/>
      <c r="F4997" s="255" t="s">
        <v>9129</v>
      </c>
      <c r="G4997" s="9"/>
      <c r="H4997" s="255" t="s">
        <v>9171</v>
      </c>
      <c r="I4997" s="9">
        <v>3</v>
      </c>
    </row>
    <row r="4998" spans="1:9">
      <c r="A4998" s="255" t="s">
        <v>6178</v>
      </c>
      <c r="B4998" s="9">
        <v>2</v>
      </c>
      <c r="C4998" s="255" t="s">
        <v>9103</v>
      </c>
      <c r="D4998" s="9">
        <v>0</v>
      </c>
      <c r="E4998" s="9"/>
      <c r="F4998" s="255" t="s">
        <v>9118</v>
      </c>
      <c r="G4998" s="9"/>
      <c r="H4998" s="255" t="s">
        <v>9171</v>
      </c>
      <c r="I4998" s="9">
        <v>3</v>
      </c>
    </row>
    <row r="4999" spans="1:9">
      <c r="A4999" s="255" t="s">
        <v>6179</v>
      </c>
      <c r="B4999" s="9">
        <v>2</v>
      </c>
      <c r="C4999" s="255" t="s">
        <v>9103</v>
      </c>
      <c r="D4999" s="9">
        <v>0</v>
      </c>
      <c r="E4999" s="9"/>
      <c r="F4999" s="255" t="s">
        <v>9141</v>
      </c>
      <c r="G4999" s="9"/>
      <c r="H4999" s="255" t="s">
        <v>9171</v>
      </c>
      <c r="I4999" s="9">
        <v>3</v>
      </c>
    </row>
    <row r="5000" spans="1:9">
      <c r="A5000" s="255" t="s">
        <v>6180</v>
      </c>
      <c r="B5000" s="9">
        <v>2</v>
      </c>
      <c r="C5000" s="255" t="s">
        <v>9103</v>
      </c>
      <c r="D5000" s="9">
        <v>0</v>
      </c>
      <c r="E5000" s="9"/>
      <c r="F5000" s="255" t="s">
        <v>9122</v>
      </c>
      <c r="G5000" s="9"/>
      <c r="H5000" s="255" t="s">
        <v>9171</v>
      </c>
      <c r="I5000" s="9">
        <v>3</v>
      </c>
    </row>
    <row r="5001" spans="1:9">
      <c r="A5001" s="255" t="s">
        <v>6181</v>
      </c>
      <c r="B5001" s="9">
        <v>2</v>
      </c>
      <c r="C5001" s="255" t="s">
        <v>9103</v>
      </c>
      <c r="D5001" s="9">
        <v>0</v>
      </c>
      <c r="E5001" s="9"/>
      <c r="F5001" s="255" t="s">
        <v>9121</v>
      </c>
      <c r="G5001" s="9"/>
      <c r="H5001" s="255" t="s">
        <v>9171</v>
      </c>
      <c r="I5001" s="9">
        <v>3</v>
      </c>
    </row>
    <row r="5002" spans="1:9">
      <c r="A5002" s="255" t="s">
        <v>6182</v>
      </c>
      <c r="B5002" s="9">
        <v>2</v>
      </c>
      <c r="C5002" s="255" t="s">
        <v>9103</v>
      </c>
      <c r="D5002" s="9">
        <v>0</v>
      </c>
      <c r="E5002" s="9"/>
      <c r="F5002" s="255" t="s">
        <v>9119</v>
      </c>
      <c r="G5002" s="9"/>
      <c r="H5002" s="255" t="s">
        <v>9171</v>
      </c>
      <c r="I5002" s="9">
        <v>3</v>
      </c>
    </row>
    <row r="5003" spans="1:9">
      <c r="A5003" s="255" t="s">
        <v>6183</v>
      </c>
      <c r="B5003" s="9">
        <v>2</v>
      </c>
      <c r="C5003" s="255" t="s">
        <v>9103</v>
      </c>
      <c r="D5003" s="9">
        <v>0</v>
      </c>
      <c r="E5003" s="9"/>
      <c r="F5003" s="255" t="s">
        <v>9120</v>
      </c>
      <c r="G5003" s="9"/>
      <c r="H5003" s="255" t="s">
        <v>9171</v>
      </c>
      <c r="I5003" s="9">
        <v>3</v>
      </c>
    </row>
    <row r="5004" spans="1:9">
      <c r="A5004" s="255" t="s">
        <v>6184</v>
      </c>
      <c r="B5004" s="9">
        <v>2</v>
      </c>
      <c r="C5004" s="255" t="s">
        <v>9103</v>
      </c>
      <c r="D5004" s="9">
        <v>4.0877074098796679E-3</v>
      </c>
      <c r="E5004" s="9"/>
      <c r="F5004" s="255" t="s">
        <v>9136</v>
      </c>
      <c r="G5004" s="9"/>
      <c r="H5004" s="255" t="s">
        <v>9171</v>
      </c>
      <c r="I5004" s="9">
        <v>3</v>
      </c>
    </row>
    <row r="5005" spans="1:9">
      <c r="A5005" s="255" t="s">
        <v>6185</v>
      </c>
      <c r="B5005" s="9">
        <v>2</v>
      </c>
      <c r="C5005" s="255" t="s">
        <v>9103</v>
      </c>
      <c r="D5005" s="9">
        <v>-1.1776807013497781E-3</v>
      </c>
      <c r="E5005" s="9"/>
      <c r="F5005" s="255" t="s">
        <v>9137</v>
      </c>
      <c r="G5005" s="9"/>
      <c r="H5005" s="255" t="s">
        <v>9171</v>
      </c>
      <c r="I5005" s="9">
        <v>3</v>
      </c>
    </row>
    <row r="5006" spans="1:9">
      <c r="A5006" s="255" t="s">
        <v>6186</v>
      </c>
      <c r="B5006" s="9">
        <v>2</v>
      </c>
      <c r="C5006" s="255" t="s">
        <v>9103</v>
      </c>
      <c r="D5006" s="9">
        <v>2.9100267085298893E-3</v>
      </c>
      <c r="E5006" s="9"/>
      <c r="F5006" s="255" t="s">
        <v>9138</v>
      </c>
      <c r="G5006" s="9"/>
      <c r="H5006" s="255" t="s">
        <v>9171</v>
      </c>
      <c r="I5006" s="9">
        <v>3</v>
      </c>
    </row>
    <row r="5007" spans="1:9">
      <c r="A5007" s="255" t="s">
        <v>6187</v>
      </c>
      <c r="B5007" s="9">
        <v>2</v>
      </c>
      <c r="C5007" s="255" t="s">
        <v>9103</v>
      </c>
      <c r="D5007" s="9">
        <v>2.6452951068740619E-3</v>
      </c>
      <c r="E5007" s="9"/>
      <c r="F5007" s="255" t="s">
        <v>9117</v>
      </c>
      <c r="G5007" s="9"/>
      <c r="H5007" s="255" t="s">
        <v>9171</v>
      </c>
      <c r="I5007" s="9">
        <v>3</v>
      </c>
    </row>
    <row r="5008" spans="1:9">
      <c r="A5008" s="255" t="s">
        <v>6188</v>
      </c>
      <c r="B5008" s="9">
        <v>2</v>
      </c>
      <c r="C5008" s="255" t="s">
        <v>9103</v>
      </c>
      <c r="D5008" s="9">
        <v>2.4013617862920808E-3</v>
      </c>
      <c r="E5008" s="9"/>
      <c r="F5008" s="255" t="s">
        <v>9128</v>
      </c>
      <c r="G5008" s="9"/>
      <c r="H5008" s="255" t="s">
        <v>9171</v>
      </c>
      <c r="I5008" s="9">
        <v>3</v>
      </c>
    </row>
    <row r="5009" spans="1:9">
      <c r="A5009" s="255" t="s">
        <v>6189</v>
      </c>
      <c r="B5009" s="9">
        <v>2</v>
      </c>
      <c r="C5009" s="255" t="s">
        <v>9103</v>
      </c>
      <c r="D5009" s="9">
        <v>5.0466568931661427E-3</v>
      </c>
      <c r="E5009" s="9"/>
      <c r="F5009" s="255" t="s">
        <v>9135</v>
      </c>
      <c r="G5009" s="9"/>
      <c r="H5009" s="255" t="s">
        <v>9171</v>
      </c>
      <c r="I5009" s="9">
        <v>3</v>
      </c>
    </row>
    <row r="5010" spans="1:9">
      <c r="A5010" s="255" t="s">
        <v>6190</v>
      </c>
      <c r="B5010" s="9">
        <v>2</v>
      </c>
      <c r="C5010" s="255" t="s">
        <v>9103</v>
      </c>
      <c r="D5010" s="9">
        <v>-9.1970309398875245E-4</v>
      </c>
      <c r="E5010" s="9"/>
      <c r="F5010" s="255" t="s">
        <v>9139</v>
      </c>
      <c r="G5010" s="9"/>
      <c r="H5010" s="255" t="s">
        <v>9171</v>
      </c>
      <c r="I5010" s="9">
        <v>3</v>
      </c>
    </row>
    <row r="5011" spans="1:9">
      <c r="A5011" s="255" t="s">
        <v>6191</v>
      </c>
      <c r="B5011" s="9">
        <v>2</v>
      </c>
      <c r="C5011" s="255" t="s">
        <v>9103</v>
      </c>
      <c r="D5011" s="9">
        <v>-1.8549119362916858E-3</v>
      </c>
      <c r="E5011" s="9"/>
      <c r="F5011" s="255" t="s">
        <v>9140</v>
      </c>
      <c r="G5011" s="9"/>
      <c r="H5011" s="255" t="s">
        <v>9171</v>
      </c>
      <c r="I5011" s="9">
        <v>3</v>
      </c>
    </row>
    <row r="5012" spans="1:9">
      <c r="A5012" s="255" t="s">
        <v>6192</v>
      </c>
      <c r="B5012" s="9">
        <v>3</v>
      </c>
      <c r="C5012" s="255" t="s">
        <v>9103</v>
      </c>
      <c r="D5012" s="9">
        <v>2.7729253472745597E-3</v>
      </c>
      <c r="E5012" s="9"/>
      <c r="F5012" s="255" t="s">
        <v>9132</v>
      </c>
      <c r="G5012" s="9"/>
      <c r="H5012" s="255" t="s">
        <v>9171</v>
      </c>
      <c r="I5012" s="9">
        <v>3</v>
      </c>
    </row>
    <row r="5013" spans="1:9">
      <c r="A5013" s="255" t="s">
        <v>6193</v>
      </c>
      <c r="B5013" s="9">
        <v>3</v>
      </c>
      <c r="C5013" s="255" t="s">
        <v>9103</v>
      </c>
      <c r="D5013" s="9">
        <v>2.7729253472745597E-3</v>
      </c>
      <c r="E5013" s="9"/>
      <c r="F5013" s="255" t="s">
        <v>9133</v>
      </c>
      <c r="G5013" s="9"/>
      <c r="H5013" s="255" t="s">
        <v>9171</v>
      </c>
      <c r="I5013" s="9">
        <v>3</v>
      </c>
    </row>
    <row r="5014" spans="1:9">
      <c r="A5014" s="255" t="s">
        <v>6194</v>
      </c>
      <c r="B5014" s="9">
        <v>3</v>
      </c>
      <c r="C5014" s="255" t="s">
        <v>9103</v>
      </c>
      <c r="D5014" s="9">
        <v>3.5970482314777968E-3</v>
      </c>
      <c r="E5014" s="9"/>
      <c r="F5014" s="255" t="s">
        <v>9134</v>
      </c>
      <c r="G5014" s="9"/>
      <c r="H5014" s="255" t="s">
        <v>9171</v>
      </c>
      <c r="I5014" s="9">
        <v>3</v>
      </c>
    </row>
    <row r="5015" spans="1:9">
      <c r="A5015" s="255" t="s">
        <v>6195</v>
      </c>
      <c r="B5015" s="9">
        <v>3</v>
      </c>
      <c r="C5015" s="255" t="s">
        <v>9103</v>
      </c>
      <c r="D5015" s="9">
        <v>0</v>
      </c>
      <c r="E5015" s="9"/>
      <c r="F5015" s="255" t="s">
        <v>9124</v>
      </c>
      <c r="G5015" s="9"/>
      <c r="H5015" s="255" t="s">
        <v>9171</v>
      </c>
      <c r="I5015" s="9">
        <v>3</v>
      </c>
    </row>
    <row r="5016" spans="1:9">
      <c r="A5016" s="255" t="s">
        <v>6196</v>
      </c>
      <c r="B5016" s="9">
        <v>3</v>
      </c>
      <c r="C5016" s="255" t="s">
        <v>9103</v>
      </c>
      <c r="D5016" s="9">
        <v>0</v>
      </c>
      <c r="E5016" s="9"/>
      <c r="F5016" s="255" t="s">
        <v>9123</v>
      </c>
      <c r="G5016" s="9"/>
      <c r="H5016" s="255" t="s">
        <v>9171</v>
      </c>
      <c r="I5016" s="9">
        <v>3</v>
      </c>
    </row>
    <row r="5017" spans="1:9">
      <c r="A5017" s="255" t="s">
        <v>6197</v>
      </c>
      <c r="B5017" s="9">
        <v>3</v>
      </c>
      <c r="C5017" s="255" t="s">
        <v>9103</v>
      </c>
      <c r="D5017" s="9">
        <v>6.3699735787523569E-3</v>
      </c>
      <c r="E5017" s="9"/>
      <c r="F5017" s="255" t="s">
        <v>9125</v>
      </c>
      <c r="G5017" s="9"/>
      <c r="H5017" s="255" t="s">
        <v>9171</v>
      </c>
      <c r="I5017" s="9">
        <v>3</v>
      </c>
    </row>
    <row r="5018" spans="1:9">
      <c r="A5018" s="255" t="s">
        <v>6198</v>
      </c>
      <c r="B5018" s="9">
        <v>3</v>
      </c>
      <c r="C5018" s="255" t="s">
        <v>9103</v>
      </c>
      <c r="D5018" s="9">
        <v>6.3699735787523569E-3</v>
      </c>
      <c r="E5018" s="9"/>
      <c r="F5018" s="255" t="s">
        <v>9126</v>
      </c>
      <c r="G5018" s="9"/>
      <c r="H5018" s="255" t="s">
        <v>9171</v>
      </c>
      <c r="I5018" s="9">
        <v>3</v>
      </c>
    </row>
    <row r="5019" spans="1:9">
      <c r="A5019" s="255" t="s">
        <v>6199</v>
      </c>
      <c r="B5019" s="9">
        <v>3</v>
      </c>
      <c r="C5019" s="255" t="s">
        <v>9103</v>
      </c>
      <c r="D5019" s="9">
        <v>6.3699735787523569E-3</v>
      </c>
      <c r="E5019" s="9"/>
      <c r="F5019" s="255" t="s">
        <v>9127</v>
      </c>
      <c r="G5019" s="9"/>
      <c r="H5019" s="255" t="s">
        <v>9171</v>
      </c>
      <c r="I5019" s="9">
        <v>3</v>
      </c>
    </row>
    <row r="5020" spans="1:9">
      <c r="A5020" s="255" t="s">
        <v>6200</v>
      </c>
      <c r="B5020" s="9">
        <v>3</v>
      </c>
      <c r="C5020" s="255" t="s">
        <v>9103</v>
      </c>
      <c r="D5020" s="9">
        <v>1.0000968678674888E-2</v>
      </c>
      <c r="E5020" s="9"/>
      <c r="F5020" s="255" t="s">
        <v>9130</v>
      </c>
      <c r="G5020" s="9"/>
      <c r="H5020" s="255" t="s">
        <v>9171</v>
      </c>
      <c r="I5020" s="9">
        <v>3</v>
      </c>
    </row>
    <row r="5021" spans="1:9">
      <c r="A5021" s="255" t="s">
        <v>6201</v>
      </c>
      <c r="B5021" s="9">
        <v>3</v>
      </c>
      <c r="C5021" s="255" t="s">
        <v>9103</v>
      </c>
      <c r="D5021" s="9">
        <v>1.0000968678674888E-2</v>
      </c>
      <c r="E5021" s="9"/>
      <c r="F5021" s="255" t="s">
        <v>9131</v>
      </c>
      <c r="G5021" s="9"/>
      <c r="H5021" s="255" t="s">
        <v>9171</v>
      </c>
      <c r="I5021" s="9">
        <v>3</v>
      </c>
    </row>
    <row r="5022" spans="1:9">
      <c r="A5022" s="255" t="s">
        <v>6202</v>
      </c>
      <c r="B5022" s="9">
        <v>3</v>
      </c>
      <c r="C5022" s="255" t="s">
        <v>9103</v>
      </c>
      <c r="D5022" s="9">
        <v>-3.6309950999225322E-3</v>
      </c>
      <c r="E5022" s="9"/>
      <c r="F5022" s="255" t="s">
        <v>9129</v>
      </c>
      <c r="G5022" s="9"/>
      <c r="H5022" s="255" t="s">
        <v>9171</v>
      </c>
      <c r="I5022" s="9">
        <v>3</v>
      </c>
    </row>
    <row r="5023" spans="1:9">
      <c r="A5023" s="255" t="s">
        <v>6203</v>
      </c>
      <c r="B5023" s="9">
        <v>3</v>
      </c>
      <c r="C5023" s="255" t="s">
        <v>9103</v>
      </c>
      <c r="D5023" s="9">
        <v>0</v>
      </c>
      <c r="E5023" s="9"/>
      <c r="F5023" s="255" t="s">
        <v>9118</v>
      </c>
      <c r="G5023" s="9"/>
      <c r="H5023" s="255" t="s">
        <v>9171</v>
      </c>
      <c r="I5023" s="9">
        <v>3</v>
      </c>
    </row>
    <row r="5024" spans="1:9">
      <c r="A5024" s="255" t="s">
        <v>6204</v>
      </c>
      <c r="B5024" s="9">
        <v>3</v>
      </c>
      <c r="C5024" s="255" t="s">
        <v>9103</v>
      </c>
      <c r="D5024" s="9">
        <v>0</v>
      </c>
      <c r="E5024" s="9"/>
      <c r="F5024" s="255" t="s">
        <v>9141</v>
      </c>
      <c r="G5024" s="9"/>
      <c r="H5024" s="255" t="s">
        <v>9171</v>
      </c>
      <c r="I5024" s="9">
        <v>3</v>
      </c>
    </row>
    <row r="5025" spans="1:9">
      <c r="A5025" s="255" t="s">
        <v>6205</v>
      </c>
      <c r="B5025" s="9">
        <v>3</v>
      </c>
      <c r="C5025" s="255" t="s">
        <v>9103</v>
      </c>
      <c r="D5025" s="9">
        <v>0</v>
      </c>
      <c r="E5025" s="9"/>
      <c r="F5025" s="255" t="s">
        <v>9122</v>
      </c>
      <c r="G5025" s="9"/>
      <c r="H5025" s="255" t="s">
        <v>9171</v>
      </c>
      <c r="I5025" s="9">
        <v>3</v>
      </c>
    </row>
    <row r="5026" spans="1:9">
      <c r="A5026" s="255" t="s">
        <v>6206</v>
      </c>
      <c r="B5026" s="9">
        <v>3</v>
      </c>
      <c r="C5026" s="255" t="s">
        <v>9103</v>
      </c>
      <c r="D5026" s="9">
        <v>0</v>
      </c>
      <c r="E5026" s="9"/>
      <c r="F5026" s="255" t="s">
        <v>9121</v>
      </c>
      <c r="G5026" s="9"/>
      <c r="H5026" s="255" t="s">
        <v>9171</v>
      </c>
      <c r="I5026" s="9">
        <v>3</v>
      </c>
    </row>
    <row r="5027" spans="1:9">
      <c r="A5027" s="255" t="s">
        <v>6207</v>
      </c>
      <c r="B5027" s="9">
        <v>3</v>
      </c>
      <c r="C5027" s="255" t="s">
        <v>9103</v>
      </c>
      <c r="D5027" s="9">
        <v>0</v>
      </c>
      <c r="E5027" s="9"/>
      <c r="F5027" s="255" t="s">
        <v>9119</v>
      </c>
      <c r="G5027" s="9"/>
      <c r="H5027" s="255" t="s">
        <v>9171</v>
      </c>
      <c r="I5027" s="9">
        <v>3</v>
      </c>
    </row>
    <row r="5028" spans="1:9">
      <c r="A5028" s="255" t="s">
        <v>6208</v>
      </c>
      <c r="B5028" s="9">
        <v>3</v>
      </c>
      <c r="C5028" s="255" t="s">
        <v>9103</v>
      </c>
      <c r="D5028" s="9">
        <v>0</v>
      </c>
      <c r="E5028" s="9"/>
      <c r="F5028" s="255" t="s">
        <v>9120</v>
      </c>
      <c r="G5028" s="9"/>
      <c r="H5028" s="255" t="s">
        <v>9171</v>
      </c>
      <c r="I5028" s="9">
        <v>3</v>
      </c>
    </row>
    <row r="5029" spans="1:9">
      <c r="A5029" s="255" t="s">
        <v>6209</v>
      </c>
      <c r="B5029" s="9">
        <v>3</v>
      </c>
      <c r="C5029" s="255" t="s">
        <v>9103</v>
      </c>
      <c r="D5029" s="9">
        <v>5.5971328399060036E-3</v>
      </c>
      <c r="E5029" s="9"/>
      <c r="F5029" s="255" t="s">
        <v>9136</v>
      </c>
      <c r="G5029" s="9"/>
      <c r="H5029" s="255" t="s">
        <v>9171</v>
      </c>
      <c r="I5029" s="9">
        <v>3</v>
      </c>
    </row>
    <row r="5030" spans="1:9">
      <c r="A5030" s="255" t="s">
        <v>6210</v>
      </c>
      <c r="B5030" s="9">
        <v>3</v>
      </c>
      <c r="C5030" s="255" t="s">
        <v>9103</v>
      </c>
      <c r="D5030" s="9">
        <v>-1.234590994744315E-3</v>
      </c>
      <c r="E5030" s="9"/>
      <c r="F5030" s="255" t="s">
        <v>9137</v>
      </c>
      <c r="G5030" s="9"/>
      <c r="H5030" s="255" t="s">
        <v>9171</v>
      </c>
      <c r="I5030" s="9">
        <v>3</v>
      </c>
    </row>
    <row r="5031" spans="1:9">
      <c r="A5031" s="255" t="s">
        <v>6211</v>
      </c>
      <c r="B5031" s="9">
        <v>3</v>
      </c>
      <c r="C5031" s="255" t="s">
        <v>9103</v>
      </c>
      <c r="D5031" s="9">
        <v>4.3625418451616882E-3</v>
      </c>
      <c r="E5031" s="9"/>
      <c r="F5031" s="255" t="s">
        <v>9138</v>
      </c>
      <c r="G5031" s="9"/>
      <c r="H5031" s="255" t="s">
        <v>9171</v>
      </c>
      <c r="I5031" s="9">
        <v>3</v>
      </c>
    </row>
    <row r="5032" spans="1:9">
      <c r="A5032" s="255" t="s">
        <v>6212</v>
      </c>
      <c r="B5032" s="9">
        <v>3</v>
      </c>
      <c r="C5032" s="255" t="s">
        <v>9103</v>
      </c>
      <c r="D5032" s="9">
        <v>3.0367594407724311E-3</v>
      </c>
      <c r="E5032" s="9"/>
      <c r="F5032" s="255" t="s">
        <v>9117</v>
      </c>
      <c r="G5032" s="9"/>
      <c r="H5032" s="255" t="s">
        <v>9171</v>
      </c>
      <c r="I5032" s="9">
        <v>3</v>
      </c>
    </row>
    <row r="5033" spans="1:9">
      <c r="A5033" s="255" t="s">
        <v>6213</v>
      </c>
      <c r="B5033" s="9">
        <v>3</v>
      </c>
      <c r="C5033" s="255" t="s">
        <v>9103</v>
      </c>
      <c r="D5033" s="9">
        <v>2.6016673927407698E-3</v>
      </c>
      <c r="E5033" s="9"/>
      <c r="F5033" s="255" t="s">
        <v>9128</v>
      </c>
      <c r="G5033" s="9"/>
      <c r="H5033" s="255" t="s">
        <v>9171</v>
      </c>
      <c r="I5033" s="9">
        <v>3</v>
      </c>
    </row>
    <row r="5034" spans="1:9">
      <c r="A5034" s="255" t="s">
        <v>6214</v>
      </c>
      <c r="B5034" s="9">
        <v>3</v>
      </c>
      <c r="C5034" s="255" t="s">
        <v>9103</v>
      </c>
      <c r="D5034" s="9">
        <v>5.6384268335132005E-3</v>
      </c>
      <c r="E5034" s="9"/>
      <c r="F5034" s="255" t="s">
        <v>9135</v>
      </c>
      <c r="G5034" s="9"/>
      <c r="H5034" s="255" t="s">
        <v>9171</v>
      </c>
      <c r="I5034" s="9">
        <v>3</v>
      </c>
    </row>
    <row r="5035" spans="1:9">
      <c r="A5035" s="255" t="s">
        <v>6215</v>
      </c>
      <c r="B5035" s="9">
        <v>3</v>
      </c>
      <c r="C5035" s="255" t="s">
        <v>9103</v>
      </c>
      <c r="D5035" s="9">
        <v>-1.5896164978871285E-3</v>
      </c>
      <c r="E5035" s="9"/>
      <c r="F5035" s="255" t="s">
        <v>9139</v>
      </c>
      <c r="G5035" s="9"/>
      <c r="H5035" s="255" t="s">
        <v>9171</v>
      </c>
      <c r="I5035" s="9">
        <v>3</v>
      </c>
    </row>
    <row r="5036" spans="1:9">
      <c r="A5036" s="255" t="s">
        <v>6216</v>
      </c>
      <c r="B5036" s="9">
        <v>3</v>
      </c>
      <c r="C5036" s="255" t="s">
        <v>9103</v>
      </c>
      <c r="D5036" s="9">
        <v>-2.0413786020354037E-3</v>
      </c>
      <c r="E5036" s="9"/>
      <c r="F5036" s="255" t="s">
        <v>9140</v>
      </c>
      <c r="G5036" s="9"/>
      <c r="H5036" s="255" t="s">
        <v>9171</v>
      </c>
      <c r="I5036" s="9">
        <v>3</v>
      </c>
    </row>
    <row r="5037" spans="1:9">
      <c r="A5037" s="255" t="s">
        <v>6217</v>
      </c>
      <c r="B5037" s="9">
        <v>4</v>
      </c>
      <c r="C5037" s="255" t="s">
        <v>9103</v>
      </c>
      <c r="D5037" s="9">
        <v>2.0189949527600788E-3</v>
      </c>
      <c r="E5037" s="9"/>
      <c r="F5037" s="255" t="s">
        <v>9132</v>
      </c>
      <c r="G5037" s="9"/>
      <c r="H5037" s="255" t="s">
        <v>9171</v>
      </c>
      <c r="I5037" s="9">
        <v>3</v>
      </c>
    </row>
    <row r="5038" spans="1:9">
      <c r="A5038" s="255" t="s">
        <v>6218</v>
      </c>
      <c r="B5038" s="9">
        <v>4</v>
      </c>
      <c r="C5038" s="255" t="s">
        <v>9103</v>
      </c>
      <c r="D5038" s="9">
        <v>2.0189949527600788E-3</v>
      </c>
      <c r="E5038" s="9"/>
      <c r="F5038" s="255" t="s">
        <v>9133</v>
      </c>
      <c r="G5038" s="9"/>
      <c r="H5038" s="255" t="s">
        <v>9171</v>
      </c>
      <c r="I5038" s="9">
        <v>3</v>
      </c>
    </row>
    <row r="5039" spans="1:9">
      <c r="A5039" s="255" t="s">
        <v>6219</v>
      </c>
      <c r="B5039" s="9">
        <v>4</v>
      </c>
      <c r="C5039" s="255" t="s">
        <v>9103</v>
      </c>
      <c r="D5039" s="9">
        <v>3.8905488731482531E-3</v>
      </c>
      <c r="E5039" s="9"/>
      <c r="F5039" s="255" t="s">
        <v>9134</v>
      </c>
      <c r="G5039" s="9"/>
      <c r="H5039" s="255" t="s">
        <v>9171</v>
      </c>
      <c r="I5039" s="9">
        <v>3</v>
      </c>
    </row>
    <row r="5040" spans="1:9">
      <c r="A5040" s="255" t="s">
        <v>6220</v>
      </c>
      <c r="B5040" s="9">
        <v>4</v>
      </c>
      <c r="C5040" s="255" t="s">
        <v>9103</v>
      </c>
      <c r="D5040" s="9">
        <v>0</v>
      </c>
      <c r="E5040" s="9"/>
      <c r="F5040" s="255" t="s">
        <v>9124</v>
      </c>
      <c r="G5040" s="9"/>
      <c r="H5040" s="255" t="s">
        <v>9171</v>
      </c>
      <c r="I5040" s="9">
        <v>3</v>
      </c>
    </row>
    <row r="5041" spans="1:9">
      <c r="A5041" s="255" t="s">
        <v>6221</v>
      </c>
      <c r="B5041" s="9">
        <v>4</v>
      </c>
      <c r="C5041" s="255" t="s">
        <v>9103</v>
      </c>
      <c r="D5041" s="9">
        <v>0</v>
      </c>
      <c r="E5041" s="9"/>
      <c r="F5041" s="255" t="s">
        <v>9123</v>
      </c>
      <c r="G5041" s="9"/>
      <c r="H5041" s="255" t="s">
        <v>9171</v>
      </c>
      <c r="I5041" s="9">
        <v>3</v>
      </c>
    </row>
    <row r="5042" spans="1:9">
      <c r="A5042" s="255" t="s">
        <v>6222</v>
      </c>
      <c r="B5042" s="9">
        <v>4</v>
      </c>
      <c r="C5042" s="255" t="s">
        <v>9103</v>
      </c>
      <c r="D5042" s="9">
        <v>5.909543825908331E-3</v>
      </c>
      <c r="E5042" s="9"/>
      <c r="F5042" s="255" t="s">
        <v>9125</v>
      </c>
      <c r="G5042" s="9"/>
      <c r="H5042" s="255" t="s">
        <v>9171</v>
      </c>
      <c r="I5042" s="9">
        <v>3</v>
      </c>
    </row>
    <row r="5043" spans="1:9">
      <c r="A5043" s="255" t="s">
        <v>6223</v>
      </c>
      <c r="B5043" s="9">
        <v>4</v>
      </c>
      <c r="C5043" s="255" t="s">
        <v>9103</v>
      </c>
      <c r="D5043" s="9">
        <v>5.909543825908331E-3</v>
      </c>
      <c r="E5043" s="9"/>
      <c r="F5043" s="255" t="s">
        <v>9126</v>
      </c>
      <c r="G5043" s="9"/>
      <c r="H5043" s="255" t="s">
        <v>9171</v>
      </c>
      <c r="I5043" s="9">
        <v>3</v>
      </c>
    </row>
    <row r="5044" spans="1:9">
      <c r="A5044" s="255" t="s">
        <v>6224</v>
      </c>
      <c r="B5044" s="9">
        <v>4</v>
      </c>
      <c r="C5044" s="255" t="s">
        <v>9103</v>
      </c>
      <c r="D5044" s="9">
        <v>5.909543825908331E-3</v>
      </c>
      <c r="E5044" s="9"/>
      <c r="F5044" s="255" t="s">
        <v>9127</v>
      </c>
      <c r="G5044" s="9"/>
      <c r="H5044" s="255" t="s">
        <v>9171</v>
      </c>
      <c r="I5044" s="9">
        <v>3</v>
      </c>
    </row>
    <row r="5045" spans="1:9">
      <c r="A5045" s="255" t="s">
        <v>6225</v>
      </c>
      <c r="B5045" s="9">
        <v>4</v>
      </c>
      <c r="C5045" s="255" t="s">
        <v>9103</v>
      </c>
      <c r="D5045" s="9">
        <v>9.9034340352302744E-3</v>
      </c>
      <c r="E5045" s="9"/>
      <c r="F5045" s="255" t="s">
        <v>9130</v>
      </c>
      <c r="G5045" s="9"/>
      <c r="H5045" s="255" t="s">
        <v>9171</v>
      </c>
      <c r="I5045" s="9">
        <v>3</v>
      </c>
    </row>
    <row r="5046" spans="1:9">
      <c r="A5046" s="255" t="s">
        <v>6226</v>
      </c>
      <c r="B5046" s="9">
        <v>4</v>
      </c>
      <c r="C5046" s="255" t="s">
        <v>9103</v>
      </c>
      <c r="D5046" s="9">
        <v>9.9034340352302744E-3</v>
      </c>
      <c r="E5046" s="9"/>
      <c r="F5046" s="255" t="s">
        <v>9131</v>
      </c>
      <c r="G5046" s="9"/>
      <c r="H5046" s="255" t="s">
        <v>9171</v>
      </c>
      <c r="I5046" s="9">
        <v>3</v>
      </c>
    </row>
    <row r="5047" spans="1:9">
      <c r="A5047" s="255" t="s">
        <v>6227</v>
      </c>
      <c r="B5047" s="9">
        <v>4</v>
      </c>
      <c r="C5047" s="255" t="s">
        <v>9103</v>
      </c>
      <c r="D5047" s="9">
        <v>-3.9938902093219451E-3</v>
      </c>
      <c r="E5047" s="9"/>
      <c r="F5047" s="255" t="s">
        <v>9129</v>
      </c>
      <c r="G5047" s="9"/>
      <c r="H5047" s="255" t="s">
        <v>9171</v>
      </c>
      <c r="I5047" s="9">
        <v>3</v>
      </c>
    </row>
    <row r="5048" spans="1:9">
      <c r="A5048" s="255" t="s">
        <v>6228</v>
      </c>
      <c r="B5048" s="9">
        <v>4</v>
      </c>
      <c r="C5048" s="255" t="s">
        <v>9103</v>
      </c>
      <c r="D5048" s="9">
        <v>0</v>
      </c>
      <c r="E5048" s="9"/>
      <c r="F5048" s="255" t="s">
        <v>9118</v>
      </c>
      <c r="G5048" s="9"/>
      <c r="H5048" s="255" t="s">
        <v>9171</v>
      </c>
      <c r="I5048" s="9">
        <v>3</v>
      </c>
    </row>
    <row r="5049" spans="1:9">
      <c r="A5049" s="255" t="s">
        <v>6229</v>
      </c>
      <c r="B5049" s="9">
        <v>4</v>
      </c>
      <c r="C5049" s="255" t="s">
        <v>9103</v>
      </c>
      <c r="D5049" s="9">
        <v>0</v>
      </c>
      <c r="E5049" s="9"/>
      <c r="F5049" s="255" t="s">
        <v>9141</v>
      </c>
      <c r="G5049" s="9"/>
      <c r="H5049" s="255" t="s">
        <v>9171</v>
      </c>
      <c r="I5049" s="9">
        <v>3</v>
      </c>
    </row>
    <row r="5050" spans="1:9">
      <c r="A5050" s="255" t="s">
        <v>6230</v>
      </c>
      <c r="B5050" s="9">
        <v>4</v>
      </c>
      <c r="C5050" s="255" t="s">
        <v>9103</v>
      </c>
      <c r="D5050" s="9">
        <v>0</v>
      </c>
      <c r="E5050" s="9"/>
      <c r="F5050" s="255" t="s">
        <v>9122</v>
      </c>
      <c r="G5050" s="9"/>
      <c r="H5050" s="255" t="s">
        <v>9171</v>
      </c>
      <c r="I5050" s="9">
        <v>3</v>
      </c>
    </row>
    <row r="5051" spans="1:9">
      <c r="A5051" s="255" t="s">
        <v>6231</v>
      </c>
      <c r="B5051" s="9">
        <v>4</v>
      </c>
      <c r="C5051" s="255" t="s">
        <v>9103</v>
      </c>
      <c r="D5051" s="9">
        <v>0</v>
      </c>
      <c r="E5051" s="9"/>
      <c r="F5051" s="255" t="s">
        <v>9121</v>
      </c>
      <c r="G5051" s="9"/>
      <c r="H5051" s="255" t="s">
        <v>9171</v>
      </c>
      <c r="I5051" s="9">
        <v>3</v>
      </c>
    </row>
    <row r="5052" spans="1:9">
      <c r="A5052" s="255" t="s">
        <v>6232</v>
      </c>
      <c r="B5052" s="9">
        <v>4</v>
      </c>
      <c r="C5052" s="255" t="s">
        <v>9103</v>
      </c>
      <c r="D5052" s="9">
        <v>0</v>
      </c>
      <c r="E5052" s="9"/>
      <c r="F5052" s="255" t="s">
        <v>9119</v>
      </c>
      <c r="G5052" s="9"/>
      <c r="H5052" s="255" t="s">
        <v>9171</v>
      </c>
      <c r="I5052" s="9">
        <v>3</v>
      </c>
    </row>
    <row r="5053" spans="1:9">
      <c r="A5053" s="255" t="s">
        <v>6233</v>
      </c>
      <c r="B5053" s="9">
        <v>4</v>
      </c>
      <c r="C5053" s="255" t="s">
        <v>9103</v>
      </c>
      <c r="D5053" s="9">
        <v>0</v>
      </c>
      <c r="E5053" s="9"/>
      <c r="F5053" s="255" t="s">
        <v>9120</v>
      </c>
      <c r="G5053" s="9"/>
      <c r="H5053" s="255" t="s">
        <v>9171</v>
      </c>
      <c r="I5053" s="9">
        <v>3</v>
      </c>
    </row>
    <row r="5054" spans="1:9">
      <c r="A5054" s="255" t="s">
        <v>6234</v>
      </c>
      <c r="B5054" s="9">
        <v>4</v>
      </c>
      <c r="C5054" s="255" t="s">
        <v>9103</v>
      </c>
      <c r="D5054" s="9">
        <v>5.2368798910756281E-3</v>
      </c>
      <c r="E5054" s="9"/>
      <c r="F5054" s="255" t="s">
        <v>9136</v>
      </c>
      <c r="G5054" s="9"/>
      <c r="H5054" s="255" t="s">
        <v>9171</v>
      </c>
      <c r="I5054" s="9">
        <v>3</v>
      </c>
    </row>
    <row r="5055" spans="1:9">
      <c r="A5055" s="255" t="s">
        <v>6235</v>
      </c>
      <c r="B5055" s="9">
        <v>4</v>
      </c>
      <c r="C5055" s="255" t="s">
        <v>9103</v>
      </c>
      <c r="D5055" s="9">
        <v>-1.2782902652356462E-3</v>
      </c>
      <c r="E5055" s="9"/>
      <c r="F5055" s="255" t="s">
        <v>9137</v>
      </c>
      <c r="G5055" s="9"/>
      <c r="H5055" s="255" t="s">
        <v>9171</v>
      </c>
      <c r="I5055" s="9">
        <v>3</v>
      </c>
    </row>
    <row r="5056" spans="1:9">
      <c r="A5056" s="255" t="s">
        <v>6236</v>
      </c>
      <c r="B5056" s="9">
        <v>4</v>
      </c>
      <c r="C5056" s="255" t="s">
        <v>9103</v>
      </c>
      <c r="D5056" s="9">
        <v>3.9585896258399825E-3</v>
      </c>
      <c r="E5056" s="9"/>
      <c r="F5056" s="255" t="s">
        <v>9138</v>
      </c>
      <c r="G5056" s="9"/>
      <c r="H5056" s="255" t="s">
        <v>9171</v>
      </c>
      <c r="I5056" s="9">
        <v>3</v>
      </c>
    </row>
    <row r="5057" spans="1:9">
      <c r="A5057" s="255" t="s">
        <v>6237</v>
      </c>
      <c r="B5057" s="9">
        <v>4</v>
      </c>
      <c r="C5057" s="255" t="s">
        <v>9103</v>
      </c>
      <c r="D5057" s="9">
        <v>3.2177741101694392E-3</v>
      </c>
      <c r="E5057" s="9"/>
      <c r="F5057" s="255" t="s">
        <v>9117</v>
      </c>
      <c r="G5057" s="9"/>
      <c r="H5057" s="255" t="s">
        <v>9171</v>
      </c>
      <c r="I5057" s="9">
        <v>3</v>
      </c>
    </row>
    <row r="5058" spans="1:9">
      <c r="A5058" s="255" t="s">
        <v>6238</v>
      </c>
      <c r="B5058" s="9">
        <v>4</v>
      </c>
      <c r="C5058" s="255" t="s">
        <v>9103</v>
      </c>
      <c r="D5058" s="9">
        <v>2.7270702992208545E-3</v>
      </c>
      <c r="E5058" s="9"/>
      <c r="F5058" s="255" t="s">
        <v>9128</v>
      </c>
      <c r="G5058" s="9"/>
      <c r="H5058" s="255" t="s">
        <v>9171</v>
      </c>
      <c r="I5058" s="9">
        <v>3</v>
      </c>
    </row>
    <row r="5059" spans="1:9">
      <c r="A5059" s="255" t="s">
        <v>6239</v>
      </c>
      <c r="B5059" s="9">
        <v>4</v>
      </c>
      <c r="C5059" s="255" t="s">
        <v>9103</v>
      </c>
      <c r="D5059" s="9">
        <v>5.9448444093902937E-3</v>
      </c>
      <c r="E5059" s="9"/>
      <c r="F5059" s="255" t="s">
        <v>9135</v>
      </c>
      <c r="G5059" s="9"/>
      <c r="H5059" s="255" t="s">
        <v>9171</v>
      </c>
      <c r="I5059" s="9">
        <v>3</v>
      </c>
    </row>
    <row r="5060" spans="1:9">
      <c r="A5060" s="255" t="s">
        <v>6240</v>
      </c>
      <c r="B5060" s="9">
        <v>4</v>
      </c>
      <c r="C5060" s="255" t="s">
        <v>9103</v>
      </c>
      <c r="D5060" s="9">
        <v>-1.9395946730799034E-3</v>
      </c>
      <c r="E5060" s="9"/>
      <c r="F5060" s="255" t="s">
        <v>9139</v>
      </c>
      <c r="G5060" s="9"/>
      <c r="H5060" s="255" t="s">
        <v>9171</v>
      </c>
      <c r="I5060" s="9">
        <v>3</v>
      </c>
    </row>
    <row r="5061" spans="1:9">
      <c r="A5061" s="255" t="s">
        <v>6241</v>
      </c>
      <c r="B5061" s="9">
        <v>4</v>
      </c>
      <c r="C5061" s="255" t="s">
        <v>9103</v>
      </c>
      <c r="D5061" s="9">
        <v>-2.0542955362420415E-3</v>
      </c>
      <c r="E5061" s="9"/>
      <c r="F5061" s="255" t="s">
        <v>9140</v>
      </c>
      <c r="G5061" s="9"/>
      <c r="H5061" s="255" t="s">
        <v>9171</v>
      </c>
      <c r="I5061" s="9">
        <v>3</v>
      </c>
    </row>
    <row r="5062" spans="1:9">
      <c r="A5062" s="255" t="s">
        <v>6242</v>
      </c>
      <c r="B5062" s="9">
        <v>5</v>
      </c>
      <c r="C5062" s="255" t="s">
        <v>9103</v>
      </c>
      <c r="D5062" s="9">
        <v>1.910047608496277E-3</v>
      </c>
      <c r="E5062" s="9"/>
      <c r="F5062" s="255" t="s">
        <v>9132</v>
      </c>
      <c r="G5062" s="9"/>
      <c r="H5062" s="255" t="s">
        <v>9171</v>
      </c>
      <c r="I5062" s="9">
        <v>3</v>
      </c>
    </row>
    <row r="5063" spans="1:9">
      <c r="A5063" s="255" t="s">
        <v>6243</v>
      </c>
      <c r="B5063" s="9">
        <v>5</v>
      </c>
      <c r="C5063" s="255" t="s">
        <v>9103</v>
      </c>
      <c r="D5063" s="9">
        <v>1.910047608496277E-3</v>
      </c>
      <c r="E5063" s="9"/>
      <c r="F5063" s="255" t="s">
        <v>9133</v>
      </c>
      <c r="G5063" s="9"/>
      <c r="H5063" s="255" t="s">
        <v>9171</v>
      </c>
      <c r="I5063" s="9">
        <v>3</v>
      </c>
    </row>
    <row r="5064" spans="1:9">
      <c r="A5064" s="255" t="s">
        <v>6244</v>
      </c>
      <c r="B5064" s="9">
        <v>5</v>
      </c>
      <c r="C5064" s="255" t="s">
        <v>9103</v>
      </c>
      <c r="D5064" s="9">
        <v>4.2547939577074825E-3</v>
      </c>
      <c r="E5064" s="9"/>
      <c r="F5064" s="255" t="s">
        <v>9134</v>
      </c>
      <c r="G5064" s="9"/>
      <c r="H5064" s="255" t="s">
        <v>9171</v>
      </c>
      <c r="I5064" s="9">
        <v>3</v>
      </c>
    </row>
    <row r="5065" spans="1:9">
      <c r="A5065" s="255" t="s">
        <v>6245</v>
      </c>
      <c r="B5065" s="9">
        <v>5</v>
      </c>
      <c r="C5065" s="255" t="s">
        <v>9103</v>
      </c>
      <c r="D5065" s="9">
        <v>0</v>
      </c>
      <c r="E5065" s="9"/>
      <c r="F5065" s="255" t="s">
        <v>9124</v>
      </c>
      <c r="G5065" s="9"/>
      <c r="H5065" s="255" t="s">
        <v>9171</v>
      </c>
      <c r="I5065" s="9">
        <v>3</v>
      </c>
    </row>
    <row r="5066" spans="1:9">
      <c r="A5066" s="255" t="s">
        <v>6246</v>
      </c>
      <c r="B5066" s="9">
        <v>5</v>
      </c>
      <c r="C5066" s="255" t="s">
        <v>9103</v>
      </c>
      <c r="D5066" s="9">
        <v>0</v>
      </c>
      <c r="E5066" s="9"/>
      <c r="F5066" s="255" t="s">
        <v>9123</v>
      </c>
      <c r="G5066" s="9"/>
      <c r="H5066" s="255" t="s">
        <v>9171</v>
      </c>
      <c r="I5066" s="9">
        <v>3</v>
      </c>
    </row>
    <row r="5067" spans="1:9">
      <c r="A5067" s="255" t="s">
        <v>6247</v>
      </c>
      <c r="B5067" s="9">
        <v>5</v>
      </c>
      <c r="C5067" s="255" t="s">
        <v>9103</v>
      </c>
      <c r="D5067" s="9">
        <v>6.16484156620376E-3</v>
      </c>
      <c r="E5067" s="9"/>
      <c r="F5067" s="255" t="s">
        <v>9125</v>
      </c>
      <c r="G5067" s="9"/>
      <c r="H5067" s="255" t="s">
        <v>9171</v>
      </c>
      <c r="I5067" s="9">
        <v>3</v>
      </c>
    </row>
    <row r="5068" spans="1:9">
      <c r="A5068" s="255" t="s">
        <v>6248</v>
      </c>
      <c r="B5068" s="9">
        <v>5</v>
      </c>
      <c r="C5068" s="255" t="s">
        <v>9103</v>
      </c>
      <c r="D5068" s="9">
        <v>6.16484156620376E-3</v>
      </c>
      <c r="E5068" s="9"/>
      <c r="F5068" s="255" t="s">
        <v>9126</v>
      </c>
      <c r="G5068" s="9"/>
      <c r="H5068" s="255" t="s">
        <v>9171</v>
      </c>
      <c r="I5068" s="9">
        <v>3</v>
      </c>
    </row>
    <row r="5069" spans="1:9">
      <c r="A5069" s="255" t="s">
        <v>6249</v>
      </c>
      <c r="B5069" s="9">
        <v>5</v>
      </c>
      <c r="C5069" s="255" t="s">
        <v>9103</v>
      </c>
      <c r="D5069" s="9">
        <v>6.16484156620376E-3</v>
      </c>
      <c r="E5069" s="9"/>
      <c r="F5069" s="255" t="s">
        <v>9127</v>
      </c>
      <c r="G5069" s="9"/>
      <c r="H5069" s="255" t="s">
        <v>9171</v>
      </c>
      <c r="I5069" s="9">
        <v>3</v>
      </c>
    </row>
    <row r="5070" spans="1:9">
      <c r="A5070" s="255" t="s">
        <v>6250</v>
      </c>
      <c r="B5070" s="9">
        <v>5</v>
      </c>
      <c r="C5070" s="255" t="s">
        <v>9103</v>
      </c>
      <c r="D5070" s="9">
        <v>1.1055131782295974E-2</v>
      </c>
      <c r="E5070" s="9"/>
      <c r="F5070" s="255" t="s">
        <v>9130</v>
      </c>
      <c r="G5070" s="9"/>
      <c r="H5070" s="255" t="s">
        <v>9171</v>
      </c>
      <c r="I5070" s="9">
        <v>3</v>
      </c>
    </row>
    <row r="5071" spans="1:9">
      <c r="A5071" s="255" t="s">
        <v>6251</v>
      </c>
      <c r="B5071" s="9">
        <v>5</v>
      </c>
      <c r="C5071" s="255" t="s">
        <v>9103</v>
      </c>
      <c r="D5071" s="9">
        <v>1.1055131782295974E-2</v>
      </c>
      <c r="E5071" s="9"/>
      <c r="F5071" s="255" t="s">
        <v>9131</v>
      </c>
      <c r="G5071" s="9"/>
      <c r="H5071" s="255" t="s">
        <v>9171</v>
      </c>
      <c r="I5071" s="9">
        <v>3</v>
      </c>
    </row>
    <row r="5072" spans="1:9">
      <c r="A5072" s="255" t="s">
        <v>6252</v>
      </c>
      <c r="B5072" s="9">
        <v>5</v>
      </c>
      <c r="C5072" s="255" t="s">
        <v>9103</v>
      </c>
      <c r="D5072" s="9">
        <v>-4.890290216092213E-3</v>
      </c>
      <c r="E5072" s="9"/>
      <c r="F5072" s="255" t="s">
        <v>9129</v>
      </c>
      <c r="G5072" s="9"/>
      <c r="H5072" s="255" t="s">
        <v>9171</v>
      </c>
      <c r="I5072" s="9">
        <v>3</v>
      </c>
    </row>
    <row r="5073" spans="1:9">
      <c r="A5073" s="255" t="s">
        <v>6253</v>
      </c>
      <c r="B5073" s="9">
        <v>5</v>
      </c>
      <c r="C5073" s="255" t="s">
        <v>9103</v>
      </c>
      <c r="D5073" s="9">
        <v>0</v>
      </c>
      <c r="E5073" s="9"/>
      <c r="F5073" s="255" t="s">
        <v>9118</v>
      </c>
      <c r="G5073" s="9"/>
      <c r="H5073" s="255" t="s">
        <v>9171</v>
      </c>
      <c r="I5073" s="9">
        <v>3</v>
      </c>
    </row>
    <row r="5074" spans="1:9">
      <c r="A5074" s="255" t="s">
        <v>6254</v>
      </c>
      <c r="B5074" s="9">
        <v>5</v>
      </c>
      <c r="C5074" s="255" t="s">
        <v>9103</v>
      </c>
      <c r="D5074" s="9">
        <v>0</v>
      </c>
      <c r="E5074" s="9"/>
      <c r="F5074" s="255" t="s">
        <v>9141</v>
      </c>
      <c r="G5074" s="9"/>
      <c r="H5074" s="255" t="s">
        <v>9171</v>
      </c>
      <c r="I5074" s="9">
        <v>3</v>
      </c>
    </row>
    <row r="5075" spans="1:9">
      <c r="A5075" s="255" t="s">
        <v>6255</v>
      </c>
      <c r="B5075" s="9">
        <v>5</v>
      </c>
      <c r="C5075" s="255" t="s">
        <v>9103</v>
      </c>
      <c r="D5075" s="9">
        <v>0</v>
      </c>
      <c r="E5075" s="9"/>
      <c r="F5075" s="255" t="s">
        <v>9122</v>
      </c>
      <c r="G5075" s="9"/>
      <c r="H5075" s="255" t="s">
        <v>9171</v>
      </c>
      <c r="I5075" s="9">
        <v>3</v>
      </c>
    </row>
    <row r="5076" spans="1:9">
      <c r="A5076" s="255" t="s">
        <v>6256</v>
      </c>
      <c r="B5076" s="9">
        <v>5</v>
      </c>
      <c r="C5076" s="255" t="s">
        <v>9103</v>
      </c>
      <c r="D5076" s="9">
        <v>0</v>
      </c>
      <c r="E5076" s="9"/>
      <c r="F5076" s="255" t="s">
        <v>9121</v>
      </c>
      <c r="G5076" s="9"/>
      <c r="H5076" s="255" t="s">
        <v>9171</v>
      </c>
      <c r="I5076" s="9">
        <v>3</v>
      </c>
    </row>
    <row r="5077" spans="1:9">
      <c r="A5077" s="255" t="s">
        <v>6257</v>
      </c>
      <c r="B5077" s="9">
        <v>5</v>
      </c>
      <c r="C5077" s="255" t="s">
        <v>9103</v>
      </c>
      <c r="D5077" s="9">
        <v>0</v>
      </c>
      <c r="E5077" s="9"/>
      <c r="F5077" s="255" t="s">
        <v>9119</v>
      </c>
      <c r="G5077" s="9"/>
      <c r="H5077" s="255" t="s">
        <v>9171</v>
      </c>
      <c r="I5077" s="9">
        <v>3</v>
      </c>
    </row>
    <row r="5078" spans="1:9">
      <c r="A5078" s="255" t="s">
        <v>6258</v>
      </c>
      <c r="B5078" s="9">
        <v>5</v>
      </c>
      <c r="C5078" s="255" t="s">
        <v>9103</v>
      </c>
      <c r="D5078" s="9">
        <v>0</v>
      </c>
      <c r="E5078" s="9"/>
      <c r="F5078" s="255" t="s">
        <v>9120</v>
      </c>
      <c r="G5078" s="9"/>
      <c r="H5078" s="255" t="s">
        <v>9171</v>
      </c>
      <c r="I5078" s="9">
        <v>3</v>
      </c>
    </row>
    <row r="5079" spans="1:9">
      <c r="A5079" s="255" t="s">
        <v>6259</v>
      </c>
      <c r="B5079" s="9">
        <v>5</v>
      </c>
      <c r="C5079" s="255" t="s">
        <v>9103</v>
      </c>
      <c r="D5079" s="9">
        <v>5.7721708573950058E-3</v>
      </c>
      <c r="E5079" s="9"/>
      <c r="F5079" s="255" t="s">
        <v>9136</v>
      </c>
      <c r="G5079" s="9"/>
      <c r="H5079" s="255" t="s">
        <v>9171</v>
      </c>
      <c r="I5079" s="9">
        <v>3</v>
      </c>
    </row>
    <row r="5080" spans="1:9">
      <c r="A5080" s="255" t="s">
        <v>6260</v>
      </c>
      <c r="B5080" s="9">
        <v>5</v>
      </c>
      <c r="C5080" s="255" t="s">
        <v>9103</v>
      </c>
      <c r="D5080" s="9">
        <v>-1.3190680314283448E-3</v>
      </c>
      <c r="E5080" s="9"/>
      <c r="F5080" s="255" t="s">
        <v>9137</v>
      </c>
      <c r="G5080" s="9"/>
      <c r="H5080" s="255" t="s">
        <v>9171</v>
      </c>
      <c r="I5080" s="9">
        <v>3</v>
      </c>
    </row>
    <row r="5081" spans="1:9">
      <c r="A5081" s="255" t="s">
        <v>6261</v>
      </c>
      <c r="B5081" s="9">
        <v>5</v>
      </c>
      <c r="C5081" s="255" t="s">
        <v>9103</v>
      </c>
      <c r="D5081" s="9">
        <v>4.453102825966661E-3</v>
      </c>
      <c r="E5081" s="9"/>
      <c r="F5081" s="255" t="s">
        <v>9138</v>
      </c>
      <c r="G5081" s="9"/>
      <c r="H5081" s="255" t="s">
        <v>9171</v>
      </c>
      <c r="I5081" s="9">
        <v>3</v>
      </c>
    </row>
    <row r="5082" spans="1:9">
      <c r="A5082" s="255" t="s">
        <v>6262</v>
      </c>
      <c r="B5082" s="9">
        <v>5</v>
      </c>
      <c r="C5082" s="255" t="s">
        <v>9103</v>
      </c>
      <c r="D5082" s="9">
        <v>3.7940369607180396E-3</v>
      </c>
      <c r="E5082" s="9"/>
      <c r="F5082" s="255" t="s">
        <v>9117</v>
      </c>
      <c r="G5082" s="9"/>
      <c r="H5082" s="255" t="s">
        <v>9171</v>
      </c>
      <c r="I5082" s="9">
        <v>3</v>
      </c>
    </row>
    <row r="5083" spans="1:9">
      <c r="A5083" s="255" t="s">
        <v>6263</v>
      </c>
      <c r="B5083" s="9">
        <v>5</v>
      </c>
      <c r="C5083" s="255" t="s">
        <v>9103</v>
      </c>
      <c r="D5083" s="9">
        <v>2.8079919956112724E-3</v>
      </c>
      <c r="E5083" s="9"/>
      <c r="F5083" s="255" t="s">
        <v>9128</v>
      </c>
      <c r="G5083" s="9"/>
      <c r="H5083" s="255" t="s">
        <v>9171</v>
      </c>
      <c r="I5083" s="9">
        <v>3</v>
      </c>
    </row>
    <row r="5084" spans="1:9">
      <c r="A5084" s="255" t="s">
        <v>6264</v>
      </c>
      <c r="B5084" s="9">
        <v>5</v>
      </c>
      <c r="C5084" s="255" t="s">
        <v>9103</v>
      </c>
      <c r="D5084" s="9">
        <v>6.602028956329312E-3</v>
      </c>
      <c r="E5084" s="9"/>
      <c r="F5084" s="255" t="s">
        <v>9135</v>
      </c>
      <c r="G5084" s="9"/>
      <c r="H5084" s="255" t="s">
        <v>9171</v>
      </c>
      <c r="I5084" s="9">
        <v>3</v>
      </c>
    </row>
    <row r="5085" spans="1:9">
      <c r="A5085" s="255" t="s">
        <v>6265</v>
      </c>
      <c r="B5085" s="9">
        <v>5</v>
      </c>
      <c r="C5085" s="255" t="s">
        <v>9103</v>
      </c>
      <c r="D5085" s="9">
        <v>-2.5430552174703839E-3</v>
      </c>
      <c r="E5085" s="9"/>
      <c r="F5085" s="255" t="s">
        <v>9139</v>
      </c>
      <c r="G5085" s="9"/>
      <c r="H5085" s="255" t="s">
        <v>9171</v>
      </c>
      <c r="I5085" s="9">
        <v>3</v>
      </c>
    </row>
    <row r="5086" spans="1:9">
      <c r="A5086" s="255" t="s">
        <v>6266</v>
      </c>
      <c r="B5086" s="9">
        <v>5</v>
      </c>
      <c r="C5086" s="255" t="s">
        <v>9103</v>
      </c>
      <c r="D5086" s="9">
        <v>-2.3472349986218295E-3</v>
      </c>
      <c r="E5086" s="9"/>
      <c r="F5086" s="255" t="s">
        <v>9140</v>
      </c>
      <c r="G5086" s="9"/>
      <c r="H5086" s="255" t="s">
        <v>9171</v>
      </c>
      <c r="I5086" s="9">
        <v>3</v>
      </c>
    </row>
    <row r="5087" spans="1:9">
      <c r="A5087" s="255" t="s">
        <v>6267</v>
      </c>
      <c r="B5087" s="9">
        <v>6</v>
      </c>
      <c r="C5087" s="255" t="s">
        <v>9103</v>
      </c>
      <c r="D5087" s="9">
        <v>1.5346300985367408E-3</v>
      </c>
      <c r="E5087" s="9"/>
      <c r="F5087" s="255" t="s">
        <v>9132</v>
      </c>
      <c r="G5087" s="9"/>
      <c r="H5087" s="255" t="s">
        <v>9171</v>
      </c>
      <c r="I5087" s="9">
        <v>3</v>
      </c>
    </row>
    <row r="5088" spans="1:9">
      <c r="A5088" s="255" t="s">
        <v>6268</v>
      </c>
      <c r="B5088" s="9">
        <v>6</v>
      </c>
      <c r="C5088" s="255" t="s">
        <v>9103</v>
      </c>
      <c r="D5088" s="9">
        <v>1.5346300985367408E-3</v>
      </c>
      <c r="E5088" s="9"/>
      <c r="F5088" s="255" t="s">
        <v>9133</v>
      </c>
      <c r="G5088" s="9"/>
      <c r="H5088" s="255" t="s">
        <v>9171</v>
      </c>
      <c r="I5088" s="9">
        <v>3</v>
      </c>
    </row>
    <row r="5089" spans="1:9">
      <c r="A5089" s="255" t="s">
        <v>6269</v>
      </c>
      <c r="B5089" s="9">
        <v>6</v>
      </c>
      <c r="C5089" s="255" t="s">
        <v>9103</v>
      </c>
      <c r="D5089" s="9">
        <v>4.5518781550827328E-3</v>
      </c>
      <c r="E5089" s="9"/>
      <c r="F5089" s="255" t="s">
        <v>9134</v>
      </c>
      <c r="G5089" s="9"/>
      <c r="H5089" s="255" t="s">
        <v>9171</v>
      </c>
      <c r="I5089" s="9">
        <v>3</v>
      </c>
    </row>
    <row r="5090" spans="1:9">
      <c r="A5090" s="255" t="s">
        <v>6270</v>
      </c>
      <c r="B5090" s="9">
        <v>6</v>
      </c>
      <c r="C5090" s="255" t="s">
        <v>9103</v>
      </c>
      <c r="D5090" s="9">
        <v>0</v>
      </c>
      <c r="E5090" s="9"/>
      <c r="F5090" s="255" t="s">
        <v>9124</v>
      </c>
      <c r="G5090" s="9"/>
      <c r="H5090" s="255" t="s">
        <v>9171</v>
      </c>
      <c r="I5090" s="9">
        <v>3</v>
      </c>
    </row>
    <row r="5091" spans="1:9">
      <c r="A5091" s="255" t="s">
        <v>6271</v>
      </c>
      <c r="B5091" s="9">
        <v>6</v>
      </c>
      <c r="C5091" s="255" t="s">
        <v>9103</v>
      </c>
      <c r="D5091" s="9">
        <v>0</v>
      </c>
      <c r="E5091" s="9"/>
      <c r="F5091" s="255" t="s">
        <v>9123</v>
      </c>
      <c r="G5091" s="9"/>
      <c r="H5091" s="255" t="s">
        <v>9171</v>
      </c>
      <c r="I5091" s="9">
        <v>3</v>
      </c>
    </row>
    <row r="5092" spans="1:9">
      <c r="A5092" s="255" t="s">
        <v>6272</v>
      </c>
      <c r="B5092" s="9">
        <v>6</v>
      </c>
      <c r="C5092" s="255" t="s">
        <v>9103</v>
      </c>
      <c r="D5092" s="9">
        <v>6.0865082536194727E-3</v>
      </c>
      <c r="E5092" s="9"/>
      <c r="F5092" s="255" t="s">
        <v>9125</v>
      </c>
      <c r="G5092" s="9"/>
      <c r="H5092" s="255" t="s">
        <v>9171</v>
      </c>
      <c r="I5092" s="9">
        <v>3</v>
      </c>
    </row>
    <row r="5093" spans="1:9">
      <c r="A5093" s="255" t="s">
        <v>6273</v>
      </c>
      <c r="B5093" s="9">
        <v>6</v>
      </c>
      <c r="C5093" s="255" t="s">
        <v>9103</v>
      </c>
      <c r="D5093" s="9">
        <v>6.0865082536194727E-3</v>
      </c>
      <c r="E5093" s="9"/>
      <c r="F5093" s="255" t="s">
        <v>9126</v>
      </c>
      <c r="G5093" s="9"/>
      <c r="H5093" s="255" t="s">
        <v>9171</v>
      </c>
      <c r="I5093" s="9">
        <v>3</v>
      </c>
    </row>
    <row r="5094" spans="1:9">
      <c r="A5094" s="255" t="s">
        <v>6274</v>
      </c>
      <c r="B5094" s="9">
        <v>6</v>
      </c>
      <c r="C5094" s="255" t="s">
        <v>9103</v>
      </c>
      <c r="D5094" s="9">
        <v>6.0865082536194727E-3</v>
      </c>
      <c r="E5094" s="9"/>
      <c r="F5094" s="255" t="s">
        <v>9127</v>
      </c>
      <c r="G5094" s="9"/>
      <c r="H5094" s="255" t="s">
        <v>9171</v>
      </c>
      <c r="I5094" s="9">
        <v>3</v>
      </c>
    </row>
    <row r="5095" spans="1:9">
      <c r="A5095" s="255" t="s">
        <v>6275</v>
      </c>
      <c r="B5095" s="9">
        <v>6</v>
      </c>
      <c r="C5095" s="255" t="s">
        <v>9103</v>
      </c>
      <c r="D5095" s="9">
        <v>1.1479350895878817E-2</v>
      </c>
      <c r="E5095" s="9"/>
      <c r="F5095" s="255" t="s">
        <v>9130</v>
      </c>
      <c r="G5095" s="9"/>
      <c r="H5095" s="255" t="s">
        <v>9171</v>
      </c>
      <c r="I5095" s="9">
        <v>3</v>
      </c>
    </row>
    <row r="5096" spans="1:9">
      <c r="A5096" s="255" t="s">
        <v>6276</v>
      </c>
      <c r="B5096" s="9">
        <v>6</v>
      </c>
      <c r="C5096" s="255" t="s">
        <v>9103</v>
      </c>
      <c r="D5096" s="9">
        <v>1.1479350895878817E-2</v>
      </c>
      <c r="E5096" s="9"/>
      <c r="F5096" s="255" t="s">
        <v>9131</v>
      </c>
      <c r="G5096" s="9"/>
      <c r="H5096" s="255" t="s">
        <v>9171</v>
      </c>
      <c r="I5096" s="9">
        <v>3</v>
      </c>
    </row>
    <row r="5097" spans="1:9">
      <c r="A5097" s="255" t="s">
        <v>6277</v>
      </c>
      <c r="B5097" s="9">
        <v>6</v>
      </c>
      <c r="C5097" s="255" t="s">
        <v>9103</v>
      </c>
      <c r="D5097" s="9">
        <v>-5.3928426422593439E-3</v>
      </c>
      <c r="E5097" s="9"/>
      <c r="F5097" s="255" t="s">
        <v>9129</v>
      </c>
      <c r="G5097" s="9"/>
      <c r="H5097" s="255" t="s">
        <v>9171</v>
      </c>
      <c r="I5097" s="9">
        <v>3</v>
      </c>
    </row>
    <row r="5098" spans="1:9">
      <c r="A5098" s="255" t="s">
        <v>6278</v>
      </c>
      <c r="B5098" s="9">
        <v>6</v>
      </c>
      <c r="C5098" s="255" t="s">
        <v>9103</v>
      </c>
      <c r="D5098" s="9">
        <v>0</v>
      </c>
      <c r="E5098" s="9"/>
      <c r="F5098" s="255" t="s">
        <v>9118</v>
      </c>
      <c r="G5098" s="9"/>
      <c r="H5098" s="255" t="s">
        <v>9171</v>
      </c>
      <c r="I5098" s="9">
        <v>3</v>
      </c>
    </row>
    <row r="5099" spans="1:9">
      <c r="A5099" s="255" t="s">
        <v>6279</v>
      </c>
      <c r="B5099" s="9">
        <v>6</v>
      </c>
      <c r="C5099" s="255" t="s">
        <v>9103</v>
      </c>
      <c r="D5099" s="9">
        <v>0</v>
      </c>
      <c r="E5099" s="9"/>
      <c r="F5099" s="255" t="s">
        <v>9141</v>
      </c>
      <c r="G5099" s="9"/>
      <c r="H5099" s="255" t="s">
        <v>9171</v>
      </c>
      <c r="I5099" s="9">
        <v>3</v>
      </c>
    </row>
    <row r="5100" spans="1:9">
      <c r="A5100" s="255" t="s">
        <v>6280</v>
      </c>
      <c r="B5100" s="9">
        <v>6</v>
      </c>
      <c r="C5100" s="255" t="s">
        <v>9103</v>
      </c>
      <c r="D5100" s="9">
        <v>0</v>
      </c>
      <c r="E5100" s="9"/>
      <c r="F5100" s="255" t="s">
        <v>9122</v>
      </c>
      <c r="G5100" s="9"/>
      <c r="H5100" s="255" t="s">
        <v>9171</v>
      </c>
      <c r="I5100" s="9">
        <v>3</v>
      </c>
    </row>
    <row r="5101" spans="1:9">
      <c r="A5101" s="255" t="s">
        <v>6281</v>
      </c>
      <c r="B5101" s="9">
        <v>6</v>
      </c>
      <c r="C5101" s="255" t="s">
        <v>9103</v>
      </c>
      <c r="D5101" s="9">
        <v>0</v>
      </c>
      <c r="E5101" s="9"/>
      <c r="F5101" s="255" t="s">
        <v>9121</v>
      </c>
      <c r="G5101" s="9"/>
      <c r="H5101" s="255" t="s">
        <v>9171</v>
      </c>
      <c r="I5101" s="9">
        <v>3</v>
      </c>
    </row>
    <row r="5102" spans="1:9">
      <c r="A5102" s="255" t="s">
        <v>6282</v>
      </c>
      <c r="B5102" s="9">
        <v>6</v>
      </c>
      <c r="C5102" s="255" t="s">
        <v>9103</v>
      </c>
      <c r="D5102" s="9">
        <v>0</v>
      </c>
      <c r="E5102" s="9"/>
      <c r="F5102" s="255" t="s">
        <v>9119</v>
      </c>
      <c r="G5102" s="9"/>
      <c r="H5102" s="255" t="s">
        <v>9171</v>
      </c>
      <c r="I5102" s="9">
        <v>3</v>
      </c>
    </row>
    <row r="5103" spans="1:9">
      <c r="A5103" s="255" t="s">
        <v>6283</v>
      </c>
      <c r="B5103" s="9">
        <v>6</v>
      </c>
      <c r="C5103" s="255" t="s">
        <v>9103</v>
      </c>
      <c r="D5103" s="9">
        <v>0</v>
      </c>
      <c r="E5103" s="9"/>
      <c r="F5103" s="255" t="s">
        <v>9120</v>
      </c>
      <c r="G5103" s="9"/>
      <c r="H5103" s="255" t="s">
        <v>9171</v>
      </c>
      <c r="I5103" s="9">
        <v>3</v>
      </c>
    </row>
    <row r="5104" spans="1:9">
      <c r="A5104" s="255" t="s">
        <v>6284</v>
      </c>
      <c r="B5104" s="9">
        <v>6</v>
      </c>
      <c r="C5104" s="255" t="s">
        <v>9103</v>
      </c>
      <c r="D5104" s="9">
        <v>5.5032216004325951E-3</v>
      </c>
      <c r="E5104" s="9"/>
      <c r="F5104" s="255" t="s">
        <v>9136</v>
      </c>
      <c r="G5104" s="9"/>
      <c r="H5104" s="255" t="s">
        <v>9171</v>
      </c>
      <c r="I5104" s="9">
        <v>3</v>
      </c>
    </row>
    <row r="5105" spans="1:9">
      <c r="A5105" s="255" t="s">
        <v>6285</v>
      </c>
      <c r="B5105" s="9">
        <v>6</v>
      </c>
      <c r="C5105" s="255" t="s">
        <v>9103</v>
      </c>
      <c r="D5105" s="9">
        <v>-1.3348003885197833E-3</v>
      </c>
      <c r="E5105" s="9"/>
      <c r="F5105" s="255" t="s">
        <v>9137</v>
      </c>
      <c r="G5105" s="9"/>
      <c r="H5105" s="255" t="s">
        <v>9171</v>
      </c>
      <c r="I5105" s="9">
        <v>3</v>
      </c>
    </row>
    <row r="5106" spans="1:9">
      <c r="A5106" s="255" t="s">
        <v>6286</v>
      </c>
      <c r="B5106" s="9">
        <v>6</v>
      </c>
      <c r="C5106" s="255" t="s">
        <v>9103</v>
      </c>
      <c r="D5106" s="9">
        <v>4.1684212119128122E-3</v>
      </c>
      <c r="E5106" s="9"/>
      <c r="F5106" s="255" t="s">
        <v>9138</v>
      </c>
      <c r="G5106" s="9"/>
      <c r="H5106" s="255" t="s">
        <v>9171</v>
      </c>
      <c r="I5106" s="9">
        <v>3</v>
      </c>
    </row>
    <row r="5107" spans="1:9">
      <c r="A5107" s="255" t="s">
        <v>6287</v>
      </c>
      <c r="B5107" s="9">
        <v>6</v>
      </c>
      <c r="C5107" s="255" t="s">
        <v>9103</v>
      </c>
      <c r="D5107" s="9">
        <v>4.3703974703395718E-3</v>
      </c>
      <c r="E5107" s="9"/>
      <c r="F5107" s="255" t="s">
        <v>9117</v>
      </c>
      <c r="G5107" s="9"/>
      <c r="H5107" s="255" t="s">
        <v>9171</v>
      </c>
      <c r="I5107" s="9">
        <v>3</v>
      </c>
    </row>
    <row r="5108" spans="1:9">
      <c r="A5108" s="255" t="s">
        <v>6288</v>
      </c>
      <c r="B5108" s="9">
        <v>6</v>
      </c>
      <c r="C5108" s="255" t="s">
        <v>9103</v>
      </c>
      <c r="D5108" s="9">
        <v>2.9405322136264339E-3</v>
      </c>
      <c r="E5108" s="9"/>
      <c r="F5108" s="255" t="s">
        <v>9128</v>
      </c>
      <c r="G5108" s="9"/>
      <c r="H5108" s="255" t="s">
        <v>9171</v>
      </c>
      <c r="I5108" s="9">
        <v>3</v>
      </c>
    </row>
    <row r="5109" spans="1:9">
      <c r="A5109" s="255" t="s">
        <v>6289</v>
      </c>
      <c r="B5109" s="9">
        <v>6</v>
      </c>
      <c r="C5109" s="255" t="s">
        <v>9103</v>
      </c>
      <c r="D5109" s="9">
        <v>7.3109296839660052E-3</v>
      </c>
      <c r="E5109" s="9"/>
      <c r="F5109" s="255" t="s">
        <v>9135</v>
      </c>
      <c r="G5109" s="9"/>
      <c r="H5109" s="255" t="s">
        <v>9171</v>
      </c>
      <c r="I5109" s="9">
        <v>3</v>
      </c>
    </row>
    <row r="5110" spans="1:9">
      <c r="A5110" s="255" t="s">
        <v>6290</v>
      </c>
      <c r="B5110" s="9">
        <v>6</v>
      </c>
      <c r="C5110" s="255" t="s">
        <v>9103</v>
      </c>
      <c r="D5110" s="9">
        <v>-2.6337911133760715E-3</v>
      </c>
      <c r="E5110" s="9"/>
      <c r="F5110" s="255" t="s">
        <v>9139</v>
      </c>
      <c r="G5110" s="9"/>
      <c r="H5110" s="255" t="s">
        <v>9171</v>
      </c>
      <c r="I5110" s="9">
        <v>3</v>
      </c>
    </row>
    <row r="5111" spans="1:9">
      <c r="A5111" s="255" t="s">
        <v>6291</v>
      </c>
      <c r="B5111" s="9">
        <v>6</v>
      </c>
      <c r="C5111" s="255" t="s">
        <v>9103</v>
      </c>
      <c r="D5111" s="9">
        <v>-2.759051528883272E-3</v>
      </c>
      <c r="E5111" s="9"/>
      <c r="F5111" s="255" t="s">
        <v>9140</v>
      </c>
      <c r="G5111" s="9"/>
      <c r="H5111" s="255" t="s">
        <v>9171</v>
      </c>
      <c r="I5111" s="9">
        <v>3</v>
      </c>
    </row>
    <row r="5112" spans="1:9">
      <c r="A5112" s="255" t="s">
        <v>6292</v>
      </c>
      <c r="B5112" s="9">
        <v>7</v>
      </c>
      <c r="C5112" s="255" t="s">
        <v>9103</v>
      </c>
      <c r="D5112" s="9">
        <v>9.5463901222219859E-4</v>
      </c>
      <c r="E5112" s="9"/>
      <c r="F5112" s="255" t="s">
        <v>9132</v>
      </c>
      <c r="G5112" s="9"/>
      <c r="H5112" s="255" t="s">
        <v>9171</v>
      </c>
      <c r="I5112" s="9">
        <v>3</v>
      </c>
    </row>
    <row r="5113" spans="1:9">
      <c r="A5113" s="255" t="s">
        <v>6293</v>
      </c>
      <c r="B5113" s="9">
        <v>7</v>
      </c>
      <c r="C5113" s="255" t="s">
        <v>9103</v>
      </c>
      <c r="D5113" s="9">
        <v>9.5463901222219859E-4</v>
      </c>
      <c r="E5113" s="9"/>
      <c r="F5113" s="255" t="s">
        <v>9133</v>
      </c>
      <c r="G5113" s="9"/>
      <c r="H5113" s="255" t="s">
        <v>9171</v>
      </c>
      <c r="I5113" s="9">
        <v>3</v>
      </c>
    </row>
    <row r="5114" spans="1:9">
      <c r="A5114" s="255" t="s">
        <v>6294</v>
      </c>
      <c r="B5114" s="9">
        <v>7</v>
      </c>
      <c r="C5114" s="255" t="s">
        <v>9103</v>
      </c>
      <c r="D5114" s="9">
        <v>4.7081627108865182E-3</v>
      </c>
      <c r="E5114" s="9"/>
      <c r="F5114" s="255" t="s">
        <v>9134</v>
      </c>
      <c r="G5114" s="9"/>
      <c r="H5114" s="255" t="s">
        <v>9171</v>
      </c>
      <c r="I5114" s="9">
        <v>3</v>
      </c>
    </row>
    <row r="5115" spans="1:9">
      <c r="A5115" s="255" t="s">
        <v>6295</v>
      </c>
      <c r="B5115" s="9">
        <v>7</v>
      </c>
      <c r="C5115" s="255" t="s">
        <v>9103</v>
      </c>
      <c r="D5115" s="9">
        <v>0</v>
      </c>
      <c r="E5115" s="9"/>
      <c r="F5115" s="255" t="s">
        <v>9124</v>
      </c>
      <c r="G5115" s="9"/>
      <c r="H5115" s="255" t="s">
        <v>9171</v>
      </c>
      <c r="I5115" s="9">
        <v>3</v>
      </c>
    </row>
    <row r="5116" spans="1:9">
      <c r="A5116" s="255" t="s">
        <v>6296</v>
      </c>
      <c r="B5116" s="9">
        <v>7</v>
      </c>
      <c r="C5116" s="255" t="s">
        <v>9103</v>
      </c>
      <c r="D5116" s="9">
        <v>0</v>
      </c>
      <c r="E5116" s="9"/>
      <c r="F5116" s="255" t="s">
        <v>9123</v>
      </c>
      <c r="G5116" s="9"/>
      <c r="H5116" s="255" t="s">
        <v>9171</v>
      </c>
      <c r="I5116" s="9">
        <v>3</v>
      </c>
    </row>
    <row r="5117" spans="1:9">
      <c r="A5117" s="255" t="s">
        <v>6297</v>
      </c>
      <c r="B5117" s="9">
        <v>7</v>
      </c>
      <c r="C5117" s="255" t="s">
        <v>9103</v>
      </c>
      <c r="D5117" s="9">
        <v>5.6628017231087164E-3</v>
      </c>
      <c r="E5117" s="9"/>
      <c r="F5117" s="255" t="s">
        <v>9125</v>
      </c>
      <c r="G5117" s="9"/>
      <c r="H5117" s="255" t="s">
        <v>9171</v>
      </c>
      <c r="I5117" s="9">
        <v>3</v>
      </c>
    </row>
    <row r="5118" spans="1:9">
      <c r="A5118" s="255" t="s">
        <v>6298</v>
      </c>
      <c r="B5118" s="9">
        <v>7</v>
      </c>
      <c r="C5118" s="255" t="s">
        <v>9103</v>
      </c>
      <c r="D5118" s="9">
        <v>5.6628017231087164E-3</v>
      </c>
      <c r="E5118" s="9"/>
      <c r="F5118" s="255" t="s">
        <v>9126</v>
      </c>
      <c r="G5118" s="9"/>
      <c r="H5118" s="255" t="s">
        <v>9171</v>
      </c>
      <c r="I5118" s="9">
        <v>3</v>
      </c>
    </row>
    <row r="5119" spans="1:9">
      <c r="A5119" s="255" t="s">
        <v>6299</v>
      </c>
      <c r="B5119" s="9">
        <v>7</v>
      </c>
      <c r="C5119" s="255" t="s">
        <v>9103</v>
      </c>
      <c r="D5119" s="9">
        <v>5.6628017231087164E-3</v>
      </c>
      <c r="E5119" s="9"/>
      <c r="F5119" s="255" t="s">
        <v>9127</v>
      </c>
      <c r="G5119" s="9"/>
      <c r="H5119" s="255" t="s">
        <v>9171</v>
      </c>
      <c r="I5119" s="9">
        <v>3</v>
      </c>
    </row>
    <row r="5120" spans="1:9">
      <c r="A5120" s="255" t="s">
        <v>6300</v>
      </c>
      <c r="B5120" s="9">
        <v>7</v>
      </c>
      <c r="C5120" s="255" t="s">
        <v>9103</v>
      </c>
      <c r="D5120" s="9">
        <v>1.1669248369748288E-2</v>
      </c>
      <c r="E5120" s="9"/>
      <c r="F5120" s="255" t="s">
        <v>9130</v>
      </c>
      <c r="G5120" s="9"/>
      <c r="H5120" s="255" t="s">
        <v>9171</v>
      </c>
      <c r="I5120" s="9">
        <v>3</v>
      </c>
    </row>
    <row r="5121" spans="1:9">
      <c r="A5121" s="255" t="s">
        <v>6301</v>
      </c>
      <c r="B5121" s="9">
        <v>7</v>
      </c>
      <c r="C5121" s="255" t="s">
        <v>9103</v>
      </c>
      <c r="D5121" s="9">
        <v>1.1669248369748288E-2</v>
      </c>
      <c r="E5121" s="9"/>
      <c r="F5121" s="255" t="s">
        <v>9131</v>
      </c>
      <c r="G5121" s="9"/>
      <c r="H5121" s="255" t="s">
        <v>9171</v>
      </c>
      <c r="I5121" s="9">
        <v>3</v>
      </c>
    </row>
    <row r="5122" spans="1:9">
      <c r="A5122" s="255" t="s">
        <v>6302</v>
      </c>
      <c r="B5122" s="9">
        <v>7</v>
      </c>
      <c r="C5122" s="255" t="s">
        <v>9103</v>
      </c>
      <c r="D5122" s="9">
        <v>-6.0064466466395712E-3</v>
      </c>
      <c r="E5122" s="9"/>
      <c r="F5122" s="255" t="s">
        <v>9129</v>
      </c>
      <c r="G5122" s="9"/>
      <c r="H5122" s="255" t="s">
        <v>9171</v>
      </c>
      <c r="I5122" s="9">
        <v>3</v>
      </c>
    </row>
    <row r="5123" spans="1:9">
      <c r="A5123" s="255" t="s">
        <v>6303</v>
      </c>
      <c r="B5123" s="9">
        <v>7</v>
      </c>
      <c r="C5123" s="255" t="s">
        <v>9103</v>
      </c>
      <c r="D5123" s="9">
        <v>0</v>
      </c>
      <c r="E5123" s="9"/>
      <c r="F5123" s="255" t="s">
        <v>9118</v>
      </c>
      <c r="G5123" s="9"/>
      <c r="H5123" s="255" t="s">
        <v>9171</v>
      </c>
      <c r="I5123" s="9">
        <v>3</v>
      </c>
    </row>
    <row r="5124" spans="1:9">
      <c r="A5124" s="255" t="s">
        <v>6304</v>
      </c>
      <c r="B5124" s="9">
        <v>7</v>
      </c>
      <c r="C5124" s="255" t="s">
        <v>9103</v>
      </c>
      <c r="D5124" s="9">
        <v>0</v>
      </c>
      <c r="E5124" s="9"/>
      <c r="F5124" s="255" t="s">
        <v>9141</v>
      </c>
      <c r="G5124" s="9"/>
      <c r="H5124" s="255" t="s">
        <v>9171</v>
      </c>
      <c r="I5124" s="9">
        <v>3</v>
      </c>
    </row>
    <row r="5125" spans="1:9">
      <c r="A5125" s="255" t="s">
        <v>6305</v>
      </c>
      <c r="B5125" s="9">
        <v>7</v>
      </c>
      <c r="C5125" s="255" t="s">
        <v>9103</v>
      </c>
      <c r="D5125" s="9">
        <v>0</v>
      </c>
      <c r="E5125" s="9"/>
      <c r="F5125" s="255" t="s">
        <v>9122</v>
      </c>
      <c r="G5125" s="9"/>
      <c r="H5125" s="255" t="s">
        <v>9171</v>
      </c>
      <c r="I5125" s="9">
        <v>3</v>
      </c>
    </row>
    <row r="5126" spans="1:9">
      <c r="A5126" s="255" t="s">
        <v>6306</v>
      </c>
      <c r="B5126" s="9">
        <v>7</v>
      </c>
      <c r="C5126" s="255" t="s">
        <v>9103</v>
      </c>
      <c r="D5126" s="9">
        <v>0</v>
      </c>
      <c r="E5126" s="9"/>
      <c r="F5126" s="255" t="s">
        <v>9121</v>
      </c>
      <c r="G5126" s="9"/>
      <c r="H5126" s="255" t="s">
        <v>9171</v>
      </c>
      <c r="I5126" s="9">
        <v>3</v>
      </c>
    </row>
    <row r="5127" spans="1:9">
      <c r="A5127" s="255" t="s">
        <v>6307</v>
      </c>
      <c r="B5127" s="9">
        <v>7</v>
      </c>
      <c r="C5127" s="255" t="s">
        <v>9103</v>
      </c>
      <c r="D5127" s="9">
        <v>0</v>
      </c>
      <c r="E5127" s="9"/>
      <c r="F5127" s="255" t="s">
        <v>9119</v>
      </c>
      <c r="G5127" s="9"/>
      <c r="H5127" s="255" t="s">
        <v>9171</v>
      </c>
      <c r="I5127" s="9">
        <v>3</v>
      </c>
    </row>
    <row r="5128" spans="1:9">
      <c r="A5128" s="255" t="s">
        <v>6308</v>
      </c>
      <c r="B5128" s="9">
        <v>7</v>
      </c>
      <c r="C5128" s="255" t="s">
        <v>9103</v>
      </c>
      <c r="D5128" s="9">
        <v>0</v>
      </c>
      <c r="E5128" s="9"/>
      <c r="F5128" s="255" t="s">
        <v>9120</v>
      </c>
      <c r="G5128" s="9"/>
      <c r="H5128" s="255" t="s">
        <v>9171</v>
      </c>
      <c r="I5128" s="9">
        <v>3</v>
      </c>
    </row>
    <row r="5129" spans="1:9">
      <c r="A5129" s="255" t="s">
        <v>6309</v>
      </c>
      <c r="B5129" s="9">
        <v>7</v>
      </c>
      <c r="C5129" s="255" t="s">
        <v>9103</v>
      </c>
      <c r="D5129" s="9">
        <v>5.4799768207828255E-3</v>
      </c>
      <c r="E5129" s="9"/>
      <c r="F5129" s="255" t="s">
        <v>9136</v>
      </c>
      <c r="G5129" s="9"/>
      <c r="H5129" s="255" t="s">
        <v>9171</v>
      </c>
      <c r="I5129" s="9">
        <v>3</v>
      </c>
    </row>
    <row r="5130" spans="1:9">
      <c r="A5130" s="255" t="s">
        <v>6310</v>
      </c>
      <c r="B5130" s="9">
        <v>7</v>
      </c>
      <c r="C5130" s="255" t="s">
        <v>9103</v>
      </c>
      <c r="D5130" s="9">
        <v>-1.3495368227850807E-3</v>
      </c>
      <c r="E5130" s="9"/>
      <c r="F5130" s="255" t="s">
        <v>9137</v>
      </c>
      <c r="G5130" s="9"/>
      <c r="H5130" s="255" t="s">
        <v>9171</v>
      </c>
      <c r="I5130" s="9">
        <v>3</v>
      </c>
    </row>
    <row r="5131" spans="1:9">
      <c r="A5131" s="255" t="s">
        <v>6311</v>
      </c>
      <c r="B5131" s="9">
        <v>7</v>
      </c>
      <c r="C5131" s="255" t="s">
        <v>9103</v>
      </c>
      <c r="D5131" s="9">
        <v>4.1304399979977448E-3</v>
      </c>
      <c r="E5131" s="9"/>
      <c r="F5131" s="255" t="s">
        <v>9138</v>
      </c>
      <c r="G5131" s="9"/>
      <c r="H5131" s="255" t="s">
        <v>9171</v>
      </c>
      <c r="I5131" s="9">
        <v>3</v>
      </c>
    </row>
    <row r="5132" spans="1:9">
      <c r="A5132" s="255" t="s">
        <v>6312</v>
      </c>
      <c r="B5132" s="9">
        <v>7</v>
      </c>
      <c r="C5132" s="255" t="s">
        <v>9103</v>
      </c>
      <c r="D5132" s="9">
        <v>4.5992353245253199E-3</v>
      </c>
      <c r="E5132" s="9"/>
      <c r="F5132" s="255" t="s">
        <v>9117</v>
      </c>
      <c r="G5132" s="9"/>
      <c r="H5132" s="255" t="s">
        <v>9171</v>
      </c>
      <c r="I5132" s="9">
        <v>3</v>
      </c>
    </row>
    <row r="5133" spans="1:9">
      <c r="A5133" s="255" t="s">
        <v>6313</v>
      </c>
      <c r="B5133" s="9">
        <v>7</v>
      </c>
      <c r="C5133" s="255" t="s">
        <v>9103</v>
      </c>
      <c r="D5133" s="9">
        <v>2.9395730472252233E-3</v>
      </c>
      <c r="E5133" s="9"/>
      <c r="F5133" s="255" t="s">
        <v>9128</v>
      </c>
      <c r="G5133" s="9"/>
      <c r="H5133" s="255" t="s">
        <v>9171</v>
      </c>
      <c r="I5133" s="9">
        <v>3</v>
      </c>
    </row>
    <row r="5134" spans="1:9">
      <c r="A5134" s="255" t="s">
        <v>6314</v>
      </c>
      <c r="B5134" s="9">
        <v>7</v>
      </c>
      <c r="C5134" s="255" t="s">
        <v>9103</v>
      </c>
      <c r="D5134" s="9">
        <v>7.5388083717505428E-3</v>
      </c>
      <c r="E5134" s="9"/>
      <c r="F5134" s="255" t="s">
        <v>9135</v>
      </c>
      <c r="G5134" s="9"/>
      <c r="H5134" s="255" t="s">
        <v>9171</v>
      </c>
      <c r="I5134" s="9">
        <v>3</v>
      </c>
    </row>
    <row r="5135" spans="1:9">
      <c r="A5135" s="255" t="s">
        <v>6315</v>
      </c>
      <c r="B5135" s="9">
        <v>7</v>
      </c>
      <c r="C5135" s="255" t="s">
        <v>9103</v>
      </c>
      <c r="D5135" s="9">
        <v>-3.1758009857755462E-3</v>
      </c>
      <c r="E5135" s="9"/>
      <c r="F5135" s="255" t="s">
        <v>9139</v>
      </c>
      <c r="G5135" s="9"/>
      <c r="H5135" s="255" t="s">
        <v>9171</v>
      </c>
      <c r="I5135" s="9">
        <v>3</v>
      </c>
    </row>
    <row r="5136" spans="1:9">
      <c r="A5136" s="255" t="s">
        <v>6316</v>
      </c>
      <c r="B5136" s="9">
        <v>7</v>
      </c>
      <c r="C5136" s="255" t="s">
        <v>9103</v>
      </c>
      <c r="D5136" s="9">
        <v>-2.8306456608640251E-3</v>
      </c>
      <c r="E5136" s="9"/>
      <c r="F5136" s="255" t="s">
        <v>9140</v>
      </c>
      <c r="G5136" s="9"/>
      <c r="H5136" s="255" t="s">
        <v>9171</v>
      </c>
      <c r="I5136" s="9">
        <v>3</v>
      </c>
    </row>
    <row r="5137" spans="1:9">
      <c r="A5137" s="255" t="s">
        <v>6317</v>
      </c>
      <c r="B5137" s="9">
        <v>8</v>
      </c>
      <c r="C5137" s="255" t="s">
        <v>9103</v>
      </c>
      <c r="D5137" s="9">
        <v>-2.1732827597717307E-3</v>
      </c>
      <c r="E5137" s="9"/>
      <c r="F5137" s="255" t="s">
        <v>9132</v>
      </c>
      <c r="G5137" s="9"/>
      <c r="H5137" s="255" t="s">
        <v>9171</v>
      </c>
      <c r="I5137" s="9">
        <v>3</v>
      </c>
    </row>
    <row r="5138" spans="1:9">
      <c r="A5138" s="255" t="s">
        <v>6318</v>
      </c>
      <c r="B5138" s="9">
        <v>8</v>
      </c>
      <c r="C5138" s="255" t="s">
        <v>9103</v>
      </c>
      <c r="D5138" s="9">
        <v>-2.1732827597717307E-3</v>
      </c>
      <c r="E5138" s="9"/>
      <c r="F5138" s="255" t="s">
        <v>9133</v>
      </c>
      <c r="G5138" s="9"/>
      <c r="H5138" s="255" t="s">
        <v>9171</v>
      </c>
      <c r="I5138" s="9">
        <v>3</v>
      </c>
    </row>
    <row r="5139" spans="1:9">
      <c r="A5139" s="255" t="s">
        <v>6319</v>
      </c>
      <c r="B5139" s="9">
        <v>8</v>
      </c>
      <c r="C5139" s="255" t="s">
        <v>9103</v>
      </c>
      <c r="D5139" s="9">
        <v>5.2447364205878907E-3</v>
      </c>
      <c r="E5139" s="9"/>
      <c r="F5139" s="255" t="s">
        <v>9134</v>
      </c>
      <c r="G5139" s="9"/>
      <c r="H5139" s="255" t="s">
        <v>9171</v>
      </c>
      <c r="I5139" s="9">
        <v>3</v>
      </c>
    </row>
    <row r="5140" spans="1:9">
      <c r="A5140" s="255" t="s">
        <v>6320</v>
      </c>
      <c r="B5140" s="9">
        <v>8</v>
      </c>
      <c r="C5140" s="255" t="s">
        <v>9103</v>
      </c>
      <c r="D5140" s="9">
        <v>0</v>
      </c>
      <c r="E5140" s="9"/>
      <c r="F5140" s="255" t="s">
        <v>9124</v>
      </c>
      <c r="G5140" s="9"/>
      <c r="H5140" s="255" t="s">
        <v>9171</v>
      </c>
      <c r="I5140" s="9">
        <v>3</v>
      </c>
    </row>
    <row r="5141" spans="1:9">
      <c r="A5141" s="255" t="s">
        <v>6321</v>
      </c>
      <c r="B5141" s="9">
        <v>8</v>
      </c>
      <c r="C5141" s="255" t="s">
        <v>9103</v>
      </c>
      <c r="D5141" s="9">
        <v>0</v>
      </c>
      <c r="E5141" s="9"/>
      <c r="F5141" s="255" t="s">
        <v>9123</v>
      </c>
      <c r="G5141" s="9"/>
      <c r="H5141" s="255" t="s">
        <v>9171</v>
      </c>
      <c r="I5141" s="9">
        <v>3</v>
      </c>
    </row>
    <row r="5142" spans="1:9">
      <c r="A5142" s="255" t="s">
        <v>6322</v>
      </c>
      <c r="B5142" s="9">
        <v>8</v>
      </c>
      <c r="C5142" s="255" t="s">
        <v>9103</v>
      </c>
      <c r="D5142" s="9">
        <v>3.0714536608161601E-3</v>
      </c>
      <c r="E5142" s="9"/>
      <c r="F5142" s="255" t="s">
        <v>9125</v>
      </c>
      <c r="G5142" s="9"/>
      <c r="H5142" s="255" t="s">
        <v>9171</v>
      </c>
      <c r="I5142" s="9">
        <v>3</v>
      </c>
    </row>
    <row r="5143" spans="1:9">
      <c r="A5143" s="255" t="s">
        <v>6323</v>
      </c>
      <c r="B5143" s="9">
        <v>8</v>
      </c>
      <c r="C5143" s="255" t="s">
        <v>9103</v>
      </c>
      <c r="D5143" s="9">
        <v>3.0714536608161601E-3</v>
      </c>
      <c r="E5143" s="9"/>
      <c r="F5143" s="255" t="s">
        <v>9126</v>
      </c>
      <c r="G5143" s="9"/>
      <c r="H5143" s="255" t="s">
        <v>9171</v>
      </c>
      <c r="I5143" s="9">
        <v>3</v>
      </c>
    </row>
    <row r="5144" spans="1:9">
      <c r="A5144" s="255" t="s">
        <v>6324</v>
      </c>
      <c r="B5144" s="9">
        <v>8</v>
      </c>
      <c r="C5144" s="255" t="s">
        <v>9103</v>
      </c>
      <c r="D5144" s="9">
        <v>3.0714536608161601E-3</v>
      </c>
      <c r="E5144" s="9"/>
      <c r="F5144" s="255" t="s">
        <v>9127</v>
      </c>
      <c r="G5144" s="9"/>
      <c r="H5144" s="255" t="s">
        <v>9171</v>
      </c>
      <c r="I5144" s="9">
        <v>3</v>
      </c>
    </row>
    <row r="5145" spans="1:9">
      <c r="A5145" s="255" t="s">
        <v>6325</v>
      </c>
      <c r="B5145" s="9">
        <v>8</v>
      </c>
      <c r="C5145" s="255" t="s">
        <v>9103</v>
      </c>
      <c r="D5145" s="9">
        <v>1.0719517364156383E-2</v>
      </c>
      <c r="E5145" s="9"/>
      <c r="F5145" s="255" t="s">
        <v>9130</v>
      </c>
      <c r="G5145" s="9"/>
      <c r="H5145" s="255" t="s">
        <v>9171</v>
      </c>
      <c r="I5145" s="9">
        <v>3</v>
      </c>
    </row>
    <row r="5146" spans="1:9">
      <c r="A5146" s="255" t="s">
        <v>6326</v>
      </c>
      <c r="B5146" s="9">
        <v>8</v>
      </c>
      <c r="C5146" s="255" t="s">
        <v>9103</v>
      </c>
      <c r="D5146" s="9">
        <v>1.0719517364156383E-2</v>
      </c>
      <c r="E5146" s="9"/>
      <c r="F5146" s="255" t="s">
        <v>9131</v>
      </c>
      <c r="G5146" s="9"/>
      <c r="H5146" s="255" t="s">
        <v>9171</v>
      </c>
      <c r="I5146" s="9">
        <v>3</v>
      </c>
    </row>
    <row r="5147" spans="1:9">
      <c r="A5147" s="255" t="s">
        <v>6327</v>
      </c>
      <c r="B5147" s="9">
        <v>8</v>
      </c>
      <c r="C5147" s="255" t="s">
        <v>9103</v>
      </c>
      <c r="D5147" s="9">
        <v>-7.6480637033402238E-3</v>
      </c>
      <c r="E5147" s="9"/>
      <c r="F5147" s="255" t="s">
        <v>9129</v>
      </c>
      <c r="G5147" s="9"/>
      <c r="H5147" s="255" t="s">
        <v>9171</v>
      </c>
      <c r="I5147" s="9">
        <v>3</v>
      </c>
    </row>
    <row r="5148" spans="1:9">
      <c r="A5148" s="255" t="s">
        <v>6328</v>
      </c>
      <c r="B5148" s="9">
        <v>8</v>
      </c>
      <c r="C5148" s="255" t="s">
        <v>9103</v>
      </c>
      <c r="D5148" s="9">
        <v>0</v>
      </c>
      <c r="E5148" s="9"/>
      <c r="F5148" s="255" t="s">
        <v>9118</v>
      </c>
      <c r="G5148" s="9"/>
      <c r="H5148" s="255" t="s">
        <v>9171</v>
      </c>
      <c r="I5148" s="9">
        <v>3</v>
      </c>
    </row>
    <row r="5149" spans="1:9">
      <c r="A5149" s="255" t="s">
        <v>6329</v>
      </c>
      <c r="B5149" s="9">
        <v>8</v>
      </c>
      <c r="C5149" s="255" t="s">
        <v>9103</v>
      </c>
      <c r="D5149" s="9">
        <v>0</v>
      </c>
      <c r="E5149" s="9"/>
      <c r="F5149" s="255" t="s">
        <v>9141</v>
      </c>
      <c r="G5149" s="9"/>
      <c r="H5149" s="255" t="s">
        <v>9171</v>
      </c>
      <c r="I5149" s="9">
        <v>3</v>
      </c>
    </row>
    <row r="5150" spans="1:9">
      <c r="A5150" s="255" t="s">
        <v>6330</v>
      </c>
      <c r="B5150" s="9">
        <v>8</v>
      </c>
      <c r="C5150" s="255" t="s">
        <v>9103</v>
      </c>
      <c r="D5150" s="9">
        <v>0</v>
      </c>
      <c r="E5150" s="9"/>
      <c r="F5150" s="255" t="s">
        <v>9122</v>
      </c>
      <c r="G5150" s="9"/>
      <c r="H5150" s="255" t="s">
        <v>9171</v>
      </c>
      <c r="I5150" s="9">
        <v>3</v>
      </c>
    </row>
    <row r="5151" spans="1:9">
      <c r="A5151" s="255" t="s">
        <v>6331</v>
      </c>
      <c r="B5151" s="9">
        <v>8</v>
      </c>
      <c r="C5151" s="255" t="s">
        <v>9103</v>
      </c>
      <c r="D5151" s="9">
        <v>0</v>
      </c>
      <c r="E5151" s="9"/>
      <c r="F5151" s="255" t="s">
        <v>9121</v>
      </c>
      <c r="G5151" s="9"/>
      <c r="H5151" s="255" t="s">
        <v>9171</v>
      </c>
      <c r="I5151" s="9">
        <v>3</v>
      </c>
    </row>
    <row r="5152" spans="1:9">
      <c r="A5152" s="255" t="s">
        <v>6332</v>
      </c>
      <c r="B5152" s="9">
        <v>8</v>
      </c>
      <c r="C5152" s="255" t="s">
        <v>9103</v>
      </c>
      <c r="D5152" s="9">
        <v>0</v>
      </c>
      <c r="E5152" s="9"/>
      <c r="F5152" s="255" t="s">
        <v>9119</v>
      </c>
      <c r="G5152" s="9"/>
      <c r="H5152" s="255" t="s">
        <v>9171</v>
      </c>
      <c r="I5152" s="9">
        <v>3</v>
      </c>
    </row>
    <row r="5153" spans="1:9">
      <c r="A5153" s="255" t="s">
        <v>6333</v>
      </c>
      <c r="B5153" s="9">
        <v>8</v>
      </c>
      <c r="C5153" s="255" t="s">
        <v>9103</v>
      </c>
      <c r="D5153" s="9">
        <v>0</v>
      </c>
      <c r="E5153" s="9"/>
      <c r="F5153" s="255" t="s">
        <v>9120</v>
      </c>
      <c r="G5153" s="9"/>
      <c r="H5153" s="255" t="s">
        <v>9171</v>
      </c>
      <c r="I5153" s="9">
        <v>3</v>
      </c>
    </row>
    <row r="5154" spans="1:9">
      <c r="A5154" s="255" t="s">
        <v>6334</v>
      </c>
      <c r="B5154" s="9">
        <v>8</v>
      </c>
      <c r="C5154" s="255" t="s">
        <v>9103</v>
      </c>
      <c r="D5154" s="9">
        <v>3.173977438805332E-3</v>
      </c>
      <c r="E5154" s="9"/>
      <c r="F5154" s="255" t="s">
        <v>9136</v>
      </c>
      <c r="G5154" s="9"/>
      <c r="H5154" s="255" t="s">
        <v>9171</v>
      </c>
      <c r="I5154" s="9">
        <v>3</v>
      </c>
    </row>
    <row r="5155" spans="1:9">
      <c r="A5155" s="255" t="s">
        <v>6335</v>
      </c>
      <c r="B5155" s="9">
        <v>8</v>
      </c>
      <c r="C5155" s="255" t="s">
        <v>9103</v>
      </c>
      <c r="D5155" s="9">
        <v>-1.3879134162559624E-3</v>
      </c>
      <c r="E5155" s="9"/>
      <c r="F5155" s="255" t="s">
        <v>9137</v>
      </c>
      <c r="G5155" s="9"/>
      <c r="H5155" s="255" t="s">
        <v>9171</v>
      </c>
      <c r="I5155" s="9">
        <v>3</v>
      </c>
    </row>
    <row r="5156" spans="1:9">
      <c r="A5156" s="255" t="s">
        <v>6336</v>
      </c>
      <c r="B5156" s="9">
        <v>8</v>
      </c>
      <c r="C5156" s="255" t="s">
        <v>9103</v>
      </c>
      <c r="D5156" s="9">
        <v>1.7860640225493695E-3</v>
      </c>
      <c r="E5156" s="9"/>
      <c r="F5156" s="255" t="s">
        <v>9138</v>
      </c>
      <c r="G5156" s="9"/>
      <c r="H5156" s="255" t="s">
        <v>9171</v>
      </c>
      <c r="I5156" s="9">
        <v>3</v>
      </c>
    </row>
    <row r="5157" spans="1:9">
      <c r="A5157" s="255" t="s">
        <v>6337</v>
      </c>
      <c r="B5157" s="9">
        <v>8</v>
      </c>
      <c r="C5157" s="255" t="s">
        <v>9103</v>
      </c>
      <c r="D5157" s="9">
        <v>5.8496135637895004E-3</v>
      </c>
      <c r="E5157" s="9"/>
      <c r="F5157" s="255" t="s">
        <v>9117</v>
      </c>
      <c r="G5157" s="9"/>
      <c r="H5157" s="255" t="s">
        <v>9171</v>
      </c>
      <c r="I5157" s="9">
        <v>3</v>
      </c>
    </row>
    <row r="5158" spans="1:9">
      <c r="A5158" s="255" t="s">
        <v>6338</v>
      </c>
      <c r="B5158" s="9">
        <v>8</v>
      </c>
      <c r="C5158" s="255" t="s">
        <v>9103</v>
      </c>
      <c r="D5158" s="9">
        <v>3.0838397778175136E-3</v>
      </c>
      <c r="E5158" s="9"/>
      <c r="F5158" s="255" t="s">
        <v>9128</v>
      </c>
      <c r="G5158" s="9"/>
      <c r="H5158" s="255" t="s">
        <v>9171</v>
      </c>
      <c r="I5158" s="9">
        <v>3</v>
      </c>
    </row>
    <row r="5159" spans="1:9">
      <c r="A5159" s="255" t="s">
        <v>6339</v>
      </c>
      <c r="B5159" s="9">
        <v>8</v>
      </c>
      <c r="C5159" s="255" t="s">
        <v>9103</v>
      </c>
      <c r="D5159" s="9">
        <v>8.9334533416070144E-3</v>
      </c>
      <c r="E5159" s="9"/>
      <c r="F5159" s="255" t="s">
        <v>9135</v>
      </c>
      <c r="G5159" s="9"/>
      <c r="H5159" s="255" t="s">
        <v>9171</v>
      </c>
      <c r="I5159" s="9">
        <v>3</v>
      </c>
    </row>
    <row r="5160" spans="1:9">
      <c r="A5160" s="255" t="s">
        <v>6340</v>
      </c>
      <c r="B5160" s="9">
        <v>8</v>
      </c>
      <c r="C5160" s="255" t="s">
        <v>9103</v>
      </c>
      <c r="D5160" s="9">
        <v>-3.9593467823211001E-3</v>
      </c>
      <c r="E5160" s="9"/>
      <c r="F5160" s="255" t="s">
        <v>9139</v>
      </c>
      <c r="G5160" s="9"/>
      <c r="H5160" s="255" t="s">
        <v>9171</v>
      </c>
      <c r="I5160" s="9">
        <v>3</v>
      </c>
    </row>
    <row r="5161" spans="1:9">
      <c r="A5161" s="255" t="s">
        <v>6341</v>
      </c>
      <c r="B5161" s="9">
        <v>8</v>
      </c>
      <c r="C5161" s="255" t="s">
        <v>9103</v>
      </c>
      <c r="D5161" s="9">
        <v>-3.6887169210191233E-3</v>
      </c>
      <c r="E5161" s="9"/>
      <c r="F5161" s="255" t="s">
        <v>9140</v>
      </c>
      <c r="G5161" s="9"/>
      <c r="H5161" s="255" t="s">
        <v>9171</v>
      </c>
      <c r="I5161" s="9">
        <v>3</v>
      </c>
    </row>
    <row r="5162" spans="1:9">
      <c r="A5162" s="255" t="s">
        <v>6342</v>
      </c>
      <c r="B5162" s="9">
        <v>9</v>
      </c>
      <c r="C5162" s="255" t="s">
        <v>9103</v>
      </c>
      <c r="D5162" s="9">
        <v>-1.7390217871176416E-3</v>
      </c>
      <c r="E5162" s="9"/>
      <c r="F5162" s="255" t="s">
        <v>9132</v>
      </c>
      <c r="G5162" s="9"/>
      <c r="H5162" s="255" t="s">
        <v>9171</v>
      </c>
      <c r="I5162" s="9">
        <v>3</v>
      </c>
    </row>
    <row r="5163" spans="1:9">
      <c r="A5163" s="255" t="s">
        <v>6343</v>
      </c>
      <c r="B5163" s="9">
        <v>9</v>
      </c>
      <c r="C5163" s="255" t="s">
        <v>9103</v>
      </c>
      <c r="D5163" s="9">
        <v>-1.7390217871176416E-3</v>
      </c>
      <c r="E5163" s="9"/>
      <c r="F5163" s="255" t="s">
        <v>9133</v>
      </c>
      <c r="G5163" s="9"/>
      <c r="H5163" s="255" t="s">
        <v>9171</v>
      </c>
      <c r="I5163" s="9">
        <v>3</v>
      </c>
    </row>
    <row r="5164" spans="1:9">
      <c r="A5164" s="255" t="s">
        <v>6344</v>
      </c>
      <c r="B5164" s="9">
        <v>9</v>
      </c>
      <c r="C5164" s="255" t="s">
        <v>9103</v>
      </c>
      <c r="D5164" s="9">
        <v>5.2095415570598096E-3</v>
      </c>
      <c r="E5164" s="9"/>
      <c r="F5164" s="255" t="s">
        <v>9134</v>
      </c>
      <c r="G5164" s="9"/>
      <c r="H5164" s="255" t="s">
        <v>9171</v>
      </c>
      <c r="I5164" s="9">
        <v>3</v>
      </c>
    </row>
    <row r="5165" spans="1:9">
      <c r="A5165" s="255" t="s">
        <v>6345</v>
      </c>
      <c r="B5165" s="9">
        <v>9</v>
      </c>
      <c r="C5165" s="255" t="s">
        <v>9103</v>
      </c>
      <c r="D5165" s="9">
        <v>0</v>
      </c>
      <c r="E5165" s="9"/>
      <c r="F5165" s="255" t="s">
        <v>9124</v>
      </c>
      <c r="G5165" s="9"/>
      <c r="H5165" s="255" t="s">
        <v>9171</v>
      </c>
      <c r="I5165" s="9">
        <v>3</v>
      </c>
    </row>
    <row r="5166" spans="1:9">
      <c r="A5166" s="255" t="s">
        <v>6346</v>
      </c>
      <c r="B5166" s="9">
        <v>9</v>
      </c>
      <c r="C5166" s="255" t="s">
        <v>9103</v>
      </c>
      <c r="D5166" s="9">
        <v>0</v>
      </c>
      <c r="E5166" s="9"/>
      <c r="F5166" s="255" t="s">
        <v>9123</v>
      </c>
      <c r="G5166" s="9"/>
      <c r="H5166" s="255" t="s">
        <v>9171</v>
      </c>
      <c r="I5166" s="9">
        <v>3</v>
      </c>
    </row>
    <row r="5167" spans="1:9">
      <c r="A5167" s="255" t="s">
        <v>6347</v>
      </c>
      <c r="B5167" s="9">
        <v>9</v>
      </c>
      <c r="C5167" s="255" t="s">
        <v>9103</v>
      </c>
      <c r="D5167" s="9">
        <v>3.4705197699421678E-3</v>
      </c>
      <c r="E5167" s="9"/>
      <c r="F5167" s="255" t="s">
        <v>9125</v>
      </c>
      <c r="G5167" s="9"/>
      <c r="H5167" s="255" t="s">
        <v>9171</v>
      </c>
      <c r="I5167" s="9">
        <v>3</v>
      </c>
    </row>
    <row r="5168" spans="1:9">
      <c r="A5168" s="255" t="s">
        <v>6348</v>
      </c>
      <c r="B5168" s="9">
        <v>9</v>
      </c>
      <c r="C5168" s="255" t="s">
        <v>9103</v>
      </c>
      <c r="D5168" s="9">
        <v>3.4705197699421678E-3</v>
      </c>
      <c r="E5168" s="9"/>
      <c r="F5168" s="255" t="s">
        <v>9126</v>
      </c>
      <c r="G5168" s="9"/>
      <c r="H5168" s="255" t="s">
        <v>9171</v>
      </c>
      <c r="I5168" s="9">
        <v>3</v>
      </c>
    </row>
    <row r="5169" spans="1:9">
      <c r="A5169" s="255" t="s">
        <v>6349</v>
      </c>
      <c r="B5169" s="9">
        <v>9</v>
      </c>
      <c r="C5169" s="255" t="s">
        <v>9103</v>
      </c>
      <c r="D5169" s="9">
        <v>3.4705197699421678E-3</v>
      </c>
      <c r="E5169" s="9"/>
      <c r="F5169" s="255" t="s">
        <v>9127</v>
      </c>
      <c r="G5169" s="9"/>
      <c r="H5169" s="255" t="s">
        <v>9171</v>
      </c>
      <c r="I5169" s="9">
        <v>3</v>
      </c>
    </row>
    <row r="5170" spans="1:9">
      <c r="A5170" s="255" t="s">
        <v>6350</v>
      </c>
      <c r="B5170" s="9">
        <v>9</v>
      </c>
      <c r="C5170" s="255" t="s">
        <v>9103</v>
      </c>
      <c r="D5170" s="9">
        <v>1.1016788308013409E-2</v>
      </c>
      <c r="E5170" s="9"/>
      <c r="F5170" s="255" t="s">
        <v>9130</v>
      </c>
      <c r="G5170" s="9"/>
      <c r="H5170" s="255" t="s">
        <v>9171</v>
      </c>
      <c r="I5170" s="9">
        <v>3</v>
      </c>
    </row>
    <row r="5171" spans="1:9">
      <c r="A5171" s="255" t="s">
        <v>6351</v>
      </c>
      <c r="B5171" s="9">
        <v>9</v>
      </c>
      <c r="C5171" s="255" t="s">
        <v>9103</v>
      </c>
      <c r="D5171" s="9">
        <v>1.1016788308013409E-2</v>
      </c>
      <c r="E5171" s="9"/>
      <c r="F5171" s="255" t="s">
        <v>9131</v>
      </c>
      <c r="G5171" s="9"/>
      <c r="H5171" s="255" t="s">
        <v>9171</v>
      </c>
      <c r="I5171" s="9">
        <v>3</v>
      </c>
    </row>
    <row r="5172" spans="1:9">
      <c r="A5172" s="255" t="s">
        <v>6352</v>
      </c>
      <c r="B5172" s="9">
        <v>9</v>
      </c>
      <c r="C5172" s="255" t="s">
        <v>9103</v>
      </c>
      <c r="D5172" s="9">
        <v>-7.5462685380712421E-3</v>
      </c>
      <c r="E5172" s="9"/>
      <c r="F5172" s="255" t="s">
        <v>9129</v>
      </c>
      <c r="G5172" s="9"/>
      <c r="H5172" s="255" t="s">
        <v>9171</v>
      </c>
      <c r="I5172" s="9">
        <v>3</v>
      </c>
    </row>
    <row r="5173" spans="1:9">
      <c r="A5173" s="255" t="s">
        <v>6353</v>
      </c>
      <c r="B5173" s="9">
        <v>9</v>
      </c>
      <c r="C5173" s="255" t="s">
        <v>9103</v>
      </c>
      <c r="D5173" s="9">
        <v>0</v>
      </c>
      <c r="E5173" s="9"/>
      <c r="F5173" s="255" t="s">
        <v>9118</v>
      </c>
      <c r="G5173" s="9"/>
      <c r="H5173" s="255" t="s">
        <v>9171</v>
      </c>
      <c r="I5173" s="9">
        <v>3</v>
      </c>
    </row>
    <row r="5174" spans="1:9">
      <c r="A5174" s="255" t="s">
        <v>6354</v>
      </c>
      <c r="B5174" s="9">
        <v>9</v>
      </c>
      <c r="C5174" s="255" t="s">
        <v>9103</v>
      </c>
      <c r="D5174" s="9">
        <v>0</v>
      </c>
      <c r="E5174" s="9"/>
      <c r="F5174" s="255" t="s">
        <v>9141</v>
      </c>
      <c r="G5174" s="9"/>
      <c r="H5174" s="255" t="s">
        <v>9171</v>
      </c>
      <c r="I5174" s="9">
        <v>3</v>
      </c>
    </row>
    <row r="5175" spans="1:9">
      <c r="A5175" s="255" t="s">
        <v>6355</v>
      </c>
      <c r="B5175" s="9">
        <v>9</v>
      </c>
      <c r="C5175" s="255" t="s">
        <v>9103</v>
      </c>
      <c r="D5175" s="9">
        <v>0</v>
      </c>
      <c r="E5175" s="9"/>
      <c r="F5175" s="255" t="s">
        <v>9122</v>
      </c>
      <c r="G5175" s="9"/>
      <c r="H5175" s="255" t="s">
        <v>9171</v>
      </c>
      <c r="I5175" s="9">
        <v>3</v>
      </c>
    </row>
    <row r="5176" spans="1:9">
      <c r="A5176" s="255" t="s">
        <v>6356</v>
      </c>
      <c r="B5176" s="9">
        <v>9</v>
      </c>
      <c r="C5176" s="255" t="s">
        <v>9103</v>
      </c>
      <c r="D5176" s="9">
        <v>0</v>
      </c>
      <c r="E5176" s="9"/>
      <c r="F5176" s="255" t="s">
        <v>9121</v>
      </c>
      <c r="G5176" s="9"/>
      <c r="H5176" s="255" t="s">
        <v>9171</v>
      </c>
      <c r="I5176" s="9">
        <v>3</v>
      </c>
    </row>
    <row r="5177" spans="1:9">
      <c r="A5177" s="255" t="s">
        <v>6357</v>
      </c>
      <c r="B5177" s="9">
        <v>9</v>
      </c>
      <c r="C5177" s="255" t="s">
        <v>9103</v>
      </c>
      <c r="D5177" s="9">
        <v>0</v>
      </c>
      <c r="E5177" s="9"/>
      <c r="F5177" s="255" t="s">
        <v>9119</v>
      </c>
      <c r="G5177" s="9"/>
      <c r="H5177" s="255" t="s">
        <v>9171</v>
      </c>
      <c r="I5177" s="9">
        <v>3</v>
      </c>
    </row>
    <row r="5178" spans="1:9">
      <c r="A5178" s="255" t="s">
        <v>6358</v>
      </c>
      <c r="B5178" s="9">
        <v>9</v>
      </c>
      <c r="C5178" s="255" t="s">
        <v>9103</v>
      </c>
      <c r="D5178" s="9">
        <v>0</v>
      </c>
      <c r="E5178" s="9"/>
      <c r="F5178" s="255" t="s">
        <v>9120</v>
      </c>
      <c r="G5178" s="9"/>
      <c r="H5178" s="255" t="s">
        <v>9171</v>
      </c>
      <c r="I5178" s="9">
        <v>3</v>
      </c>
    </row>
    <row r="5179" spans="1:9">
      <c r="A5179" s="255" t="s">
        <v>6359</v>
      </c>
      <c r="B5179" s="9">
        <v>9</v>
      </c>
      <c r="C5179" s="255" t="s">
        <v>9103</v>
      </c>
      <c r="D5179" s="9">
        <v>3.7334540285256248E-3</v>
      </c>
      <c r="E5179" s="9"/>
      <c r="F5179" s="255" t="s">
        <v>9136</v>
      </c>
      <c r="G5179" s="9"/>
      <c r="H5179" s="255" t="s">
        <v>9171</v>
      </c>
      <c r="I5179" s="9">
        <v>3</v>
      </c>
    </row>
    <row r="5180" spans="1:9">
      <c r="A5180" s="255" t="s">
        <v>6360</v>
      </c>
      <c r="B5180" s="9">
        <v>9</v>
      </c>
      <c r="C5180" s="255" t="s">
        <v>9103</v>
      </c>
      <c r="D5180" s="9">
        <v>-1.4025256922037778E-3</v>
      </c>
      <c r="E5180" s="9"/>
      <c r="F5180" s="255" t="s">
        <v>9137</v>
      </c>
      <c r="G5180" s="9"/>
      <c r="H5180" s="255" t="s">
        <v>9171</v>
      </c>
      <c r="I5180" s="9">
        <v>3</v>
      </c>
    </row>
    <row r="5181" spans="1:9">
      <c r="A5181" s="255" t="s">
        <v>6361</v>
      </c>
      <c r="B5181" s="9">
        <v>9</v>
      </c>
      <c r="C5181" s="255" t="s">
        <v>9103</v>
      </c>
      <c r="D5181" s="9">
        <v>2.330928336321847E-3</v>
      </c>
      <c r="E5181" s="9"/>
      <c r="F5181" s="255" t="s">
        <v>9138</v>
      </c>
      <c r="G5181" s="9"/>
      <c r="H5181" s="255" t="s">
        <v>9171</v>
      </c>
      <c r="I5181" s="9">
        <v>3</v>
      </c>
    </row>
    <row r="5182" spans="1:9">
      <c r="A5182" s="255" t="s">
        <v>6362</v>
      </c>
      <c r="B5182" s="9">
        <v>9</v>
      </c>
      <c r="C5182" s="255" t="s">
        <v>9103</v>
      </c>
      <c r="D5182" s="9">
        <v>5.5849141093900455E-3</v>
      </c>
      <c r="E5182" s="9"/>
      <c r="F5182" s="255" t="s">
        <v>9117</v>
      </c>
      <c r="G5182" s="9"/>
      <c r="H5182" s="255" t="s">
        <v>9171</v>
      </c>
      <c r="I5182" s="9">
        <v>3</v>
      </c>
    </row>
    <row r="5183" spans="1:9">
      <c r="A5183" s="255" t="s">
        <v>6363</v>
      </c>
      <c r="B5183" s="9">
        <v>9</v>
      </c>
      <c r="C5183" s="255" t="s">
        <v>9103</v>
      </c>
      <c r="D5183" s="9">
        <v>3.1009458623015183E-3</v>
      </c>
      <c r="E5183" s="9"/>
      <c r="F5183" s="255" t="s">
        <v>9128</v>
      </c>
      <c r="G5183" s="9"/>
      <c r="H5183" s="255" t="s">
        <v>9171</v>
      </c>
      <c r="I5183" s="9">
        <v>3</v>
      </c>
    </row>
    <row r="5184" spans="1:9">
      <c r="A5184" s="255" t="s">
        <v>6364</v>
      </c>
      <c r="B5184" s="9">
        <v>9</v>
      </c>
      <c r="C5184" s="255" t="s">
        <v>9103</v>
      </c>
      <c r="D5184" s="9">
        <v>8.6858599716915629E-3</v>
      </c>
      <c r="E5184" s="9"/>
      <c r="F5184" s="255" t="s">
        <v>9135</v>
      </c>
      <c r="G5184" s="9"/>
      <c r="H5184" s="255" t="s">
        <v>9171</v>
      </c>
      <c r="I5184" s="9">
        <v>3</v>
      </c>
    </row>
    <row r="5185" spans="1:9">
      <c r="A5185" s="255" t="s">
        <v>6365</v>
      </c>
      <c r="B5185" s="9">
        <v>9</v>
      </c>
      <c r="C5185" s="255" t="s">
        <v>9103</v>
      </c>
      <c r="D5185" s="9">
        <v>-4.0699501234394888E-3</v>
      </c>
      <c r="E5185" s="9"/>
      <c r="F5185" s="255" t="s">
        <v>9139</v>
      </c>
      <c r="G5185" s="9"/>
      <c r="H5185" s="255" t="s">
        <v>9171</v>
      </c>
      <c r="I5185" s="9">
        <v>3</v>
      </c>
    </row>
    <row r="5186" spans="1:9">
      <c r="A5186" s="255" t="s">
        <v>6366</v>
      </c>
      <c r="B5186" s="9">
        <v>9</v>
      </c>
      <c r="C5186" s="255" t="s">
        <v>9103</v>
      </c>
      <c r="D5186" s="9">
        <v>-3.4763184146317542E-3</v>
      </c>
      <c r="E5186" s="9"/>
      <c r="F5186" s="255" t="s">
        <v>9140</v>
      </c>
      <c r="G5186" s="9"/>
      <c r="H5186" s="255" t="s">
        <v>9171</v>
      </c>
      <c r="I5186" s="9">
        <v>3</v>
      </c>
    </row>
    <row r="5187" spans="1:9">
      <c r="A5187" s="255" t="s">
        <v>6367</v>
      </c>
      <c r="B5187" s="9">
        <v>10</v>
      </c>
      <c r="C5187" s="255" t="s">
        <v>9103</v>
      </c>
      <c r="D5187" s="9">
        <v>-4.2848989356675578E-3</v>
      </c>
      <c r="E5187" s="9"/>
      <c r="F5187" s="255" t="s">
        <v>9132</v>
      </c>
      <c r="G5187" s="9"/>
      <c r="H5187" s="255" t="s">
        <v>9171</v>
      </c>
      <c r="I5187" s="9">
        <v>3</v>
      </c>
    </row>
    <row r="5188" spans="1:9">
      <c r="A5188" s="255" t="s">
        <v>6368</v>
      </c>
      <c r="B5188" s="9">
        <v>10</v>
      </c>
      <c r="C5188" s="255" t="s">
        <v>9103</v>
      </c>
      <c r="D5188" s="9">
        <v>-4.2848989356675578E-3</v>
      </c>
      <c r="E5188" s="9"/>
      <c r="F5188" s="255" t="s">
        <v>9133</v>
      </c>
      <c r="G5188" s="9"/>
      <c r="H5188" s="255" t="s">
        <v>9171</v>
      </c>
      <c r="I5188" s="9">
        <v>3</v>
      </c>
    </row>
    <row r="5189" spans="1:9">
      <c r="A5189" s="255" t="s">
        <v>6369</v>
      </c>
      <c r="B5189" s="9">
        <v>10</v>
      </c>
      <c r="C5189" s="255" t="s">
        <v>9103</v>
      </c>
      <c r="D5189" s="9">
        <v>5.5852967155325343E-3</v>
      </c>
      <c r="E5189" s="9"/>
      <c r="F5189" s="255" t="s">
        <v>9134</v>
      </c>
      <c r="G5189" s="9"/>
      <c r="H5189" s="255" t="s">
        <v>9171</v>
      </c>
      <c r="I5189" s="9">
        <v>3</v>
      </c>
    </row>
    <row r="5190" spans="1:9">
      <c r="A5190" s="255" t="s">
        <v>6370</v>
      </c>
      <c r="B5190" s="9">
        <v>10</v>
      </c>
      <c r="C5190" s="255" t="s">
        <v>9103</v>
      </c>
      <c r="D5190" s="9">
        <v>0</v>
      </c>
      <c r="E5190" s="9"/>
      <c r="F5190" s="255" t="s">
        <v>9124</v>
      </c>
      <c r="G5190" s="9"/>
      <c r="H5190" s="255" t="s">
        <v>9171</v>
      </c>
      <c r="I5190" s="9">
        <v>3</v>
      </c>
    </row>
    <row r="5191" spans="1:9">
      <c r="A5191" s="255" t="s">
        <v>6371</v>
      </c>
      <c r="B5191" s="9">
        <v>10</v>
      </c>
      <c r="C5191" s="255" t="s">
        <v>9103</v>
      </c>
      <c r="D5191" s="9">
        <v>0</v>
      </c>
      <c r="E5191" s="9"/>
      <c r="F5191" s="255" t="s">
        <v>9123</v>
      </c>
      <c r="G5191" s="9"/>
      <c r="H5191" s="255" t="s">
        <v>9171</v>
      </c>
      <c r="I5191" s="9">
        <v>3</v>
      </c>
    </row>
    <row r="5192" spans="1:9">
      <c r="A5192" s="255" t="s">
        <v>6372</v>
      </c>
      <c r="B5192" s="9">
        <v>10</v>
      </c>
      <c r="C5192" s="255" t="s">
        <v>9103</v>
      </c>
      <c r="D5192" s="9">
        <v>1.3003977798649769E-3</v>
      </c>
      <c r="E5192" s="9"/>
      <c r="F5192" s="255" t="s">
        <v>9125</v>
      </c>
      <c r="G5192" s="9"/>
      <c r="H5192" s="255" t="s">
        <v>9171</v>
      </c>
      <c r="I5192" s="9">
        <v>3</v>
      </c>
    </row>
    <row r="5193" spans="1:9">
      <c r="A5193" s="255" t="s">
        <v>6373</v>
      </c>
      <c r="B5193" s="9">
        <v>10</v>
      </c>
      <c r="C5193" s="255" t="s">
        <v>9103</v>
      </c>
      <c r="D5193" s="9">
        <v>1.3003977798649769E-3</v>
      </c>
      <c r="E5193" s="9"/>
      <c r="F5193" s="255" t="s">
        <v>9126</v>
      </c>
      <c r="G5193" s="9"/>
      <c r="H5193" s="255" t="s">
        <v>9171</v>
      </c>
      <c r="I5193" s="9">
        <v>3</v>
      </c>
    </row>
    <row r="5194" spans="1:9">
      <c r="A5194" s="255" t="s">
        <v>6374</v>
      </c>
      <c r="B5194" s="9">
        <v>10</v>
      </c>
      <c r="C5194" s="255" t="s">
        <v>9103</v>
      </c>
      <c r="D5194" s="9">
        <v>1.3003977798649769E-3</v>
      </c>
      <c r="E5194" s="9"/>
      <c r="F5194" s="255" t="s">
        <v>9127</v>
      </c>
      <c r="G5194" s="9"/>
      <c r="H5194" s="255" t="s">
        <v>9171</v>
      </c>
      <c r="I5194" s="9">
        <v>3</v>
      </c>
    </row>
    <row r="5195" spans="1:9">
      <c r="A5195" s="255" t="s">
        <v>6375</v>
      </c>
      <c r="B5195" s="9">
        <v>10</v>
      </c>
      <c r="C5195" s="255" t="s">
        <v>9103</v>
      </c>
      <c r="D5195" s="9">
        <v>1.1181008805945962E-2</v>
      </c>
      <c r="E5195" s="9"/>
      <c r="F5195" s="255" t="s">
        <v>9130</v>
      </c>
      <c r="G5195" s="9"/>
      <c r="H5195" s="255" t="s">
        <v>9171</v>
      </c>
      <c r="I5195" s="9">
        <v>3</v>
      </c>
    </row>
    <row r="5196" spans="1:9">
      <c r="A5196" s="255" t="s">
        <v>6376</v>
      </c>
      <c r="B5196" s="9">
        <v>10</v>
      </c>
      <c r="C5196" s="255" t="s">
        <v>9103</v>
      </c>
      <c r="D5196" s="9">
        <v>1.1181008805945962E-2</v>
      </c>
      <c r="E5196" s="9"/>
      <c r="F5196" s="255" t="s">
        <v>9131</v>
      </c>
      <c r="G5196" s="9"/>
      <c r="H5196" s="255" t="s">
        <v>9171</v>
      </c>
      <c r="I5196" s="9">
        <v>3</v>
      </c>
    </row>
    <row r="5197" spans="1:9">
      <c r="A5197" s="255" t="s">
        <v>6377</v>
      </c>
      <c r="B5197" s="9">
        <v>10</v>
      </c>
      <c r="C5197" s="255" t="s">
        <v>9103</v>
      </c>
      <c r="D5197" s="9">
        <v>-9.8806110260809838E-3</v>
      </c>
      <c r="E5197" s="9"/>
      <c r="F5197" s="255" t="s">
        <v>9129</v>
      </c>
      <c r="G5197" s="9"/>
      <c r="H5197" s="255" t="s">
        <v>9171</v>
      </c>
      <c r="I5197" s="9">
        <v>3</v>
      </c>
    </row>
    <row r="5198" spans="1:9">
      <c r="A5198" s="255" t="s">
        <v>6378</v>
      </c>
      <c r="B5198" s="9">
        <v>10</v>
      </c>
      <c r="C5198" s="255" t="s">
        <v>9103</v>
      </c>
      <c r="D5198" s="9">
        <v>0</v>
      </c>
      <c r="E5198" s="9"/>
      <c r="F5198" s="255" t="s">
        <v>9118</v>
      </c>
      <c r="G5198" s="9"/>
      <c r="H5198" s="255" t="s">
        <v>9171</v>
      </c>
      <c r="I5198" s="9">
        <v>3</v>
      </c>
    </row>
    <row r="5199" spans="1:9">
      <c r="A5199" s="255" t="s">
        <v>6379</v>
      </c>
      <c r="B5199" s="9">
        <v>10</v>
      </c>
      <c r="C5199" s="255" t="s">
        <v>9103</v>
      </c>
      <c r="D5199" s="9">
        <v>0</v>
      </c>
      <c r="E5199" s="9"/>
      <c r="F5199" s="255" t="s">
        <v>9141</v>
      </c>
      <c r="G5199" s="9"/>
      <c r="H5199" s="255" t="s">
        <v>9171</v>
      </c>
      <c r="I5199" s="9">
        <v>3</v>
      </c>
    </row>
    <row r="5200" spans="1:9">
      <c r="A5200" s="255" t="s">
        <v>6380</v>
      </c>
      <c r="B5200" s="9">
        <v>10</v>
      </c>
      <c r="C5200" s="255" t="s">
        <v>9103</v>
      </c>
      <c r="D5200" s="9">
        <v>0</v>
      </c>
      <c r="E5200" s="9"/>
      <c r="F5200" s="255" t="s">
        <v>9122</v>
      </c>
      <c r="G5200" s="9"/>
      <c r="H5200" s="255" t="s">
        <v>9171</v>
      </c>
      <c r="I5200" s="9">
        <v>3</v>
      </c>
    </row>
    <row r="5201" spans="1:9">
      <c r="A5201" s="255" t="s">
        <v>6381</v>
      </c>
      <c r="B5201" s="9">
        <v>10</v>
      </c>
      <c r="C5201" s="255" t="s">
        <v>9103</v>
      </c>
      <c r="D5201" s="9">
        <v>0</v>
      </c>
      <c r="E5201" s="9"/>
      <c r="F5201" s="255" t="s">
        <v>9121</v>
      </c>
      <c r="G5201" s="9"/>
      <c r="H5201" s="255" t="s">
        <v>9171</v>
      </c>
      <c r="I5201" s="9">
        <v>3</v>
      </c>
    </row>
    <row r="5202" spans="1:9">
      <c r="A5202" s="255" t="s">
        <v>6382</v>
      </c>
      <c r="B5202" s="9">
        <v>10</v>
      </c>
      <c r="C5202" s="255" t="s">
        <v>9103</v>
      </c>
      <c r="D5202" s="9">
        <v>0</v>
      </c>
      <c r="E5202" s="9"/>
      <c r="F5202" s="255" t="s">
        <v>9119</v>
      </c>
      <c r="G5202" s="9"/>
      <c r="H5202" s="255" t="s">
        <v>9171</v>
      </c>
      <c r="I5202" s="9">
        <v>3</v>
      </c>
    </row>
    <row r="5203" spans="1:9">
      <c r="A5203" s="255" t="s">
        <v>6383</v>
      </c>
      <c r="B5203" s="9">
        <v>10</v>
      </c>
      <c r="C5203" s="255" t="s">
        <v>9103</v>
      </c>
      <c r="D5203" s="9">
        <v>0</v>
      </c>
      <c r="E5203" s="9"/>
      <c r="F5203" s="255" t="s">
        <v>9120</v>
      </c>
      <c r="G5203" s="9"/>
      <c r="H5203" s="255" t="s">
        <v>9171</v>
      </c>
      <c r="I5203" s="9">
        <v>3</v>
      </c>
    </row>
    <row r="5204" spans="1:9">
      <c r="A5204" s="255" t="s">
        <v>6384</v>
      </c>
      <c r="B5204" s="9">
        <v>10</v>
      </c>
      <c r="C5204" s="255" t="s">
        <v>9103</v>
      </c>
      <c r="D5204" s="9">
        <v>1.7463016518485467E-3</v>
      </c>
      <c r="E5204" s="9"/>
      <c r="F5204" s="255" t="s">
        <v>9136</v>
      </c>
      <c r="G5204" s="9"/>
      <c r="H5204" s="255" t="s">
        <v>9171</v>
      </c>
      <c r="I5204" s="9">
        <v>3</v>
      </c>
    </row>
    <row r="5205" spans="1:9">
      <c r="A5205" s="255" t="s">
        <v>6385</v>
      </c>
      <c r="B5205" s="9">
        <v>10</v>
      </c>
      <c r="C5205" s="255" t="s">
        <v>9103</v>
      </c>
      <c r="D5205" s="9">
        <v>-1.3943053476812765E-3</v>
      </c>
      <c r="E5205" s="9"/>
      <c r="F5205" s="255" t="s">
        <v>9137</v>
      </c>
      <c r="G5205" s="9"/>
      <c r="H5205" s="255" t="s">
        <v>9171</v>
      </c>
      <c r="I5205" s="9">
        <v>3</v>
      </c>
    </row>
    <row r="5206" spans="1:9">
      <c r="A5206" s="255" t="s">
        <v>6386</v>
      </c>
      <c r="B5206" s="9">
        <v>10</v>
      </c>
      <c r="C5206" s="255" t="s">
        <v>9103</v>
      </c>
      <c r="D5206" s="9">
        <v>3.5199630416727035E-4</v>
      </c>
      <c r="E5206" s="9"/>
      <c r="F5206" s="255" t="s">
        <v>9138</v>
      </c>
      <c r="G5206" s="9"/>
      <c r="H5206" s="255" t="s">
        <v>9171</v>
      </c>
      <c r="I5206" s="9">
        <v>3</v>
      </c>
    </row>
    <row r="5207" spans="1:9">
      <c r="A5207" s="255" t="s">
        <v>6387</v>
      </c>
      <c r="B5207" s="9">
        <v>10</v>
      </c>
      <c r="C5207" s="255" t="s">
        <v>9103</v>
      </c>
      <c r="D5207" s="9">
        <v>7.8170310894013391E-3</v>
      </c>
      <c r="E5207" s="9"/>
      <c r="F5207" s="255" t="s">
        <v>9117</v>
      </c>
      <c r="G5207" s="9"/>
      <c r="H5207" s="255" t="s">
        <v>9171</v>
      </c>
      <c r="I5207" s="9">
        <v>3</v>
      </c>
    </row>
    <row r="5208" spans="1:9">
      <c r="A5208" s="255" t="s">
        <v>6388</v>
      </c>
      <c r="B5208" s="9">
        <v>10</v>
      </c>
      <c r="C5208" s="255" t="s">
        <v>9103</v>
      </c>
      <c r="D5208" s="9">
        <v>3.0119814123773514E-3</v>
      </c>
      <c r="E5208" s="9"/>
      <c r="F5208" s="255" t="s">
        <v>9128</v>
      </c>
      <c r="G5208" s="9"/>
      <c r="H5208" s="255" t="s">
        <v>9171</v>
      </c>
      <c r="I5208" s="9">
        <v>3</v>
      </c>
    </row>
    <row r="5209" spans="1:9">
      <c r="A5209" s="255" t="s">
        <v>6389</v>
      </c>
      <c r="B5209" s="9">
        <v>10</v>
      </c>
      <c r="C5209" s="255" t="s">
        <v>9103</v>
      </c>
      <c r="D5209" s="9">
        <v>1.082901250177869E-2</v>
      </c>
      <c r="E5209" s="9"/>
      <c r="F5209" s="255" t="s">
        <v>9135</v>
      </c>
      <c r="G5209" s="9"/>
      <c r="H5209" s="255" t="s">
        <v>9171</v>
      </c>
      <c r="I5209" s="9">
        <v>3</v>
      </c>
    </row>
    <row r="5210" spans="1:9">
      <c r="A5210" s="255" t="s">
        <v>6390</v>
      </c>
      <c r="B5210" s="9">
        <v>10</v>
      </c>
      <c r="C5210" s="255" t="s">
        <v>9103</v>
      </c>
      <c r="D5210" s="9">
        <v>-4.6368952398348276E-3</v>
      </c>
      <c r="E5210" s="9"/>
      <c r="F5210" s="255" t="s">
        <v>9139</v>
      </c>
      <c r="G5210" s="9"/>
      <c r="H5210" s="255" t="s">
        <v>9171</v>
      </c>
      <c r="I5210" s="9">
        <v>3</v>
      </c>
    </row>
    <row r="5211" spans="1:9">
      <c r="A5211" s="255" t="s">
        <v>6391</v>
      </c>
      <c r="B5211" s="9">
        <v>10</v>
      </c>
      <c r="C5211" s="255" t="s">
        <v>9103</v>
      </c>
      <c r="D5211" s="9">
        <v>-5.2437157862461562E-3</v>
      </c>
      <c r="E5211" s="9"/>
      <c r="F5211" s="255" t="s">
        <v>9140</v>
      </c>
      <c r="G5211" s="9"/>
      <c r="H5211" s="255" t="s">
        <v>9171</v>
      </c>
      <c r="I5211" s="9">
        <v>3</v>
      </c>
    </row>
    <row r="5212" spans="1:9">
      <c r="A5212" s="255" t="s">
        <v>6392</v>
      </c>
      <c r="B5212" s="9">
        <v>1</v>
      </c>
      <c r="C5212" s="255" t="s">
        <v>9104</v>
      </c>
      <c r="D5212" s="9">
        <v>1.5155488192708278E-2</v>
      </c>
      <c r="E5212" s="9"/>
      <c r="F5212" s="255" t="s">
        <v>9132</v>
      </c>
      <c r="G5212" s="9"/>
      <c r="H5212" s="255" t="s">
        <v>9171</v>
      </c>
      <c r="I5212" s="9">
        <v>3</v>
      </c>
    </row>
    <row r="5213" spans="1:9">
      <c r="A5213" s="255" t="s">
        <v>6393</v>
      </c>
      <c r="B5213" s="9">
        <v>1</v>
      </c>
      <c r="C5213" s="255" t="s">
        <v>9104</v>
      </c>
      <c r="D5213" s="9">
        <v>1.5155488192708278E-2</v>
      </c>
      <c r="E5213" s="9"/>
      <c r="F5213" s="255" t="s">
        <v>9133</v>
      </c>
      <c r="G5213" s="9"/>
      <c r="H5213" s="255" t="s">
        <v>9171</v>
      </c>
      <c r="I5213" s="9">
        <v>3</v>
      </c>
    </row>
    <row r="5214" spans="1:9">
      <c r="A5214" s="255" t="s">
        <v>6394</v>
      </c>
      <c r="B5214" s="9">
        <v>1</v>
      </c>
      <c r="C5214" s="255" t="s">
        <v>9104</v>
      </c>
      <c r="D5214" s="9">
        <v>3.0777213817008526E-3</v>
      </c>
      <c r="E5214" s="9"/>
      <c r="F5214" s="255" t="s">
        <v>9134</v>
      </c>
      <c r="G5214" s="9"/>
      <c r="H5214" s="255" t="s">
        <v>9171</v>
      </c>
      <c r="I5214" s="9">
        <v>3</v>
      </c>
    </row>
    <row r="5215" spans="1:9">
      <c r="A5215" s="255" t="s">
        <v>6395</v>
      </c>
      <c r="B5215" s="9">
        <v>1</v>
      </c>
      <c r="C5215" s="255" t="s">
        <v>9104</v>
      </c>
      <c r="D5215" s="9"/>
      <c r="E5215" s="9"/>
      <c r="F5215" s="255" t="s">
        <v>9124</v>
      </c>
      <c r="G5215" s="9"/>
      <c r="H5215" s="255" t="s">
        <v>9171</v>
      </c>
      <c r="I5215" s="9">
        <v>3</v>
      </c>
    </row>
    <row r="5216" spans="1:9">
      <c r="A5216" s="255" t="s">
        <v>6396</v>
      </c>
      <c r="B5216" s="9">
        <v>1</v>
      </c>
      <c r="C5216" s="255" t="s">
        <v>9104</v>
      </c>
      <c r="D5216" s="9"/>
      <c r="E5216" s="9"/>
      <c r="F5216" s="255" t="s">
        <v>9123</v>
      </c>
      <c r="G5216" s="9"/>
      <c r="H5216" s="255" t="s">
        <v>9171</v>
      </c>
      <c r="I5216" s="9">
        <v>3</v>
      </c>
    </row>
    <row r="5217" spans="1:9">
      <c r="A5217" s="255" t="s">
        <v>6397</v>
      </c>
      <c r="B5217" s="9">
        <v>1</v>
      </c>
      <c r="C5217" s="255" t="s">
        <v>9104</v>
      </c>
      <c r="D5217" s="9">
        <v>5.650595677148664E-3</v>
      </c>
      <c r="E5217" s="9"/>
      <c r="F5217" s="255" t="s">
        <v>9125</v>
      </c>
      <c r="G5217" s="9"/>
      <c r="H5217" s="255" t="s">
        <v>9171</v>
      </c>
      <c r="I5217" s="9">
        <v>3</v>
      </c>
    </row>
    <row r="5218" spans="1:9">
      <c r="A5218" s="255" t="s">
        <v>6398</v>
      </c>
      <c r="B5218" s="9">
        <v>1</v>
      </c>
      <c r="C5218" s="255" t="s">
        <v>9104</v>
      </c>
      <c r="D5218" s="9">
        <v>5.650595677148664E-3</v>
      </c>
      <c r="E5218" s="9"/>
      <c r="F5218" s="255" t="s">
        <v>9126</v>
      </c>
      <c r="G5218" s="9"/>
      <c r="H5218" s="255" t="s">
        <v>9171</v>
      </c>
      <c r="I5218" s="9">
        <v>3</v>
      </c>
    </row>
    <row r="5219" spans="1:9">
      <c r="A5219" s="255" t="s">
        <v>6399</v>
      </c>
      <c r="B5219" s="9">
        <v>1</v>
      </c>
      <c r="C5219" s="255" t="s">
        <v>9104</v>
      </c>
      <c r="D5219" s="9">
        <v>5.650595677148664E-3</v>
      </c>
      <c r="E5219" s="9"/>
      <c r="F5219" s="255" t="s">
        <v>9127</v>
      </c>
      <c r="G5219" s="9"/>
      <c r="H5219" s="255" t="s">
        <v>9171</v>
      </c>
      <c r="I5219" s="9">
        <v>3</v>
      </c>
    </row>
    <row r="5220" spans="1:9">
      <c r="A5220" s="255" t="s">
        <v>6400</v>
      </c>
      <c r="B5220" s="9">
        <v>1</v>
      </c>
      <c r="C5220" s="255" t="s">
        <v>9104</v>
      </c>
      <c r="D5220" s="9">
        <v>7.9915687500743612E-3</v>
      </c>
      <c r="E5220" s="9"/>
      <c r="F5220" s="255" t="s">
        <v>9130</v>
      </c>
      <c r="G5220" s="9"/>
      <c r="H5220" s="255" t="s">
        <v>9171</v>
      </c>
      <c r="I5220" s="9">
        <v>3</v>
      </c>
    </row>
    <row r="5221" spans="1:9">
      <c r="A5221" s="255" t="s">
        <v>6401</v>
      </c>
      <c r="B5221" s="9">
        <v>1</v>
      </c>
      <c r="C5221" s="255" t="s">
        <v>9104</v>
      </c>
      <c r="D5221" s="9">
        <v>7.9915687500743612E-3</v>
      </c>
      <c r="E5221" s="9"/>
      <c r="F5221" s="255" t="s">
        <v>9131</v>
      </c>
      <c r="G5221" s="9"/>
      <c r="H5221" s="255" t="s">
        <v>9171</v>
      </c>
      <c r="I5221" s="9">
        <v>3</v>
      </c>
    </row>
    <row r="5222" spans="1:9">
      <c r="A5222" s="255" t="s">
        <v>6402</v>
      </c>
      <c r="B5222" s="9">
        <v>1</v>
      </c>
      <c r="C5222" s="255" t="s">
        <v>9104</v>
      </c>
      <c r="D5222" s="9">
        <v>-8.9307549640096073E-3</v>
      </c>
      <c r="E5222" s="9"/>
      <c r="F5222" s="255" t="s">
        <v>9129</v>
      </c>
      <c r="G5222" s="9"/>
      <c r="H5222" s="255" t="s">
        <v>9171</v>
      </c>
      <c r="I5222" s="9">
        <v>3</v>
      </c>
    </row>
    <row r="5223" spans="1:9">
      <c r="A5223" s="255" t="s">
        <v>6403</v>
      </c>
      <c r="B5223" s="9">
        <v>1</v>
      </c>
      <c r="C5223" s="255" t="s">
        <v>9104</v>
      </c>
      <c r="D5223" s="9"/>
      <c r="E5223" s="9"/>
      <c r="F5223" s="255" t="s">
        <v>9118</v>
      </c>
      <c r="G5223" s="9"/>
      <c r="H5223" s="255" t="s">
        <v>9171</v>
      </c>
      <c r="I5223" s="9">
        <v>3</v>
      </c>
    </row>
    <row r="5224" spans="1:9">
      <c r="A5224" s="255" t="s">
        <v>6404</v>
      </c>
      <c r="B5224" s="9">
        <v>1</v>
      </c>
      <c r="C5224" s="255" t="s">
        <v>9104</v>
      </c>
      <c r="D5224" s="9"/>
      <c r="E5224" s="9"/>
      <c r="F5224" s="255" t="s">
        <v>9141</v>
      </c>
      <c r="G5224" s="9"/>
      <c r="H5224" s="255" t="s">
        <v>9171</v>
      </c>
      <c r="I5224" s="9">
        <v>3</v>
      </c>
    </row>
    <row r="5225" spans="1:9">
      <c r="A5225" s="255" t="s">
        <v>6405</v>
      </c>
      <c r="B5225" s="9">
        <v>1</v>
      </c>
      <c r="C5225" s="255" t="s">
        <v>9104</v>
      </c>
      <c r="D5225" s="9"/>
      <c r="E5225" s="9"/>
      <c r="F5225" s="255" t="s">
        <v>9122</v>
      </c>
      <c r="G5225" s="9"/>
      <c r="H5225" s="255" t="s">
        <v>9171</v>
      </c>
      <c r="I5225" s="9">
        <v>3</v>
      </c>
    </row>
    <row r="5226" spans="1:9">
      <c r="A5226" s="255" t="s">
        <v>6406</v>
      </c>
      <c r="B5226" s="9">
        <v>1</v>
      </c>
      <c r="C5226" s="255" t="s">
        <v>9104</v>
      </c>
      <c r="D5226" s="9"/>
      <c r="E5226" s="9"/>
      <c r="F5226" s="255" t="s">
        <v>9121</v>
      </c>
      <c r="G5226" s="9"/>
      <c r="H5226" s="255" t="s">
        <v>9171</v>
      </c>
      <c r="I5226" s="9">
        <v>3</v>
      </c>
    </row>
    <row r="5227" spans="1:9">
      <c r="A5227" s="255" t="s">
        <v>6407</v>
      </c>
      <c r="B5227" s="9">
        <v>1</v>
      </c>
      <c r="C5227" s="255" t="s">
        <v>9104</v>
      </c>
      <c r="D5227" s="9"/>
      <c r="E5227" s="9"/>
      <c r="F5227" s="255" t="s">
        <v>9119</v>
      </c>
      <c r="G5227" s="9"/>
      <c r="H5227" s="255" t="s">
        <v>9171</v>
      </c>
      <c r="I5227" s="9">
        <v>3</v>
      </c>
    </row>
    <row r="5228" spans="1:9">
      <c r="A5228" s="255" t="s">
        <v>6408</v>
      </c>
      <c r="B5228" s="9">
        <v>1</v>
      </c>
      <c r="C5228" s="255" t="s">
        <v>9104</v>
      </c>
      <c r="D5228" s="9"/>
      <c r="E5228" s="9"/>
      <c r="F5228" s="255" t="s">
        <v>9120</v>
      </c>
      <c r="G5228" s="9"/>
      <c r="H5228" s="255" t="s">
        <v>9171</v>
      </c>
      <c r="I5228" s="9">
        <v>3</v>
      </c>
    </row>
    <row r="5229" spans="1:9">
      <c r="A5229" s="255" t="s">
        <v>6409</v>
      </c>
      <c r="B5229" s="9">
        <v>1</v>
      </c>
      <c r="C5229" s="255" t="s">
        <v>9104</v>
      </c>
      <c r="D5229" s="9">
        <v>1.8042137261867937E-2</v>
      </c>
      <c r="E5229" s="9"/>
      <c r="F5229" s="255" t="s">
        <v>9136</v>
      </c>
      <c r="G5229" s="9"/>
      <c r="H5229" s="255" t="s">
        <v>9171</v>
      </c>
      <c r="I5229" s="9">
        <v>3</v>
      </c>
    </row>
    <row r="5230" spans="1:9">
      <c r="A5230" s="255" t="s">
        <v>6410</v>
      </c>
      <c r="B5230" s="9">
        <v>1</v>
      </c>
      <c r="C5230" s="255" t="s">
        <v>9104</v>
      </c>
      <c r="D5230" s="9"/>
      <c r="E5230" s="9"/>
      <c r="F5230" s="255" t="s">
        <v>9137</v>
      </c>
      <c r="G5230" s="9"/>
      <c r="H5230" s="255" t="s">
        <v>9171</v>
      </c>
      <c r="I5230" s="9">
        <v>3</v>
      </c>
    </row>
    <row r="5231" spans="1:9">
      <c r="A5231" s="255" t="s">
        <v>6411</v>
      </c>
      <c r="B5231" s="9">
        <v>1</v>
      </c>
      <c r="C5231" s="255" t="s">
        <v>9104</v>
      </c>
      <c r="D5231" s="9">
        <v>1.7057863666232097E-2</v>
      </c>
      <c r="E5231" s="9"/>
      <c r="F5231" s="255" t="s">
        <v>9138</v>
      </c>
      <c r="G5231" s="9"/>
      <c r="H5231" s="255" t="s">
        <v>9171</v>
      </c>
      <c r="I5231" s="9">
        <v>3</v>
      </c>
    </row>
    <row r="5232" spans="1:9">
      <c r="A5232" s="255" t="s">
        <v>6412</v>
      </c>
      <c r="B5232" s="9">
        <v>1</v>
      </c>
      <c r="C5232" s="255" t="s">
        <v>9104</v>
      </c>
      <c r="D5232" s="9">
        <v>1.3557715412732119E-2</v>
      </c>
      <c r="E5232" s="9"/>
      <c r="F5232" s="255" t="s">
        <v>9117</v>
      </c>
      <c r="G5232" s="9"/>
      <c r="H5232" s="255" t="s">
        <v>9171</v>
      </c>
      <c r="I5232" s="9">
        <v>3</v>
      </c>
    </row>
    <row r="5233" spans="1:9">
      <c r="A5233" s="255" t="s">
        <v>6413</v>
      </c>
      <c r="B5233" s="9">
        <v>1</v>
      </c>
      <c r="C5233" s="255" t="s">
        <v>9104</v>
      </c>
      <c r="D5233" s="9">
        <v>2.2194462248059255E-3</v>
      </c>
      <c r="E5233" s="9"/>
      <c r="F5233" s="255" t="s">
        <v>9128</v>
      </c>
      <c r="G5233" s="9"/>
      <c r="H5233" s="255" t="s">
        <v>9171</v>
      </c>
      <c r="I5233" s="9">
        <v>3</v>
      </c>
    </row>
    <row r="5234" spans="1:9">
      <c r="A5234" s="255" t="s">
        <v>6414</v>
      </c>
      <c r="B5234" s="9">
        <v>1</v>
      </c>
      <c r="C5234" s="255" t="s">
        <v>9104</v>
      </c>
      <c r="D5234" s="9">
        <v>4.9846575094665653E-3</v>
      </c>
      <c r="E5234" s="9"/>
      <c r="F5234" s="255" t="s">
        <v>9135</v>
      </c>
      <c r="G5234" s="9"/>
      <c r="H5234" s="255" t="s">
        <v>9171</v>
      </c>
      <c r="I5234" s="9">
        <v>3</v>
      </c>
    </row>
    <row r="5235" spans="1:9">
      <c r="A5235" s="255" t="s">
        <v>6415</v>
      </c>
      <c r="B5235" s="9">
        <v>1</v>
      </c>
      <c r="C5235" s="255" t="s">
        <v>9104</v>
      </c>
      <c r="D5235" s="9">
        <v>-5.5821005296955387E-3</v>
      </c>
      <c r="E5235" s="9"/>
      <c r="F5235" s="255" t="s">
        <v>9139</v>
      </c>
      <c r="G5235" s="9"/>
      <c r="H5235" s="255" t="s">
        <v>9171</v>
      </c>
      <c r="I5235" s="9">
        <v>3</v>
      </c>
    </row>
    <row r="5236" spans="1:9">
      <c r="A5236" s="255" t="s">
        <v>6416</v>
      </c>
      <c r="B5236" s="9">
        <v>1</v>
      </c>
      <c r="C5236" s="255" t="s">
        <v>9104</v>
      </c>
      <c r="D5236" s="9">
        <v>-9.3496281726905377E-3</v>
      </c>
      <c r="E5236" s="9"/>
      <c r="F5236" s="255" t="s">
        <v>9140</v>
      </c>
      <c r="G5236" s="9"/>
      <c r="H5236" s="255" t="s">
        <v>9171</v>
      </c>
      <c r="I5236" s="9">
        <v>3</v>
      </c>
    </row>
    <row r="5237" spans="1:9">
      <c r="A5237" s="255" t="s">
        <v>6417</v>
      </c>
      <c r="B5237" s="9">
        <v>2</v>
      </c>
      <c r="C5237" s="255" t="s">
        <v>9104</v>
      </c>
      <c r="D5237" s="9">
        <v>1.2217849052985168E-2</v>
      </c>
      <c r="E5237" s="9"/>
      <c r="F5237" s="255" t="s">
        <v>9132</v>
      </c>
      <c r="G5237" s="9"/>
      <c r="H5237" s="255" t="s">
        <v>9171</v>
      </c>
      <c r="I5237" s="9">
        <v>3</v>
      </c>
    </row>
    <row r="5238" spans="1:9">
      <c r="A5238" s="255" t="s">
        <v>6418</v>
      </c>
      <c r="B5238" s="9">
        <v>2</v>
      </c>
      <c r="C5238" s="255" t="s">
        <v>9104</v>
      </c>
      <c r="D5238" s="9">
        <v>1.2217849052985168E-2</v>
      </c>
      <c r="E5238" s="9"/>
      <c r="F5238" s="255" t="s">
        <v>9133</v>
      </c>
      <c r="G5238" s="9"/>
      <c r="H5238" s="255" t="s">
        <v>9171</v>
      </c>
      <c r="I5238" s="9">
        <v>3</v>
      </c>
    </row>
    <row r="5239" spans="1:9">
      <c r="A5239" s="255" t="s">
        <v>6419</v>
      </c>
      <c r="B5239" s="9">
        <v>2</v>
      </c>
      <c r="C5239" s="255" t="s">
        <v>9104</v>
      </c>
      <c r="D5239" s="9">
        <v>3.1917449568744567E-3</v>
      </c>
      <c r="E5239" s="9"/>
      <c r="F5239" s="255" t="s">
        <v>9134</v>
      </c>
      <c r="G5239" s="9"/>
      <c r="H5239" s="255" t="s">
        <v>9171</v>
      </c>
      <c r="I5239" s="9">
        <v>3</v>
      </c>
    </row>
    <row r="5240" spans="1:9">
      <c r="A5240" s="255" t="s">
        <v>6420</v>
      </c>
      <c r="B5240" s="9">
        <v>2</v>
      </c>
      <c r="C5240" s="255" t="s">
        <v>9104</v>
      </c>
      <c r="D5240" s="9"/>
      <c r="E5240" s="9"/>
      <c r="F5240" s="255" t="s">
        <v>9124</v>
      </c>
      <c r="G5240" s="9"/>
      <c r="H5240" s="255" t="s">
        <v>9171</v>
      </c>
      <c r="I5240" s="9">
        <v>3</v>
      </c>
    </row>
    <row r="5241" spans="1:9">
      <c r="A5241" s="255" t="s">
        <v>6421</v>
      </c>
      <c r="B5241" s="9">
        <v>2</v>
      </c>
      <c r="C5241" s="255" t="s">
        <v>9104</v>
      </c>
      <c r="D5241" s="9"/>
      <c r="E5241" s="9"/>
      <c r="F5241" s="255" t="s">
        <v>9123</v>
      </c>
      <c r="G5241" s="9"/>
      <c r="H5241" s="255" t="s">
        <v>9171</v>
      </c>
      <c r="I5241" s="9">
        <v>3</v>
      </c>
    </row>
    <row r="5242" spans="1:9">
      <c r="A5242" s="255" t="s">
        <v>6422</v>
      </c>
      <c r="B5242" s="9">
        <v>2</v>
      </c>
      <c r="C5242" s="255" t="s">
        <v>9104</v>
      </c>
      <c r="D5242" s="9">
        <v>6.4750051398625823E-3</v>
      </c>
      <c r="E5242" s="9"/>
      <c r="F5242" s="255" t="s">
        <v>9125</v>
      </c>
      <c r="G5242" s="9"/>
      <c r="H5242" s="255" t="s">
        <v>9171</v>
      </c>
      <c r="I5242" s="9">
        <v>3</v>
      </c>
    </row>
    <row r="5243" spans="1:9">
      <c r="A5243" s="255" t="s">
        <v>6423</v>
      </c>
      <c r="B5243" s="9">
        <v>2</v>
      </c>
      <c r="C5243" s="255" t="s">
        <v>9104</v>
      </c>
      <c r="D5243" s="9">
        <v>6.4750051398625823E-3</v>
      </c>
      <c r="E5243" s="9"/>
      <c r="F5243" s="255" t="s">
        <v>9126</v>
      </c>
      <c r="G5243" s="9"/>
      <c r="H5243" s="255" t="s">
        <v>9171</v>
      </c>
      <c r="I5243" s="9">
        <v>3</v>
      </c>
    </row>
    <row r="5244" spans="1:9">
      <c r="A5244" s="255" t="s">
        <v>6424</v>
      </c>
      <c r="B5244" s="9">
        <v>2</v>
      </c>
      <c r="C5244" s="255" t="s">
        <v>9104</v>
      </c>
      <c r="D5244" s="9">
        <v>6.4750051398625823E-3</v>
      </c>
      <c r="E5244" s="9"/>
      <c r="F5244" s="255" t="s">
        <v>9127</v>
      </c>
      <c r="G5244" s="9"/>
      <c r="H5244" s="255" t="s">
        <v>9171</v>
      </c>
      <c r="I5244" s="9">
        <v>3</v>
      </c>
    </row>
    <row r="5245" spans="1:9">
      <c r="A5245" s="255" t="s">
        <v>6425</v>
      </c>
      <c r="B5245" s="9">
        <v>2</v>
      </c>
      <c r="C5245" s="255" t="s">
        <v>9104</v>
      </c>
      <c r="D5245" s="9">
        <v>8.8525216193773206E-3</v>
      </c>
      <c r="E5245" s="9"/>
      <c r="F5245" s="255" t="s">
        <v>9130</v>
      </c>
      <c r="G5245" s="9"/>
      <c r="H5245" s="255" t="s">
        <v>9171</v>
      </c>
      <c r="I5245" s="9">
        <v>3</v>
      </c>
    </row>
    <row r="5246" spans="1:9">
      <c r="A5246" s="255" t="s">
        <v>6426</v>
      </c>
      <c r="B5246" s="9">
        <v>2</v>
      </c>
      <c r="C5246" s="255" t="s">
        <v>9104</v>
      </c>
      <c r="D5246" s="9">
        <v>8.8525216193773206E-3</v>
      </c>
      <c r="E5246" s="9"/>
      <c r="F5246" s="255" t="s">
        <v>9131</v>
      </c>
      <c r="G5246" s="9"/>
      <c r="H5246" s="255" t="s">
        <v>9171</v>
      </c>
      <c r="I5246" s="9">
        <v>3</v>
      </c>
    </row>
    <row r="5247" spans="1:9">
      <c r="A5247" s="255" t="s">
        <v>6427</v>
      </c>
      <c r="B5247" s="9">
        <v>2</v>
      </c>
      <c r="C5247" s="255" t="s">
        <v>9104</v>
      </c>
      <c r="D5247" s="9">
        <v>-7.044406581557504E-3</v>
      </c>
      <c r="E5247" s="9"/>
      <c r="F5247" s="255" t="s">
        <v>9129</v>
      </c>
      <c r="G5247" s="9"/>
      <c r="H5247" s="255" t="s">
        <v>9171</v>
      </c>
      <c r="I5247" s="9">
        <v>3</v>
      </c>
    </row>
    <row r="5248" spans="1:9">
      <c r="A5248" s="255" t="s">
        <v>6428</v>
      </c>
      <c r="B5248" s="9">
        <v>2</v>
      </c>
      <c r="C5248" s="255" t="s">
        <v>9104</v>
      </c>
      <c r="D5248" s="9"/>
      <c r="E5248" s="9"/>
      <c r="F5248" s="255" t="s">
        <v>9118</v>
      </c>
      <c r="G5248" s="9"/>
      <c r="H5248" s="255" t="s">
        <v>9171</v>
      </c>
      <c r="I5248" s="9">
        <v>3</v>
      </c>
    </row>
    <row r="5249" spans="1:9">
      <c r="A5249" s="255" t="s">
        <v>6429</v>
      </c>
      <c r="B5249" s="9">
        <v>2</v>
      </c>
      <c r="C5249" s="255" t="s">
        <v>9104</v>
      </c>
      <c r="D5249" s="9"/>
      <c r="E5249" s="9"/>
      <c r="F5249" s="255" t="s">
        <v>9141</v>
      </c>
      <c r="G5249" s="9"/>
      <c r="H5249" s="255" t="s">
        <v>9171</v>
      </c>
      <c r="I5249" s="9">
        <v>3</v>
      </c>
    </row>
    <row r="5250" spans="1:9">
      <c r="A5250" s="255" t="s">
        <v>6430</v>
      </c>
      <c r="B5250" s="9">
        <v>2</v>
      </c>
      <c r="C5250" s="255" t="s">
        <v>9104</v>
      </c>
      <c r="D5250" s="9"/>
      <c r="E5250" s="9"/>
      <c r="F5250" s="255" t="s">
        <v>9122</v>
      </c>
      <c r="G5250" s="9"/>
      <c r="H5250" s="255" t="s">
        <v>9171</v>
      </c>
      <c r="I5250" s="9">
        <v>3</v>
      </c>
    </row>
    <row r="5251" spans="1:9">
      <c r="A5251" s="255" t="s">
        <v>6431</v>
      </c>
      <c r="B5251" s="9">
        <v>2</v>
      </c>
      <c r="C5251" s="255" t="s">
        <v>9104</v>
      </c>
      <c r="D5251" s="9"/>
      <c r="E5251" s="9"/>
      <c r="F5251" s="255" t="s">
        <v>9121</v>
      </c>
      <c r="G5251" s="9"/>
      <c r="H5251" s="255" t="s">
        <v>9171</v>
      </c>
      <c r="I5251" s="9">
        <v>3</v>
      </c>
    </row>
    <row r="5252" spans="1:9">
      <c r="A5252" s="255" t="s">
        <v>6432</v>
      </c>
      <c r="B5252" s="9">
        <v>2</v>
      </c>
      <c r="C5252" s="255" t="s">
        <v>9104</v>
      </c>
      <c r="D5252" s="9"/>
      <c r="E5252" s="9"/>
      <c r="F5252" s="255" t="s">
        <v>9119</v>
      </c>
      <c r="G5252" s="9"/>
      <c r="H5252" s="255" t="s">
        <v>9171</v>
      </c>
      <c r="I5252" s="9">
        <v>3</v>
      </c>
    </row>
    <row r="5253" spans="1:9">
      <c r="A5253" s="255" t="s">
        <v>6433</v>
      </c>
      <c r="B5253" s="9">
        <v>2</v>
      </c>
      <c r="C5253" s="255" t="s">
        <v>9104</v>
      </c>
      <c r="D5253" s="9"/>
      <c r="E5253" s="9"/>
      <c r="F5253" s="255" t="s">
        <v>9120</v>
      </c>
      <c r="G5253" s="9"/>
      <c r="H5253" s="255" t="s">
        <v>9171</v>
      </c>
      <c r="I5253" s="9">
        <v>3</v>
      </c>
    </row>
    <row r="5254" spans="1:9">
      <c r="A5254" s="255" t="s">
        <v>6434</v>
      </c>
      <c r="B5254" s="9">
        <v>2</v>
      </c>
      <c r="C5254" s="255" t="s">
        <v>9104</v>
      </c>
      <c r="D5254" s="9">
        <v>1.4515649623602484E-2</v>
      </c>
      <c r="E5254" s="9"/>
      <c r="F5254" s="255" t="s">
        <v>9136</v>
      </c>
      <c r="G5254" s="9"/>
      <c r="H5254" s="255" t="s">
        <v>9171</v>
      </c>
      <c r="I5254" s="9">
        <v>3</v>
      </c>
    </row>
    <row r="5255" spans="1:9">
      <c r="A5255" s="255" t="s">
        <v>6435</v>
      </c>
      <c r="B5255" s="9">
        <v>2</v>
      </c>
      <c r="C5255" s="255" t="s">
        <v>9104</v>
      </c>
      <c r="D5255" s="9"/>
      <c r="E5255" s="9"/>
      <c r="F5255" s="255" t="s">
        <v>9137</v>
      </c>
      <c r="G5255" s="9"/>
      <c r="H5255" s="255" t="s">
        <v>9171</v>
      </c>
      <c r="I5255" s="9">
        <v>3</v>
      </c>
    </row>
    <row r="5256" spans="1:9">
      <c r="A5256" s="255" t="s">
        <v>6436</v>
      </c>
      <c r="B5256" s="9">
        <v>2</v>
      </c>
      <c r="C5256" s="255" t="s">
        <v>9104</v>
      </c>
      <c r="D5256" s="9">
        <v>1.3506835250786945E-2</v>
      </c>
      <c r="E5256" s="9"/>
      <c r="F5256" s="255" t="s">
        <v>9138</v>
      </c>
      <c r="G5256" s="9"/>
      <c r="H5256" s="255" t="s">
        <v>9171</v>
      </c>
      <c r="I5256" s="9">
        <v>3</v>
      </c>
    </row>
    <row r="5257" spans="1:9">
      <c r="A5257" s="255" t="s">
        <v>6437</v>
      </c>
      <c r="B5257" s="9">
        <v>2</v>
      </c>
      <c r="C5257" s="255" t="s">
        <v>9104</v>
      </c>
      <c r="D5257" s="9">
        <v>9.878162675959111E-3</v>
      </c>
      <c r="E5257" s="9"/>
      <c r="F5257" s="255" t="s">
        <v>9117</v>
      </c>
      <c r="G5257" s="9"/>
      <c r="H5257" s="255" t="s">
        <v>9171</v>
      </c>
      <c r="I5257" s="9">
        <v>3</v>
      </c>
    </row>
    <row r="5258" spans="1:9">
      <c r="A5258" s="255" t="s">
        <v>6438</v>
      </c>
      <c r="B5258" s="9">
        <v>2</v>
      </c>
      <c r="C5258" s="255" t="s">
        <v>9104</v>
      </c>
      <c r="D5258" s="9">
        <v>2.4013617862920808E-3</v>
      </c>
      <c r="E5258" s="9"/>
      <c r="F5258" s="255" t="s">
        <v>9128</v>
      </c>
      <c r="G5258" s="9"/>
      <c r="H5258" s="255" t="s">
        <v>9171</v>
      </c>
      <c r="I5258" s="9">
        <v>3</v>
      </c>
    </row>
    <row r="5259" spans="1:9">
      <c r="A5259" s="255" t="s">
        <v>6439</v>
      </c>
      <c r="B5259" s="9">
        <v>2</v>
      </c>
      <c r="C5259" s="255" t="s">
        <v>9104</v>
      </c>
      <c r="D5259" s="9">
        <v>5.0466568931661427E-3</v>
      </c>
      <c r="E5259" s="9"/>
      <c r="F5259" s="255" t="s">
        <v>9135</v>
      </c>
      <c r="G5259" s="9"/>
      <c r="H5259" s="255" t="s">
        <v>9171</v>
      </c>
      <c r="I5259" s="9">
        <v>3</v>
      </c>
    </row>
    <row r="5260" spans="1:9">
      <c r="A5260" s="255" t="s">
        <v>6440</v>
      </c>
      <c r="B5260" s="9">
        <v>2</v>
      </c>
      <c r="C5260" s="255" t="s">
        <v>9104</v>
      </c>
      <c r="D5260" s="9">
        <v>-4.8929544905758019E-3</v>
      </c>
      <c r="E5260" s="9"/>
      <c r="F5260" s="255" t="s">
        <v>9139</v>
      </c>
      <c r="G5260" s="9"/>
      <c r="H5260" s="255" t="s">
        <v>9171</v>
      </c>
      <c r="I5260" s="9">
        <v>3</v>
      </c>
    </row>
    <row r="5261" spans="1:9">
      <c r="A5261" s="255" t="s">
        <v>6441</v>
      </c>
      <c r="B5261" s="9">
        <v>2</v>
      </c>
      <c r="C5261" s="255" t="s">
        <v>9104</v>
      </c>
      <c r="D5261" s="9">
        <v>-6.9266834572268045E-3</v>
      </c>
      <c r="E5261" s="9"/>
      <c r="F5261" s="255" t="s">
        <v>9140</v>
      </c>
      <c r="G5261" s="9"/>
      <c r="H5261" s="255" t="s">
        <v>9171</v>
      </c>
      <c r="I5261" s="9">
        <v>3</v>
      </c>
    </row>
    <row r="5262" spans="1:9">
      <c r="A5262" s="255" t="s">
        <v>6442</v>
      </c>
      <c r="B5262" s="9">
        <v>3</v>
      </c>
      <c r="C5262" s="255" t="s">
        <v>9104</v>
      </c>
      <c r="D5262" s="9">
        <v>1.1320550919657443E-2</v>
      </c>
      <c r="E5262" s="9"/>
      <c r="F5262" s="255" t="s">
        <v>9132</v>
      </c>
      <c r="G5262" s="9"/>
      <c r="H5262" s="255" t="s">
        <v>9171</v>
      </c>
      <c r="I5262" s="9">
        <v>3</v>
      </c>
    </row>
    <row r="5263" spans="1:9">
      <c r="A5263" s="255" t="s">
        <v>6443</v>
      </c>
      <c r="B5263" s="9">
        <v>3</v>
      </c>
      <c r="C5263" s="255" t="s">
        <v>9104</v>
      </c>
      <c r="D5263" s="9">
        <v>1.1320550919657443E-2</v>
      </c>
      <c r="E5263" s="9"/>
      <c r="F5263" s="255" t="s">
        <v>9133</v>
      </c>
      <c r="G5263" s="9"/>
      <c r="H5263" s="255" t="s">
        <v>9171</v>
      </c>
      <c r="I5263" s="9">
        <v>3</v>
      </c>
    </row>
    <row r="5264" spans="1:9">
      <c r="A5264" s="255" t="s">
        <v>6444</v>
      </c>
      <c r="B5264" s="9">
        <v>3</v>
      </c>
      <c r="C5264" s="255" t="s">
        <v>9104</v>
      </c>
      <c r="D5264" s="9">
        <v>3.5970482314777968E-3</v>
      </c>
      <c r="E5264" s="9"/>
      <c r="F5264" s="255" t="s">
        <v>9134</v>
      </c>
      <c r="G5264" s="9"/>
      <c r="H5264" s="255" t="s">
        <v>9171</v>
      </c>
      <c r="I5264" s="9">
        <v>3</v>
      </c>
    </row>
    <row r="5265" spans="1:9">
      <c r="A5265" s="255" t="s">
        <v>6445</v>
      </c>
      <c r="B5265" s="9">
        <v>3</v>
      </c>
      <c r="C5265" s="255" t="s">
        <v>9104</v>
      </c>
      <c r="D5265" s="9"/>
      <c r="E5265" s="9"/>
      <c r="F5265" s="255" t="s">
        <v>9124</v>
      </c>
      <c r="G5265" s="9"/>
      <c r="H5265" s="255" t="s">
        <v>9171</v>
      </c>
      <c r="I5265" s="9">
        <v>3</v>
      </c>
    </row>
    <row r="5266" spans="1:9">
      <c r="A5266" s="255" t="s">
        <v>6446</v>
      </c>
      <c r="B5266" s="9">
        <v>3</v>
      </c>
      <c r="C5266" s="255" t="s">
        <v>9104</v>
      </c>
      <c r="D5266" s="9"/>
      <c r="E5266" s="9"/>
      <c r="F5266" s="255" t="s">
        <v>9123</v>
      </c>
      <c r="G5266" s="9"/>
      <c r="H5266" s="255" t="s">
        <v>9171</v>
      </c>
      <c r="I5266" s="9">
        <v>3</v>
      </c>
    </row>
    <row r="5267" spans="1:9">
      <c r="A5267" s="255" t="s">
        <v>6447</v>
      </c>
      <c r="B5267" s="9">
        <v>3</v>
      </c>
      <c r="C5267" s="255" t="s">
        <v>9104</v>
      </c>
      <c r="D5267" s="9">
        <v>8.2969912901988442E-3</v>
      </c>
      <c r="E5267" s="9"/>
      <c r="F5267" s="255" t="s">
        <v>9125</v>
      </c>
      <c r="G5267" s="9"/>
      <c r="H5267" s="255" t="s">
        <v>9171</v>
      </c>
      <c r="I5267" s="9">
        <v>3</v>
      </c>
    </row>
    <row r="5268" spans="1:9">
      <c r="A5268" s="255" t="s">
        <v>6448</v>
      </c>
      <c r="B5268" s="9">
        <v>3</v>
      </c>
      <c r="C5268" s="255" t="s">
        <v>9104</v>
      </c>
      <c r="D5268" s="9">
        <v>8.2969912901988442E-3</v>
      </c>
      <c r="E5268" s="9"/>
      <c r="F5268" s="255" t="s">
        <v>9126</v>
      </c>
      <c r="G5268" s="9"/>
      <c r="H5268" s="255" t="s">
        <v>9171</v>
      </c>
      <c r="I5268" s="9">
        <v>3</v>
      </c>
    </row>
    <row r="5269" spans="1:9">
      <c r="A5269" s="255" t="s">
        <v>6449</v>
      </c>
      <c r="B5269" s="9">
        <v>3</v>
      </c>
      <c r="C5269" s="255" t="s">
        <v>9104</v>
      </c>
      <c r="D5269" s="9">
        <v>8.2969912901988442E-3</v>
      </c>
      <c r="E5269" s="9"/>
      <c r="F5269" s="255" t="s">
        <v>9127</v>
      </c>
      <c r="G5269" s="9"/>
      <c r="H5269" s="255" t="s">
        <v>9171</v>
      </c>
      <c r="I5269" s="9">
        <v>3</v>
      </c>
    </row>
    <row r="5270" spans="1:9">
      <c r="A5270" s="255" t="s">
        <v>6450</v>
      </c>
      <c r="B5270" s="9">
        <v>3</v>
      </c>
      <c r="C5270" s="255" t="s">
        <v>9104</v>
      </c>
      <c r="D5270" s="9">
        <v>1.1336490858353752E-2</v>
      </c>
      <c r="E5270" s="9"/>
      <c r="F5270" s="255" t="s">
        <v>9130</v>
      </c>
      <c r="G5270" s="9"/>
      <c r="H5270" s="255" t="s">
        <v>9171</v>
      </c>
      <c r="I5270" s="9">
        <v>3</v>
      </c>
    </row>
    <row r="5271" spans="1:9">
      <c r="A5271" s="255" t="s">
        <v>6451</v>
      </c>
      <c r="B5271" s="9">
        <v>3</v>
      </c>
      <c r="C5271" s="255" t="s">
        <v>9104</v>
      </c>
      <c r="D5271" s="9">
        <v>1.1336490858353752E-2</v>
      </c>
      <c r="E5271" s="9"/>
      <c r="F5271" s="255" t="s">
        <v>9131</v>
      </c>
      <c r="G5271" s="9"/>
      <c r="H5271" s="255" t="s">
        <v>9171</v>
      </c>
      <c r="I5271" s="9">
        <v>3</v>
      </c>
    </row>
    <row r="5272" spans="1:9">
      <c r="A5272" s="255" t="s">
        <v>6452</v>
      </c>
      <c r="B5272" s="9">
        <v>3</v>
      </c>
      <c r="C5272" s="255" t="s">
        <v>9104</v>
      </c>
      <c r="D5272" s="9">
        <v>-6.6498863726168712E-3</v>
      </c>
      <c r="E5272" s="9"/>
      <c r="F5272" s="255" t="s">
        <v>9129</v>
      </c>
      <c r="G5272" s="9"/>
      <c r="H5272" s="255" t="s">
        <v>9171</v>
      </c>
      <c r="I5272" s="9">
        <v>3</v>
      </c>
    </row>
    <row r="5273" spans="1:9">
      <c r="A5273" s="255" t="s">
        <v>6453</v>
      </c>
      <c r="B5273" s="9">
        <v>3</v>
      </c>
      <c r="C5273" s="255" t="s">
        <v>9104</v>
      </c>
      <c r="D5273" s="9"/>
      <c r="E5273" s="9"/>
      <c r="F5273" s="255" t="s">
        <v>9118</v>
      </c>
      <c r="G5273" s="9"/>
      <c r="H5273" s="255" t="s">
        <v>9171</v>
      </c>
      <c r="I5273" s="9">
        <v>3</v>
      </c>
    </row>
    <row r="5274" spans="1:9">
      <c r="A5274" s="255" t="s">
        <v>6454</v>
      </c>
      <c r="B5274" s="9">
        <v>3</v>
      </c>
      <c r="C5274" s="255" t="s">
        <v>9104</v>
      </c>
      <c r="D5274" s="9"/>
      <c r="E5274" s="9"/>
      <c r="F5274" s="255" t="s">
        <v>9141</v>
      </c>
      <c r="G5274" s="9"/>
      <c r="H5274" s="255" t="s">
        <v>9171</v>
      </c>
      <c r="I5274" s="9">
        <v>3</v>
      </c>
    </row>
    <row r="5275" spans="1:9">
      <c r="A5275" s="255" t="s">
        <v>6455</v>
      </c>
      <c r="B5275" s="9">
        <v>3</v>
      </c>
      <c r="C5275" s="255" t="s">
        <v>9104</v>
      </c>
      <c r="D5275" s="9"/>
      <c r="E5275" s="9"/>
      <c r="F5275" s="255" t="s">
        <v>9122</v>
      </c>
      <c r="G5275" s="9"/>
      <c r="H5275" s="255" t="s">
        <v>9171</v>
      </c>
      <c r="I5275" s="9">
        <v>3</v>
      </c>
    </row>
    <row r="5276" spans="1:9">
      <c r="A5276" s="255" t="s">
        <v>6456</v>
      </c>
      <c r="B5276" s="9">
        <v>3</v>
      </c>
      <c r="C5276" s="255" t="s">
        <v>9104</v>
      </c>
      <c r="D5276" s="9"/>
      <c r="E5276" s="9"/>
      <c r="F5276" s="255" t="s">
        <v>9121</v>
      </c>
      <c r="G5276" s="9"/>
      <c r="H5276" s="255" t="s">
        <v>9171</v>
      </c>
      <c r="I5276" s="9">
        <v>3</v>
      </c>
    </row>
    <row r="5277" spans="1:9">
      <c r="A5277" s="255" t="s">
        <v>6457</v>
      </c>
      <c r="B5277" s="9">
        <v>3</v>
      </c>
      <c r="C5277" s="255" t="s">
        <v>9104</v>
      </c>
      <c r="D5277" s="9"/>
      <c r="E5277" s="9"/>
      <c r="F5277" s="255" t="s">
        <v>9119</v>
      </c>
      <c r="G5277" s="9"/>
      <c r="H5277" s="255" t="s">
        <v>9171</v>
      </c>
      <c r="I5277" s="9">
        <v>3</v>
      </c>
    </row>
    <row r="5278" spans="1:9">
      <c r="A5278" s="255" t="s">
        <v>6458</v>
      </c>
      <c r="B5278" s="9">
        <v>3</v>
      </c>
      <c r="C5278" s="255" t="s">
        <v>9104</v>
      </c>
      <c r="D5278" s="9"/>
      <c r="E5278" s="9"/>
      <c r="F5278" s="255" t="s">
        <v>9120</v>
      </c>
      <c r="G5278" s="9"/>
      <c r="H5278" s="255" t="s">
        <v>9171</v>
      </c>
      <c r="I5278" s="9">
        <v>3</v>
      </c>
    </row>
    <row r="5279" spans="1:9">
      <c r="A5279" s="255" t="s">
        <v>6459</v>
      </c>
      <c r="B5279" s="9">
        <v>3</v>
      </c>
      <c r="C5279" s="255" t="s">
        <v>9104</v>
      </c>
      <c r="D5279" s="9">
        <v>1.4264555786271969E-2</v>
      </c>
      <c r="E5279" s="9"/>
      <c r="F5279" s="255" t="s">
        <v>9136</v>
      </c>
      <c r="G5279" s="9"/>
      <c r="H5279" s="255" t="s">
        <v>9171</v>
      </c>
      <c r="I5279" s="9">
        <v>3</v>
      </c>
    </row>
    <row r="5280" spans="1:9">
      <c r="A5280" s="255" t="s">
        <v>6460</v>
      </c>
      <c r="B5280" s="9">
        <v>3</v>
      </c>
      <c r="C5280" s="255" t="s">
        <v>9104</v>
      </c>
      <c r="D5280" s="9"/>
      <c r="E5280" s="9"/>
      <c r="F5280" s="255" t="s">
        <v>9137</v>
      </c>
      <c r="G5280" s="9"/>
      <c r="H5280" s="255" t="s">
        <v>9171</v>
      </c>
      <c r="I5280" s="9">
        <v>3</v>
      </c>
    </row>
    <row r="5281" spans="1:9">
      <c r="A5281" s="255" t="s">
        <v>6461</v>
      </c>
      <c r="B5281" s="9">
        <v>3</v>
      </c>
      <c r="C5281" s="255" t="s">
        <v>9104</v>
      </c>
      <c r="D5281" s="9">
        <v>1.3255858743971838E-2</v>
      </c>
      <c r="E5281" s="9"/>
      <c r="F5281" s="255" t="s">
        <v>9138</v>
      </c>
      <c r="G5281" s="9"/>
      <c r="H5281" s="255" t="s">
        <v>9171</v>
      </c>
      <c r="I5281" s="9">
        <v>3</v>
      </c>
    </row>
    <row r="5282" spans="1:9">
      <c r="A5282" s="255" t="s">
        <v>6462</v>
      </c>
      <c r="B5282" s="9">
        <v>3</v>
      </c>
      <c r="C5282" s="255" t="s">
        <v>9104</v>
      </c>
      <c r="D5282" s="9">
        <v>7.7246916957257198E-3</v>
      </c>
      <c r="E5282" s="9"/>
      <c r="F5282" s="255" t="s">
        <v>9117</v>
      </c>
      <c r="G5282" s="9"/>
      <c r="H5282" s="255" t="s">
        <v>9171</v>
      </c>
      <c r="I5282" s="9">
        <v>3</v>
      </c>
    </row>
    <row r="5283" spans="1:9">
      <c r="A5283" s="255" t="s">
        <v>6463</v>
      </c>
      <c r="B5283" s="9">
        <v>3</v>
      </c>
      <c r="C5283" s="255" t="s">
        <v>9104</v>
      </c>
      <c r="D5283" s="9">
        <v>2.6016673927407698E-3</v>
      </c>
      <c r="E5283" s="9"/>
      <c r="F5283" s="255" t="s">
        <v>9128</v>
      </c>
      <c r="G5283" s="9"/>
      <c r="H5283" s="255" t="s">
        <v>9171</v>
      </c>
      <c r="I5283" s="9">
        <v>3</v>
      </c>
    </row>
    <row r="5284" spans="1:9">
      <c r="A5284" s="255" t="s">
        <v>6464</v>
      </c>
      <c r="B5284" s="9">
        <v>3</v>
      </c>
      <c r="C5284" s="255" t="s">
        <v>9104</v>
      </c>
      <c r="D5284" s="9">
        <v>5.6384268335132005E-3</v>
      </c>
      <c r="E5284" s="9"/>
      <c r="F5284" s="255" t="s">
        <v>9135</v>
      </c>
      <c r="G5284" s="9"/>
      <c r="H5284" s="255" t="s">
        <v>9171</v>
      </c>
      <c r="I5284" s="9">
        <v>3</v>
      </c>
    </row>
    <row r="5285" spans="1:9">
      <c r="A5285" s="255" t="s">
        <v>6465</v>
      </c>
      <c r="B5285" s="9">
        <v>3</v>
      </c>
      <c r="C5285" s="255" t="s">
        <v>9104</v>
      </c>
      <c r="D5285" s="9">
        <v>-4.8314604995791871E-3</v>
      </c>
      <c r="E5285" s="9"/>
      <c r="F5285" s="255" t="s">
        <v>9139</v>
      </c>
      <c r="G5285" s="9"/>
      <c r="H5285" s="255" t="s">
        <v>9171</v>
      </c>
      <c r="I5285" s="9">
        <v>3</v>
      </c>
    </row>
    <row r="5286" spans="1:9">
      <c r="A5286" s="255" t="s">
        <v>6466</v>
      </c>
      <c r="B5286" s="9">
        <v>3</v>
      </c>
      <c r="C5286" s="255" t="s">
        <v>9104</v>
      </c>
      <c r="D5286" s="9">
        <v>-5.1927130358946205E-3</v>
      </c>
      <c r="E5286" s="9"/>
      <c r="F5286" s="255" t="s">
        <v>9140</v>
      </c>
      <c r="G5286" s="9"/>
      <c r="H5286" s="255" t="s">
        <v>9171</v>
      </c>
      <c r="I5286" s="9">
        <v>3</v>
      </c>
    </row>
    <row r="5287" spans="1:9">
      <c r="A5287" s="255" t="s">
        <v>6467</v>
      </c>
      <c r="B5287" s="9">
        <v>4</v>
      </c>
      <c r="C5287" s="255" t="s">
        <v>9104</v>
      </c>
      <c r="D5287" s="9">
        <v>1.0871546671833725E-2</v>
      </c>
      <c r="E5287" s="9"/>
      <c r="F5287" s="255" t="s">
        <v>9132</v>
      </c>
      <c r="G5287" s="9"/>
      <c r="H5287" s="255" t="s">
        <v>9171</v>
      </c>
      <c r="I5287" s="9">
        <v>3</v>
      </c>
    </row>
    <row r="5288" spans="1:9">
      <c r="A5288" s="255" t="s">
        <v>6468</v>
      </c>
      <c r="B5288" s="9">
        <v>4</v>
      </c>
      <c r="C5288" s="255" t="s">
        <v>9104</v>
      </c>
      <c r="D5288" s="9">
        <v>1.0871546671833725E-2</v>
      </c>
      <c r="E5288" s="9"/>
      <c r="F5288" s="255" t="s">
        <v>9133</v>
      </c>
      <c r="G5288" s="9"/>
      <c r="H5288" s="255" t="s">
        <v>9171</v>
      </c>
      <c r="I5288" s="9">
        <v>3</v>
      </c>
    </row>
    <row r="5289" spans="1:9">
      <c r="A5289" s="255" t="s">
        <v>6469</v>
      </c>
      <c r="B5289" s="9">
        <v>4</v>
      </c>
      <c r="C5289" s="255" t="s">
        <v>9104</v>
      </c>
      <c r="D5289" s="9">
        <v>3.8905488731482531E-3</v>
      </c>
      <c r="E5289" s="9"/>
      <c r="F5289" s="255" t="s">
        <v>9134</v>
      </c>
      <c r="G5289" s="9"/>
      <c r="H5289" s="255" t="s">
        <v>9171</v>
      </c>
      <c r="I5289" s="9">
        <v>3</v>
      </c>
    </row>
    <row r="5290" spans="1:9">
      <c r="A5290" s="255" t="s">
        <v>6470</v>
      </c>
      <c r="B5290" s="9">
        <v>4</v>
      </c>
      <c r="C5290" s="255" t="s">
        <v>9104</v>
      </c>
      <c r="D5290" s="9"/>
      <c r="E5290" s="9"/>
      <c r="F5290" s="255" t="s">
        <v>9124</v>
      </c>
      <c r="G5290" s="9"/>
      <c r="H5290" s="255" t="s">
        <v>9171</v>
      </c>
      <c r="I5290" s="9">
        <v>3</v>
      </c>
    </row>
    <row r="5291" spans="1:9">
      <c r="A5291" s="255" t="s">
        <v>6471</v>
      </c>
      <c r="B5291" s="9">
        <v>4</v>
      </c>
      <c r="C5291" s="255" t="s">
        <v>9104</v>
      </c>
      <c r="D5291" s="9"/>
      <c r="E5291" s="9"/>
      <c r="F5291" s="255" t="s">
        <v>9123</v>
      </c>
      <c r="G5291" s="9"/>
      <c r="H5291" s="255" t="s">
        <v>9171</v>
      </c>
      <c r="I5291" s="9">
        <v>3</v>
      </c>
    </row>
    <row r="5292" spans="1:9">
      <c r="A5292" s="255" t="s">
        <v>6472</v>
      </c>
      <c r="B5292" s="9">
        <v>4</v>
      </c>
      <c r="C5292" s="255" t="s">
        <v>9104</v>
      </c>
      <c r="D5292" s="9">
        <v>8.985501230603897E-3</v>
      </c>
      <c r="E5292" s="9"/>
      <c r="F5292" s="255" t="s">
        <v>9125</v>
      </c>
      <c r="G5292" s="9"/>
      <c r="H5292" s="255" t="s">
        <v>9171</v>
      </c>
      <c r="I5292" s="9">
        <v>3</v>
      </c>
    </row>
    <row r="5293" spans="1:9">
      <c r="A5293" s="255" t="s">
        <v>6473</v>
      </c>
      <c r="B5293" s="9">
        <v>4</v>
      </c>
      <c r="C5293" s="255" t="s">
        <v>9104</v>
      </c>
      <c r="D5293" s="9">
        <v>8.985501230603897E-3</v>
      </c>
      <c r="E5293" s="9"/>
      <c r="F5293" s="255" t="s">
        <v>9126</v>
      </c>
      <c r="G5293" s="9"/>
      <c r="H5293" s="255" t="s">
        <v>9171</v>
      </c>
      <c r="I5293" s="9">
        <v>3</v>
      </c>
    </row>
    <row r="5294" spans="1:9">
      <c r="A5294" s="255" t="s">
        <v>6474</v>
      </c>
      <c r="B5294" s="9">
        <v>4</v>
      </c>
      <c r="C5294" s="255" t="s">
        <v>9104</v>
      </c>
      <c r="D5294" s="9">
        <v>8.985501230603897E-3</v>
      </c>
      <c r="E5294" s="9"/>
      <c r="F5294" s="255" t="s">
        <v>9127</v>
      </c>
      <c r="G5294" s="9"/>
      <c r="H5294" s="255" t="s">
        <v>9171</v>
      </c>
      <c r="I5294" s="9">
        <v>3</v>
      </c>
    </row>
    <row r="5295" spans="1:9">
      <c r="A5295" s="255" t="s">
        <v>6475</v>
      </c>
      <c r="B5295" s="9">
        <v>4</v>
      </c>
      <c r="C5295" s="255" t="s">
        <v>9104</v>
      </c>
      <c r="D5295" s="9">
        <v>1.2109563548027827E-2</v>
      </c>
      <c r="E5295" s="9"/>
      <c r="F5295" s="255" t="s">
        <v>9130</v>
      </c>
      <c r="G5295" s="9"/>
      <c r="H5295" s="255" t="s">
        <v>9171</v>
      </c>
      <c r="I5295" s="9">
        <v>3</v>
      </c>
    </row>
    <row r="5296" spans="1:9">
      <c r="A5296" s="255" t="s">
        <v>6476</v>
      </c>
      <c r="B5296" s="9">
        <v>4</v>
      </c>
      <c r="C5296" s="255" t="s">
        <v>9104</v>
      </c>
      <c r="D5296" s="9">
        <v>1.2109563548027827E-2</v>
      </c>
      <c r="E5296" s="9"/>
      <c r="F5296" s="255" t="s">
        <v>9131</v>
      </c>
      <c r="G5296" s="9"/>
      <c r="H5296" s="255" t="s">
        <v>9171</v>
      </c>
      <c r="I5296" s="9">
        <v>3</v>
      </c>
    </row>
    <row r="5297" spans="1:9">
      <c r="A5297" s="255" t="s">
        <v>6477</v>
      </c>
      <c r="B5297" s="9">
        <v>4</v>
      </c>
      <c r="C5297" s="255" t="s">
        <v>9104</v>
      </c>
      <c r="D5297" s="9">
        <v>-6.5861212027246751E-3</v>
      </c>
      <c r="E5297" s="9"/>
      <c r="F5297" s="255" t="s">
        <v>9129</v>
      </c>
      <c r="G5297" s="9"/>
      <c r="H5297" s="255" t="s">
        <v>9171</v>
      </c>
      <c r="I5297" s="9">
        <v>3</v>
      </c>
    </row>
    <row r="5298" spans="1:9">
      <c r="A5298" s="255" t="s">
        <v>6478</v>
      </c>
      <c r="B5298" s="9">
        <v>4</v>
      </c>
      <c r="C5298" s="255" t="s">
        <v>9104</v>
      </c>
      <c r="D5298" s="9"/>
      <c r="E5298" s="9"/>
      <c r="F5298" s="255" t="s">
        <v>9118</v>
      </c>
      <c r="G5298" s="9"/>
      <c r="H5298" s="255" t="s">
        <v>9171</v>
      </c>
      <c r="I5298" s="9">
        <v>3</v>
      </c>
    </row>
    <row r="5299" spans="1:9">
      <c r="A5299" s="255" t="s">
        <v>6479</v>
      </c>
      <c r="B5299" s="9">
        <v>4</v>
      </c>
      <c r="C5299" s="255" t="s">
        <v>9104</v>
      </c>
      <c r="D5299" s="9"/>
      <c r="E5299" s="9"/>
      <c r="F5299" s="255" t="s">
        <v>9141</v>
      </c>
      <c r="G5299" s="9"/>
      <c r="H5299" s="255" t="s">
        <v>9171</v>
      </c>
      <c r="I5299" s="9">
        <v>3</v>
      </c>
    </row>
    <row r="5300" spans="1:9">
      <c r="A5300" s="255" t="s">
        <v>6480</v>
      </c>
      <c r="B5300" s="9">
        <v>4</v>
      </c>
      <c r="C5300" s="255" t="s">
        <v>9104</v>
      </c>
      <c r="D5300" s="9"/>
      <c r="E5300" s="9"/>
      <c r="F5300" s="255" t="s">
        <v>9122</v>
      </c>
      <c r="G5300" s="9"/>
      <c r="H5300" s="255" t="s">
        <v>9171</v>
      </c>
      <c r="I5300" s="9">
        <v>3</v>
      </c>
    </row>
    <row r="5301" spans="1:9">
      <c r="A5301" s="255" t="s">
        <v>6481</v>
      </c>
      <c r="B5301" s="9">
        <v>4</v>
      </c>
      <c r="C5301" s="255" t="s">
        <v>9104</v>
      </c>
      <c r="D5301" s="9"/>
      <c r="E5301" s="9"/>
      <c r="F5301" s="255" t="s">
        <v>9121</v>
      </c>
      <c r="G5301" s="9"/>
      <c r="H5301" s="255" t="s">
        <v>9171</v>
      </c>
      <c r="I5301" s="9">
        <v>3</v>
      </c>
    </row>
    <row r="5302" spans="1:9">
      <c r="A5302" s="255" t="s">
        <v>6482</v>
      </c>
      <c r="B5302" s="9">
        <v>4</v>
      </c>
      <c r="C5302" s="255" t="s">
        <v>9104</v>
      </c>
      <c r="D5302" s="9"/>
      <c r="E5302" s="9"/>
      <c r="F5302" s="255" t="s">
        <v>9119</v>
      </c>
      <c r="G5302" s="9"/>
      <c r="H5302" s="255" t="s">
        <v>9171</v>
      </c>
      <c r="I5302" s="9">
        <v>3</v>
      </c>
    </row>
    <row r="5303" spans="1:9">
      <c r="A5303" s="255" t="s">
        <v>6483</v>
      </c>
      <c r="B5303" s="9">
        <v>4</v>
      </c>
      <c r="C5303" s="255" t="s">
        <v>9104</v>
      </c>
      <c r="D5303" s="9"/>
      <c r="E5303" s="9"/>
      <c r="F5303" s="255" t="s">
        <v>9120</v>
      </c>
      <c r="G5303" s="9"/>
      <c r="H5303" s="255" t="s">
        <v>9171</v>
      </c>
      <c r="I5303" s="9">
        <v>3</v>
      </c>
    </row>
    <row r="5304" spans="1:9">
      <c r="A5304" s="255" t="s">
        <v>6484</v>
      </c>
      <c r="B5304" s="9">
        <v>4</v>
      </c>
      <c r="C5304" s="255" t="s">
        <v>9104</v>
      </c>
      <c r="D5304" s="9">
        <v>1.3310428957104527E-2</v>
      </c>
      <c r="E5304" s="9"/>
      <c r="F5304" s="255" t="s">
        <v>9136</v>
      </c>
      <c r="G5304" s="9"/>
      <c r="H5304" s="255" t="s">
        <v>9171</v>
      </c>
      <c r="I5304" s="9">
        <v>3</v>
      </c>
    </row>
    <row r="5305" spans="1:9">
      <c r="A5305" s="255" t="s">
        <v>6485</v>
      </c>
      <c r="B5305" s="9">
        <v>4</v>
      </c>
      <c r="C5305" s="255" t="s">
        <v>9104</v>
      </c>
      <c r="D5305" s="9"/>
      <c r="E5305" s="9"/>
      <c r="F5305" s="255" t="s">
        <v>9137</v>
      </c>
      <c r="G5305" s="9"/>
      <c r="H5305" s="255" t="s">
        <v>9171</v>
      </c>
      <c r="I5305" s="9">
        <v>3</v>
      </c>
    </row>
    <row r="5306" spans="1:9">
      <c r="A5306" s="255" t="s">
        <v>6486</v>
      </c>
      <c r="B5306" s="9">
        <v>4</v>
      </c>
      <c r="C5306" s="255" t="s">
        <v>9104</v>
      </c>
      <c r="D5306" s="9">
        <v>1.216482211681779E-2</v>
      </c>
      <c r="E5306" s="9"/>
      <c r="F5306" s="255" t="s">
        <v>9138</v>
      </c>
      <c r="G5306" s="9"/>
      <c r="H5306" s="255" t="s">
        <v>9171</v>
      </c>
      <c r="I5306" s="9">
        <v>3</v>
      </c>
    </row>
    <row r="5307" spans="1:9">
      <c r="A5307" s="255" t="s">
        <v>6487</v>
      </c>
      <c r="B5307" s="9">
        <v>4</v>
      </c>
      <c r="C5307" s="255" t="s">
        <v>9104</v>
      </c>
      <c r="D5307" s="9">
        <v>7.1803068022556786E-3</v>
      </c>
      <c r="E5307" s="9"/>
      <c r="F5307" s="255" t="s">
        <v>9117</v>
      </c>
      <c r="G5307" s="9"/>
      <c r="H5307" s="255" t="s">
        <v>9171</v>
      </c>
      <c r="I5307" s="9">
        <v>3</v>
      </c>
    </row>
    <row r="5308" spans="1:9">
      <c r="A5308" s="255" t="s">
        <v>6488</v>
      </c>
      <c r="B5308" s="9">
        <v>4</v>
      </c>
      <c r="C5308" s="255" t="s">
        <v>9104</v>
      </c>
      <c r="D5308" s="9">
        <v>2.7270702992208545E-3</v>
      </c>
      <c r="E5308" s="9"/>
      <c r="F5308" s="255" t="s">
        <v>9128</v>
      </c>
      <c r="G5308" s="9"/>
      <c r="H5308" s="255" t="s">
        <v>9171</v>
      </c>
      <c r="I5308" s="9">
        <v>3</v>
      </c>
    </row>
    <row r="5309" spans="1:9">
      <c r="A5309" s="255" t="s">
        <v>6489</v>
      </c>
      <c r="B5309" s="9">
        <v>4</v>
      </c>
      <c r="C5309" s="255" t="s">
        <v>9104</v>
      </c>
      <c r="D5309" s="9">
        <v>5.9448444093902937E-3</v>
      </c>
      <c r="E5309" s="9"/>
      <c r="F5309" s="255" t="s">
        <v>9135</v>
      </c>
      <c r="G5309" s="9"/>
      <c r="H5309" s="255" t="s">
        <v>9171</v>
      </c>
      <c r="I5309" s="9">
        <v>3</v>
      </c>
    </row>
    <row r="5310" spans="1:9">
      <c r="A5310" s="255" t="s">
        <v>6490</v>
      </c>
      <c r="B5310" s="9">
        <v>4</v>
      </c>
      <c r="C5310" s="255" t="s">
        <v>9104</v>
      </c>
      <c r="D5310" s="9">
        <v>-4.9577340694719621E-3</v>
      </c>
      <c r="E5310" s="9"/>
      <c r="F5310" s="255" t="s">
        <v>9139</v>
      </c>
      <c r="G5310" s="9"/>
      <c r="H5310" s="255" t="s">
        <v>9171</v>
      </c>
      <c r="I5310" s="9">
        <v>3</v>
      </c>
    </row>
    <row r="5311" spans="1:9">
      <c r="A5311" s="255" t="s">
        <v>6491</v>
      </c>
      <c r="B5311" s="9">
        <v>4</v>
      </c>
      <c r="C5311" s="255" t="s">
        <v>9104</v>
      </c>
      <c r="D5311" s="9">
        <v>-4.5840608158617714E-3</v>
      </c>
      <c r="E5311" s="9"/>
      <c r="F5311" s="255" t="s">
        <v>9140</v>
      </c>
      <c r="G5311" s="9"/>
      <c r="H5311" s="255" t="s">
        <v>9171</v>
      </c>
      <c r="I5311" s="9">
        <v>3</v>
      </c>
    </row>
    <row r="5312" spans="1:9">
      <c r="A5312" s="255" t="s">
        <v>6492</v>
      </c>
      <c r="B5312" s="9">
        <v>5</v>
      </c>
      <c r="C5312" s="255" t="s">
        <v>9104</v>
      </c>
      <c r="D5312" s="9">
        <v>9.2755243414137725E-3</v>
      </c>
      <c r="E5312" s="9"/>
      <c r="F5312" s="255" t="s">
        <v>9132</v>
      </c>
      <c r="G5312" s="9"/>
      <c r="H5312" s="255" t="s">
        <v>9171</v>
      </c>
      <c r="I5312" s="9">
        <v>3</v>
      </c>
    </row>
    <row r="5313" spans="1:9">
      <c r="A5313" s="255" t="s">
        <v>6493</v>
      </c>
      <c r="B5313" s="9">
        <v>5</v>
      </c>
      <c r="C5313" s="255" t="s">
        <v>9104</v>
      </c>
      <c r="D5313" s="9">
        <v>9.2755243414137725E-3</v>
      </c>
      <c r="E5313" s="9"/>
      <c r="F5313" s="255" t="s">
        <v>9133</v>
      </c>
      <c r="G5313" s="9"/>
      <c r="H5313" s="255" t="s">
        <v>9171</v>
      </c>
      <c r="I5313" s="9">
        <v>3</v>
      </c>
    </row>
    <row r="5314" spans="1:9">
      <c r="A5314" s="255" t="s">
        <v>6494</v>
      </c>
      <c r="B5314" s="9">
        <v>5</v>
      </c>
      <c r="C5314" s="255" t="s">
        <v>9104</v>
      </c>
      <c r="D5314" s="9">
        <v>4.2547939577074825E-3</v>
      </c>
      <c r="E5314" s="9"/>
      <c r="F5314" s="255" t="s">
        <v>9134</v>
      </c>
      <c r="G5314" s="9"/>
      <c r="H5314" s="255" t="s">
        <v>9171</v>
      </c>
      <c r="I5314" s="9">
        <v>3</v>
      </c>
    </row>
    <row r="5315" spans="1:9">
      <c r="A5315" s="255" t="s">
        <v>6495</v>
      </c>
      <c r="B5315" s="9">
        <v>5</v>
      </c>
      <c r="C5315" s="255" t="s">
        <v>9104</v>
      </c>
      <c r="D5315" s="9"/>
      <c r="E5315" s="9"/>
      <c r="F5315" s="255" t="s">
        <v>9124</v>
      </c>
      <c r="G5315" s="9"/>
      <c r="H5315" s="255" t="s">
        <v>9171</v>
      </c>
      <c r="I5315" s="9">
        <v>3</v>
      </c>
    </row>
    <row r="5316" spans="1:9">
      <c r="A5316" s="255" t="s">
        <v>6496</v>
      </c>
      <c r="B5316" s="9">
        <v>5</v>
      </c>
      <c r="C5316" s="255" t="s">
        <v>9104</v>
      </c>
      <c r="D5316" s="9"/>
      <c r="E5316" s="9"/>
      <c r="F5316" s="255" t="s">
        <v>9123</v>
      </c>
      <c r="G5316" s="9"/>
      <c r="H5316" s="255" t="s">
        <v>9171</v>
      </c>
      <c r="I5316" s="9">
        <v>3</v>
      </c>
    </row>
    <row r="5317" spans="1:9">
      <c r="A5317" s="255" t="s">
        <v>6497</v>
      </c>
      <c r="B5317" s="9">
        <v>5</v>
      </c>
      <c r="C5317" s="255" t="s">
        <v>9104</v>
      </c>
      <c r="D5317" s="9">
        <v>9.7356929864885131E-3</v>
      </c>
      <c r="E5317" s="9"/>
      <c r="F5317" s="255" t="s">
        <v>9125</v>
      </c>
      <c r="G5317" s="9"/>
      <c r="H5317" s="255" t="s">
        <v>9171</v>
      </c>
      <c r="I5317" s="9">
        <v>3</v>
      </c>
    </row>
    <row r="5318" spans="1:9">
      <c r="A5318" s="255" t="s">
        <v>6498</v>
      </c>
      <c r="B5318" s="9">
        <v>5</v>
      </c>
      <c r="C5318" s="255" t="s">
        <v>9104</v>
      </c>
      <c r="D5318" s="9">
        <v>9.7356929864885131E-3</v>
      </c>
      <c r="E5318" s="9"/>
      <c r="F5318" s="255" t="s">
        <v>9126</v>
      </c>
      <c r="G5318" s="9"/>
      <c r="H5318" s="255" t="s">
        <v>9171</v>
      </c>
      <c r="I5318" s="9">
        <v>3</v>
      </c>
    </row>
    <row r="5319" spans="1:9">
      <c r="A5319" s="255" t="s">
        <v>6499</v>
      </c>
      <c r="B5319" s="9">
        <v>5</v>
      </c>
      <c r="C5319" s="255" t="s">
        <v>9104</v>
      </c>
      <c r="D5319" s="9">
        <v>9.7356929864885131E-3</v>
      </c>
      <c r="E5319" s="9"/>
      <c r="F5319" s="255" t="s">
        <v>9127</v>
      </c>
      <c r="G5319" s="9"/>
      <c r="H5319" s="255" t="s">
        <v>9171</v>
      </c>
      <c r="I5319" s="9">
        <v>3</v>
      </c>
    </row>
    <row r="5320" spans="1:9">
      <c r="A5320" s="255" t="s">
        <v>6500</v>
      </c>
      <c r="B5320" s="9">
        <v>5</v>
      </c>
      <c r="C5320" s="255" t="s">
        <v>9104</v>
      </c>
      <c r="D5320" s="9">
        <v>1.3716818580638951E-2</v>
      </c>
      <c r="E5320" s="9"/>
      <c r="F5320" s="255" t="s">
        <v>9130</v>
      </c>
      <c r="G5320" s="9"/>
      <c r="H5320" s="255" t="s">
        <v>9171</v>
      </c>
      <c r="I5320" s="9">
        <v>3</v>
      </c>
    </row>
    <row r="5321" spans="1:9">
      <c r="A5321" s="255" t="s">
        <v>6501</v>
      </c>
      <c r="B5321" s="9">
        <v>5</v>
      </c>
      <c r="C5321" s="255" t="s">
        <v>9104</v>
      </c>
      <c r="D5321" s="9">
        <v>1.3716818580638951E-2</v>
      </c>
      <c r="E5321" s="9"/>
      <c r="F5321" s="255" t="s">
        <v>9131</v>
      </c>
      <c r="G5321" s="9"/>
      <c r="H5321" s="255" t="s">
        <v>9171</v>
      </c>
      <c r="I5321" s="9">
        <v>3</v>
      </c>
    </row>
    <row r="5322" spans="1:9">
      <c r="A5322" s="255" t="s">
        <v>6502</v>
      </c>
      <c r="B5322" s="9">
        <v>5</v>
      </c>
      <c r="C5322" s="255" t="s">
        <v>9104</v>
      </c>
      <c r="D5322" s="9">
        <v>-6.671548259591438E-3</v>
      </c>
      <c r="E5322" s="9"/>
      <c r="F5322" s="255" t="s">
        <v>9129</v>
      </c>
      <c r="G5322" s="9"/>
      <c r="H5322" s="255" t="s">
        <v>9171</v>
      </c>
      <c r="I5322" s="9">
        <v>3</v>
      </c>
    </row>
    <row r="5323" spans="1:9">
      <c r="A5323" s="255" t="s">
        <v>6503</v>
      </c>
      <c r="B5323" s="9">
        <v>5</v>
      </c>
      <c r="C5323" s="255" t="s">
        <v>9104</v>
      </c>
      <c r="D5323" s="9"/>
      <c r="E5323" s="9"/>
      <c r="F5323" s="255" t="s">
        <v>9118</v>
      </c>
      <c r="G5323" s="9"/>
      <c r="H5323" s="255" t="s">
        <v>9171</v>
      </c>
      <c r="I5323" s="9">
        <v>3</v>
      </c>
    </row>
    <row r="5324" spans="1:9">
      <c r="A5324" s="255" t="s">
        <v>6504</v>
      </c>
      <c r="B5324" s="9">
        <v>5</v>
      </c>
      <c r="C5324" s="255" t="s">
        <v>9104</v>
      </c>
      <c r="D5324" s="9"/>
      <c r="E5324" s="9"/>
      <c r="F5324" s="255" t="s">
        <v>9141</v>
      </c>
      <c r="G5324" s="9"/>
      <c r="H5324" s="255" t="s">
        <v>9171</v>
      </c>
      <c r="I5324" s="9">
        <v>3</v>
      </c>
    </row>
    <row r="5325" spans="1:9">
      <c r="A5325" s="255" t="s">
        <v>6505</v>
      </c>
      <c r="B5325" s="9">
        <v>5</v>
      </c>
      <c r="C5325" s="255" t="s">
        <v>9104</v>
      </c>
      <c r="D5325" s="9"/>
      <c r="E5325" s="9"/>
      <c r="F5325" s="255" t="s">
        <v>9122</v>
      </c>
      <c r="G5325" s="9"/>
      <c r="H5325" s="255" t="s">
        <v>9171</v>
      </c>
      <c r="I5325" s="9">
        <v>3</v>
      </c>
    </row>
    <row r="5326" spans="1:9">
      <c r="A5326" s="255" t="s">
        <v>6506</v>
      </c>
      <c r="B5326" s="9">
        <v>5</v>
      </c>
      <c r="C5326" s="255" t="s">
        <v>9104</v>
      </c>
      <c r="D5326" s="9"/>
      <c r="E5326" s="9"/>
      <c r="F5326" s="255" t="s">
        <v>9121</v>
      </c>
      <c r="G5326" s="9"/>
      <c r="H5326" s="255" t="s">
        <v>9171</v>
      </c>
      <c r="I5326" s="9">
        <v>3</v>
      </c>
    </row>
    <row r="5327" spans="1:9">
      <c r="A5327" s="255" t="s">
        <v>6507</v>
      </c>
      <c r="B5327" s="9">
        <v>5</v>
      </c>
      <c r="C5327" s="255" t="s">
        <v>9104</v>
      </c>
      <c r="D5327" s="9"/>
      <c r="E5327" s="9"/>
      <c r="F5327" s="255" t="s">
        <v>9119</v>
      </c>
      <c r="G5327" s="9"/>
      <c r="H5327" s="255" t="s">
        <v>9171</v>
      </c>
      <c r="I5327" s="9">
        <v>3</v>
      </c>
    </row>
    <row r="5328" spans="1:9">
      <c r="A5328" s="255" t="s">
        <v>6508</v>
      </c>
      <c r="B5328" s="9">
        <v>5</v>
      </c>
      <c r="C5328" s="255" t="s">
        <v>9104</v>
      </c>
      <c r="D5328" s="9"/>
      <c r="E5328" s="9"/>
      <c r="F5328" s="255" t="s">
        <v>9120</v>
      </c>
      <c r="G5328" s="9"/>
      <c r="H5328" s="255" t="s">
        <v>9171</v>
      </c>
      <c r="I5328" s="9">
        <v>3</v>
      </c>
    </row>
    <row r="5329" spans="1:9">
      <c r="A5329" s="255" t="s">
        <v>6509</v>
      </c>
      <c r="B5329" s="9">
        <v>5</v>
      </c>
      <c r="C5329" s="255" t="s">
        <v>9104</v>
      </c>
      <c r="D5329" s="9">
        <v>1.2203504310348829E-2</v>
      </c>
      <c r="E5329" s="9"/>
      <c r="F5329" s="255" t="s">
        <v>9136</v>
      </c>
      <c r="G5329" s="9"/>
      <c r="H5329" s="255" t="s">
        <v>9171</v>
      </c>
      <c r="I5329" s="9">
        <v>3</v>
      </c>
    </row>
    <row r="5330" spans="1:9">
      <c r="A5330" s="255" t="s">
        <v>6510</v>
      </c>
      <c r="B5330" s="9">
        <v>5</v>
      </c>
      <c r="C5330" s="255" t="s">
        <v>9104</v>
      </c>
      <c r="D5330" s="9"/>
      <c r="E5330" s="9"/>
      <c r="F5330" s="255" t="s">
        <v>9137</v>
      </c>
      <c r="G5330" s="9"/>
      <c r="H5330" s="255" t="s">
        <v>9171</v>
      </c>
      <c r="I5330" s="9">
        <v>3</v>
      </c>
    </row>
    <row r="5331" spans="1:9">
      <c r="A5331" s="255" t="s">
        <v>6511</v>
      </c>
      <c r="B5331" s="9">
        <v>5</v>
      </c>
      <c r="C5331" s="255" t="s">
        <v>9104</v>
      </c>
      <c r="D5331" s="9">
        <v>1.1082216564511069E-2</v>
      </c>
      <c r="E5331" s="9"/>
      <c r="F5331" s="255" t="s">
        <v>9138</v>
      </c>
      <c r="G5331" s="9"/>
      <c r="H5331" s="255" t="s">
        <v>9171</v>
      </c>
      <c r="I5331" s="9">
        <v>3</v>
      </c>
    </row>
    <row r="5332" spans="1:9">
      <c r="A5332" s="255" t="s">
        <v>6512</v>
      </c>
      <c r="B5332" s="9">
        <v>5</v>
      </c>
      <c r="C5332" s="255" t="s">
        <v>9104</v>
      </c>
      <c r="D5332" s="9">
        <v>6.3808059228053424E-3</v>
      </c>
      <c r="E5332" s="9"/>
      <c r="F5332" s="255" t="s">
        <v>9117</v>
      </c>
      <c r="G5332" s="9"/>
      <c r="H5332" s="255" t="s">
        <v>9171</v>
      </c>
      <c r="I5332" s="9">
        <v>3</v>
      </c>
    </row>
    <row r="5333" spans="1:9">
      <c r="A5333" s="255" t="s">
        <v>6513</v>
      </c>
      <c r="B5333" s="9">
        <v>5</v>
      </c>
      <c r="C5333" s="255" t="s">
        <v>9104</v>
      </c>
      <c r="D5333" s="9">
        <v>2.8079919956112724E-3</v>
      </c>
      <c r="E5333" s="9"/>
      <c r="F5333" s="255" t="s">
        <v>9128</v>
      </c>
      <c r="G5333" s="9"/>
      <c r="H5333" s="255" t="s">
        <v>9171</v>
      </c>
      <c r="I5333" s="9">
        <v>3</v>
      </c>
    </row>
    <row r="5334" spans="1:9">
      <c r="A5334" s="255" t="s">
        <v>6514</v>
      </c>
      <c r="B5334" s="9">
        <v>5</v>
      </c>
      <c r="C5334" s="255" t="s">
        <v>9104</v>
      </c>
      <c r="D5334" s="9">
        <v>6.602028956329312E-3</v>
      </c>
      <c r="E5334" s="9"/>
      <c r="F5334" s="255" t="s">
        <v>9135</v>
      </c>
      <c r="G5334" s="9"/>
      <c r="H5334" s="255" t="s">
        <v>9171</v>
      </c>
      <c r="I5334" s="9">
        <v>3</v>
      </c>
    </row>
    <row r="5335" spans="1:9">
      <c r="A5335" s="255" t="s">
        <v>6515</v>
      </c>
      <c r="B5335" s="9">
        <v>5</v>
      </c>
      <c r="C5335" s="255" t="s">
        <v>9104</v>
      </c>
      <c r="D5335" s="9">
        <v>-5.0536026987252538E-3</v>
      </c>
      <c r="E5335" s="9"/>
      <c r="F5335" s="255" t="s">
        <v>9139</v>
      </c>
      <c r="G5335" s="9"/>
      <c r="H5335" s="255" t="s">
        <v>9171</v>
      </c>
      <c r="I5335" s="9">
        <v>3</v>
      </c>
    </row>
    <row r="5336" spans="1:9">
      <c r="A5336" s="255" t="s">
        <v>6516</v>
      </c>
      <c r="B5336" s="9">
        <v>5</v>
      </c>
      <c r="C5336" s="255" t="s">
        <v>9104</v>
      </c>
      <c r="D5336" s="9">
        <v>-3.9475764565529278E-3</v>
      </c>
      <c r="E5336" s="9"/>
      <c r="F5336" s="255" t="s">
        <v>9140</v>
      </c>
      <c r="G5336" s="9"/>
      <c r="H5336" s="255" t="s">
        <v>9171</v>
      </c>
      <c r="I5336" s="9">
        <v>3</v>
      </c>
    </row>
    <row r="5337" spans="1:9">
      <c r="A5337" s="255" t="s">
        <v>6517</v>
      </c>
      <c r="B5337" s="9">
        <v>6</v>
      </c>
      <c r="C5337" s="255" t="s">
        <v>9104</v>
      </c>
      <c r="D5337" s="9">
        <v>8.9566598026811009E-3</v>
      </c>
      <c r="E5337" s="9"/>
      <c r="F5337" s="255" t="s">
        <v>9132</v>
      </c>
      <c r="G5337" s="9"/>
      <c r="H5337" s="255" t="s">
        <v>9171</v>
      </c>
      <c r="I5337" s="9">
        <v>3</v>
      </c>
    </row>
    <row r="5338" spans="1:9">
      <c r="A5338" s="255" t="s">
        <v>6518</v>
      </c>
      <c r="B5338" s="9">
        <v>6</v>
      </c>
      <c r="C5338" s="255" t="s">
        <v>9104</v>
      </c>
      <c r="D5338" s="9">
        <v>8.9566598026811009E-3</v>
      </c>
      <c r="E5338" s="9"/>
      <c r="F5338" s="255" t="s">
        <v>9133</v>
      </c>
      <c r="G5338" s="9"/>
      <c r="H5338" s="255" t="s">
        <v>9171</v>
      </c>
      <c r="I5338" s="9">
        <v>3</v>
      </c>
    </row>
    <row r="5339" spans="1:9">
      <c r="A5339" s="255" t="s">
        <v>6519</v>
      </c>
      <c r="B5339" s="9">
        <v>6</v>
      </c>
      <c r="C5339" s="255" t="s">
        <v>9104</v>
      </c>
      <c r="D5339" s="9">
        <v>4.5518781550827328E-3</v>
      </c>
      <c r="E5339" s="9"/>
      <c r="F5339" s="255" t="s">
        <v>9134</v>
      </c>
      <c r="G5339" s="9"/>
      <c r="H5339" s="255" t="s">
        <v>9171</v>
      </c>
      <c r="I5339" s="9">
        <v>3</v>
      </c>
    </row>
    <row r="5340" spans="1:9">
      <c r="A5340" s="255" t="s">
        <v>6520</v>
      </c>
      <c r="B5340" s="9">
        <v>6</v>
      </c>
      <c r="C5340" s="255" t="s">
        <v>9104</v>
      </c>
      <c r="D5340" s="9"/>
      <c r="E5340" s="9"/>
      <c r="F5340" s="255" t="s">
        <v>9124</v>
      </c>
      <c r="G5340" s="9"/>
      <c r="H5340" s="255" t="s">
        <v>9171</v>
      </c>
      <c r="I5340" s="9">
        <v>3</v>
      </c>
    </row>
    <row r="5341" spans="1:9">
      <c r="A5341" s="255" t="s">
        <v>6521</v>
      </c>
      <c r="B5341" s="9">
        <v>6</v>
      </c>
      <c r="C5341" s="255" t="s">
        <v>9104</v>
      </c>
      <c r="D5341" s="9"/>
      <c r="E5341" s="9"/>
      <c r="F5341" s="255" t="s">
        <v>9123</v>
      </c>
      <c r="G5341" s="9"/>
      <c r="H5341" s="255" t="s">
        <v>9171</v>
      </c>
      <c r="I5341" s="9">
        <v>3</v>
      </c>
    </row>
    <row r="5342" spans="1:9">
      <c r="A5342" s="255" t="s">
        <v>6522</v>
      </c>
      <c r="B5342" s="9">
        <v>6</v>
      </c>
      <c r="C5342" s="255" t="s">
        <v>9104</v>
      </c>
      <c r="D5342" s="9">
        <v>1.0523819507011143E-2</v>
      </c>
      <c r="E5342" s="9"/>
      <c r="F5342" s="255" t="s">
        <v>9125</v>
      </c>
      <c r="G5342" s="9"/>
      <c r="H5342" s="255" t="s">
        <v>9171</v>
      </c>
      <c r="I5342" s="9">
        <v>3</v>
      </c>
    </row>
    <row r="5343" spans="1:9">
      <c r="A5343" s="255" t="s">
        <v>6523</v>
      </c>
      <c r="B5343" s="9">
        <v>6</v>
      </c>
      <c r="C5343" s="255" t="s">
        <v>9104</v>
      </c>
      <c r="D5343" s="9">
        <v>1.0523819507011143E-2</v>
      </c>
      <c r="E5343" s="9"/>
      <c r="F5343" s="255" t="s">
        <v>9126</v>
      </c>
      <c r="G5343" s="9"/>
      <c r="H5343" s="255" t="s">
        <v>9171</v>
      </c>
      <c r="I5343" s="9">
        <v>3</v>
      </c>
    </row>
    <row r="5344" spans="1:9">
      <c r="A5344" s="255" t="s">
        <v>6524</v>
      </c>
      <c r="B5344" s="9">
        <v>6</v>
      </c>
      <c r="C5344" s="255" t="s">
        <v>9104</v>
      </c>
      <c r="D5344" s="9">
        <v>1.0523819507011143E-2</v>
      </c>
      <c r="E5344" s="9"/>
      <c r="F5344" s="255" t="s">
        <v>9127</v>
      </c>
      <c r="G5344" s="9"/>
      <c r="H5344" s="255" t="s">
        <v>9171</v>
      </c>
      <c r="I5344" s="9">
        <v>3</v>
      </c>
    </row>
    <row r="5345" spans="1:9">
      <c r="A5345" s="255" t="s">
        <v>6525</v>
      </c>
      <c r="B5345" s="9">
        <v>6</v>
      </c>
      <c r="C5345" s="255" t="s">
        <v>9104</v>
      </c>
      <c r="D5345" s="9">
        <v>1.412294289669655E-2</v>
      </c>
      <c r="E5345" s="9"/>
      <c r="F5345" s="255" t="s">
        <v>9130</v>
      </c>
      <c r="G5345" s="9"/>
      <c r="H5345" s="255" t="s">
        <v>9171</v>
      </c>
      <c r="I5345" s="9">
        <v>3</v>
      </c>
    </row>
    <row r="5346" spans="1:9">
      <c r="A5346" s="255" t="s">
        <v>6526</v>
      </c>
      <c r="B5346" s="9">
        <v>6</v>
      </c>
      <c r="C5346" s="255" t="s">
        <v>9104</v>
      </c>
      <c r="D5346" s="9">
        <v>1.412294289669655E-2</v>
      </c>
      <c r="E5346" s="9"/>
      <c r="F5346" s="255" t="s">
        <v>9131</v>
      </c>
      <c r="G5346" s="9"/>
      <c r="H5346" s="255" t="s">
        <v>9171</v>
      </c>
      <c r="I5346" s="9">
        <v>3</v>
      </c>
    </row>
    <row r="5347" spans="1:9">
      <c r="A5347" s="255" t="s">
        <v>6527</v>
      </c>
      <c r="B5347" s="9">
        <v>6</v>
      </c>
      <c r="C5347" s="255" t="s">
        <v>9104</v>
      </c>
      <c r="D5347" s="9">
        <v>-6.80721084499735E-3</v>
      </c>
      <c r="E5347" s="9"/>
      <c r="F5347" s="255" t="s">
        <v>9129</v>
      </c>
      <c r="G5347" s="9"/>
      <c r="H5347" s="255" t="s">
        <v>9171</v>
      </c>
      <c r="I5347" s="9">
        <v>3</v>
      </c>
    </row>
    <row r="5348" spans="1:9">
      <c r="A5348" s="255" t="s">
        <v>6528</v>
      </c>
      <c r="B5348" s="9">
        <v>6</v>
      </c>
      <c r="C5348" s="255" t="s">
        <v>9104</v>
      </c>
      <c r="D5348" s="9"/>
      <c r="E5348" s="9"/>
      <c r="F5348" s="255" t="s">
        <v>9118</v>
      </c>
      <c r="G5348" s="9"/>
      <c r="H5348" s="255" t="s">
        <v>9171</v>
      </c>
      <c r="I5348" s="9">
        <v>3</v>
      </c>
    </row>
    <row r="5349" spans="1:9">
      <c r="A5349" s="255" t="s">
        <v>6529</v>
      </c>
      <c r="B5349" s="9">
        <v>6</v>
      </c>
      <c r="C5349" s="255" t="s">
        <v>9104</v>
      </c>
      <c r="D5349" s="9"/>
      <c r="E5349" s="9"/>
      <c r="F5349" s="255" t="s">
        <v>9141</v>
      </c>
      <c r="G5349" s="9"/>
      <c r="H5349" s="255" t="s">
        <v>9171</v>
      </c>
      <c r="I5349" s="9">
        <v>3</v>
      </c>
    </row>
    <row r="5350" spans="1:9">
      <c r="A5350" s="255" t="s">
        <v>6530</v>
      </c>
      <c r="B5350" s="9">
        <v>6</v>
      </c>
      <c r="C5350" s="255" t="s">
        <v>9104</v>
      </c>
      <c r="D5350" s="9"/>
      <c r="E5350" s="9"/>
      <c r="F5350" s="255" t="s">
        <v>9122</v>
      </c>
      <c r="G5350" s="9"/>
      <c r="H5350" s="255" t="s">
        <v>9171</v>
      </c>
      <c r="I5350" s="9">
        <v>3</v>
      </c>
    </row>
    <row r="5351" spans="1:9">
      <c r="A5351" s="255" t="s">
        <v>6531</v>
      </c>
      <c r="B5351" s="9">
        <v>6</v>
      </c>
      <c r="C5351" s="255" t="s">
        <v>9104</v>
      </c>
      <c r="D5351" s="9"/>
      <c r="E5351" s="9"/>
      <c r="F5351" s="255" t="s">
        <v>9121</v>
      </c>
      <c r="G5351" s="9"/>
      <c r="H5351" s="255" t="s">
        <v>9171</v>
      </c>
      <c r="I5351" s="9">
        <v>3</v>
      </c>
    </row>
    <row r="5352" spans="1:9">
      <c r="A5352" s="255" t="s">
        <v>6532</v>
      </c>
      <c r="B5352" s="9">
        <v>6</v>
      </c>
      <c r="C5352" s="255" t="s">
        <v>9104</v>
      </c>
      <c r="D5352" s="9"/>
      <c r="E5352" s="9"/>
      <c r="F5352" s="255" t="s">
        <v>9119</v>
      </c>
      <c r="G5352" s="9"/>
      <c r="H5352" s="255" t="s">
        <v>9171</v>
      </c>
      <c r="I5352" s="9">
        <v>3</v>
      </c>
    </row>
    <row r="5353" spans="1:9">
      <c r="A5353" s="255" t="s">
        <v>6533</v>
      </c>
      <c r="B5353" s="9">
        <v>6</v>
      </c>
      <c r="C5353" s="255" t="s">
        <v>9104</v>
      </c>
      <c r="D5353" s="9"/>
      <c r="E5353" s="9"/>
      <c r="F5353" s="255" t="s">
        <v>9120</v>
      </c>
      <c r="G5353" s="9"/>
      <c r="H5353" s="255" t="s">
        <v>9171</v>
      </c>
      <c r="I5353" s="9">
        <v>3</v>
      </c>
    </row>
    <row r="5354" spans="1:9">
      <c r="A5354" s="255" t="s">
        <v>6534</v>
      </c>
      <c r="B5354" s="9">
        <v>6</v>
      </c>
      <c r="C5354" s="255" t="s">
        <v>9104</v>
      </c>
      <c r="D5354" s="9">
        <v>1.1857551613500742E-2</v>
      </c>
      <c r="E5354" s="9"/>
      <c r="F5354" s="255" t="s">
        <v>9136</v>
      </c>
      <c r="G5354" s="9"/>
      <c r="H5354" s="255" t="s">
        <v>9171</v>
      </c>
      <c r="I5354" s="9">
        <v>3</v>
      </c>
    </row>
    <row r="5355" spans="1:9">
      <c r="A5355" s="255" t="s">
        <v>6535</v>
      </c>
      <c r="B5355" s="9">
        <v>6</v>
      </c>
      <c r="C5355" s="255" t="s">
        <v>9104</v>
      </c>
      <c r="D5355" s="9"/>
      <c r="E5355" s="9"/>
      <c r="F5355" s="255" t="s">
        <v>9137</v>
      </c>
      <c r="G5355" s="9"/>
      <c r="H5355" s="255" t="s">
        <v>9171</v>
      </c>
      <c r="I5355" s="9">
        <v>3</v>
      </c>
    </row>
    <row r="5356" spans="1:9">
      <c r="A5356" s="255" t="s">
        <v>6536</v>
      </c>
      <c r="B5356" s="9">
        <v>6</v>
      </c>
      <c r="C5356" s="255" t="s">
        <v>9104</v>
      </c>
      <c r="D5356" s="9">
        <v>1.0519650151383737E-2</v>
      </c>
      <c r="E5356" s="9"/>
      <c r="F5356" s="255" t="s">
        <v>9138</v>
      </c>
      <c r="G5356" s="9"/>
      <c r="H5356" s="255" t="s">
        <v>9171</v>
      </c>
      <c r="I5356" s="9">
        <v>3</v>
      </c>
    </row>
    <row r="5357" spans="1:9">
      <c r="A5357" s="255" t="s">
        <v>6537</v>
      </c>
      <c r="B5357" s="9">
        <v>6</v>
      </c>
      <c r="C5357" s="255" t="s">
        <v>9104</v>
      </c>
      <c r="D5357" s="9">
        <v>6.7191799977404454E-3</v>
      </c>
      <c r="E5357" s="9"/>
      <c r="F5357" s="255" t="s">
        <v>9117</v>
      </c>
      <c r="G5357" s="9"/>
      <c r="H5357" s="255" t="s">
        <v>9171</v>
      </c>
      <c r="I5357" s="9">
        <v>3</v>
      </c>
    </row>
    <row r="5358" spans="1:9">
      <c r="A5358" s="255" t="s">
        <v>6538</v>
      </c>
      <c r="B5358" s="9">
        <v>6</v>
      </c>
      <c r="C5358" s="255" t="s">
        <v>9104</v>
      </c>
      <c r="D5358" s="9">
        <v>2.9405322136264339E-3</v>
      </c>
      <c r="E5358" s="9"/>
      <c r="F5358" s="255" t="s">
        <v>9128</v>
      </c>
      <c r="G5358" s="9"/>
      <c r="H5358" s="255" t="s">
        <v>9171</v>
      </c>
      <c r="I5358" s="9">
        <v>3</v>
      </c>
    </row>
    <row r="5359" spans="1:9">
      <c r="A5359" s="255" t="s">
        <v>6539</v>
      </c>
      <c r="B5359" s="9">
        <v>6</v>
      </c>
      <c r="C5359" s="255" t="s">
        <v>9104</v>
      </c>
      <c r="D5359" s="9">
        <v>7.3109296839660052E-3</v>
      </c>
      <c r="E5359" s="9"/>
      <c r="F5359" s="255" t="s">
        <v>9135</v>
      </c>
      <c r="G5359" s="9"/>
      <c r="H5359" s="255" t="s">
        <v>9171</v>
      </c>
      <c r="I5359" s="9">
        <v>3</v>
      </c>
    </row>
    <row r="5360" spans="1:9">
      <c r="A5360" s="255" t="s">
        <v>6540</v>
      </c>
      <c r="B5360" s="9">
        <v>6</v>
      </c>
      <c r="C5360" s="255" t="s">
        <v>9104</v>
      </c>
      <c r="D5360" s="9">
        <v>-4.5568403621158949E-3</v>
      </c>
      <c r="E5360" s="9"/>
      <c r="F5360" s="255" t="s">
        <v>9139</v>
      </c>
      <c r="G5360" s="9"/>
      <c r="H5360" s="255" t="s">
        <v>9171</v>
      </c>
      <c r="I5360" s="9">
        <v>3</v>
      </c>
    </row>
    <row r="5361" spans="1:9">
      <c r="A5361" s="255" t="s">
        <v>6541</v>
      </c>
      <c r="B5361" s="9">
        <v>6</v>
      </c>
      <c r="C5361" s="255" t="s">
        <v>9104</v>
      </c>
      <c r="D5361" s="9">
        <v>-4.2418484752068247E-3</v>
      </c>
      <c r="E5361" s="9"/>
      <c r="F5361" s="255" t="s">
        <v>9140</v>
      </c>
      <c r="G5361" s="9"/>
      <c r="H5361" s="255" t="s">
        <v>9171</v>
      </c>
      <c r="I5361" s="9">
        <v>3</v>
      </c>
    </row>
    <row r="5362" spans="1:9">
      <c r="A5362" s="255" t="s">
        <v>6542</v>
      </c>
      <c r="B5362" s="9">
        <v>7</v>
      </c>
      <c r="C5362" s="255" t="s">
        <v>9104</v>
      </c>
      <c r="D5362" s="9">
        <v>8.572360118119543E-3</v>
      </c>
      <c r="E5362" s="9"/>
      <c r="F5362" s="255" t="s">
        <v>9132</v>
      </c>
      <c r="G5362" s="9"/>
      <c r="H5362" s="255" t="s">
        <v>9171</v>
      </c>
      <c r="I5362" s="9">
        <v>3</v>
      </c>
    </row>
    <row r="5363" spans="1:9">
      <c r="A5363" s="255" t="s">
        <v>6543</v>
      </c>
      <c r="B5363" s="9">
        <v>7</v>
      </c>
      <c r="C5363" s="255" t="s">
        <v>9104</v>
      </c>
      <c r="D5363" s="9">
        <v>8.572360118119543E-3</v>
      </c>
      <c r="E5363" s="9"/>
      <c r="F5363" s="255" t="s">
        <v>9133</v>
      </c>
      <c r="G5363" s="9"/>
      <c r="H5363" s="255" t="s">
        <v>9171</v>
      </c>
      <c r="I5363" s="9">
        <v>3</v>
      </c>
    </row>
    <row r="5364" spans="1:9">
      <c r="A5364" s="255" t="s">
        <v>6544</v>
      </c>
      <c r="B5364" s="9">
        <v>7</v>
      </c>
      <c r="C5364" s="255" t="s">
        <v>9104</v>
      </c>
      <c r="D5364" s="9">
        <v>4.7081627108865182E-3</v>
      </c>
      <c r="E5364" s="9"/>
      <c r="F5364" s="255" t="s">
        <v>9134</v>
      </c>
      <c r="G5364" s="9"/>
      <c r="H5364" s="255" t="s">
        <v>9171</v>
      </c>
      <c r="I5364" s="9">
        <v>3</v>
      </c>
    </row>
    <row r="5365" spans="1:9">
      <c r="A5365" s="255" t="s">
        <v>6545</v>
      </c>
      <c r="B5365" s="9">
        <v>7</v>
      </c>
      <c r="C5365" s="255" t="s">
        <v>9104</v>
      </c>
      <c r="D5365" s="9"/>
      <c r="E5365" s="9"/>
      <c r="F5365" s="255" t="s">
        <v>9124</v>
      </c>
      <c r="G5365" s="9"/>
      <c r="H5365" s="255" t="s">
        <v>9171</v>
      </c>
      <c r="I5365" s="9">
        <v>3</v>
      </c>
    </row>
    <row r="5366" spans="1:9">
      <c r="A5366" s="255" t="s">
        <v>6546</v>
      </c>
      <c r="B5366" s="9">
        <v>7</v>
      </c>
      <c r="C5366" s="255" t="s">
        <v>9104</v>
      </c>
      <c r="D5366" s="9"/>
      <c r="E5366" s="9"/>
      <c r="F5366" s="255" t="s">
        <v>9123</v>
      </c>
      <c r="G5366" s="9"/>
      <c r="H5366" s="255" t="s">
        <v>9171</v>
      </c>
      <c r="I5366" s="9">
        <v>3</v>
      </c>
    </row>
    <row r="5367" spans="1:9">
      <c r="A5367" s="255" t="s">
        <v>6547</v>
      </c>
      <c r="B5367" s="9">
        <v>7</v>
      </c>
      <c r="C5367" s="255" t="s">
        <v>9104</v>
      </c>
      <c r="D5367" s="9">
        <v>1.1099282795232181E-2</v>
      </c>
      <c r="E5367" s="9"/>
      <c r="F5367" s="255" t="s">
        <v>9125</v>
      </c>
      <c r="G5367" s="9"/>
      <c r="H5367" s="255" t="s">
        <v>9171</v>
      </c>
      <c r="I5367" s="9">
        <v>3</v>
      </c>
    </row>
    <row r="5368" spans="1:9">
      <c r="A5368" s="255" t="s">
        <v>6548</v>
      </c>
      <c r="B5368" s="9">
        <v>7</v>
      </c>
      <c r="C5368" s="255" t="s">
        <v>9104</v>
      </c>
      <c r="D5368" s="9">
        <v>1.1099282795232181E-2</v>
      </c>
      <c r="E5368" s="9"/>
      <c r="F5368" s="255" t="s">
        <v>9126</v>
      </c>
      <c r="G5368" s="9"/>
      <c r="H5368" s="255" t="s">
        <v>9171</v>
      </c>
      <c r="I5368" s="9">
        <v>3</v>
      </c>
    </row>
    <row r="5369" spans="1:9">
      <c r="A5369" s="255" t="s">
        <v>6549</v>
      </c>
      <c r="B5369" s="9">
        <v>7</v>
      </c>
      <c r="C5369" s="255" t="s">
        <v>9104</v>
      </c>
      <c r="D5369" s="9">
        <v>1.1099282795232181E-2</v>
      </c>
      <c r="E5369" s="9"/>
      <c r="F5369" s="255" t="s">
        <v>9127</v>
      </c>
      <c r="G5369" s="9"/>
      <c r="H5369" s="255" t="s">
        <v>9171</v>
      </c>
      <c r="I5369" s="9">
        <v>3</v>
      </c>
    </row>
    <row r="5370" spans="1:9">
      <c r="A5370" s="255" t="s">
        <v>6550</v>
      </c>
      <c r="B5370" s="9">
        <v>7</v>
      </c>
      <c r="C5370" s="255" t="s">
        <v>9104</v>
      </c>
      <c r="D5370" s="9">
        <v>1.5969593148820346E-2</v>
      </c>
      <c r="E5370" s="9"/>
      <c r="F5370" s="255" t="s">
        <v>9130</v>
      </c>
      <c r="G5370" s="9"/>
      <c r="H5370" s="255" t="s">
        <v>9171</v>
      </c>
      <c r="I5370" s="9">
        <v>3</v>
      </c>
    </row>
    <row r="5371" spans="1:9">
      <c r="A5371" s="255" t="s">
        <v>6551</v>
      </c>
      <c r="B5371" s="9">
        <v>7</v>
      </c>
      <c r="C5371" s="255" t="s">
        <v>9104</v>
      </c>
      <c r="D5371" s="9">
        <v>1.5969593148820346E-2</v>
      </c>
      <c r="E5371" s="9"/>
      <c r="F5371" s="255" t="s">
        <v>9131</v>
      </c>
      <c r="G5371" s="9"/>
      <c r="H5371" s="255" t="s">
        <v>9171</v>
      </c>
      <c r="I5371" s="9">
        <v>3</v>
      </c>
    </row>
    <row r="5372" spans="1:9">
      <c r="A5372" s="255" t="s">
        <v>6552</v>
      </c>
      <c r="B5372" s="9">
        <v>7</v>
      </c>
      <c r="C5372" s="255" t="s">
        <v>9104</v>
      </c>
      <c r="D5372" s="9">
        <v>-6.9224890081152329E-3</v>
      </c>
      <c r="E5372" s="9"/>
      <c r="F5372" s="255" t="s">
        <v>9129</v>
      </c>
      <c r="G5372" s="9"/>
      <c r="H5372" s="255" t="s">
        <v>9171</v>
      </c>
      <c r="I5372" s="9">
        <v>3</v>
      </c>
    </row>
    <row r="5373" spans="1:9">
      <c r="A5373" s="255" t="s">
        <v>6553</v>
      </c>
      <c r="B5373" s="9">
        <v>7</v>
      </c>
      <c r="C5373" s="255" t="s">
        <v>9104</v>
      </c>
      <c r="D5373" s="9"/>
      <c r="E5373" s="9"/>
      <c r="F5373" s="255" t="s">
        <v>9118</v>
      </c>
      <c r="G5373" s="9"/>
      <c r="H5373" s="255" t="s">
        <v>9171</v>
      </c>
      <c r="I5373" s="9">
        <v>3</v>
      </c>
    </row>
    <row r="5374" spans="1:9">
      <c r="A5374" s="255" t="s">
        <v>6554</v>
      </c>
      <c r="B5374" s="9">
        <v>7</v>
      </c>
      <c r="C5374" s="255" t="s">
        <v>9104</v>
      </c>
      <c r="D5374" s="9"/>
      <c r="E5374" s="9"/>
      <c r="F5374" s="255" t="s">
        <v>9141</v>
      </c>
      <c r="G5374" s="9"/>
      <c r="H5374" s="255" t="s">
        <v>9171</v>
      </c>
      <c r="I5374" s="9">
        <v>3</v>
      </c>
    </row>
    <row r="5375" spans="1:9">
      <c r="A5375" s="255" t="s">
        <v>6555</v>
      </c>
      <c r="B5375" s="9">
        <v>7</v>
      </c>
      <c r="C5375" s="255" t="s">
        <v>9104</v>
      </c>
      <c r="D5375" s="9"/>
      <c r="E5375" s="9"/>
      <c r="F5375" s="255" t="s">
        <v>9122</v>
      </c>
      <c r="G5375" s="9"/>
      <c r="H5375" s="255" t="s">
        <v>9171</v>
      </c>
      <c r="I5375" s="9">
        <v>3</v>
      </c>
    </row>
    <row r="5376" spans="1:9">
      <c r="A5376" s="255" t="s">
        <v>6556</v>
      </c>
      <c r="B5376" s="9">
        <v>7</v>
      </c>
      <c r="C5376" s="255" t="s">
        <v>9104</v>
      </c>
      <c r="D5376" s="9"/>
      <c r="E5376" s="9"/>
      <c r="F5376" s="255" t="s">
        <v>9121</v>
      </c>
      <c r="G5376" s="9"/>
      <c r="H5376" s="255" t="s">
        <v>9171</v>
      </c>
      <c r="I5376" s="9">
        <v>3</v>
      </c>
    </row>
    <row r="5377" spans="1:9">
      <c r="A5377" s="255" t="s">
        <v>6557</v>
      </c>
      <c r="B5377" s="9">
        <v>7</v>
      </c>
      <c r="C5377" s="255" t="s">
        <v>9104</v>
      </c>
      <c r="D5377" s="9"/>
      <c r="E5377" s="9"/>
      <c r="F5377" s="255" t="s">
        <v>9119</v>
      </c>
      <c r="G5377" s="9"/>
      <c r="H5377" s="255" t="s">
        <v>9171</v>
      </c>
      <c r="I5377" s="9">
        <v>3</v>
      </c>
    </row>
    <row r="5378" spans="1:9">
      <c r="A5378" s="255" t="s">
        <v>6558</v>
      </c>
      <c r="B5378" s="9">
        <v>7</v>
      </c>
      <c r="C5378" s="255" t="s">
        <v>9104</v>
      </c>
      <c r="D5378" s="9"/>
      <c r="E5378" s="9"/>
      <c r="F5378" s="255" t="s">
        <v>9120</v>
      </c>
      <c r="G5378" s="9"/>
      <c r="H5378" s="255" t="s">
        <v>9171</v>
      </c>
      <c r="I5378" s="9">
        <v>3</v>
      </c>
    </row>
    <row r="5379" spans="1:9">
      <c r="A5379" s="255" t="s">
        <v>6559</v>
      </c>
      <c r="B5379" s="9">
        <v>7</v>
      </c>
      <c r="C5379" s="255" t="s">
        <v>9104</v>
      </c>
      <c r="D5379" s="9">
        <v>1.1623333138293198E-2</v>
      </c>
      <c r="E5379" s="9"/>
      <c r="F5379" s="255" t="s">
        <v>9136</v>
      </c>
      <c r="G5379" s="9"/>
      <c r="H5379" s="255" t="s">
        <v>9171</v>
      </c>
      <c r="I5379" s="9">
        <v>3</v>
      </c>
    </row>
    <row r="5380" spans="1:9">
      <c r="A5380" s="255" t="s">
        <v>6560</v>
      </c>
      <c r="B5380" s="9">
        <v>7</v>
      </c>
      <c r="C5380" s="255" t="s">
        <v>9104</v>
      </c>
      <c r="D5380" s="9"/>
      <c r="E5380" s="9"/>
      <c r="F5380" s="255" t="s">
        <v>9137</v>
      </c>
      <c r="G5380" s="9"/>
      <c r="H5380" s="255" t="s">
        <v>9171</v>
      </c>
      <c r="I5380" s="9">
        <v>3</v>
      </c>
    </row>
    <row r="5381" spans="1:9">
      <c r="A5381" s="255" t="s">
        <v>6561</v>
      </c>
      <c r="B5381" s="9">
        <v>7</v>
      </c>
      <c r="C5381" s="255" t="s">
        <v>9104</v>
      </c>
      <c r="D5381" s="9">
        <v>1.0285019083504616E-2</v>
      </c>
      <c r="E5381" s="9"/>
      <c r="F5381" s="255" t="s">
        <v>9138</v>
      </c>
      <c r="G5381" s="9"/>
      <c r="H5381" s="255" t="s">
        <v>9171</v>
      </c>
      <c r="I5381" s="9">
        <v>3</v>
      </c>
    </row>
    <row r="5382" spans="1:9">
      <c r="A5382" s="255" t="s">
        <v>6562</v>
      </c>
      <c r="B5382" s="9">
        <v>7</v>
      </c>
      <c r="C5382" s="255" t="s">
        <v>9104</v>
      </c>
      <c r="D5382" s="9">
        <v>6.0437689759864363E-3</v>
      </c>
      <c r="E5382" s="9"/>
      <c r="F5382" s="255" t="s">
        <v>9117</v>
      </c>
      <c r="G5382" s="9"/>
      <c r="H5382" s="255" t="s">
        <v>9171</v>
      </c>
      <c r="I5382" s="9">
        <v>3</v>
      </c>
    </row>
    <row r="5383" spans="1:9">
      <c r="A5383" s="255" t="s">
        <v>6563</v>
      </c>
      <c r="B5383" s="9">
        <v>7</v>
      </c>
      <c r="C5383" s="255" t="s">
        <v>9104</v>
      </c>
      <c r="D5383" s="9">
        <v>2.9395730472252233E-3</v>
      </c>
      <c r="E5383" s="9"/>
      <c r="F5383" s="255" t="s">
        <v>9128</v>
      </c>
      <c r="G5383" s="9"/>
      <c r="H5383" s="255" t="s">
        <v>9171</v>
      </c>
      <c r="I5383" s="9">
        <v>3</v>
      </c>
    </row>
    <row r="5384" spans="1:9">
      <c r="A5384" s="255" t="s">
        <v>6564</v>
      </c>
      <c r="B5384" s="9">
        <v>7</v>
      </c>
      <c r="C5384" s="255" t="s">
        <v>9104</v>
      </c>
      <c r="D5384" s="9">
        <v>7.5388083717505428E-3</v>
      </c>
      <c r="E5384" s="9"/>
      <c r="F5384" s="255" t="s">
        <v>9135</v>
      </c>
      <c r="G5384" s="9"/>
      <c r="H5384" s="255" t="s">
        <v>9171</v>
      </c>
      <c r="I5384" s="9">
        <v>3</v>
      </c>
    </row>
    <row r="5385" spans="1:9">
      <c r="A5385" s="255" t="s">
        <v>6565</v>
      </c>
      <c r="B5385" s="9">
        <v>7</v>
      </c>
      <c r="C5385" s="255" t="s">
        <v>9104</v>
      </c>
      <c r="D5385" s="9">
        <v>-4.7216910564241814E-3</v>
      </c>
      <c r="E5385" s="9"/>
      <c r="F5385" s="255" t="s">
        <v>9139</v>
      </c>
      <c r="G5385" s="9"/>
      <c r="H5385" s="255" t="s">
        <v>9171</v>
      </c>
      <c r="I5385" s="9">
        <v>3</v>
      </c>
    </row>
    <row r="5386" spans="1:9">
      <c r="A5386" s="255" t="s">
        <v>6566</v>
      </c>
      <c r="B5386" s="9">
        <v>7</v>
      </c>
      <c r="C5386" s="255" t="s">
        <v>9104</v>
      </c>
      <c r="D5386" s="9">
        <v>-3.7196984324576357E-3</v>
      </c>
      <c r="E5386" s="9"/>
      <c r="F5386" s="255" t="s">
        <v>9140</v>
      </c>
      <c r="G5386" s="9"/>
      <c r="H5386" s="255" t="s">
        <v>9171</v>
      </c>
      <c r="I5386" s="9">
        <v>3</v>
      </c>
    </row>
    <row r="5387" spans="1:9">
      <c r="A5387" s="255" t="s">
        <v>6567</v>
      </c>
      <c r="B5387" s="9">
        <v>8</v>
      </c>
      <c r="C5387" s="255" t="s">
        <v>9104</v>
      </c>
      <c r="D5387" s="9">
        <v>8.3661643853338574E-3</v>
      </c>
      <c r="E5387" s="9"/>
      <c r="F5387" s="255" t="s">
        <v>9132</v>
      </c>
      <c r="G5387" s="9"/>
      <c r="H5387" s="255" t="s">
        <v>9171</v>
      </c>
      <c r="I5387" s="9">
        <v>3</v>
      </c>
    </row>
    <row r="5388" spans="1:9">
      <c r="A5388" s="255" t="s">
        <v>6568</v>
      </c>
      <c r="B5388" s="9">
        <v>8</v>
      </c>
      <c r="C5388" s="255" t="s">
        <v>9104</v>
      </c>
      <c r="D5388" s="9">
        <v>8.3661643853338574E-3</v>
      </c>
      <c r="E5388" s="9"/>
      <c r="F5388" s="255" t="s">
        <v>9133</v>
      </c>
      <c r="G5388" s="9"/>
      <c r="H5388" s="255" t="s">
        <v>9171</v>
      </c>
      <c r="I5388" s="9">
        <v>3</v>
      </c>
    </row>
    <row r="5389" spans="1:9">
      <c r="A5389" s="255" t="s">
        <v>6569</v>
      </c>
      <c r="B5389" s="9">
        <v>8</v>
      </c>
      <c r="C5389" s="255" t="s">
        <v>9104</v>
      </c>
      <c r="D5389" s="9">
        <v>5.2447364205878907E-3</v>
      </c>
      <c r="E5389" s="9"/>
      <c r="F5389" s="255" t="s">
        <v>9134</v>
      </c>
      <c r="G5389" s="9"/>
      <c r="H5389" s="255" t="s">
        <v>9171</v>
      </c>
      <c r="I5389" s="9">
        <v>3</v>
      </c>
    </row>
    <row r="5390" spans="1:9">
      <c r="A5390" s="255" t="s">
        <v>6570</v>
      </c>
      <c r="B5390" s="9">
        <v>8</v>
      </c>
      <c r="C5390" s="255" t="s">
        <v>9104</v>
      </c>
      <c r="D5390" s="9"/>
      <c r="E5390" s="9"/>
      <c r="F5390" s="255" t="s">
        <v>9124</v>
      </c>
      <c r="G5390" s="9"/>
      <c r="H5390" s="255" t="s">
        <v>9171</v>
      </c>
      <c r="I5390" s="9">
        <v>3</v>
      </c>
    </row>
    <row r="5391" spans="1:9">
      <c r="A5391" s="255" t="s">
        <v>6571</v>
      </c>
      <c r="B5391" s="9">
        <v>8</v>
      </c>
      <c r="C5391" s="255" t="s">
        <v>9104</v>
      </c>
      <c r="D5391" s="9"/>
      <c r="E5391" s="9"/>
      <c r="F5391" s="255" t="s">
        <v>9123</v>
      </c>
      <c r="G5391" s="9"/>
      <c r="H5391" s="255" t="s">
        <v>9171</v>
      </c>
      <c r="I5391" s="9">
        <v>3</v>
      </c>
    </row>
    <row r="5392" spans="1:9">
      <c r="A5392" s="255" t="s">
        <v>6572</v>
      </c>
      <c r="B5392" s="9">
        <v>8</v>
      </c>
      <c r="C5392" s="255" t="s">
        <v>9104</v>
      </c>
      <c r="D5392" s="9">
        <v>1.1249094153472031E-2</v>
      </c>
      <c r="E5392" s="9"/>
      <c r="F5392" s="255" t="s">
        <v>9125</v>
      </c>
      <c r="G5392" s="9"/>
      <c r="H5392" s="255" t="s">
        <v>9171</v>
      </c>
      <c r="I5392" s="9">
        <v>3</v>
      </c>
    </row>
    <row r="5393" spans="1:9">
      <c r="A5393" s="255" t="s">
        <v>6573</v>
      </c>
      <c r="B5393" s="9">
        <v>8</v>
      </c>
      <c r="C5393" s="255" t="s">
        <v>9104</v>
      </c>
      <c r="D5393" s="9">
        <v>1.1249094153472031E-2</v>
      </c>
      <c r="E5393" s="9"/>
      <c r="F5393" s="255" t="s">
        <v>9126</v>
      </c>
      <c r="G5393" s="9"/>
      <c r="H5393" s="255" t="s">
        <v>9171</v>
      </c>
      <c r="I5393" s="9">
        <v>3</v>
      </c>
    </row>
    <row r="5394" spans="1:9">
      <c r="A5394" s="255" t="s">
        <v>6574</v>
      </c>
      <c r="B5394" s="9">
        <v>8</v>
      </c>
      <c r="C5394" s="255" t="s">
        <v>9104</v>
      </c>
      <c r="D5394" s="9">
        <v>1.1249094153472031E-2</v>
      </c>
      <c r="E5394" s="9"/>
      <c r="F5394" s="255" t="s">
        <v>9127</v>
      </c>
      <c r="G5394" s="9"/>
      <c r="H5394" s="255" t="s">
        <v>9171</v>
      </c>
      <c r="I5394" s="9">
        <v>3</v>
      </c>
    </row>
    <row r="5395" spans="1:9">
      <c r="A5395" s="255" t="s">
        <v>6575</v>
      </c>
      <c r="B5395" s="9">
        <v>8</v>
      </c>
      <c r="C5395" s="255" t="s">
        <v>9104</v>
      </c>
      <c r="D5395" s="9">
        <v>1.7183839456350585E-2</v>
      </c>
      <c r="E5395" s="9"/>
      <c r="F5395" s="255" t="s">
        <v>9130</v>
      </c>
      <c r="G5395" s="9"/>
      <c r="H5395" s="255" t="s">
        <v>9171</v>
      </c>
      <c r="I5395" s="9">
        <v>3</v>
      </c>
    </row>
    <row r="5396" spans="1:9">
      <c r="A5396" s="255" t="s">
        <v>6576</v>
      </c>
      <c r="B5396" s="9">
        <v>8</v>
      </c>
      <c r="C5396" s="255" t="s">
        <v>9104</v>
      </c>
      <c r="D5396" s="9">
        <v>1.7183839456350585E-2</v>
      </c>
      <c r="E5396" s="9"/>
      <c r="F5396" s="255" t="s">
        <v>9131</v>
      </c>
      <c r="G5396" s="9"/>
      <c r="H5396" s="255" t="s">
        <v>9171</v>
      </c>
      <c r="I5396" s="9">
        <v>3</v>
      </c>
    </row>
    <row r="5397" spans="1:9">
      <c r="A5397" s="255" t="s">
        <v>6577</v>
      </c>
      <c r="B5397" s="9">
        <v>8</v>
      </c>
      <c r="C5397" s="255" t="s">
        <v>9104</v>
      </c>
      <c r="D5397" s="9">
        <v>-8.6056445567330095E-3</v>
      </c>
      <c r="E5397" s="9"/>
      <c r="F5397" s="255" t="s">
        <v>9129</v>
      </c>
      <c r="G5397" s="9"/>
      <c r="H5397" s="255" t="s">
        <v>9171</v>
      </c>
      <c r="I5397" s="9">
        <v>3</v>
      </c>
    </row>
    <row r="5398" spans="1:9">
      <c r="A5398" s="255" t="s">
        <v>6578</v>
      </c>
      <c r="B5398" s="9">
        <v>8</v>
      </c>
      <c r="C5398" s="255" t="s">
        <v>9104</v>
      </c>
      <c r="D5398" s="9"/>
      <c r="E5398" s="9"/>
      <c r="F5398" s="255" t="s">
        <v>9118</v>
      </c>
      <c r="G5398" s="9"/>
      <c r="H5398" s="255" t="s">
        <v>9171</v>
      </c>
      <c r="I5398" s="9">
        <v>3</v>
      </c>
    </row>
    <row r="5399" spans="1:9">
      <c r="A5399" s="255" t="s">
        <v>6579</v>
      </c>
      <c r="B5399" s="9">
        <v>8</v>
      </c>
      <c r="C5399" s="255" t="s">
        <v>9104</v>
      </c>
      <c r="D5399" s="9"/>
      <c r="E5399" s="9"/>
      <c r="F5399" s="255" t="s">
        <v>9141</v>
      </c>
      <c r="G5399" s="9"/>
      <c r="H5399" s="255" t="s">
        <v>9171</v>
      </c>
      <c r="I5399" s="9">
        <v>3</v>
      </c>
    </row>
    <row r="5400" spans="1:9">
      <c r="A5400" s="255" t="s">
        <v>6580</v>
      </c>
      <c r="B5400" s="9">
        <v>8</v>
      </c>
      <c r="C5400" s="255" t="s">
        <v>9104</v>
      </c>
      <c r="D5400" s="9"/>
      <c r="E5400" s="9"/>
      <c r="F5400" s="255" t="s">
        <v>9122</v>
      </c>
      <c r="G5400" s="9"/>
      <c r="H5400" s="255" t="s">
        <v>9171</v>
      </c>
      <c r="I5400" s="9">
        <v>3</v>
      </c>
    </row>
    <row r="5401" spans="1:9">
      <c r="A5401" s="255" t="s">
        <v>6581</v>
      </c>
      <c r="B5401" s="9">
        <v>8</v>
      </c>
      <c r="C5401" s="255" t="s">
        <v>9104</v>
      </c>
      <c r="D5401" s="9"/>
      <c r="E5401" s="9"/>
      <c r="F5401" s="255" t="s">
        <v>9121</v>
      </c>
      <c r="G5401" s="9"/>
      <c r="H5401" s="255" t="s">
        <v>9171</v>
      </c>
      <c r="I5401" s="9">
        <v>3</v>
      </c>
    </row>
    <row r="5402" spans="1:9">
      <c r="A5402" s="255" t="s">
        <v>6582</v>
      </c>
      <c r="B5402" s="9">
        <v>8</v>
      </c>
      <c r="C5402" s="255" t="s">
        <v>9104</v>
      </c>
      <c r="D5402" s="9"/>
      <c r="E5402" s="9"/>
      <c r="F5402" s="255" t="s">
        <v>9119</v>
      </c>
      <c r="G5402" s="9"/>
      <c r="H5402" s="255" t="s">
        <v>9171</v>
      </c>
      <c r="I5402" s="9">
        <v>3</v>
      </c>
    </row>
    <row r="5403" spans="1:9">
      <c r="A5403" s="255" t="s">
        <v>6583</v>
      </c>
      <c r="B5403" s="9">
        <v>8</v>
      </c>
      <c r="C5403" s="255" t="s">
        <v>9104</v>
      </c>
      <c r="D5403" s="9"/>
      <c r="E5403" s="9"/>
      <c r="F5403" s="255" t="s">
        <v>9120</v>
      </c>
      <c r="G5403" s="9"/>
      <c r="H5403" s="255" t="s">
        <v>9171</v>
      </c>
      <c r="I5403" s="9">
        <v>3</v>
      </c>
    </row>
    <row r="5404" spans="1:9">
      <c r="A5404" s="255" t="s">
        <v>6584</v>
      </c>
      <c r="B5404" s="9">
        <v>8</v>
      </c>
      <c r="C5404" s="255" t="s">
        <v>9104</v>
      </c>
      <c r="D5404" s="9">
        <v>1.1043863842724582E-2</v>
      </c>
      <c r="E5404" s="9"/>
      <c r="F5404" s="255" t="s">
        <v>9136</v>
      </c>
      <c r="G5404" s="9"/>
      <c r="H5404" s="255" t="s">
        <v>9171</v>
      </c>
      <c r="I5404" s="9">
        <v>3</v>
      </c>
    </row>
    <row r="5405" spans="1:9">
      <c r="A5405" s="255" t="s">
        <v>6585</v>
      </c>
      <c r="B5405" s="9">
        <v>8</v>
      </c>
      <c r="C5405" s="255" t="s">
        <v>9104</v>
      </c>
      <c r="D5405" s="9"/>
      <c r="E5405" s="9"/>
      <c r="F5405" s="255" t="s">
        <v>9137</v>
      </c>
      <c r="G5405" s="9"/>
      <c r="H5405" s="255" t="s">
        <v>9171</v>
      </c>
      <c r="I5405" s="9">
        <v>3</v>
      </c>
    </row>
    <row r="5406" spans="1:9">
      <c r="A5406" s="255" t="s">
        <v>6586</v>
      </c>
      <c r="B5406" s="9">
        <v>8</v>
      </c>
      <c r="C5406" s="255" t="s">
        <v>9104</v>
      </c>
      <c r="D5406" s="9">
        <v>9.6976535460734058E-3</v>
      </c>
      <c r="E5406" s="9"/>
      <c r="F5406" s="255" t="s">
        <v>9138</v>
      </c>
      <c r="G5406" s="9"/>
      <c r="H5406" s="255" t="s">
        <v>9171</v>
      </c>
      <c r="I5406" s="9">
        <v>3</v>
      </c>
    </row>
    <row r="5407" spans="1:9">
      <c r="A5407" s="255" t="s">
        <v>6587</v>
      </c>
      <c r="B5407" s="9">
        <v>8</v>
      </c>
      <c r="C5407" s="255" t="s">
        <v>9104</v>
      </c>
      <c r="D5407" s="9">
        <v>7.3318187237665757E-3</v>
      </c>
      <c r="E5407" s="9"/>
      <c r="F5407" s="255" t="s">
        <v>9117</v>
      </c>
      <c r="G5407" s="9"/>
      <c r="H5407" s="255" t="s">
        <v>9171</v>
      </c>
      <c r="I5407" s="9">
        <v>3</v>
      </c>
    </row>
    <row r="5408" spans="1:9">
      <c r="A5408" s="255" t="s">
        <v>6588</v>
      </c>
      <c r="B5408" s="9">
        <v>8</v>
      </c>
      <c r="C5408" s="255" t="s">
        <v>9104</v>
      </c>
      <c r="D5408" s="9">
        <v>3.0838397778175136E-3</v>
      </c>
      <c r="E5408" s="9"/>
      <c r="F5408" s="255" t="s">
        <v>9128</v>
      </c>
      <c r="G5408" s="9"/>
      <c r="H5408" s="255" t="s">
        <v>9171</v>
      </c>
      <c r="I5408" s="9">
        <v>3</v>
      </c>
    </row>
    <row r="5409" spans="1:9">
      <c r="A5409" s="255" t="s">
        <v>6589</v>
      </c>
      <c r="B5409" s="9">
        <v>8</v>
      </c>
      <c r="C5409" s="255" t="s">
        <v>9104</v>
      </c>
      <c r="D5409" s="9">
        <v>8.9334533416070144E-3</v>
      </c>
      <c r="E5409" s="9"/>
      <c r="F5409" s="255" t="s">
        <v>9135</v>
      </c>
      <c r="G5409" s="9"/>
      <c r="H5409" s="255" t="s">
        <v>9171</v>
      </c>
      <c r="I5409" s="9">
        <v>3</v>
      </c>
    </row>
    <row r="5410" spans="1:9">
      <c r="A5410" s="255" t="s">
        <v>6590</v>
      </c>
      <c r="B5410" s="9">
        <v>8</v>
      </c>
      <c r="C5410" s="255" t="s">
        <v>9104</v>
      </c>
      <c r="D5410" s="9">
        <v>-5.4475162861350301E-3</v>
      </c>
      <c r="E5410" s="9"/>
      <c r="F5410" s="255" t="s">
        <v>9139</v>
      </c>
      <c r="G5410" s="9"/>
      <c r="H5410" s="255" t="s">
        <v>9171</v>
      </c>
      <c r="I5410" s="9">
        <v>3</v>
      </c>
    </row>
    <row r="5411" spans="1:9">
      <c r="A5411" s="255" t="s">
        <v>6591</v>
      </c>
      <c r="B5411" s="9">
        <v>8</v>
      </c>
      <c r="C5411" s="255" t="s">
        <v>9104</v>
      </c>
      <c r="D5411" s="9">
        <v>-4.6233829796240916E-3</v>
      </c>
      <c r="E5411" s="9"/>
      <c r="F5411" s="255" t="s">
        <v>9140</v>
      </c>
      <c r="G5411" s="9"/>
      <c r="H5411" s="255" t="s">
        <v>9171</v>
      </c>
      <c r="I5411" s="9">
        <v>3</v>
      </c>
    </row>
    <row r="5412" spans="1:9">
      <c r="A5412" s="255" t="s">
        <v>6592</v>
      </c>
      <c r="B5412" s="9">
        <v>9</v>
      </c>
      <c r="C5412" s="255" t="s">
        <v>9104</v>
      </c>
      <c r="D5412" s="9">
        <v>8.8283591975715885E-3</v>
      </c>
      <c r="E5412" s="9"/>
      <c r="F5412" s="255" t="s">
        <v>9132</v>
      </c>
      <c r="G5412" s="9"/>
      <c r="H5412" s="255" t="s">
        <v>9171</v>
      </c>
      <c r="I5412" s="9">
        <v>3</v>
      </c>
    </row>
    <row r="5413" spans="1:9">
      <c r="A5413" s="255" t="s">
        <v>6593</v>
      </c>
      <c r="B5413" s="9">
        <v>9</v>
      </c>
      <c r="C5413" s="255" t="s">
        <v>9104</v>
      </c>
      <c r="D5413" s="9">
        <v>8.8283591975715885E-3</v>
      </c>
      <c r="E5413" s="9"/>
      <c r="F5413" s="255" t="s">
        <v>9133</v>
      </c>
      <c r="G5413" s="9"/>
      <c r="H5413" s="255" t="s">
        <v>9171</v>
      </c>
      <c r="I5413" s="9">
        <v>3</v>
      </c>
    </row>
    <row r="5414" spans="1:9">
      <c r="A5414" s="255" t="s">
        <v>6594</v>
      </c>
      <c r="B5414" s="9">
        <v>9</v>
      </c>
      <c r="C5414" s="255" t="s">
        <v>9104</v>
      </c>
      <c r="D5414" s="9">
        <v>5.2095415570598096E-3</v>
      </c>
      <c r="E5414" s="9"/>
      <c r="F5414" s="255" t="s">
        <v>9134</v>
      </c>
      <c r="G5414" s="9"/>
      <c r="H5414" s="255" t="s">
        <v>9171</v>
      </c>
      <c r="I5414" s="9">
        <v>3</v>
      </c>
    </row>
    <row r="5415" spans="1:9">
      <c r="A5415" s="255" t="s">
        <v>6595</v>
      </c>
      <c r="B5415" s="9">
        <v>9</v>
      </c>
      <c r="C5415" s="255" t="s">
        <v>9104</v>
      </c>
      <c r="D5415" s="9"/>
      <c r="E5415" s="9"/>
      <c r="F5415" s="255" t="s">
        <v>9124</v>
      </c>
      <c r="G5415" s="9"/>
      <c r="H5415" s="255" t="s">
        <v>9171</v>
      </c>
      <c r="I5415" s="9">
        <v>3</v>
      </c>
    </row>
    <row r="5416" spans="1:9">
      <c r="A5416" s="255" t="s">
        <v>6596</v>
      </c>
      <c r="B5416" s="9">
        <v>9</v>
      </c>
      <c r="C5416" s="255" t="s">
        <v>9104</v>
      </c>
      <c r="D5416" s="9"/>
      <c r="E5416" s="9"/>
      <c r="F5416" s="255" t="s">
        <v>9123</v>
      </c>
      <c r="G5416" s="9"/>
      <c r="H5416" s="255" t="s">
        <v>9171</v>
      </c>
      <c r="I5416" s="9">
        <v>3</v>
      </c>
    </row>
    <row r="5417" spans="1:9">
      <c r="A5417" s="255" t="s">
        <v>6597</v>
      </c>
      <c r="B5417" s="9">
        <v>9</v>
      </c>
      <c r="C5417" s="255" t="s">
        <v>9104</v>
      </c>
      <c r="D5417" s="9">
        <v>1.2343272941223782E-2</v>
      </c>
      <c r="E5417" s="9"/>
      <c r="F5417" s="255" t="s">
        <v>9125</v>
      </c>
      <c r="G5417" s="9"/>
      <c r="H5417" s="255" t="s">
        <v>9171</v>
      </c>
      <c r="I5417" s="9">
        <v>3</v>
      </c>
    </row>
    <row r="5418" spans="1:9">
      <c r="A5418" s="255" t="s">
        <v>6598</v>
      </c>
      <c r="B5418" s="9">
        <v>9</v>
      </c>
      <c r="C5418" s="255" t="s">
        <v>9104</v>
      </c>
      <c r="D5418" s="9">
        <v>1.2343272941223782E-2</v>
      </c>
      <c r="E5418" s="9"/>
      <c r="F5418" s="255" t="s">
        <v>9126</v>
      </c>
      <c r="G5418" s="9"/>
      <c r="H5418" s="255" t="s">
        <v>9171</v>
      </c>
      <c r="I5418" s="9">
        <v>3</v>
      </c>
    </row>
    <row r="5419" spans="1:9">
      <c r="A5419" s="255" t="s">
        <v>6599</v>
      </c>
      <c r="B5419" s="9">
        <v>9</v>
      </c>
      <c r="C5419" s="255" t="s">
        <v>9104</v>
      </c>
      <c r="D5419" s="9">
        <v>1.2343272941223782E-2</v>
      </c>
      <c r="E5419" s="9"/>
      <c r="F5419" s="255" t="s">
        <v>9127</v>
      </c>
      <c r="G5419" s="9"/>
      <c r="H5419" s="255" t="s">
        <v>9171</v>
      </c>
      <c r="I5419" s="9">
        <v>3</v>
      </c>
    </row>
    <row r="5420" spans="1:9">
      <c r="A5420" s="255" t="s">
        <v>6600</v>
      </c>
      <c r="B5420" s="9">
        <v>9</v>
      </c>
      <c r="C5420" s="255" t="s">
        <v>9104</v>
      </c>
      <c r="D5420" s="9">
        <v>1.8103740910887317E-2</v>
      </c>
      <c r="E5420" s="9"/>
      <c r="F5420" s="255" t="s">
        <v>9130</v>
      </c>
      <c r="G5420" s="9"/>
      <c r="H5420" s="255" t="s">
        <v>9171</v>
      </c>
      <c r="I5420" s="9">
        <v>3</v>
      </c>
    </row>
    <row r="5421" spans="1:9">
      <c r="A5421" s="255" t="s">
        <v>6601</v>
      </c>
      <c r="B5421" s="9">
        <v>9</v>
      </c>
      <c r="C5421" s="255" t="s">
        <v>9104</v>
      </c>
      <c r="D5421" s="9">
        <v>1.8103740910887317E-2</v>
      </c>
      <c r="E5421" s="9"/>
      <c r="F5421" s="255" t="s">
        <v>9131</v>
      </c>
      <c r="G5421" s="9"/>
      <c r="H5421" s="255" t="s">
        <v>9171</v>
      </c>
      <c r="I5421" s="9">
        <v>3</v>
      </c>
    </row>
    <row r="5422" spans="1:9">
      <c r="A5422" s="255" t="s">
        <v>6602</v>
      </c>
      <c r="B5422" s="9">
        <v>9</v>
      </c>
      <c r="C5422" s="255" t="s">
        <v>9104</v>
      </c>
      <c r="D5422" s="9">
        <v>-8.0125696077002866E-3</v>
      </c>
      <c r="E5422" s="9"/>
      <c r="F5422" s="255" t="s">
        <v>9129</v>
      </c>
      <c r="G5422" s="9"/>
      <c r="H5422" s="255" t="s">
        <v>9171</v>
      </c>
      <c r="I5422" s="9">
        <v>3</v>
      </c>
    </row>
    <row r="5423" spans="1:9">
      <c r="A5423" s="255" t="s">
        <v>6603</v>
      </c>
      <c r="B5423" s="9">
        <v>9</v>
      </c>
      <c r="C5423" s="255" t="s">
        <v>9104</v>
      </c>
      <c r="D5423" s="9"/>
      <c r="E5423" s="9"/>
      <c r="F5423" s="255" t="s">
        <v>9118</v>
      </c>
      <c r="G5423" s="9"/>
      <c r="H5423" s="255" t="s">
        <v>9171</v>
      </c>
      <c r="I5423" s="9">
        <v>3</v>
      </c>
    </row>
    <row r="5424" spans="1:9">
      <c r="A5424" s="255" t="s">
        <v>6604</v>
      </c>
      <c r="B5424" s="9">
        <v>9</v>
      </c>
      <c r="C5424" s="255" t="s">
        <v>9104</v>
      </c>
      <c r="D5424" s="9"/>
      <c r="E5424" s="9"/>
      <c r="F5424" s="255" t="s">
        <v>9141</v>
      </c>
      <c r="G5424" s="9"/>
      <c r="H5424" s="255" t="s">
        <v>9171</v>
      </c>
      <c r="I5424" s="9">
        <v>3</v>
      </c>
    </row>
    <row r="5425" spans="1:9">
      <c r="A5425" s="255" t="s">
        <v>6605</v>
      </c>
      <c r="B5425" s="9">
        <v>9</v>
      </c>
      <c r="C5425" s="255" t="s">
        <v>9104</v>
      </c>
      <c r="D5425" s="9"/>
      <c r="E5425" s="9"/>
      <c r="F5425" s="255" t="s">
        <v>9122</v>
      </c>
      <c r="G5425" s="9"/>
      <c r="H5425" s="255" t="s">
        <v>9171</v>
      </c>
      <c r="I5425" s="9">
        <v>3</v>
      </c>
    </row>
    <row r="5426" spans="1:9">
      <c r="A5426" s="255" t="s">
        <v>6606</v>
      </c>
      <c r="B5426" s="9">
        <v>9</v>
      </c>
      <c r="C5426" s="255" t="s">
        <v>9104</v>
      </c>
      <c r="D5426" s="9"/>
      <c r="E5426" s="9"/>
      <c r="F5426" s="255" t="s">
        <v>9121</v>
      </c>
      <c r="G5426" s="9"/>
      <c r="H5426" s="255" t="s">
        <v>9171</v>
      </c>
      <c r="I5426" s="9">
        <v>3</v>
      </c>
    </row>
    <row r="5427" spans="1:9">
      <c r="A5427" s="255" t="s">
        <v>6607</v>
      </c>
      <c r="B5427" s="9">
        <v>9</v>
      </c>
      <c r="C5427" s="255" t="s">
        <v>9104</v>
      </c>
      <c r="D5427" s="9"/>
      <c r="E5427" s="9"/>
      <c r="F5427" s="255" t="s">
        <v>9119</v>
      </c>
      <c r="G5427" s="9"/>
      <c r="H5427" s="255" t="s">
        <v>9171</v>
      </c>
      <c r="I5427" s="9">
        <v>3</v>
      </c>
    </row>
    <row r="5428" spans="1:9">
      <c r="A5428" s="255" t="s">
        <v>6608</v>
      </c>
      <c r="B5428" s="9">
        <v>9</v>
      </c>
      <c r="C5428" s="255" t="s">
        <v>9104</v>
      </c>
      <c r="D5428" s="9"/>
      <c r="E5428" s="9"/>
      <c r="F5428" s="255" t="s">
        <v>9120</v>
      </c>
      <c r="G5428" s="9"/>
      <c r="H5428" s="255" t="s">
        <v>9171</v>
      </c>
      <c r="I5428" s="9">
        <v>3</v>
      </c>
    </row>
    <row r="5429" spans="1:9">
      <c r="A5429" s="255" t="s">
        <v>6609</v>
      </c>
      <c r="B5429" s="9">
        <v>9</v>
      </c>
      <c r="C5429" s="255" t="s">
        <v>9104</v>
      </c>
      <c r="D5429" s="9">
        <v>1.150629887296604E-2</v>
      </c>
      <c r="E5429" s="9"/>
      <c r="F5429" s="255" t="s">
        <v>9136</v>
      </c>
      <c r="G5429" s="9"/>
      <c r="H5429" s="255" t="s">
        <v>9171</v>
      </c>
      <c r="I5429" s="9">
        <v>3</v>
      </c>
    </row>
    <row r="5430" spans="1:9">
      <c r="A5430" s="255" t="s">
        <v>6610</v>
      </c>
      <c r="B5430" s="9">
        <v>9</v>
      </c>
      <c r="C5430" s="255" t="s">
        <v>9104</v>
      </c>
      <c r="D5430" s="9"/>
      <c r="E5430" s="9"/>
      <c r="F5430" s="255" t="s">
        <v>9137</v>
      </c>
      <c r="G5430" s="9"/>
      <c r="H5430" s="255" t="s">
        <v>9171</v>
      </c>
      <c r="I5430" s="9">
        <v>3</v>
      </c>
    </row>
    <row r="5431" spans="1:9">
      <c r="A5431" s="255" t="s">
        <v>6611</v>
      </c>
      <c r="B5431" s="9">
        <v>9</v>
      </c>
      <c r="C5431" s="255" t="s">
        <v>9104</v>
      </c>
      <c r="D5431" s="9">
        <v>1.0187410623543643E-2</v>
      </c>
      <c r="E5431" s="9"/>
      <c r="F5431" s="255" t="s">
        <v>9138</v>
      </c>
      <c r="G5431" s="9"/>
      <c r="H5431" s="255" t="s">
        <v>9171</v>
      </c>
      <c r="I5431" s="9">
        <v>3</v>
      </c>
    </row>
    <row r="5432" spans="1:9">
      <c r="A5432" s="255" t="s">
        <v>6612</v>
      </c>
      <c r="B5432" s="9">
        <v>9</v>
      </c>
      <c r="C5432" s="255" t="s">
        <v>9104</v>
      </c>
      <c r="D5432" s="9">
        <v>6.5450724130960069E-3</v>
      </c>
      <c r="E5432" s="9"/>
      <c r="F5432" s="255" t="s">
        <v>9117</v>
      </c>
      <c r="G5432" s="9"/>
      <c r="H5432" s="255" t="s">
        <v>9171</v>
      </c>
      <c r="I5432" s="9">
        <v>3</v>
      </c>
    </row>
    <row r="5433" spans="1:9">
      <c r="A5433" s="255" t="s">
        <v>6613</v>
      </c>
      <c r="B5433" s="9">
        <v>9</v>
      </c>
      <c r="C5433" s="255" t="s">
        <v>9104</v>
      </c>
      <c r="D5433" s="9">
        <v>3.1009458623015183E-3</v>
      </c>
      <c r="E5433" s="9"/>
      <c r="F5433" s="255" t="s">
        <v>9128</v>
      </c>
      <c r="G5433" s="9"/>
      <c r="H5433" s="255" t="s">
        <v>9171</v>
      </c>
      <c r="I5433" s="9">
        <v>3</v>
      </c>
    </row>
    <row r="5434" spans="1:9">
      <c r="A5434" s="255" t="s">
        <v>6614</v>
      </c>
      <c r="B5434" s="9">
        <v>9</v>
      </c>
      <c r="C5434" s="255" t="s">
        <v>9104</v>
      </c>
      <c r="D5434" s="9">
        <v>8.6858599716915629E-3</v>
      </c>
      <c r="E5434" s="9"/>
      <c r="F5434" s="255" t="s">
        <v>9135</v>
      </c>
      <c r="G5434" s="9"/>
      <c r="H5434" s="255" t="s">
        <v>9171</v>
      </c>
      <c r="I5434" s="9">
        <v>3</v>
      </c>
    </row>
    <row r="5435" spans="1:9">
      <c r="A5435" s="255" t="s">
        <v>6615</v>
      </c>
      <c r="B5435" s="9">
        <v>9</v>
      </c>
      <c r="C5435" s="255" t="s">
        <v>9104</v>
      </c>
      <c r="D5435" s="9">
        <v>-5.1424616308679534E-3</v>
      </c>
      <c r="E5435" s="9"/>
      <c r="F5435" s="255" t="s">
        <v>9139</v>
      </c>
      <c r="G5435" s="9"/>
      <c r="H5435" s="255" t="s">
        <v>9171</v>
      </c>
      <c r="I5435" s="9">
        <v>3</v>
      </c>
    </row>
    <row r="5436" spans="1:9">
      <c r="A5436" s="255" t="s">
        <v>6616</v>
      </c>
      <c r="B5436" s="9">
        <v>9</v>
      </c>
      <c r="C5436" s="255" t="s">
        <v>9104</v>
      </c>
      <c r="D5436" s="9">
        <v>-4.0739669955692252E-3</v>
      </c>
      <c r="E5436" s="9"/>
      <c r="F5436" s="255" t="s">
        <v>9140</v>
      </c>
      <c r="G5436" s="9"/>
      <c r="H5436" s="255" t="s">
        <v>9171</v>
      </c>
      <c r="I5436" s="9">
        <v>3</v>
      </c>
    </row>
    <row r="5437" spans="1:9">
      <c r="A5437" s="255" t="s">
        <v>6617</v>
      </c>
      <c r="B5437" s="9">
        <v>10</v>
      </c>
      <c r="C5437" s="255" t="s">
        <v>9104</v>
      </c>
      <c r="D5437" s="9">
        <v>7.6220169488415597E-3</v>
      </c>
      <c r="E5437" s="9"/>
      <c r="F5437" s="255" t="s">
        <v>9132</v>
      </c>
      <c r="G5437" s="9"/>
      <c r="H5437" s="255" t="s">
        <v>9171</v>
      </c>
      <c r="I5437" s="9">
        <v>3</v>
      </c>
    </row>
    <row r="5438" spans="1:9">
      <c r="A5438" s="255" t="s">
        <v>6618</v>
      </c>
      <c r="B5438" s="9">
        <v>10</v>
      </c>
      <c r="C5438" s="255" t="s">
        <v>9104</v>
      </c>
      <c r="D5438" s="9">
        <v>7.6220169488415597E-3</v>
      </c>
      <c r="E5438" s="9"/>
      <c r="F5438" s="255" t="s">
        <v>9133</v>
      </c>
      <c r="G5438" s="9"/>
      <c r="H5438" s="255" t="s">
        <v>9171</v>
      </c>
      <c r="I5438" s="9">
        <v>3</v>
      </c>
    </row>
    <row r="5439" spans="1:9">
      <c r="A5439" s="255" t="s">
        <v>6619</v>
      </c>
      <c r="B5439" s="9">
        <v>10</v>
      </c>
      <c r="C5439" s="255" t="s">
        <v>9104</v>
      </c>
      <c r="D5439" s="9">
        <v>5.5852967155325343E-3</v>
      </c>
      <c r="E5439" s="9"/>
      <c r="F5439" s="255" t="s">
        <v>9134</v>
      </c>
      <c r="G5439" s="9"/>
      <c r="H5439" s="255" t="s">
        <v>9171</v>
      </c>
      <c r="I5439" s="9">
        <v>3</v>
      </c>
    </row>
    <row r="5440" spans="1:9">
      <c r="A5440" s="255" t="s">
        <v>6620</v>
      </c>
      <c r="B5440" s="9">
        <v>10</v>
      </c>
      <c r="C5440" s="255" t="s">
        <v>9104</v>
      </c>
      <c r="D5440" s="9"/>
      <c r="E5440" s="9"/>
      <c r="F5440" s="255" t="s">
        <v>9124</v>
      </c>
      <c r="G5440" s="9"/>
      <c r="H5440" s="255" t="s">
        <v>9171</v>
      </c>
      <c r="I5440" s="9">
        <v>3</v>
      </c>
    </row>
    <row r="5441" spans="1:9">
      <c r="A5441" s="255" t="s">
        <v>6621</v>
      </c>
      <c r="B5441" s="9">
        <v>10</v>
      </c>
      <c r="C5441" s="255" t="s">
        <v>9104</v>
      </c>
      <c r="D5441" s="9"/>
      <c r="E5441" s="9"/>
      <c r="F5441" s="255" t="s">
        <v>9123</v>
      </c>
      <c r="G5441" s="9"/>
      <c r="H5441" s="255" t="s">
        <v>9171</v>
      </c>
      <c r="I5441" s="9">
        <v>3</v>
      </c>
    </row>
    <row r="5442" spans="1:9">
      <c r="A5442" s="255" t="s">
        <v>6622</v>
      </c>
      <c r="B5442" s="9">
        <v>10</v>
      </c>
      <c r="C5442" s="255" t="s">
        <v>9104</v>
      </c>
      <c r="D5442" s="9">
        <v>1.098207847607236E-2</v>
      </c>
      <c r="E5442" s="9"/>
      <c r="F5442" s="255" t="s">
        <v>9125</v>
      </c>
      <c r="G5442" s="9"/>
      <c r="H5442" s="255" t="s">
        <v>9171</v>
      </c>
      <c r="I5442" s="9">
        <v>3</v>
      </c>
    </row>
    <row r="5443" spans="1:9">
      <c r="A5443" s="255" t="s">
        <v>6623</v>
      </c>
      <c r="B5443" s="9">
        <v>10</v>
      </c>
      <c r="C5443" s="255" t="s">
        <v>9104</v>
      </c>
      <c r="D5443" s="9">
        <v>1.098207847607236E-2</v>
      </c>
      <c r="E5443" s="9"/>
      <c r="F5443" s="255" t="s">
        <v>9126</v>
      </c>
      <c r="G5443" s="9"/>
      <c r="H5443" s="255" t="s">
        <v>9171</v>
      </c>
      <c r="I5443" s="9">
        <v>3</v>
      </c>
    </row>
    <row r="5444" spans="1:9">
      <c r="A5444" s="255" t="s">
        <v>6624</v>
      </c>
      <c r="B5444" s="9">
        <v>10</v>
      </c>
      <c r="C5444" s="255" t="s">
        <v>9104</v>
      </c>
      <c r="D5444" s="9">
        <v>1.098207847607236E-2</v>
      </c>
      <c r="E5444" s="9"/>
      <c r="F5444" s="255" t="s">
        <v>9127</v>
      </c>
      <c r="G5444" s="9"/>
      <c r="H5444" s="255" t="s">
        <v>9171</v>
      </c>
      <c r="I5444" s="9">
        <v>3</v>
      </c>
    </row>
    <row r="5445" spans="1:9">
      <c r="A5445" s="255" t="s">
        <v>6625</v>
      </c>
      <c r="B5445" s="9">
        <v>10</v>
      </c>
      <c r="C5445" s="255" t="s">
        <v>9104</v>
      </c>
      <c r="D5445" s="9">
        <v>1.7589124469354005E-2</v>
      </c>
      <c r="E5445" s="9"/>
      <c r="F5445" s="255" t="s">
        <v>9130</v>
      </c>
      <c r="G5445" s="9"/>
      <c r="H5445" s="255" t="s">
        <v>9171</v>
      </c>
      <c r="I5445" s="9">
        <v>3</v>
      </c>
    </row>
    <row r="5446" spans="1:9">
      <c r="A5446" s="255" t="s">
        <v>6626</v>
      </c>
      <c r="B5446" s="9">
        <v>10</v>
      </c>
      <c r="C5446" s="255" t="s">
        <v>9104</v>
      </c>
      <c r="D5446" s="9">
        <v>1.7589124469354005E-2</v>
      </c>
      <c r="E5446" s="9"/>
      <c r="F5446" s="255" t="s">
        <v>9131</v>
      </c>
      <c r="G5446" s="9"/>
      <c r="H5446" s="255" t="s">
        <v>9171</v>
      </c>
      <c r="I5446" s="9">
        <v>3</v>
      </c>
    </row>
    <row r="5447" spans="1:9">
      <c r="A5447" s="255" t="s">
        <v>6627</v>
      </c>
      <c r="B5447" s="9">
        <v>10</v>
      </c>
      <c r="C5447" s="255" t="s">
        <v>9104</v>
      </c>
      <c r="D5447" s="9">
        <v>-1.0277642504040244E-2</v>
      </c>
      <c r="E5447" s="9"/>
      <c r="F5447" s="255" t="s">
        <v>9129</v>
      </c>
      <c r="G5447" s="9"/>
      <c r="H5447" s="255" t="s">
        <v>9171</v>
      </c>
      <c r="I5447" s="9">
        <v>3</v>
      </c>
    </row>
    <row r="5448" spans="1:9">
      <c r="A5448" s="255" t="s">
        <v>6628</v>
      </c>
      <c r="B5448" s="9">
        <v>10</v>
      </c>
      <c r="C5448" s="255" t="s">
        <v>9104</v>
      </c>
      <c r="D5448" s="9"/>
      <c r="E5448" s="9"/>
      <c r="F5448" s="255" t="s">
        <v>9118</v>
      </c>
      <c r="G5448" s="9"/>
      <c r="H5448" s="255" t="s">
        <v>9171</v>
      </c>
      <c r="I5448" s="9">
        <v>3</v>
      </c>
    </row>
    <row r="5449" spans="1:9">
      <c r="A5449" s="255" t="s">
        <v>6629</v>
      </c>
      <c r="B5449" s="9">
        <v>10</v>
      </c>
      <c r="C5449" s="255" t="s">
        <v>9104</v>
      </c>
      <c r="D5449" s="9"/>
      <c r="E5449" s="9"/>
      <c r="F5449" s="255" t="s">
        <v>9141</v>
      </c>
      <c r="G5449" s="9"/>
      <c r="H5449" s="255" t="s">
        <v>9171</v>
      </c>
      <c r="I5449" s="9">
        <v>3</v>
      </c>
    </row>
    <row r="5450" spans="1:9">
      <c r="A5450" s="255" t="s">
        <v>6630</v>
      </c>
      <c r="B5450" s="9">
        <v>10</v>
      </c>
      <c r="C5450" s="255" t="s">
        <v>9104</v>
      </c>
      <c r="D5450" s="9"/>
      <c r="E5450" s="9"/>
      <c r="F5450" s="255" t="s">
        <v>9122</v>
      </c>
      <c r="G5450" s="9"/>
      <c r="H5450" s="255" t="s">
        <v>9171</v>
      </c>
      <c r="I5450" s="9">
        <v>3</v>
      </c>
    </row>
    <row r="5451" spans="1:9">
      <c r="A5451" s="255" t="s">
        <v>6631</v>
      </c>
      <c r="B5451" s="9">
        <v>10</v>
      </c>
      <c r="C5451" s="255" t="s">
        <v>9104</v>
      </c>
      <c r="D5451" s="9"/>
      <c r="E5451" s="9"/>
      <c r="F5451" s="255" t="s">
        <v>9121</v>
      </c>
      <c r="G5451" s="9"/>
      <c r="H5451" s="255" t="s">
        <v>9171</v>
      </c>
      <c r="I5451" s="9">
        <v>3</v>
      </c>
    </row>
    <row r="5452" spans="1:9">
      <c r="A5452" s="255" t="s">
        <v>6632</v>
      </c>
      <c r="B5452" s="9">
        <v>10</v>
      </c>
      <c r="C5452" s="255" t="s">
        <v>9104</v>
      </c>
      <c r="D5452" s="9"/>
      <c r="E5452" s="9"/>
      <c r="F5452" s="255" t="s">
        <v>9119</v>
      </c>
      <c r="G5452" s="9"/>
      <c r="H5452" s="255" t="s">
        <v>9171</v>
      </c>
      <c r="I5452" s="9">
        <v>3</v>
      </c>
    </row>
    <row r="5453" spans="1:9">
      <c r="A5453" s="255" t="s">
        <v>6633</v>
      </c>
      <c r="B5453" s="9">
        <v>10</v>
      </c>
      <c r="C5453" s="255" t="s">
        <v>9104</v>
      </c>
      <c r="D5453" s="9"/>
      <c r="E5453" s="9"/>
      <c r="F5453" s="255" t="s">
        <v>9120</v>
      </c>
      <c r="G5453" s="9"/>
      <c r="H5453" s="255" t="s">
        <v>9171</v>
      </c>
      <c r="I5453" s="9">
        <v>3</v>
      </c>
    </row>
    <row r="5454" spans="1:9">
      <c r="A5454" s="255" t="s">
        <v>6634</v>
      </c>
      <c r="B5454" s="9">
        <v>10</v>
      </c>
      <c r="C5454" s="255" t="s">
        <v>9104</v>
      </c>
      <c r="D5454" s="9">
        <v>1.0237446539766533E-2</v>
      </c>
      <c r="E5454" s="9"/>
      <c r="F5454" s="255" t="s">
        <v>9136</v>
      </c>
      <c r="G5454" s="9"/>
      <c r="H5454" s="255" t="s">
        <v>9171</v>
      </c>
      <c r="I5454" s="9">
        <v>3</v>
      </c>
    </row>
    <row r="5455" spans="1:9">
      <c r="A5455" s="255" t="s">
        <v>6635</v>
      </c>
      <c r="B5455" s="9">
        <v>10</v>
      </c>
      <c r="C5455" s="255" t="s">
        <v>9104</v>
      </c>
      <c r="D5455" s="9"/>
      <c r="E5455" s="9"/>
      <c r="F5455" s="255" t="s">
        <v>9137</v>
      </c>
      <c r="G5455" s="9"/>
      <c r="H5455" s="255" t="s">
        <v>9171</v>
      </c>
      <c r="I5455" s="9">
        <v>3</v>
      </c>
    </row>
    <row r="5456" spans="1:9">
      <c r="A5456" s="255" t="s">
        <v>6636</v>
      </c>
      <c r="B5456" s="9">
        <v>10</v>
      </c>
      <c r="C5456" s="255" t="s">
        <v>9104</v>
      </c>
      <c r="D5456" s="9">
        <v>8.7991378141414334E-3</v>
      </c>
      <c r="E5456" s="9"/>
      <c r="F5456" s="255" t="s">
        <v>9138</v>
      </c>
      <c r="G5456" s="9"/>
      <c r="H5456" s="255" t="s">
        <v>9171</v>
      </c>
      <c r="I5456" s="9">
        <v>3</v>
      </c>
    </row>
    <row r="5457" spans="1:9">
      <c r="A5457" s="255" t="s">
        <v>6637</v>
      </c>
      <c r="B5457" s="9">
        <v>10</v>
      </c>
      <c r="C5457" s="255" t="s">
        <v>9104</v>
      </c>
      <c r="D5457" s="9">
        <v>8.4689163120422652E-3</v>
      </c>
      <c r="E5457" s="9"/>
      <c r="F5457" s="255" t="s">
        <v>9117</v>
      </c>
      <c r="G5457" s="9"/>
      <c r="H5457" s="255" t="s">
        <v>9171</v>
      </c>
      <c r="I5457" s="9">
        <v>3</v>
      </c>
    </row>
    <row r="5458" spans="1:9">
      <c r="A5458" s="255" t="s">
        <v>6638</v>
      </c>
      <c r="B5458" s="9">
        <v>10</v>
      </c>
      <c r="C5458" s="255" t="s">
        <v>9104</v>
      </c>
      <c r="D5458" s="9">
        <v>3.0119814123773514E-3</v>
      </c>
      <c r="E5458" s="9"/>
      <c r="F5458" s="255" t="s">
        <v>9128</v>
      </c>
      <c r="G5458" s="9"/>
      <c r="H5458" s="255" t="s">
        <v>9171</v>
      </c>
      <c r="I5458" s="9">
        <v>3</v>
      </c>
    </row>
    <row r="5459" spans="1:9">
      <c r="A5459" s="255" t="s">
        <v>6639</v>
      </c>
      <c r="B5459" s="9">
        <v>10</v>
      </c>
      <c r="C5459" s="255" t="s">
        <v>9104</v>
      </c>
      <c r="D5459" s="9">
        <v>1.082901250177869E-2</v>
      </c>
      <c r="E5459" s="9"/>
      <c r="F5459" s="255" t="s">
        <v>9135</v>
      </c>
      <c r="G5459" s="9"/>
      <c r="H5459" s="255" t="s">
        <v>9171</v>
      </c>
      <c r="I5459" s="9">
        <v>3</v>
      </c>
    </row>
    <row r="5460" spans="1:9">
      <c r="A5460" s="255" t="s">
        <v>6640</v>
      </c>
      <c r="B5460" s="9">
        <v>10</v>
      </c>
      <c r="C5460" s="255" t="s">
        <v>9104</v>
      </c>
      <c r="D5460" s="9">
        <v>-5.3325005638626384E-3</v>
      </c>
      <c r="E5460" s="9"/>
      <c r="F5460" s="255" t="s">
        <v>9139</v>
      </c>
      <c r="G5460" s="9"/>
      <c r="H5460" s="255" t="s">
        <v>9171</v>
      </c>
      <c r="I5460" s="9">
        <v>3</v>
      </c>
    </row>
    <row r="5461" spans="1:9">
      <c r="A5461" s="255" t="s">
        <v>6641</v>
      </c>
      <c r="B5461" s="9">
        <v>10</v>
      </c>
      <c r="C5461" s="255" t="s">
        <v>9104</v>
      </c>
      <c r="D5461" s="9">
        <v>-5.6810046742764844E-3</v>
      </c>
      <c r="E5461" s="9"/>
      <c r="F5461" s="255" t="s">
        <v>9140</v>
      </c>
      <c r="G5461" s="9"/>
      <c r="H5461" s="255" t="s">
        <v>9171</v>
      </c>
      <c r="I5461" s="9">
        <v>3</v>
      </c>
    </row>
    <row r="5462" spans="1:9">
      <c r="A5462" s="255" t="s">
        <v>6645</v>
      </c>
      <c r="B5462" s="9">
        <v>1</v>
      </c>
      <c r="C5462" s="255" t="s">
        <v>9105</v>
      </c>
      <c r="D5462" s="9"/>
      <c r="E5462" s="9">
        <v>1741199.3575726699</v>
      </c>
      <c r="F5462" s="255" t="s">
        <v>9124</v>
      </c>
      <c r="G5462" s="9"/>
      <c r="H5462" s="255" t="s">
        <v>9171</v>
      </c>
      <c r="I5462" s="9">
        <v>3</v>
      </c>
    </row>
    <row r="5463" spans="1:9">
      <c r="A5463" s="255" t="s">
        <v>6647</v>
      </c>
      <c r="B5463" s="9">
        <v>1</v>
      </c>
      <c r="C5463" s="255" t="s">
        <v>9105</v>
      </c>
      <c r="D5463" s="9"/>
      <c r="E5463" s="9">
        <v>1741199.3575726699</v>
      </c>
      <c r="F5463" s="255" t="s">
        <v>9118</v>
      </c>
      <c r="G5463" s="9"/>
      <c r="H5463" s="255" t="s">
        <v>9171</v>
      </c>
      <c r="I5463" s="9">
        <v>3</v>
      </c>
    </row>
    <row r="5464" spans="1:9">
      <c r="A5464" s="255" t="s">
        <v>6654</v>
      </c>
      <c r="B5464" s="9">
        <v>1</v>
      </c>
      <c r="C5464" s="255" t="s">
        <v>9105</v>
      </c>
      <c r="D5464" s="9"/>
      <c r="E5464" s="9">
        <v>1741199.3575726699</v>
      </c>
      <c r="F5464" s="255" t="s">
        <v>9122</v>
      </c>
      <c r="G5464" s="9"/>
      <c r="H5464" s="255" t="s">
        <v>9171</v>
      </c>
      <c r="I5464" s="9">
        <v>3</v>
      </c>
    </row>
    <row r="5465" spans="1:9">
      <c r="A5465" s="255" t="s">
        <v>6658</v>
      </c>
      <c r="B5465" s="9">
        <v>1</v>
      </c>
      <c r="C5465" s="255" t="s">
        <v>9105</v>
      </c>
      <c r="D5465" s="9">
        <v>1.49400028106592E-2</v>
      </c>
      <c r="E5465" s="9">
        <v>1741199.3575726699</v>
      </c>
      <c r="F5465" s="255" t="s">
        <v>9117</v>
      </c>
      <c r="G5465" s="9"/>
      <c r="H5465" s="255" t="s">
        <v>9171</v>
      </c>
      <c r="I5465" s="9">
        <v>3</v>
      </c>
    </row>
    <row r="5466" spans="1:9">
      <c r="A5466" s="255" t="s">
        <v>6665</v>
      </c>
      <c r="B5466" s="9">
        <v>1</v>
      </c>
      <c r="C5466" s="255" t="s">
        <v>9105</v>
      </c>
      <c r="D5466" s="9">
        <v>2.2598496936428354E-2</v>
      </c>
      <c r="E5466" s="9">
        <v>1741199.3575726699</v>
      </c>
      <c r="F5466" s="255" t="s">
        <v>9130</v>
      </c>
      <c r="G5466" s="9"/>
      <c r="H5466" s="255" t="s">
        <v>9171</v>
      </c>
      <c r="I5466" s="9">
        <v>3</v>
      </c>
    </row>
    <row r="5467" spans="1:9">
      <c r="A5467" s="255" t="s">
        <v>6649</v>
      </c>
      <c r="B5467" s="9">
        <v>1</v>
      </c>
      <c r="C5467" s="255" t="s">
        <v>9105</v>
      </c>
      <c r="D5467" s="9">
        <v>4.8027165974509192E-2</v>
      </c>
      <c r="E5467" s="9">
        <v>1741199.3575726699</v>
      </c>
      <c r="F5467" s="255" t="s">
        <v>9126</v>
      </c>
      <c r="G5467" s="9"/>
      <c r="H5467" s="255" t="s">
        <v>9171</v>
      </c>
      <c r="I5467" s="9">
        <v>3</v>
      </c>
    </row>
    <row r="5468" spans="1:9">
      <c r="A5468" s="255" t="s">
        <v>6652</v>
      </c>
      <c r="B5468" s="9">
        <v>1</v>
      </c>
      <c r="C5468" s="255" t="s">
        <v>9105</v>
      </c>
      <c r="D5468" s="9">
        <v>2.3640465863154447E-2</v>
      </c>
      <c r="E5468" s="9">
        <v>1741199.3575726699</v>
      </c>
      <c r="F5468" s="255" t="s">
        <v>9128</v>
      </c>
      <c r="G5468" s="9"/>
      <c r="H5468" s="255" t="s">
        <v>9171</v>
      </c>
      <c r="I5468" s="9">
        <v>3</v>
      </c>
    </row>
    <row r="5469" spans="1:9">
      <c r="A5469" s="255" t="s">
        <v>6660</v>
      </c>
      <c r="B5469" s="9">
        <v>1</v>
      </c>
      <c r="C5469" s="255" t="s">
        <v>9105</v>
      </c>
      <c r="D5469" s="9">
        <v>4.8027165974509192E-2</v>
      </c>
      <c r="E5469" s="9">
        <v>1741199.3575726699</v>
      </c>
      <c r="F5469" s="255" t="s">
        <v>9125</v>
      </c>
      <c r="G5469" s="9"/>
      <c r="H5469" s="255" t="s">
        <v>9171</v>
      </c>
      <c r="I5469" s="9">
        <v>3</v>
      </c>
    </row>
    <row r="5470" spans="1:9">
      <c r="A5470" s="255" t="s">
        <v>6653</v>
      </c>
      <c r="B5470" s="9">
        <v>1</v>
      </c>
      <c r="C5470" s="255" t="s">
        <v>9105</v>
      </c>
      <c r="D5470" s="9"/>
      <c r="E5470" s="9">
        <v>1741199.3575726699</v>
      </c>
      <c r="F5470" s="255" t="s">
        <v>9120</v>
      </c>
      <c r="G5470" s="9"/>
      <c r="H5470" s="255" t="s">
        <v>9171</v>
      </c>
      <c r="I5470" s="9">
        <v>3</v>
      </c>
    </row>
    <row r="5471" spans="1:9">
      <c r="A5471" s="255" t="s">
        <v>6664</v>
      </c>
      <c r="B5471" s="9">
        <v>1</v>
      </c>
      <c r="C5471" s="255" t="s">
        <v>9105</v>
      </c>
      <c r="D5471" s="9">
        <v>2.4710519915747166E-2</v>
      </c>
      <c r="E5471" s="9">
        <v>1741199.3575726699</v>
      </c>
      <c r="F5471" s="255" t="s">
        <v>9137</v>
      </c>
      <c r="G5471" s="9"/>
      <c r="H5471" s="255" t="s">
        <v>9171</v>
      </c>
      <c r="I5471" s="9">
        <v>3</v>
      </c>
    </row>
    <row r="5472" spans="1:9">
      <c r="A5472" s="255" t="s">
        <v>6642</v>
      </c>
      <c r="B5472" s="9">
        <v>1</v>
      </c>
      <c r="C5472" s="255" t="s">
        <v>9105</v>
      </c>
      <c r="D5472" s="9">
        <v>4.5986307471768094E-3</v>
      </c>
      <c r="E5472" s="9">
        <v>1741199.3575726699</v>
      </c>
      <c r="F5472" s="255" t="s">
        <v>9139</v>
      </c>
      <c r="G5472" s="9"/>
      <c r="H5472" s="255" t="s">
        <v>9171</v>
      </c>
      <c r="I5472" s="9">
        <v>3</v>
      </c>
    </row>
    <row r="5473" spans="1:9">
      <c r="A5473" s="255" t="s">
        <v>6643</v>
      </c>
      <c r="B5473" s="9">
        <v>1</v>
      </c>
      <c r="C5473" s="255" t="s">
        <v>9105</v>
      </c>
      <c r="D5473" s="9"/>
      <c r="E5473" s="9">
        <v>1741199.3575726699</v>
      </c>
      <c r="F5473" s="255" t="s">
        <v>9141</v>
      </c>
      <c r="G5473" s="9"/>
      <c r="H5473" s="255" t="s">
        <v>9171</v>
      </c>
      <c r="I5473" s="9">
        <v>3</v>
      </c>
    </row>
    <row r="5474" spans="1:9">
      <c r="A5474" s="255" t="s">
        <v>6657</v>
      </c>
      <c r="B5474" s="9">
        <v>1</v>
      </c>
      <c r="C5474" s="255" t="s">
        <v>9105</v>
      </c>
      <c r="D5474" s="9">
        <v>1.966319986594189E-2</v>
      </c>
      <c r="E5474" s="9">
        <v>1741199.3575726699</v>
      </c>
      <c r="F5474" s="255" t="s">
        <v>9134</v>
      </c>
      <c r="G5474" s="9"/>
      <c r="H5474" s="255" t="s">
        <v>9171</v>
      </c>
      <c r="I5474" s="9">
        <v>3</v>
      </c>
    </row>
    <row r="5475" spans="1:9">
      <c r="A5475" s="255" t="s">
        <v>6659</v>
      </c>
      <c r="B5475" s="9">
        <v>1</v>
      </c>
      <c r="C5475" s="255" t="s">
        <v>9105</v>
      </c>
      <c r="D5475" s="9">
        <v>3.5441155888452605E-2</v>
      </c>
      <c r="E5475" s="9">
        <v>1741199.3575726699</v>
      </c>
      <c r="F5475" s="255" t="s">
        <v>9136</v>
      </c>
      <c r="G5475" s="9"/>
      <c r="H5475" s="255" t="s">
        <v>9171</v>
      </c>
      <c r="I5475" s="9">
        <v>3</v>
      </c>
    </row>
    <row r="5476" spans="1:9">
      <c r="A5476" s="255" t="s">
        <v>6646</v>
      </c>
      <c r="B5476" s="9">
        <v>1</v>
      </c>
      <c r="C5476" s="255" t="s">
        <v>9105</v>
      </c>
      <c r="D5476" s="9">
        <v>1.784246958119683E-2</v>
      </c>
      <c r="E5476" s="9">
        <v>1741199.3575726699</v>
      </c>
      <c r="F5476" s="255" t="s">
        <v>9135</v>
      </c>
      <c r="G5476" s="9"/>
      <c r="H5476" s="255" t="s">
        <v>9171</v>
      </c>
      <c r="I5476" s="9">
        <v>3</v>
      </c>
    </row>
    <row r="5477" spans="1:9">
      <c r="A5477" s="255" t="s">
        <v>6666</v>
      </c>
      <c r="B5477" s="9">
        <v>1</v>
      </c>
      <c r="C5477" s="255" t="s">
        <v>9105</v>
      </c>
      <c r="D5477" s="9"/>
      <c r="E5477" s="9">
        <v>1741199.3575726699</v>
      </c>
      <c r="F5477" s="255" t="s">
        <v>9123</v>
      </c>
      <c r="G5477" s="9"/>
      <c r="H5477" s="255" t="s">
        <v>9171</v>
      </c>
      <c r="I5477" s="9">
        <v>3</v>
      </c>
    </row>
    <row r="5478" spans="1:9">
      <c r="A5478" s="255" t="s">
        <v>6644</v>
      </c>
      <c r="B5478" s="9">
        <v>1</v>
      </c>
      <c r="C5478" s="255" t="s">
        <v>9105</v>
      </c>
      <c r="D5478" s="9">
        <v>4.8027165974509192E-2</v>
      </c>
      <c r="E5478" s="9">
        <v>1741199.3575726699</v>
      </c>
      <c r="F5478" s="255" t="s">
        <v>9127</v>
      </c>
      <c r="G5478" s="9"/>
      <c r="H5478" s="255" t="s">
        <v>9171</v>
      </c>
      <c r="I5478" s="9">
        <v>3</v>
      </c>
    </row>
    <row r="5479" spans="1:9">
      <c r="A5479" s="255" t="s">
        <v>6651</v>
      </c>
      <c r="B5479" s="9">
        <v>1</v>
      </c>
      <c r="C5479" s="255" t="s">
        <v>9105</v>
      </c>
      <c r="D5479" s="9">
        <v>-5.3203153742641195E-2</v>
      </c>
      <c r="E5479" s="9">
        <v>1741199.3575726699</v>
      </c>
      <c r="F5479" s="255" t="s">
        <v>9132</v>
      </c>
      <c r="G5479" s="9"/>
      <c r="H5479" s="255" t="s">
        <v>9171</v>
      </c>
      <c r="I5479" s="9">
        <v>3</v>
      </c>
    </row>
    <row r="5480" spans="1:9">
      <c r="A5480" s="255" t="s">
        <v>6650</v>
      </c>
      <c r="B5480" s="9">
        <v>1</v>
      </c>
      <c r="C5480" s="255" t="s">
        <v>9105</v>
      </c>
      <c r="D5480" s="9">
        <v>1.0306996731622071E-2</v>
      </c>
      <c r="E5480" s="9">
        <v>1741199.3575726699</v>
      </c>
      <c r="F5480" s="255" t="s">
        <v>9129</v>
      </c>
      <c r="G5480" s="9"/>
      <c r="H5480" s="255" t="s">
        <v>9171</v>
      </c>
      <c r="I5480" s="9">
        <v>3</v>
      </c>
    </row>
    <row r="5481" spans="1:9">
      <c r="A5481" s="255" t="s">
        <v>6656</v>
      </c>
      <c r="B5481" s="9">
        <v>1</v>
      </c>
      <c r="C5481" s="255" t="s">
        <v>9105</v>
      </c>
      <c r="D5481" s="9"/>
      <c r="E5481" s="9">
        <v>1741199.3575726699</v>
      </c>
      <c r="F5481" s="255" t="s">
        <v>9121</v>
      </c>
      <c r="G5481" s="9"/>
      <c r="H5481" s="255" t="s">
        <v>9171</v>
      </c>
      <c r="I5481" s="9">
        <v>3</v>
      </c>
    </row>
    <row r="5482" spans="1:9">
      <c r="A5482" s="255" t="s">
        <v>6655</v>
      </c>
      <c r="B5482" s="9">
        <v>1</v>
      </c>
      <c r="C5482" s="255" t="s">
        <v>9105</v>
      </c>
      <c r="D5482" s="9">
        <v>4.2296223109755803E-2</v>
      </c>
      <c r="E5482" s="9">
        <v>1741199.3575726699</v>
      </c>
      <c r="F5482" s="255" t="s">
        <v>9138</v>
      </c>
      <c r="G5482" s="9"/>
      <c r="H5482" s="255" t="s">
        <v>9171</v>
      </c>
      <c r="I5482" s="9">
        <v>3</v>
      </c>
    </row>
    <row r="5483" spans="1:9">
      <c r="A5483" s="255" t="s">
        <v>6648</v>
      </c>
      <c r="B5483" s="9">
        <v>1</v>
      </c>
      <c r="C5483" s="255" t="s">
        <v>9105</v>
      </c>
      <c r="D5483" s="9">
        <v>1.5506183758106003E-2</v>
      </c>
      <c r="E5483" s="9">
        <v>1741199.3575726699</v>
      </c>
      <c r="F5483" s="255" t="s">
        <v>9140</v>
      </c>
      <c r="G5483" s="9"/>
      <c r="H5483" s="255" t="s">
        <v>9171</v>
      </c>
      <c r="I5483" s="9">
        <v>3</v>
      </c>
    </row>
    <row r="5484" spans="1:9">
      <c r="A5484" s="255" t="s">
        <v>6663</v>
      </c>
      <c r="B5484" s="9">
        <v>1</v>
      </c>
      <c r="C5484" s="255" t="s">
        <v>9105</v>
      </c>
      <c r="D5484" s="9">
        <v>-5.3203153742641195E-2</v>
      </c>
      <c r="E5484" s="9">
        <v>1741199.3575726699</v>
      </c>
      <c r="F5484" s="255" t="s">
        <v>9133</v>
      </c>
      <c r="G5484" s="9"/>
      <c r="H5484" s="255" t="s">
        <v>9171</v>
      </c>
      <c r="I5484" s="9">
        <v>3</v>
      </c>
    </row>
    <row r="5485" spans="1:9">
      <c r="A5485" s="255" t="s">
        <v>6661</v>
      </c>
      <c r="B5485" s="9">
        <v>1</v>
      </c>
      <c r="C5485" s="255" t="s">
        <v>9105</v>
      </c>
      <c r="D5485" s="9">
        <v>2.2598496936428354E-2</v>
      </c>
      <c r="E5485" s="9">
        <v>1741199.3575726699</v>
      </c>
      <c r="F5485" s="255" t="s">
        <v>9131</v>
      </c>
      <c r="G5485" s="9"/>
      <c r="H5485" s="255" t="s">
        <v>9171</v>
      </c>
      <c r="I5485" s="9">
        <v>3</v>
      </c>
    </row>
    <row r="5486" spans="1:9">
      <c r="A5486" s="255" t="s">
        <v>6662</v>
      </c>
      <c r="B5486" s="9">
        <v>1</v>
      </c>
      <c r="C5486" s="255" t="s">
        <v>9105</v>
      </c>
      <c r="D5486" s="9"/>
      <c r="E5486" s="9">
        <v>1741199.3575726699</v>
      </c>
      <c r="F5486" s="255" t="s">
        <v>9119</v>
      </c>
      <c r="G5486" s="9"/>
      <c r="H5486" s="255" t="s">
        <v>9171</v>
      </c>
      <c r="I5486" s="9">
        <v>3</v>
      </c>
    </row>
    <row r="5487" spans="1:9">
      <c r="A5487" s="255" t="s">
        <v>6683</v>
      </c>
      <c r="B5487" s="9">
        <v>2</v>
      </c>
      <c r="C5487" s="255" t="s">
        <v>9105</v>
      </c>
      <c r="D5487" s="9">
        <v>2.1038367511890525E-2</v>
      </c>
      <c r="E5487" s="9">
        <v>1753550.2249801089</v>
      </c>
      <c r="F5487" s="255" t="s">
        <v>9140</v>
      </c>
      <c r="G5487" s="9"/>
      <c r="H5487" s="255" t="s">
        <v>9171</v>
      </c>
      <c r="I5487" s="9">
        <v>3</v>
      </c>
    </row>
    <row r="5488" spans="1:9">
      <c r="A5488" s="255" t="s">
        <v>6688</v>
      </c>
      <c r="B5488" s="9">
        <v>2</v>
      </c>
      <c r="C5488" s="255" t="s">
        <v>9105</v>
      </c>
      <c r="D5488" s="9">
        <v>5.9885044806865941E-2</v>
      </c>
      <c r="E5488" s="9">
        <v>1753550.2249801089</v>
      </c>
      <c r="F5488" s="255" t="s">
        <v>9138</v>
      </c>
      <c r="G5488" s="9"/>
      <c r="H5488" s="255" t="s">
        <v>9171</v>
      </c>
      <c r="I5488" s="9">
        <v>3</v>
      </c>
    </row>
    <row r="5489" spans="1:9">
      <c r="A5489" s="255" t="s">
        <v>6687</v>
      </c>
      <c r="B5489" s="9">
        <v>2</v>
      </c>
      <c r="C5489" s="255" t="s">
        <v>9105</v>
      </c>
      <c r="D5489" s="9">
        <v>3.7958786062890625E-2</v>
      </c>
      <c r="E5489" s="9">
        <v>1753550.2249801089</v>
      </c>
      <c r="F5489" s="255" t="s">
        <v>9137</v>
      </c>
      <c r="G5489" s="9"/>
      <c r="H5489" s="255" t="s">
        <v>9171</v>
      </c>
      <c r="I5489" s="9">
        <v>3</v>
      </c>
    </row>
    <row r="5490" spans="1:9">
      <c r="A5490" s="255" t="s">
        <v>6680</v>
      </c>
      <c r="B5490" s="9">
        <v>2</v>
      </c>
      <c r="C5490" s="255" t="s">
        <v>9105</v>
      </c>
      <c r="D5490" s="9"/>
      <c r="E5490" s="9">
        <v>1753550.2249801089</v>
      </c>
      <c r="F5490" s="255" t="s">
        <v>9124</v>
      </c>
      <c r="G5490" s="9"/>
      <c r="H5490" s="255" t="s">
        <v>9171</v>
      </c>
      <c r="I5490" s="9">
        <v>3</v>
      </c>
    </row>
    <row r="5491" spans="1:9">
      <c r="A5491" s="255" t="s">
        <v>6685</v>
      </c>
      <c r="B5491" s="9">
        <v>2</v>
      </c>
      <c r="C5491" s="255" t="s">
        <v>9105</v>
      </c>
      <c r="D5491" s="9"/>
      <c r="E5491" s="9">
        <v>1753550.2249801089</v>
      </c>
      <c r="F5491" s="255" t="s">
        <v>9123</v>
      </c>
      <c r="G5491" s="9"/>
      <c r="H5491" s="255" t="s">
        <v>9171</v>
      </c>
      <c r="I5491" s="9">
        <v>3</v>
      </c>
    </row>
    <row r="5492" spans="1:9">
      <c r="A5492" s="255" t="s">
        <v>6669</v>
      </c>
      <c r="B5492" s="9">
        <v>2</v>
      </c>
      <c r="C5492" s="255" t="s">
        <v>9105</v>
      </c>
      <c r="D5492" s="9"/>
      <c r="E5492" s="9">
        <v>1753550.2249801089</v>
      </c>
      <c r="F5492" s="255" t="s">
        <v>9119</v>
      </c>
      <c r="G5492" s="9"/>
      <c r="H5492" s="255" t="s">
        <v>9171</v>
      </c>
      <c r="I5492" s="9">
        <v>3</v>
      </c>
    </row>
    <row r="5493" spans="1:9">
      <c r="A5493" s="255" t="s">
        <v>6675</v>
      </c>
      <c r="B5493" s="9">
        <v>2</v>
      </c>
      <c r="C5493" s="255" t="s">
        <v>9105</v>
      </c>
      <c r="D5493" s="9">
        <v>-6.2321175220889154E-2</v>
      </c>
      <c r="E5493" s="9">
        <v>1753550.2249801089</v>
      </c>
      <c r="F5493" s="255" t="s">
        <v>9132</v>
      </c>
      <c r="G5493" s="9"/>
      <c r="H5493" s="255" t="s">
        <v>9171</v>
      </c>
      <c r="I5493" s="9">
        <v>3</v>
      </c>
    </row>
    <row r="5494" spans="1:9">
      <c r="A5494" s="255" t="s">
        <v>6668</v>
      </c>
      <c r="B5494" s="9">
        <v>2</v>
      </c>
      <c r="C5494" s="255" t="s">
        <v>9105</v>
      </c>
      <c r="D5494" s="9">
        <v>1.9715134398273316E-2</v>
      </c>
      <c r="E5494" s="9">
        <v>1753550.2249801089</v>
      </c>
      <c r="F5494" s="255" t="s">
        <v>9117</v>
      </c>
      <c r="G5494" s="9"/>
      <c r="H5494" s="255" t="s">
        <v>9171</v>
      </c>
      <c r="I5494" s="9">
        <v>3</v>
      </c>
    </row>
    <row r="5495" spans="1:9">
      <c r="A5495" s="255" t="s">
        <v>6677</v>
      </c>
      <c r="B5495" s="9">
        <v>2</v>
      </c>
      <c r="C5495" s="255" t="s">
        <v>9105</v>
      </c>
      <c r="D5495" s="9"/>
      <c r="E5495" s="9">
        <v>1753550.2249801089</v>
      </c>
      <c r="F5495" s="255" t="s">
        <v>9122</v>
      </c>
      <c r="G5495" s="9"/>
      <c r="H5495" s="255" t="s">
        <v>9171</v>
      </c>
      <c r="I5495" s="9">
        <v>3</v>
      </c>
    </row>
    <row r="5496" spans="1:9">
      <c r="A5496" s="255" t="s">
        <v>6674</v>
      </c>
      <c r="B5496" s="9">
        <v>2</v>
      </c>
      <c r="C5496" s="255" t="s">
        <v>9105</v>
      </c>
      <c r="D5496" s="9">
        <v>5.1337989511809776E-2</v>
      </c>
      <c r="E5496" s="9">
        <v>1753550.2249801089</v>
      </c>
      <c r="F5496" s="255" t="s">
        <v>9136</v>
      </c>
      <c r="G5496" s="9"/>
      <c r="H5496" s="255" t="s">
        <v>9171</v>
      </c>
      <c r="I5496" s="9">
        <v>3</v>
      </c>
    </row>
    <row r="5497" spans="1:9">
      <c r="A5497" s="255" t="s">
        <v>6678</v>
      </c>
      <c r="B5497" s="9">
        <v>2</v>
      </c>
      <c r="C5497" s="255" t="s">
        <v>9105</v>
      </c>
      <c r="D5497" s="9"/>
      <c r="E5497" s="9">
        <v>1753550.2249801089</v>
      </c>
      <c r="F5497" s="255" t="s">
        <v>9141</v>
      </c>
      <c r="G5497" s="9"/>
      <c r="H5497" s="255" t="s">
        <v>9171</v>
      </c>
      <c r="I5497" s="9">
        <v>3</v>
      </c>
    </row>
    <row r="5498" spans="1:9">
      <c r="A5498" s="255" t="s">
        <v>6691</v>
      </c>
      <c r="B5498" s="9">
        <v>2</v>
      </c>
      <c r="C5498" s="255" t="s">
        <v>9105</v>
      </c>
      <c r="D5498" s="9">
        <v>6.3464647083210271E-2</v>
      </c>
      <c r="E5498" s="9">
        <v>1753550.2249801089</v>
      </c>
      <c r="F5498" s="255" t="s">
        <v>9127</v>
      </c>
      <c r="G5498" s="9"/>
      <c r="H5498" s="255" t="s">
        <v>9171</v>
      </c>
      <c r="I5498" s="9">
        <v>3</v>
      </c>
    </row>
    <row r="5499" spans="1:9">
      <c r="A5499" s="255" t="s">
        <v>6671</v>
      </c>
      <c r="B5499" s="9">
        <v>2</v>
      </c>
      <c r="C5499" s="255" t="s">
        <v>9105</v>
      </c>
      <c r="D5499" s="9">
        <v>-6.2321175220889154E-2</v>
      </c>
      <c r="E5499" s="9">
        <v>1753550.2249801089</v>
      </c>
      <c r="F5499" s="255" t="s">
        <v>9133</v>
      </c>
      <c r="G5499" s="9"/>
      <c r="H5499" s="255" t="s">
        <v>9171</v>
      </c>
      <c r="I5499" s="9">
        <v>3</v>
      </c>
    </row>
    <row r="5500" spans="1:9">
      <c r="A5500" s="255" t="s">
        <v>6681</v>
      </c>
      <c r="B5500" s="9">
        <v>2</v>
      </c>
      <c r="C5500" s="255" t="s">
        <v>9105</v>
      </c>
      <c r="D5500" s="9">
        <v>1.6561000782716089E-2</v>
      </c>
      <c r="E5500" s="9">
        <v>1753550.2249801089</v>
      </c>
      <c r="F5500" s="255" t="s">
        <v>9129</v>
      </c>
      <c r="G5500" s="9"/>
      <c r="H5500" s="255" t="s">
        <v>9171</v>
      </c>
      <c r="I5500" s="9">
        <v>3</v>
      </c>
    </row>
    <row r="5501" spans="1:9">
      <c r="A5501" s="255" t="s">
        <v>6673</v>
      </c>
      <c r="B5501" s="9">
        <v>2</v>
      </c>
      <c r="C5501" s="255" t="s">
        <v>9105</v>
      </c>
      <c r="D5501" s="9"/>
      <c r="E5501" s="9">
        <v>1753550.2249801089</v>
      </c>
      <c r="F5501" s="255" t="s">
        <v>9120</v>
      </c>
      <c r="G5501" s="9"/>
      <c r="H5501" s="255" t="s">
        <v>9171</v>
      </c>
      <c r="I5501" s="9">
        <v>3</v>
      </c>
    </row>
    <row r="5502" spans="1:9">
      <c r="A5502" s="255" t="s">
        <v>6676</v>
      </c>
      <c r="B5502" s="9">
        <v>2</v>
      </c>
      <c r="C5502" s="255" t="s">
        <v>9105</v>
      </c>
      <c r="D5502" s="9"/>
      <c r="E5502" s="9">
        <v>1753550.2249801089</v>
      </c>
      <c r="F5502" s="255" t="s">
        <v>9121</v>
      </c>
      <c r="G5502" s="9"/>
      <c r="H5502" s="255" t="s">
        <v>9171</v>
      </c>
      <c r="I5502" s="9">
        <v>3</v>
      </c>
    </row>
    <row r="5503" spans="1:9">
      <c r="A5503" s="255" t="s">
        <v>6690</v>
      </c>
      <c r="B5503" s="9">
        <v>2</v>
      </c>
      <c r="C5503" s="255" t="s">
        <v>9105</v>
      </c>
      <c r="D5503" s="9"/>
      <c r="E5503" s="9">
        <v>1753550.2249801089</v>
      </c>
      <c r="F5503" s="255" t="s">
        <v>9118</v>
      </c>
      <c r="G5503" s="9"/>
      <c r="H5503" s="255" t="s">
        <v>9171</v>
      </c>
      <c r="I5503" s="9">
        <v>3</v>
      </c>
    </row>
    <row r="5504" spans="1:9">
      <c r="A5504" s="255" t="s">
        <v>6689</v>
      </c>
      <c r="B5504" s="9">
        <v>2</v>
      </c>
      <c r="C5504" s="255" t="s">
        <v>9105</v>
      </c>
      <c r="D5504" s="9">
        <v>2.5074752545267469E-2</v>
      </c>
      <c r="E5504" s="9">
        <v>1753550.2249801089</v>
      </c>
      <c r="F5504" s="255" t="s">
        <v>9135</v>
      </c>
      <c r="G5504" s="9"/>
      <c r="H5504" s="255" t="s">
        <v>9171</v>
      </c>
      <c r="I5504" s="9">
        <v>3</v>
      </c>
    </row>
    <row r="5505" spans="1:9">
      <c r="A5505" s="255" t="s">
        <v>6679</v>
      </c>
      <c r="B5505" s="9">
        <v>2</v>
      </c>
      <c r="C5505" s="255" t="s">
        <v>9105</v>
      </c>
      <c r="D5505" s="9">
        <v>3.1845030247069535E-2</v>
      </c>
      <c r="E5505" s="9">
        <v>1753550.2249801089</v>
      </c>
      <c r="F5505" s="255" t="s">
        <v>9130</v>
      </c>
      <c r="G5505" s="9"/>
      <c r="H5505" s="255" t="s">
        <v>9171</v>
      </c>
      <c r="I5505" s="9">
        <v>3</v>
      </c>
    </row>
    <row r="5506" spans="1:9">
      <c r="A5506" s="255" t="s">
        <v>6670</v>
      </c>
      <c r="B5506" s="9">
        <v>2</v>
      </c>
      <c r="C5506" s="255" t="s">
        <v>9105</v>
      </c>
      <c r="D5506" s="9">
        <v>3.5781178680588409E-2</v>
      </c>
      <c r="E5506" s="9">
        <v>1753550.2249801089</v>
      </c>
      <c r="F5506" s="255" t="s">
        <v>9128</v>
      </c>
      <c r="G5506" s="9"/>
      <c r="H5506" s="255" t="s">
        <v>9171</v>
      </c>
      <c r="I5506" s="9">
        <v>3</v>
      </c>
    </row>
    <row r="5507" spans="1:9">
      <c r="A5507" s="255" t="s">
        <v>6684</v>
      </c>
      <c r="B5507" s="9">
        <v>2</v>
      </c>
      <c r="C5507" s="255" t="s">
        <v>9105</v>
      </c>
      <c r="D5507" s="9">
        <v>6.3464647083210271E-2</v>
      </c>
      <c r="E5507" s="9">
        <v>1753550.2249801089</v>
      </c>
      <c r="F5507" s="255" t="s">
        <v>9125</v>
      </c>
      <c r="G5507" s="9"/>
      <c r="H5507" s="255" t="s">
        <v>9171</v>
      </c>
      <c r="I5507" s="9">
        <v>3</v>
      </c>
    </row>
    <row r="5508" spans="1:9">
      <c r="A5508" s="255" t="s">
        <v>6686</v>
      </c>
      <c r="B5508" s="9">
        <v>2</v>
      </c>
      <c r="C5508" s="255" t="s">
        <v>9105</v>
      </c>
      <c r="D5508" s="9">
        <v>3.1845030247069535E-2</v>
      </c>
      <c r="E5508" s="9">
        <v>1753550.2249801089</v>
      </c>
      <c r="F5508" s="255" t="s">
        <v>9131</v>
      </c>
      <c r="G5508" s="9"/>
      <c r="H5508" s="255" t="s">
        <v>9171</v>
      </c>
      <c r="I5508" s="9">
        <v>3</v>
      </c>
    </row>
    <row r="5509" spans="1:9">
      <c r="A5509" s="255" t="s">
        <v>6667</v>
      </c>
      <c r="B5509" s="9">
        <v>2</v>
      </c>
      <c r="C5509" s="255" t="s">
        <v>9105</v>
      </c>
      <c r="D5509" s="9">
        <v>1.1645146091104661E-2</v>
      </c>
      <c r="E5509" s="9">
        <v>1753550.2249801089</v>
      </c>
      <c r="F5509" s="255" t="s">
        <v>9139</v>
      </c>
      <c r="G5509" s="9"/>
      <c r="H5509" s="255" t="s">
        <v>9171</v>
      </c>
      <c r="I5509" s="9">
        <v>3</v>
      </c>
    </row>
    <row r="5510" spans="1:9">
      <c r="A5510" s="255" t="s">
        <v>6672</v>
      </c>
      <c r="B5510" s="9">
        <v>2</v>
      </c>
      <c r="C5510" s="255" t="s">
        <v>9105</v>
      </c>
      <c r="D5510" s="9">
        <v>6.3464647083210271E-2</v>
      </c>
      <c r="E5510" s="9">
        <v>1753550.2249801089</v>
      </c>
      <c r="F5510" s="255" t="s">
        <v>9126</v>
      </c>
      <c r="G5510" s="9"/>
      <c r="H5510" s="255" t="s">
        <v>9171</v>
      </c>
      <c r="I5510" s="9">
        <v>3</v>
      </c>
    </row>
    <row r="5511" spans="1:9">
      <c r="A5511" s="255" t="s">
        <v>6682</v>
      </c>
      <c r="B5511" s="9">
        <v>2</v>
      </c>
      <c r="C5511" s="255" t="s">
        <v>9105</v>
      </c>
      <c r="D5511" s="9">
        <v>2.8220415802102369E-2</v>
      </c>
      <c r="E5511" s="9">
        <v>1753550.2249801089</v>
      </c>
      <c r="F5511" s="255" t="s">
        <v>9134</v>
      </c>
      <c r="G5511" s="9"/>
      <c r="H5511" s="255" t="s">
        <v>9171</v>
      </c>
      <c r="I5511" s="9">
        <v>3</v>
      </c>
    </row>
    <row r="5512" spans="1:9">
      <c r="A5512" s="255" t="s">
        <v>6709</v>
      </c>
      <c r="B5512" s="9">
        <v>3</v>
      </c>
      <c r="C5512" s="255" t="s">
        <v>9105</v>
      </c>
      <c r="D5512" s="9"/>
      <c r="E5512" s="9">
        <v>1738714.7758603003</v>
      </c>
      <c r="F5512" s="255" t="s">
        <v>9119</v>
      </c>
      <c r="G5512" s="9"/>
      <c r="H5512" s="255" t="s">
        <v>9171</v>
      </c>
      <c r="I5512" s="9">
        <v>3</v>
      </c>
    </row>
    <row r="5513" spans="1:9">
      <c r="A5513" s="255" t="s">
        <v>6707</v>
      </c>
      <c r="B5513" s="9">
        <v>3</v>
      </c>
      <c r="C5513" s="255" t="s">
        <v>9105</v>
      </c>
      <c r="D5513" s="9">
        <v>4.8961505614777787E-2</v>
      </c>
      <c r="E5513" s="9">
        <v>1738714.7758603003</v>
      </c>
      <c r="F5513" s="255" t="s">
        <v>9130</v>
      </c>
      <c r="G5513" s="9"/>
      <c r="H5513" s="255" t="s">
        <v>9171</v>
      </c>
      <c r="I5513" s="9">
        <v>3</v>
      </c>
    </row>
    <row r="5514" spans="1:9">
      <c r="A5514" s="255" t="s">
        <v>6713</v>
      </c>
      <c r="B5514" s="9">
        <v>3</v>
      </c>
      <c r="C5514" s="255" t="s">
        <v>9105</v>
      </c>
      <c r="D5514" s="9"/>
      <c r="E5514" s="9">
        <v>1738714.7758603003</v>
      </c>
      <c r="F5514" s="255" t="s">
        <v>9141</v>
      </c>
      <c r="G5514" s="9"/>
      <c r="H5514" s="255" t="s">
        <v>9171</v>
      </c>
      <c r="I5514" s="9">
        <v>3</v>
      </c>
    </row>
    <row r="5515" spans="1:9">
      <c r="A5515" s="255" t="s">
        <v>6701</v>
      </c>
      <c r="B5515" s="9">
        <v>3</v>
      </c>
      <c r="C5515" s="255" t="s">
        <v>9105</v>
      </c>
      <c r="D5515" s="9">
        <v>2.7750521861918277E-2</v>
      </c>
      <c r="E5515" s="9">
        <v>1738714.7758603003</v>
      </c>
      <c r="F5515" s="255" t="s">
        <v>9117</v>
      </c>
      <c r="G5515" s="9"/>
      <c r="H5515" s="255" t="s">
        <v>9171</v>
      </c>
      <c r="I5515" s="9">
        <v>3</v>
      </c>
    </row>
    <row r="5516" spans="1:9">
      <c r="A5516" s="255" t="s">
        <v>6702</v>
      </c>
      <c r="B5516" s="9">
        <v>3</v>
      </c>
      <c r="C5516" s="255" t="s">
        <v>9105</v>
      </c>
      <c r="D5516" s="9">
        <v>8.590612321054017E-2</v>
      </c>
      <c r="E5516" s="9">
        <v>1738714.7758603003</v>
      </c>
      <c r="F5516" s="255" t="s">
        <v>9136</v>
      </c>
      <c r="G5516" s="9"/>
      <c r="H5516" s="255" t="s">
        <v>9171</v>
      </c>
      <c r="I5516" s="9">
        <v>3</v>
      </c>
    </row>
    <row r="5517" spans="1:9">
      <c r="A5517" s="255" t="s">
        <v>6710</v>
      </c>
      <c r="B5517" s="9">
        <v>3</v>
      </c>
      <c r="C5517" s="255" t="s">
        <v>9105</v>
      </c>
      <c r="D5517" s="9">
        <v>4.856953182752969E-2</v>
      </c>
      <c r="E5517" s="9">
        <v>1738714.7758603003</v>
      </c>
      <c r="F5517" s="255" t="s">
        <v>9137</v>
      </c>
      <c r="G5517" s="9"/>
      <c r="H5517" s="255" t="s">
        <v>9171</v>
      </c>
      <c r="I5517" s="9">
        <v>3</v>
      </c>
    </row>
    <row r="5518" spans="1:9">
      <c r="A5518" s="255" t="s">
        <v>6708</v>
      </c>
      <c r="B5518" s="9">
        <v>3</v>
      </c>
      <c r="C5518" s="255" t="s">
        <v>9105</v>
      </c>
      <c r="D5518" s="9"/>
      <c r="E5518" s="9">
        <v>1738714.7758603003</v>
      </c>
      <c r="F5518" s="255" t="s">
        <v>9120</v>
      </c>
      <c r="G5518" s="9"/>
      <c r="H5518" s="255" t="s">
        <v>9171</v>
      </c>
      <c r="I5518" s="9">
        <v>3</v>
      </c>
    </row>
    <row r="5519" spans="1:9">
      <c r="A5519" s="255" t="s">
        <v>6697</v>
      </c>
      <c r="B5519" s="9">
        <v>3</v>
      </c>
      <c r="C5519" s="255" t="s">
        <v>9105</v>
      </c>
      <c r="D5519" s="9">
        <v>0.10975791022445905</v>
      </c>
      <c r="E5519" s="9">
        <v>1738714.7758603003</v>
      </c>
      <c r="F5519" s="255" t="s">
        <v>9138</v>
      </c>
      <c r="G5519" s="9"/>
      <c r="H5519" s="255" t="s">
        <v>9171</v>
      </c>
      <c r="I5519" s="9">
        <v>3</v>
      </c>
    </row>
    <row r="5520" spans="1:9">
      <c r="A5520" s="255" t="s">
        <v>6699</v>
      </c>
      <c r="B5520" s="9">
        <v>3</v>
      </c>
      <c r="C5520" s="255" t="s">
        <v>9105</v>
      </c>
      <c r="D5520" s="9">
        <v>9.5746961449064971E-2</v>
      </c>
      <c r="E5520" s="9">
        <v>1738714.7758603003</v>
      </c>
      <c r="F5520" s="255" t="s">
        <v>9127</v>
      </c>
      <c r="G5520" s="9"/>
      <c r="H5520" s="255" t="s">
        <v>9171</v>
      </c>
      <c r="I5520" s="9">
        <v>3</v>
      </c>
    </row>
    <row r="5521" spans="1:9">
      <c r="A5521" s="255" t="s">
        <v>6698</v>
      </c>
      <c r="B5521" s="9">
        <v>3</v>
      </c>
      <c r="C5521" s="255" t="s">
        <v>9105</v>
      </c>
      <c r="D5521" s="9"/>
      <c r="E5521" s="9">
        <v>1738714.7758603003</v>
      </c>
      <c r="F5521" s="255" t="s">
        <v>9124</v>
      </c>
      <c r="G5521" s="9"/>
      <c r="H5521" s="255" t="s">
        <v>9171</v>
      </c>
      <c r="I5521" s="9">
        <v>3</v>
      </c>
    </row>
    <row r="5522" spans="1:9">
      <c r="A5522" s="255" t="s">
        <v>6705</v>
      </c>
      <c r="B5522" s="9">
        <v>3</v>
      </c>
      <c r="C5522" s="255" t="s">
        <v>9105</v>
      </c>
      <c r="D5522" s="9">
        <v>9.5746961449064971E-2</v>
      </c>
      <c r="E5522" s="9">
        <v>1738714.7758603003</v>
      </c>
      <c r="F5522" s="255" t="s">
        <v>9126</v>
      </c>
      <c r="G5522" s="9"/>
      <c r="H5522" s="255" t="s">
        <v>9171</v>
      </c>
      <c r="I5522" s="9">
        <v>3</v>
      </c>
    </row>
    <row r="5523" spans="1:9">
      <c r="A5523" s="255" t="s">
        <v>6700</v>
      </c>
      <c r="B5523" s="9">
        <v>3</v>
      </c>
      <c r="C5523" s="255" t="s">
        <v>9105</v>
      </c>
      <c r="D5523" s="9"/>
      <c r="E5523" s="9">
        <v>1738714.7758603003</v>
      </c>
      <c r="F5523" s="255" t="s">
        <v>9121</v>
      </c>
      <c r="G5523" s="9"/>
      <c r="H5523" s="255" t="s">
        <v>9171</v>
      </c>
      <c r="I5523" s="9">
        <v>3</v>
      </c>
    </row>
    <row r="5524" spans="1:9">
      <c r="A5524" s="255" t="s">
        <v>6715</v>
      </c>
      <c r="B5524" s="9">
        <v>3</v>
      </c>
      <c r="C5524" s="255" t="s">
        <v>9105</v>
      </c>
      <c r="D5524" s="9"/>
      <c r="E5524" s="9">
        <v>1738714.7758603003</v>
      </c>
      <c r="F5524" s="255" t="s">
        <v>9123</v>
      </c>
      <c r="G5524" s="9"/>
      <c r="H5524" s="255" t="s">
        <v>9171</v>
      </c>
      <c r="I5524" s="9">
        <v>3</v>
      </c>
    </row>
    <row r="5525" spans="1:9">
      <c r="A5525" s="255" t="s">
        <v>6706</v>
      </c>
      <c r="B5525" s="9">
        <v>3</v>
      </c>
      <c r="C5525" s="255" t="s">
        <v>9105</v>
      </c>
      <c r="D5525" s="9">
        <v>2.8400069486355602E-2</v>
      </c>
      <c r="E5525" s="9">
        <v>1738714.7758603003</v>
      </c>
      <c r="F5525" s="255" t="s">
        <v>9140</v>
      </c>
      <c r="G5525" s="9"/>
      <c r="H5525" s="255" t="s">
        <v>9171</v>
      </c>
      <c r="I5525" s="9">
        <v>3</v>
      </c>
    </row>
    <row r="5526" spans="1:9">
      <c r="A5526" s="255" t="s">
        <v>6703</v>
      </c>
      <c r="B5526" s="9">
        <v>3</v>
      </c>
      <c r="C5526" s="255" t="s">
        <v>9105</v>
      </c>
      <c r="D5526" s="9">
        <v>3.4282178626523524E-2</v>
      </c>
      <c r="E5526" s="9">
        <v>1738714.7758603003</v>
      </c>
      <c r="F5526" s="255" t="s">
        <v>9135</v>
      </c>
      <c r="G5526" s="9"/>
      <c r="H5526" s="255" t="s">
        <v>9171</v>
      </c>
      <c r="I5526" s="9">
        <v>3</v>
      </c>
    </row>
    <row r="5527" spans="1:9">
      <c r="A5527" s="255" t="s">
        <v>6711</v>
      </c>
      <c r="B5527" s="9">
        <v>3</v>
      </c>
      <c r="C5527" s="255" t="s">
        <v>9105</v>
      </c>
      <c r="D5527" s="9">
        <v>9.5746961449064971E-2</v>
      </c>
      <c r="E5527" s="9">
        <v>1738714.7758603003</v>
      </c>
      <c r="F5527" s="255" t="s">
        <v>9125</v>
      </c>
      <c r="G5527" s="9"/>
      <c r="H5527" s="255" t="s">
        <v>9171</v>
      </c>
      <c r="I5527" s="9">
        <v>3</v>
      </c>
    </row>
    <row r="5528" spans="1:9">
      <c r="A5528" s="255" t="s">
        <v>6694</v>
      </c>
      <c r="B5528" s="9">
        <v>3</v>
      </c>
      <c r="C5528" s="255" t="s">
        <v>9105</v>
      </c>
      <c r="D5528" s="9">
        <v>4.7329880677971871E-2</v>
      </c>
      <c r="E5528" s="9">
        <v>1738714.7758603003</v>
      </c>
      <c r="F5528" s="255" t="s">
        <v>9128</v>
      </c>
      <c r="G5528" s="9"/>
      <c r="H5528" s="255" t="s">
        <v>9171</v>
      </c>
      <c r="I5528" s="9">
        <v>3</v>
      </c>
    </row>
    <row r="5529" spans="1:9">
      <c r="A5529" s="255" t="s">
        <v>6712</v>
      </c>
      <c r="B5529" s="9">
        <v>3</v>
      </c>
      <c r="C5529" s="255" t="s">
        <v>9105</v>
      </c>
      <c r="D5529" s="9">
        <v>-0.10725889257507094</v>
      </c>
      <c r="E5529" s="9">
        <v>1738714.7758603003</v>
      </c>
      <c r="F5529" s="255" t="s">
        <v>9133</v>
      </c>
      <c r="G5529" s="9"/>
      <c r="H5529" s="255" t="s">
        <v>9171</v>
      </c>
      <c r="I5529" s="9">
        <v>3</v>
      </c>
    </row>
    <row r="5530" spans="1:9">
      <c r="A5530" s="255" t="s">
        <v>6704</v>
      </c>
      <c r="B5530" s="9">
        <v>3</v>
      </c>
      <c r="C5530" s="255" t="s">
        <v>9105</v>
      </c>
      <c r="D5530" s="9">
        <v>3.88662642481667E-2</v>
      </c>
      <c r="E5530" s="9">
        <v>1738714.7758603003</v>
      </c>
      <c r="F5530" s="255" t="s">
        <v>9134</v>
      </c>
      <c r="G5530" s="9"/>
      <c r="H5530" s="255" t="s">
        <v>9171</v>
      </c>
      <c r="I5530" s="9">
        <v>3</v>
      </c>
    </row>
    <row r="5531" spans="1:9">
      <c r="A5531" s="255" t="s">
        <v>6692</v>
      </c>
      <c r="B5531" s="9">
        <v>3</v>
      </c>
      <c r="C5531" s="255" t="s">
        <v>9105</v>
      </c>
      <c r="D5531" s="9">
        <v>-0.10725889257507094</v>
      </c>
      <c r="E5531" s="9">
        <v>1738714.7758603003</v>
      </c>
      <c r="F5531" s="255" t="s">
        <v>9132</v>
      </c>
      <c r="G5531" s="9"/>
      <c r="H5531" s="255" t="s">
        <v>9171</v>
      </c>
      <c r="I5531" s="9">
        <v>3</v>
      </c>
    </row>
    <row r="5532" spans="1:9">
      <c r="A5532" s="255" t="s">
        <v>6695</v>
      </c>
      <c r="B5532" s="9">
        <v>3</v>
      </c>
      <c r="C5532" s="255" t="s">
        <v>9105</v>
      </c>
      <c r="D5532" s="9"/>
      <c r="E5532" s="9">
        <v>1738714.7758603003</v>
      </c>
      <c r="F5532" s="255" t="s">
        <v>9118</v>
      </c>
      <c r="G5532" s="9"/>
      <c r="H5532" s="255" t="s">
        <v>9171</v>
      </c>
      <c r="I5532" s="9">
        <v>3</v>
      </c>
    </row>
    <row r="5533" spans="1:9">
      <c r="A5533" s="255" t="s">
        <v>6693</v>
      </c>
      <c r="B5533" s="9">
        <v>3</v>
      </c>
      <c r="C5533" s="255" t="s">
        <v>9105</v>
      </c>
      <c r="D5533" s="9">
        <v>4.8961505614777787E-2</v>
      </c>
      <c r="E5533" s="9">
        <v>1738714.7758603003</v>
      </c>
      <c r="F5533" s="255" t="s">
        <v>9131</v>
      </c>
      <c r="G5533" s="9"/>
      <c r="H5533" s="255" t="s">
        <v>9171</v>
      </c>
      <c r="I5533" s="9">
        <v>3</v>
      </c>
    </row>
    <row r="5534" spans="1:9">
      <c r="A5534" s="255" t="s">
        <v>6716</v>
      </c>
      <c r="B5534" s="9">
        <v>3</v>
      </c>
      <c r="C5534" s="255" t="s">
        <v>9105</v>
      </c>
      <c r="D5534" s="9">
        <v>2.6346738042479494E-2</v>
      </c>
      <c r="E5534" s="9">
        <v>1738714.7758603003</v>
      </c>
      <c r="F5534" s="255" t="s">
        <v>9129</v>
      </c>
      <c r="G5534" s="9"/>
      <c r="H5534" s="255" t="s">
        <v>9171</v>
      </c>
      <c r="I5534" s="9">
        <v>3</v>
      </c>
    </row>
    <row r="5535" spans="1:9">
      <c r="A5535" s="255" t="s">
        <v>6714</v>
      </c>
      <c r="B5535" s="9">
        <v>3</v>
      </c>
      <c r="C5535" s="255" t="s">
        <v>9105</v>
      </c>
      <c r="D5535" s="9"/>
      <c r="E5535" s="9">
        <v>1738714.7758603003</v>
      </c>
      <c r="F5535" s="255" t="s">
        <v>9122</v>
      </c>
      <c r="G5535" s="9"/>
      <c r="H5535" s="255" t="s">
        <v>9171</v>
      </c>
      <c r="I5535" s="9">
        <v>3</v>
      </c>
    </row>
    <row r="5536" spans="1:9">
      <c r="A5536" s="255" t="s">
        <v>6696</v>
      </c>
      <c r="B5536" s="9">
        <v>3</v>
      </c>
      <c r="C5536" s="255" t="s">
        <v>9105</v>
      </c>
      <c r="D5536" s="9">
        <v>2.409231493569217E-2</v>
      </c>
      <c r="E5536" s="9">
        <v>1738714.7758603003</v>
      </c>
      <c r="F5536" s="255" t="s">
        <v>9139</v>
      </c>
      <c r="G5536" s="9"/>
      <c r="H5536" s="255" t="s">
        <v>9171</v>
      </c>
      <c r="I5536" s="9">
        <v>3</v>
      </c>
    </row>
    <row r="5537" spans="1:9">
      <c r="A5537" s="255" t="s">
        <v>6725</v>
      </c>
      <c r="B5537" s="9">
        <v>4</v>
      </c>
      <c r="C5537" s="255" t="s">
        <v>9105</v>
      </c>
      <c r="D5537" s="9">
        <v>5.986635990625308E-2</v>
      </c>
      <c r="E5537" s="9">
        <v>1755359.364322783</v>
      </c>
      <c r="F5537" s="255" t="s">
        <v>9137</v>
      </c>
      <c r="G5537" s="9"/>
      <c r="H5537" s="255" t="s">
        <v>9171</v>
      </c>
      <c r="I5537" s="9">
        <v>3</v>
      </c>
    </row>
    <row r="5538" spans="1:9">
      <c r="A5538" s="255" t="s">
        <v>6739</v>
      </c>
      <c r="B5538" s="9">
        <v>4</v>
      </c>
      <c r="C5538" s="255" t="s">
        <v>9105</v>
      </c>
      <c r="D5538" s="9">
        <v>-9.4335920559134936E-2</v>
      </c>
      <c r="E5538" s="9">
        <v>1755359.364322783</v>
      </c>
      <c r="F5538" s="255" t="s">
        <v>9132</v>
      </c>
      <c r="G5538" s="9"/>
      <c r="H5538" s="255" t="s">
        <v>9171</v>
      </c>
      <c r="I5538" s="9">
        <v>3</v>
      </c>
    </row>
    <row r="5539" spans="1:9">
      <c r="A5539" s="255" t="s">
        <v>6724</v>
      </c>
      <c r="B5539" s="9">
        <v>4</v>
      </c>
      <c r="C5539" s="255" t="s">
        <v>9105</v>
      </c>
      <c r="D5539" s="9"/>
      <c r="E5539" s="9">
        <v>1755359.364322783</v>
      </c>
      <c r="F5539" s="255" t="s">
        <v>9122</v>
      </c>
      <c r="G5539" s="9"/>
      <c r="H5539" s="255" t="s">
        <v>9171</v>
      </c>
      <c r="I5539" s="9">
        <v>3</v>
      </c>
    </row>
    <row r="5540" spans="1:9">
      <c r="A5540" s="255" t="s">
        <v>6734</v>
      </c>
      <c r="B5540" s="9">
        <v>4</v>
      </c>
      <c r="C5540" s="255" t="s">
        <v>9105</v>
      </c>
      <c r="D5540" s="9"/>
      <c r="E5540" s="9">
        <v>1755359.364322783</v>
      </c>
      <c r="F5540" s="255" t="s">
        <v>9141</v>
      </c>
      <c r="G5540" s="9"/>
      <c r="H5540" s="255" t="s">
        <v>9171</v>
      </c>
      <c r="I5540" s="9">
        <v>3</v>
      </c>
    </row>
    <row r="5541" spans="1:9">
      <c r="A5541" s="255" t="s">
        <v>6737</v>
      </c>
      <c r="B5541" s="9">
        <v>4</v>
      </c>
      <c r="C5541" s="255" t="s">
        <v>9105</v>
      </c>
      <c r="D5541" s="9">
        <v>5.0086325687602504E-2</v>
      </c>
      <c r="E5541" s="9">
        <v>1755359.364322783</v>
      </c>
      <c r="F5541" s="255" t="s">
        <v>9134</v>
      </c>
      <c r="G5541" s="9"/>
      <c r="H5541" s="255" t="s">
        <v>9171</v>
      </c>
      <c r="I5541" s="9">
        <v>3</v>
      </c>
    </row>
    <row r="5542" spans="1:9">
      <c r="A5542" s="255" t="s">
        <v>6727</v>
      </c>
      <c r="B5542" s="9">
        <v>4</v>
      </c>
      <c r="C5542" s="255" t="s">
        <v>9105</v>
      </c>
      <c r="D5542" s="9"/>
      <c r="E5542" s="9">
        <v>1755359.364322783</v>
      </c>
      <c r="F5542" s="255" t="s">
        <v>9118</v>
      </c>
      <c r="G5542" s="9"/>
      <c r="H5542" s="255" t="s">
        <v>9171</v>
      </c>
      <c r="I5542" s="9">
        <v>3</v>
      </c>
    </row>
    <row r="5543" spans="1:9">
      <c r="A5543" s="255" t="s">
        <v>6719</v>
      </c>
      <c r="B5543" s="9">
        <v>4</v>
      </c>
      <c r="C5543" s="255" t="s">
        <v>9105</v>
      </c>
      <c r="D5543" s="9"/>
      <c r="E5543" s="9">
        <v>1755359.364322783</v>
      </c>
      <c r="F5543" s="255" t="s">
        <v>9124</v>
      </c>
      <c r="G5543" s="9"/>
      <c r="H5543" s="255" t="s">
        <v>9171</v>
      </c>
      <c r="I5543" s="9">
        <v>3</v>
      </c>
    </row>
    <row r="5544" spans="1:9">
      <c r="A5544" s="255" t="s">
        <v>6729</v>
      </c>
      <c r="B5544" s="9">
        <v>4</v>
      </c>
      <c r="C5544" s="255" t="s">
        <v>9105</v>
      </c>
      <c r="D5544" s="9">
        <v>5.7887365969671693E-2</v>
      </c>
      <c r="E5544" s="9">
        <v>1755359.364322783</v>
      </c>
      <c r="F5544" s="255" t="s">
        <v>9130</v>
      </c>
      <c r="G5544" s="9"/>
      <c r="H5544" s="255" t="s">
        <v>9171</v>
      </c>
      <c r="I5544" s="9">
        <v>3</v>
      </c>
    </row>
    <row r="5545" spans="1:9">
      <c r="A5545" s="255" t="s">
        <v>6731</v>
      </c>
      <c r="B5545" s="9">
        <v>4</v>
      </c>
      <c r="C5545" s="255" t="s">
        <v>9105</v>
      </c>
      <c r="D5545" s="9">
        <v>3.3820142609214204E-2</v>
      </c>
      <c r="E5545" s="9">
        <v>1755359.364322783</v>
      </c>
      <c r="F5545" s="255" t="s">
        <v>9140</v>
      </c>
      <c r="G5545" s="9"/>
      <c r="H5545" s="255" t="s">
        <v>9171</v>
      </c>
      <c r="I5545" s="9">
        <v>3</v>
      </c>
    </row>
    <row r="5546" spans="1:9">
      <c r="A5546" s="255" t="s">
        <v>6726</v>
      </c>
      <c r="B5546" s="9">
        <v>4</v>
      </c>
      <c r="C5546" s="255" t="s">
        <v>9105</v>
      </c>
      <c r="D5546" s="9">
        <v>0.10630414770008069</v>
      </c>
      <c r="E5546" s="9">
        <v>1755359.364322783</v>
      </c>
      <c r="F5546" s="255" t="s">
        <v>9127</v>
      </c>
      <c r="G5546" s="9"/>
      <c r="H5546" s="255" t="s">
        <v>9171</v>
      </c>
      <c r="I5546" s="9">
        <v>3</v>
      </c>
    </row>
    <row r="5547" spans="1:9">
      <c r="A5547" s="255" t="s">
        <v>6723</v>
      </c>
      <c r="B5547" s="9">
        <v>4</v>
      </c>
      <c r="C5547" s="255" t="s">
        <v>9105</v>
      </c>
      <c r="D5547" s="9">
        <v>5.9106513056001175E-2</v>
      </c>
      <c r="E5547" s="9">
        <v>1755359.364322783</v>
      </c>
      <c r="F5547" s="255" t="s">
        <v>9128</v>
      </c>
      <c r="G5547" s="9"/>
      <c r="H5547" s="255" t="s">
        <v>9171</v>
      </c>
      <c r="I5547" s="9">
        <v>3</v>
      </c>
    </row>
    <row r="5548" spans="1:9">
      <c r="A5548" s="255" t="s">
        <v>6736</v>
      </c>
      <c r="B5548" s="9">
        <v>4</v>
      </c>
      <c r="C5548" s="255" t="s">
        <v>9105</v>
      </c>
      <c r="D5548" s="9">
        <v>9.6378235466535248E-2</v>
      </c>
      <c r="E5548" s="9">
        <v>1755359.364322783</v>
      </c>
      <c r="F5548" s="255" t="s">
        <v>9136</v>
      </c>
      <c r="G5548" s="9"/>
      <c r="H5548" s="255" t="s">
        <v>9171</v>
      </c>
      <c r="I5548" s="9">
        <v>3</v>
      </c>
    </row>
    <row r="5549" spans="1:9">
      <c r="A5549" s="255" t="s">
        <v>6718</v>
      </c>
      <c r="B5549" s="9">
        <v>4</v>
      </c>
      <c r="C5549" s="255" t="s">
        <v>9105</v>
      </c>
      <c r="D5549" s="9"/>
      <c r="E5549" s="9">
        <v>1755359.364322783</v>
      </c>
      <c r="F5549" s="255" t="s">
        <v>9120</v>
      </c>
      <c r="G5549" s="9"/>
      <c r="H5549" s="255" t="s">
        <v>9171</v>
      </c>
      <c r="I5549" s="9">
        <v>3</v>
      </c>
    </row>
    <row r="5550" spans="1:9">
      <c r="A5550" s="255" t="s">
        <v>6730</v>
      </c>
      <c r="B5550" s="9">
        <v>4</v>
      </c>
      <c r="C5550" s="255" t="s">
        <v>9105</v>
      </c>
      <c r="D5550" s="9"/>
      <c r="E5550" s="9">
        <v>1755359.364322783</v>
      </c>
      <c r="F5550" s="255" t="s">
        <v>9119</v>
      </c>
      <c r="G5550" s="9"/>
      <c r="H5550" s="255" t="s">
        <v>9171</v>
      </c>
      <c r="I5550" s="9">
        <v>3</v>
      </c>
    </row>
    <row r="5551" spans="1:9">
      <c r="A5551" s="255" t="s">
        <v>6733</v>
      </c>
      <c r="B5551" s="9">
        <v>4</v>
      </c>
      <c r="C5551" s="255" t="s">
        <v>9105</v>
      </c>
      <c r="D5551" s="9">
        <v>3.4484061547243372E-2</v>
      </c>
      <c r="E5551" s="9">
        <v>1755359.364322783</v>
      </c>
      <c r="F5551" s="255" t="s">
        <v>9129</v>
      </c>
      <c r="G5551" s="9"/>
      <c r="H5551" s="255" t="s">
        <v>9171</v>
      </c>
      <c r="I5551" s="9">
        <v>3</v>
      </c>
    </row>
    <row r="5552" spans="1:9">
      <c r="A5552" s="255" t="s">
        <v>6735</v>
      </c>
      <c r="B5552" s="9">
        <v>4</v>
      </c>
      <c r="C5552" s="255" t="s">
        <v>9105</v>
      </c>
      <c r="D5552" s="9"/>
      <c r="E5552" s="9">
        <v>1755359.364322783</v>
      </c>
      <c r="F5552" s="255" t="s">
        <v>9123</v>
      </c>
      <c r="G5552" s="9"/>
      <c r="H5552" s="255" t="s">
        <v>9171</v>
      </c>
      <c r="I5552" s="9">
        <v>3</v>
      </c>
    </row>
    <row r="5553" spans="1:9">
      <c r="A5553" s="255" t="s">
        <v>6738</v>
      </c>
      <c r="B5553" s="9">
        <v>4</v>
      </c>
      <c r="C5553" s="255" t="s">
        <v>9105</v>
      </c>
      <c r="D5553" s="9">
        <v>0.11970316811528368</v>
      </c>
      <c r="E5553" s="9">
        <v>1755359.364322783</v>
      </c>
      <c r="F5553" s="255" t="s">
        <v>9138</v>
      </c>
      <c r="G5553" s="9"/>
      <c r="H5553" s="255" t="s">
        <v>9171</v>
      </c>
      <c r="I5553" s="9">
        <v>3</v>
      </c>
    </row>
    <row r="5554" spans="1:9">
      <c r="A5554" s="255" t="s">
        <v>6741</v>
      </c>
      <c r="B5554" s="9">
        <v>4</v>
      </c>
      <c r="C5554" s="255" t="s">
        <v>9105</v>
      </c>
      <c r="D5554" s="9">
        <v>5.7887365969671693E-2</v>
      </c>
      <c r="E5554" s="9">
        <v>1755359.364322783</v>
      </c>
      <c r="F5554" s="255" t="s">
        <v>9131</v>
      </c>
      <c r="G5554" s="9"/>
      <c r="H5554" s="255" t="s">
        <v>9171</v>
      </c>
      <c r="I5554" s="9">
        <v>3</v>
      </c>
    </row>
    <row r="5555" spans="1:9">
      <c r="A5555" s="255" t="s">
        <v>6740</v>
      </c>
      <c r="B5555" s="9">
        <v>4</v>
      </c>
      <c r="C5555" s="255" t="s">
        <v>9105</v>
      </c>
      <c r="D5555" s="9">
        <v>-9.4335920559134936E-2</v>
      </c>
      <c r="E5555" s="9">
        <v>1755359.364322783</v>
      </c>
      <c r="F5555" s="255" t="s">
        <v>9133</v>
      </c>
      <c r="G5555" s="9"/>
      <c r="H5555" s="255" t="s">
        <v>9171</v>
      </c>
      <c r="I5555" s="9">
        <v>3</v>
      </c>
    </row>
    <row r="5556" spans="1:9">
      <c r="A5556" s="255" t="s">
        <v>6720</v>
      </c>
      <c r="B5556" s="9">
        <v>4</v>
      </c>
      <c r="C5556" s="255" t="s">
        <v>9105</v>
      </c>
      <c r="D5556" s="9">
        <v>3.5213000949301715E-2</v>
      </c>
      <c r="E5556" s="9">
        <v>1755359.364322783</v>
      </c>
      <c r="F5556" s="255" t="s">
        <v>9139</v>
      </c>
      <c r="G5556" s="9"/>
      <c r="H5556" s="255" t="s">
        <v>9171</v>
      </c>
      <c r="I5556" s="9">
        <v>3</v>
      </c>
    </row>
    <row r="5557" spans="1:9">
      <c r="A5557" s="255" t="s">
        <v>6728</v>
      </c>
      <c r="B5557" s="9">
        <v>4</v>
      </c>
      <c r="C5557" s="255" t="s">
        <v>9105</v>
      </c>
      <c r="D5557" s="9"/>
      <c r="E5557" s="9">
        <v>1755359.364322783</v>
      </c>
      <c r="F5557" s="255" t="s">
        <v>9121</v>
      </c>
      <c r="G5557" s="9"/>
      <c r="H5557" s="255" t="s">
        <v>9171</v>
      </c>
      <c r="I5557" s="9">
        <v>3</v>
      </c>
    </row>
    <row r="5558" spans="1:9">
      <c r="A5558" s="255" t="s">
        <v>6717</v>
      </c>
      <c r="B5558" s="9">
        <v>4</v>
      </c>
      <c r="C5558" s="255" t="s">
        <v>9105</v>
      </c>
      <c r="D5558" s="9">
        <v>4.2961904857910974E-2</v>
      </c>
      <c r="E5558" s="9">
        <v>1755359.364322783</v>
      </c>
      <c r="F5558" s="255" t="s">
        <v>9135</v>
      </c>
      <c r="G5558" s="9"/>
      <c r="H5558" s="255" t="s">
        <v>9171</v>
      </c>
      <c r="I5558" s="9">
        <v>3</v>
      </c>
    </row>
    <row r="5559" spans="1:9">
      <c r="A5559" s="255" t="s">
        <v>6722</v>
      </c>
      <c r="B5559" s="9">
        <v>4</v>
      </c>
      <c r="C5559" s="255" t="s">
        <v>9105</v>
      </c>
      <c r="D5559" s="9">
        <v>0.10630414770008069</v>
      </c>
      <c r="E5559" s="9">
        <v>1755359.364322783</v>
      </c>
      <c r="F5559" s="255" t="s">
        <v>9126</v>
      </c>
      <c r="G5559" s="9"/>
      <c r="H5559" s="255" t="s">
        <v>9171</v>
      </c>
      <c r="I5559" s="9">
        <v>3</v>
      </c>
    </row>
    <row r="5560" spans="1:9">
      <c r="A5560" s="255" t="s">
        <v>6732</v>
      </c>
      <c r="B5560" s="9">
        <v>4</v>
      </c>
      <c r="C5560" s="255" t="s">
        <v>9105</v>
      </c>
      <c r="D5560" s="9">
        <v>3.4879942307482287E-2</v>
      </c>
      <c r="E5560" s="9">
        <v>1755359.364322783</v>
      </c>
      <c r="F5560" s="255" t="s">
        <v>9117</v>
      </c>
      <c r="G5560" s="9"/>
      <c r="H5560" s="255" t="s">
        <v>9171</v>
      </c>
      <c r="I5560" s="9">
        <v>3</v>
      </c>
    </row>
    <row r="5561" spans="1:9">
      <c r="A5561" s="255" t="s">
        <v>6721</v>
      </c>
      <c r="B5561" s="9">
        <v>4</v>
      </c>
      <c r="C5561" s="255" t="s">
        <v>9105</v>
      </c>
      <c r="D5561" s="9">
        <v>0.10630414770008069</v>
      </c>
      <c r="E5561" s="9">
        <v>1755359.364322783</v>
      </c>
      <c r="F5561" s="255" t="s">
        <v>9125</v>
      </c>
      <c r="G5561" s="9"/>
      <c r="H5561" s="255" t="s">
        <v>9171</v>
      </c>
      <c r="I5561" s="9">
        <v>3</v>
      </c>
    </row>
    <row r="5562" spans="1:9">
      <c r="A5562" s="255" t="s">
        <v>6746</v>
      </c>
      <c r="B5562" s="9">
        <v>5</v>
      </c>
      <c r="C5562" s="255" t="s">
        <v>9105</v>
      </c>
      <c r="D5562" s="9">
        <v>5.3177306894102029E-2</v>
      </c>
      <c r="E5562" s="9">
        <v>1745868.793903793</v>
      </c>
      <c r="F5562" s="255" t="s">
        <v>9139</v>
      </c>
      <c r="G5562" s="9"/>
      <c r="H5562" s="255" t="s">
        <v>9171</v>
      </c>
      <c r="I5562" s="9">
        <v>3</v>
      </c>
    </row>
    <row r="5563" spans="1:9">
      <c r="A5563" s="255" t="s">
        <v>6757</v>
      </c>
      <c r="B5563" s="9">
        <v>5</v>
      </c>
      <c r="C5563" s="255" t="s">
        <v>9105</v>
      </c>
      <c r="D5563" s="9">
        <v>0.12771729113937108</v>
      </c>
      <c r="E5563" s="9">
        <v>1745868.793903793</v>
      </c>
      <c r="F5563" s="255" t="s">
        <v>9125</v>
      </c>
      <c r="G5563" s="9"/>
      <c r="H5563" s="255" t="s">
        <v>9171</v>
      </c>
      <c r="I5563" s="9">
        <v>3</v>
      </c>
    </row>
    <row r="5564" spans="1:9">
      <c r="A5564" s="255" t="s">
        <v>6748</v>
      </c>
      <c r="B5564" s="9">
        <v>5</v>
      </c>
      <c r="C5564" s="255" t="s">
        <v>9105</v>
      </c>
      <c r="D5564" s="9"/>
      <c r="E5564" s="9">
        <v>1745868.793903793</v>
      </c>
      <c r="F5564" s="255" t="s">
        <v>9119</v>
      </c>
      <c r="G5564" s="9"/>
      <c r="H5564" s="255" t="s">
        <v>9171</v>
      </c>
      <c r="I5564" s="9">
        <v>3</v>
      </c>
    </row>
    <row r="5565" spans="1:9">
      <c r="A5565" s="255" t="s">
        <v>6749</v>
      </c>
      <c r="B5565" s="9">
        <v>5</v>
      </c>
      <c r="C5565" s="255" t="s">
        <v>9105</v>
      </c>
      <c r="D5565" s="9">
        <v>7.4442623352674459E-2</v>
      </c>
      <c r="E5565" s="9">
        <v>1745868.793903793</v>
      </c>
      <c r="F5565" s="255" t="s">
        <v>9131</v>
      </c>
      <c r="G5565" s="9"/>
      <c r="H5565" s="255" t="s">
        <v>9171</v>
      </c>
      <c r="I5565" s="9">
        <v>3</v>
      </c>
    </row>
    <row r="5566" spans="1:9">
      <c r="A5566" s="255" t="s">
        <v>6744</v>
      </c>
      <c r="B5566" s="9">
        <v>5</v>
      </c>
      <c r="C5566" s="255" t="s">
        <v>9105</v>
      </c>
      <c r="D5566" s="9">
        <v>-0.10281158208763751</v>
      </c>
      <c r="E5566" s="9">
        <v>1745868.793903793</v>
      </c>
      <c r="F5566" s="255" t="s">
        <v>9132</v>
      </c>
      <c r="G5566" s="9"/>
      <c r="H5566" s="255" t="s">
        <v>9171</v>
      </c>
      <c r="I5566" s="9">
        <v>3</v>
      </c>
    </row>
    <row r="5567" spans="1:9">
      <c r="A5567" s="255" t="s">
        <v>6745</v>
      </c>
      <c r="B5567" s="9">
        <v>5</v>
      </c>
      <c r="C5567" s="255" t="s">
        <v>9105</v>
      </c>
      <c r="D5567" s="9">
        <v>0.15491128624833914</v>
      </c>
      <c r="E5567" s="9">
        <v>1745868.793903793</v>
      </c>
      <c r="F5567" s="255" t="s">
        <v>9138</v>
      </c>
      <c r="G5567" s="9"/>
      <c r="H5567" s="255" t="s">
        <v>9171</v>
      </c>
      <c r="I5567" s="9">
        <v>3</v>
      </c>
    </row>
    <row r="5568" spans="1:9">
      <c r="A5568" s="255" t="s">
        <v>6750</v>
      </c>
      <c r="B5568" s="9">
        <v>5</v>
      </c>
      <c r="C5568" s="255" t="s">
        <v>9105</v>
      </c>
      <c r="D5568" s="9"/>
      <c r="E5568" s="9">
        <v>1745868.793903793</v>
      </c>
      <c r="F5568" s="255" t="s">
        <v>9118</v>
      </c>
      <c r="G5568" s="9"/>
      <c r="H5568" s="255" t="s">
        <v>9171</v>
      </c>
      <c r="I5568" s="9">
        <v>3</v>
      </c>
    </row>
    <row r="5569" spans="1:9">
      <c r="A5569" s="255" t="s">
        <v>6762</v>
      </c>
      <c r="B5569" s="9">
        <v>5</v>
      </c>
      <c r="C5569" s="255" t="s">
        <v>9105</v>
      </c>
      <c r="D5569" s="9">
        <v>7.1223769000167234E-2</v>
      </c>
      <c r="E5569" s="9">
        <v>1745868.793903793</v>
      </c>
      <c r="F5569" s="255" t="s">
        <v>9137</v>
      </c>
      <c r="G5569" s="9"/>
      <c r="H5569" s="255" t="s">
        <v>9171</v>
      </c>
      <c r="I5569" s="9">
        <v>3</v>
      </c>
    </row>
    <row r="5570" spans="1:9">
      <c r="A5570" s="255" t="s">
        <v>6758</v>
      </c>
      <c r="B5570" s="9">
        <v>5</v>
      </c>
      <c r="C5570" s="255" t="s">
        <v>9105</v>
      </c>
      <c r="D5570" s="9">
        <v>6.3124853166962966E-2</v>
      </c>
      <c r="E5570" s="9">
        <v>1745868.793903793</v>
      </c>
      <c r="F5570" s="255" t="s">
        <v>9134</v>
      </c>
      <c r="G5570" s="9"/>
      <c r="H5570" s="255" t="s">
        <v>9171</v>
      </c>
      <c r="I5570" s="9">
        <v>3</v>
      </c>
    </row>
    <row r="5571" spans="1:9">
      <c r="A5571" s="255" t="s">
        <v>6752</v>
      </c>
      <c r="B5571" s="9">
        <v>5</v>
      </c>
      <c r="C5571" s="255" t="s">
        <v>9105</v>
      </c>
      <c r="D5571" s="9">
        <v>4.4605160321967693E-2</v>
      </c>
      <c r="E5571" s="9">
        <v>1745868.793903793</v>
      </c>
      <c r="F5571" s="255" t="s">
        <v>9140</v>
      </c>
      <c r="G5571" s="9"/>
      <c r="H5571" s="255" t="s">
        <v>9171</v>
      </c>
      <c r="I5571" s="9">
        <v>3</v>
      </c>
    </row>
    <row r="5572" spans="1:9">
      <c r="A5572" s="255" t="s">
        <v>6755</v>
      </c>
      <c r="B5572" s="9">
        <v>5</v>
      </c>
      <c r="C5572" s="255" t="s">
        <v>9105</v>
      </c>
      <c r="D5572" s="9">
        <v>4.8691154055145333E-2</v>
      </c>
      <c r="E5572" s="9">
        <v>1745868.793903793</v>
      </c>
      <c r="F5572" s="255" t="s">
        <v>9129</v>
      </c>
      <c r="G5572" s="9"/>
      <c r="H5572" s="255" t="s">
        <v>9171</v>
      </c>
      <c r="I5572" s="9">
        <v>3</v>
      </c>
    </row>
    <row r="5573" spans="1:9">
      <c r="A5573" s="255" t="s">
        <v>6759</v>
      </c>
      <c r="B5573" s="9">
        <v>5</v>
      </c>
      <c r="C5573" s="255" t="s">
        <v>9105</v>
      </c>
      <c r="D5573" s="9"/>
      <c r="E5573" s="9">
        <v>1745868.793903793</v>
      </c>
      <c r="F5573" s="255" t="s">
        <v>9120</v>
      </c>
      <c r="G5573" s="9"/>
      <c r="H5573" s="255" t="s">
        <v>9171</v>
      </c>
      <c r="I5573" s="9">
        <v>3</v>
      </c>
    </row>
    <row r="5574" spans="1:9">
      <c r="A5574" s="255" t="s">
        <v>6743</v>
      </c>
      <c r="B5574" s="9">
        <v>5</v>
      </c>
      <c r="C5574" s="255" t="s">
        <v>9105</v>
      </c>
      <c r="D5574" s="9">
        <v>5.5013418245289464E-2</v>
      </c>
      <c r="E5574" s="9">
        <v>1745868.793903793</v>
      </c>
      <c r="F5574" s="255" t="s">
        <v>9135</v>
      </c>
      <c r="G5574" s="9"/>
      <c r="H5574" s="255" t="s">
        <v>9171</v>
      </c>
      <c r="I5574" s="9">
        <v>3</v>
      </c>
    </row>
    <row r="5575" spans="1:9">
      <c r="A5575" s="255" t="s">
        <v>6754</v>
      </c>
      <c r="B5575" s="9">
        <v>5</v>
      </c>
      <c r="C5575" s="255" t="s">
        <v>9105</v>
      </c>
      <c r="D5575" s="9">
        <v>0.12771729113937108</v>
      </c>
      <c r="E5575" s="9">
        <v>1745868.793903793</v>
      </c>
      <c r="F5575" s="255" t="s">
        <v>9126</v>
      </c>
      <c r="G5575" s="9"/>
      <c r="H5575" s="255" t="s">
        <v>9171</v>
      </c>
      <c r="I5575" s="9">
        <v>3</v>
      </c>
    </row>
    <row r="5576" spans="1:9">
      <c r="A5576" s="255" t="s">
        <v>6763</v>
      </c>
      <c r="B5576" s="9">
        <v>5</v>
      </c>
      <c r="C5576" s="255" t="s">
        <v>9105</v>
      </c>
      <c r="D5576" s="9"/>
      <c r="E5576" s="9">
        <v>1745868.793903793</v>
      </c>
      <c r="F5576" s="255" t="s">
        <v>9141</v>
      </c>
      <c r="G5576" s="9"/>
      <c r="H5576" s="255" t="s">
        <v>9171</v>
      </c>
      <c r="I5576" s="9">
        <v>3</v>
      </c>
    </row>
    <row r="5577" spans="1:9">
      <c r="A5577" s="255" t="s">
        <v>6742</v>
      </c>
      <c r="B5577" s="9">
        <v>5</v>
      </c>
      <c r="C5577" s="255" t="s">
        <v>9105</v>
      </c>
      <c r="D5577" s="9"/>
      <c r="E5577" s="9">
        <v>1745868.793903793</v>
      </c>
      <c r="F5577" s="255" t="s">
        <v>9121</v>
      </c>
      <c r="G5577" s="9"/>
      <c r="H5577" s="255" t="s">
        <v>9171</v>
      </c>
      <c r="I5577" s="9">
        <v>3</v>
      </c>
    </row>
    <row r="5578" spans="1:9">
      <c r="A5578" s="255" t="s">
        <v>6765</v>
      </c>
      <c r="B5578" s="9">
        <v>5</v>
      </c>
      <c r="C5578" s="255" t="s">
        <v>9105</v>
      </c>
      <c r="D5578" s="9"/>
      <c r="E5578" s="9">
        <v>1745868.793903793</v>
      </c>
      <c r="F5578" s="255" t="s">
        <v>9123</v>
      </c>
      <c r="G5578" s="9"/>
      <c r="H5578" s="255" t="s">
        <v>9171</v>
      </c>
      <c r="I5578" s="9">
        <v>3</v>
      </c>
    </row>
    <row r="5579" spans="1:9">
      <c r="A5579" s="255" t="s">
        <v>6761</v>
      </c>
      <c r="B5579" s="9">
        <v>5</v>
      </c>
      <c r="C5579" s="255" t="s">
        <v>9105</v>
      </c>
      <c r="D5579" s="9"/>
      <c r="E5579" s="9">
        <v>1745868.793903793</v>
      </c>
      <c r="F5579" s="255" t="s">
        <v>9122</v>
      </c>
      <c r="G5579" s="9"/>
      <c r="H5579" s="255" t="s">
        <v>9171</v>
      </c>
      <c r="I5579" s="9">
        <v>3</v>
      </c>
    </row>
    <row r="5580" spans="1:9">
      <c r="A5580" s="255" t="s">
        <v>6747</v>
      </c>
      <c r="B5580" s="9">
        <v>5</v>
      </c>
      <c r="C5580" s="255" t="s">
        <v>9105</v>
      </c>
      <c r="D5580" s="9">
        <v>7.0112625369583265E-2</v>
      </c>
      <c r="E5580" s="9">
        <v>1745868.793903793</v>
      </c>
      <c r="F5580" s="255" t="s">
        <v>9128</v>
      </c>
      <c r="G5580" s="9"/>
      <c r="H5580" s="255" t="s">
        <v>9171</v>
      </c>
      <c r="I5580" s="9">
        <v>3</v>
      </c>
    </row>
    <row r="5581" spans="1:9">
      <c r="A5581" s="255" t="s">
        <v>6756</v>
      </c>
      <c r="B5581" s="9">
        <v>5</v>
      </c>
      <c r="C5581" s="255" t="s">
        <v>9105</v>
      </c>
      <c r="D5581" s="9">
        <v>0.12228913005752839</v>
      </c>
      <c r="E5581" s="9">
        <v>1745868.793903793</v>
      </c>
      <c r="F5581" s="255" t="s">
        <v>9136</v>
      </c>
      <c r="G5581" s="9"/>
      <c r="H5581" s="255" t="s">
        <v>9171</v>
      </c>
      <c r="I5581" s="9">
        <v>3</v>
      </c>
    </row>
    <row r="5582" spans="1:9">
      <c r="A5582" s="255" t="s">
        <v>6751</v>
      </c>
      <c r="B5582" s="9">
        <v>5</v>
      </c>
      <c r="C5582" s="255" t="s">
        <v>9105</v>
      </c>
      <c r="D5582" s="9">
        <v>4.7454781639035729E-2</v>
      </c>
      <c r="E5582" s="9">
        <v>1745868.793903793</v>
      </c>
      <c r="F5582" s="255" t="s">
        <v>9117</v>
      </c>
      <c r="G5582" s="9"/>
      <c r="H5582" s="255" t="s">
        <v>9171</v>
      </c>
      <c r="I5582" s="9">
        <v>3</v>
      </c>
    </row>
    <row r="5583" spans="1:9">
      <c r="A5583" s="255" t="s">
        <v>6764</v>
      </c>
      <c r="B5583" s="9">
        <v>5</v>
      </c>
      <c r="C5583" s="255" t="s">
        <v>9105</v>
      </c>
      <c r="D5583" s="9"/>
      <c r="E5583" s="9">
        <v>1745868.793903793</v>
      </c>
      <c r="F5583" s="255" t="s">
        <v>9124</v>
      </c>
      <c r="G5583" s="9"/>
      <c r="H5583" s="255" t="s">
        <v>9171</v>
      </c>
      <c r="I5583" s="9">
        <v>3</v>
      </c>
    </row>
    <row r="5584" spans="1:9">
      <c r="A5584" s="255" t="s">
        <v>6766</v>
      </c>
      <c r="B5584" s="9">
        <v>5</v>
      </c>
      <c r="C5584" s="255" t="s">
        <v>9105</v>
      </c>
      <c r="D5584" s="9">
        <v>-0.10281158208763751</v>
      </c>
      <c r="E5584" s="9">
        <v>1745868.793903793</v>
      </c>
      <c r="F5584" s="255" t="s">
        <v>9133</v>
      </c>
      <c r="G5584" s="9"/>
      <c r="H5584" s="255" t="s">
        <v>9171</v>
      </c>
      <c r="I5584" s="9">
        <v>3</v>
      </c>
    </row>
    <row r="5585" spans="1:9">
      <c r="A5585" s="255" t="s">
        <v>6760</v>
      </c>
      <c r="B5585" s="9">
        <v>5</v>
      </c>
      <c r="C5585" s="255" t="s">
        <v>9105</v>
      </c>
      <c r="D5585" s="9">
        <v>7.4442623352674459E-2</v>
      </c>
      <c r="E5585" s="9">
        <v>1745868.793903793</v>
      </c>
      <c r="F5585" s="255" t="s">
        <v>9130</v>
      </c>
      <c r="G5585" s="9"/>
      <c r="H5585" s="255" t="s">
        <v>9171</v>
      </c>
      <c r="I5585" s="9">
        <v>3</v>
      </c>
    </row>
    <row r="5586" spans="1:9">
      <c r="A5586" s="255" t="s">
        <v>6753</v>
      </c>
      <c r="B5586" s="9">
        <v>5</v>
      </c>
      <c r="C5586" s="255" t="s">
        <v>9105</v>
      </c>
      <c r="D5586" s="9">
        <v>0.12771729113937108</v>
      </c>
      <c r="E5586" s="9">
        <v>1745868.793903793</v>
      </c>
      <c r="F5586" s="255" t="s">
        <v>9127</v>
      </c>
      <c r="G5586" s="9"/>
      <c r="H5586" s="255" t="s">
        <v>9171</v>
      </c>
      <c r="I5586" s="9">
        <v>3</v>
      </c>
    </row>
    <row r="5587" spans="1:9">
      <c r="A5587" s="255" t="s">
        <v>6783</v>
      </c>
      <c r="B5587" s="9">
        <v>6</v>
      </c>
      <c r="C5587" s="255" t="s">
        <v>9105</v>
      </c>
      <c r="D5587" s="9"/>
      <c r="E5587" s="9">
        <v>1750668.0692784099</v>
      </c>
      <c r="F5587" s="255" t="s">
        <v>9120</v>
      </c>
      <c r="G5587" s="9"/>
      <c r="H5587" s="255" t="s">
        <v>9171</v>
      </c>
      <c r="I5587" s="9">
        <v>3</v>
      </c>
    </row>
    <row r="5588" spans="1:9">
      <c r="A5588" s="255" t="s">
        <v>6770</v>
      </c>
      <c r="B5588" s="9">
        <v>6</v>
      </c>
      <c r="C5588" s="255" t="s">
        <v>9105</v>
      </c>
      <c r="D5588" s="9">
        <v>8.9041720253302745E-2</v>
      </c>
      <c r="E5588" s="9">
        <v>1750668.0692784099</v>
      </c>
      <c r="F5588" s="255" t="s">
        <v>9130</v>
      </c>
      <c r="G5588" s="9"/>
      <c r="H5588" s="255" t="s">
        <v>9171</v>
      </c>
      <c r="I5588" s="9">
        <v>3</v>
      </c>
    </row>
    <row r="5589" spans="1:9">
      <c r="A5589" s="255" t="s">
        <v>6781</v>
      </c>
      <c r="B5589" s="9">
        <v>6</v>
      </c>
      <c r="C5589" s="255" t="s">
        <v>9105</v>
      </c>
      <c r="D5589" s="9">
        <v>7.0881847959655145E-2</v>
      </c>
      <c r="E5589" s="9">
        <v>1750668.0692784099</v>
      </c>
      <c r="F5589" s="255" t="s">
        <v>9135</v>
      </c>
      <c r="G5589" s="9"/>
      <c r="H5589" s="255" t="s">
        <v>9171</v>
      </c>
      <c r="I5589" s="9">
        <v>3</v>
      </c>
    </row>
    <row r="5590" spans="1:9">
      <c r="A5590" s="255" t="s">
        <v>6785</v>
      </c>
      <c r="B5590" s="9">
        <v>6</v>
      </c>
      <c r="C5590" s="255" t="s">
        <v>9105</v>
      </c>
      <c r="D5590" s="9">
        <v>-8.9319356052124502E-2</v>
      </c>
      <c r="E5590" s="9">
        <v>1750668.0692784099</v>
      </c>
      <c r="F5590" s="255" t="s">
        <v>9132</v>
      </c>
      <c r="G5590" s="9"/>
      <c r="H5590" s="255" t="s">
        <v>9171</v>
      </c>
      <c r="I5590" s="9">
        <v>3</v>
      </c>
    </row>
    <row r="5591" spans="1:9">
      <c r="A5591" s="255" t="s">
        <v>6786</v>
      </c>
      <c r="B5591" s="9">
        <v>6</v>
      </c>
      <c r="C5591" s="255" t="s">
        <v>9105</v>
      </c>
      <c r="D5591" s="9">
        <v>8.3494056641335093E-2</v>
      </c>
      <c r="E5591" s="9">
        <v>1750668.0692784099</v>
      </c>
      <c r="F5591" s="255" t="s">
        <v>9137</v>
      </c>
      <c r="G5591" s="9"/>
      <c r="H5591" s="255" t="s">
        <v>9171</v>
      </c>
      <c r="I5591" s="9">
        <v>3</v>
      </c>
    </row>
    <row r="5592" spans="1:9">
      <c r="A5592" s="255" t="s">
        <v>6791</v>
      </c>
      <c r="B5592" s="9">
        <v>6</v>
      </c>
      <c r="C5592" s="255" t="s">
        <v>9105</v>
      </c>
      <c r="D5592" s="9">
        <v>0.14353066895188415</v>
      </c>
      <c r="E5592" s="9">
        <v>1750668.0692784099</v>
      </c>
      <c r="F5592" s="255" t="s">
        <v>9127</v>
      </c>
      <c r="G5592" s="9"/>
      <c r="H5592" s="255" t="s">
        <v>9171</v>
      </c>
      <c r="I5592" s="9">
        <v>3</v>
      </c>
    </row>
    <row r="5593" spans="1:9">
      <c r="A5593" s="255" t="s">
        <v>6769</v>
      </c>
      <c r="B5593" s="9">
        <v>6</v>
      </c>
      <c r="C5593" s="255" t="s">
        <v>9105</v>
      </c>
      <c r="D5593" s="9"/>
      <c r="E5593" s="9">
        <v>1750668.0692784099</v>
      </c>
      <c r="F5593" s="255" t="s">
        <v>9119</v>
      </c>
      <c r="G5593" s="9"/>
      <c r="H5593" s="255" t="s">
        <v>9171</v>
      </c>
      <c r="I5593" s="9">
        <v>3</v>
      </c>
    </row>
    <row r="5594" spans="1:9">
      <c r="A5594" s="255" t="s">
        <v>6789</v>
      </c>
      <c r="B5594" s="9">
        <v>6</v>
      </c>
      <c r="C5594" s="255" t="s">
        <v>9105</v>
      </c>
      <c r="D5594" s="9">
        <v>6.4157565079107526E-2</v>
      </c>
      <c r="E5594" s="9">
        <v>1750668.0692784099</v>
      </c>
      <c r="F5594" s="255" t="s">
        <v>9139</v>
      </c>
      <c r="G5594" s="9"/>
      <c r="H5594" s="255" t="s">
        <v>9171</v>
      </c>
      <c r="I5594" s="9">
        <v>3</v>
      </c>
    </row>
    <row r="5595" spans="1:9">
      <c r="A5595" s="255" t="s">
        <v>6772</v>
      </c>
      <c r="B5595" s="9">
        <v>6</v>
      </c>
      <c r="C5595" s="255" t="s">
        <v>9105</v>
      </c>
      <c r="D5595" s="9">
        <v>7.828786189519743E-2</v>
      </c>
      <c r="E5595" s="9">
        <v>1750668.0692784099</v>
      </c>
      <c r="F5595" s="255" t="s">
        <v>9134</v>
      </c>
      <c r="G5595" s="9"/>
      <c r="H5595" s="255" t="s">
        <v>9171</v>
      </c>
      <c r="I5595" s="9">
        <v>3</v>
      </c>
    </row>
    <row r="5596" spans="1:9">
      <c r="A5596" s="255" t="s">
        <v>6788</v>
      </c>
      <c r="B5596" s="9">
        <v>6</v>
      </c>
      <c r="C5596" s="255" t="s">
        <v>9105</v>
      </c>
      <c r="D5596" s="9">
        <v>6.2703301868710801E-2</v>
      </c>
      <c r="E5596" s="9">
        <v>1750668.0692784099</v>
      </c>
      <c r="F5596" s="255" t="s">
        <v>9129</v>
      </c>
      <c r="G5596" s="9"/>
      <c r="H5596" s="255" t="s">
        <v>9171</v>
      </c>
      <c r="I5596" s="9">
        <v>3</v>
      </c>
    </row>
    <row r="5597" spans="1:9">
      <c r="A5597" s="255" t="s">
        <v>6773</v>
      </c>
      <c r="B5597" s="9">
        <v>6</v>
      </c>
      <c r="C5597" s="255" t="s">
        <v>9105</v>
      </c>
      <c r="D5597" s="9"/>
      <c r="E5597" s="9">
        <v>1750668.0692784099</v>
      </c>
      <c r="F5597" s="255" t="s">
        <v>9122</v>
      </c>
      <c r="G5597" s="9"/>
      <c r="H5597" s="255" t="s">
        <v>9171</v>
      </c>
      <c r="I5597" s="9">
        <v>3</v>
      </c>
    </row>
    <row r="5598" spans="1:9">
      <c r="A5598" s="255" t="s">
        <v>6790</v>
      </c>
      <c r="B5598" s="9">
        <v>6</v>
      </c>
      <c r="C5598" s="255" t="s">
        <v>9105</v>
      </c>
      <c r="D5598" s="9">
        <v>0.13277259380944156</v>
      </c>
      <c r="E5598" s="9">
        <v>1750668.0692784099</v>
      </c>
      <c r="F5598" s="255" t="s">
        <v>9136</v>
      </c>
      <c r="G5598" s="9"/>
      <c r="H5598" s="255" t="s">
        <v>9171</v>
      </c>
      <c r="I5598" s="9">
        <v>3</v>
      </c>
    </row>
    <row r="5599" spans="1:9">
      <c r="A5599" s="255" t="s">
        <v>6784</v>
      </c>
      <c r="B5599" s="9">
        <v>6</v>
      </c>
      <c r="C5599" s="255" t="s">
        <v>9105</v>
      </c>
      <c r="D5599" s="9">
        <v>8.9041720253302745E-2</v>
      </c>
      <c r="E5599" s="9">
        <v>1750668.0692784099</v>
      </c>
      <c r="F5599" s="255" t="s">
        <v>9131</v>
      </c>
      <c r="G5599" s="9"/>
      <c r="H5599" s="255" t="s">
        <v>9171</v>
      </c>
      <c r="I5599" s="9">
        <v>3</v>
      </c>
    </row>
    <row r="5600" spans="1:9">
      <c r="A5600" s="255" t="s">
        <v>6777</v>
      </c>
      <c r="B5600" s="9">
        <v>6</v>
      </c>
      <c r="C5600" s="255" t="s">
        <v>9105</v>
      </c>
      <c r="D5600" s="9"/>
      <c r="E5600" s="9">
        <v>1750668.0692784099</v>
      </c>
      <c r="F5600" s="255" t="s">
        <v>9123</v>
      </c>
      <c r="G5600" s="9"/>
      <c r="H5600" s="255" t="s">
        <v>9171</v>
      </c>
      <c r="I5600" s="9">
        <v>3</v>
      </c>
    </row>
    <row r="5601" spans="1:9">
      <c r="A5601" s="255" t="s">
        <v>6767</v>
      </c>
      <c r="B5601" s="9">
        <v>6</v>
      </c>
      <c r="C5601" s="255" t="s">
        <v>9105</v>
      </c>
      <c r="D5601" s="9">
        <v>6.383602995254492E-2</v>
      </c>
      <c r="E5601" s="9">
        <v>1750668.0692784099</v>
      </c>
      <c r="F5601" s="255" t="s">
        <v>9117</v>
      </c>
      <c r="G5601" s="9"/>
      <c r="H5601" s="255" t="s">
        <v>9171</v>
      </c>
      <c r="I5601" s="9">
        <v>3</v>
      </c>
    </row>
    <row r="5602" spans="1:9">
      <c r="A5602" s="255" t="s">
        <v>6787</v>
      </c>
      <c r="B5602" s="9">
        <v>6</v>
      </c>
      <c r="C5602" s="255" t="s">
        <v>9105</v>
      </c>
      <c r="D5602" s="9">
        <v>0.16425327079020102</v>
      </c>
      <c r="E5602" s="9">
        <v>1750668.0692784099</v>
      </c>
      <c r="F5602" s="255" t="s">
        <v>9138</v>
      </c>
      <c r="G5602" s="9"/>
      <c r="H5602" s="255" t="s">
        <v>9171</v>
      </c>
      <c r="I5602" s="9">
        <v>3</v>
      </c>
    </row>
    <row r="5603" spans="1:9">
      <c r="A5603" s="255" t="s">
        <v>6776</v>
      </c>
      <c r="B5603" s="9">
        <v>6</v>
      </c>
      <c r="C5603" s="255" t="s">
        <v>9105</v>
      </c>
      <c r="D5603" s="9">
        <v>6.1378757080028636E-2</v>
      </c>
      <c r="E5603" s="9">
        <v>1750668.0692784099</v>
      </c>
      <c r="F5603" s="255" t="s">
        <v>9140</v>
      </c>
      <c r="G5603" s="9"/>
      <c r="H5603" s="255" t="s">
        <v>9171</v>
      </c>
      <c r="I5603" s="9">
        <v>3</v>
      </c>
    </row>
    <row r="5604" spans="1:9">
      <c r="A5604" s="255" t="s">
        <v>6778</v>
      </c>
      <c r="B5604" s="9">
        <v>6</v>
      </c>
      <c r="C5604" s="255" t="s">
        <v>9105</v>
      </c>
      <c r="D5604" s="9"/>
      <c r="E5604" s="9">
        <v>1750668.0692784099</v>
      </c>
      <c r="F5604" s="255" t="s">
        <v>9121</v>
      </c>
      <c r="G5604" s="9"/>
      <c r="H5604" s="255" t="s">
        <v>9171</v>
      </c>
      <c r="I5604" s="9">
        <v>3</v>
      </c>
    </row>
    <row r="5605" spans="1:9">
      <c r="A5605" s="255" t="s">
        <v>6771</v>
      </c>
      <c r="B5605" s="9">
        <v>6</v>
      </c>
      <c r="C5605" s="255" t="s">
        <v>9105</v>
      </c>
      <c r="D5605" s="9">
        <v>0.14353066895188415</v>
      </c>
      <c r="E5605" s="9">
        <v>1750668.0692784099</v>
      </c>
      <c r="F5605" s="255" t="s">
        <v>9125</v>
      </c>
      <c r="G5605" s="9"/>
      <c r="H5605" s="255" t="s">
        <v>9171</v>
      </c>
      <c r="I5605" s="9">
        <v>3</v>
      </c>
    </row>
    <row r="5606" spans="1:9">
      <c r="A5606" s="255" t="s">
        <v>6780</v>
      </c>
      <c r="B5606" s="9">
        <v>6</v>
      </c>
      <c r="C5606" s="255" t="s">
        <v>9105</v>
      </c>
      <c r="D5606" s="9"/>
      <c r="E5606" s="9">
        <v>1750668.0692784099</v>
      </c>
      <c r="F5606" s="255" t="s">
        <v>9124</v>
      </c>
      <c r="G5606" s="9"/>
      <c r="H5606" s="255" t="s">
        <v>9171</v>
      </c>
      <c r="I5606" s="9">
        <v>3</v>
      </c>
    </row>
    <row r="5607" spans="1:9">
      <c r="A5607" s="255" t="s">
        <v>6775</v>
      </c>
      <c r="B5607" s="9">
        <v>6</v>
      </c>
      <c r="C5607" s="255" t="s">
        <v>9105</v>
      </c>
      <c r="D5607" s="9">
        <v>8.4956643586344791E-2</v>
      </c>
      <c r="E5607" s="9">
        <v>1750668.0692784099</v>
      </c>
      <c r="F5607" s="255" t="s">
        <v>9128</v>
      </c>
      <c r="G5607" s="9"/>
      <c r="H5607" s="255" t="s">
        <v>9171</v>
      </c>
      <c r="I5607" s="9">
        <v>3</v>
      </c>
    </row>
    <row r="5608" spans="1:9">
      <c r="A5608" s="255" t="s">
        <v>6779</v>
      </c>
      <c r="B5608" s="9">
        <v>6</v>
      </c>
      <c r="C5608" s="255" t="s">
        <v>9105</v>
      </c>
      <c r="D5608" s="9">
        <v>0.14353066895188415</v>
      </c>
      <c r="E5608" s="9">
        <v>1750668.0692784099</v>
      </c>
      <c r="F5608" s="255" t="s">
        <v>9126</v>
      </c>
      <c r="G5608" s="9"/>
      <c r="H5608" s="255" t="s">
        <v>9171</v>
      </c>
      <c r="I5608" s="9">
        <v>3</v>
      </c>
    </row>
    <row r="5609" spans="1:9">
      <c r="A5609" s="255" t="s">
        <v>6782</v>
      </c>
      <c r="B5609" s="9">
        <v>6</v>
      </c>
      <c r="C5609" s="255" t="s">
        <v>9105</v>
      </c>
      <c r="D5609" s="9"/>
      <c r="E5609" s="9">
        <v>1750668.0692784099</v>
      </c>
      <c r="F5609" s="255" t="s">
        <v>9118</v>
      </c>
      <c r="G5609" s="9"/>
      <c r="H5609" s="255" t="s">
        <v>9171</v>
      </c>
      <c r="I5609" s="9">
        <v>3</v>
      </c>
    </row>
    <row r="5610" spans="1:9">
      <c r="A5610" s="255" t="s">
        <v>6768</v>
      </c>
      <c r="B5610" s="9">
        <v>6</v>
      </c>
      <c r="C5610" s="255" t="s">
        <v>9105</v>
      </c>
      <c r="D5610" s="9">
        <v>-8.9319356052124502E-2</v>
      </c>
      <c r="E5610" s="9">
        <v>1750668.0692784099</v>
      </c>
      <c r="F5610" s="255" t="s">
        <v>9133</v>
      </c>
      <c r="G5610" s="9"/>
      <c r="H5610" s="255" t="s">
        <v>9171</v>
      </c>
      <c r="I5610" s="9">
        <v>3</v>
      </c>
    </row>
    <row r="5611" spans="1:9">
      <c r="A5611" s="255" t="s">
        <v>6774</v>
      </c>
      <c r="B5611" s="9">
        <v>6</v>
      </c>
      <c r="C5611" s="255" t="s">
        <v>9105</v>
      </c>
      <c r="D5611" s="9"/>
      <c r="E5611" s="9">
        <v>1750668.0692784099</v>
      </c>
      <c r="F5611" s="255" t="s">
        <v>9141</v>
      </c>
      <c r="G5611" s="9"/>
      <c r="H5611" s="255" t="s">
        <v>9171</v>
      </c>
      <c r="I5611" s="9">
        <v>3</v>
      </c>
    </row>
    <row r="5612" spans="1:9">
      <c r="A5612" s="255" t="s">
        <v>6794</v>
      </c>
      <c r="B5612" s="9">
        <v>7</v>
      </c>
      <c r="C5612" s="255" t="s">
        <v>9105</v>
      </c>
      <c r="D5612" s="9">
        <v>8.1475386462381685E-2</v>
      </c>
      <c r="E5612" s="9">
        <v>1747476.4279072278</v>
      </c>
      <c r="F5612" s="255" t="s">
        <v>9129</v>
      </c>
      <c r="G5612" s="9"/>
      <c r="H5612" s="255" t="s">
        <v>9171</v>
      </c>
      <c r="I5612" s="9">
        <v>3</v>
      </c>
    </row>
    <row r="5613" spans="1:9">
      <c r="A5613" s="255" t="s">
        <v>6806</v>
      </c>
      <c r="B5613" s="9">
        <v>7</v>
      </c>
      <c r="C5613" s="255" t="s">
        <v>9105</v>
      </c>
      <c r="D5613" s="9">
        <v>0.10657562671359395</v>
      </c>
      <c r="E5613" s="9">
        <v>1747476.4279072278</v>
      </c>
      <c r="F5613" s="255" t="s">
        <v>9131</v>
      </c>
      <c r="G5613" s="9"/>
      <c r="H5613" s="255" t="s">
        <v>9171</v>
      </c>
      <c r="I5613" s="9">
        <v>3</v>
      </c>
    </row>
    <row r="5614" spans="1:9">
      <c r="A5614" s="255" t="s">
        <v>6805</v>
      </c>
      <c r="B5614" s="9">
        <v>7</v>
      </c>
      <c r="C5614" s="255" t="s">
        <v>9105</v>
      </c>
      <c r="D5614" s="9">
        <v>-6.845936763505428E-2</v>
      </c>
      <c r="E5614" s="9">
        <v>1747476.4279072278</v>
      </c>
      <c r="F5614" s="255" t="s">
        <v>9133</v>
      </c>
      <c r="G5614" s="9"/>
      <c r="H5614" s="255" t="s">
        <v>9171</v>
      </c>
      <c r="I5614" s="9">
        <v>3</v>
      </c>
    </row>
    <row r="5615" spans="1:9">
      <c r="A5615" s="255" t="s">
        <v>6809</v>
      </c>
      <c r="B5615" s="9">
        <v>7</v>
      </c>
      <c r="C5615" s="255" t="s">
        <v>9105</v>
      </c>
      <c r="D5615" s="9"/>
      <c r="E5615" s="9">
        <v>1747476.4279072278</v>
      </c>
      <c r="F5615" s="255" t="s">
        <v>9141</v>
      </c>
      <c r="G5615" s="9"/>
      <c r="H5615" s="255" t="s">
        <v>9171</v>
      </c>
      <c r="I5615" s="9">
        <v>3</v>
      </c>
    </row>
    <row r="5616" spans="1:9">
      <c r="A5616" s="255" t="s">
        <v>6813</v>
      </c>
      <c r="B5616" s="9">
        <v>7</v>
      </c>
      <c r="C5616" s="255" t="s">
        <v>9105</v>
      </c>
      <c r="D5616" s="9">
        <v>0.10657562671359395</v>
      </c>
      <c r="E5616" s="9">
        <v>1747476.4279072278</v>
      </c>
      <c r="F5616" s="255" t="s">
        <v>9130</v>
      </c>
      <c r="G5616" s="9"/>
      <c r="H5616" s="255" t="s">
        <v>9171</v>
      </c>
      <c r="I5616" s="9">
        <v>3</v>
      </c>
    </row>
    <row r="5617" spans="1:9">
      <c r="A5617" s="255" t="s">
        <v>6798</v>
      </c>
      <c r="B5617" s="9">
        <v>7</v>
      </c>
      <c r="C5617" s="255" t="s">
        <v>9105</v>
      </c>
      <c r="D5617" s="9">
        <v>0.15661532804794731</v>
      </c>
      <c r="E5617" s="9">
        <v>1747476.4279072278</v>
      </c>
      <c r="F5617" s="255" t="s">
        <v>9136</v>
      </c>
      <c r="G5617" s="9"/>
      <c r="H5617" s="255" t="s">
        <v>9171</v>
      </c>
      <c r="I5617" s="9">
        <v>3</v>
      </c>
    </row>
    <row r="5618" spans="1:9">
      <c r="A5618" s="255" t="s">
        <v>6796</v>
      </c>
      <c r="B5618" s="9">
        <v>7</v>
      </c>
      <c r="C5618" s="255" t="s">
        <v>9105</v>
      </c>
      <c r="D5618" s="9">
        <v>8.5589097070701295E-2</v>
      </c>
      <c r="E5618" s="9">
        <v>1747476.4279072278</v>
      </c>
      <c r="F5618" s="255" t="s">
        <v>9135</v>
      </c>
      <c r="G5618" s="9"/>
      <c r="H5618" s="255" t="s">
        <v>9171</v>
      </c>
      <c r="I5618" s="9">
        <v>3</v>
      </c>
    </row>
    <row r="5619" spans="1:9">
      <c r="A5619" s="255" t="s">
        <v>6810</v>
      </c>
      <c r="B5619" s="9">
        <v>7</v>
      </c>
      <c r="C5619" s="255" t="s">
        <v>9105</v>
      </c>
      <c r="D5619" s="9">
        <v>0.15850303113854891</v>
      </c>
      <c r="E5619" s="9">
        <v>1747476.4279072278</v>
      </c>
      <c r="F5619" s="255" t="s">
        <v>9126</v>
      </c>
      <c r="G5619" s="9"/>
      <c r="H5619" s="255" t="s">
        <v>9171</v>
      </c>
      <c r="I5619" s="9">
        <v>3</v>
      </c>
    </row>
    <row r="5620" spans="1:9">
      <c r="A5620" s="255" t="s">
        <v>6812</v>
      </c>
      <c r="B5620" s="9">
        <v>7</v>
      </c>
      <c r="C5620" s="255" t="s">
        <v>9105</v>
      </c>
      <c r="D5620" s="9"/>
      <c r="E5620" s="9">
        <v>1747476.4279072278</v>
      </c>
      <c r="F5620" s="255" t="s">
        <v>9121</v>
      </c>
      <c r="G5620" s="9"/>
      <c r="H5620" s="255" t="s">
        <v>9171</v>
      </c>
      <c r="I5620" s="9">
        <v>3</v>
      </c>
    </row>
    <row r="5621" spans="1:9">
      <c r="A5621" s="255" t="s">
        <v>6815</v>
      </c>
      <c r="B5621" s="9">
        <v>7</v>
      </c>
      <c r="C5621" s="255" t="s">
        <v>9105</v>
      </c>
      <c r="D5621" s="9"/>
      <c r="E5621" s="9">
        <v>1747476.4279072278</v>
      </c>
      <c r="F5621" s="255" t="s">
        <v>9118</v>
      </c>
      <c r="G5621" s="9"/>
      <c r="H5621" s="255" t="s">
        <v>9171</v>
      </c>
      <c r="I5621" s="9">
        <v>3</v>
      </c>
    </row>
    <row r="5622" spans="1:9">
      <c r="A5622" s="255" t="s">
        <v>6803</v>
      </c>
      <c r="B5622" s="9">
        <v>7</v>
      </c>
      <c r="C5622" s="255" t="s">
        <v>9105</v>
      </c>
      <c r="D5622" s="9">
        <v>9.8886747056848107E-2</v>
      </c>
      <c r="E5622" s="9">
        <v>1747476.4279072278</v>
      </c>
      <c r="F5622" s="255" t="s">
        <v>9137</v>
      </c>
      <c r="G5622" s="9"/>
      <c r="H5622" s="255" t="s">
        <v>9171</v>
      </c>
      <c r="I5622" s="9">
        <v>3</v>
      </c>
    </row>
    <row r="5623" spans="1:9">
      <c r="A5623" s="255" t="s">
        <v>6804</v>
      </c>
      <c r="B5623" s="9">
        <v>7</v>
      </c>
      <c r="C5623" s="255" t="s">
        <v>9105</v>
      </c>
      <c r="D5623" s="9"/>
      <c r="E5623" s="9">
        <v>1747476.4279072278</v>
      </c>
      <c r="F5623" s="255" t="s">
        <v>9119</v>
      </c>
      <c r="G5623" s="9"/>
      <c r="H5623" s="255" t="s">
        <v>9171</v>
      </c>
      <c r="I5623" s="9">
        <v>3</v>
      </c>
    </row>
    <row r="5624" spans="1:9">
      <c r="A5624" s="255" t="s">
        <v>6793</v>
      </c>
      <c r="B5624" s="9">
        <v>7</v>
      </c>
      <c r="C5624" s="255" t="s">
        <v>9105</v>
      </c>
      <c r="D5624" s="9">
        <v>9.4909892198348833E-2</v>
      </c>
      <c r="E5624" s="9">
        <v>1747476.4279072278</v>
      </c>
      <c r="F5624" s="255" t="s">
        <v>9134</v>
      </c>
      <c r="G5624" s="9"/>
      <c r="H5624" s="255" t="s">
        <v>9171</v>
      </c>
      <c r="I5624" s="9">
        <v>3</v>
      </c>
    </row>
    <row r="5625" spans="1:9">
      <c r="A5625" s="255" t="s">
        <v>6811</v>
      </c>
      <c r="B5625" s="9">
        <v>7</v>
      </c>
      <c r="C5625" s="255" t="s">
        <v>9105</v>
      </c>
      <c r="D5625" s="9">
        <v>0.19349415836993583</v>
      </c>
      <c r="E5625" s="9">
        <v>1747476.4279072278</v>
      </c>
      <c r="F5625" s="255" t="s">
        <v>9138</v>
      </c>
      <c r="G5625" s="9"/>
      <c r="H5625" s="255" t="s">
        <v>9171</v>
      </c>
      <c r="I5625" s="9">
        <v>3</v>
      </c>
    </row>
    <row r="5626" spans="1:9">
      <c r="A5626" s="255" t="s">
        <v>6808</v>
      </c>
      <c r="B5626" s="9">
        <v>7</v>
      </c>
      <c r="C5626" s="255" t="s">
        <v>9105</v>
      </c>
      <c r="D5626" s="9"/>
      <c r="E5626" s="9">
        <v>1747476.4279072278</v>
      </c>
      <c r="F5626" s="255" t="s">
        <v>9120</v>
      </c>
      <c r="G5626" s="9"/>
      <c r="H5626" s="255" t="s">
        <v>9171</v>
      </c>
      <c r="I5626" s="9">
        <v>3</v>
      </c>
    </row>
    <row r="5627" spans="1:9">
      <c r="A5627" s="255" t="s">
        <v>6801</v>
      </c>
      <c r="B5627" s="9">
        <v>7</v>
      </c>
      <c r="C5627" s="255" t="s">
        <v>9105</v>
      </c>
      <c r="D5627" s="9">
        <v>9.9575369351873722E-2</v>
      </c>
      <c r="E5627" s="9">
        <v>1747476.4279072278</v>
      </c>
      <c r="F5627" s="255" t="s">
        <v>9128</v>
      </c>
      <c r="G5627" s="9"/>
      <c r="H5627" s="255" t="s">
        <v>9171</v>
      </c>
      <c r="I5627" s="9">
        <v>3</v>
      </c>
    </row>
    <row r="5628" spans="1:9">
      <c r="A5628" s="255" t="s">
        <v>6807</v>
      </c>
      <c r="B5628" s="9">
        <v>7</v>
      </c>
      <c r="C5628" s="255" t="s">
        <v>9105</v>
      </c>
      <c r="D5628" s="9">
        <v>0.15850303113854891</v>
      </c>
      <c r="E5628" s="9">
        <v>1747476.4279072278</v>
      </c>
      <c r="F5628" s="255" t="s">
        <v>9127</v>
      </c>
      <c r="G5628" s="9"/>
      <c r="H5628" s="255" t="s">
        <v>9171</v>
      </c>
      <c r="I5628" s="9">
        <v>3</v>
      </c>
    </row>
    <row r="5629" spans="1:9">
      <c r="A5629" s="255" t="s">
        <v>6799</v>
      </c>
      <c r="B5629" s="9">
        <v>7</v>
      </c>
      <c r="C5629" s="255" t="s">
        <v>9105</v>
      </c>
      <c r="D5629" s="9">
        <v>-6.845936763505428E-2</v>
      </c>
      <c r="E5629" s="9">
        <v>1747476.4279072278</v>
      </c>
      <c r="F5629" s="255" t="s">
        <v>9132</v>
      </c>
      <c r="G5629" s="9"/>
      <c r="H5629" s="255" t="s">
        <v>9171</v>
      </c>
      <c r="I5629" s="9">
        <v>3</v>
      </c>
    </row>
    <row r="5630" spans="1:9">
      <c r="A5630" s="255" t="s">
        <v>6800</v>
      </c>
      <c r="B5630" s="9">
        <v>7</v>
      </c>
      <c r="C5630" s="255" t="s">
        <v>9105</v>
      </c>
      <c r="D5630" s="9">
        <v>7.8587593695109551E-2</v>
      </c>
      <c r="E5630" s="9">
        <v>1747476.4279072278</v>
      </c>
      <c r="F5630" s="255" t="s">
        <v>9117</v>
      </c>
      <c r="G5630" s="9"/>
      <c r="H5630" s="255" t="s">
        <v>9171</v>
      </c>
      <c r="I5630" s="9">
        <v>3</v>
      </c>
    </row>
    <row r="5631" spans="1:9">
      <c r="A5631" s="255" t="s">
        <v>6792</v>
      </c>
      <c r="B5631" s="9">
        <v>7</v>
      </c>
      <c r="C5631" s="255" t="s">
        <v>9105</v>
      </c>
      <c r="D5631" s="9">
        <v>7.3629038132204505E-2</v>
      </c>
      <c r="E5631" s="9">
        <v>1747476.4279072278</v>
      </c>
      <c r="F5631" s="255" t="s">
        <v>9140</v>
      </c>
      <c r="G5631" s="9"/>
      <c r="H5631" s="255" t="s">
        <v>9171</v>
      </c>
      <c r="I5631" s="9">
        <v>3</v>
      </c>
    </row>
    <row r="5632" spans="1:9">
      <c r="A5632" s="255" t="s">
        <v>6814</v>
      </c>
      <c r="B5632" s="9">
        <v>7</v>
      </c>
      <c r="C5632" s="255" t="s">
        <v>9105</v>
      </c>
      <c r="D5632" s="9"/>
      <c r="E5632" s="9">
        <v>1747476.4279072278</v>
      </c>
      <c r="F5632" s="255" t="s">
        <v>9122</v>
      </c>
      <c r="G5632" s="9"/>
      <c r="H5632" s="255" t="s">
        <v>9171</v>
      </c>
      <c r="I5632" s="9">
        <v>3</v>
      </c>
    </row>
    <row r="5633" spans="1:9">
      <c r="A5633" s="255" t="s">
        <v>6802</v>
      </c>
      <c r="B5633" s="9">
        <v>7</v>
      </c>
      <c r="C5633" s="255" t="s">
        <v>9105</v>
      </c>
      <c r="D5633" s="9"/>
      <c r="E5633" s="9">
        <v>1747476.4279072278</v>
      </c>
      <c r="F5633" s="255" t="s">
        <v>9124</v>
      </c>
      <c r="G5633" s="9"/>
      <c r="H5633" s="255" t="s">
        <v>9171</v>
      </c>
      <c r="I5633" s="9">
        <v>3</v>
      </c>
    </row>
    <row r="5634" spans="1:9">
      <c r="A5634" s="255" t="s">
        <v>6797</v>
      </c>
      <c r="B5634" s="9">
        <v>7</v>
      </c>
      <c r="C5634" s="255" t="s">
        <v>9105</v>
      </c>
      <c r="D5634" s="9"/>
      <c r="E5634" s="9">
        <v>1747476.4279072278</v>
      </c>
      <c r="F5634" s="255" t="s">
        <v>9123</v>
      </c>
      <c r="G5634" s="9"/>
      <c r="H5634" s="255" t="s">
        <v>9171</v>
      </c>
      <c r="I5634" s="9">
        <v>3</v>
      </c>
    </row>
    <row r="5635" spans="1:9">
      <c r="A5635" s="255" t="s">
        <v>6816</v>
      </c>
      <c r="B5635" s="9">
        <v>7</v>
      </c>
      <c r="C5635" s="255" t="s">
        <v>9105</v>
      </c>
      <c r="D5635" s="9">
        <v>0.15850303113854891</v>
      </c>
      <c r="E5635" s="9">
        <v>1747476.4279072278</v>
      </c>
      <c r="F5635" s="255" t="s">
        <v>9125</v>
      </c>
      <c r="G5635" s="9"/>
      <c r="H5635" s="255" t="s">
        <v>9171</v>
      </c>
      <c r="I5635" s="9">
        <v>3</v>
      </c>
    </row>
    <row r="5636" spans="1:9">
      <c r="A5636" s="255" t="s">
        <v>6795</v>
      </c>
      <c r="B5636" s="9">
        <v>7</v>
      </c>
      <c r="C5636" s="255" t="s">
        <v>9105</v>
      </c>
      <c r="D5636" s="9">
        <v>9.0090161749737011E-2</v>
      </c>
      <c r="E5636" s="9">
        <v>1747476.4279072278</v>
      </c>
      <c r="F5636" s="255" t="s">
        <v>9139</v>
      </c>
      <c r="G5636" s="9"/>
      <c r="H5636" s="255" t="s">
        <v>9171</v>
      </c>
      <c r="I5636" s="9">
        <v>3</v>
      </c>
    </row>
    <row r="5637" spans="1:9">
      <c r="A5637" s="255" t="s">
        <v>6828</v>
      </c>
      <c r="B5637" s="9">
        <v>8</v>
      </c>
      <c r="C5637" s="255" t="s">
        <v>9105</v>
      </c>
      <c r="D5637" s="9">
        <v>0.12400247807687695</v>
      </c>
      <c r="E5637" s="9">
        <v>1747861.7394594473</v>
      </c>
      <c r="F5637" s="255" t="s">
        <v>9129</v>
      </c>
      <c r="G5637" s="9"/>
      <c r="H5637" s="255" t="s">
        <v>9171</v>
      </c>
      <c r="I5637" s="9">
        <v>3</v>
      </c>
    </row>
    <row r="5638" spans="1:9">
      <c r="A5638" s="255" t="s">
        <v>6830</v>
      </c>
      <c r="B5638" s="9">
        <v>8</v>
      </c>
      <c r="C5638" s="255" t="s">
        <v>9105</v>
      </c>
      <c r="D5638" s="9">
        <v>0.19189730769143198</v>
      </c>
      <c r="E5638" s="9">
        <v>1747861.7394594473</v>
      </c>
      <c r="F5638" s="255" t="s">
        <v>9133</v>
      </c>
      <c r="G5638" s="9"/>
      <c r="H5638" s="255" t="s">
        <v>9171</v>
      </c>
      <c r="I5638" s="9">
        <v>3</v>
      </c>
    </row>
    <row r="5639" spans="1:9">
      <c r="A5639" s="255" t="s">
        <v>6835</v>
      </c>
      <c r="B5639" s="9">
        <v>8</v>
      </c>
      <c r="C5639" s="255" t="s">
        <v>9105</v>
      </c>
      <c r="D5639" s="9">
        <v>0.11365010597378364</v>
      </c>
      <c r="E5639" s="9">
        <v>1747861.7394594473</v>
      </c>
      <c r="F5639" s="255" t="s">
        <v>9140</v>
      </c>
      <c r="G5639" s="9"/>
      <c r="H5639" s="255" t="s">
        <v>9171</v>
      </c>
      <c r="I5639" s="9">
        <v>3</v>
      </c>
    </row>
    <row r="5640" spans="1:9">
      <c r="A5640" s="255" t="s">
        <v>6840</v>
      </c>
      <c r="B5640" s="9">
        <v>8</v>
      </c>
      <c r="C5640" s="255" t="s">
        <v>9105</v>
      </c>
      <c r="D5640" s="9">
        <v>0.10093416760442771</v>
      </c>
      <c r="E5640" s="9">
        <v>1747861.7394594473</v>
      </c>
      <c r="F5640" s="255" t="s">
        <v>9126</v>
      </c>
      <c r="G5640" s="9"/>
      <c r="H5640" s="255" t="s">
        <v>9171</v>
      </c>
      <c r="I5640" s="9">
        <v>3</v>
      </c>
    </row>
    <row r="5641" spans="1:9">
      <c r="A5641" s="255" t="s">
        <v>6841</v>
      </c>
      <c r="B5641" s="9">
        <v>8</v>
      </c>
      <c r="C5641" s="255" t="s">
        <v>9105</v>
      </c>
      <c r="D5641" s="9"/>
      <c r="E5641" s="9">
        <v>1747861.7394594473</v>
      </c>
      <c r="F5641" s="255" t="s">
        <v>9141</v>
      </c>
      <c r="G5641" s="9"/>
      <c r="H5641" s="255" t="s">
        <v>9171</v>
      </c>
      <c r="I5641" s="9">
        <v>3</v>
      </c>
    </row>
    <row r="5642" spans="1:9">
      <c r="A5642" s="255" t="s">
        <v>6833</v>
      </c>
      <c r="B5642" s="9">
        <v>8</v>
      </c>
      <c r="C5642" s="255" t="s">
        <v>9105</v>
      </c>
      <c r="D5642" s="9">
        <v>0.11861212148826228</v>
      </c>
      <c r="E5642" s="9">
        <v>1747861.7394594473</v>
      </c>
      <c r="F5642" s="255" t="s">
        <v>9117</v>
      </c>
      <c r="G5642" s="9"/>
      <c r="H5642" s="255" t="s">
        <v>9171</v>
      </c>
      <c r="I5642" s="9">
        <v>3</v>
      </c>
    </row>
    <row r="5643" spans="1:9">
      <c r="A5643" s="255" t="s">
        <v>6837</v>
      </c>
      <c r="B5643" s="9">
        <v>8</v>
      </c>
      <c r="C5643" s="255" t="s">
        <v>9105</v>
      </c>
      <c r="D5643" s="9"/>
      <c r="E5643" s="9">
        <v>1747861.7394594473</v>
      </c>
      <c r="F5643" s="255" t="s">
        <v>9124</v>
      </c>
      <c r="G5643" s="9"/>
      <c r="H5643" s="255" t="s">
        <v>9171</v>
      </c>
      <c r="I5643" s="9">
        <v>3</v>
      </c>
    </row>
    <row r="5644" spans="1:9">
      <c r="A5644" s="255" t="s">
        <v>6823</v>
      </c>
      <c r="B5644" s="9">
        <v>8</v>
      </c>
      <c r="C5644" s="255" t="s">
        <v>9105</v>
      </c>
      <c r="D5644" s="9">
        <v>0.1353687029252226</v>
      </c>
      <c r="E5644" s="9">
        <v>1747861.7394594473</v>
      </c>
      <c r="F5644" s="255" t="s">
        <v>9139</v>
      </c>
      <c r="G5644" s="9"/>
      <c r="H5644" s="255" t="s">
        <v>9171</v>
      </c>
      <c r="I5644" s="9">
        <v>3</v>
      </c>
    </row>
    <row r="5645" spans="1:9">
      <c r="A5645" s="255" t="s">
        <v>6839</v>
      </c>
      <c r="B5645" s="9">
        <v>8</v>
      </c>
      <c r="C5645" s="255" t="s">
        <v>9105</v>
      </c>
      <c r="D5645" s="9">
        <v>0.12525348779027415</v>
      </c>
      <c r="E5645" s="9">
        <v>1747861.7394594473</v>
      </c>
      <c r="F5645" s="255" t="s">
        <v>9128</v>
      </c>
      <c r="G5645" s="9"/>
      <c r="H5645" s="255" t="s">
        <v>9171</v>
      </c>
      <c r="I5645" s="9">
        <v>3</v>
      </c>
    </row>
    <row r="5646" spans="1:9">
      <c r="A5646" s="255" t="s">
        <v>6818</v>
      </c>
      <c r="B5646" s="9">
        <v>8</v>
      </c>
      <c r="C5646" s="255" t="s">
        <v>9105</v>
      </c>
      <c r="D5646" s="9"/>
      <c r="E5646" s="9">
        <v>1747861.7394594473</v>
      </c>
      <c r="F5646" s="255" t="s">
        <v>9122</v>
      </c>
      <c r="G5646" s="9"/>
      <c r="H5646" s="255" t="s">
        <v>9171</v>
      </c>
      <c r="I5646" s="9">
        <v>3</v>
      </c>
    </row>
    <row r="5647" spans="1:9">
      <c r="A5647" s="255" t="s">
        <v>6838</v>
      </c>
      <c r="B5647" s="9">
        <v>8</v>
      </c>
      <c r="C5647" s="255" t="s">
        <v>9105</v>
      </c>
      <c r="D5647" s="9"/>
      <c r="E5647" s="9">
        <v>1747861.7394594473</v>
      </c>
      <c r="F5647" s="255" t="s">
        <v>9121</v>
      </c>
      <c r="G5647" s="9"/>
      <c r="H5647" s="255" t="s">
        <v>9171</v>
      </c>
      <c r="I5647" s="9">
        <v>3</v>
      </c>
    </row>
    <row r="5648" spans="1:9">
      <c r="A5648" s="255" t="s">
        <v>6826</v>
      </c>
      <c r="B5648" s="9">
        <v>8</v>
      </c>
      <c r="C5648" s="255" t="s">
        <v>9105</v>
      </c>
      <c r="D5648" s="9">
        <v>0.10756670441192881</v>
      </c>
      <c r="E5648" s="9">
        <v>1747861.7394594473</v>
      </c>
      <c r="F5648" s="255" t="s">
        <v>9136</v>
      </c>
      <c r="G5648" s="9"/>
      <c r="H5648" s="255" t="s">
        <v>9171</v>
      </c>
      <c r="I5648" s="9">
        <v>3</v>
      </c>
    </row>
    <row r="5649" spans="1:9">
      <c r="A5649" s="255" t="s">
        <v>6820</v>
      </c>
      <c r="B5649" s="9">
        <v>8</v>
      </c>
      <c r="C5649" s="255" t="s">
        <v>9105</v>
      </c>
      <c r="D5649" s="9">
        <v>0.12642134802394711</v>
      </c>
      <c r="E5649" s="9">
        <v>1747861.7394594473</v>
      </c>
      <c r="F5649" s="255" t="s">
        <v>9134</v>
      </c>
      <c r="G5649" s="9"/>
      <c r="H5649" s="255" t="s">
        <v>9171</v>
      </c>
      <c r="I5649" s="9">
        <v>3</v>
      </c>
    </row>
    <row r="5650" spans="1:9">
      <c r="A5650" s="255" t="s">
        <v>6827</v>
      </c>
      <c r="B5650" s="9">
        <v>8</v>
      </c>
      <c r="C5650" s="255" t="s">
        <v>9105</v>
      </c>
      <c r="D5650" s="9"/>
      <c r="E5650" s="9">
        <v>1747861.7394594473</v>
      </c>
      <c r="F5650" s="255" t="s">
        <v>9118</v>
      </c>
      <c r="G5650" s="9"/>
      <c r="H5650" s="255" t="s">
        <v>9171</v>
      </c>
      <c r="I5650" s="9">
        <v>3</v>
      </c>
    </row>
    <row r="5651" spans="1:9">
      <c r="A5651" s="255" t="s">
        <v>6822</v>
      </c>
      <c r="B5651" s="9">
        <v>8</v>
      </c>
      <c r="C5651" s="255" t="s">
        <v>9105</v>
      </c>
      <c r="D5651" s="9">
        <v>0.11648543484542026</v>
      </c>
      <c r="E5651" s="9">
        <v>1747861.7394594473</v>
      </c>
      <c r="F5651" s="255" t="s">
        <v>9131</v>
      </c>
      <c r="G5651" s="9"/>
      <c r="H5651" s="255" t="s">
        <v>9171</v>
      </c>
      <c r="I5651" s="9">
        <v>3</v>
      </c>
    </row>
    <row r="5652" spans="1:9">
      <c r="A5652" s="255" t="s">
        <v>6821</v>
      </c>
      <c r="B5652" s="9">
        <v>8</v>
      </c>
      <c r="C5652" s="255" t="s">
        <v>9105</v>
      </c>
      <c r="D5652" s="9">
        <v>0.10093416760442771</v>
      </c>
      <c r="E5652" s="9">
        <v>1747861.7394594473</v>
      </c>
      <c r="F5652" s="255" t="s">
        <v>9127</v>
      </c>
      <c r="G5652" s="9"/>
      <c r="H5652" s="255" t="s">
        <v>9171</v>
      </c>
      <c r="I5652" s="9">
        <v>3</v>
      </c>
    </row>
    <row r="5653" spans="1:9">
      <c r="A5653" s="255" t="s">
        <v>6834</v>
      </c>
      <c r="B5653" s="9">
        <v>8</v>
      </c>
      <c r="C5653" s="255" t="s">
        <v>9105</v>
      </c>
      <c r="D5653" s="9"/>
      <c r="E5653" s="9">
        <v>1747861.7394594473</v>
      </c>
      <c r="F5653" s="255" t="s">
        <v>9120</v>
      </c>
      <c r="G5653" s="9"/>
      <c r="H5653" s="255" t="s">
        <v>9171</v>
      </c>
      <c r="I5653" s="9">
        <v>3</v>
      </c>
    </row>
    <row r="5654" spans="1:9">
      <c r="A5654" s="255" t="s">
        <v>6825</v>
      </c>
      <c r="B5654" s="9">
        <v>8</v>
      </c>
      <c r="C5654" s="255" t="s">
        <v>9105</v>
      </c>
      <c r="D5654" s="9">
        <v>0.10093416760442771</v>
      </c>
      <c r="E5654" s="9">
        <v>1747861.7394594473</v>
      </c>
      <c r="F5654" s="255" t="s">
        <v>9125</v>
      </c>
      <c r="G5654" s="9"/>
      <c r="H5654" s="255" t="s">
        <v>9171</v>
      </c>
      <c r="I5654" s="9">
        <v>3</v>
      </c>
    </row>
    <row r="5655" spans="1:9">
      <c r="A5655" s="255" t="s">
        <v>6836</v>
      </c>
      <c r="B5655" s="9">
        <v>8</v>
      </c>
      <c r="C5655" s="255" t="s">
        <v>9105</v>
      </c>
      <c r="D5655" s="9">
        <v>0.11648543484542026</v>
      </c>
      <c r="E5655" s="9">
        <v>1747861.7394594473</v>
      </c>
      <c r="F5655" s="255" t="s">
        <v>9130</v>
      </c>
      <c r="G5655" s="9"/>
      <c r="H5655" s="255" t="s">
        <v>9171</v>
      </c>
      <c r="I5655" s="9">
        <v>3</v>
      </c>
    </row>
    <row r="5656" spans="1:9">
      <c r="A5656" s="255" t="s">
        <v>6831</v>
      </c>
      <c r="B5656" s="9">
        <v>8</v>
      </c>
      <c r="C5656" s="255" t="s">
        <v>9105</v>
      </c>
      <c r="D5656" s="9">
        <v>9.8501462266289586E-2</v>
      </c>
      <c r="E5656" s="9">
        <v>1747861.7394594473</v>
      </c>
      <c r="F5656" s="255" t="s">
        <v>9138</v>
      </c>
      <c r="G5656" s="9"/>
      <c r="H5656" s="255" t="s">
        <v>9171</v>
      </c>
      <c r="I5656" s="9">
        <v>3</v>
      </c>
    </row>
    <row r="5657" spans="1:9">
      <c r="A5657" s="255" t="s">
        <v>6832</v>
      </c>
      <c r="B5657" s="9">
        <v>8</v>
      </c>
      <c r="C5657" s="255" t="s">
        <v>9105</v>
      </c>
      <c r="D5657" s="9">
        <v>0.12082767540605399</v>
      </c>
      <c r="E5657" s="9">
        <v>1747861.7394594473</v>
      </c>
      <c r="F5657" s="255" t="s">
        <v>9135</v>
      </c>
      <c r="G5657" s="9"/>
      <c r="H5657" s="255" t="s">
        <v>9171</v>
      </c>
      <c r="I5657" s="9">
        <v>3</v>
      </c>
    </row>
    <row r="5658" spans="1:9">
      <c r="A5658" s="255" t="s">
        <v>6819</v>
      </c>
      <c r="B5658" s="9">
        <v>8</v>
      </c>
      <c r="C5658" s="255" t="s">
        <v>9105</v>
      </c>
      <c r="D5658" s="9">
        <v>0.19189730769143198</v>
      </c>
      <c r="E5658" s="9">
        <v>1747861.7394594473</v>
      </c>
      <c r="F5658" s="255" t="s">
        <v>9132</v>
      </c>
      <c r="G5658" s="9"/>
      <c r="H5658" s="255" t="s">
        <v>9171</v>
      </c>
      <c r="I5658" s="9">
        <v>3</v>
      </c>
    </row>
    <row r="5659" spans="1:9">
      <c r="A5659" s="255" t="s">
        <v>6817</v>
      </c>
      <c r="B5659" s="9">
        <v>8</v>
      </c>
      <c r="C5659" s="255" t="s">
        <v>9105</v>
      </c>
      <c r="D5659" s="9">
        <v>0.1217570559181813</v>
      </c>
      <c r="E5659" s="9">
        <v>1747861.7394594473</v>
      </c>
      <c r="F5659" s="255" t="s">
        <v>9137</v>
      </c>
      <c r="G5659" s="9"/>
      <c r="H5659" s="255" t="s">
        <v>9171</v>
      </c>
      <c r="I5659" s="9">
        <v>3</v>
      </c>
    </row>
    <row r="5660" spans="1:9">
      <c r="A5660" s="255" t="s">
        <v>6824</v>
      </c>
      <c r="B5660" s="9">
        <v>8</v>
      </c>
      <c r="C5660" s="255" t="s">
        <v>9105</v>
      </c>
      <c r="D5660" s="9"/>
      <c r="E5660" s="9">
        <v>1747861.7394594473</v>
      </c>
      <c r="F5660" s="255" t="s">
        <v>9119</v>
      </c>
      <c r="G5660" s="9"/>
      <c r="H5660" s="255" t="s">
        <v>9171</v>
      </c>
      <c r="I5660" s="9">
        <v>3</v>
      </c>
    </row>
    <row r="5661" spans="1:9">
      <c r="A5661" s="255" t="s">
        <v>6829</v>
      </c>
      <c r="B5661" s="9">
        <v>8</v>
      </c>
      <c r="C5661" s="255" t="s">
        <v>9105</v>
      </c>
      <c r="D5661" s="9"/>
      <c r="E5661" s="9">
        <v>1747861.7394594473</v>
      </c>
      <c r="F5661" s="255" t="s">
        <v>9123</v>
      </c>
      <c r="G5661" s="9"/>
      <c r="H5661" s="255" t="s">
        <v>9171</v>
      </c>
      <c r="I5661" s="9">
        <v>3</v>
      </c>
    </row>
    <row r="5662" spans="1:9">
      <c r="A5662" s="255" t="s">
        <v>6850</v>
      </c>
      <c r="B5662" s="9">
        <v>9</v>
      </c>
      <c r="C5662" s="255" t="s">
        <v>9105</v>
      </c>
      <c r="D5662" s="9">
        <v>0.16314918033973755</v>
      </c>
      <c r="E5662" s="9">
        <v>1748169.3782831321</v>
      </c>
      <c r="F5662" s="255" t="s">
        <v>9136</v>
      </c>
      <c r="G5662" s="9"/>
      <c r="H5662" s="255" t="s">
        <v>9171</v>
      </c>
      <c r="I5662" s="9">
        <v>3</v>
      </c>
    </row>
    <row r="5663" spans="1:9">
      <c r="A5663" s="255" t="s">
        <v>6865</v>
      </c>
      <c r="B5663" s="9">
        <v>9</v>
      </c>
      <c r="C5663" s="255" t="s">
        <v>9105</v>
      </c>
      <c r="D5663" s="9"/>
      <c r="E5663" s="9">
        <v>1748169.3782831321</v>
      </c>
      <c r="F5663" s="255" t="s">
        <v>9118</v>
      </c>
      <c r="G5663" s="9"/>
      <c r="H5663" s="255" t="s">
        <v>9171</v>
      </c>
      <c r="I5663" s="9">
        <v>3</v>
      </c>
    </row>
    <row r="5664" spans="1:9">
      <c r="A5664" s="255" t="s">
        <v>6845</v>
      </c>
      <c r="B5664" s="9">
        <v>9</v>
      </c>
      <c r="C5664" s="255" t="s">
        <v>9105</v>
      </c>
      <c r="D5664" s="9"/>
      <c r="E5664" s="9">
        <v>1748169.3782831321</v>
      </c>
      <c r="F5664" s="255" t="s">
        <v>9121</v>
      </c>
      <c r="G5664" s="9"/>
      <c r="H5664" s="255" t="s">
        <v>9171</v>
      </c>
      <c r="I5664" s="9">
        <v>3</v>
      </c>
    </row>
    <row r="5665" spans="1:9">
      <c r="A5665" s="255" t="s">
        <v>6863</v>
      </c>
      <c r="B5665" s="9">
        <v>9</v>
      </c>
      <c r="C5665" s="255" t="s">
        <v>9105</v>
      </c>
      <c r="D5665" s="9">
        <v>0.14842276460442752</v>
      </c>
      <c r="E5665" s="9">
        <v>1748169.3782831321</v>
      </c>
      <c r="F5665" s="255" t="s">
        <v>9125</v>
      </c>
      <c r="G5665" s="9"/>
      <c r="H5665" s="255" t="s">
        <v>9171</v>
      </c>
      <c r="I5665" s="9">
        <v>3</v>
      </c>
    </row>
    <row r="5666" spans="1:9">
      <c r="A5666" s="255" t="s">
        <v>6846</v>
      </c>
      <c r="B5666" s="9">
        <v>9</v>
      </c>
      <c r="C5666" s="255" t="s">
        <v>9105</v>
      </c>
      <c r="D5666" s="9">
        <v>0.19267724806052391</v>
      </c>
      <c r="E5666" s="9">
        <v>1748169.3782831321</v>
      </c>
      <c r="F5666" s="255" t="s">
        <v>9132</v>
      </c>
      <c r="G5666" s="9"/>
      <c r="H5666" s="255" t="s">
        <v>9171</v>
      </c>
      <c r="I5666" s="9">
        <v>3</v>
      </c>
    </row>
    <row r="5667" spans="1:9">
      <c r="A5667" s="255" t="s">
        <v>6857</v>
      </c>
      <c r="B5667" s="9">
        <v>9</v>
      </c>
      <c r="C5667" s="255" t="s">
        <v>9105</v>
      </c>
      <c r="D5667" s="9"/>
      <c r="E5667" s="9">
        <v>1748169.3782831321</v>
      </c>
      <c r="F5667" s="255" t="s">
        <v>9124</v>
      </c>
      <c r="G5667" s="9"/>
      <c r="H5667" s="255" t="s">
        <v>9171</v>
      </c>
      <c r="I5667" s="9">
        <v>3</v>
      </c>
    </row>
    <row r="5668" spans="1:9">
      <c r="A5668" s="255" t="s">
        <v>6859</v>
      </c>
      <c r="B5668" s="9">
        <v>9</v>
      </c>
      <c r="C5668" s="255" t="s">
        <v>9105</v>
      </c>
      <c r="D5668" s="9">
        <v>0.14842276460442752</v>
      </c>
      <c r="E5668" s="9">
        <v>1748169.3782831321</v>
      </c>
      <c r="F5668" s="255" t="s">
        <v>9127</v>
      </c>
      <c r="G5668" s="9"/>
      <c r="H5668" s="255" t="s">
        <v>9171</v>
      </c>
      <c r="I5668" s="9">
        <v>3</v>
      </c>
    </row>
    <row r="5669" spans="1:9">
      <c r="A5669" s="255" t="s">
        <v>6864</v>
      </c>
      <c r="B5669" s="9">
        <v>9</v>
      </c>
      <c r="C5669" s="255" t="s">
        <v>9105</v>
      </c>
      <c r="D5669" s="9"/>
      <c r="E5669" s="9">
        <v>1748169.3782831321</v>
      </c>
      <c r="F5669" s="255" t="s">
        <v>9122</v>
      </c>
      <c r="G5669" s="9"/>
      <c r="H5669" s="255" t="s">
        <v>9171</v>
      </c>
      <c r="I5669" s="9">
        <v>3</v>
      </c>
    </row>
    <row r="5670" spans="1:9">
      <c r="A5670" s="255" t="s">
        <v>6861</v>
      </c>
      <c r="B5670" s="9">
        <v>9</v>
      </c>
      <c r="C5670" s="255" t="s">
        <v>9105</v>
      </c>
      <c r="D5670" s="9">
        <v>0.17684202932348159</v>
      </c>
      <c r="E5670" s="9">
        <v>1748169.3782831321</v>
      </c>
      <c r="F5670" s="255" t="s">
        <v>9139</v>
      </c>
      <c r="G5670" s="9"/>
      <c r="H5670" s="255" t="s">
        <v>9171</v>
      </c>
      <c r="I5670" s="9">
        <v>3</v>
      </c>
    </row>
    <row r="5671" spans="1:9">
      <c r="A5671" s="255" t="s">
        <v>6866</v>
      </c>
      <c r="B5671" s="9">
        <v>9</v>
      </c>
      <c r="C5671" s="255" t="s">
        <v>9105</v>
      </c>
      <c r="D5671" s="9">
        <v>0.16651450005790247</v>
      </c>
      <c r="E5671" s="9">
        <v>1748169.3782831321</v>
      </c>
      <c r="F5671" s="255" t="s">
        <v>9138</v>
      </c>
      <c r="G5671" s="9"/>
      <c r="H5671" s="255" t="s">
        <v>9171</v>
      </c>
      <c r="I5671" s="9">
        <v>3</v>
      </c>
    </row>
    <row r="5672" spans="1:9">
      <c r="A5672" s="255" t="s">
        <v>6848</v>
      </c>
      <c r="B5672" s="9">
        <v>9</v>
      </c>
      <c r="C5672" s="255" t="s">
        <v>9105</v>
      </c>
      <c r="D5672" s="9">
        <v>0.15059514116090889</v>
      </c>
      <c r="E5672" s="9">
        <v>1748169.3782831321</v>
      </c>
      <c r="F5672" s="255" t="s">
        <v>9135</v>
      </c>
      <c r="G5672" s="9"/>
      <c r="H5672" s="255" t="s">
        <v>9171</v>
      </c>
      <c r="I5672" s="9">
        <v>3</v>
      </c>
    </row>
    <row r="5673" spans="1:9">
      <c r="A5673" s="255" t="s">
        <v>6851</v>
      </c>
      <c r="B5673" s="9">
        <v>9</v>
      </c>
      <c r="C5673" s="255" t="s">
        <v>9105</v>
      </c>
      <c r="D5673" s="9"/>
      <c r="E5673" s="9">
        <v>1748169.3782831321</v>
      </c>
      <c r="F5673" s="255" t="s">
        <v>9123</v>
      </c>
      <c r="G5673" s="9"/>
      <c r="H5673" s="255" t="s">
        <v>9171</v>
      </c>
      <c r="I5673" s="9">
        <v>3</v>
      </c>
    </row>
    <row r="5674" spans="1:9">
      <c r="A5674" s="255" t="s">
        <v>6858</v>
      </c>
      <c r="B5674" s="9">
        <v>9</v>
      </c>
      <c r="C5674" s="255" t="s">
        <v>9105</v>
      </c>
      <c r="D5674" s="9">
        <v>0.19267724806052391</v>
      </c>
      <c r="E5674" s="9">
        <v>1748169.3782831321</v>
      </c>
      <c r="F5674" s="255" t="s">
        <v>9133</v>
      </c>
      <c r="G5674" s="9"/>
      <c r="H5674" s="255" t="s">
        <v>9171</v>
      </c>
      <c r="I5674" s="9">
        <v>3</v>
      </c>
    </row>
    <row r="5675" spans="1:9">
      <c r="A5675" s="255" t="s">
        <v>6853</v>
      </c>
      <c r="B5675" s="9">
        <v>9</v>
      </c>
      <c r="C5675" s="255" t="s">
        <v>9105</v>
      </c>
      <c r="D5675" s="9">
        <v>0.14842276460442752</v>
      </c>
      <c r="E5675" s="9">
        <v>1748169.3782831321</v>
      </c>
      <c r="F5675" s="255" t="s">
        <v>9126</v>
      </c>
      <c r="G5675" s="9"/>
      <c r="H5675" s="255" t="s">
        <v>9171</v>
      </c>
      <c r="I5675" s="9">
        <v>3</v>
      </c>
    </row>
    <row r="5676" spans="1:9">
      <c r="A5676" s="255" t="s">
        <v>6860</v>
      </c>
      <c r="B5676" s="9">
        <v>9</v>
      </c>
      <c r="C5676" s="255" t="s">
        <v>9105</v>
      </c>
      <c r="D5676" s="9"/>
      <c r="E5676" s="9">
        <v>1748169.3782831321</v>
      </c>
      <c r="F5676" s="255" t="s">
        <v>9119</v>
      </c>
      <c r="G5676" s="9"/>
      <c r="H5676" s="255" t="s">
        <v>9171</v>
      </c>
      <c r="I5676" s="9">
        <v>3</v>
      </c>
    </row>
    <row r="5677" spans="1:9">
      <c r="A5677" s="255" t="s">
        <v>6855</v>
      </c>
      <c r="B5677" s="9">
        <v>9</v>
      </c>
      <c r="C5677" s="255" t="s">
        <v>9105</v>
      </c>
      <c r="D5677" s="9"/>
      <c r="E5677" s="9">
        <v>1748169.3782831321</v>
      </c>
      <c r="F5677" s="255" t="s">
        <v>9141</v>
      </c>
      <c r="G5677" s="9"/>
      <c r="H5677" s="255" t="s">
        <v>9171</v>
      </c>
      <c r="I5677" s="9">
        <v>3</v>
      </c>
    </row>
    <row r="5678" spans="1:9">
      <c r="A5678" s="255" t="s">
        <v>6854</v>
      </c>
      <c r="B5678" s="9">
        <v>9</v>
      </c>
      <c r="C5678" s="255" t="s">
        <v>9105</v>
      </c>
      <c r="D5678" s="9">
        <v>0.16141767541644772</v>
      </c>
      <c r="E5678" s="9">
        <v>1748169.3782831321</v>
      </c>
      <c r="F5678" s="255" t="s">
        <v>9128</v>
      </c>
      <c r="G5678" s="9"/>
      <c r="H5678" s="255" t="s">
        <v>9171</v>
      </c>
      <c r="I5678" s="9">
        <v>3</v>
      </c>
    </row>
    <row r="5679" spans="1:9">
      <c r="A5679" s="255" t="s">
        <v>6847</v>
      </c>
      <c r="B5679" s="9">
        <v>9</v>
      </c>
      <c r="C5679" s="255" t="s">
        <v>9105</v>
      </c>
      <c r="D5679" s="9">
        <v>0.15369130823004315</v>
      </c>
      <c r="E5679" s="9">
        <v>1748169.3782831321</v>
      </c>
      <c r="F5679" s="255" t="s">
        <v>9130</v>
      </c>
      <c r="G5679" s="9"/>
      <c r="H5679" s="255" t="s">
        <v>9171</v>
      </c>
      <c r="I5679" s="9">
        <v>3</v>
      </c>
    </row>
    <row r="5680" spans="1:9">
      <c r="A5680" s="255" t="s">
        <v>6852</v>
      </c>
      <c r="B5680" s="9">
        <v>9</v>
      </c>
      <c r="C5680" s="255" t="s">
        <v>9105</v>
      </c>
      <c r="D5680" s="9">
        <v>0.16082253447977846</v>
      </c>
      <c r="E5680" s="9">
        <v>1748169.3782831321</v>
      </c>
      <c r="F5680" s="255" t="s">
        <v>9134</v>
      </c>
      <c r="G5680" s="9"/>
      <c r="H5680" s="255" t="s">
        <v>9171</v>
      </c>
      <c r="I5680" s="9">
        <v>3</v>
      </c>
    </row>
    <row r="5681" spans="1:9">
      <c r="A5681" s="255" t="s">
        <v>6849</v>
      </c>
      <c r="B5681" s="9">
        <v>9</v>
      </c>
      <c r="C5681" s="255" t="s">
        <v>9105</v>
      </c>
      <c r="D5681" s="9"/>
      <c r="E5681" s="9">
        <v>1748169.3782831321</v>
      </c>
      <c r="F5681" s="255" t="s">
        <v>9120</v>
      </c>
      <c r="G5681" s="9"/>
      <c r="H5681" s="255" t="s">
        <v>9171</v>
      </c>
      <c r="I5681" s="9">
        <v>3</v>
      </c>
    </row>
    <row r="5682" spans="1:9">
      <c r="A5682" s="255" t="s">
        <v>6843</v>
      </c>
      <c r="B5682" s="9">
        <v>9</v>
      </c>
      <c r="C5682" s="255" t="s">
        <v>9105</v>
      </c>
      <c r="D5682" s="9">
        <v>0.15623797337230078</v>
      </c>
      <c r="E5682" s="9">
        <v>1748169.3782831321</v>
      </c>
      <c r="F5682" s="255" t="s">
        <v>9129</v>
      </c>
      <c r="G5682" s="9"/>
      <c r="H5682" s="255" t="s">
        <v>9171</v>
      </c>
      <c r="I5682" s="9">
        <v>3</v>
      </c>
    </row>
    <row r="5683" spans="1:9">
      <c r="A5683" s="255" t="s">
        <v>6842</v>
      </c>
      <c r="B5683" s="9">
        <v>9</v>
      </c>
      <c r="C5683" s="255" t="s">
        <v>9105</v>
      </c>
      <c r="D5683" s="9">
        <v>0.15369130823004315</v>
      </c>
      <c r="E5683" s="9">
        <v>1748169.3782831321</v>
      </c>
      <c r="F5683" s="255" t="s">
        <v>9131</v>
      </c>
      <c r="G5683" s="9"/>
      <c r="H5683" s="255" t="s">
        <v>9171</v>
      </c>
      <c r="I5683" s="9">
        <v>3</v>
      </c>
    </row>
    <row r="5684" spans="1:9">
      <c r="A5684" s="255" t="s">
        <v>6844</v>
      </c>
      <c r="B5684" s="9">
        <v>9</v>
      </c>
      <c r="C5684" s="255" t="s">
        <v>9105</v>
      </c>
      <c r="D5684" s="9">
        <v>0.15788124938274095</v>
      </c>
      <c r="E5684" s="9">
        <v>1748169.3782831321</v>
      </c>
      <c r="F5684" s="255" t="s">
        <v>9137</v>
      </c>
      <c r="G5684" s="9"/>
      <c r="H5684" s="255" t="s">
        <v>9171</v>
      </c>
      <c r="I5684" s="9">
        <v>3</v>
      </c>
    </row>
    <row r="5685" spans="1:9">
      <c r="A5685" s="255" t="s">
        <v>6862</v>
      </c>
      <c r="B5685" s="9">
        <v>9</v>
      </c>
      <c r="C5685" s="255" t="s">
        <v>9105</v>
      </c>
      <c r="D5685" s="9">
        <v>0.14517739949255776</v>
      </c>
      <c r="E5685" s="9">
        <v>1748169.3782831321</v>
      </c>
      <c r="F5685" s="255" t="s">
        <v>9117</v>
      </c>
      <c r="G5685" s="9"/>
      <c r="H5685" s="255" t="s">
        <v>9171</v>
      </c>
      <c r="I5685" s="9">
        <v>3</v>
      </c>
    </row>
    <row r="5686" spans="1:9">
      <c r="A5686" s="255" t="s">
        <v>6856</v>
      </c>
      <c r="B5686" s="9">
        <v>9</v>
      </c>
      <c r="C5686" s="255" t="s">
        <v>9105</v>
      </c>
      <c r="D5686" s="9">
        <v>0.13747177290683799</v>
      </c>
      <c r="E5686" s="9">
        <v>1748169.3782831321</v>
      </c>
      <c r="F5686" s="255" t="s">
        <v>9140</v>
      </c>
      <c r="G5686" s="9"/>
      <c r="H5686" s="255" t="s">
        <v>9171</v>
      </c>
      <c r="I5686" s="9">
        <v>3</v>
      </c>
    </row>
    <row r="5687" spans="1:9">
      <c r="A5687" s="255" t="s">
        <v>6888</v>
      </c>
      <c r="B5687" s="9">
        <v>10</v>
      </c>
      <c r="C5687" s="255" t="s">
        <v>9105</v>
      </c>
      <c r="D5687" s="9">
        <v>0.29282616020776026</v>
      </c>
      <c r="E5687" s="9">
        <v>1748231.3684321246</v>
      </c>
      <c r="F5687" s="255" t="s">
        <v>9128</v>
      </c>
      <c r="G5687" s="9"/>
      <c r="H5687" s="255" t="s">
        <v>9171</v>
      </c>
      <c r="I5687" s="9">
        <v>3</v>
      </c>
    </row>
    <row r="5688" spans="1:9">
      <c r="A5688" s="255" t="s">
        <v>6875</v>
      </c>
      <c r="B5688" s="9">
        <v>10</v>
      </c>
      <c r="C5688" s="255" t="s">
        <v>9105</v>
      </c>
      <c r="D5688" s="9">
        <v>7.3491543544756599E-3</v>
      </c>
      <c r="E5688" s="9">
        <v>1748231.3684321246</v>
      </c>
      <c r="F5688" s="255" t="s">
        <v>9127</v>
      </c>
      <c r="G5688" s="9"/>
      <c r="H5688" s="255" t="s">
        <v>9171</v>
      </c>
      <c r="I5688" s="9">
        <v>3</v>
      </c>
    </row>
    <row r="5689" spans="1:9">
      <c r="A5689" s="255" t="s">
        <v>6868</v>
      </c>
      <c r="B5689" s="9">
        <v>10</v>
      </c>
      <c r="C5689" s="255" t="s">
        <v>9105</v>
      </c>
      <c r="D5689" s="9"/>
      <c r="E5689" s="9">
        <v>1748231.3684321246</v>
      </c>
      <c r="F5689" s="255" t="s">
        <v>9123</v>
      </c>
      <c r="G5689" s="9"/>
      <c r="H5689" s="255" t="s">
        <v>9171</v>
      </c>
      <c r="I5689" s="9">
        <v>3</v>
      </c>
    </row>
    <row r="5690" spans="1:9">
      <c r="A5690" s="255" t="s">
        <v>6873</v>
      </c>
      <c r="B5690" s="9">
        <v>10</v>
      </c>
      <c r="C5690" s="255" t="s">
        <v>9105</v>
      </c>
      <c r="D5690" s="9">
        <v>0.29847088783701803</v>
      </c>
      <c r="E5690" s="9">
        <v>1748231.3684321246</v>
      </c>
      <c r="F5690" s="255" t="s">
        <v>9131</v>
      </c>
      <c r="G5690" s="9"/>
      <c r="H5690" s="255" t="s">
        <v>9171</v>
      </c>
      <c r="I5690" s="9">
        <v>3</v>
      </c>
    </row>
    <row r="5691" spans="1:9">
      <c r="A5691" s="255" t="s">
        <v>6885</v>
      </c>
      <c r="B5691" s="9">
        <v>10</v>
      </c>
      <c r="C5691" s="255" t="s">
        <v>9105</v>
      </c>
      <c r="D5691" s="9">
        <v>4.8543559256078589E-2</v>
      </c>
      <c r="E5691" s="9">
        <v>1748231.3684321246</v>
      </c>
      <c r="F5691" s="255" t="s">
        <v>9136</v>
      </c>
      <c r="G5691" s="9"/>
      <c r="H5691" s="255" t="s">
        <v>9171</v>
      </c>
      <c r="I5691" s="9">
        <v>3</v>
      </c>
    </row>
    <row r="5692" spans="1:9">
      <c r="A5692" s="255" t="s">
        <v>6867</v>
      </c>
      <c r="B5692" s="9">
        <v>10</v>
      </c>
      <c r="C5692" s="255" t="s">
        <v>9105</v>
      </c>
      <c r="D5692" s="9">
        <v>0.44904647235415657</v>
      </c>
      <c r="E5692" s="9">
        <v>1748231.3684321246</v>
      </c>
      <c r="F5692" s="255" t="s">
        <v>9117</v>
      </c>
      <c r="G5692" s="9"/>
      <c r="H5692" s="255" t="s">
        <v>9171</v>
      </c>
      <c r="I5692" s="9">
        <v>3</v>
      </c>
    </row>
    <row r="5693" spans="1:9">
      <c r="A5693" s="255" t="s">
        <v>6872</v>
      </c>
      <c r="B5693" s="9">
        <v>10</v>
      </c>
      <c r="C5693" s="255" t="s">
        <v>9105</v>
      </c>
      <c r="D5693" s="9"/>
      <c r="E5693" s="9">
        <v>1748231.3684321246</v>
      </c>
      <c r="F5693" s="255" t="s">
        <v>9124</v>
      </c>
      <c r="G5693" s="9"/>
      <c r="H5693" s="255" t="s">
        <v>9171</v>
      </c>
      <c r="I5693" s="9">
        <v>3</v>
      </c>
    </row>
    <row r="5694" spans="1:9">
      <c r="A5694" s="255" t="s">
        <v>6874</v>
      </c>
      <c r="B5694" s="9">
        <v>10</v>
      </c>
      <c r="C5694" s="255" t="s">
        <v>9105</v>
      </c>
      <c r="D5694" s="9">
        <v>-0.10931702398903259</v>
      </c>
      <c r="E5694" s="9">
        <v>1748231.3684321246</v>
      </c>
      <c r="F5694" s="255" t="s">
        <v>9138</v>
      </c>
      <c r="G5694" s="9"/>
      <c r="H5694" s="255" t="s">
        <v>9171</v>
      </c>
      <c r="I5694" s="9">
        <v>3</v>
      </c>
    </row>
    <row r="5695" spans="1:9">
      <c r="A5695" s="255" t="s">
        <v>6878</v>
      </c>
      <c r="B5695" s="9">
        <v>10</v>
      </c>
      <c r="C5695" s="255" t="s">
        <v>9105</v>
      </c>
      <c r="D5695" s="9">
        <v>0.47050040221961126</v>
      </c>
      <c r="E5695" s="9">
        <v>1748231.3684321246</v>
      </c>
      <c r="F5695" s="255" t="s">
        <v>9140</v>
      </c>
      <c r="G5695" s="9"/>
      <c r="H5695" s="255" t="s">
        <v>9171</v>
      </c>
      <c r="I5695" s="9">
        <v>3</v>
      </c>
    </row>
    <row r="5696" spans="1:9">
      <c r="A5696" s="255" t="s">
        <v>6891</v>
      </c>
      <c r="B5696" s="9">
        <v>10</v>
      </c>
      <c r="C5696" s="255" t="s">
        <v>9105</v>
      </c>
      <c r="D5696" s="9"/>
      <c r="E5696" s="9">
        <v>1748231.3684321246</v>
      </c>
      <c r="F5696" s="255" t="s">
        <v>9122</v>
      </c>
      <c r="G5696" s="9"/>
      <c r="H5696" s="255" t="s">
        <v>9171</v>
      </c>
      <c r="I5696" s="9">
        <v>3</v>
      </c>
    </row>
    <row r="5697" spans="1:9">
      <c r="A5697" s="255" t="s">
        <v>6880</v>
      </c>
      <c r="B5697" s="9">
        <v>10</v>
      </c>
      <c r="C5697" s="255" t="s">
        <v>9105</v>
      </c>
      <c r="D5697" s="9">
        <v>0.39693151454649234</v>
      </c>
      <c r="E5697" s="9">
        <v>1748231.3684321246</v>
      </c>
      <c r="F5697" s="255" t="s">
        <v>9135</v>
      </c>
      <c r="G5697" s="9"/>
      <c r="H5697" s="255" t="s">
        <v>9171</v>
      </c>
      <c r="I5697" s="9">
        <v>3</v>
      </c>
    </row>
    <row r="5698" spans="1:9">
      <c r="A5698" s="255" t="s">
        <v>6870</v>
      </c>
      <c r="B5698" s="9">
        <v>10</v>
      </c>
      <c r="C5698" s="255" t="s">
        <v>9105</v>
      </c>
      <c r="D5698" s="9">
        <v>1.1931348921205969</v>
      </c>
      <c r="E5698" s="9">
        <v>1748231.3684321246</v>
      </c>
      <c r="F5698" s="255" t="s">
        <v>9132</v>
      </c>
      <c r="G5698" s="9"/>
      <c r="H5698" s="255" t="s">
        <v>9171</v>
      </c>
      <c r="I5698" s="9">
        <v>3</v>
      </c>
    </row>
    <row r="5699" spans="1:9">
      <c r="A5699" s="255" t="s">
        <v>6887</v>
      </c>
      <c r="B5699" s="9">
        <v>10</v>
      </c>
      <c r="C5699" s="255" t="s">
        <v>9105</v>
      </c>
      <c r="D5699" s="9"/>
      <c r="E5699" s="9">
        <v>1748231.3684321246</v>
      </c>
      <c r="F5699" s="255" t="s">
        <v>9120</v>
      </c>
      <c r="G5699" s="9"/>
      <c r="H5699" s="255" t="s">
        <v>9171</v>
      </c>
      <c r="I5699" s="9">
        <v>3</v>
      </c>
    </row>
    <row r="5700" spans="1:9">
      <c r="A5700" s="255" t="s">
        <v>6884</v>
      </c>
      <c r="B5700" s="9">
        <v>10</v>
      </c>
      <c r="C5700" s="255" t="s">
        <v>9105</v>
      </c>
      <c r="D5700" s="9">
        <v>7.3491543544756599E-3</v>
      </c>
      <c r="E5700" s="9">
        <v>1748231.3684321246</v>
      </c>
      <c r="F5700" s="255" t="s">
        <v>9126</v>
      </c>
      <c r="G5700" s="9"/>
      <c r="H5700" s="255" t="s">
        <v>9171</v>
      </c>
      <c r="I5700" s="9">
        <v>3</v>
      </c>
    </row>
    <row r="5701" spans="1:9">
      <c r="A5701" s="255" t="s">
        <v>6871</v>
      </c>
      <c r="B5701" s="9">
        <v>10</v>
      </c>
      <c r="C5701" s="255" t="s">
        <v>9105</v>
      </c>
      <c r="D5701" s="9">
        <v>0.40481514130507384</v>
      </c>
      <c r="E5701" s="9">
        <v>1748231.3684321246</v>
      </c>
      <c r="F5701" s="255" t="s">
        <v>9139</v>
      </c>
      <c r="G5701" s="9"/>
      <c r="H5701" s="255" t="s">
        <v>9171</v>
      </c>
      <c r="I5701" s="9">
        <v>3</v>
      </c>
    </row>
    <row r="5702" spans="1:9">
      <c r="A5702" s="255" t="s">
        <v>6869</v>
      </c>
      <c r="B5702" s="9">
        <v>10</v>
      </c>
      <c r="C5702" s="255" t="s">
        <v>9105</v>
      </c>
      <c r="D5702" s="9"/>
      <c r="E5702" s="9">
        <v>1748231.3684321246</v>
      </c>
      <c r="F5702" s="255" t="s">
        <v>9119</v>
      </c>
      <c r="G5702" s="9"/>
      <c r="H5702" s="255" t="s">
        <v>9171</v>
      </c>
      <c r="I5702" s="9">
        <v>3</v>
      </c>
    </row>
    <row r="5703" spans="1:9">
      <c r="A5703" s="255" t="s">
        <v>6883</v>
      </c>
      <c r="B5703" s="9">
        <v>10</v>
      </c>
      <c r="C5703" s="255" t="s">
        <v>9105</v>
      </c>
      <c r="D5703" s="9"/>
      <c r="E5703" s="9">
        <v>1748231.3684321246</v>
      </c>
      <c r="F5703" s="255" t="s">
        <v>9121</v>
      </c>
      <c r="G5703" s="9"/>
      <c r="H5703" s="255" t="s">
        <v>9171</v>
      </c>
      <c r="I5703" s="9">
        <v>3</v>
      </c>
    </row>
    <row r="5704" spans="1:9">
      <c r="A5704" s="255" t="s">
        <v>6889</v>
      </c>
      <c r="B5704" s="9">
        <v>10</v>
      </c>
      <c r="C5704" s="255" t="s">
        <v>9105</v>
      </c>
      <c r="D5704" s="9">
        <v>1.1931348921205969</v>
      </c>
      <c r="E5704" s="9">
        <v>1748231.3684321246</v>
      </c>
      <c r="F5704" s="255" t="s">
        <v>9133</v>
      </c>
      <c r="G5704" s="9"/>
      <c r="H5704" s="255" t="s">
        <v>9171</v>
      </c>
      <c r="I5704" s="9">
        <v>3</v>
      </c>
    </row>
    <row r="5705" spans="1:9">
      <c r="A5705" s="255" t="s">
        <v>6882</v>
      </c>
      <c r="B5705" s="9">
        <v>10</v>
      </c>
      <c r="C5705" s="255" t="s">
        <v>9105</v>
      </c>
      <c r="D5705" s="9">
        <v>0.29847088783701803</v>
      </c>
      <c r="E5705" s="9">
        <v>1748231.3684321246</v>
      </c>
      <c r="F5705" s="255" t="s">
        <v>9130</v>
      </c>
      <c r="G5705" s="9"/>
      <c r="H5705" s="255" t="s">
        <v>9171</v>
      </c>
      <c r="I5705" s="9">
        <v>3</v>
      </c>
    </row>
    <row r="5706" spans="1:9">
      <c r="A5706" s="255" t="s">
        <v>6879</v>
      </c>
      <c r="B5706" s="9">
        <v>10</v>
      </c>
      <c r="C5706" s="255" t="s">
        <v>9105</v>
      </c>
      <c r="D5706" s="9">
        <v>7.3491543544756599E-3</v>
      </c>
      <c r="E5706" s="9">
        <v>1748231.3684321246</v>
      </c>
      <c r="F5706" s="255" t="s">
        <v>9125</v>
      </c>
      <c r="G5706" s="9"/>
      <c r="H5706" s="255" t="s">
        <v>9171</v>
      </c>
      <c r="I5706" s="9">
        <v>3</v>
      </c>
    </row>
    <row r="5707" spans="1:9">
      <c r="A5707" s="255" t="s">
        <v>6886</v>
      </c>
      <c r="B5707" s="9">
        <v>10</v>
      </c>
      <c r="C5707" s="255" t="s">
        <v>9105</v>
      </c>
      <c r="D5707" s="9"/>
      <c r="E5707" s="9">
        <v>1748231.3684321246</v>
      </c>
      <c r="F5707" s="255" t="s">
        <v>9141</v>
      </c>
      <c r="G5707" s="9"/>
      <c r="H5707" s="255" t="s">
        <v>9171</v>
      </c>
      <c r="I5707" s="9">
        <v>3</v>
      </c>
    </row>
    <row r="5708" spans="1:9">
      <c r="A5708" s="255" t="s">
        <v>6890</v>
      </c>
      <c r="B5708" s="9">
        <v>10</v>
      </c>
      <c r="C5708" s="255" t="s">
        <v>9105</v>
      </c>
      <c r="D5708" s="9">
        <v>0.29565192428830689</v>
      </c>
      <c r="E5708" s="9">
        <v>1748231.3684321246</v>
      </c>
      <c r="F5708" s="255" t="s">
        <v>9137</v>
      </c>
      <c r="G5708" s="9"/>
      <c r="H5708" s="255" t="s">
        <v>9171</v>
      </c>
      <c r="I5708" s="9">
        <v>3</v>
      </c>
    </row>
    <row r="5709" spans="1:9">
      <c r="A5709" s="255" t="s">
        <v>6881</v>
      </c>
      <c r="B5709" s="9">
        <v>10</v>
      </c>
      <c r="C5709" s="255" t="s">
        <v>9105</v>
      </c>
      <c r="D5709" s="9">
        <v>0.33959730463195159</v>
      </c>
      <c r="E5709" s="9">
        <v>1748231.3684321246</v>
      </c>
      <c r="F5709" s="255" t="s">
        <v>9134</v>
      </c>
      <c r="G5709" s="9"/>
      <c r="H5709" s="255" t="s">
        <v>9171</v>
      </c>
      <c r="I5709" s="9">
        <v>3</v>
      </c>
    </row>
    <row r="5710" spans="1:9">
      <c r="A5710" s="255" t="s">
        <v>6877</v>
      </c>
      <c r="B5710" s="9">
        <v>10</v>
      </c>
      <c r="C5710" s="255" t="s">
        <v>9105</v>
      </c>
      <c r="D5710" s="9"/>
      <c r="E5710" s="9">
        <v>1748231.3684321246</v>
      </c>
      <c r="F5710" s="255" t="s">
        <v>9118</v>
      </c>
      <c r="G5710" s="9"/>
      <c r="H5710" s="255" t="s">
        <v>9171</v>
      </c>
      <c r="I5710" s="9">
        <v>3</v>
      </c>
    </row>
    <row r="5711" spans="1:9">
      <c r="A5711" s="255" t="s">
        <v>6876</v>
      </c>
      <c r="B5711" s="9">
        <v>10</v>
      </c>
      <c r="C5711" s="255" t="s">
        <v>9105</v>
      </c>
      <c r="D5711" s="9">
        <v>0.43919090906052349</v>
      </c>
      <c r="E5711" s="9">
        <v>1748231.3684321246</v>
      </c>
      <c r="F5711" s="255" t="s">
        <v>9129</v>
      </c>
      <c r="G5711" s="9"/>
      <c r="H5711" s="255" t="s">
        <v>9171</v>
      </c>
      <c r="I5711" s="9">
        <v>3</v>
      </c>
    </row>
    <row r="5712" spans="1:9">
      <c r="A5712" s="255" t="s">
        <v>6892</v>
      </c>
      <c r="B5712" s="9">
        <v>0</v>
      </c>
      <c r="C5712" s="255" t="s">
        <v>9106</v>
      </c>
      <c r="D5712" s="9">
        <v>10301386.769192092</v>
      </c>
      <c r="E5712" s="9">
        <v>17477099.499999996</v>
      </c>
      <c r="F5712" s="255" t="s">
        <v>9117</v>
      </c>
      <c r="G5712" s="9">
        <v>1</v>
      </c>
      <c r="H5712" s="255" t="s">
        <v>9171</v>
      </c>
      <c r="I5712" s="9">
        <v>3</v>
      </c>
    </row>
    <row r="5713" spans="1:9">
      <c r="A5713" s="255" t="s">
        <v>6893</v>
      </c>
      <c r="B5713" s="9">
        <v>0</v>
      </c>
      <c r="C5713" s="255" t="s">
        <v>9107</v>
      </c>
      <c r="D5713" s="9">
        <v>57620650274.411705</v>
      </c>
      <c r="E5713" s="9">
        <v>17477099.499999996</v>
      </c>
      <c r="F5713" s="255" t="s">
        <v>9117</v>
      </c>
      <c r="G5713" s="9">
        <v>1</v>
      </c>
      <c r="H5713" s="255" t="s">
        <v>9171</v>
      </c>
      <c r="I5713" s="9">
        <v>3</v>
      </c>
    </row>
    <row r="5714" spans="1:9">
      <c r="A5714" s="255" t="s">
        <v>6894</v>
      </c>
      <c r="B5714" s="9">
        <v>0</v>
      </c>
      <c r="C5714" s="255" t="s">
        <v>9108</v>
      </c>
      <c r="D5714" s="9">
        <v>0.58942199014156182</v>
      </c>
      <c r="E5714" s="9">
        <v>17477099.499999996</v>
      </c>
      <c r="F5714" s="255" t="s">
        <v>9117</v>
      </c>
      <c r="G5714" s="9">
        <v>1</v>
      </c>
      <c r="H5714" s="255" t="s">
        <v>9171</v>
      </c>
      <c r="I5714" s="9">
        <v>3</v>
      </c>
    </row>
    <row r="5715" spans="1:9">
      <c r="A5715" s="255" t="s">
        <v>6895</v>
      </c>
      <c r="B5715" s="9">
        <v>0</v>
      </c>
      <c r="C5715" s="255" t="s">
        <v>9215</v>
      </c>
      <c r="D5715" s="9">
        <v>3296.9229404691391</v>
      </c>
      <c r="E5715" s="9">
        <v>17477099.499999996</v>
      </c>
      <c r="F5715" s="255" t="s">
        <v>9117</v>
      </c>
      <c r="G5715" s="9">
        <v>1</v>
      </c>
      <c r="H5715" s="255" t="s">
        <v>9171</v>
      </c>
      <c r="I5715" s="9">
        <v>3</v>
      </c>
    </row>
    <row r="5716" spans="1:9">
      <c r="A5716" s="255" t="s">
        <v>6896</v>
      </c>
      <c r="B5716" s="9">
        <v>0</v>
      </c>
      <c r="C5716" s="255" t="s">
        <v>9106</v>
      </c>
      <c r="D5716" s="9">
        <v>0</v>
      </c>
      <c r="E5716" s="9">
        <v>17477099.499999996</v>
      </c>
      <c r="F5716" s="255" t="s">
        <v>9118</v>
      </c>
      <c r="G5716" s="9">
        <v>1</v>
      </c>
      <c r="H5716" s="255" t="s">
        <v>9171</v>
      </c>
      <c r="I5716" s="9">
        <v>3</v>
      </c>
    </row>
    <row r="5717" spans="1:9">
      <c r="A5717" s="255" t="s">
        <v>6897</v>
      </c>
      <c r="B5717" s="9">
        <v>0</v>
      </c>
      <c r="C5717" s="255" t="s">
        <v>9107</v>
      </c>
      <c r="D5717" s="9">
        <v>0</v>
      </c>
      <c r="E5717" s="9">
        <v>17477099.499999996</v>
      </c>
      <c r="F5717" s="255" t="s">
        <v>9118</v>
      </c>
      <c r="G5717" s="9">
        <v>1</v>
      </c>
      <c r="H5717" s="255" t="s">
        <v>9171</v>
      </c>
      <c r="I5717" s="9">
        <v>3</v>
      </c>
    </row>
    <row r="5718" spans="1:9">
      <c r="A5718" s="255" t="s">
        <v>6898</v>
      </c>
      <c r="B5718" s="9">
        <v>0</v>
      </c>
      <c r="C5718" s="255" t="s">
        <v>9108</v>
      </c>
      <c r="D5718" s="9">
        <v>0</v>
      </c>
      <c r="E5718" s="9">
        <v>17477099.499999996</v>
      </c>
      <c r="F5718" s="255" t="s">
        <v>9118</v>
      </c>
      <c r="G5718" s="9">
        <v>1</v>
      </c>
      <c r="H5718" s="255" t="s">
        <v>9171</v>
      </c>
      <c r="I5718" s="9">
        <v>3</v>
      </c>
    </row>
    <row r="5719" spans="1:9">
      <c r="A5719" s="255" t="s">
        <v>6899</v>
      </c>
      <c r="B5719" s="9">
        <v>0</v>
      </c>
      <c r="C5719" s="255" t="s">
        <v>9215</v>
      </c>
      <c r="D5719" s="9">
        <v>0</v>
      </c>
      <c r="E5719" s="9">
        <v>17477099.499999996</v>
      </c>
      <c r="F5719" s="255" t="s">
        <v>9118</v>
      </c>
      <c r="G5719" s="9">
        <v>1</v>
      </c>
      <c r="H5719" s="255" t="s">
        <v>9171</v>
      </c>
      <c r="I5719" s="9">
        <v>3</v>
      </c>
    </row>
    <row r="5720" spans="1:9">
      <c r="A5720" s="255" t="s">
        <v>6900</v>
      </c>
      <c r="B5720" s="9">
        <v>0</v>
      </c>
      <c r="C5720" s="255" t="s">
        <v>9106</v>
      </c>
      <c r="D5720" s="9">
        <v>0</v>
      </c>
      <c r="E5720" s="9">
        <v>17477099.499999996</v>
      </c>
      <c r="F5720" s="255" t="s">
        <v>9119</v>
      </c>
      <c r="G5720" s="9">
        <v>1</v>
      </c>
      <c r="H5720" s="255" t="s">
        <v>9171</v>
      </c>
      <c r="I5720" s="9">
        <v>3</v>
      </c>
    </row>
    <row r="5721" spans="1:9">
      <c r="A5721" s="255" t="s">
        <v>6901</v>
      </c>
      <c r="B5721" s="9">
        <v>0</v>
      </c>
      <c r="C5721" s="255" t="s">
        <v>9107</v>
      </c>
      <c r="D5721" s="9">
        <v>0</v>
      </c>
      <c r="E5721" s="9">
        <v>17477099.499999996</v>
      </c>
      <c r="F5721" s="255" t="s">
        <v>9119</v>
      </c>
      <c r="G5721" s="9">
        <v>1</v>
      </c>
      <c r="H5721" s="255" t="s">
        <v>9171</v>
      </c>
      <c r="I5721" s="9">
        <v>3</v>
      </c>
    </row>
    <row r="5722" spans="1:9">
      <c r="A5722" s="255" t="s">
        <v>6902</v>
      </c>
      <c r="B5722" s="9">
        <v>0</v>
      </c>
      <c r="C5722" s="255" t="s">
        <v>9108</v>
      </c>
      <c r="D5722" s="9">
        <v>0</v>
      </c>
      <c r="E5722" s="9">
        <v>17477099.499999996</v>
      </c>
      <c r="F5722" s="255" t="s">
        <v>9119</v>
      </c>
      <c r="G5722" s="9">
        <v>1</v>
      </c>
      <c r="H5722" s="255" t="s">
        <v>9171</v>
      </c>
      <c r="I5722" s="9">
        <v>3</v>
      </c>
    </row>
    <row r="5723" spans="1:9">
      <c r="A5723" s="255" t="s">
        <v>6903</v>
      </c>
      <c r="B5723" s="9">
        <v>0</v>
      </c>
      <c r="C5723" s="255" t="s">
        <v>9215</v>
      </c>
      <c r="D5723" s="9">
        <v>0</v>
      </c>
      <c r="E5723" s="9">
        <v>17477099.499999996</v>
      </c>
      <c r="F5723" s="255" t="s">
        <v>9119</v>
      </c>
      <c r="G5723" s="9">
        <v>1</v>
      </c>
      <c r="H5723" s="255" t="s">
        <v>9171</v>
      </c>
      <c r="I5723" s="9">
        <v>3</v>
      </c>
    </row>
    <row r="5724" spans="1:9">
      <c r="A5724" s="255" t="s">
        <v>6904</v>
      </c>
      <c r="B5724" s="9">
        <v>0</v>
      </c>
      <c r="C5724" s="255" t="s">
        <v>9106</v>
      </c>
      <c r="D5724" s="9">
        <v>0</v>
      </c>
      <c r="E5724" s="9">
        <v>17477099.499999996</v>
      </c>
      <c r="F5724" s="255" t="s">
        <v>9120</v>
      </c>
      <c r="G5724" s="9">
        <v>1</v>
      </c>
      <c r="H5724" s="255" t="s">
        <v>9171</v>
      </c>
      <c r="I5724" s="9">
        <v>3</v>
      </c>
    </row>
    <row r="5725" spans="1:9">
      <c r="A5725" s="255" t="s">
        <v>6905</v>
      </c>
      <c r="B5725" s="9">
        <v>0</v>
      </c>
      <c r="C5725" s="255" t="s">
        <v>9107</v>
      </c>
      <c r="D5725" s="9">
        <v>0</v>
      </c>
      <c r="E5725" s="9">
        <v>17477099.499999996</v>
      </c>
      <c r="F5725" s="255" t="s">
        <v>9120</v>
      </c>
      <c r="G5725" s="9">
        <v>1</v>
      </c>
      <c r="H5725" s="255" t="s">
        <v>9171</v>
      </c>
      <c r="I5725" s="9">
        <v>3</v>
      </c>
    </row>
    <row r="5726" spans="1:9">
      <c r="A5726" s="255" t="s">
        <v>6906</v>
      </c>
      <c r="B5726" s="9">
        <v>0</v>
      </c>
      <c r="C5726" s="255" t="s">
        <v>9108</v>
      </c>
      <c r="D5726" s="9">
        <v>0</v>
      </c>
      <c r="E5726" s="9">
        <v>17477099.499999996</v>
      </c>
      <c r="F5726" s="255" t="s">
        <v>9120</v>
      </c>
      <c r="G5726" s="9">
        <v>1</v>
      </c>
      <c r="H5726" s="255" t="s">
        <v>9171</v>
      </c>
      <c r="I5726" s="9">
        <v>3</v>
      </c>
    </row>
    <row r="5727" spans="1:9">
      <c r="A5727" s="255" t="s">
        <v>6907</v>
      </c>
      <c r="B5727" s="9">
        <v>0</v>
      </c>
      <c r="C5727" s="255" t="s">
        <v>9215</v>
      </c>
      <c r="D5727" s="9">
        <v>0</v>
      </c>
      <c r="E5727" s="9">
        <v>17477099.499999996</v>
      </c>
      <c r="F5727" s="255" t="s">
        <v>9120</v>
      </c>
      <c r="G5727" s="9">
        <v>1</v>
      </c>
      <c r="H5727" s="255" t="s">
        <v>9171</v>
      </c>
      <c r="I5727" s="9">
        <v>3</v>
      </c>
    </row>
    <row r="5728" spans="1:9">
      <c r="A5728" s="255" t="s">
        <v>6908</v>
      </c>
      <c r="B5728" s="9">
        <v>0</v>
      </c>
      <c r="C5728" s="255" t="s">
        <v>9106</v>
      </c>
      <c r="D5728" s="9">
        <v>0</v>
      </c>
      <c r="E5728" s="9">
        <v>17477099.499999996</v>
      </c>
      <c r="F5728" s="255" t="s">
        <v>9121</v>
      </c>
      <c r="G5728" s="9">
        <v>1</v>
      </c>
      <c r="H5728" s="255" t="s">
        <v>9171</v>
      </c>
      <c r="I5728" s="9">
        <v>3</v>
      </c>
    </row>
    <row r="5729" spans="1:9">
      <c r="A5729" s="255" t="s">
        <v>6909</v>
      </c>
      <c r="B5729" s="9">
        <v>0</v>
      </c>
      <c r="C5729" s="255" t="s">
        <v>9107</v>
      </c>
      <c r="D5729" s="9">
        <v>0</v>
      </c>
      <c r="E5729" s="9">
        <v>17477099.499999996</v>
      </c>
      <c r="F5729" s="255" t="s">
        <v>9121</v>
      </c>
      <c r="G5729" s="9">
        <v>1</v>
      </c>
      <c r="H5729" s="255" t="s">
        <v>9171</v>
      </c>
      <c r="I5729" s="9">
        <v>3</v>
      </c>
    </row>
    <row r="5730" spans="1:9">
      <c r="A5730" s="255" t="s">
        <v>6910</v>
      </c>
      <c r="B5730" s="9">
        <v>0</v>
      </c>
      <c r="C5730" s="255" t="s">
        <v>9108</v>
      </c>
      <c r="D5730" s="9">
        <v>0</v>
      </c>
      <c r="E5730" s="9">
        <v>17477099.499999996</v>
      </c>
      <c r="F5730" s="255" t="s">
        <v>9121</v>
      </c>
      <c r="G5730" s="9">
        <v>1</v>
      </c>
      <c r="H5730" s="255" t="s">
        <v>9171</v>
      </c>
      <c r="I5730" s="9">
        <v>3</v>
      </c>
    </row>
    <row r="5731" spans="1:9">
      <c r="A5731" s="255" t="s">
        <v>6911</v>
      </c>
      <c r="B5731" s="9">
        <v>0</v>
      </c>
      <c r="C5731" s="255" t="s">
        <v>9215</v>
      </c>
      <c r="D5731" s="9">
        <v>0</v>
      </c>
      <c r="E5731" s="9">
        <v>17477099.499999996</v>
      </c>
      <c r="F5731" s="255" t="s">
        <v>9121</v>
      </c>
      <c r="G5731" s="9">
        <v>1</v>
      </c>
      <c r="H5731" s="255" t="s">
        <v>9171</v>
      </c>
      <c r="I5731" s="9">
        <v>3</v>
      </c>
    </row>
    <row r="5732" spans="1:9">
      <c r="A5732" s="255" t="s">
        <v>6912</v>
      </c>
      <c r="B5732" s="9">
        <v>0</v>
      </c>
      <c r="C5732" s="255" t="s">
        <v>9106</v>
      </c>
      <c r="D5732" s="9">
        <v>0</v>
      </c>
      <c r="E5732" s="9">
        <v>17477099.499999996</v>
      </c>
      <c r="F5732" s="255" t="s">
        <v>9122</v>
      </c>
      <c r="G5732" s="9">
        <v>1</v>
      </c>
      <c r="H5732" s="255" t="s">
        <v>9171</v>
      </c>
      <c r="I5732" s="9">
        <v>3</v>
      </c>
    </row>
    <row r="5733" spans="1:9">
      <c r="A5733" s="255" t="s">
        <v>6913</v>
      </c>
      <c r="B5733" s="9">
        <v>0</v>
      </c>
      <c r="C5733" s="255" t="s">
        <v>9107</v>
      </c>
      <c r="D5733" s="9">
        <v>0</v>
      </c>
      <c r="E5733" s="9">
        <v>17477099.499999996</v>
      </c>
      <c r="F5733" s="255" t="s">
        <v>9122</v>
      </c>
      <c r="G5733" s="9">
        <v>1</v>
      </c>
      <c r="H5733" s="255" t="s">
        <v>9171</v>
      </c>
      <c r="I5733" s="9">
        <v>3</v>
      </c>
    </row>
    <row r="5734" spans="1:9">
      <c r="A5734" s="255" t="s">
        <v>6914</v>
      </c>
      <c r="B5734" s="9">
        <v>0</v>
      </c>
      <c r="C5734" s="255" t="s">
        <v>9108</v>
      </c>
      <c r="D5734" s="9">
        <v>0</v>
      </c>
      <c r="E5734" s="9">
        <v>17477099.499999996</v>
      </c>
      <c r="F5734" s="255" t="s">
        <v>9122</v>
      </c>
      <c r="G5734" s="9">
        <v>1</v>
      </c>
      <c r="H5734" s="255" t="s">
        <v>9171</v>
      </c>
      <c r="I5734" s="9">
        <v>3</v>
      </c>
    </row>
    <row r="5735" spans="1:9">
      <c r="A5735" s="255" t="s">
        <v>6915</v>
      </c>
      <c r="B5735" s="9">
        <v>0</v>
      </c>
      <c r="C5735" s="255" t="s">
        <v>9215</v>
      </c>
      <c r="D5735" s="9">
        <v>0</v>
      </c>
      <c r="E5735" s="9">
        <v>17477099.499999996</v>
      </c>
      <c r="F5735" s="255" t="s">
        <v>9122</v>
      </c>
      <c r="G5735" s="9">
        <v>1</v>
      </c>
      <c r="H5735" s="255" t="s">
        <v>9171</v>
      </c>
      <c r="I5735" s="9">
        <v>3</v>
      </c>
    </row>
    <row r="5736" spans="1:9">
      <c r="A5736" s="255" t="s">
        <v>6916</v>
      </c>
      <c r="B5736" s="9">
        <v>0</v>
      </c>
      <c r="C5736" s="255" t="s">
        <v>9106</v>
      </c>
      <c r="D5736" s="9">
        <v>0</v>
      </c>
      <c r="E5736" s="9">
        <v>17477099.499999996</v>
      </c>
      <c r="F5736" s="255" t="s">
        <v>9123</v>
      </c>
      <c r="G5736" s="9">
        <v>1</v>
      </c>
      <c r="H5736" s="255" t="s">
        <v>9171</v>
      </c>
      <c r="I5736" s="9">
        <v>3</v>
      </c>
    </row>
    <row r="5737" spans="1:9">
      <c r="A5737" s="255" t="s">
        <v>6917</v>
      </c>
      <c r="B5737" s="9">
        <v>0</v>
      </c>
      <c r="C5737" s="255" t="s">
        <v>9107</v>
      </c>
      <c r="D5737" s="9">
        <v>0</v>
      </c>
      <c r="E5737" s="9">
        <v>17477099.499999996</v>
      </c>
      <c r="F5737" s="255" t="s">
        <v>9123</v>
      </c>
      <c r="G5737" s="9">
        <v>1</v>
      </c>
      <c r="H5737" s="255" t="s">
        <v>9171</v>
      </c>
      <c r="I5737" s="9">
        <v>3</v>
      </c>
    </row>
    <row r="5738" spans="1:9">
      <c r="A5738" s="255" t="s">
        <v>6918</v>
      </c>
      <c r="B5738" s="9">
        <v>0</v>
      </c>
      <c r="C5738" s="255" t="s">
        <v>9108</v>
      </c>
      <c r="D5738" s="9">
        <v>0</v>
      </c>
      <c r="E5738" s="9">
        <v>17477099.499999996</v>
      </c>
      <c r="F5738" s="255" t="s">
        <v>9123</v>
      </c>
      <c r="G5738" s="9">
        <v>1</v>
      </c>
      <c r="H5738" s="255" t="s">
        <v>9171</v>
      </c>
      <c r="I5738" s="9">
        <v>3</v>
      </c>
    </row>
    <row r="5739" spans="1:9">
      <c r="A5739" s="255" t="s">
        <v>6919</v>
      </c>
      <c r="B5739" s="9">
        <v>0</v>
      </c>
      <c r="C5739" s="255" t="s">
        <v>9215</v>
      </c>
      <c r="D5739" s="9">
        <v>0</v>
      </c>
      <c r="E5739" s="9">
        <v>17477099.499999996</v>
      </c>
      <c r="F5739" s="255" t="s">
        <v>9123</v>
      </c>
      <c r="G5739" s="9">
        <v>1</v>
      </c>
      <c r="H5739" s="255" t="s">
        <v>9171</v>
      </c>
      <c r="I5739" s="9">
        <v>3</v>
      </c>
    </row>
    <row r="5740" spans="1:9">
      <c r="A5740" s="255" t="s">
        <v>6920</v>
      </c>
      <c r="B5740" s="9">
        <v>0</v>
      </c>
      <c r="C5740" s="255" t="s">
        <v>9106</v>
      </c>
      <c r="D5740" s="9">
        <v>0</v>
      </c>
      <c r="E5740" s="9">
        <v>17477099.499999996</v>
      </c>
      <c r="F5740" s="255" t="s">
        <v>9124</v>
      </c>
      <c r="G5740" s="9">
        <v>1</v>
      </c>
      <c r="H5740" s="255" t="s">
        <v>9171</v>
      </c>
      <c r="I5740" s="9">
        <v>3</v>
      </c>
    </row>
    <row r="5741" spans="1:9">
      <c r="A5741" s="255" t="s">
        <v>6921</v>
      </c>
      <c r="B5741" s="9">
        <v>0</v>
      </c>
      <c r="C5741" s="255" t="s">
        <v>9107</v>
      </c>
      <c r="D5741" s="9">
        <v>0</v>
      </c>
      <c r="E5741" s="9">
        <v>17477099.499999996</v>
      </c>
      <c r="F5741" s="255" t="s">
        <v>9124</v>
      </c>
      <c r="G5741" s="9">
        <v>1</v>
      </c>
      <c r="H5741" s="255" t="s">
        <v>9171</v>
      </c>
      <c r="I5741" s="9">
        <v>3</v>
      </c>
    </row>
    <row r="5742" spans="1:9">
      <c r="A5742" s="255" t="s">
        <v>6922</v>
      </c>
      <c r="B5742" s="9">
        <v>0</v>
      </c>
      <c r="C5742" s="255" t="s">
        <v>9108</v>
      </c>
      <c r="D5742" s="9">
        <v>0</v>
      </c>
      <c r="E5742" s="9">
        <v>17477099.499999996</v>
      </c>
      <c r="F5742" s="255" t="s">
        <v>9124</v>
      </c>
      <c r="G5742" s="9">
        <v>1</v>
      </c>
      <c r="H5742" s="255" t="s">
        <v>9171</v>
      </c>
      <c r="I5742" s="9">
        <v>3</v>
      </c>
    </row>
    <row r="5743" spans="1:9">
      <c r="A5743" s="255" t="s">
        <v>6923</v>
      </c>
      <c r="B5743" s="9">
        <v>0</v>
      </c>
      <c r="C5743" s="255" t="s">
        <v>9215</v>
      </c>
      <c r="D5743" s="9">
        <v>0</v>
      </c>
      <c r="E5743" s="9">
        <v>17477099.499999996</v>
      </c>
      <c r="F5743" s="255" t="s">
        <v>9124</v>
      </c>
      <c r="G5743" s="9">
        <v>1</v>
      </c>
      <c r="H5743" s="255" t="s">
        <v>9171</v>
      </c>
      <c r="I5743" s="9">
        <v>3</v>
      </c>
    </row>
    <row r="5744" spans="1:9">
      <c r="A5744" s="255" t="s">
        <v>6924</v>
      </c>
      <c r="B5744" s="9">
        <v>0</v>
      </c>
      <c r="C5744" s="255" t="s">
        <v>9106</v>
      </c>
      <c r="D5744" s="9">
        <v>15261176.73273742</v>
      </c>
      <c r="E5744" s="9">
        <v>17477099.499999996</v>
      </c>
      <c r="F5744" s="255" t="s">
        <v>9125</v>
      </c>
      <c r="G5744" s="9">
        <v>1</v>
      </c>
      <c r="H5744" s="255" t="s">
        <v>9171</v>
      </c>
      <c r="I5744" s="9">
        <v>3</v>
      </c>
    </row>
    <row r="5745" spans="1:9">
      <c r="A5745" s="255" t="s">
        <v>6925</v>
      </c>
      <c r="B5745" s="9">
        <v>0</v>
      </c>
      <c r="C5745" s="255" t="s">
        <v>9107</v>
      </c>
      <c r="D5745" s="9">
        <v>34978669384.247185</v>
      </c>
      <c r="E5745" s="9">
        <v>17477099.499999996</v>
      </c>
      <c r="F5745" s="255" t="s">
        <v>9125</v>
      </c>
      <c r="G5745" s="9">
        <v>1</v>
      </c>
      <c r="H5745" s="255" t="s">
        <v>9171</v>
      </c>
      <c r="I5745" s="9">
        <v>3</v>
      </c>
    </row>
    <row r="5746" spans="1:9">
      <c r="A5746" s="255" t="s">
        <v>6926</v>
      </c>
      <c r="B5746" s="9">
        <v>0</v>
      </c>
      <c r="C5746" s="255" t="s">
        <v>9108</v>
      </c>
      <c r="D5746" s="9">
        <v>0.87320992437775058</v>
      </c>
      <c r="E5746" s="9">
        <v>17477099.499999996</v>
      </c>
      <c r="F5746" s="255" t="s">
        <v>9125</v>
      </c>
      <c r="G5746" s="9">
        <v>1</v>
      </c>
      <c r="H5746" s="255" t="s">
        <v>9171</v>
      </c>
      <c r="I5746" s="9">
        <v>3</v>
      </c>
    </row>
    <row r="5747" spans="1:9">
      <c r="A5747" s="255" t="s">
        <v>6927</v>
      </c>
      <c r="B5747" s="9">
        <v>0</v>
      </c>
      <c r="C5747" s="255" t="s">
        <v>9215</v>
      </c>
      <c r="D5747" s="9">
        <v>2001.400139894334</v>
      </c>
      <c r="E5747" s="9">
        <v>17477099.499999996</v>
      </c>
      <c r="F5747" s="255" t="s">
        <v>9125</v>
      </c>
      <c r="G5747" s="9">
        <v>1</v>
      </c>
      <c r="H5747" s="255" t="s">
        <v>9171</v>
      </c>
      <c r="I5747" s="9">
        <v>3</v>
      </c>
    </row>
    <row r="5748" spans="1:9">
      <c r="A5748" s="255" t="s">
        <v>6928</v>
      </c>
      <c r="B5748" s="9">
        <v>0</v>
      </c>
      <c r="C5748" s="255" t="s">
        <v>9106</v>
      </c>
      <c r="D5748" s="9">
        <v>15261176.73273742</v>
      </c>
      <c r="E5748" s="9">
        <v>17477099.499999996</v>
      </c>
      <c r="F5748" s="255" t="s">
        <v>9126</v>
      </c>
      <c r="G5748" s="9">
        <v>1</v>
      </c>
      <c r="H5748" s="255" t="s">
        <v>9171</v>
      </c>
      <c r="I5748" s="9">
        <v>3</v>
      </c>
    </row>
    <row r="5749" spans="1:9">
      <c r="A5749" s="255" t="s">
        <v>6929</v>
      </c>
      <c r="B5749" s="9">
        <v>0</v>
      </c>
      <c r="C5749" s="255" t="s">
        <v>9107</v>
      </c>
      <c r="D5749" s="9">
        <v>34978669384.247185</v>
      </c>
      <c r="E5749" s="9">
        <v>17477099.499999996</v>
      </c>
      <c r="F5749" s="255" t="s">
        <v>9126</v>
      </c>
      <c r="G5749" s="9">
        <v>1</v>
      </c>
      <c r="H5749" s="255" t="s">
        <v>9171</v>
      </c>
      <c r="I5749" s="9">
        <v>3</v>
      </c>
    </row>
    <row r="5750" spans="1:9">
      <c r="A5750" s="255" t="s">
        <v>6930</v>
      </c>
      <c r="B5750" s="9">
        <v>0</v>
      </c>
      <c r="C5750" s="255" t="s">
        <v>9108</v>
      </c>
      <c r="D5750" s="9">
        <v>0.87320992437775058</v>
      </c>
      <c r="E5750" s="9">
        <v>17477099.499999996</v>
      </c>
      <c r="F5750" s="255" t="s">
        <v>9126</v>
      </c>
      <c r="G5750" s="9">
        <v>1</v>
      </c>
      <c r="H5750" s="255" t="s">
        <v>9171</v>
      </c>
      <c r="I5750" s="9">
        <v>3</v>
      </c>
    </row>
    <row r="5751" spans="1:9">
      <c r="A5751" s="255" t="s">
        <v>6931</v>
      </c>
      <c r="B5751" s="9">
        <v>0</v>
      </c>
      <c r="C5751" s="255" t="s">
        <v>9215</v>
      </c>
      <c r="D5751" s="9">
        <v>2001.400139894334</v>
      </c>
      <c r="E5751" s="9">
        <v>17477099.499999996</v>
      </c>
      <c r="F5751" s="255" t="s">
        <v>9126</v>
      </c>
      <c r="G5751" s="9">
        <v>1</v>
      </c>
      <c r="H5751" s="255" t="s">
        <v>9171</v>
      </c>
      <c r="I5751" s="9">
        <v>3</v>
      </c>
    </row>
    <row r="5752" spans="1:9">
      <c r="A5752" s="255" t="s">
        <v>6932</v>
      </c>
      <c r="B5752" s="9">
        <v>0</v>
      </c>
      <c r="C5752" s="255" t="s">
        <v>9106</v>
      </c>
      <c r="D5752" s="9">
        <v>15261176.73273742</v>
      </c>
      <c r="E5752" s="9">
        <v>17477099.499999996</v>
      </c>
      <c r="F5752" s="255" t="s">
        <v>9127</v>
      </c>
      <c r="G5752" s="9">
        <v>1</v>
      </c>
      <c r="H5752" s="255" t="s">
        <v>9171</v>
      </c>
      <c r="I5752" s="9">
        <v>3</v>
      </c>
    </row>
    <row r="5753" spans="1:9">
      <c r="A5753" s="255" t="s">
        <v>6933</v>
      </c>
      <c r="B5753" s="9">
        <v>0</v>
      </c>
      <c r="C5753" s="255" t="s">
        <v>9107</v>
      </c>
      <c r="D5753" s="9">
        <v>34978669384.247185</v>
      </c>
      <c r="E5753" s="9">
        <v>17477099.499999996</v>
      </c>
      <c r="F5753" s="255" t="s">
        <v>9127</v>
      </c>
      <c r="G5753" s="9">
        <v>1</v>
      </c>
      <c r="H5753" s="255" t="s">
        <v>9171</v>
      </c>
      <c r="I5753" s="9">
        <v>3</v>
      </c>
    </row>
    <row r="5754" spans="1:9">
      <c r="A5754" s="255" t="s">
        <v>6934</v>
      </c>
      <c r="B5754" s="9">
        <v>0</v>
      </c>
      <c r="C5754" s="255" t="s">
        <v>9108</v>
      </c>
      <c r="D5754" s="9">
        <v>0.87320992437775058</v>
      </c>
      <c r="E5754" s="9">
        <v>17477099.499999996</v>
      </c>
      <c r="F5754" s="255" t="s">
        <v>9127</v>
      </c>
      <c r="G5754" s="9">
        <v>1</v>
      </c>
      <c r="H5754" s="255" t="s">
        <v>9171</v>
      </c>
      <c r="I5754" s="9">
        <v>3</v>
      </c>
    </row>
    <row r="5755" spans="1:9">
      <c r="A5755" s="255" t="s">
        <v>6935</v>
      </c>
      <c r="B5755" s="9">
        <v>0</v>
      </c>
      <c r="C5755" s="255" t="s">
        <v>9215</v>
      </c>
      <c r="D5755" s="9">
        <v>2001.400139894334</v>
      </c>
      <c r="E5755" s="9">
        <v>17477099.499999996</v>
      </c>
      <c r="F5755" s="255" t="s">
        <v>9127</v>
      </c>
      <c r="G5755" s="9">
        <v>1</v>
      </c>
      <c r="H5755" s="255" t="s">
        <v>9171</v>
      </c>
      <c r="I5755" s="9">
        <v>3</v>
      </c>
    </row>
    <row r="5756" spans="1:9">
      <c r="A5756" s="255" t="s">
        <v>6936</v>
      </c>
      <c r="B5756" s="9">
        <v>0</v>
      </c>
      <c r="C5756" s="255" t="s">
        <v>9106</v>
      </c>
      <c r="D5756" s="9">
        <v>17477099.499999996</v>
      </c>
      <c r="E5756" s="9">
        <v>17477099.499999996</v>
      </c>
      <c r="F5756" s="255" t="s">
        <v>9128</v>
      </c>
      <c r="G5756" s="9">
        <v>1</v>
      </c>
      <c r="H5756" s="255" t="s">
        <v>9171</v>
      </c>
      <c r="I5756" s="9">
        <v>3</v>
      </c>
    </row>
    <row r="5757" spans="1:9">
      <c r="A5757" s="255" t="s">
        <v>6937</v>
      </c>
      <c r="B5757" s="9">
        <v>0</v>
      </c>
      <c r="C5757" s="255" t="s">
        <v>9107</v>
      </c>
      <c r="D5757" s="9">
        <v>28844796475.409748</v>
      </c>
      <c r="E5757" s="9">
        <v>17477099.499999996</v>
      </c>
      <c r="F5757" s="255" t="s">
        <v>9128</v>
      </c>
      <c r="G5757" s="9">
        <v>1</v>
      </c>
      <c r="H5757" s="255" t="s">
        <v>9171</v>
      </c>
      <c r="I5757" s="9">
        <v>3</v>
      </c>
    </row>
    <row r="5758" spans="1:9">
      <c r="A5758" s="255" t="s">
        <v>6938</v>
      </c>
      <c r="B5758" s="9">
        <v>0</v>
      </c>
      <c r="C5758" s="255" t="s">
        <v>9108</v>
      </c>
      <c r="D5758" s="9">
        <v>1</v>
      </c>
      <c r="E5758" s="9">
        <v>17477099.499999996</v>
      </c>
      <c r="F5758" s="255" t="s">
        <v>9128</v>
      </c>
      <c r="G5758" s="9">
        <v>1</v>
      </c>
      <c r="H5758" s="255" t="s">
        <v>9171</v>
      </c>
      <c r="I5758" s="9">
        <v>3</v>
      </c>
    </row>
    <row r="5759" spans="1:9">
      <c r="A5759" s="255" t="s">
        <v>6939</v>
      </c>
      <c r="B5759" s="9">
        <v>0</v>
      </c>
      <c r="C5759" s="255" t="s">
        <v>9215</v>
      </c>
      <c r="D5759" s="9">
        <v>1650.4338420348156</v>
      </c>
      <c r="E5759" s="9">
        <v>17477099.499999996</v>
      </c>
      <c r="F5759" s="255" t="s">
        <v>9128</v>
      </c>
      <c r="G5759" s="9">
        <v>1</v>
      </c>
      <c r="H5759" s="255" t="s">
        <v>9171</v>
      </c>
      <c r="I5759" s="9">
        <v>3</v>
      </c>
    </row>
    <row r="5760" spans="1:9">
      <c r="A5760" s="255" t="s">
        <v>6940</v>
      </c>
      <c r="B5760" s="9">
        <v>0</v>
      </c>
      <c r="C5760" s="255" t="s">
        <v>9106</v>
      </c>
      <c r="D5760" s="9">
        <v>12239196.729171975</v>
      </c>
      <c r="E5760" s="9">
        <v>17477099.499999996</v>
      </c>
      <c r="F5760" s="255" t="s">
        <v>9129</v>
      </c>
      <c r="G5760" s="9">
        <v>1</v>
      </c>
      <c r="H5760" s="255" t="s">
        <v>9171</v>
      </c>
      <c r="I5760" s="9">
        <v>3</v>
      </c>
    </row>
    <row r="5761" spans="1:9">
      <c r="A5761" s="255" t="s">
        <v>6941</v>
      </c>
      <c r="B5761" s="9">
        <v>0</v>
      </c>
      <c r="C5761" s="255" t="s">
        <v>9107</v>
      </c>
      <c r="D5761" s="9">
        <v>72363909396.240402</v>
      </c>
      <c r="E5761" s="9">
        <v>17477099.499999996</v>
      </c>
      <c r="F5761" s="255" t="s">
        <v>9129</v>
      </c>
      <c r="G5761" s="9">
        <v>1</v>
      </c>
      <c r="H5761" s="255" t="s">
        <v>9171</v>
      </c>
      <c r="I5761" s="9">
        <v>3</v>
      </c>
    </row>
    <row r="5762" spans="1:9">
      <c r="A5762" s="255" t="s">
        <v>6942</v>
      </c>
      <c r="B5762" s="9">
        <v>0</v>
      </c>
      <c r="C5762" s="255" t="s">
        <v>9108</v>
      </c>
      <c r="D5762" s="9">
        <v>0.70029908161660215</v>
      </c>
      <c r="E5762" s="9">
        <v>17477099.499999996</v>
      </c>
      <c r="F5762" s="255" t="s">
        <v>9129</v>
      </c>
      <c r="G5762" s="9">
        <v>1</v>
      </c>
      <c r="H5762" s="255" t="s">
        <v>9171</v>
      </c>
      <c r="I5762" s="9">
        <v>3</v>
      </c>
    </row>
    <row r="5763" spans="1:9">
      <c r="A5763" s="255" t="s">
        <v>6943</v>
      </c>
      <c r="B5763" s="9">
        <v>0</v>
      </c>
      <c r="C5763" s="255" t="s">
        <v>9215</v>
      </c>
      <c r="D5763" s="9">
        <v>4140.4987936493935</v>
      </c>
      <c r="E5763" s="9">
        <v>17477099.499999996</v>
      </c>
      <c r="F5763" s="255" t="s">
        <v>9129</v>
      </c>
      <c r="G5763" s="9">
        <v>1</v>
      </c>
      <c r="H5763" s="255" t="s">
        <v>9171</v>
      </c>
      <c r="I5763" s="9">
        <v>3</v>
      </c>
    </row>
    <row r="5764" spans="1:9">
      <c r="A5764" s="255" t="s">
        <v>6944</v>
      </c>
      <c r="B5764" s="9">
        <v>0</v>
      </c>
      <c r="C5764" s="255" t="s">
        <v>9106</v>
      </c>
      <c r="D5764" s="9">
        <v>15519589.530877993</v>
      </c>
      <c r="E5764" s="9">
        <v>17477099.499999996</v>
      </c>
      <c r="F5764" s="255" t="s">
        <v>9130</v>
      </c>
      <c r="G5764" s="9">
        <v>1</v>
      </c>
      <c r="H5764" s="255" t="s">
        <v>9171</v>
      </c>
      <c r="I5764" s="9">
        <v>3</v>
      </c>
    </row>
    <row r="5765" spans="1:9">
      <c r="A5765" s="255" t="s">
        <v>6945</v>
      </c>
      <c r="B5765" s="9">
        <v>0</v>
      </c>
      <c r="C5765" s="255" t="s">
        <v>9107</v>
      </c>
      <c r="D5765" s="9">
        <v>107342578780.48759</v>
      </c>
      <c r="E5765" s="9">
        <v>17477099.499999996</v>
      </c>
      <c r="F5765" s="255" t="s">
        <v>9130</v>
      </c>
      <c r="G5765" s="9">
        <v>1</v>
      </c>
      <c r="H5765" s="255" t="s">
        <v>9171</v>
      </c>
      <c r="I5765" s="9">
        <v>3</v>
      </c>
    </row>
    <row r="5766" spans="1:9">
      <c r="A5766" s="255" t="s">
        <v>6946</v>
      </c>
      <c r="B5766" s="9">
        <v>0</v>
      </c>
      <c r="C5766" s="255" t="s">
        <v>9108</v>
      </c>
      <c r="D5766" s="9">
        <v>0.88799571867620231</v>
      </c>
      <c r="E5766" s="9">
        <v>17477099.499999996</v>
      </c>
      <c r="F5766" s="255" t="s">
        <v>9130</v>
      </c>
      <c r="G5766" s="9">
        <v>1</v>
      </c>
      <c r="H5766" s="255" t="s">
        <v>9171</v>
      </c>
      <c r="I5766" s="9">
        <v>3</v>
      </c>
    </row>
    <row r="5767" spans="1:9">
      <c r="A5767" s="255" t="s">
        <v>6947</v>
      </c>
      <c r="B5767" s="9">
        <v>0</v>
      </c>
      <c r="C5767" s="255" t="s">
        <v>9215</v>
      </c>
      <c r="D5767" s="9">
        <v>6141.8989335437282</v>
      </c>
      <c r="E5767" s="9">
        <v>17477099.499999996</v>
      </c>
      <c r="F5767" s="255" t="s">
        <v>9130</v>
      </c>
      <c r="G5767" s="9">
        <v>1</v>
      </c>
      <c r="H5767" s="255" t="s">
        <v>9171</v>
      </c>
      <c r="I5767" s="9">
        <v>3</v>
      </c>
    </row>
    <row r="5768" spans="1:9">
      <c r="A5768" s="255" t="s">
        <v>6948</v>
      </c>
      <c r="B5768" s="9">
        <v>0</v>
      </c>
      <c r="C5768" s="255" t="s">
        <v>9106</v>
      </c>
      <c r="D5768" s="9">
        <v>15519589.530877993</v>
      </c>
      <c r="E5768" s="9">
        <v>17477099.499999996</v>
      </c>
      <c r="F5768" s="255" t="s">
        <v>9131</v>
      </c>
      <c r="G5768" s="9">
        <v>1</v>
      </c>
      <c r="H5768" s="255" t="s">
        <v>9171</v>
      </c>
      <c r="I5768" s="9">
        <v>3</v>
      </c>
    </row>
    <row r="5769" spans="1:9">
      <c r="A5769" s="255" t="s">
        <v>6949</v>
      </c>
      <c r="B5769" s="9">
        <v>0</v>
      </c>
      <c r="C5769" s="255" t="s">
        <v>9107</v>
      </c>
      <c r="D5769" s="9">
        <v>107342578780.48759</v>
      </c>
      <c r="E5769" s="9">
        <v>17477099.499999996</v>
      </c>
      <c r="F5769" s="255" t="s">
        <v>9131</v>
      </c>
      <c r="G5769" s="9">
        <v>1</v>
      </c>
      <c r="H5769" s="255" t="s">
        <v>9171</v>
      </c>
      <c r="I5769" s="9">
        <v>3</v>
      </c>
    </row>
    <row r="5770" spans="1:9">
      <c r="A5770" s="255" t="s">
        <v>6950</v>
      </c>
      <c r="B5770" s="9">
        <v>0</v>
      </c>
      <c r="C5770" s="255" t="s">
        <v>9108</v>
      </c>
      <c r="D5770" s="9">
        <v>0.88799571867620231</v>
      </c>
      <c r="E5770" s="9">
        <v>17477099.499999996</v>
      </c>
      <c r="F5770" s="255" t="s">
        <v>9131</v>
      </c>
      <c r="G5770" s="9">
        <v>1</v>
      </c>
      <c r="H5770" s="255" t="s">
        <v>9171</v>
      </c>
      <c r="I5770" s="9">
        <v>3</v>
      </c>
    </row>
    <row r="5771" spans="1:9">
      <c r="A5771" s="255" t="s">
        <v>6951</v>
      </c>
      <c r="B5771" s="9">
        <v>0</v>
      </c>
      <c r="C5771" s="255" t="s">
        <v>9215</v>
      </c>
      <c r="D5771" s="9">
        <v>6141.8989335437282</v>
      </c>
      <c r="E5771" s="9">
        <v>17477099.499999996</v>
      </c>
      <c r="F5771" s="255" t="s">
        <v>9131</v>
      </c>
      <c r="G5771" s="9">
        <v>1</v>
      </c>
      <c r="H5771" s="255" t="s">
        <v>9171</v>
      </c>
      <c r="I5771" s="9">
        <v>3</v>
      </c>
    </row>
    <row r="5772" spans="1:9">
      <c r="A5772" s="255" t="s">
        <v>6952</v>
      </c>
      <c r="B5772" s="9">
        <v>0</v>
      </c>
      <c r="C5772" s="255" t="s">
        <v>9106</v>
      </c>
      <c r="D5772" s="9">
        <v>8831817.4038219005</v>
      </c>
      <c r="E5772" s="9">
        <v>17477099.499999996</v>
      </c>
      <c r="F5772" s="255" t="s">
        <v>9132</v>
      </c>
      <c r="G5772" s="9">
        <v>1</v>
      </c>
      <c r="H5772" s="255" t="s">
        <v>9171</v>
      </c>
      <c r="I5772" s="9">
        <v>3</v>
      </c>
    </row>
    <row r="5773" spans="1:9">
      <c r="A5773" s="255" t="s">
        <v>6953</v>
      </c>
      <c r="B5773" s="9">
        <v>0</v>
      </c>
      <c r="C5773" s="255" t="s">
        <v>9107</v>
      </c>
      <c r="D5773" s="9">
        <v>-13615801310.259363</v>
      </c>
      <c r="E5773" s="9">
        <v>17477099.499999996</v>
      </c>
      <c r="F5773" s="255" t="s">
        <v>9132</v>
      </c>
      <c r="G5773" s="9">
        <v>1</v>
      </c>
      <c r="H5773" s="255" t="s">
        <v>9171</v>
      </c>
      <c r="I5773" s="9">
        <v>3</v>
      </c>
    </row>
    <row r="5774" spans="1:9">
      <c r="A5774" s="255" t="s">
        <v>6954</v>
      </c>
      <c r="B5774" s="9">
        <v>0</v>
      </c>
      <c r="C5774" s="255" t="s">
        <v>9108</v>
      </c>
      <c r="D5774" s="9">
        <v>0.50533656364558099</v>
      </c>
      <c r="E5774" s="9">
        <v>17477099.499999996</v>
      </c>
      <c r="F5774" s="255" t="s">
        <v>9132</v>
      </c>
      <c r="G5774" s="9">
        <v>1</v>
      </c>
      <c r="H5774" s="255" t="s">
        <v>9171</v>
      </c>
      <c r="I5774" s="9">
        <v>3</v>
      </c>
    </row>
    <row r="5775" spans="1:9">
      <c r="A5775" s="255" t="s">
        <v>6955</v>
      </c>
      <c r="B5775" s="9">
        <v>0</v>
      </c>
      <c r="C5775" s="255" t="s">
        <v>9215</v>
      </c>
      <c r="D5775" s="9">
        <v>-779.06527397520199</v>
      </c>
      <c r="E5775" s="9">
        <v>17477099.499999996</v>
      </c>
      <c r="F5775" s="255" t="s">
        <v>9132</v>
      </c>
      <c r="G5775" s="9">
        <v>1</v>
      </c>
      <c r="H5775" s="255" t="s">
        <v>9171</v>
      </c>
      <c r="I5775" s="9">
        <v>3</v>
      </c>
    </row>
    <row r="5776" spans="1:9">
      <c r="A5776" s="255" t="s">
        <v>6956</v>
      </c>
      <c r="B5776" s="9">
        <v>0</v>
      </c>
      <c r="C5776" s="255" t="s">
        <v>9106</v>
      </c>
      <c r="D5776" s="9">
        <v>8831817.4038219005</v>
      </c>
      <c r="E5776" s="9">
        <v>17477099.499999996</v>
      </c>
      <c r="F5776" s="255" t="s">
        <v>9133</v>
      </c>
      <c r="G5776" s="9">
        <v>1</v>
      </c>
      <c r="H5776" s="255" t="s">
        <v>9171</v>
      </c>
      <c r="I5776" s="9">
        <v>3</v>
      </c>
    </row>
    <row r="5777" spans="1:9">
      <c r="A5777" s="255" t="s">
        <v>6957</v>
      </c>
      <c r="B5777" s="9">
        <v>0</v>
      </c>
      <c r="C5777" s="255" t="s">
        <v>9107</v>
      </c>
      <c r="D5777" s="9">
        <v>-13615801310.259363</v>
      </c>
      <c r="E5777" s="9">
        <v>17477099.499999996</v>
      </c>
      <c r="F5777" s="255" t="s">
        <v>9133</v>
      </c>
      <c r="G5777" s="9">
        <v>1</v>
      </c>
      <c r="H5777" s="255" t="s">
        <v>9171</v>
      </c>
      <c r="I5777" s="9">
        <v>3</v>
      </c>
    </row>
    <row r="5778" spans="1:9">
      <c r="A5778" s="255" t="s">
        <v>6958</v>
      </c>
      <c r="B5778" s="9">
        <v>0</v>
      </c>
      <c r="C5778" s="255" t="s">
        <v>9108</v>
      </c>
      <c r="D5778" s="9">
        <v>0.50533656364558099</v>
      </c>
      <c r="E5778" s="9">
        <v>17477099.499999996</v>
      </c>
      <c r="F5778" s="255" t="s">
        <v>9133</v>
      </c>
      <c r="G5778" s="9">
        <v>1</v>
      </c>
      <c r="H5778" s="255" t="s">
        <v>9171</v>
      </c>
      <c r="I5778" s="9">
        <v>3</v>
      </c>
    </row>
    <row r="5779" spans="1:9">
      <c r="A5779" s="255" t="s">
        <v>6959</v>
      </c>
      <c r="B5779" s="9">
        <v>0</v>
      </c>
      <c r="C5779" s="255" t="s">
        <v>9215</v>
      </c>
      <c r="D5779" s="9">
        <v>-779.06527397520199</v>
      </c>
      <c r="E5779" s="9">
        <v>17477099.499999996</v>
      </c>
      <c r="F5779" s="255" t="s">
        <v>9133</v>
      </c>
      <c r="G5779" s="9">
        <v>1</v>
      </c>
      <c r="H5779" s="255" t="s">
        <v>9171</v>
      </c>
      <c r="I5779" s="9">
        <v>3</v>
      </c>
    </row>
    <row r="5780" spans="1:9">
      <c r="A5780" s="255" t="s">
        <v>6960</v>
      </c>
      <c r="B5780" s="9">
        <v>0</v>
      </c>
      <c r="C5780" s="255" t="s">
        <v>9106</v>
      </c>
      <c r="D5780" s="9">
        <v>17477099.499999996</v>
      </c>
      <c r="E5780" s="9">
        <v>17477099.499999996</v>
      </c>
      <c r="F5780" s="255" t="s">
        <v>9134</v>
      </c>
      <c r="G5780" s="9">
        <v>1</v>
      </c>
      <c r="H5780" s="255" t="s">
        <v>9171</v>
      </c>
      <c r="I5780" s="9">
        <v>3</v>
      </c>
    </row>
    <row r="5781" spans="1:9">
      <c r="A5781" s="255" t="s">
        <v>6961</v>
      </c>
      <c r="B5781" s="9">
        <v>0</v>
      </c>
      <c r="C5781" s="255" t="s">
        <v>9107</v>
      </c>
      <c r="D5781" s="9">
        <v>48594470694.506546</v>
      </c>
      <c r="E5781" s="9">
        <v>17477099.499999996</v>
      </c>
      <c r="F5781" s="255" t="s">
        <v>9134</v>
      </c>
      <c r="G5781" s="9">
        <v>1</v>
      </c>
      <c r="H5781" s="255" t="s">
        <v>9171</v>
      </c>
      <c r="I5781" s="9">
        <v>3</v>
      </c>
    </row>
    <row r="5782" spans="1:9">
      <c r="A5782" s="255" t="s">
        <v>6962</v>
      </c>
      <c r="B5782" s="9">
        <v>0</v>
      </c>
      <c r="C5782" s="255" t="s">
        <v>9108</v>
      </c>
      <c r="D5782" s="9">
        <v>1</v>
      </c>
      <c r="E5782" s="9">
        <v>17477099.499999996</v>
      </c>
      <c r="F5782" s="255" t="s">
        <v>9134</v>
      </c>
      <c r="G5782" s="9">
        <v>1</v>
      </c>
      <c r="H5782" s="255" t="s">
        <v>9171</v>
      </c>
      <c r="I5782" s="9">
        <v>3</v>
      </c>
    </row>
    <row r="5783" spans="1:9">
      <c r="A5783" s="255" t="s">
        <v>6963</v>
      </c>
      <c r="B5783" s="9">
        <v>0</v>
      </c>
      <c r="C5783" s="255" t="s">
        <v>9215</v>
      </c>
      <c r="D5783" s="9">
        <v>2780.465413869536</v>
      </c>
      <c r="E5783" s="9">
        <v>17477099.499999996</v>
      </c>
      <c r="F5783" s="255" t="s">
        <v>9134</v>
      </c>
      <c r="G5783" s="9">
        <v>1</v>
      </c>
      <c r="H5783" s="255" t="s">
        <v>9171</v>
      </c>
      <c r="I5783" s="9">
        <v>3</v>
      </c>
    </row>
    <row r="5784" spans="1:9">
      <c r="A5784" s="255" t="s">
        <v>6964</v>
      </c>
      <c r="B5784" s="9">
        <v>0</v>
      </c>
      <c r="C5784" s="255" t="s">
        <v>9106</v>
      </c>
      <c r="D5784" s="9">
        <v>17477099.499999996</v>
      </c>
      <c r="E5784" s="9">
        <v>17477099.499999996</v>
      </c>
      <c r="F5784" s="255" t="s">
        <v>9135</v>
      </c>
      <c r="G5784" s="9">
        <v>1</v>
      </c>
      <c r="H5784" s="255" t="s">
        <v>9171</v>
      </c>
      <c r="I5784" s="9">
        <v>3</v>
      </c>
    </row>
    <row r="5785" spans="1:9">
      <c r="A5785" s="255" t="s">
        <v>6965</v>
      </c>
      <c r="B5785" s="9">
        <v>0</v>
      </c>
      <c r="C5785" s="255" t="s">
        <v>9107</v>
      </c>
      <c r="D5785" s="9">
        <v>86465446749.821457</v>
      </c>
      <c r="E5785" s="9">
        <v>17477099.499999996</v>
      </c>
      <c r="F5785" s="255" t="s">
        <v>9135</v>
      </c>
      <c r="G5785" s="9">
        <v>1</v>
      </c>
      <c r="H5785" s="255" t="s">
        <v>9171</v>
      </c>
      <c r="I5785" s="9">
        <v>3</v>
      </c>
    </row>
    <row r="5786" spans="1:9">
      <c r="A5786" s="255" t="s">
        <v>6966</v>
      </c>
      <c r="B5786" s="9">
        <v>0</v>
      </c>
      <c r="C5786" s="255" t="s">
        <v>9108</v>
      </c>
      <c r="D5786" s="9">
        <v>1</v>
      </c>
      <c r="E5786" s="9">
        <v>17477099.499999996</v>
      </c>
      <c r="F5786" s="255" t="s">
        <v>9135</v>
      </c>
      <c r="G5786" s="9">
        <v>1</v>
      </c>
      <c r="H5786" s="255" t="s">
        <v>9171</v>
      </c>
      <c r="I5786" s="9">
        <v>3</v>
      </c>
    </row>
    <row r="5787" spans="1:9">
      <c r="A5787" s="255" t="s">
        <v>6967</v>
      </c>
      <c r="B5787" s="9">
        <v>0</v>
      </c>
      <c r="C5787" s="255" t="s">
        <v>9215</v>
      </c>
      <c r="D5787" s="9">
        <v>4947.3567825039545</v>
      </c>
      <c r="E5787" s="9">
        <v>17477099.499999996</v>
      </c>
      <c r="F5787" s="255" t="s">
        <v>9135</v>
      </c>
      <c r="G5787" s="9">
        <v>1</v>
      </c>
      <c r="H5787" s="255" t="s">
        <v>9171</v>
      </c>
      <c r="I5787" s="9">
        <v>3</v>
      </c>
    </row>
    <row r="5788" spans="1:9">
      <c r="A5788" s="255" t="s">
        <v>6968</v>
      </c>
      <c r="B5788" s="9">
        <v>0</v>
      </c>
      <c r="C5788" s="255" t="s">
        <v>9106</v>
      </c>
      <c r="D5788" s="9">
        <v>9683877.0236866493</v>
      </c>
      <c r="E5788" s="9">
        <v>17477099.499999996</v>
      </c>
      <c r="F5788" s="255" t="s">
        <v>9136</v>
      </c>
      <c r="G5788" s="9">
        <v>1</v>
      </c>
      <c r="H5788" s="255" t="s">
        <v>9171</v>
      </c>
      <c r="I5788" s="9">
        <v>3</v>
      </c>
    </row>
    <row r="5789" spans="1:9">
      <c r="A5789" s="255" t="s">
        <v>6969</v>
      </c>
      <c r="B5789" s="9">
        <v>0</v>
      </c>
      <c r="C5789" s="255" t="s">
        <v>9107</v>
      </c>
      <c r="D5789" s="9">
        <v>34214099552.653191</v>
      </c>
      <c r="E5789" s="9">
        <v>17477099.499999996</v>
      </c>
      <c r="F5789" s="255" t="s">
        <v>9136</v>
      </c>
      <c r="G5789" s="9">
        <v>1</v>
      </c>
      <c r="H5789" s="255" t="s">
        <v>9171</v>
      </c>
      <c r="I5789" s="9">
        <v>3</v>
      </c>
    </row>
    <row r="5790" spans="1:9">
      <c r="A5790" s="255" t="s">
        <v>6970</v>
      </c>
      <c r="B5790" s="9">
        <v>0</v>
      </c>
      <c r="C5790" s="255" t="s">
        <v>9108</v>
      </c>
      <c r="D5790" s="9">
        <v>0.55408948285078141</v>
      </c>
      <c r="E5790" s="9">
        <v>17477099.499999996</v>
      </c>
      <c r="F5790" s="255" t="s">
        <v>9136</v>
      </c>
      <c r="G5790" s="9">
        <v>1</v>
      </c>
      <c r="H5790" s="255" t="s">
        <v>9171</v>
      </c>
      <c r="I5790" s="9">
        <v>3</v>
      </c>
    </row>
    <row r="5791" spans="1:9">
      <c r="A5791" s="255" t="s">
        <v>6971</v>
      </c>
      <c r="B5791" s="9">
        <v>0</v>
      </c>
      <c r="C5791" s="255" t="s">
        <v>9215</v>
      </c>
      <c r="D5791" s="9">
        <v>1957.6531879705324</v>
      </c>
      <c r="E5791" s="9">
        <v>17477099.499999996</v>
      </c>
      <c r="F5791" s="255" t="s">
        <v>9136</v>
      </c>
      <c r="G5791" s="9">
        <v>1</v>
      </c>
      <c r="H5791" s="255" t="s">
        <v>9171</v>
      </c>
      <c r="I5791" s="9">
        <v>3</v>
      </c>
    </row>
    <row r="5792" spans="1:9">
      <c r="A5792" s="255" t="s">
        <v>6972</v>
      </c>
      <c r="B5792" s="9">
        <v>0</v>
      </c>
      <c r="C5792" s="255" t="s">
        <v>9106</v>
      </c>
      <c r="D5792" s="9">
        <v>0</v>
      </c>
      <c r="E5792" s="9">
        <v>17477099.499999996</v>
      </c>
      <c r="F5792" s="255" t="s">
        <v>9137</v>
      </c>
      <c r="G5792" s="9">
        <v>1</v>
      </c>
      <c r="H5792" s="255" t="s">
        <v>9171</v>
      </c>
      <c r="I5792" s="9">
        <v>3</v>
      </c>
    </row>
    <row r="5793" spans="1:9">
      <c r="A5793" s="255" t="s">
        <v>6973</v>
      </c>
      <c r="B5793" s="9">
        <v>0</v>
      </c>
      <c r="C5793" s="255" t="s">
        <v>9107</v>
      </c>
      <c r="D5793" s="9">
        <v>-13336967521.987051</v>
      </c>
      <c r="E5793" s="9">
        <v>17477099.499999996</v>
      </c>
      <c r="F5793" s="255" t="s">
        <v>9137</v>
      </c>
      <c r="G5793" s="9">
        <v>1</v>
      </c>
      <c r="H5793" s="255" t="s">
        <v>9171</v>
      </c>
      <c r="I5793" s="9">
        <v>3</v>
      </c>
    </row>
    <row r="5794" spans="1:9">
      <c r="A5794" s="255" t="s">
        <v>6974</v>
      </c>
      <c r="B5794" s="9">
        <v>0</v>
      </c>
      <c r="C5794" s="255" t="s">
        <v>9108</v>
      </c>
      <c r="D5794" s="9">
        <v>0</v>
      </c>
      <c r="E5794" s="9">
        <v>17477099.499999996</v>
      </c>
      <c r="F5794" s="255" t="s">
        <v>9137</v>
      </c>
      <c r="G5794" s="9">
        <v>1</v>
      </c>
      <c r="H5794" s="255" t="s">
        <v>9171</v>
      </c>
      <c r="I5794" s="9">
        <v>3</v>
      </c>
    </row>
    <row r="5795" spans="1:9">
      <c r="A5795" s="255" t="s">
        <v>6975</v>
      </c>
      <c r="B5795" s="9">
        <v>0</v>
      </c>
      <c r="C5795" s="255" t="s">
        <v>9215</v>
      </c>
      <c r="D5795" s="9">
        <v>-763.11103693075927</v>
      </c>
      <c r="E5795" s="9">
        <v>17477099.499999996</v>
      </c>
      <c r="F5795" s="255" t="s">
        <v>9137</v>
      </c>
      <c r="G5795" s="9">
        <v>1</v>
      </c>
      <c r="H5795" s="255" t="s">
        <v>9171</v>
      </c>
      <c r="I5795" s="9">
        <v>3</v>
      </c>
    </row>
    <row r="5796" spans="1:9">
      <c r="A5796" s="255" t="s">
        <v>6976</v>
      </c>
      <c r="B5796" s="9">
        <v>0</v>
      </c>
      <c r="C5796" s="255" t="s">
        <v>9106</v>
      </c>
      <c r="D5796" s="9">
        <v>9597897.927383773</v>
      </c>
      <c r="E5796" s="9">
        <v>17477099.499999996</v>
      </c>
      <c r="F5796" s="255" t="s">
        <v>9138</v>
      </c>
      <c r="G5796" s="9">
        <v>1</v>
      </c>
      <c r="H5796" s="255" t="s">
        <v>9171</v>
      </c>
      <c r="I5796" s="9">
        <v>3</v>
      </c>
    </row>
    <row r="5797" spans="1:9">
      <c r="A5797" s="255" t="s">
        <v>6977</v>
      </c>
      <c r="B5797" s="9">
        <v>0</v>
      </c>
      <c r="C5797" s="255" t="s">
        <v>9107</v>
      </c>
      <c r="D5797" s="9">
        <v>20877132030.666142</v>
      </c>
      <c r="E5797" s="9">
        <v>17477099.499999996</v>
      </c>
      <c r="F5797" s="255" t="s">
        <v>9138</v>
      </c>
      <c r="G5797" s="9">
        <v>1</v>
      </c>
      <c r="H5797" s="255" t="s">
        <v>9171</v>
      </c>
      <c r="I5797" s="9">
        <v>3</v>
      </c>
    </row>
    <row r="5798" spans="1:9">
      <c r="A5798" s="255" t="s">
        <v>6978</v>
      </c>
      <c r="B5798" s="9">
        <v>0</v>
      </c>
      <c r="C5798" s="255" t="s">
        <v>9108</v>
      </c>
      <c r="D5798" s="9">
        <v>0.54916995393793888</v>
      </c>
      <c r="E5798" s="9">
        <v>17477099.499999996</v>
      </c>
      <c r="F5798" s="255" t="s">
        <v>9138</v>
      </c>
      <c r="G5798" s="9">
        <v>1</v>
      </c>
      <c r="H5798" s="255" t="s">
        <v>9171</v>
      </c>
      <c r="I5798" s="9">
        <v>3</v>
      </c>
    </row>
    <row r="5799" spans="1:9">
      <c r="A5799" s="255" t="s">
        <v>6979</v>
      </c>
      <c r="B5799" s="9">
        <v>0</v>
      </c>
      <c r="C5799" s="255" t="s">
        <v>9215</v>
      </c>
      <c r="D5799" s="9">
        <v>1194.5421510397732</v>
      </c>
      <c r="E5799" s="9">
        <v>17477099.499999996</v>
      </c>
      <c r="F5799" s="255" t="s">
        <v>9138</v>
      </c>
      <c r="G5799" s="9">
        <v>1</v>
      </c>
      <c r="H5799" s="255" t="s">
        <v>9171</v>
      </c>
      <c r="I5799" s="9">
        <v>3</v>
      </c>
    </row>
    <row r="5800" spans="1:9">
      <c r="A5800" s="255" t="s">
        <v>6980</v>
      </c>
      <c r="B5800" s="9">
        <v>0</v>
      </c>
      <c r="C5800" s="255" t="s">
        <v>9106</v>
      </c>
      <c r="D5800" s="9">
        <v>8987470.1578991748</v>
      </c>
      <c r="E5800" s="9">
        <v>17477099.499999996</v>
      </c>
      <c r="F5800" s="255" t="s">
        <v>9139</v>
      </c>
      <c r="G5800" s="9">
        <v>1</v>
      </c>
      <c r="H5800" s="255" t="s">
        <v>9171</v>
      </c>
      <c r="I5800" s="9">
        <v>3</v>
      </c>
    </row>
    <row r="5801" spans="1:9">
      <c r="A5801" s="255" t="s">
        <v>6981</v>
      </c>
      <c r="B5801" s="9">
        <v>0</v>
      </c>
      <c r="C5801" s="255" t="s">
        <v>9107</v>
      </c>
      <c r="D5801" s="9">
        <v>34492933340.925507</v>
      </c>
      <c r="E5801" s="9">
        <v>17477099.499999996</v>
      </c>
      <c r="F5801" s="255" t="s">
        <v>9139</v>
      </c>
      <c r="G5801" s="9">
        <v>1</v>
      </c>
      <c r="H5801" s="255" t="s">
        <v>9171</v>
      </c>
      <c r="I5801" s="9">
        <v>3</v>
      </c>
    </row>
    <row r="5802" spans="1:9">
      <c r="A5802" s="255" t="s">
        <v>6982</v>
      </c>
      <c r="B5802" s="9">
        <v>0</v>
      </c>
      <c r="C5802" s="255" t="s">
        <v>9108</v>
      </c>
      <c r="D5802" s="9">
        <v>0.5142426612550427</v>
      </c>
      <c r="E5802" s="9">
        <v>17477099.499999996</v>
      </c>
      <c r="F5802" s="255" t="s">
        <v>9139</v>
      </c>
      <c r="G5802" s="9">
        <v>1</v>
      </c>
      <c r="H5802" s="255" t="s">
        <v>9171</v>
      </c>
      <c r="I5802" s="9">
        <v>3</v>
      </c>
    </row>
    <row r="5803" spans="1:9">
      <c r="A5803" s="255" t="s">
        <v>6983</v>
      </c>
      <c r="B5803" s="9">
        <v>0</v>
      </c>
      <c r="C5803" s="255" t="s">
        <v>9215</v>
      </c>
      <c r="D5803" s="9">
        <v>1973.6074250149754</v>
      </c>
      <c r="E5803" s="9">
        <v>17477099.499999996</v>
      </c>
      <c r="F5803" s="255" t="s">
        <v>9139</v>
      </c>
      <c r="G5803" s="9">
        <v>1</v>
      </c>
      <c r="H5803" s="255" t="s">
        <v>9171</v>
      </c>
      <c r="I5803" s="9">
        <v>3</v>
      </c>
    </row>
    <row r="5804" spans="1:9">
      <c r="A5804" s="255" t="s">
        <v>6984</v>
      </c>
      <c r="B5804" s="9">
        <v>0</v>
      </c>
      <c r="C5804" s="255" t="s">
        <v>9106</v>
      </c>
      <c r="D5804" s="9">
        <v>10301386.769192092</v>
      </c>
      <c r="E5804" s="9">
        <v>17477099.499999996</v>
      </c>
      <c r="F5804" s="255" t="s">
        <v>9140</v>
      </c>
      <c r="G5804" s="9">
        <v>1</v>
      </c>
      <c r="H5804" s="255" t="s">
        <v>9171</v>
      </c>
      <c r="I5804" s="9">
        <v>3</v>
      </c>
    </row>
    <row r="5805" spans="1:9">
      <c r="A5805" s="255" t="s">
        <v>6985</v>
      </c>
      <c r="B5805" s="9">
        <v>0</v>
      </c>
      <c r="C5805" s="255" t="s">
        <v>9107</v>
      </c>
      <c r="D5805" s="9">
        <v>37870976055.314903</v>
      </c>
      <c r="E5805" s="9">
        <v>17477099.499999996</v>
      </c>
      <c r="F5805" s="255" t="s">
        <v>9140</v>
      </c>
      <c r="G5805" s="9">
        <v>1</v>
      </c>
      <c r="H5805" s="255" t="s">
        <v>9171</v>
      </c>
      <c r="I5805" s="9">
        <v>3</v>
      </c>
    </row>
    <row r="5806" spans="1:9">
      <c r="A5806" s="255" t="s">
        <v>6986</v>
      </c>
      <c r="B5806" s="9">
        <v>0</v>
      </c>
      <c r="C5806" s="255" t="s">
        <v>9108</v>
      </c>
      <c r="D5806" s="9">
        <v>0.58942199014156182</v>
      </c>
      <c r="E5806" s="9">
        <v>17477099.499999996</v>
      </c>
      <c r="F5806" s="255" t="s">
        <v>9140</v>
      </c>
      <c r="G5806" s="9">
        <v>1</v>
      </c>
      <c r="H5806" s="255" t="s">
        <v>9171</v>
      </c>
      <c r="I5806" s="9">
        <v>3</v>
      </c>
    </row>
    <row r="5807" spans="1:9">
      <c r="A5807" s="255" t="s">
        <v>6987</v>
      </c>
      <c r="B5807" s="9">
        <v>0</v>
      </c>
      <c r="C5807" s="255" t="s">
        <v>9215</v>
      </c>
      <c r="D5807" s="9">
        <v>2166.8913686344185</v>
      </c>
      <c r="E5807" s="9">
        <v>17477099.499999996</v>
      </c>
      <c r="F5807" s="255" t="s">
        <v>9140</v>
      </c>
      <c r="G5807" s="9">
        <v>1</v>
      </c>
      <c r="H5807" s="255" t="s">
        <v>9171</v>
      </c>
      <c r="I5807" s="9">
        <v>3</v>
      </c>
    </row>
    <row r="5808" spans="1:9">
      <c r="A5808" s="255" t="s">
        <v>6988</v>
      </c>
      <c r="B5808" s="9">
        <v>0</v>
      </c>
      <c r="C5808" s="255" t="s">
        <v>9106</v>
      </c>
      <c r="D5808" s="9">
        <v>0</v>
      </c>
      <c r="E5808" s="9">
        <v>17477099.499999996</v>
      </c>
      <c r="F5808" s="255" t="s">
        <v>9141</v>
      </c>
      <c r="G5808" s="9">
        <v>1</v>
      </c>
      <c r="H5808" s="255" t="s">
        <v>9171</v>
      </c>
      <c r="I5808" s="9">
        <v>3</v>
      </c>
    </row>
    <row r="5809" spans="1:9">
      <c r="A5809" s="255" t="s">
        <v>6989</v>
      </c>
      <c r="B5809" s="9">
        <v>0</v>
      </c>
      <c r="C5809" s="255" t="s">
        <v>9107</v>
      </c>
      <c r="D5809" s="9">
        <v>0</v>
      </c>
      <c r="E5809" s="9">
        <v>17477099.499999996</v>
      </c>
      <c r="F5809" s="255" t="s">
        <v>9141</v>
      </c>
      <c r="G5809" s="9">
        <v>1</v>
      </c>
      <c r="H5809" s="255" t="s">
        <v>9171</v>
      </c>
      <c r="I5809" s="9">
        <v>3</v>
      </c>
    </row>
    <row r="5810" spans="1:9">
      <c r="A5810" s="255" t="s">
        <v>6990</v>
      </c>
      <c r="B5810" s="9">
        <v>0</v>
      </c>
      <c r="C5810" s="255" t="s">
        <v>9108</v>
      </c>
      <c r="D5810" s="9">
        <v>0</v>
      </c>
      <c r="E5810" s="9">
        <v>17477099.499999996</v>
      </c>
      <c r="F5810" s="255" t="s">
        <v>9141</v>
      </c>
      <c r="G5810" s="9">
        <v>1</v>
      </c>
      <c r="H5810" s="255" t="s">
        <v>9171</v>
      </c>
      <c r="I5810" s="9">
        <v>3</v>
      </c>
    </row>
    <row r="5811" spans="1:9">
      <c r="A5811" s="255" t="s">
        <v>6991</v>
      </c>
      <c r="B5811" s="9">
        <v>0</v>
      </c>
      <c r="C5811" s="255" t="s">
        <v>9215</v>
      </c>
      <c r="D5811" s="9">
        <v>0</v>
      </c>
      <c r="E5811" s="9">
        <v>17477099.499999996</v>
      </c>
      <c r="F5811" s="255" t="s">
        <v>9141</v>
      </c>
      <c r="G5811" s="9">
        <v>1</v>
      </c>
      <c r="H5811" s="255" t="s">
        <v>9171</v>
      </c>
      <c r="I5811" s="9">
        <v>3</v>
      </c>
    </row>
    <row r="5812" spans="1:9">
      <c r="A5812" s="255" t="s">
        <v>6992</v>
      </c>
      <c r="B5812" s="9">
        <v>0</v>
      </c>
      <c r="C5812" s="255" t="s">
        <v>9109</v>
      </c>
      <c r="D5812" s="9">
        <v>0.35887770000000002</v>
      </c>
      <c r="E5812" s="9">
        <v>17477099.499999996</v>
      </c>
      <c r="F5812" s="255" t="s">
        <v>9152</v>
      </c>
      <c r="G5812" s="9">
        <v>1</v>
      </c>
      <c r="H5812" s="255" t="s">
        <v>9171</v>
      </c>
      <c r="I5812" s="9">
        <v>3</v>
      </c>
    </row>
    <row r="5813" spans="1:9">
      <c r="A5813" s="255" t="s">
        <v>6993</v>
      </c>
      <c r="B5813" s="9">
        <v>0</v>
      </c>
      <c r="C5813" s="255" t="s">
        <v>9110</v>
      </c>
      <c r="D5813" s="9">
        <v>0.23533080000000001</v>
      </c>
      <c r="E5813" s="9">
        <v>17477099.499999996</v>
      </c>
      <c r="F5813" s="255" t="s">
        <v>9152</v>
      </c>
      <c r="G5813" s="9">
        <v>1</v>
      </c>
      <c r="H5813" s="255" t="s">
        <v>9171</v>
      </c>
      <c r="I5813" s="9">
        <v>3</v>
      </c>
    </row>
    <row r="5814" spans="1:9">
      <c r="A5814" s="255" t="s">
        <v>6994</v>
      </c>
      <c r="B5814" s="9">
        <v>0</v>
      </c>
      <c r="C5814" s="255" t="s">
        <v>9109</v>
      </c>
      <c r="D5814" s="9">
        <v>0.35887770000000002</v>
      </c>
      <c r="E5814" s="9">
        <v>17477099.499999996</v>
      </c>
      <c r="F5814" s="255" t="s">
        <v>9142</v>
      </c>
      <c r="G5814" s="9">
        <v>1</v>
      </c>
      <c r="H5814" s="255" t="s">
        <v>9171</v>
      </c>
      <c r="I5814" s="9">
        <v>3</v>
      </c>
    </row>
    <row r="5815" spans="1:9">
      <c r="A5815" s="255" t="s">
        <v>6995</v>
      </c>
      <c r="B5815" s="9">
        <v>0</v>
      </c>
      <c r="C5815" s="255" t="s">
        <v>9110</v>
      </c>
      <c r="D5815" s="9">
        <v>0.23533080000000001</v>
      </c>
      <c r="E5815" s="9">
        <v>17477099.499999996</v>
      </c>
      <c r="F5815" s="255" t="s">
        <v>9142</v>
      </c>
      <c r="G5815" s="9">
        <v>1</v>
      </c>
      <c r="H5815" s="255" t="s">
        <v>9171</v>
      </c>
      <c r="I5815" s="9">
        <v>3</v>
      </c>
    </row>
    <row r="5816" spans="1:9">
      <c r="A5816" s="255" t="s">
        <v>6996</v>
      </c>
      <c r="B5816" s="9">
        <v>0</v>
      </c>
      <c r="C5816" s="255" t="s">
        <v>9111</v>
      </c>
      <c r="D5816" s="9">
        <v>0.37907343683918537</v>
      </c>
      <c r="E5816" s="9">
        <v>17477099.499999996</v>
      </c>
      <c r="F5816" s="255" t="s">
        <v>9142</v>
      </c>
      <c r="G5816" s="9">
        <v>1</v>
      </c>
      <c r="H5816" s="255" t="s">
        <v>9172</v>
      </c>
      <c r="I5816" s="9">
        <v>3</v>
      </c>
    </row>
    <row r="5817" spans="1:9">
      <c r="A5817" s="255" t="s">
        <v>6997</v>
      </c>
      <c r="B5817" s="9">
        <v>0</v>
      </c>
      <c r="C5817" s="255" t="s">
        <v>9112</v>
      </c>
      <c r="D5817" s="9">
        <v>0.11088568818876672</v>
      </c>
      <c r="E5817" s="9">
        <v>17477099.499999996</v>
      </c>
      <c r="F5817" s="255" t="s">
        <v>9142</v>
      </c>
      <c r="G5817" s="9">
        <v>1</v>
      </c>
      <c r="H5817" s="255" t="s">
        <v>9172</v>
      </c>
      <c r="I5817" s="9">
        <v>3</v>
      </c>
    </row>
    <row r="5818" spans="1:9">
      <c r="A5818" s="255" t="s">
        <v>6998</v>
      </c>
      <c r="B5818" s="9">
        <v>0</v>
      </c>
      <c r="C5818" s="255" t="s">
        <v>9113</v>
      </c>
      <c r="D5818" s="9">
        <v>4.4857469040467897E-2</v>
      </c>
      <c r="E5818" s="9">
        <v>17477099.499999996</v>
      </c>
      <c r="F5818" s="255" t="s">
        <v>9142</v>
      </c>
      <c r="G5818" s="9">
        <v>1</v>
      </c>
      <c r="H5818" s="255" t="s">
        <v>9172</v>
      </c>
      <c r="I5818" s="9">
        <v>3</v>
      </c>
    </row>
    <row r="5819" spans="1:9">
      <c r="A5819" s="255" t="s">
        <v>6999</v>
      </c>
      <c r="B5819" s="9">
        <v>0</v>
      </c>
      <c r="C5819" s="255" t="s">
        <v>9109</v>
      </c>
      <c r="D5819" s="9">
        <v>0.35887770000000002</v>
      </c>
      <c r="E5819" s="9">
        <v>17477099.499999996</v>
      </c>
      <c r="F5819" s="255" t="s">
        <v>9143</v>
      </c>
      <c r="G5819" s="9">
        <v>1</v>
      </c>
      <c r="H5819" s="255" t="s">
        <v>9171</v>
      </c>
      <c r="I5819" s="9">
        <v>3</v>
      </c>
    </row>
    <row r="5820" spans="1:9">
      <c r="A5820" s="255" t="s">
        <v>7000</v>
      </c>
      <c r="B5820" s="9">
        <v>0</v>
      </c>
      <c r="C5820" s="255" t="s">
        <v>9110</v>
      </c>
      <c r="D5820" s="9">
        <v>0.23533080000000001</v>
      </c>
      <c r="E5820" s="9">
        <v>17477099.499999996</v>
      </c>
      <c r="F5820" s="255" t="s">
        <v>9143</v>
      </c>
      <c r="G5820" s="9">
        <v>1</v>
      </c>
      <c r="H5820" s="255" t="s">
        <v>9171</v>
      </c>
      <c r="I5820" s="9">
        <v>3</v>
      </c>
    </row>
    <row r="5821" spans="1:9">
      <c r="A5821" s="255" t="s">
        <v>7001</v>
      </c>
      <c r="B5821" s="9">
        <v>0</v>
      </c>
      <c r="C5821" s="255" t="s">
        <v>9111</v>
      </c>
      <c r="D5821" s="9">
        <v>0.37907343683918537</v>
      </c>
      <c r="E5821" s="9">
        <v>17477099.499999996</v>
      </c>
      <c r="F5821" s="255" t="s">
        <v>9143</v>
      </c>
      <c r="G5821" s="9">
        <v>1</v>
      </c>
      <c r="H5821" s="255" t="s">
        <v>9172</v>
      </c>
      <c r="I5821" s="9">
        <v>3</v>
      </c>
    </row>
    <row r="5822" spans="1:9">
      <c r="A5822" s="255" t="s">
        <v>7002</v>
      </c>
      <c r="B5822" s="9">
        <v>0</v>
      </c>
      <c r="C5822" s="255" t="s">
        <v>9112</v>
      </c>
      <c r="D5822" s="9">
        <v>0.11088568818876672</v>
      </c>
      <c r="E5822" s="9">
        <v>17477099.499999996</v>
      </c>
      <c r="F5822" s="255" t="s">
        <v>9143</v>
      </c>
      <c r="G5822" s="9">
        <v>1</v>
      </c>
      <c r="H5822" s="255" t="s">
        <v>9172</v>
      </c>
      <c r="I5822" s="9">
        <v>3</v>
      </c>
    </row>
    <row r="5823" spans="1:9">
      <c r="A5823" s="255" t="s">
        <v>7003</v>
      </c>
      <c r="B5823" s="9">
        <v>0</v>
      </c>
      <c r="C5823" s="255" t="s">
        <v>9113</v>
      </c>
      <c r="D5823" s="9">
        <v>4.4857469040467897E-2</v>
      </c>
      <c r="E5823" s="9">
        <v>17477099.499999996</v>
      </c>
      <c r="F5823" s="255" t="s">
        <v>9143</v>
      </c>
      <c r="G5823" s="9">
        <v>1</v>
      </c>
      <c r="H5823" s="255" t="s">
        <v>9172</v>
      </c>
      <c r="I5823" s="9">
        <v>3</v>
      </c>
    </row>
    <row r="5824" spans="1:9">
      <c r="A5824" s="255" t="s">
        <v>7004</v>
      </c>
      <c r="B5824" s="9">
        <v>0</v>
      </c>
      <c r="C5824" s="255" t="s">
        <v>9109</v>
      </c>
      <c r="D5824" s="9">
        <v>0.35887770000000002</v>
      </c>
      <c r="E5824" s="9">
        <v>17477099.499999996</v>
      </c>
      <c r="F5824" s="255" t="s">
        <v>9144</v>
      </c>
      <c r="G5824" s="9">
        <v>1</v>
      </c>
      <c r="H5824" s="255" t="s">
        <v>9171</v>
      </c>
      <c r="I5824" s="9">
        <v>3</v>
      </c>
    </row>
    <row r="5825" spans="1:9">
      <c r="A5825" s="255" t="s">
        <v>7005</v>
      </c>
      <c r="B5825" s="9">
        <v>0</v>
      </c>
      <c r="C5825" s="255" t="s">
        <v>9110</v>
      </c>
      <c r="D5825" s="9">
        <v>0.23533080000000001</v>
      </c>
      <c r="E5825" s="9">
        <v>17477099.499999996</v>
      </c>
      <c r="F5825" s="255" t="s">
        <v>9144</v>
      </c>
      <c r="G5825" s="9">
        <v>1</v>
      </c>
      <c r="H5825" s="255" t="s">
        <v>9171</v>
      </c>
      <c r="I5825" s="9">
        <v>3</v>
      </c>
    </row>
    <row r="5826" spans="1:9">
      <c r="A5826" s="255" t="s">
        <v>7006</v>
      </c>
      <c r="B5826" s="9">
        <v>0</v>
      </c>
      <c r="C5826" s="255" t="s">
        <v>9111</v>
      </c>
      <c r="D5826" s="9">
        <v>0.37907343683918537</v>
      </c>
      <c r="E5826" s="9">
        <v>17477099.499999996</v>
      </c>
      <c r="F5826" s="255" t="s">
        <v>9144</v>
      </c>
      <c r="G5826" s="9">
        <v>1</v>
      </c>
      <c r="H5826" s="255" t="s">
        <v>9172</v>
      </c>
      <c r="I5826" s="9">
        <v>3</v>
      </c>
    </row>
    <row r="5827" spans="1:9">
      <c r="A5827" s="255" t="s">
        <v>7007</v>
      </c>
      <c r="B5827" s="9">
        <v>0</v>
      </c>
      <c r="C5827" s="255" t="s">
        <v>9112</v>
      </c>
      <c r="D5827" s="9">
        <v>0.11088568818876672</v>
      </c>
      <c r="E5827" s="9">
        <v>17477099.499999996</v>
      </c>
      <c r="F5827" s="255" t="s">
        <v>9144</v>
      </c>
      <c r="G5827" s="9">
        <v>1</v>
      </c>
      <c r="H5827" s="255" t="s">
        <v>9172</v>
      </c>
      <c r="I5827" s="9">
        <v>3</v>
      </c>
    </row>
    <row r="5828" spans="1:9">
      <c r="A5828" s="255" t="s">
        <v>7008</v>
      </c>
      <c r="B5828" s="9">
        <v>0</v>
      </c>
      <c r="C5828" s="255" t="s">
        <v>9113</v>
      </c>
      <c r="D5828" s="9">
        <v>4.4857469040467897E-2</v>
      </c>
      <c r="E5828" s="9">
        <v>17477099.499999996</v>
      </c>
      <c r="F5828" s="255" t="s">
        <v>9144</v>
      </c>
      <c r="G5828" s="9">
        <v>1</v>
      </c>
      <c r="H5828" s="255" t="s">
        <v>9172</v>
      </c>
      <c r="I5828" s="9">
        <v>3</v>
      </c>
    </row>
    <row r="5829" spans="1:9">
      <c r="A5829" s="255" t="s">
        <v>7009</v>
      </c>
      <c r="B5829" s="9">
        <v>0</v>
      </c>
      <c r="C5829" s="255" t="s">
        <v>9109</v>
      </c>
      <c r="D5829" s="9">
        <v>0.35887770000000002</v>
      </c>
      <c r="E5829" s="9">
        <v>17477099.499999996</v>
      </c>
      <c r="F5829" s="255" t="s">
        <v>9145</v>
      </c>
      <c r="G5829" s="9">
        <v>1</v>
      </c>
      <c r="H5829" s="255" t="s">
        <v>9171</v>
      </c>
      <c r="I5829" s="9">
        <v>3</v>
      </c>
    </row>
    <row r="5830" spans="1:9">
      <c r="A5830" s="255" t="s">
        <v>7010</v>
      </c>
      <c r="B5830" s="9">
        <v>0</v>
      </c>
      <c r="C5830" s="255" t="s">
        <v>9110</v>
      </c>
      <c r="D5830" s="9">
        <v>0.23533080000000001</v>
      </c>
      <c r="E5830" s="9">
        <v>17477099.499999996</v>
      </c>
      <c r="F5830" s="255" t="s">
        <v>9145</v>
      </c>
      <c r="G5830" s="9">
        <v>1</v>
      </c>
      <c r="H5830" s="255" t="s">
        <v>9171</v>
      </c>
      <c r="I5830" s="9">
        <v>3</v>
      </c>
    </row>
    <row r="5831" spans="1:9">
      <c r="A5831" s="255" t="s">
        <v>7011</v>
      </c>
      <c r="B5831" s="9">
        <v>0</v>
      </c>
      <c r="C5831" s="255" t="s">
        <v>9111</v>
      </c>
      <c r="D5831" s="9">
        <v>0.37907343683918537</v>
      </c>
      <c r="E5831" s="9">
        <v>17477099.499999996</v>
      </c>
      <c r="F5831" s="255" t="s">
        <v>9145</v>
      </c>
      <c r="G5831" s="9">
        <v>1</v>
      </c>
      <c r="H5831" s="255" t="s">
        <v>9172</v>
      </c>
      <c r="I5831" s="9">
        <v>3</v>
      </c>
    </row>
    <row r="5832" spans="1:9">
      <c r="A5832" s="255" t="s">
        <v>7012</v>
      </c>
      <c r="B5832" s="9">
        <v>0</v>
      </c>
      <c r="C5832" s="255" t="s">
        <v>9112</v>
      </c>
      <c r="D5832" s="9">
        <v>0.11088568818876672</v>
      </c>
      <c r="E5832" s="9">
        <v>17477099.499999996</v>
      </c>
      <c r="F5832" s="255" t="s">
        <v>9145</v>
      </c>
      <c r="G5832" s="9">
        <v>1</v>
      </c>
      <c r="H5832" s="255" t="s">
        <v>9172</v>
      </c>
      <c r="I5832" s="9">
        <v>3</v>
      </c>
    </row>
    <row r="5833" spans="1:9">
      <c r="A5833" s="255" t="s">
        <v>7013</v>
      </c>
      <c r="B5833" s="9">
        <v>0</v>
      </c>
      <c r="C5833" s="255" t="s">
        <v>9113</v>
      </c>
      <c r="D5833" s="9">
        <v>4.4857469040467897E-2</v>
      </c>
      <c r="E5833" s="9">
        <v>17477099.499999996</v>
      </c>
      <c r="F5833" s="255" t="s">
        <v>9145</v>
      </c>
      <c r="G5833" s="9">
        <v>1</v>
      </c>
      <c r="H5833" s="255" t="s">
        <v>9172</v>
      </c>
      <c r="I5833" s="9">
        <v>3</v>
      </c>
    </row>
    <row r="5834" spans="1:9">
      <c r="A5834" s="255" t="s">
        <v>7014</v>
      </c>
      <c r="B5834" s="9">
        <v>0</v>
      </c>
      <c r="C5834" s="255" t="s">
        <v>9109</v>
      </c>
      <c r="D5834" s="9">
        <v>0.35887770000000002</v>
      </c>
      <c r="E5834" s="9">
        <v>17477099.499999996</v>
      </c>
      <c r="F5834" s="255" t="s">
        <v>9146</v>
      </c>
      <c r="G5834" s="9">
        <v>1</v>
      </c>
      <c r="H5834" s="255" t="s">
        <v>9171</v>
      </c>
      <c r="I5834" s="9">
        <v>3</v>
      </c>
    </row>
    <row r="5835" spans="1:9">
      <c r="A5835" s="255" t="s">
        <v>7015</v>
      </c>
      <c r="B5835" s="9">
        <v>0</v>
      </c>
      <c r="C5835" s="255" t="s">
        <v>9110</v>
      </c>
      <c r="D5835" s="9">
        <v>0.23533080000000001</v>
      </c>
      <c r="E5835" s="9">
        <v>17477099.499999996</v>
      </c>
      <c r="F5835" s="255" t="s">
        <v>9146</v>
      </c>
      <c r="G5835" s="9">
        <v>1</v>
      </c>
      <c r="H5835" s="255" t="s">
        <v>9171</v>
      </c>
      <c r="I5835" s="9">
        <v>3</v>
      </c>
    </row>
    <row r="5836" spans="1:9">
      <c r="A5836" s="255" t="s">
        <v>7016</v>
      </c>
      <c r="B5836" s="9">
        <v>0</v>
      </c>
      <c r="C5836" s="255" t="s">
        <v>9111</v>
      </c>
      <c r="D5836" s="9">
        <v>0.37907343683918537</v>
      </c>
      <c r="E5836" s="9">
        <v>17477099.499999996</v>
      </c>
      <c r="F5836" s="255" t="s">
        <v>9146</v>
      </c>
      <c r="G5836" s="9">
        <v>1</v>
      </c>
      <c r="H5836" s="255" t="s">
        <v>9172</v>
      </c>
      <c r="I5836" s="9">
        <v>3</v>
      </c>
    </row>
    <row r="5837" spans="1:9">
      <c r="A5837" s="255" t="s">
        <v>7017</v>
      </c>
      <c r="B5837" s="9">
        <v>0</v>
      </c>
      <c r="C5837" s="255" t="s">
        <v>9112</v>
      </c>
      <c r="D5837" s="9">
        <v>0.11088568818876672</v>
      </c>
      <c r="E5837" s="9">
        <v>17477099.499999996</v>
      </c>
      <c r="F5837" s="255" t="s">
        <v>9146</v>
      </c>
      <c r="G5837" s="9">
        <v>1</v>
      </c>
      <c r="H5837" s="255" t="s">
        <v>9172</v>
      </c>
      <c r="I5837" s="9">
        <v>3</v>
      </c>
    </row>
    <row r="5838" spans="1:9">
      <c r="A5838" s="255" t="s">
        <v>7018</v>
      </c>
      <c r="B5838" s="9">
        <v>0</v>
      </c>
      <c r="C5838" s="255" t="s">
        <v>9113</v>
      </c>
      <c r="D5838" s="9">
        <v>4.4857469040467897E-2</v>
      </c>
      <c r="E5838" s="9">
        <v>17477099.499999996</v>
      </c>
      <c r="F5838" s="255" t="s">
        <v>9146</v>
      </c>
      <c r="G5838" s="9">
        <v>1</v>
      </c>
      <c r="H5838" s="255" t="s">
        <v>9172</v>
      </c>
      <c r="I5838" s="9">
        <v>3</v>
      </c>
    </row>
    <row r="5839" spans="1:9">
      <c r="A5839" s="255" t="s">
        <v>7019</v>
      </c>
      <c r="B5839" s="9">
        <v>0</v>
      </c>
      <c r="C5839" s="255" t="s">
        <v>9109</v>
      </c>
      <c r="D5839" s="9">
        <v>0.35887770000000002</v>
      </c>
      <c r="E5839" s="9">
        <v>17477099.499999996</v>
      </c>
      <c r="F5839" s="255" t="s">
        <v>9147</v>
      </c>
      <c r="G5839" s="9">
        <v>1</v>
      </c>
      <c r="H5839" s="255" t="s">
        <v>9171</v>
      </c>
      <c r="I5839" s="9">
        <v>3</v>
      </c>
    </row>
    <row r="5840" spans="1:9">
      <c r="A5840" s="255" t="s">
        <v>7020</v>
      </c>
      <c r="B5840" s="9">
        <v>0</v>
      </c>
      <c r="C5840" s="255" t="s">
        <v>9110</v>
      </c>
      <c r="D5840" s="9">
        <v>0.23533080000000001</v>
      </c>
      <c r="E5840" s="9">
        <v>17477099.499999996</v>
      </c>
      <c r="F5840" s="255" t="s">
        <v>9147</v>
      </c>
      <c r="G5840" s="9">
        <v>1</v>
      </c>
      <c r="H5840" s="255" t="s">
        <v>9171</v>
      </c>
      <c r="I5840" s="9">
        <v>3</v>
      </c>
    </row>
    <row r="5841" spans="1:9">
      <c r="A5841" s="255" t="s">
        <v>7021</v>
      </c>
      <c r="B5841" s="9">
        <v>0</v>
      </c>
      <c r="C5841" s="255" t="s">
        <v>9111</v>
      </c>
      <c r="D5841" s="9">
        <v>0.37907343683918537</v>
      </c>
      <c r="E5841" s="9">
        <v>17477099.499999996</v>
      </c>
      <c r="F5841" s="255" t="s">
        <v>9147</v>
      </c>
      <c r="G5841" s="9">
        <v>1</v>
      </c>
      <c r="H5841" s="255" t="s">
        <v>9172</v>
      </c>
      <c r="I5841" s="9">
        <v>3</v>
      </c>
    </row>
    <row r="5842" spans="1:9">
      <c r="A5842" s="255" t="s">
        <v>7022</v>
      </c>
      <c r="B5842" s="9">
        <v>0</v>
      </c>
      <c r="C5842" s="255" t="s">
        <v>9112</v>
      </c>
      <c r="D5842" s="9">
        <v>0.11088568818876672</v>
      </c>
      <c r="E5842" s="9">
        <v>17477099.499999996</v>
      </c>
      <c r="F5842" s="255" t="s">
        <v>9147</v>
      </c>
      <c r="G5842" s="9">
        <v>1</v>
      </c>
      <c r="H5842" s="255" t="s">
        <v>9172</v>
      </c>
      <c r="I5842" s="9">
        <v>3</v>
      </c>
    </row>
    <row r="5843" spans="1:9">
      <c r="A5843" s="255" t="s">
        <v>7023</v>
      </c>
      <c r="B5843" s="9">
        <v>0</v>
      </c>
      <c r="C5843" s="255" t="s">
        <v>9113</v>
      </c>
      <c r="D5843" s="9">
        <v>4.4857469040467897E-2</v>
      </c>
      <c r="E5843" s="9">
        <v>17477099.499999996</v>
      </c>
      <c r="F5843" s="255" t="s">
        <v>9147</v>
      </c>
      <c r="G5843" s="9">
        <v>1</v>
      </c>
      <c r="H5843" s="255" t="s">
        <v>9172</v>
      </c>
      <c r="I5843" s="9">
        <v>3</v>
      </c>
    </row>
    <row r="5844" spans="1:9">
      <c r="A5844" s="255" t="s">
        <v>7024</v>
      </c>
      <c r="B5844" s="9">
        <v>0</v>
      </c>
      <c r="C5844" s="255" t="s">
        <v>9109</v>
      </c>
      <c r="D5844" s="9">
        <v>0.35887770000000002</v>
      </c>
      <c r="E5844" s="9">
        <v>17477099.499999996</v>
      </c>
      <c r="F5844" s="255" t="s">
        <v>9148</v>
      </c>
      <c r="G5844" s="9">
        <v>1</v>
      </c>
      <c r="H5844" s="255" t="s">
        <v>9171</v>
      </c>
      <c r="I5844" s="9">
        <v>3</v>
      </c>
    </row>
    <row r="5845" spans="1:9">
      <c r="A5845" s="255" t="s">
        <v>7025</v>
      </c>
      <c r="B5845" s="9">
        <v>0</v>
      </c>
      <c r="C5845" s="255" t="s">
        <v>9110</v>
      </c>
      <c r="D5845" s="9">
        <v>0.23533080000000001</v>
      </c>
      <c r="E5845" s="9">
        <v>17477099.499999996</v>
      </c>
      <c r="F5845" s="255" t="s">
        <v>9148</v>
      </c>
      <c r="G5845" s="9">
        <v>1</v>
      </c>
      <c r="H5845" s="255" t="s">
        <v>9171</v>
      </c>
      <c r="I5845" s="9">
        <v>3</v>
      </c>
    </row>
    <row r="5846" spans="1:9">
      <c r="A5846" s="255" t="s">
        <v>7026</v>
      </c>
      <c r="B5846" s="9">
        <v>0</v>
      </c>
      <c r="C5846" s="255" t="s">
        <v>9111</v>
      </c>
      <c r="D5846" s="9">
        <v>0.37907343683918537</v>
      </c>
      <c r="E5846" s="9">
        <v>17477099.499999996</v>
      </c>
      <c r="F5846" s="255" t="s">
        <v>9148</v>
      </c>
      <c r="G5846" s="9">
        <v>1</v>
      </c>
      <c r="H5846" s="255" t="s">
        <v>9172</v>
      </c>
      <c r="I5846" s="9">
        <v>3</v>
      </c>
    </row>
    <row r="5847" spans="1:9">
      <c r="A5847" s="255" t="s">
        <v>7027</v>
      </c>
      <c r="B5847" s="9">
        <v>0</v>
      </c>
      <c r="C5847" s="255" t="s">
        <v>9112</v>
      </c>
      <c r="D5847" s="9">
        <v>0.11088568818876672</v>
      </c>
      <c r="E5847" s="9">
        <v>17477099.499999996</v>
      </c>
      <c r="F5847" s="255" t="s">
        <v>9148</v>
      </c>
      <c r="G5847" s="9">
        <v>1</v>
      </c>
      <c r="H5847" s="255" t="s">
        <v>9172</v>
      </c>
      <c r="I5847" s="9">
        <v>3</v>
      </c>
    </row>
    <row r="5848" spans="1:9">
      <c r="A5848" s="255" t="s">
        <v>7028</v>
      </c>
      <c r="B5848" s="9">
        <v>0</v>
      </c>
      <c r="C5848" s="255" t="s">
        <v>9113</v>
      </c>
      <c r="D5848" s="9">
        <v>4.4857469040467897E-2</v>
      </c>
      <c r="E5848" s="9">
        <v>17477099.499999996</v>
      </c>
      <c r="F5848" s="255" t="s">
        <v>9148</v>
      </c>
      <c r="G5848" s="9">
        <v>1</v>
      </c>
      <c r="H5848" s="255" t="s">
        <v>9172</v>
      </c>
      <c r="I5848" s="9">
        <v>3</v>
      </c>
    </row>
    <row r="5849" spans="1:9">
      <c r="A5849" s="255" t="s">
        <v>7029</v>
      </c>
      <c r="B5849" s="9">
        <v>0</v>
      </c>
      <c r="C5849" s="255" t="s">
        <v>9109</v>
      </c>
      <c r="D5849" s="9">
        <v>0.35887770000000002</v>
      </c>
      <c r="E5849" s="9">
        <v>17477099.499999996</v>
      </c>
      <c r="F5849" s="255" t="s">
        <v>9149</v>
      </c>
      <c r="G5849" s="9">
        <v>1</v>
      </c>
      <c r="H5849" s="255" t="s">
        <v>9171</v>
      </c>
      <c r="I5849" s="9">
        <v>3</v>
      </c>
    </row>
    <row r="5850" spans="1:9">
      <c r="A5850" s="255" t="s">
        <v>7030</v>
      </c>
      <c r="B5850" s="9">
        <v>0</v>
      </c>
      <c r="C5850" s="255" t="s">
        <v>9110</v>
      </c>
      <c r="D5850" s="9">
        <v>0.23533080000000001</v>
      </c>
      <c r="E5850" s="9">
        <v>17477099.499999996</v>
      </c>
      <c r="F5850" s="255" t="s">
        <v>9149</v>
      </c>
      <c r="G5850" s="9">
        <v>1</v>
      </c>
      <c r="H5850" s="255" t="s">
        <v>9171</v>
      </c>
      <c r="I5850" s="9">
        <v>3</v>
      </c>
    </row>
    <row r="5851" spans="1:9">
      <c r="A5851" s="255" t="s">
        <v>7031</v>
      </c>
      <c r="B5851" s="9">
        <v>0</v>
      </c>
      <c r="C5851" s="255" t="s">
        <v>9111</v>
      </c>
      <c r="D5851" s="9">
        <v>0.37907343683918537</v>
      </c>
      <c r="E5851" s="9">
        <v>17477099.499999996</v>
      </c>
      <c r="F5851" s="255" t="s">
        <v>9149</v>
      </c>
      <c r="G5851" s="9">
        <v>1</v>
      </c>
      <c r="H5851" s="255" t="s">
        <v>9172</v>
      </c>
      <c r="I5851" s="9">
        <v>3</v>
      </c>
    </row>
    <row r="5852" spans="1:9">
      <c r="A5852" s="255" t="s">
        <v>7032</v>
      </c>
      <c r="B5852" s="9">
        <v>0</v>
      </c>
      <c r="C5852" s="255" t="s">
        <v>9112</v>
      </c>
      <c r="D5852" s="9">
        <v>0.11088568818876672</v>
      </c>
      <c r="E5852" s="9">
        <v>17477099.499999996</v>
      </c>
      <c r="F5852" s="255" t="s">
        <v>9149</v>
      </c>
      <c r="G5852" s="9">
        <v>1</v>
      </c>
      <c r="H5852" s="255" t="s">
        <v>9172</v>
      </c>
      <c r="I5852" s="9">
        <v>3</v>
      </c>
    </row>
    <row r="5853" spans="1:9">
      <c r="A5853" s="255" t="s">
        <v>7033</v>
      </c>
      <c r="B5853" s="9">
        <v>0</v>
      </c>
      <c r="C5853" s="255" t="s">
        <v>9113</v>
      </c>
      <c r="D5853" s="9">
        <v>4.4857469040467897E-2</v>
      </c>
      <c r="E5853" s="9">
        <v>17477099.499999996</v>
      </c>
      <c r="F5853" s="255" t="s">
        <v>9149</v>
      </c>
      <c r="G5853" s="9">
        <v>1</v>
      </c>
      <c r="H5853" s="255" t="s">
        <v>9172</v>
      </c>
      <c r="I5853" s="9">
        <v>3</v>
      </c>
    </row>
    <row r="5854" spans="1:9">
      <c r="A5854" s="255" t="s">
        <v>7034</v>
      </c>
      <c r="B5854" s="9">
        <v>0</v>
      </c>
      <c r="C5854" s="255" t="s">
        <v>9109</v>
      </c>
      <c r="D5854" s="9">
        <v>0.35783540000000003</v>
      </c>
      <c r="E5854" s="9">
        <v>17477099.499999996</v>
      </c>
      <c r="F5854" s="255" t="s">
        <v>9150</v>
      </c>
      <c r="G5854" s="9">
        <v>1</v>
      </c>
      <c r="H5854" s="255" t="s">
        <v>9171</v>
      </c>
      <c r="I5854" s="9">
        <v>3</v>
      </c>
    </row>
    <row r="5855" spans="1:9">
      <c r="A5855" s="255" t="s">
        <v>7035</v>
      </c>
      <c r="B5855" s="9">
        <v>0</v>
      </c>
      <c r="C5855" s="255" t="s">
        <v>9110</v>
      </c>
      <c r="D5855" s="9">
        <v>0.23348740000000001</v>
      </c>
      <c r="E5855" s="9">
        <v>17477099.499999996</v>
      </c>
      <c r="F5855" s="255" t="s">
        <v>9150</v>
      </c>
      <c r="G5855" s="9">
        <v>1</v>
      </c>
      <c r="H5855" s="255" t="s">
        <v>9171</v>
      </c>
      <c r="I5855" s="9">
        <v>3</v>
      </c>
    </row>
    <row r="5856" spans="1:9">
      <c r="A5856" s="255" t="s">
        <v>7036</v>
      </c>
      <c r="B5856" s="9">
        <v>0</v>
      </c>
      <c r="C5856" s="255" t="s">
        <v>9111</v>
      </c>
      <c r="D5856" s="9">
        <v>0.37608335094584233</v>
      </c>
      <c r="E5856" s="9">
        <v>17477099.499999996</v>
      </c>
      <c r="F5856" s="255" t="s">
        <v>9150</v>
      </c>
      <c r="G5856" s="9">
        <v>1</v>
      </c>
      <c r="H5856" s="255" t="s">
        <v>9172</v>
      </c>
      <c r="I5856" s="9">
        <v>3</v>
      </c>
    </row>
    <row r="5857" spans="1:9">
      <c r="A5857" s="255" t="s">
        <v>7037</v>
      </c>
      <c r="B5857" s="9">
        <v>0</v>
      </c>
      <c r="C5857" s="255" t="s">
        <v>9112</v>
      </c>
      <c r="D5857" s="9">
        <v>0.10951391215725351</v>
      </c>
      <c r="E5857" s="9">
        <v>17477099.499999996</v>
      </c>
      <c r="F5857" s="255" t="s">
        <v>9150</v>
      </c>
      <c r="G5857" s="9">
        <v>1</v>
      </c>
      <c r="H5857" s="255" t="s">
        <v>9172</v>
      </c>
      <c r="I5857" s="9">
        <v>3</v>
      </c>
    </row>
    <row r="5858" spans="1:9">
      <c r="A5858" s="255" t="s">
        <v>7038</v>
      </c>
      <c r="B5858" s="9">
        <v>0</v>
      </c>
      <c r="C5858" s="255" t="s">
        <v>9113</v>
      </c>
      <c r="D5858" s="9">
        <v>4.4166199957053516E-2</v>
      </c>
      <c r="E5858" s="9">
        <v>17477099.499999996</v>
      </c>
      <c r="F5858" s="255" t="s">
        <v>9150</v>
      </c>
      <c r="G5858" s="9">
        <v>1</v>
      </c>
      <c r="H5858" s="255" t="s">
        <v>9172</v>
      </c>
      <c r="I5858" s="9">
        <v>3</v>
      </c>
    </row>
    <row r="5859" spans="1:9">
      <c r="A5859" s="255" t="s">
        <v>7039</v>
      </c>
      <c r="B5859" s="9">
        <v>0</v>
      </c>
      <c r="C5859" s="255" t="s">
        <v>9109</v>
      </c>
      <c r="D5859" s="9">
        <v>0.35783540000000003</v>
      </c>
      <c r="E5859" s="9">
        <v>17477099.499999996</v>
      </c>
      <c r="F5859" s="255" t="s">
        <v>9151</v>
      </c>
      <c r="G5859" s="9">
        <v>1</v>
      </c>
      <c r="H5859" s="255" t="s">
        <v>9171</v>
      </c>
      <c r="I5859" s="9">
        <v>3</v>
      </c>
    </row>
    <row r="5860" spans="1:9">
      <c r="A5860" s="255" t="s">
        <v>7040</v>
      </c>
      <c r="B5860" s="9">
        <v>0</v>
      </c>
      <c r="C5860" s="255" t="s">
        <v>9110</v>
      </c>
      <c r="D5860" s="9">
        <v>0.23348740000000001</v>
      </c>
      <c r="E5860" s="9">
        <v>17477099.499999996</v>
      </c>
      <c r="F5860" s="255" t="s">
        <v>9151</v>
      </c>
      <c r="G5860" s="9">
        <v>1</v>
      </c>
      <c r="H5860" s="255" t="s">
        <v>9171</v>
      </c>
      <c r="I5860" s="9">
        <v>3</v>
      </c>
    </row>
    <row r="5861" spans="1:9">
      <c r="A5861" s="255" t="s">
        <v>7041</v>
      </c>
      <c r="B5861" s="9">
        <v>0</v>
      </c>
      <c r="C5861" s="255" t="s">
        <v>9111</v>
      </c>
      <c r="D5861" s="9">
        <v>0.37608335094584233</v>
      </c>
      <c r="E5861" s="9">
        <v>17477099.499999996</v>
      </c>
      <c r="F5861" s="255" t="s">
        <v>9151</v>
      </c>
      <c r="G5861" s="9">
        <v>1</v>
      </c>
      <c r="H5861" s="255" t="s">
        <v>9172</v>
      </c>
      <c r="I5861" s="9">
        <v>3</v>
      </c>
    </row>
    <row r="5862" spans="1:9">
      <c r="A5862" s="255" t="s">
        <v>7042</v>
      </c>
      <c r="B5862" s="9">
        <v>0</v>
      </c>
      <c r="C5862" s="255" t="s">
        <v>9112</v>
      </c>
      <c r="D5862" s="9">
        <v>0.10951391215725351</v>
      </c>
      <c r="E5862" s="9">
        <v>17477099.499999996</v>
      </c>
      <c r="F5862" s="255" t="s">
        <v>9151</v>
      </c>
      <c r="G5862" s="9">
        <v>1</v>
      </c>
      <c r="H5862" s="255" t="s">
        <v>9172</v>
      </c>
      <c r="I5862" s="9">
        <v>3</v>
      </c>
    </row>
    <row r="5863" spans="1:9">
      <c r="A5863" s="255" t="s">
        <v>7043</v>
      </c>
      <c r="B5863" s="9">
        <v>0</v>
      </c>
      <c r="C5863" s="255" t="s">
        <v>9113</v>
      </c>
      <c r="D5863" s="9">
        <v>4.4166199957053516E-2</v>
      </c>
      <c r="E5863" s="9">
        <v>17477099.499999996</v>
      </c>
      <c r="F5863" s="255" t="s">
        <v>9151</v>
      </c>
      <c r="G5863" s="9">
        <v>1</v>
      </c>
      <c r="H5863" s="255" t="s">
        <v>9172</v>
      </c>
      <c r="I5863" s="9">
        <v>3</v>
      </c>
    </row>
    <row r="5864" spans="1:9">
      <c r="A5864" s="255" t="s">
        <v>7044</v>
      </c>
      <c r="B5864" s="9">
        <v>0</v>
      </c>
      <c r="C5864" s="255" t="s">
        <v>9111</v>
      </c>
      <c r="D5864" s="9">
        <v>0.37907343683918537</v>
      </c>
      <c r="E5864" s="9">
        <v>17477099.499999996</v>
      </c>
      <c r="F5864" s="255" t="s">
        <v>9152</v>
      </c>
      <c r="G5864" s="9">
        <v>1</v>
      </c>
      <c r="H5864" s="255" t="s">
        <v>9172</v>
      </c>
      <c r="I5864" s="9">
        <v>3</v>
      </c>
    </row>
    <row r="5865" spans="1:9">
      <c r="A5865" s="255" t="s">
        <v>7045</v>
      </c>
      <c r="B5865" s="9">
        <v>0</v>
      </c>
      <c r="C5865" s="255" t="s">
        <v>9112</v>
      </c>
      <c r="D5865" s="9">
        <v>0.11088568818876672</v>
      </c>
      <c r="E5865" s="9">
        <v>17477099.499999996</v>
      </c>
      <c r="F5865" s="255" t="s">
        <v>9152</v>
      </c>
      <c r="G5865" s="9">
        <v>1</v>
      </c>
      <c r="H5865" s="255" t="s">
        <v>9172</v>
      </c>
      <c r="I5865" s="9">
        <v>3</v>
      </c>
    </row>
    <row r="5866" spans="1:9">
      <c r="A5866" s="255" t="s">
        <v>7046</v>
      </c>
      <c r="B5866" s="9">
        <v>0</v>
      </c>
      <c r="C5866" s="255" t="s">
        <v>9113</v>
      </c>
      <c r="D5866" s="9">
        <v>4.4857469040467897E-2</v>
      </c>
      <c r="E5866" s="9">
        <v>17477099.499999996</v>
      </c>
      <c r="F5866" s="255" t="s">
        <v>9152</v>
      </c>
      <c r="G5866" s="9">
        <v>1</v>
      </c>
      <c r="H5866" s="255" t="s">
        <v>9172</v>
      </c>
      <c r="I5866" s="9">
        <v>3</v>
      </c>
    </row>
    <row r="5867" spans="1:9">
      <c r="A5867" s="255" t="s">
        <v>7047</v>
      </c>
      <c r="B5867" s="9">
        <v>0</v>
      </c>
      <c r="C5867" s="255" t="s">
        <v>9109</v>
      </c>
      <c r="D5867" s="9">
        <v>0.35816969999999998</v>
      </c>
      <c r="E5867" s="9">
        <v>17477099.499999996</v>
      </c>
      <c r="F5867" s="255" t="s">
        <v>9160</v>
      </c>
      <c r="G5867" s="9">
        <v>1</v>
      </c>
      <c r="H5867" s="255" t="s">
        <v>9171</v>
      </c>
      <c r="I5867" s="9">
        <v>3</v>
      </c>
    </row>
    <row r="5868" spans="1:9">
      <c r="A5868" s="255" t="s">
        <v>7048</v>
      </c>
      <c r="B5868" s="9">
        <v>0</v>
      </c>
      <c r="C5868" s="255" t="s">
        <v>9110</v>
      </c>
      <c r="D5868" s="9">
        <v>0.2343742</v>
      </c>
      <c r="E5868" s="9">
        <v>17477099.499999996</v>
      </c>
      <c r="F5868" s="255" t="s">
        <v>9160</v>
      </c>
      <c r="G5868" s="9">
        <v>1</v>
      </c>
      <c r="H5868" s="255" t="s">
        <v>9171</v>
      </c>
      <c r="I5868" s="9">
        <v>3</v>
      </c>
    </row>
    <row r="5869" spans="1:9">
      <c r="A5869" s="255" t="s">
        <v>7049</v>
      </c>
      <c r="B5869" s="9">
        <v>0</v>
      </c>
      <c r="C5869" s="255" t="s">
        <v>9109</v>
      </c>
      <c r="D5869" s="9">
        <v>0.35783540000000003</v>
      </c>
      <c r="E5869" s="9">
        <v>17477099.499999996</v>
      </c>
      <c r="F5869" s="255" t="s">
        <v>9153</v>
      </c>
      <c r="G5869" s="9">
        <v>1</v>
      </c>
      <c r="H5869" s="255" t="s">
        <v>9171</v>
      </c>
      <c r="I5869" s="9">
        <v>3</v>
      </c>
    </row>
    <row r="5870" spans="1:9">
      <c r="A5870" s="255" t="s">
        <v>7050</v>
      </c>
      <c r="B5870" s="9">
        <v>0</v>
      </c>
      <c r="C5870" s="255" t="s">
        <v>9110</v>
      </c>
      <c r="D5870" s="9">
        <v>0.23348740000000001</v>
      </c>
      <c r="E5870" s="9">
        <v>17477099.499999996</v>
      </c>
      <c r="F5870" s="255" t="s">
        <v>9153</v>
      </c>
      <c r="G5870" s="9">
        <v>1</v>
      </c>
      <c r="H5870" s="255" t="s">
        <v>9171</v>
      </c>
      <c r="I5870" s="9">
        <v>3</v>
      </c>
    </row>
    <row r="5871" spans="1:9">
      <c r="A5871" s="255" t="s">
        <v>7051</v>
      </c>
      <c r="B5871" s="9">
        <v>0</v>
      </c>
      <c r="C5871" s="255" t="s">
        <v>9111</v>
      </c>
      <c r="D5871" s="9">
        <v>0.37608335094584233</v>
      </c>
      <c r="E5871" s="9">
        <v>17477099.499999996</v>
      </c>
      <c r="F5871" s="255" t="s">
        <v>9153</v>
      </c>
      <c r="G5871" s="9">
        <v>1</v>
      </c>
      <c r="H5871" s="255" t="s">
        <v>9172</v>
      </c>
      <c r="I5871" s="9">
        <v>3</v>
      </c>
    </row>
    <row r="5872" spans="1:9">
      <c r="A5872" s="255" t="s">
        <v>7052</v>
      </c>
      <c r="B5872" s="9">
        <v>0</v>
      </c>
      <c r="C5872" s="255" t="s">
        <v>9112</v>
      </c>
      <c r="D5872" s="9">
        <v>0.10951391215725351</v>
      </c>
      <c r="E5872" s="9">
        <v>17477099.499999996</v>
      </c>
      <c r="F5872" s="255" t="s">
        <v>9153</v>
      </c>
      <c r="G5872" s="9">
        <v>1</v>
      </c>
      <c r="H5872" s="255" t="s">
        <v>9172</v>
      </c>
      <c r="I5872" s="9">
        <v>3</v>
      </c>
    </row>
    <row r="5873" spans="1:9">
      <c r="A5873" s="255" t="s">
        <v>7053</v>
      </c>
      <c r="B5873" s="9">
        <v>0</v>
      </c>
      <c r="C5873" s="255" t="s">
        <v>9113</v>
      </c>
      <c r="D5873" s="9">
        <v>4.4166199957053516E-2</v>
      </c>
      <c r="E5873" s="9">
        <v>17477099.499999996</v>
      </c>
      <c r="F5873" s="255" t="s">
        <v>9153</v>
      </c>
      <c r="G5873" s="9">
        <v>1</v>
      </c>
      <c r="H5873" s="255" t="s">
        <v>9172</v>
      </c>
      <c r="I5873" s="9">
        <v>3</v>
      </c>
    </row>
    <row r="5874" spans="1:9">
      <c r="A5874" s="255" t="s">
        <v>7054</v>
      </c>
      <c r="B5874" s="9">
        <v>0</v>
      </c>
      <c r="C5874" s="255" t="s">
        <v>9109</v>
      </c>
      <c r="D5874" s="9">
        <v>0.35736669999999998</v>
      </c>
      <c r="E5874" s="9">
        <v>17477099.499999996</v>
      </c>
      <c r="F5874" s="255" t="s">
        <v>9154</v>
      </c>
      <c r="G5874" s="9">
        <v>1</v>
      </c>
      <c r="H5874" s="255" t="s">
        <v>9171</v>
      </c>
      <c r="I5874" s="9">
        <v>3</v>
      </c>
    </row>
    <row r="5875" spans="1:9">
      <c r="A5875" s="255" t="s">
        <v>7055</v>
      </c>
      <c r="B5875" s="9">
        <v>0</v>
      </c>
      <c r="C5875" s="255" t="s">
        <v>9110</v>
      </c>
      <c r="D5875" s="9">
        <v>0.23293520000000001</v>
      </c>
      <c r="E5875" s="9">
        <v>17477099.499999996</v>
      </c>
      <c r="F5875" s="255" t="s">
        <v>9154</v>
      </c>
      <c r="G5875" s="9">
        <v>1</v>
      </c>
      <c r="H5875" s="255" t="s">
        <v>9171</v>
      </c>
      <c r="I5875" s="9">
        <v>3</v>
      </c>
    </row>
    <row r="5876" spans="1:9">
      <c r="A5876" s="255" t="s">
        <v>7056</v>
      </c>
      <c r="B5876" s="9">
        <v>0</v>
      </c>
      <c r="C5876" s="255" t="s">
        <v>9111</v>
      </c>
      <c r="D5876" s="9">
        <v>0.38309483590151894</v>
      </c>
      <c r="E5876" s="9">
        <v>17477099.499999996</v>
      </c>
      <c r="F5876" s="255" t="s">
        <v>9154</v>
      </c>
      <c r="G5876" s="9">
        <v>1</v>
      </c>
      <c r="H5876" s="255" t="s">
        <v>9172</v>
      </c>
      <c r="I5876" s="9">
        <v>3</v>
      </c>
    </row>
    <row r="5877" spans="1:9">
      <c r="A5877" s="255" t="s">
        <v>7057</v>
      </c>
      <c r="B5877" s="9">
        <v>0</v>
      </c>
      <c r="C5877" s="255" t="s">
        <v>9112</v>
      </c>
      <c r="D5877" s="9">
        <v>0.11179749810876537</v>
      </c>
      <c r="E5877" s="9">
        <v>17477099.499999996</v>
      </c>
      <c r="F5877" s="255" t="s">
        <v>9154</v>
      </c>
      <c r="G5877" s="9">
        <v>1</v>
      </c>
      <c r="H5877" s="255" t="s">
        <v>9172</v>
      </c>
      <c r="I5877" s="9">
        <v>3</v>
      </c>
    </row>
    <row r="5878" spans="1:9">
      <c r="A5878" s="255" t="s">
        <v>7058</v>
      </c>
      <c r="B5878" s="9">
        <v>0</v>
      </c>
      <c r="C5878" s="255" t="s">
        <v>9113</v>
      </c>
      <c r="D5878" s="9">
        <v>4.525246066678304E-2</v>
      </c>
      <c r="E5878" s="9">
        <v>17477099.499999996</v>
      </c>
      <c r="F5878" s="255" t="s">
        <v>9154</v>
      </c>
      <c r="G5878" s="9">
        <v>1</v>
      </c>
      <c r="H5878" s="255" t="s">
        <v>9172</v>
      </c>
      <c r="I5878" s="9">
        <v>3</v>
      </c>
    </row>
    <row r="5879" spans="1:9">
      <c r="A5879" s="255" t="s">
        <v>7059</v>
      </c>
      <c r="B5879" s="9">
        <v>0</v>
      </c>
      <c r="C5879" s="255" t="s">
        <v>9109</v>
      </c>
      <c r="D5879" s="9">
        <v>0.35933110000000001</v>
      </c>
      <c r="E5879" s="9">
        <v>17477099.499999996</v>
      </c>
      <c r="F5879" s="255" t="s">
        <v>9155</v>
      </c>
      <c r="G5879" s="9">
        <v>1</v>
      </c>
      <c r="H5879" s="255" t="s">
        <v>9171</v>
      </c>
      <c r="I5879" s="9">
        <v>3</v>
      </c>
    </row>
    <row r="5880" spans="1:9">
      <c r="A5880" s="255" t="s">
        <v>7060</v>
      </c>
      <c r="B5880" s="9">
        <v>0</v>
      </c>
      <c r="C5880" s="255" t="s">
        <v>9110</v>
      </c>
      <c r="D5880" s="9">
        <v>0.235874</v>
      </c>
      <c r="E5880" s="9">
        <v>17477099.499999996</v>
      </c>
      <c r="F5880" s="255" t="s">
        <v>9155</v>
      </c>
      <c r="G5880" s="9">
        <v>1</v>
      </c>
      <c r="H5880" s="255" t="s">
        <v>9171</v>
      </c>
      <c r="I5880" s="9">
        <v>3</v>
      </c>
    </row>
    <row r="5881" spans="1:9">
      <c r="A5881" s="255" t="s">
        <v>7061</v>
      </c>
      <c r="B5881" s="9">
        <v>0</v>
      </c>
      <c r="C5881" s="255" t="s">
        <v>9111</v>
      </c>
      <c r="D5881" s="9">
        <v>0.37384091799446739</v>
      </c>
      <c r="E5881" s="9">
        <v>17477099.499999996</v>
      </c>
      <c r="F5881" s="255" t="s">
        <v>9155</v>
      </c>
      <c r="G5881" s="9">
        <v>1</v>
      </c>
      <c r="H5881" s="255" t="s">
        <v>9172</v>
      </c>
      <c r="I5881" s="9">
        <v>3</v>
      </c>
    </row>
    <row r="5882" spans="1:9">
      <c r="A5882" s="255" t="s">
        <v>7062</v>
      </c>
      <c r="B5882" s="9">
        <v>0</v>
      </c>
      <c r="C5882" s="255" t="s">
        <v>9112</v>
      </c>
      <c r="D5882" s="9">
        <v>0.10860614395660279</v>
      </c>
      <c r="E5882" s="9">
        <v>17477099.499999996</v>
      </c>
      <c r="F5882" s="255" t="s">
        <v>9155</v>
      </c>
      <c r="G5882" s="9">
        <v>1</v>
      </c>
      <c r="H5882" s="255" t="s">
        <v>9172</v>
      </c>
      <c r="I5882" s="9">
        <v>3</v>
      </c>
    </row>
    <row r="5883" spans="1:9">
      <c r="A5883" s="255" t="s">
        <v>7063</v>
      </c>
      <c r="B5883" s="9">
        <v>0</v>
      </c>
      <c r="C5883" s="255" t="s">
        <v>9113</v>
      </c>
      <c r="D5883" s="9">
        <v>4.3787442821576962E-2</v>
      </c>
      <c r="E5883" s="9">
        <v>17477099.499999996</v>
      </c>
      <c r="F5883" s="255" t="s">
        <v>9155</v>
      </c>
      <c r="G5883" s="9">
        <v>1</v>
      </c>
      <c r="H5883" s="255" t="s">
        <v>9172</v>
      </c>
      <c r="I5883" s="9">
        <v>3</v>
      </c>
    </row>
    <row r="5884" spans="1:9">
      <c r="A5884" s="255" t="s">
        <v>7064</v>
      </c>
      <c r="B5884" s="9">
        <v>0</v>
      </c>
      <c r="C5884" s="255" t="s">
        <v>9109</v>
      </c>
      <c r="D5884" s="9">
        <v>0.35933110000000001</v>
      </c>
      <c r="E5884" s="9">
        <v>17477099.499999996</v>
      </c>
      <c r="F5884" s="255" t="s">
        <v>9156</v>
      </c>
      <c r="G5884" s="9">
        <v>1</v>
      </c>
      <c r="H5884" s="255" t="s">
        <v>9171</v>
      </c>
      <c r="I5884" s="9">
        <v>3</v>
      </c>
    </row>
    <row r="5885" spans="1:9">
      <c r="A5885" s="255" t="s">
        <v>7065</v>
      </c>
      <c r="B5885" s="9">
        <v>0</v>
      </c>
      <c r="C5885" s="255" t="s">
        <v>9110</v>
      </c>
      <c r="D5885" s="9">
        <v>0.235874</v>
      </c>
      <c r="E5885" s="9">
        <v>17477099.499999996</v>
      </c>
      <c r="F5885" s="255" t="s">
        <v>9156</v>
      </c>
      <c r="G5885" s="9">
        <v>1</v>
      </c>
      <c r="H5885" s="255" t="s">
        <v>9171</v>
      </c>
      <c r="I5885" s="9">
        <v>3</v>
      </c>
    </row>
    <row r="5886" spans="1:9">
      <c r="A5886" s="255" t="s">
        <v>7066</v>
      </c>
      <c r="B5886" s="9">
        <v>0</v>
      </c>
      <c r="C5886" s="255" t="s">
        <v>9111</v>
      </c>
      <c r="D5886" s="9">
        <v>0.37384091799446739</v>
      </c>
      <c r="E5886" s="9">
        <v>17477099.499999996</v>
      </c>
      <c r="F5886" s="255" t="s">
        <v>9156</v>
      </c>
      <c r="G5886" s="9">
        <v>1</v>
      </c>
      <c r="H5886" s="255" t="s">
        <v>9172</v>
      </c>
      <c r="I5886" s="9">
        <v>3</v>
      </c>
    </row>
    <row r="5887" spans="1:9">
      <c r="A5887" s="255" t="s">
        <v>7067</v>
      </c>
      <c r="B5887" s="9">
        <v>0</v>
      </c>
      <c r="C5887" s="255" t="s">
        <v>9112</v>
      </c>
      <c r="D5887" s="9">
        <v>0.10860614395660279</v>
      </c>
      <c r="E5887" s="9">
        <v>17477099.499999996</v>
      </c>
      <c r="F5887" s="255" t="s">
        <v>9156</v>
      </c>
      <c r="G5887" s="9">
        <v>1</v>
      </c>
      <c r="H5887" s="255" t="s">
        <v>9172</v>
      </c>
      <c r="I5887" s="9">
        <v>3</v>
      </c>
    </row>
    <row r="5888" spans="1:9">
      <c r="A5888" s="255" t="s">
        <v>7068</v>
      </c>
      <c r="B5888" s="9">
        <v>0</v>
      </c>
      <c r="C5888" s="255" t="s">
        <v>9113</v>
      </c>
      <c r="D5888" s="9">
        <v>4.3787442821576962E-2</v>
      </c>
      <c r="E5888" s="9">
        <v>17477099.499999996</v>
      </c>
      <c r="F5888" s="255" t="s">
        <v>9156</v>
      </c>
      <c r="G5888" s="9">
        <v>1</v>
      </c>
      <c r="H5888" s="255" t="s">
        <v>9172</v>
      </c>
      <c r="I5888" s="9">
        <v>3</v>
      </c>
    </row>
    <row r="5889" spans="1:9">
      <c r="A5889" s="255" t="s">
        <v>7069</v>
      </c>
      <c r="B5889" s="9">
        <v>0</v>
      </c>
      <c r="C5889" s="255" t="s">
        <v>9109</v>
      </c>
      <c r="D5889" s="9">
        <v>0.35737350000000001</v>
      </c>
      <c r="E5889" s="9">
        <v>17477099.499999996</v>
      </c>
      <c r="F5889" s="255" t="s">
        <v>9157</v>
      </c>
      <c r="G5889" s="9">
        <v>1</v>
      </c>
      <c r="H5889" s="255" t="s">
        <v>9171</v>
      </c>
      <c r="I5889" s="9">
        <v>3</v>
      </c>
    </row>
    <row r="5890" spans="1:9">
      <c r="A5890" s="255" t="s">
        <v>7070</v>
      </c>
      <c r="B5890" s="9">
        <v>0</v>
      </c>
      <c r="C5890" s="255" t="s">
        <v>9110</v>
      </c>
      <c r="D5890" s="9">
        <v>0.23285439999999999</v>
      </c>
      <c r="E5890" s="9">
        <v>17477099.499999996</v>
      </c>
      <c r="F5890" s="255" t="s">
        <v>9157</v>
      </c>
      <c r="G5890" s="9">
        <v>1</v>
      </c>
      <c r="H5890" s="255" t="s">
        <v>9171</v>
      </c>
      <c r="I5890" s="9">
        <v>3</v>
      </c>
    </row>
    <row r="5891" spans="1:9">
      <c r="A5891" s="255" t="s">
        <v>7071</v>
      </c>
      <c r="B5891" s="9">
        <v>0</v>
      </c>
      <c r="C5891" s="255" t="s">
        <v>9111</v>
      </c>
      <c r="D5891" s="9">
        <v>0.3778809385424905</v>
      </c>
      <c r="E5891" s="9">
        <v>17477099.499999996</v>
      </c>
      <c r="F5891" s="255" t="s">
        <v>9157</v>
      </c>
      <c r="G5891" s="9">
        <v>1</v>
      </c>
      <c r="H5891" s="255" t="s">
        <v>9172</v>
      </c>
      <c r="I5891" s="9">
        <v>3</v>
      </c>
    </row>
    <row r="5892" spans="1:9">
      <c r="A5892" s="255" t="s">
        <v>7072</v>
      </c>
      <c r="B5892" s="9">
        <v>0</v>
      </c>
      <c r="C5892" s="255" t="s">
        <v>9112</v>
      </c>
      <c r="D5892" s="9">
        <v>0.11043822449171047</v>
      </c>
      <c r="E5892" s="9">
        <v>17477099.499999996</v>
      </c>
      <c r="F5892" s="255" t="s">
        <v>9157</v>
      </c>
      <c r="G5892" s="9">
        <v>1</v>
      </c>
      <c r="H5892" s="255" t="s">
        <v>9172</v>
      </c>
      <c r="I5892" s="9">
        <v>3</v>
      </c>
    </row>
    <row r="5893" spans="1:9">
      <c r="A5893" s="255" t="s">
        <v>7073</v>
      </c>
      <c r="B5893" s="9">
        <v>0</v>
      </c>
      <c r="C5893" s="255" t="s">
        <v>9113</v>
      </c>
      <c r="D5893" s="9">
        <v>4.4594886802537113E-2</v>
      </c>
      <c r="E5893" s="9">
        <v>17477099.499999996</v>
      </c>
      <c r="F5893" s="255" t="s">
        <v>9157</v>
      </c>
      <c r="G5893" s="9">
        <v>1</v>
      </c>
      <c r="H5893" s="255" t="s">
        <v>9172</v>
      </c>
      <c r="I5893" s="9">
        <v>3</v>
      </c>
    </row>
    <row r="5894" spans="1:9">
      <c r="A5894" s="255" t="s">
        <v>7074</v>
      </c>
      <c r="B5894" s="9">
        <v>0</v>
      </c>
      <c r="C5894" s="255" t="s">
        <v>9109</v>
      </c>
      <c r="D5894" s="9">
        <v>0.35737350000000001</v>
      </c>
      <c r="E5894" s="9">
        <v>17477099.499999996</v>
      </c>
      <c r="F5894" s="255" t="s">
        <v>9158</v>
      </c>
      <c r="G5894" s="9">
        <v>1</v>
      </c>
      <c r="H5894" s="255" t="s">
        <v>9171</v>
      </c>
      <c r="I5894" s="9">
        <v>3</v>
      </c>
    </row>
    <row r="5895" spans="1:9">
      <c r="A5895" s="255" t="s">
        <v>7075</v>
      </c>
      <c r="B5895" s="9">
        <v>0</v>
      </c>
      <c r="C5895" s="255" t="s">
        <v>9110</v>
      </c>
      <c r="D5895" s="9">
        <v>0.23285439999999999</v>
      </c>
      <c r="E5895" s="9">
        <v>17477099.499999996</v>
      </c>
      <c r="F5895" s="255" t="s">
        <v>9158</v>
      </c>
      <c r="G5895" s="9">
        <v>1</v>
      </c>
      <c r="H5895" s="255" t="s">
        <v>9171</v>
      </c>
      <c r="I5895" s="9">
        <v>3</v>
      </c>
    </row>
    <row r="5896" spans="1:9">
      <c r="A5896" s="255" t="s">
        <v>7076</v>
      </c>
      <c r="B5896" s="9">
        <v>0</v>
      </c>
      <c r="C5896" s="255" t="s">
        <v>9111</v>
      </c>
      <c r="D5896" s="9">
        <v>0.3778809385424905</v>
      </c>
      <c r="E5896" s="9">
        <v>17477099.499999996</v>
      </c>
      <c r="F5896" s="255" t="s">
        <v>9158</v>
      </c>
      <c r="G5896" s="9">
        <v>1</v>
      </c>
      <c r="H5896" s="255" t="s">
        <v>9172</v>
      </c>
      <c r="I5896" s="9">
        <v>3</v>
      </c>
    </row>
    <row r="5897" spans="1:9">
      <c r="A5897" s="255" t="s">
        <v>7077</v>
      </c>
      <c r="B5897" s="9">
        <v>0</v>
      </c>
      <c r="C5897" s="255" t="s">
        <v>9112</v>
      </c>
      <c r="D5897" s="9">
        <v>0.11043822449171047</v>
      </c>
      <c r="E5897" s="9">
        <v>17477099.499999996</v>
      </c>
      <c r="F5897" s="255" t="s">
        <v>9158</v>
      </c>
      <c r="G5897" s="9">
        <v>1</v>
      </c>
      <c r="H5897" s="255" t="s">
        <v>9172</v>
      </c>
      <c r="I5897" s="9">
        <v>3</v>
      </c>
    </row>
    <row r="5898" spans="1:9">
      <c r="A5898" s="255" t="s">
        <v>7078</v>
      </c>
      <c r="B5898" s="9">
        <v>0</v>
      </c>
      <c r="C5898" s="255" t="s">
        <v>9113</v>
      </c>
      <c r="D5898" s="9">
        <v>4.4594886802537113E-2</v>
      </c>
      <c r="E5898" s="9">
        <v>17477099.499999996</v>
      </c>
      <c r="F5898" s="255" t="s">
        <v>9158</v>
      </c>
      <c r="G5898" s="9">
        <v>1</v>
      </c>
      <c r="H5898" s="255" t="s">
        <v>9172</v>
      </c>
      <c r="I5898" s="9">
        <v>3</v>
      </c>
    </row>
    <row r="5899" spans="1:9">
      <c r="A5899" s="255" t="s">
        <v>7079</v>
      </c>
      <c r="B5899" s="9">
        <v>0</v>
      </c>
      <c r="C5899" s="255" t="s">
        <v>9109</v>
      </c>
      <c r="D5899" s="9">
        <v>0.35933039999999999</v>
      </c>
      <c r="E5899" s="9">
        <v>17477099.499999996</v>
      </c>
      <c r="F5899" s="255" t="s">
        <v>9159</v>
      </c>
      <c r="G5899" s="9">
        <v>1</v>
      </c>
      <c r="H5899" s="255" t="s">
        <v>9171</v>
      </c>
      <c r="I5899" s="9">
        <v>3</v>
      </c>
    </row>
    <row r="5900" spans="1:9">
      <c r="A5900" s="255" t="s">
        <v>7080</v>
      </c>
      <c r="B5900" s="9">
        <v>0</v>
      </c>
      <c r="C5900" s="255" t="s">
        <v>9110</v>
      </c>
      <c r="D5900" s="9">
        <v>0.23595189999999999</v>
      </c>
      <c r="E5900" s="9">
        <v>17477099.499999996</v>
      </c>
      <c r="F5900" s="255" t="s">
        <v>9159</v>
      </c>
      <c r="G5900" s="9">
        <v>1</v>
      </c>
      <c r="H5900" s="255" t="s">
        <v>9171</v>
      </c>
      <c r="I5900" s="9">
        <v>3</v>
      </c>
    </row>
    <row r="5901" spans="1:9">
      <c r="A5901" s="255" t="s">
        <v>7081</v>
      </c>
      <c r="B5901" s="9">
        <v>0</v>
      </c>
      <c r="C5901" s="255" t="s">
        <v>9111</v>
      </c>
      <c r="D5901" s="9">
        <v>0.37667818503058714</v>
      </c>
      <c r="E5901" s="9">
        <v>17477099.499999996</v>
      </c>
      <c r="F5901" s="255" t="s">
        <v>9159</v>
      </c>
      <c r="G5901" s="9">
        <v>1</v>
      </c>
      <c r="H5901" s="255" t="s">
        <v>9172</v>
      </c>
      <c r="I5901" s="9">
        <v>3</v>
      </c>
    </row>
    <row r="5902" spans="1:9">
      <c r="A5902" s="255" t="s">
        <v>7082</v>
      </c>
      <c r="B5902" s="9">
        <v>0</v>
      </c>
      <c r="C5902" s="255" t="s">
        <v>9112</v>
      </c>
      <c r="D5902" s="9">
        <v>0.10995804451559796</v>
      </c>
      <c r="E5902" s="9">
        <v>17477099.499999996</v>
      </c>
      <c r="F5902" s="255" t="s">
        <v>9159</v>
      </c>
      <c r="G5902" s="9">
        <v>1</v>
      </c>
      <c r="H5902" s="255" t="s">
        <v>9172</v>
      </c>
      <c r="I5902" s="9">
        <v>3</v>
      </c>
    </row>
    <row r="5903" spans="1:9">
      <c r="A5903" s="255" t="s">
        <v>7083</v>
      </c>
      <c r="B5903" s="9">
        <v>0</v>
      </c>
      <c r="C5903" s="255" t="s">
        <v>9113</v>
      </c>
      <c r="D5903" s="9">
        <v>4.442686696381646E-2</v>
      </c>
      <c r="E5903" s="9">
        <v>17477099.499999996</v>
      </c>
      <c r="F5903" s="255" t="s">
        <v>9159</v>
      </c>
      <c r="G5903" s="9">
        <v>1</v>
      </c>
      <c r="H5903" s="255" t="s">
        <v>9172</v>
      </c>
      <c r="I5903" s="9">
        <v>3</v>
      </c>
    </row>
    <row r="5904" spans="1:9">
      <c r="A5904" s="255" t="s">
        <v>7084</v>
      </c>
      <c r="B5904" s="9">
        <v>0</v>
      </c>
      <c r="C5904" s="255" t="s">
        <v>9111</v>
      </c>
      <c r="D5904" s="9">
        <v>0.3804016365888569</v>
      </c>
      <c r="E5904" s="9">
        <v>17477099.499999996</v>
      </c>
      <c r="F5904" s="255" t="s">
        <v>9160</v>
      </c>
      <c r="G5904" s="9">
        <v>1</v>
      </c>
      <c r="H5904" s="255" t="s">
        <v>9172</v>
      </c>
      <c r="I5904" s="9">
        <v>3</v>
      </c>
    </row>
    <row r="5905" spans="1:9">
      <c r="A5905" s="255" t="s">
        <v>7085</v>
      </c>
      <c r="B5905" s="9">
        <v>0</v>
      </c>
      <c r="C5905" s="255" t="s">
        <v>9112</v>
      </c>
      <c r="D5905" s="9">
        <v>0.11125880693658394</v>
      </c>
      <c r="E5905" s="9">
        <v>17477099.499999996</v>
      </c>
      <c r="F5905" s="255" t="s">
        <v>9160</v>
      </c>
      <c r="G5905" s="9">
        <v>1</v>
      </c>
      <c r="H5905" s="255" t="s">
        <v>9172</v>
      </c>
      <c r="I5905" s="9">
        <v>3</v>
      </c>
    </row>
    <row r="5906" spans="1:9">
      <c r="A5906" s="255" t="s">
        <v>7086</v>
      </c>
      <c r="B5906" s="9">
        <v>0</v>
      </c>
      <c r="C5906" s="255" t="s">
        <v>9113</v>
      </c>
      <c r="D5906" s="9">
        <v>4.4990983071628264E-2</v>
      </c>
      <c r="E5906" s="9">
        <v>17477099.499999996</v>
      </c>
      <c r="F5906" s="255" t="s">
        <v>9160</v>
      </c>
      <c r="G5906" s="9">
        <v>1</v>
      </c>
      <c r="H5906" s="255" t="s">
        <v>9172</v>
      </c>
      <c r="I5906" s="9">
        <v>3</v>
      </c>
    </row>
    <row r="5907" spans="1:9">
      <c r="A5907" s="255" t="s">
        <v>7087</v>
      </c>
      <c r="B5907" s="9">
        <v>0</v>
      </c>
      <c r="C5907" s="255" t="s">
        <v>9109</v>
      </c>
      <c r="D5907" s="9">
        <v>0.35808099999999998</v>
      </c>
      <c r="E5907" s="9">
        <v>17477099.499999996</v>
      </c>
      <c r="F5907" s="255" t="s">
        <v>9161</v>
      </c>
      <c r="G5907" s="9">
        <v>1</v>
      </c>
      <c r="H5907" s="255" t="s">
        <v>9171</v>
      </c>
      <c r="I5907" s="9">
        <v>3</v>
      </c>
    </row>
    <row r="5908" spans="1:9">
      <c r="A5908" s="255" t="s">
        <v>7088</v>
      </c>
      <c r="B5908" s="9">
        <v>0</v>
      </c>
      <c r="C5908" s="255" t="s">
        <v>9110</v>
      </c>
      <c r="D5908" s="9">
        <v>0.2338992</v>
      </c>
      <c r="E5908" s="9">
        <v>17477099.499999996</v>
      </c>
      <c r="F5908" s="255" t="s">
        <v>9161</v>
      </c>
      <c r="G5908" s="9">
        <v>1</v>
      </c>
      <c r="H5908" s="255" t="s">
        <v>9171</v>
      </c>
      <c r="I5908" s="9">
        <v>3</v>
      </c>
    </row>
    <row r="5909" spans="1:9">
      <c r="A5909" s="255" t="s">
        <v>7089</v>
      </c>
      <c r="B5909" s="9">
        <v>0</v>
      </c>
      <c r="C5909" s="255" t="s">
        <v>9111</v>
      </c>
      <c r="D5909" s="9">
        <v>0.38087544878366802</v>
      </c>
      <c r="E5909" s="9">
        <v>17477099.499999996</v>
      </c>
      <c r="F5909" s="255" t="s">
        <v>9161</v>
      </c>
      <c r="G5909" s="9">
        <v>1</v>
      </c>
      <c r="H5909" s="255" t="s">
        <v>9172</v>
      </c>
      <c r="I5909" s="9">
        <v>3</v>
      </c>
    </row>
    <row r="5910" spans="1:9">
      <c r="A5910" s="255" t="s">
        <v>7090</v>
      </c>
      <c r="B5910" s="9">
        <v>0</v>
      </c>
      <c r="C5910" s="255" t="s">
        <v>9112</v>
      </c>
      <c r="D5910" s="9">
        <v>0.11142074261266746</v>
      </c>
      <c r="E5910" s="9">
        <v>17477099.499999996</v>
      </c>
      <c r="F5910" s="255" t="s">
        <v>9161</v>
      </c>
      <c r="G5910" s="9">
        <v>1</v>
      </c>
      <c r="H5910" s="255" t="s">
        <v>9172</v>
      </c>
      <c r="I5910" s="9">
        <v>3</v>
      </c>
    </row>
    <row r="5911" spans="1:9">
      <c r="A5911" s="255" t="s">
        <v>7091</v>
      </c>
      <c r="B5911" s="9">
        <v>0</v>
      </c>
      <c r="C5911" s="255" t="s">
        <v>9113</v>
      </c>
      <c r="D5911" s="9">
        <v>4.5117761234096783E-2</v>
      </c>
      <c r="E5911" s="9">
        <v>17477099.499999996</v>
      </c>
      <c r="F5911" s="255" t="s">
        <v>9161</v>
      </c>
      <c r="G5911" s="9">
        <v>1</v>
      </c>
      <c r="H5911" s="255" t="s">
        <v>9172</v>
      </c>
      <c r="I5911" s="9">
        <v>3</v>
      </c>
    </row>
    <row r="5912" spans="1:9">
      <c r="A5912" s="255" t="s">
        <v>7092</v>
      </c>
      <c r="B5912" s="9">
        <v>0</v>
      </c>
      <c r="C5912" s="255" t="s">
        <v>9109</v>
      </c>
      <c r="D5912" s="9">
        <v>0.36006009999999999</v>
      </c>
      <c r="E5912" s="9">
        <v>17477099.499999996</v>
      </c>
      <c r="F5912" s="255" t="s">
        <v>9162</v>
      </c>
      <c r="G5912" s="9">
        <v>1</v>
      </c>
      <c r="H5912" s="255" t="s">
        <v>9171</v>
      </c>
      <c r="I5912" s="9">
        <v>3</v>
      </c>
    </row>
    <row r="5913" spans="1:9">
      <c r="A5913" s="255" t="s">
        <v>7093</v>
      </c>
      <c r="B5913" s="9">
        <v>0</v>
      </c>
      <c r="C5913" s="255" t="s">
        <v>9110</v>
      </c>
      <c r="D5913" s="9">
        <v>0.23735980000000001</v>
      </c>
      <c r="E5913" s="9">
        <v>17477099.499999996</v>
      </c>
      <c r="F5913" s="255" t="s">
        <v>9162</v>
      </c>
      <c r="G5913" s="9">
        <v>1</v>
      </c>
      <c r="H5913" s="255" t="s">
        <v>9171</v>
      </c>
      <c r="I5913" s="9">
        <v>3</v>
      </c>
    </row>
    <row r="5914" spans="1:9">
      <c r="A5914" s="255" t="s">
        <v>7094</v>
      </c>
      <c r="B5914" s="9">
        <v>0</v>
      </c>
      <c r="C5914" s="255" t="s">
        <v>9111</v>
      </c>
      <c r="D5914" s="9">
        <v>0.37766606922998497</v>
      </c>
      <c r="E5914" s="9">
        <v>17477099.499999996</v>
      </c>
      <c r="F5914" s="255" t="s">
        <v>9162</v>
      </c>
      <c r="G5914" s="9">
        <v>1</v>
      </c>
      <c r="H5914" s="255" t="s">
        <v>9172</v>
      </c>
      <c r="I5914" s="9">
        <v>3</v>
      </c>
    </row>
    <row r="5915" spans="1:9">
      <c r="A5915" s="255" t="s">
        <v>7095</v>
      </c>
      <c r="B5915" s="9">
        <v>0</v>
      </c>
      <c r="C5915" s="255" t="s">
        <v>9112</v>
      </c>
      <c r="D5915" s="9">
        <v>0.11010467570834791</v>
      </c>
      <c r="E5915" s="9">
        <v>17477099.499999996</v>
      </c>
      <c r="F5915" s="255" t="s">
        <v>9162</v>
      </c>
      <c r="G5915" s="9">
        <v>1</v>
      </c>
      <c r="H5915" s="255" t="s">
        <v>9172</v>
      </c>
      <c r="I5915" s="9">
        <v>3</v>
      </c>
    </row>
    <row r="5916" spans="1:9">
      <c r="A5916" s="255" t="s">
        <v>7096</v>
      </c>
      <c r="B5916" s="9">
        <v>0</v>
      </c>
      <c r="C5916" s="255" t="s">
        <v>9113</v>
      </c>
      <c r="D5916" s="9">
        <v>4.449482125280492E-2</v>
      </c>
      <c r="E5916" s="9">
        <v>17477099.499999996</v>
      </c>
      <c r="F5916" s="255" t="s">
        <v>9162</v>
      </c>
      <c r="G5916" s="9">
        <v>1</v>
      </c>
      <c r="H5916" s="255" t="s">
        <v>9172</v>
      </c>
      <c r="I5916" s="9">
        <v>3</v>
      </c>
    </row>
    <row r="5917" spans="1:9">
      <c r="A5917" s="255" t="s">
        <v>7097</v>
      </c>
      <c r="B5917" s="9">
        <v>0</v>
      </c>
      <c r="C5917" s="255" t="s">
        <v>9109</v>
      </c>
      <c r="D5917" s="9">
        <v>0.35897079999999998</v>
      </c>
      <c r="E5917" s="9">
        <v>17477099.499999996</v>
      </c>
      <c r="F5917" s="255" t="s">
        <v>9163</v>
      </c>
      <c r="G5917" s="9">
        <v>1</v>
      </c>
      <c r="H5917" s="255" t="s">
        <v>9171</v>
      </c>
      <c r="I5917" s="9">
        <v>3</v>
      </c>
    </row>
    <row r="5918" spans="1:9">
      <c r="A5918" s="255" t="s">
        <v>7098</v>
      </c>
      <c r="B5918" s="9">
        <v>0</v>
      </c>
      <c r="C5918" s="255" t="s">
        <v>9110</v>
      </c>
      <c r="D5918" s="9">
        <v>0.23540990000000001</v>
      </c>
      <c r="E5918" s="9">
        <v>17477099.499999996</v>
      </c>
      <c r="F5918" s="255" t="s">
        <v>9163</v>
      </c>
      <c r="G5918" s="9">
        <v>1</v>
      </c>
      <c r="H5918" s="255" t="s">
        <v>9171</v>
      </c>
      <c r="I5918" s="9">
        <v>3</v>
      </c>
    </row>
    <row r="5919" spans="1:9">
      <c r="A5919" s="255" t="s">
        <v>7099</v>
      </c>
      <c r="B5919" s="9">
        <v>0</v>
      </c>
      <c r="C5919" s="255" t="s">
        <v>9111</v>
      </c>
      <c r="D5919" s="9">
        <v>0.3769619987510982</v>
      </c>
      <c r="E5919" s="9">
        <v>17477099.499999996</v>
      </c>
      <c r="F5919" s="255" t="s">
        <v>9163</v>
      </c>
      <c r="G5919" s="9">
        <v>1</v>
      </c>
      <c r="H5919" s="255" t="s">
        <v>9172</v>
      </c>
      <c r="I5919" s="9">
        <v>3</v>
      </c>
    </row>
    <row r="5920" spans="1:9">
      <c r="A5920" s="255" t="s">
        <v>7100</v>
      </c>
      <c r="B5920" s="9">
        <v>0</v>
      </c>
      <c r="C5920" s="255" t="s">
        <v>9112</v>
      </c>
      <c r="D5920" s="9">
        <v>0.11021230682916965</v>
      </c>
      <c r="E5920" s="9">
        <v>17477099.499999996</v>
      </c>
      <c r="F5920" s="255" t="s">
        <v>9163</v>
      </c>
      <c r="G5920" s="9">
        <v>1</v>
      </c>
      <c r="H5920" s="255" t="s">
        <v>9172</v>
      </c>
      <c r="I5920" s="9">
        <v>3</v>
      </c>
    </row>
    <row r="5921" spans="1:9">
      <c r="A5921" s="255" t="s">
        <v>7101</v>
      </c>
      <c r="B5921" s="9">
        <v>0</v>
      </c>
      <c r="C5921" s="255" t="s">
        <v>9113</v>
      </c>
      <c r="D5921" s="9">
        <v>4.4541755302356129E-2</v>
      </c>
      <c r="E5921" s="9">
        <v>17477099.499999996</v>
      </c>
      <c r="F5921" s="255" t="s">
        <v>9163</v>
      </c>
      <c r="G5921" s="9">
        <v>1</v>
      </c>
      <c r="H5921" s="255" t="s">
        <v>9172</v>
      </c>
      <c r="I5921" s="9">
        <v>3</v>
      </c>
    </row>
    <row r="5922" spans="1:9">
      <c r="A5922" s="255" t="s">
        <v>7102</v>
      </c>
      <c r="B5922" s="9">
        <v>0</v>
      </c>
      <c r="C5922" s="255" t="s">
        <v>9109</v>
      </c>
      <c r="D5922" s="9">
        <v>0.36014859999999999</v>
      </c>
      <c r="E5922" s="9">
        <v>17477099.499999996</v>
      </c>
      <c r="F5922" s="255" t="s">
        <v>9164</v>
      </c>
      <c r="G5922" s="9">
        <v>1</v>
      </c>
      <c r="H5922" s="255" t="s">
        <v>9171</v>
      </c>
      <c r="I5922" s="9">
        <v>3</v>
      </c>
    </row>
    <row r="5923" spans="1:9">
      <c r="A5923" s="255" t="s">
        <v>7103</v>
      </c>
      <c r="B5923" s="9">
        <v>0</v>
      </c>
      <c r="C5923" s="255" t="s">
        <v>9110</v>
      </c>
      <c r="D5923" s="9">
        <v>0.23743139999999999</v>
      </c>
      <c r="E5923" s="9">
        <v>17477099.499999996</v>
      </c>
      <c r="F5923" s="255" t="s">
        <v>9164</v>
      </c>
      <c r="G5923" s="9">
        <v>1</v>
      </c>
      <c r="H5923" s="255" t="s">
        <v>9171</v>
      </c>
      <c r="I5923" s="9">
        <v>3</v>
      </c>
    </row>
    <row r="5924" spans="1:9">
      <c r="A5924" s="255" t="s">
        <v>7104</v>
      </c>
      <c r="B5924" s="9">
        <v>0</v>
      </c>
      <c r="C5924" s="255" t="s">
        <v>9111</v>
      </c>
      <c r="D5924" s="9">
        <v>0.37581313365078506</v>
      </c>
      <c r="E5924" s="9">
        <v>17477099.499999996</v>
      </c>
      <c r="F5924" s="255" t="s">
        <v>9164</v>
      </c>
      <c r="G5924" s="9">
        <v>1</v>
      </c>
      <c r="H5924" s="255" t="s">
        <v>9172</v>
      </c>
      <c r="I5924" s="9">
        <v>3</v>
      </c>
    </row>
    <row r="5925" spans="1:9">
      <c r="A5925" s="255" t="s">
        <v>7105</v>
      </c>
      <c r="B5925" s="9">
        <v>0</v>
      </c>
      <c r="C5925" s="255" t="s">
        <v>9112</v>
      </c>
      <c r="D5925" s="9">
        <v>0.10943412481779147</v>
      </c>
      <c r="E5925" s="9">
        <v>17477099.499999996</v>
      </c>
      <c r="F5925" s="255" t="s">
        <v>9164</v>
      </c>
      <c r="G5925" s="9">
        <v>1</v>
      </c>
      <c r="H5925" s="255" t="s">
        <v>9172</v>
      </c>
      <c r="I5925" s="9">
        <v>3</v>
      </c>
    </row>
    <row r="5926" spans="1:9">
      <c r="A5926" s="255" t="s">
        <v>7106</v>
      </c>
      <c r="B5926" s="9">
        <v>0</v>
      </c>
      <c r="C5926" s="255" t="s">
        <v>9113</v>
      </c>
      <c r="D5926" s="9">
        <v>4.4182036198152835E-2</v>
      </c>
      <c r="E5926" s="9">
        <v>17477099.499999996</v>
      </c>
      <c r="F5926" s="255" t="s">
        <v>9164</v>
      </c>
      <c r="G5926" s="9">
        <v>1</v>
      </c>
      <c r="H5926" s="255" t="s">
        <v>9172</v>
      </c>
      <c r="I5926" s="9">
        <v>3</v>
      </c>
    </row>
    <row r="5927" spans="1:9">
      <c r="A5927" s="255" t="s">
        <v>7107</v>
      </c>
      <c r="B5927" s="9">
        <v>0</v>
      </c>
      <c r="C5927" s="255" t="s">
        <v>9109</v>
      </c>
      <c r="D5927" s="9">
        <v>0.35809170000000001</v>
      </c>
      <c r="E5927" s="9">
        <v>17477099.499999996</v>
      </c>
      <c r="F5927" s="255" t="s">
        <v>9165</v>
      </c>
      <c r="G5927" s="9">
        <v>1</v>
      </c>
      <c r="H5927" s="255" t="s">
        <v>9171</v>
      </c>
      <c r="I5927" s="9">
        <v>3</v>
      </c>
    </row>
    <row r="5928" spans="1:9">
      <c r="A5928" s="255" t="s">
        <v>7108</v>
      </c>
      <c r="B5928" s="9">
        <v>0</v>
      </c>
      <c r="C5928" s="255" t="s">
        <v>9110</v>
      </c>
      <c r="D5928" s="9">
        <v>0.23380770000000001</v>
      </c>
      <c r="E5928" s="9">
        <v>17477099.499999996</v>
      </c>
      <c r="F5928" s="255" t="s">
        <v>9165</v>
      </c>
      <c r="G5928" s="9">
        <v>1</v>
      </c>
      <c r="H5928" s="255" t="s">
        <v>9171</v>
      </c>
      <c r="I5928" s="9">
        <v>3</v>
      </c>
    </row>
    <row r="5929" spans="1:9">
      <c r="A5929" s="255" t="s">
        <v>7109</v>
      </c>
      <c r="B5929" s="9">
        <v>0</v>
      </c>
      <c r="C5929" s="255" t="s">
        <v>9111</v>
      </c>
      <c r="D5929" s="9">
        <v>0.37589922990001001</v>
      </c>
      <c r="E5929" s="9">
        <v>17477099.499999996</v>
      </c>
      <c r="F5929" s="255" t="s">
        <v>9165</v>
      </c>
      <c r="G5929" s="9">
        <v>1</v>
      </c>
      <c r="H5929" s="255" t="s">
        <v>9172</v>
      </c>
      <c r="I5929" s="9">
        <v>3</v>
      </c>
    </row>
    <row r="5930" spans="1:9">
      <c r="A5930" s="255" t="s">
        <v>7110</v>
      </c>
      <c r="B5930" s="9">
        <v>0</v>
      </c>
      <c r="C5930" s="255" t="s">
        <v>9112</v>
      </c>
      <c r="D5930" s="9">
        <v>0.10972498929632742</v>
      </c>
      <c r="E5930" s="9">
        <v>17477099.499999996</v>
      </c>
      <c r="F5930" s="255" t="s">
        <v>9165</v>
      </c>
      <c r="G5930" s="9">
        <v>1</v>
      </c>
      <c r="H5930" s="255" t="s">
        <v>9172</v>
      </c>
      <c r="I5930" s="9">
        <v>3</v>
      </c>
    </row>
    <row r="5931" spans="1:9">
      <c r="A5931" s="255" t="s">
        <v>7111</v>
      </c>
      <c r="B5931" s="9">
        <v>0</v>
      </c>
      <c r="C5931" s="255" t="s">
        <v>9113</v>
      </c>
      <c r="D5931" s="9">
        <v>4.4305162967156066E-2</v>
      </c>
      <c r="E5931" s="9">
        <v>17477099.499999996</v>
      </c>
      <c r="F5931" s="255" t="s">
        <v>9165</v>
      </c>
      <c r="G5931" s="9">
        <v>1</v>
      </c>
      <c r="H5931" s="255" t="s">
        <v>9172</v>
      </c>
      <c r="I5931" s="9">
        <v>3</v>
      </c>
    </row>
    <row r="5932" spans="1:9">
      <c r="A5932" s="255" t="s">
        <v>7112</v>
      </c>
      <c r="B5932" s="9">
        <v>0</v>
      </c>
      <c r="C5932" s="255" t="s">
        <v>9109</v>
      </c>
      <c r="D5932" s="9">
        <v>0.35884169999999999</v>
      </c>
      <c r="E5932" s="9">
        <v>17477099.499999996</v>
      </c>
      <c r="F5932" s="255" t="s">
        <v>9166</v>
      </c>
      <c r="G5932" s="9">
        <v>1</v>
      </c>
      <c r="H5932" s="255" t="s">
        <v>9171</v>
      </c>
      <c r="I5932" s="9">
        <v>3</v>
      </c>
    </row>
    <row r="5933" spans="1:9">
      <c r="A5933" s="255" t="s">
        <v>7113</v>
      </c>
      <c r="B5933" s="9">
        <v>0</v>
      </c>
      <c r="C5933" s="255" t="s">
        <v>9110</v>
      </c>
      <c r="D5933" s="9">
        <v>0.23529539999999999</v>
      </c>
      <c r="E5933" s="9">
        <v>17477099.499999996</v>
      </c>
      <c r="F5933" s="255" t="s">
        <v>9166</v>
      </c>
      <c r="G5933" s="9">
        <v>1</v>
      </c>
      <c r="H5933" s="255" t="s">
        <v>9171</v>
      </c>
      <c r="I5933" s="9">
        <v>3</v>
      </c>
    </row>
    <row r="5934" spans="1:9">
      <c r="A5934" s="255" t="s">
        <v>7114</v>
      </c>
      <c r="B5934" s="9">
        <v>0</v>
      </c>
      <c r="C5934" s="255" t="s">
        <v>9111</v>
      </c>
      <c r="D5934" s="9">
        <v>0.38061673760561648</v>
      </c>
      <c r="E5934" s="9">
        <v>17477099.499999996</v>
      </c>
      <c r="F5934" s="255" t="s">
        <v>9166</v>
      </c>
      <c r="G5934" s="9">
        <v>1</v>
      </c>
      <c r="H5934" s="255" t="s">
        <v>9172</v>
      </c>
      <c r="I5934" s="9">
        <v>3</v>
      </c>
    </row>
    <row r="5935" spans="1:9">
      <c r="A5935" s="255" t="s">
        <v>7115</v>
      </c>
      <c r="B5935" s="9">
        <v>0</v>
      </c>
      <c r="C5935" s="255" t="s">
        <v>9112</v>
      </c>
      <c r="D5935" s="9">
        <v>0.1112101467348621</v>
      </c>
      <c r="E5935" s="9">
        <v>17477099.499999996</v>
      </c>
      <c r="F5935" s="255" t="s">
        <v>9166</v>
      </c>
      <c r="G5935" s="9">
        <v>1</v>
      </c>
      <c r="H5935" s="255" t="s">
        <v>9172</v>
      </c>
      <c r="I5935" s="9">
        <v>3</v>
      </c>
    </row>
    <row r="5936" spans="1:9">
      <c r="A5936" s="255" t="s">
        <v>7116</v>
      </c>
      <c r="B5936" s="9">
        <v>0</v>
      </c>
      <c r="C5936" s="255" t="s">
        <v>9113</v>
      </c>
      <c r="D5936" s="9">
        <v>4.5011166749104929E-2</v>
      </c>
      <c r="E5936" s="9">
        <v>17477099.499999996</v>
      </c>
      <c r="F5936" s="255" t="s">
        <v>9166</v>
      </c>
      <c r="G5936" s="9">
        <v>1</v>
      </c>
      <c r="H5936" s="255" t="s">
        <v>9172</v>
      </c>
      <c r="I5936" s="9">
        <v>3</v>
      </c>
    </row>
    <row r="5937" spans="1:9">
      <c r="A5937" s="255" t="s">
        <v>7117</v>
      </c>
      <c r="B5937" s="9">
        <v>0</v>
      </c>
      <c r="C5937" s="255" t="s">
        <v>9109</v>
      </c>
      <c r="D5937" s="9">
        <v>0.3580547</v>
      </c>
      <c r="E5937" s="9">
        <v>17477099.499999996</v>
      </c>
      <c r="F5937" s="255" t="s">
        <v>9167</v>
      </c>
      <c r="G5937" s="9">
        <v>1</v>
      </c>
      <c r="H5937" s="255" t="s">
        <v>9171</v>
      </c>
      <c r="I5937" s="9">
        <v>3</v>
      </c>
    </row>
    <row r="5938" spans="1:9">
      <c r="A5938" s="255" t="s">
        <v>7118</v>
      </c>
      <c r="B5938" s="9">
        <v>0</v>
      </c>
      <c r="C5938" s="255" t="s">
        <v>9110</v>
      </c>
      <c r="D5938" s="9">
        <v>0.23377010000000001</v>
      </c>
      <c r="E5938" s="9">
        <v>17477099.499999996</v>
      </c>
      <c r="F5938" s="255" t="s">
        <v>9167</v>
      </c>
      <c r="G5938" s="9">
        <v>1</v>
      </c>
      <c r="H5938" s="255" t="s">
        <v>9171</v>
      </c>
      <c r="I5938" s="9">
        <v>3</v>
      </c>
    </row>
    <row r="5939" spans="1:9">
      <c r="A5939" s="255" t="s">
        <v>7119</v>
      </c>
      <c r="B5939" s="9">
        <v>0</v>
      </c>
      <c r="C5939" s="255" t="s">
        <v>9111</v>
      </c>
      <c r="D5939" s="9">
        <v>0.37596040711889811</v>
      </c>
      <c r="E5939" s="9">
        <v>17477099.499999996</v>
      </c>
      <c r="F5939" s="255" t="s">
        <v>9167</v>
      </c>
      <c r="G5939" s="9">
        <v>1</v>
      </c>
      <c r="H5939" s="255" t="s">
        <v>9172</v>
      </c>
      <c r="I5939" s="9">
        <v>3</v>
      </c>
    </row>
    <row r="5940" spans="1:9">
      <c r="A5940" s="255" t="s">
        <v>7120</v>
      </c>
      <c r="B5940" s="9">
        <v>0</v>
      </c>
      <c r="C5940" s="255" t="s">
        <v>9112</v>
      </c>
      <c r="D5940" s="9">
        <v>0.11004499260003325</v>
      </c>
      <c r="E5940" s="9">
        <v>17477099.499999996</v>
      </c>
      <c r="F5940" s="255" t="s">
        <v>9167</v>
      </c>
      <c r="G5940" s="9">
        <v>1</v>
      </c>
      <c r="H5940" s="255" t="s">
        <v>9172</v>
      </c>
      <c r="I5940" s="9">
        <v>3</v>
      </c>
    </row>
    <row r="5941" spans="1:9">
      <c r="A5941" s="255" t="s">
        <v>7121</v>
      </c>
      <c r="B5941" s="9">
        <v>0</v>
      </c>
      <c r="C5941" s="255" t="s">
        <v>9113</v>
      </c>
      <c r="D5941" s="9">
        <v>4.4456738974174341E-2</v>
      </c>
      <c r="E5941" s="9">
        <v>17477099.499999996</v>
      </c>
      <c r="F5941" s="255" t="s">
        <v>9167</v>
      </c>
      <c r="G5941" s="9">
        <v>1</v>
      </c>
      <c r="H5941" s="255" t="s">
        <v>9172</v>
      </c>
      <c r="I5941" s="9">
        <v>3</v>
      </c>
    </row>
    <row r="5942" spans="1:9">
      <c r="A5942" s="255" t="s">
        <v>7122</v>
      </c>
      <c r="B5942" s="9">
        <v>1</v>
      </c>
      <c r="C5942" s="255" t="s">
        <v>9106</v>
      </c>
      <c r="D5942" s="9">
        <v>355132.40732890851</v>
      </c>
      <c r="E5942" s="9">
        <v>1741199.3575726699</v>
      </c>
      <c r="F5942" s="255" t="s">
        <v>9117</v>
      </c>
      <c r="G5942" s="9"/>
      <c r="H5942" s="255" t="s">
        <v>9171</v>
      </c>
      <c r="I5942" s="9">
        <v>4</v>
      </c>
    </row>
    <row r="5943" spans="1:9">
      <c r="A5943" s="255" t="s">
        <v>7123</v>
      </c>
      <c r="B5943" s="9">
        <v>1</v>
      </c>
      <c r="C5943" s="255" t="s">
        <v>9107</v>
      </c>
      <c r="D5943" s="9">
        <v>860852677.05172181</v>
      </c>
      <c r="E5943" s="9">
        <v>1741199.3575726699</v>
      </c>
      <c r="F5943" s="255" t="s">
        <v>9117</v>
      </c>
      <c r="G5943" s="9"/>
      <c r="H5943" s="255" t="s">
        <v>9171</v>
      </c>
      <c r="I5943" s="9">
        <v>4</v>
      </c>
    </row>
    <row r="5944" spans="1:9">
      <c r="A5944" s="255" t="s">
        <v>7124</v>
      </c>
      <c r="B5944" s="9">
        <v>1</v>
      </c>
      <c r="C5944" s="255" t="s">
        <v>9108</v>
      </c>
      <c r="D5944" s="9">
        <v>0.2039584989417772</v>
      </c>
      <c r="E5944" s="9">
        <v>1741199.3575726699</v>
      </c>
      <c r="F5944" s="255" t="s">
        <v>9117</v>
      </c>
      <c r="G5944" s="9"/>
      <c r="H5944" s="255" t="s">
        <v>9171</v>
      </c>
      <c r="I5944" s="9">
        <v>4</v>
      </c>
    </row>
    <row r="5945" spans="1:9">
      <c r="A5945" s="255" t="s">
        <v>7125</v>
      </c>
      <c r="B5945" s="9">
        <v>1</v>
      </c>
      <c r="C5945" s="255" t="s">
        <v>9215</v>
      </c>
      <c r="D5945" s="9">
        <v>494.40213339602826</v>
      </c>
      <c r="E5945" s="9">
        <v>1741199.3575726699</v>
      </c>
      <c r="F5945" s="255" t="s">
        <v>9117</v>
      </c>
      <c r="G5945" s="9"/>
      <c r="H5945" s="255" t="s">
        <v>9171</v>
      </c>
      <c r="I5945" s="9">
        <v>4</v>
      </c>
    </row>
    <row r="5946" spans="1:9">
      <c r="A5946" s="255" t="s">
        <v>7126</v>
      </c>
      <c r="B5946" s="9">
        <v>1</v>
      </c>
      <c r="C5946" s="255" t="s">
        <v>9106</v>
      </c>
      <c r="D5946" s="9">
        <v>0</v>
      </c>
      <c r="E5946" s="9">
        <v>1741199.3575726699</v>
      </c>
      <c r="F5946" s="255" t="s">
        <v>9118</v>
      </c>
      <c r="G5946" s="9"/>
      <c r="H5946" s="255" t="s">
        <v>9171</v>
      </c>
      <c r="I5946" s="9">
        <v>4</v>
      </c>
    </row>
    <row r="5947" spans="1:9">
      <c r="A5947" s="255" t="s">
        <v>7127</v>
      </c>
      <c r="B5947" s="9">
        <v>1</v>
      </c>
      <c r="C5947" s="255" t="s">
        <v>9107</v>
      </c>
      <c r="D5947" s="9">
        <v>0</v>
      </c>
      <c r="E5947" s="9">
        <v>1741199.3575726699</v>
      </c>
      <c r="F5947" s="255" t="s">
        <v>9118</v>
      </c>
      <c r="G5947" s="9"/>
      <c r="H5947" s="255" t="s">
        <v>9171</v>
      </c>
      <c r="I5947" s="9">
        <v>4</v>
      </c>
    </row>
    <row r="5948" spans="1:9">
      <c r="A5948" s="255" t="s">
        <v>7128</v>
      </c>
      <c r="B5948" s="9">
        <v>1</v>
      </c>
      <c r="C5948" s="255" t="s">
        <v>9108</v>
      </c>
      <c r="D5948" s="9">
        <v>0</v>
      </c>
      <c r="E5948" s="9">
        <v>1741199.3575726699</v>
      </c>
      <c r="F5948" s="255" t="s">
        <v>9118</v>
      </c>
      <c r="G5948" s="9"/>
      <c r="H5948" s="255" t="s">
        <v>9171</v>
      </c>
      <c r="I5948" s="9">
        <v>4</v>
      </c>
    </row>
    <row r="5949" spans="1:9">
      <c r="A5949" s="255" t="s">
        <v>7129</v>
      </c>
      <c r="B5949" s="9">
        <v>1</v>
      </c>
      <c r="C5949" s="255" t="s">
        <v>9215</v>
      </c>
      <c r="D5949" s="9">
        <v>0</v>
      </c>
      <c r="E5949" s="9">
        <v>1741199.3575726699</v>
      </c>
      <c r="F5949" s="255" t="s">
        <v>9118</v>
      </c>
      <c r="G5949" s="9"/>
      <c r="H5949" s="255" t="s">
        <v>9171</v>
      </c>
      <c r="I5949" s="9">
        <v>4</v>
      </c>
    </row>
    <row r="5950" spans="1:9">
      <c r="A5950" s="255" t="s">
        <v>7130</v>
      </c>
      <c r="B5950" s="9">
        <v>1</v>
      </c>
      <c r="C5950" s="255" t="s">
        <v>9106</v>
      </c>
      <c r="D5950" s="9">
        <v>0</v>
      </c>
      <c r="E5950" s="9">
        <v>1741199.3575726699</v>
      </c>
      <c r="F5950" s="255" t="s">
        <v>9119</v>
      </c>
      <c r="G5950" s="9"/>
      <c r="H5950" s="255" t="s">
        <v>9171</v>
      </c>
      <c r="I5950" s="9">
        <v>4</v>
      </c>
    </row>
    <row r="5951" spans="1:9">
      <c r="A5951" s="255" t="s">
        <v>7131</v>
      </c>
      <c r="B5951" s="9">
        <v>1</v>
      </c>
      <c r="C5951" s="255" t="s">
        <v>9107</v>
      </c>
      <c r="D5951" s="9">
        <v>0</v>
      </c>
      <c r="E5951" s="9">
        <v>1741199.3575726699</v>
      </c>
      <c r="F5951" s="255" t="s">
        <v>9119</v>
      </c>
      <c r="G5951" s="9"/>
      <c r="H5951" s="255" t="s">
        <v>9171</v>
      </c>
      <c r="I5951" s="9">
        <v>4</v>
      </c>
    </row>
    <row r="5952" spans="1:9">
      <c r="A5952" s="255" t="s">
        <v>7132</v>
      </c>
      <c r="B5952" s="9">
        <v>1</v>
      </c>
      <c r="C5952" s="255" t="s">
        <v>9108</v>
      </c>
      <c r="D5952" s="9">
        <v>0</v>
      </c>
      <c r="E5952" s="9">
        <v>1741199.3575726699</v>
      </c>
      <c r="F5952" s="255" t="s">
        <v>9119</v>
      </c>
      <c r="G5952" s="9"/>
      <c r="H5952" s="255" t="s">
        <v>9171</v>
      </c>
      <c r="I5952" s="9">
        <v>4</v>
      </c>
    </row>
    <row r="5953" spans="1:9">
      <c r="A5953" s="255" t="s">
        <v>7133</v>
      </c>
      <c r="B5953" s="9">
        <v>1</v>
      </c>
      <c r="C5953" s="255" t="s">
        <v>9215</v>
      </c>
      <c r="D5953" s="9">
        <v>0</v>
      </c>
      <c r="E5953" s="9">
        <v>1741199.3575726699</v>
      </c>
      <c r="F5953" s="255" t="s">
        <v>9119</v>
      </c>
      <c r="G5953" s="9"/>
      <c r="H5953" s="255" t="s">
        <v>9171</v>
      </c>
      <c r="I5953" s="9">
        <v>4</v>
      </c>
    </row>
    <row r="5954" spans="1:9">
      <c r="A5954" s="255" t="s">
        <v>7134</v>
      </c>
      <c r="B5954" s="9">
        <v>1</v>
      </c>
      <c r="C5954" s="255" t="s">
        <v>9106</v>
      </c>
      <c r="D5954" s="9">
        <v>0</v>
      </c>
      <c r="E5954" s="9">
        <v>1741199.3575726699</v>
      </c>
      <c r="F5954" s="255" t="s">
        <v>9120</v>
      </c>
      <c r="G5954" s="9"/>
      <c r="H5954" s="255" t="s">
        <v>9171</v>
      </c>
      <c r="I5954" s="9">
        <v>4</v>
      </c>
    </row>
    <row r="5955" spans="1:9">
      <c r="A5955" s="255" t="s">
        <v>7135</v>
      </c>
      <c r="B5955" s="9">
        <v>1</v>
      </c>
      <c r="C5955" s="255" t="s">
        <v>9107</v>
      </c>
      <c r="D5955" s="9">
        <v>0</v>
      </c>
      <c r="E5955" s="9">
        <v>1741199.3575726699</v>
      </c>
      <c r="F5955" s="255" t="s">
        <v>9120</v>
      </c>
      <c r="G5955" s="9"/>
      <c r="H5955" s="255" t="s">
        <v>9171</v>
      </c>
      <c r="I5955" s="9">
        <v>4</v>
      </c>
    </row>
    <row r="5956" spans="1:9">
      <c r="A5956" s="255" t="s">
        <v>7136</v>
      </c>
      <c r="B5956" s="9">
        <v>1</v>
      </c>
      <c r="C5956" s="255" t="s">
        <v>9108</v>
      </c>
      <c r="D5956" s="9">
        <v>0</v>
      </c>
      <c r="E5956" s="9">
        <v>1741199.3575726699</v>
      </c>
      <c r="F5956" s="255" t="s">
        <v>9120</v>
      </c>
      <c r="G5956" s="9"/>
      <c r="H5956" s="255" t="s">
        <v>9171</v>
      </c>
      <c r="I5956" s="9">
        <v>4</v>
      </c>
    </row>
    <row r="5957" spans="1:9">
      <c r="A5957" s="255" t="s">
        <v>7137</v>
      </c>
      <c r="B5957" s="9">
        <v>1</v>
      </c>
      <c r="C5957" s="255" t="s">
        <v>9215</v>
      </c>
      <c r="D5957" s="9">
        <v>0</v>
      </c>
      <c r="E5957" s="9">
        <v>1741199.3575726699</v>
      </c>
      <c r="F5957" s="255" t="s">
        <v>9120</v>
      </c>
      <c r="G5957" s="9"/>
      <c r="H5957" s="255" t="s">
        <v>9171</v>
      </c>
      <c r="I5957" s="9">
        <v>4</v>
      </c>
    </row>
    <row r="5958" spans="1:9">
      <c r="A5958" s="255" t="s">
        <v>7138</v>
      </c>
      <c r="B5958" s="9">
        <v>1</v>
      </c>
      <c r="C5958" s="255" t="s">
        <v>9106</v>
      </c>
      <c r="D5958" s="9">
        <v>0</v>
      </c>
      <c r="E5958" s="9">
        <v>1741199.3575726699</v>
      </c>
      <c r="F5958" s="255" t="s">
        <v>9121</v>
      </c>
      <c r="G5958" s="9"/>
      <c r="H5958" s="255" t="s">
        <v>9171</v>
      </c>
      <c r="I5958" s="9">
        <v>4</v>
      </c>
    </row>
    <row r="5959" spans="1:9">
      <c r="A5959" s="255" t="s">
        <v>7139</v>
      </c>
      <c r="B5959" s="9">
        <v>1</v>
      </c>
      <c r="C5959" s="255" t="s">
        <v>9107</v>
      </c>
      <c r="D5959" s="9">
        <v>0</v>
      </c>
      <c r="E5959" s="9">
        <v>1741199.3575726699</v>
      </c>
      <c r="F5959" s="255" t="s">
        <v>9121</v>
      </c>
      <c r="G5959" s="9"/>
      <c r="H5959" s="255" t="s">
        <v>9171</v>
      </c>
      <c r="I5959" s="9">
        <v>4</v>
      </c>
    </row>
    <row r="5960" spans="1:9">
      <c r="A5960" s="255" t="s">
        <v>7140</v>
      </c>
      <c r="B5960" s="9">
        <v>1</v>
      </c>
      <c r="C5960" s="255" t="s">
        <v>9108</v>
      </c>
      <c r="D5960" s="9">
        <v>0</v>
      </c>
      <c r="E5960" s="9">
        <v>1741199.3575726699</v>
      </c>
      <c r="F5960" s="255" t="s">
        <v>9121</v>
      </c>
      <c r="G5960" s="9"/>
      <c r="H5960" s="255" t="s">
        <v>9171</v>
      </c>
      <c r="I5960" s="9">
        <v>4</v>
      </c>
    </row>
    <row r="5961" spans="1:9">
      <c r="A5961" s="255" t="s">
        <v>7141</v>
      </c>
      <c r="B5961" s="9">
        <v>1</v>
      </c>
      <c r="C5961" s="255" t="s">
        <v>9215</v>
      </c>
      <c r="D5961" s="9">
        <v>0</v>
      </c>
      <c r="E5961" s="9">
        <v>1741199.3575726699</v>
      </c>
      <c r="F5961" s="255" t="s">
        <v>9121</v>
      </c>
      <c r="G5961" s="9"/>
      <c r="H5961" s="255" t="s">
        <v>9171</v>
      </c>
      <c r="I5961" s="9">
        <v>4</v>
      </c>
    </row>
    <row r="5962" spans="1:9">
      <c r="A5962" s="255" t="s">
        <v>7142</v>
      </c>
      <c r="B5962" s="9">
        <v>1</v>
      </c>
      <c r="C5962" s="255" t="s">
        <v>9106</v>
      </c>
      <c r="D5962" s="9">
        <v>0</v>
      </c>
      <c r="E5962" s="9">
        <v>1741199.3575726699</v>
      </c>
      <c r="F5962" s="255" t="s">
        <v>9122</v>
      </c>
      <c r="G5962" s="9"/>
      <c r="H5962" s="255" t="s">
        <v>9171</v>
      </c>
      <c r="I5962" s="9">
        <v>4</v>
      </c>
    </row>
    <row r="5963" spans="1:9">
      <c r="A5963" s="255" t="s">
        <v>7143</v>
      </c>
      <c r="B5963" s="9">
        <v>1</v>
      </c>
      <c r="C5963" s="255" t="s">
        <v>9107</v>
      </c>
      <c r="D5963" s="9">
        <v>0</v>
      </c>
      <c r="E5963" s="9">
        <v>1741199.3575726699</v>
      </c>
      <c r="F5963" s="255" t="s">
        <v>9122</v>
      </c>
      <c r="G5963" s="9"/>
      <c r="H5963" s="255" t="s">
        <v>9171</v>
      </c>
      <c r="I5963" s="9">
        <v>4</v>
      </c>
    </row>
    <row r="5964" spans="1:9">
      <c r="A5964" s="255" t="s">
        <v>7144</v>
      </c>
      <c r="B5964" s="9">
        <v>1</v>
      </c>
      <c r="C5964" s="255" t="s">
        <v>9108</v>
      </c>
      <c r="D5964" s="9">
        <v>0</v>
      </c>
      <c r="E5964" s="9">
        <v>1741199.3575726699</v>
      </c>
      <c r="F5964" s="255" t="s">
        <v>9122</v>
      </c>
      <c r="G5964" s="9"/>
      <c r="H5964" s="255" t="s">
        <v>9171</v>
      </c>
      <c r="I5964" s="9">
        <v>4</v>
      </c>
    </row>
    <row r="5965" spans="1:9">
      <c r="A5965" s="255" t="s">
        <v>7145</v>
      </c>
      <c r="B5965" s="9">
        <v>1</v>
      </c>
      <c r="C5965" s="255" t="s">
        <v>9215</v>
      </c>
      <c r="D5965" s="9">
        <v>0</v>
      </c>
      <c r="E5965" s="9">
        <v>1741199.3575726699</v>
      </c>
      <c r="F5965" s="255" t="s">
        <v>9122</v>
      </c>
      <c r="G5965" s="9"/>
      <c r="H5965" s="255" t="s">
        <v>9171</v>
      </c>
      <c r="I5965" s="9">
        <v>4</v>
      </c>
    </row>
    <row r="5966" spans="1:9">
      <c r="A5966" s="255" t="s">
        <v>7146</v>
      </c>
      <c r="B5966" s="9">
        <v>1</v>
      </c>
      <c r="C5966" s="255" t="s">
        <v>9106</v>
      </c>
      <c r="D5966" s="9">
        <v>0</v>
      </c>
      <c r="E5966" s="9">
        <v>1741199.3575726699</v>
      </c>
      <c r="F5966" s="255" t="s">
        <v>9123</v>
      </c>
      <c r="G5966" s="9"/>
      <c r="H5966" s="255" t="s">
        <v>9171</v>
      </c>
      <c r="I5966" s="9">
        <v>4</v>
      </c>
    </row>
    <row r="5967" spans="1:9">
      <c r="A5967" s="255" t="s">
        <v>7147</v>
      </c>
      <c r="B5967" s="9">
        <v>1</v>
      </c>
      <c r="C5967" s="255" t="s">
        <v>9107</v>
      </c>
      <c r="D5967" s="9">
        <v>0</v>
      </c>
      <c r="E5967" s="9">
        <v>1741199.3575726699</v>
      </c>
      <c r="F5967" s="255" t="s">
        <v>9123</v>
      </c>
      <c r="G5967" s="9"/>
      <c r="H5967" s="255" t="s">
        <v>9171</v>
      </c>
      <c r="I5967" s="9">
        <v>4</v>
      </c>
    </row>
    <row r="5968" spans="1:9">
      <c r="A5968" s="255" t="s">
        <v>7148</v>
      </c>
      <c r="B5968" s="9">
        <v>1</v>
      </c>
      <c r="C5968" s="255" t="s">
        <v>9108</v>
      </c>
      <c r="D5968" s="9">
        <v>0</v>
      </c>
      <c r="E5968" s="9">
        <v>1741199.3575726699</v>
      </c>
      <c r="F5968" s="255" t="s">
        <v>9123</v>
      </c>
      <c r="G5968" s="9"/>
      <c r="H5968" s="255" t="s">
        <v>9171</v>
      </c>
      <c r="I5968" s="9">
        <v>4</v>
      </c>
    </row>
    <row r="5969" spans="1:9">
      <c r="A5969" s="255" t="s">
        <v>7149</v>
      </c>
      <c r="B5969" s="9">
        <v>1</v>
      </c>
      <c r="C5969" s="255" t="s">
        <v>9215</v>
      </c>
      <c r="D5969" s="9">
        <v>0</v>
      </c>
      <c r="E5969" s="9">
        <v>1741199.3575726699</v>
      </c>
      <c r="F5969" s="255" t="s">
        <v>9123</v>
      </c>
      <c r="G5969" s="9"/>
      <c r="H5969" s="255" t="s">
        <v>9171</v>
      </c>
      <c r="I5969" s="9">
        <v>4</v>
      </c>
    </row>
    <row r="5970" spans="1:9">
      <c r="A5970" s="255" t="s">
        <v>7150</v>
      </c>
      <c r="B5970" s="9">
        <v>1</v>
      </c>
      <c r="C5970" s="255" t="s">
        <v>9106</v>
      </c>
      <c r="D5970" s="9">
        <v>0</v>
      </c>
      <c r="E5970" s="9">
        <v>1741199.3575726699</v>
      </c>
      <c r="F5970" s="255" t="s">
        <v>9124</v>
      </c>
      <c r="G5970" s="9"/>
      <c r="H5970" s="255" t="s">
        <v>9171</v>
      </c>
      <c r="I5970" s="9">
        <v>4</v>
      </c>
    </row>
    <row r="5971" spans="1:9">
      <c r="A5971" s="255" t="s">
        <v>7151</v>
      </c>
      <c r="B5971" s="9">
        <v>1</v>
      </c>
      <c r="C5971" s="255" t="s">
        <v>9107</v>
      </c>
      <c r="D5971" s="9">
        <v>0</v>
      </c>
      <c r="E5971" s="9">
        <v>1741199.3575726699</v>
      </c>
      <c r="F5971" s="255" t="s">
        <v>9124</v>
      </c>
      <c r="G5971" s="9"/>
      <c r="H5971" s="255" t="s">
        <v>9171</v>
      </c>
      <c r="I5971" s="9">
        <v>4</v>
      </c>
    </row>
    <row r="5972" spans="1:9">
      <c r="A5972" s="255" t="s">
        <v>7152</v>
      </c>
      <c r="B5972" s="9">
        <v>1</v>
      </c>
      <c r="C5972" s="255" t="s">
        <v>9108</v>
      </c>
      <c r="D5972" s="9">
        <v>0</v>
      </c>
      <c r="E5972" s="9">
        <v>1741199.3575726699</v>
      </c>
      <c r="F5972" s="255" t="s">
        <v>9124</v>
      </c>
      <c r="G5972" s="9"/>
      <c r="H5972" s="255" t="s">
        <v>9171</v>
      </c>
      <c r="I5972" s="9">
        <v>4</v>
      </c>
    </row>
    <row r="5973" spans="1:9">
      <c r="A5973" s="255" t="s">
        <v>7153</v>
      </c>
      <c r="B5973" s="9">
        <v>1</v>
      </c>
      <c r="C5973" s="255" t="s">
        <v>9215</v>
      </c>
      <c r="D5973" s="9">
        <v>0</v>
      </c>
      <c r="E5973" s="9">
        <v>1741199.3575726699</v>
      </c>
      <c r="F5973" s="255" t="s">
        <v>9124</v>
      </c>
      <c r="G5973" s="9"/>
      <c r="H5973" s="255" t="s">
        <v>9171</v>
      </c>
      <c r="I5973" s="9">
        <v>4</v>
      </c>
    </row>
    <row r="5974" spans="1:9">
      <c r="A5974" s="255" t="s">
        <v>7154</v>
      </c>
      <c r="B5974" s="9">
        <v>1</v>
      </c>
      <c r="C5974" s="255" t="s">
        <v>9106</v>
      </c>
      <c r="D5974" s="9">
        <v>1733267.5225883508</v>
      </c>
      <c r="E5974" s="9">
        <v>1741199.3575726699</v>
      </c>
      <c r="F5974" s="255" t="s">
        <v>9125</v>
      </c>
      <c r="G5974" s="9"/>
      <c r="H5974" s="255" t="s">
        <v>9171</v>
      </c>
      <c r="I5974" s="9">
        <v>4</v>
      </c>
    </row>
    <row r="5975" spans="1:9">
      <c r="A5975" s="255" t="s">
        <v>7155</v>
      </c>
      <c r="B5975" s="9">
        <v>1</v>
      </c>
      <c r="C5975" s="255" t="s">
        <v>9107</v>
      </c>
      <c r="D5975" s="9">
        <v>1875673911.1492324</v>
      </c>
      <c r="E5975" s="9">
        <v>1741199.3575726699</v>
      </c>
      <c r="F5975" s="255" t="s">
        <v>9125</v>
      </c>
      <c r="G5975" s="9"/>
      <c r="H5975" s="255" t="s">
        <v>9171</v>
      </c>
      <c r="I5975" s="9">
        <v>4</v>
      </c>
    </row>
    <row r="5976" spans="1:9">
      <c r="A5976" s="255" t="s">
        <v>7156</v>
      </c>
      <c r="B5976" s="9">
        <v>1</v>
      </c>
      <c r="C5976" s="255" t="s">
        <v>9108</v>
      </c>
      <c r="D5976" s="9">
        <v>0.99544461411048502</v>
      </c>
      <c r="E5976" s="9">
        <v>1741199.3575726699</v>
      </c>
      <c r="F5976" s="255" t="s">
        <v>9125</v>
      </c>
      <c r="G5976" s="9"/>
      <c r="H5976" s="255" t="s">
        <v>9171</v>
      </c>
      <c r="I5976" s="9">
        <v>4</v>
      </c>
    </row>
    <row r="5977" spans="1:9">
      <c r="A5977" s="255" t="s">
        <v>7157</v>
      </c>
      <c r="B5977" s="9">
        <v>1</v>
      </c>
      <c r="C5977" s="255" t="s">
        <v>9215</v>
      </c>
      <c r="D5977" s="9">
        <v>1077.2309919548945</v>
      </c>
      <c r="E5977" s="9">
        <v>1741199.3575726699</v>
      </c>
      <c r="F5977" s="255" t="s">
        <v>9125</v>
      </c>
      <c r="G5977" s="9"/>
      <c r="H5977" s="255" t="s">
        <v>9171</v>
      </c>
      <c r="I5977" s="9">
        <v>4</v>
      </c>
    </row>
    <row r="5978" spans="1:9">
      <c r="A5978" s="255" t="s">
        <v>7158</v>
      </c>
      <c r="B5978" s="9">
        <v>1</v>
      </c>
      <c r="C5978" s="255" t="s">
        <v>9106</v>
      </c>
      <c r="D5978" s="9">
        <v>1733267.5225883508</v>
      </c>
      <c r="E5978" s="9">
        <v>1741199.3575726699</v>
      </c>
      <c r="F5978" s="255" t="s">
        <v>9126</v>
      </c>
      <c r="G5978" s="9"/>
      <c r="H5978" s="255" t="s">
        <v>9171</v>
      </c>
      <c r="I5978" s="9">
        <v>4</v>
      </c>
    </row>
    <row r="5979" spans="1:9">
      <c r="A5979" s="255" t="s">
        <v>7159</v>
      </c>
      <c r="B5979" s="9">
        <v>1</v>
      </c>
      <c r="C5979" s="255" t="s">
        <v>9107</v>
      </c>
      <c r="D5979" s="9">
        <v>1875673911.1492324</v>
      </c>
      <c r="E5979" s="9">
        <v>1741199.3575726699</v>
      </c>
      <c r="F5979" s="255" t="s">
        <v>9126</v>
      </c>
      <c r="G5979" s="9"/>
      <c r="H5979" s="255" t="s">
        <v>9171</v>
      </c>
      <c r="I5979" s="9">
        <v>4</v>
      </c>
    </row>
    <row r="5980" spans="1:9">
      <c r="A5980" s="255" t="s">
        <v>7160</v>
      </c>
      <c r="B5980" s="9">
        <v>1</v>
      </c>
      <c r="C5980" s="255" t="s">
        <v>9108</v>
      </c>
      <c r="D5980" s="9">
        <v>0.99544461411048502</v>
      </c>
      <c r="E5980" s="9">
        <v>1741199.3575726699</v>
      </c>
      <c r="F5980" s="255" t="s">
        <v>9126</v>
      </c>
      <c r="G5980" s="9"/>
      <c r="H5980" s="255" t="s">
        <v>9171</v>
      </c>
      <c r="I5980" s="9">
        <v>4</v>
      </c>
    </row>
    <row r="5981" spans="1:9">
      <c r="A5981" s="255" t="s">
        <v>7161</v>
      </c>
      <c r="B5981" s="9">
        <v>1</v>
      </c>
      <c r="C5981" s="255" t="s">
        <v>9215</v>
      </c>
      <c r="D5981" s="9">
        <v>1077.2309919548945</v>
      </c>
      <c r="E5981" s="9">
        <v>1741199.3575726699</v>
      </c>
      <c r="F5981" s="255" t="s">
        <v>9126</v>
      </c>
      <c r="G5981" s="9"/>
      <c r="H5981" s="255" t="s">
        <v>9171</v>
      </c>
      <c r="I5981" s="9">
        <v>4</v>
      </c>
    </row>
    <row r="5982" spans="1:9">
      <c r="A5982" s="255" t="s">
        <v>7162</v>
      </c>
      <c r="B5982" s="9">
        <v>1</v>
      </c>
      <c r="C5982" s="255" t="s">
        <v>9106</v>
      </c>
      <c r="D5982" s="9">
        <v>1733267.5225883508</v>
      </c>
      <c r="E5982" s="9">
        <v>1741199.3575726699</v>
      </c>
      <c r="F5982" s="255" t="s">
        <v>9127</v>
      </c>
      <c r="G5982" s="9"/>
      <c r="H5982" s="255" t="s">
        <v>9171</v>
      </c>
      <c r="I5982" s="9">
        <v>4</v>
      </c>
    </row>
    <row r="5983" spans="1:9">
      <c r="A5983" s="255" t="s">
        <v>7163</v>
      </c>
      <c r="B5983" s="9">
        <v>1</v>
      </c>
      <c r="C5983" s="255" t="s">
        <v>9107</v>
      </c>
      <c r="D5983" s="9">
        <v>1875673911.1492324</v>
      </c>
      <c r="E5983" s="9">
        <v>1741199.3575726699</v>
      </c>
      <c r="F5983" s="255" t="s">
        <v>9127</v>
      </c>
      <c r="G5983" s="9"/>
      <c r="H5983" s="255" t="s">
        <v>9171</v>
      </c>
      <c r="I5983" s="9">
        <v>4</v>
      </c>
    </row>
    <row r="5984" spans="1:9">
      <c r="A5984" s="255" t="s">
        <v>7164</v>
      </c>
      <c r="B5984" s="9">
        <v>1</v>
      </c>
      <c r="C5984" s="255" t="s">
        <v>9108</v>
      </c>
      <c r="D5984" s="9">
        <v>0.99544461411048502</v>
      </c>
      <c r="E5984" s="9">
        <v>1741199.3575726699</v>
      </c>
      <c r="F5984" s="255" t="s">
        <v>9127</v>
      </c>
      <c r="G5984" s="9"/>
      <c r="H5984" s="255" t="s">
        <v>9171</v>
      </c>
      <c r="I5984" s="9">
        <v>4</v>
      </c>
    </row>
    <row r="5985" spans="1:9">
      <c r="A5985" s="255" t="s">
        <v>7165</v>
      </c>
      <c r="B5985" s="9">
        <v>1</v>
      </c>
      <c r="C5985" s="255" t="s">
        <v>9215</v>
      </c>
      <c r="D5985" s="9">
        <v>1077.2309919548945</v>
      </c>
      <c r="E5985" s="9">
        <v>1741199.3575726699</v>
      </c>
      <c r="F5985" s="255" t="s">
        <v>9127</v>
      </c>
      <c r="G5985" s="9"/>
      <c r="H5985" s="255" t="s">
        <v>9171</v>
      </c>
      <c r="I5985" s="9">
        <v>4</v>
      </c>
    </row>
    <row r="5986" spans="1:9">
      <c r="A5986" s="255" t="s">
        <v>7166</v>
      </c>
      <c r="B5986" s="9">
        <v>1</v>
      </c>
      <c r="C5986" s="255" t="s">
        <v>9106</v>
      </c>
      <c r="D5986" s="9">
        <v>1741199.3575726699</v>
      </c>
      <c r="E5986" s="9">
        <v>1741199.3575726699</v>
      </c>
      <c r="F5986" s="255" t="s">
        <v>9128</v>
      </c>
      <c r="G5986" s="9"/>
      <c r="H5986" s="255" t="s">
        <v>9171</v>
      </c>
      <c r="I5986" s="9">
        <v>4</v>
      </c>
    </row>
    <row r="5987" spans="1:9">
      <c r="A5987" s="255" t="s">
        <v>7167</v>
      </c>
      <c r="B5987" s="9">
        <v>1</v>
      </c>
      <c r="C5987" s="255" t="s">
        <v>9107</v>
      </c>
      <c r="D5987" s="9">
        <v>681904426.40656197</v>
      </c>
      <c r="E5987" s="9">
        <v>1741199.3575726699</v>
      </c>
      <c r="F5987" s="255" t="s">
        <v>9128</v>
      </c>
      <c r="G5987" s="9"/>
      <c r="H5987" s="255" t="s">
        <v>9171</v>
      </c>
      <c r="I5987" s="9">
        <v>4</v>
      </c>
    </row>
    <row r="5988" spans="1:9">
      <c r="A5988" s="255" t="s">
        <v>7168</v>
      </c>
      <c r="B5988" s="9">
        <v>1</v>
      </c>
      <c r="C5988" s="255" t="s">
        <v>9108</v>
      </c>
      <c r="D5988" s="9">
        <v>1</v>
      </c>
      <c r="E5988" s="9">
        <v>1741199.3575726699</v>
      </c>
      <c r="F5988" s="255" t="s">
        <v>9128</v>
      </c>
      <c r="G5988" s="9"/>
      <c r="H5988" s="255" t="s">
        <v>9171</v>
      </c>
      <c r="I5988" s="9">
        <v>4</v>
      </c>
    </row>
    <row r="5989" spans="1:9">
      <c r="A5989" s="255" t="s">
        <v>7169</v>
      </c>
      <c r="B5989" s="9">
        <v>1</v>
      </c>
      <c r="C5989" s="255" t="s">
        <v>9215</v>
      </c>
      <c r="D5989" s="9">
        <v>391.62915116002296</v>
      </c>
      <c r="E5989" s="9">
        <v>1741199.3575726699</v>
      </c>
      <c r="F5989" s="255" t="s">
        <v>9128</v>
      </c>
      <c r="G5989" s="9"/>
      <c r="H5989" s="255" t="s">
        <v>9171</v>
      </c>
      <c r="I5989" s="9">
        <v>4</v>
      </c>
    </row>
    <row r="5990" spans="1:9">
      <c r="A5990" s="255" t="s">
        <v>7170</v>
      </c>
      <c r="B5990" s="9">
        <v>1</v>
      </c>
      <c r="C5990" s="255" t="s">
        <v>9106</v>
      </c>
      <c r="D5990" s="9">
        <v>471278.45216000493</v>
      </c>
      <c r="E5990" s="9">
        <v>1741199.3575726699</v>
      </c>
      <c r="F5990" s="255" t="s">
        <v>9129</v>
      </c>
      <c r="G5990" s="9"/>
      <c r="H5990" s="255" t="s">
        <v>9171</v>
      </c>
      <c r="I5990" s="9">
        <v>4</v>
      </c>
    </row>
    <row r="5991" spans="1:9">
      <c r="A5991" s="255" t="s">
        <v>7171</v>
      </c>
      <c r="B5991" s="9">
        <v>1</v>
      </c>
      <c r="C5991" s="255" t="s">
        <v>9107</v>
      </c>
      <c r="D5991" s="9">
        <v>719946813.52296627</v>
      </c>
      <c r="E5991" s="9">
        <v>1741199.3575726699</v>
      </c>
      <c r="F5991" s="255" t="s">
        <v>9129</v>
      </c>
      <c r="G5991" s="9"/>
      <c r="H5991" s="255" t="s">
        <v>9171</v>
      </c>
      <c r="I5991" s="9">
        <v>4</v>
      </c>
    </row>
    <row r="5992" spans="1:9">
      <c r="A5992" s="255" t="s">
        <v>7172</v>
      </c>
      <c r="B5992" s="9">
        <v>1</v>
      </c>
      <c r="C5992" s="255" t="s">
        <v>9108</v>
      </c>
      <c r="D5992" s="9">
        <v>0.27066312085997646</v>
      </c>
      <c r="E5992" s="9">
        <v>1741199.3575726699</v>
      </c>
      <c r="F5992" s="255" t="s">
        <v>9129</v>
      </c>
      <c r="G5992" s="9"/>
      <c r="H5992" s="255" t="s">
        <v>9171</v>
      </c>
      <c r="I5992" s="9">
        <v>4</v>
      </c>
    </row>
    <row r="5993" spans="1:9">
      <c r="A5993" s="255" t="s">
        <v>7173</v>
      </c>
      <c r="B5993" s="9">
        <v>1</v>
      </c>
      <c r="C5993" s="255" t="s">
        <v>9215</v>
      </c>
      <c r="D5993" s="9">
        <v>413.47753224915772</v>
      </c>
      <c r="E5993" s="9">
        <v>1741199.3575726699</v>
      </c>
      <c r="F5993" s="255" t="s">
        <v>9129</v>
      </c>
      <c r="G5993" s="9"/>
      <c r="H5993" s="255" t="s">
        <v>9171</v>
      </c>
      <c r="I5993" s="9">
        <v>4</v>
      </c>
    </row>
    <row r="5994" spans="1:9">
      <c r="A5994" s="255" t="s">
        <v>7174</v>
      </c>
      <c r="B5994" s="9">
        <v>1</v>
      </c>
      <c r="C5994" s="255" t="s">
        <v>9106</v>
      </c>
      <c r="D5994" s="9">
        <v>1735359.1494535247</v>
      </c>
      <c r="E5994" s="9">
        <v>1741199.3575726699</v>
      </c>
      <c r="F5994" s="255" t="s">
        <v>9130</v>
      </c>
      <c r="G5994" s="9"/>
      <c r="H5994" s="255" t="s">
        <v>9171</v>
      </c>
      <c r="I5994" s="9">
        <v>4</v>
      </c>
    </row>
    <row r="5995" spans="1:9">
      <c r="A5995" s="255" t="s">
        <v>7175</v>
      </c>
      <c r="B5995" s="9">
        <v>1</v>
      </c>
      <c r="C5995" s="255" t="s">
        <v>9107</v>
      </c>
      <c r="D5995" s="9">
        <v>2595620724.6721988</v>
      </c>
      <c r="E5995" s="9">
        <v>1741199.3575726699</v>
      </c>
      <c r="F5995" s="255" t="s">
        <v>9130</v>
      </c>
      <c r="G5995" s="9"/>
      <c r="H5995" s="255" t="s">
        <v>9171</v>
      </c>
      <c r="I5995" s="9">
        <v>4</v>
      </c>
    </row>
    <row r="5996" spans="1:9">
      <c r="A5996" s="255" t="s">
        <v>7176</v>
      </c>
      <c r="B5996" s="9">
        <v>1</v>
      </c>
      <c r="C5996" s="255" t="s">
        <v>9108</v>
      </c>
      <c r="D5996" s="9">
        <v>0.99664587050658759</v>
      </c>
      <c r="E5996" s="9">
        <v>1741199.3575726699</v>
      </c>
      <c r="F5996" s="255" t="s">
        <v>9130</v>
      </c>
      <c r="G5996" s="9"/>
      <c r="H5996" s="255" t="s">
        <v>9171</v>
      </c>
      <c r="I5996" s="9">
        <v>4</v>
      </c>
    </row>
    <row r="5997" spans="1:9">
      <c r="A5997" s="255" t="s">
        <v>7177</v>
      </c>
      <c r="B5997" s="9">
        <v>1</v>
      </c>
      <c r="C5997" s="255" t="s">
        <v>9215</v>
      </c>
      <c r="D5997" s="9">
        <v>1490.7085242040523</v>
      </c>
      <c r="E5997" s="9">
        <v>1741199.3575726699</v>
      </c>
      <c r="F5997" s="255" t="s">
        <v>9130</v>
      </c>
      <c r="G5997" s="9"/>
      <c r="H5997" s="255" t="s">
        <v>9171</v>
      </c>
      <c r="I5997" s="9">
        <v>4</v>
      </c>
    </row>
    <row r="5998" spans="1:9">
      <c r="A5998" s="255" t="s">
        <v>7178</v>
      </c>
      <c r="B5998" s="9">
        <v>1</v>
      </c>
      <c r="C5998" s="255" t="s">
        <v>9106</v>
      </c>
      <c r="D5998" s="9">
        <v>1735359.1494535247</v>
      </c>
      <c r="E5998" s="9">
        <v>1741199.3575726699</v>
      </c>
      <c r="F5998" s="255" t="s">
        <v>9131</v>
      </c>
      <c r="G5998" s="9"/>
      <c r="H5998" s="255" t="s">
        <v>9171</v>
      </c>
      <c r="I5998" s="9">
        <v>4</v>
      </c>
    </row>
    <row r="5999" spans="1:9">
      <c r="A5999" s="255" t="s">
        <v>7179</v>
      </c>
      <c r="B5999" s="9">
        <v>1</v>
      </c>
      <c r="C5999" s="255" t="s">
        <v>9107</v>
      </c>
      <c r="D5999" s="9">
        <v>2595620724.6721988</v>
      </c>
      <c r="E5999" s="9">
        <v>1741199.3575726699</v>
      </c>
      <c r="F5999" s="255" t="s">
        <v>9131</v>
      </c>
      <c r="G5999" s="9"/>
      <c r="H5999" s="255" t="s">
        <v>9171</v>
      </c>
      <c r="I5999" s="9">
        <v>4</v>
      </c>
    </row>
    <row r="6000" spans="1:9">
      <c r="A6000" s="255" t="s">
        <v>7180</v>
      </c>
      <c r="B6000" s="9">
        <v>1</v>
      </c>
      <c r="C6000" s="255" t="s">
        <v>9108</v>
      </c>
      <c r="D6000" s="9">
        <v>0.99664587050658759</v>
      </c>
      <c r="E6000" s="9">
        <v>1741199.3575726699</v>
      </c>
      <c r="F6000" s="255" t="s">
        <v>9131</v>
      </c>
      <c r="G6000" s="9"/>
      <c r="H6000" s="255" t="s">
        <v>9171</v>
      </c>
      <c r="I6000" s="9">
        <v>4</v>
      </c>
    </row>
    <row r="6001" spans="1:9">
      <c r="A6001" s="255" t="s">
        <v>7181</v>
      </c>
      <c r="B6001" s="9">
        <v>1</v>
      </c>
      <c r="C6001" s="255" t="s">
        <v>9215</v>
      </c>
      <c r="D6001" s="9">
        <v>1490.7085242040523</v>
      </c>
      <c r="E6001" s="9">
        <v>1741199.3575726699</v>
      </c>
      <c r="F6001" s="255" t="s">
        <v>9131</v>
      </c>
      <c r="G6001" s="9"/>
      <c r="H6001" s="255" t="s">
        <v>9171</v>
      </c>
      <c r="I6001" s="9">
        <v>4</v>
      </c>
    </row>
    <row r="6002" spans="1:9">
      <c r="A6002" s="255" t="s">
        <v>7182</v>
      </c>
      <c r="B6002" s="9">
        <v>1</v>
      </c>
      <c r="C6002" s="255" t="s">
        <v>9106</v>
      </c>
      <c r="D6002" s="9">
        <v>388820.79693205154</v>
      </c>
      <c r="E6002" s="9">
        <v>1741199.3575726699</v>
      </c>
      <c r="F6002" s="255" t="s">
        <v>9132</v>
      </c>
      <c r="G6002" s="9"/>
      <c r="H6002" s="255" t="s">
        <v>9171</v>
      </c>
      <c r="I6002" s="9">
        <v>4</v>
      </c>
    </row>
    <row r="6003" spans="1:9">
      <c r="A6003" s="255" t="s">
        <v>7183</v>
      </c>
      <c r="B6003" s="9">
        <v>1</v>
      </c>
      <c r="C6003" s="255" t="s">
        <v>9107</v>
      </c>
      <c r="D6003" s="9">
        <v>920151121.50349402</v>
      </c>
      <c r="E6003" s="9">
        <v>1741199.3575726699</v>
      </c>
      <c r="F6003" s="255" t="s">
        <v>9132</v>
      </c>
      <c r="G6003" s="9"/>
      <c r="H6003" s="255" t="s">
        <v>9171</v>
      </c>
      <c r="I6003" s="9">
        <v>4</v>
      </c>
    </row>
    <row r="6004" spans="1:9">
      <c r="A6004" s="255" t="s">
        <v>7184</v>
      </c>
      <c r="B6004" s="9">
        <v>1</v>
      </c>
      <c r="C6004" s="255" t="s">
        <v>9108</v>
      </c>
      <c r="D6004" s="9">
        <v>0.22330630621992054</v>
      </c>
      <c r="E6004" s="9">
        <v>1741199.3575726699</v>
      </c>
      <c r="F6004" s="255" t="s">
        <v>9132</v>
      </c>
      <c r="G6004" s="9"/>
      <c r="H6004" s="255" t="s">
        <v>9171</v>
      </c>
      <c r="I6004" s="9">
        <v>4</v>
      </c>
    </row>
    <row r="6005" spans="1:9">
      <c r="A6005" s="255" t="s">
        <v>7185</v>
      </c>
      <c r="B6005" s="9">
        <v>1</v>
      </c>
      <c r="C6005" s="255" t="s">
        <v>9215</v>
      </c>
      <c r="D6005" s="9">
        <v>528.45822478721595</v>
      </c>
      <c r="E6005" s="9">
        <v>1741199.3575726699</v>
      </c>
      <c r="F6005" s="255" t="s">
        <v>9132</v>
      </c>
      <c r="G6005" s="9"/>
      <c r="H6005" s="255" t="s">
        <v>9171</v>
      </c>
      <c r="I6005" s="9">
        <v>4</v>
      </c>
    </row>
    <row r="6006" spans="1:9">
      <c r="A6006" s="255" t="s">
        <v>7186</v>
      </c>
      <c r="B6006" s="9">
        <v>1</v>
      </c>
      <c r="C6006" s="255" t="s">
        <v>9106</v>
      </c>
      <c r="D6006" s="9">
        <v>388820.79693205154</v>
      </c>
      <c r="E6006" s="9">
        <v>1741199.3575726699</v>
      </c>
      <c r="F6006" s="255" t="s">
        <v>9133</v>
      </c>
      <c r="G6006" s="9"/>
      <c r="H6006" s="255" t="s">
        <v>9171</v>
      </c>
      <c r="I6006" s="9">
        <v>4</v>
      </c>
    </row>
    <row r="6007" spans="1:9">
      <c r="A6007" s="255" t="s">
        <v>7187</v>
      </c>
      <c r="B6007" s="9">
        <v>1</v>
      </c>
      <c r="C6007" s="255" t="s">
        <v>9107</v>
      </c>
      <c r="D6007" s="9">
        <v>920151121.50349402</v>
      </c>
      <c r="E6007" s="9">
        <v>1741199.3575726699</v>
      </c>
      <c r="F6007" s="255" t="s">
        <v>9133</v>
      </c>
      <c r="G6007" s="9"/>
      <c r="H6007" s="255" t="s">
        <v>9171</v>
      </c>
      <c r="I6007" s="9">
        <v>4</v>
      </c>
    </row>
    <row r="6008" spans="1:9">
      <c r="A6008" s="255" t="s">
        <v>7188</v>
      </c>
      <c r="B6008" s="9">
        <v>1</v>
      </c>
      <c r="C6008" s="255" t="s">
        <v>9108</v>
      </c>
      <c r="D6008" s="9">
        <v>0.22330630621992054</v>
      </c>
      <c r="E6008" s="9">
        <v>1741199.3575726699</v>
      </c>
      <c r="F6008" s="255" t="s">
        <v>9133</v>
      </c>
      <c r="G6008" s="9"/>
      <c r="H6008" s="255" t="s">
        <v>9171</v>
      </c>
      <c r="I6008" s="9">
        <v>4</v>
      </c>
    </row>
    <row r="6009" spans="1:9">
      <c r="A6009" s="255" t="s">
        <v>7189</v>
      </c>
      <c r="B6009" s="9">
        <v>1</v>
      </c>
      <c r="C6009" s="255" t="s">
        <v>9215</v>
      </c>
      <c r="D6009" s="9">
        <v>528.45822478721595</v>
      </c>
      <c r="E6009" s="9">
        <v>1741199.3575726699</v>
      </c>
      <c r="F6009" s="255" t="s">
        <v>9133</v>
      </c>
      <c r="G6009" s="9"/>
      <c r="H6009" s="255" t="s">
        <v>9171</v>
      </c>
      <c r="I6009" s="9">
        <v>4</v>
      </c>
    </row>
    <row r="6010" spans="1:9">
      <c r="A6010" s="255" t="s">
        <v>7190</v>
      </c>
      <c r="B6010" s="9">
        <v>1</v>
      </c>
      <c r="C6010" s="255" t="s">
        <v>9106</v>
      </c>
      <c r="D6010" s="9">
        <v>1741199.3575726699</v>
      </c>
      <c r="E6010" s="9">
        <v>1741199.3575726699</v>
      </c>
      <c r="F6010" s="255" t="s">
        <v>9134</v>
      </c>
      <c r="G6010" s="9"/>
      <c r="H6010" s="255" t="s">
        <v>9171</v>
      </c>
      <c r="I6010" s="9">
        <v>4</v>
      </c>
    </row>
    <row r="6011" spans="1:9">
      <c r="A6011" s="255" t="s">
        <v>7191</v>
      </c>
      <c r="B6011" s="9">
        <v>1</v>
      </c>
      <c r="C6011" s="255" t="s">
        <v>9107</v>
      </c>
      <c r="D6011" s="9">
        <v>955522789.64573836</v>
      </c>
      <c r="E6011" s="9">
        <v>1741199.3575726699</v>
      </c>
      <c r="F6011" s="255" t="s">
        <v>9134</v>
      </c>
      <c r="G6011" s="9"/>
      <c r="H6011" s="255" t="s">
        <v>9171</v>
      </c>
      <c r="I6011" s="9">
        <v>4</v>
      </c>
    </row>
    <row r="6012" spans="1:9">
      <c r="A6012" s="255" t="s">
        <v>7192</v>
      </c>
      <c r="B6012" s="9">
        <v>1</v>
      </c>
      <c r="C6012" s="255" t="s">
        <v>9108</v>
      </c>
      <c r="D6012" s="9">
        <v>1</v>
      </c>
      <c r="E6012" s="9">
        <v>1741199.3575726699</v>
      </c>
      <c r="F6012" s="255" t="s">
        <v>9134</v>
      </c>
      <c r="G6012" s="9"/>
      <c r="H6012" s="255" t="s">
        <v>9171</v>
      </c>
      <c r="I6012" s="9">
        <v>4</v>
      </c>
    </row>
    <row r="6013" spans="1:9">
      <c r="A6013" s="255" t="s">
        <v>7193</v>
      </c>
      <c r="B6013" s="9">
        <v>1</v>
      </c>
      <c r="C6013" s="255" t="s">
        <v>9215</v>
      </c>
      <c r="D6013" s="9">
        <v>548.77276716767858</v>
      </c>
      <c r="E6013" s="9">
        <v>1741199.3575726699</v>
      </c>
      <c r="F6013" s="255" t="s">
        <v>9134</v>
      </c>
      <c r="G6013" s="9"/>
      <c r="H6013" s="255" t="s">
        <v>9171</v>
      </c>
      <c r="I6013" s="9">
        <v>4</v>
      </c>
    </row>
    <row r="6014" spans="1:9">
      <c r="A6014" s="255" t="s">
        <v>7194</v>
      </c>
      <c r="B6014" s="9">
        <v>1</v>
      </c>
      <c r="C6014" s="255" t="s">
        <v>9106</v>
      </c>
      <c r="D6014" s="9">
        <v>1741199.3575726699</v>
      </c>
      <c r="E6014" s="9">
        <v>1741199.3575726699</v>
      </c>
      <c r="F6014" s="255" t="s">
        <v>9135</v>
      </c>
      <c r="G6014" s="9"/>
      <c r="H6014" s="255" t="s">
        <v>9171</v>
      </c>
      <c r="I6014" s="9">
        <v>4</v>
      </c>
    </row>
    <row r="6015" spans="1:9">
      <c r="A6015" s="255" t="s">
        <v>7195</v>
      </c>
      <c r="B6015" s="9">
        <v>1</v>
      </c>
      <c r="C6015" s="255" t="s">
        <v>9107</v>
      </c>
      <c r="D6015" s="9">
        <v>1542757103.4582837</v>
      </c>
      <c r="E6015" s="9">
        <v>1741199.3575726699</v>
      </c>
      <c r="F6015" s="255" t="s">
        <v>9135</v>
      </c>
      <c r="G6015" s="9"/>
      <c r="H6015" s="255" t="s">
        <v>9171</v>
      </c>
      <c r="I6015" s="9">
        <v>4</v>
      </c>
    </row>
    <row r="6016" spans="1:9">
      <c r="A6016" s="255" t="s">
        <v>7196</v>
      </c>
      <c r="B6016" s="9">
        <v>1</v>
      </c>
      <c r="C6016" s="255" t="s">
        <v>9108</v>
      </c>
      <c r="D6016" s="9">
        <v>1</v>
      </c>
      <c r="E6016" s="9">
        <v>1741199.3575726699</v>
      </c>
      <c r="F6016" s="255" t="s">
        <v>9135</v>
      </c>
      <c r="G6016" s="9"/>
      <c r="H6016" s="255" t="s">
        <v>9171</v>
      </c>
      <c r="I6016" s="9">
        <v>4</v>
      </c>
    </row>
    <row r="6017" spans="1:9">
      <c r="A6017" s="255" t="s">
        <v>7197</v>
      </c>
      <c r="B6017" s="9">
        <v>1</v>
      </c>
      <c r="C6017" s="255" t="s">
        <v>9215</v>
      </c>
      <c r="D6017" s="9">
        <v>886.03128455605111</v>
      </c>
      <c r="E6017" s="9">
        <v>1741199.3575726699</v>
      </c>
      <c r="F6017" s="255" t="s">
        <v>9135</v>
      </c>
      <c r="G6017" s="9"/>
      <c r="H6017" s="255" t="s">
        <v>9171</v>
      </c>
      <c r="I6017" s="9">
        <v>4</v>
      </c>
    </row>
    <row r="6018" spans="1:9">
      <c r="A6018" s="255" t="s">
        <v>7198</v>
      </c>
      <c r="B6018" s="9">
        <v>1</v>
      </c>
      <c r="C6018" s="255" t="s">
        <v>9106</v>
      </c>
      <c r="D6018" s="9">
        <v>393359.84626398486</v>
      </c>
      <c r="E6018" s="9">
        <v>1741199.3575726699</v>
      </c>
      <c r="F6018" s="255" t="s">
        <v>9136</v>
      </c>
      <c r="G6018" s="9"/>
      <c r="H6018" s="255" t="s">
        <v>9171</v>
      </c>
      <c r="I6018" s="9">
        <v>4</v>
      </c>
    </row>
    <row r="6019" spans="1:9">
      <c r="A6019" s="255" t="s">
        <v>7199</v>
      </c>
      <c r="B6019" s="9">
        <v>1</v>
      </c>
      <c r="C6019" s="255" t="s">
        <v>9107</v>
      </c>
      <c r="D6019" s="9">
        <v>1382427022.7816489</v>
      </c>
      <c r="E6019" s="9">
        <v>1741199.3575726699</v>
      </c>
      <c r="F6019" s="255" t="s">
        <v>9136</v>
      </c>
      <c r="G6019" s="9"/>
      <c r="H6019" s="255" t="s">
        <v>9171</v>
      </c>
      <c r="I6019" s="9">
        <v>4</v>
      </c>
    </row>
    <row r="6020" spans="1:9">
      <c r="A6020" s="255" t="s">
        <v>7200</v>
      </c>
      <c r="B6020" s="9">
        <v>1</v>
      </c>
      <c r="C6020" s="255" t="s">
        <v>9108</v>
      </c>
      <c r="D6020" s="9">
        <v>0.22591315839465428</v>
      </c>
      <c r="E6020" s="9">
        <v>1741199.3575726699</v>
      </c>
      <c r="F6020" s="255" t="s">
        <v>9136</v>
      </c>
      <c r="G6020" s="9"/>
      <c r="H6020" s="255" t="s">
        <v>9171</v>
      </c>
      <c r="I6020" s="9">
        <v>4</v>
      </c>
    </row>
    <row r="6021" spans="1:9">
      <c r="A6021" s="255" t="s">
        <v>7201</v>
      </c>
      <c r="B6021" s="9">
        <v>1</v>
      </c>
      <c r="C6021" s="255" t="s">
        <v>9215</v>
      </c>
      <c r="D6021" s="9">
        <v>793.95102965626529</v>
      </c>
      <c r="E6021" s="9">
        <v>1741199.3575726699</v>
      </c>
      <c r="F6021" s="255" t="s">
        <v>9136</v>
      </c>
      <c r="G6021" s="9"/>
      <c r="H6021" s="255" t="s">
        <v>9171</v>
      </c>
      <c r="I6021" s="9">
        <v>4</v>
      </c>
    </row>
    <row r="6022" spans="1:9">
      <c r="A6022" s="255" t="s">
        <v>7202</v>
      </c>
      <c r="B6022" s="9">
        <v>1</v>
      </c>
      <c r="C6022" s="255" t="s">
        <v>9106</v>
      </c>
      <c r="D6022" s="9">
        <v>0</v>
      </c>
      <c r="E6022" s="9">
        <v>1741199.3575726699</v>
      </c>
      <c r="F6022" s="255" t="s">
        <v>9137</v>
      </c>
      <c r="G6022" s="9"/>
      <c r="H6022" s="255" t="s">
        <v>9171</v>
      </c>
      <c r="I6022" s="9">
        <v>4</v>
      </c>
    </row>
    <row r="6023" spans="1:9">
      <c r="A6023" s="255" t="s">
        <v>7203</v>
      </c>
      <c r="B6023" s="9">
        <v>1</v>
      </c>
      <c r="C6023" s="255" t="s">
        <v>9107</v>
      </c>
      <c r="D6023" s="9">
        <v>-329563401.56773412</v>
      </c>
      <c r="E6023" s="9">
        <v>1741199.3575726699</v>
      </c>
      <c r="F6023" s="255" t="s">
        <v>9137</v>
      </c>
      <c r="G6023" s="9"/>
      <c r="H6023" s="255" t="s">
        <v>9171</v>
      </c>
      <c r="I6023" s="9">
        <v>4</v>
      </c>
    </row>
    <row r="6024" spans="1:9">
      <c r="A6024" s="255" t="s">
        <v>7204</v>
      </c>
      <c r="B6024" s="9">
        <v>1</v>
      </c>
      <c r="C6024" s="255" t="s">
        <v>9108</v>
      </c>
      <c r="D6024" s="9">
        <v>0</v>
      </c>
      <c r="E6024" s="9">
        <v>1741199.3575726699</v>
      </c>
      <c r="F6024" s="255" t="s">
        <v>9137</v>
      </c>
      <c r="G6024" s="9"/>
      <c r="H6024" s="255" t="s">
        <v>9171</v>
      </c>
      <c r="I6024" s="9">
        <v>4</v>
      </c>
    </row>
    <row r="6025" spans="1:9">
      <c r="A6025" s="255" t="s">
        <v>7205</v>
      </c>
      <c r="B6025" s="9">
        <v>1</v>
      </c>
      <c r="C6025" s="255" t="s">
        <v>9215</v>
      </c>
      <c r="D6025" s="9">
        <v>-189.27379000826426</v>
      </c>
      <c r="E6025" s="9">
        <v>1741199.3575726699</v>
      </c>
      <c r="F6025" s="255" t="s">
        <v>9137</v>
      </c>
      <c r="G6025" s="9"/>
      <c r="H6025" s="255" t="s">
        <v>9171</v>
      </c>
      <c r="I6025" s="9">
        <v>4</v>
      </c>
    </row>
    <row r="6026" spans="1:9">
      <c r="A6026" s="255" t="s">
        <v>7206</v>
      </c>
      <c r="B6026" s="9">
        <v>1</v>
      </c>
      <c r="C6026" s="255" t="s">
        <v>9106</v>
      </c>
      <c r="D6026" s="9">
        <v>390912.42379722546</v>
      </c>
      <c r="E6026" s="9">
        <v>1741199.3575726699</v>
      </c>
      <c r="F6026" s="255" t="s">
        <v>9138</v>
      </c>
      <c r="G6026" s="9"/>
      <c r="H6026" s="255" t="s">
        <v>9171</v>
      </c>
      <c r="I6026" s="9">
        <v>4</v>
      </c>
    </row>
    <row r="6027" spans="1:9">
      <c r="A6027" s="255" t="s">
        <v>7207</v>
      </c>
      <c r="B6027" s="9">
        <v>1</v>
      </c>
      <c r="C6027" s="255" t="s">
        <v>9107</v>
      </c>
      <c r="D6027" s="9">
        <v>1052863621.2139149</v>
      </c>
      <c r="E6027" s="9">
        <v>1741199.3575726699</v>
      </c>
      <c r="F6027" s="255" t="s">
        <v>9138</v>
      </c>
      <c r="G6027" s="9"/>
      <c r="H6027" s="255" t="s">
        <v>9171</v>
      </c>
      <c r="I6027" s="9">
        <v>4</v>
      </c>
    </row>
    <row r="6028" spans="1:9">
      <c r="A6028" s="255" t="s">
        <v>7208</v>
      </c>
      <c r="B6028" s="9">
        <v>1</v>
      </c>
      <c r="C6028" s="255" t="s">
        <v>9108</v>
      </c>
      <c r="D6028" s="9">
        <v>0.22450756261602314</v>
      </c>
      <c r="E6028" s="9">
        <v>1741199.3575726699</v>
      </c>
      <c r="F6028" s="255" t="s">
        <v>9138</v>
      </c>
      <c r="G6028" s="9"/>
      <c r="H6028" s="255" t="s">
        <v>9171</v>
      </c>
      <c r="I6028" s="9">
        <v>4</v>
      </c>
    </row>
    <row r="6029" spans="1:9">
      <c r="A6029" s="255" t="s">
        <v>7209</v>
      </c>
      <c r="B6029" s="9">
        <v>1</v>
      </c>
      <c r="C6029" s="255" t="s">
        <v>9215</v>
      </c>
      <c r="D6029" s="9">
        <v>604.67723964800109</v>
      </c>
      <c r="E6029" s="9">
        <v>1741199.3575726699</v>
      </c>
      <c r="F6029" s="255" t="s">
        <v>9138</v>
      </c>
      <c r="G6029" s="9"/>
      <c r="H6029" s="255" t="s">
        <v>9171</v>
      </c>
      <c r="I6029" s="9">
        <v>4</v>
      </c>
    </row>
    <row r="6030" spans="1:9">
      <c r="A6030" s="255" t="s">
        <v>7210</v>
      </c>
      <c r="B6030" s="9">
        <v>1</v>
      </c>
      <c r="C6030" s="255" t="s">
        <v>9106</v>
      </c>
      <c r="D6030" s="9">
        <v>159172.41381344592</v>
      </c>
      <c r="E6030" s="9">
        <v>1741199.3575726699</v>
      </c>
      <c r="F6030" s="255" t="s">
        <v>9139</v>
      </c>
      <c r="G6030" s="9"/>
      <c r="H6030" s="255" t="s">
        <v>9171</v>
      </c>
      <c r="I6030" s="9">
        <v>4</v>
      </c>
    </row>
    <row r="6031" spans="1:9">
      <c r="A6031" s="255" t="s">
        <v>7211</v>
      </c>
      <c r="B6031" s="9">
        <v>1</v>
      </c>
      <c r="C6031" s="255" t="s">
        <v>9107</v>
      </c>
      <c r="D6031" s="9">
        <v>132712499.71042089</v>
      </c>
      <c r="E6031" s="9">
        <v>1741199.3575726699</v>
      </c>
      <c r="F6031" s="255" t="s">
        <v>9139</v>
      </c>
      <c r="G6031" s="9"/>
      <c r="H6031" s="255" t="s">
        <v>9171</v>
      </c>
      <c r="I6031" s="9">
        <v>4</v>
      </c>
    </row>
    <row r="6032" spans="1:9">
      <c r="A6032" s="255" t="s">
        <v>7212</v>
      </c>
      <c r="B6032" s="9">
        <v>1</v>
      </c>
      <c r="C6032" s="255" t="s">
        <v>9108</v>
      </c>
      <c r="D6032" s="9">
        <v>9.1415387400177572E-2</v>
      </c>
      <c r="E6032" s="9">
        <v>1741199.3575726699</v>
      </c>
      <c r="F6032" s="255" t="s">
        <v>9139</v>
      </c>
      <c r="G6032" s="9"/>
      <c r="H6032" s="255" t="s">
        <v>9171</v>
      </c>
      <c r="I6032" s="9">
        <v>4</v>
      </c>
    </row>
    <row r="6033" spans="1:9">
      <c r="A6033" s="255" t="s">
        <v>7213</v>
      </c>
      <c r="B6033" s="9">
        <v>1</v>
      </c>
      <c r="C6033" s="255" t="s">
        <v>9215</v>
      </c>
      <c r="D6033" s="9">
        <v>76.219014860785151</v>
      </c>
      <c r="E6033" s="9">
        <v>1741199.3575726699</v>
      </c>
      <c r="F6033" s="255" t="s">
        <v>9139</v>
      </c>
      <c r="G6033" s="9"/>
      <c r="H6033" s="255" t="s">
        <v>9171</v>
      </c>
      <c r="I6033" s="9">
        <v>4</v>
      </c>
    </row>
    <row r="6034" spans="1:9">
      <c r="A6034" s="255" t="s">
        <v>7214</v>
      </c>
      <c r="B6034" s="9">
        <v>1</v>
      </c>
      <c r="C6034" s="255" t="s">
        <v>9106</v>
      </c>
      <c r="D6034" s="9">
        <v>355132.40732890851</v>
      </c>
      <c r="E6034" s="9">
        <v>1741199.3575726699</v>
      </c>
      <c r="F6034" s="255" t="s">
        <v>9140</v>
      </c>
      <c r="G6034" s="9"/>
      <c r="H6034" s="255" t="s">
        <v>9171</v>
      </c>
      <c r="I6034" s="9">
        <v>4</v>
      </c>
    </row>
    <row r="6035" spans="1:9">
      <c r="A6035" s="255" t="s">
        <v>7215</v>
      </c>
      <c r="B6035" s="9">
        <v>1</v>
      </c>
      <c r="C6035" s="255" t="s">
        <v>9107</v>
      </c>
      <c r="D6035" s="9">
        <v>587234313.8125453</v>
      </c>
      <c r="E6035" s="9">
        <v>1741199.3575726699</v>
      </c>
      <c r="F6035" s="255" t="s">
        <v>9140</v>
      </c>
      <c r="G6035" s="9"/>
      <c r="H6035" s="255" t="s">
        <v>9171</v>
      </c>
      <c r="I6035" s="9">
        <v>4</v>
      </c>
    </row>
    <row r="6036" spans="1:9">
      <c r="A6036" s="255" t="s">
        <v>7216</v>
      </c>
      <c r="B6036" s="9">
        <v>1</v>
      </c>
      <c r="C6036" s="255" t="s">
        <v>9108</v>
      </c>
      <c r="D6036" s="9">
        <v>0.2039584989417772</v>
      </c>
      <c r="E6036" s="9">
        <v>1741199.3575726699</v>
      </c>
      <c r="F6036" s="255" t="s">
        <v>9140</v>
      </c>
      <c r="G6036" s="9"/>
      <c r="H6036" s="255" t="s">
        <v>9171</v>
      </c>
      <c r="I6036" s="9">
        <v>4</v>
      </c>
    </row>
    <row r="6037" spans="1:9">
      <c r="A6037" s="255" t="s">
        <v>7217</v>
      </c>
      <c r="B6037" s="9">
        <v>1</v>
      </c>
      <c r="C6037" s="255" t="s">
        <v>9215</v>
      </c>
      <c r="D6037" s="9">
        <v>337.25851738837252</v>
      </c>
      <c r="E6037" s="9">
        <v>1741199.3575726699</v>
      </c>
      <c r="F6037" s="255" t="s">
        <v>9140</v>
      </c>
      <c r="G6037" s="9"/>
      <c r="H6037" s="255" t="s">
        <v>9171</v>
      </c>
      <c r="I6037" s="9">
        <v>4</v>
      </c>
    </row>
    <row r="6038" spans="1:9">
      <c r="A6038" s="255" t="s">
        <v>7218</v>
      </c>
      <c r="B6038" s="9">
        <v>1</v>
      </c>
      <c r="C6038" s="255" t="s">
        <v>9106</v>
      </c>
      <c r="D6038" s="9">
        <v>0</v>
      </c>
      <c r="E6038" s="9">
        <v>1741199.3575726699</v>
      </c>
      <c r="F6038" s="255" t="s">
        <v>9141</v>
      </c>
      <c r="G6038" s="9"/>
      <c r="H6038" s="255" t="s">
        <v>9171</v>
      </c>
      <c r="I6038" s="9">
        <v>4</v>
      </c>
    </row>
    <row r="6039" spans="1:9">
      <c r="A6039" s="255" t="s">
        <v>7219</v>
      </c>
      <c r="B6039" s="9">
        <v>1</v>
      </c>
      <c r="C6039" s="255" t="s">
        <v>9107</v>
      </c>
      <c r="D6039" s="9">
        <v>0</v>
      </c>
      <c r="E6039" s="9">
        <v>1741199.3575726699</v>
      </c>
      <c r="F6039" s="255" t="s">
        <v>9141</v>
      </c>
      <c r="G6039" s="9"/>
      <c r="H6039" s="255" t="s">
        <v>9171</v>
      </c>
      <c r="I6039" s="9">
        <v>4</v>
      </c>
    </row>
    <row r="6040" spans="1:9">
      <c r="A6040" s="255" t="s">
        <v>7220</v>
      </c>
      <c r="B6040" s="9">
        <v>1</v>
      </c>
      <c r="C6040" s="255" t="s">
        <v>9108</v>
      </c>
      <c r="D6040" s="9">
        <v>0</v>
      </c>
      <c r="E6040" s="9">
        <v>1741199.3575726699</v>
      </c>
      <c r="F6040" s="255" t="s">
        <v>9141</v>
      </c>
      <c r="G6040" s="9"/>
      <c r="H6040" s="255" t="s">
        <v>9171</v>
      </c>
      <c r="I6040" s="9">
        <v>4</v>
      </c>
    </row>
    <row r="6041" spans="1:9">
      <c r="A6041" s="255" t="s">
        <v>7221</v>
      </c>
      <c r="B6041" s="9">
        <v>1</v>
      </c>
      <c r="C6041" s="255" t="s">
        <v>9215</v>
      </c>
      <c r="D6041" s="9">
        <v>0</v>
      </c>
      <c r="E6041" s="9">
        <v>1741199.3575726699</v>
      </c>
      <c r="F6041" s="255" t="s">
        <v>9141</v>
      </c>
      <c r="G6041" s="9"/>
      <c r="H6041" s="255" t="s">
        <v>9171</v>
      </c>
      <c r="I6041" s="9">
        <v>4</v>
      </c>
    </row>
    <row r="6042" spans="1:9">
      <c r="A6042" s="255" t="s">
        <v>7222</v>
      </c>
      <c r="B6042" s="9">
        <v>2</v>
      </c>
      <c r="C6042" s="255" t="s">
        <v>9106</v>
      </c>
      <c r="D6042" s="9">
        <v>469587.10662733705</v>
      </c>
      <c r="E6042" s="9">
        <v>1753550.2249801089</v>
      </c>
      <c r="F6042" s="255" t="s">
        <v>9117</v>
      </c>
      <c r="G6042" s="9"/>
      <c r="H6042" s="255" t="s">
        <v>9171</v>
      </c>
      <c r="I6042" s="9">
        <v>4</v>
      </c>
    </row>
    <row r="6043" spans="1:9">
      <c r="A6043" s="255" t="s">
        <v>7223</v>
      </c>
      <c r="B6043" s="9">
        <v>2</v>
      </c>
      <c r="C6043" s="255" t="s">
        <v>9107</v>
      </c>
      <c r="D6043" s="9">
        <v>1135998864.2759311</v>
      </c>
      <c r="E6043" s="9">
        <v>1753550.2249801089</v>
      </c>
      <c r="F6043" s="255" t="s">
        <v>9117</v>
      </c>
      <c r="G6043" s="9"/>
      <c r="H6043" s="255" t="s">
        <v>9171</v>
      </c>
      <c r="I6043" s="9">
        <v>4</v>
      </c>
    </row>
    <row r="6044" spans="1:9">
      <c r="A6044" s="255" t="s">
        <v>7224</v>
      </c>
      <c r="B6044" s="9">
        <v>2</v>
      </c>
      <c r="C6044" s="255" t="s">
        <v>9108</v>
      </c>
      <c r="D6044" s="9">
        <v>0.26779221942882403</v>
      </c>
      <c r="E6044" s="9">
        <v>1753550.2249801089</v>
      </c>
      <c r="F6044" s="255" t="s">
        <v>9117</v>
      </c>
      <c r="G6044" s="9"/>
      <c r="H6044" s="255" t="s">
        <v>9171</v>
      </c>
      <c r="I6044" s="9">
        <v>4</v>
      </c>
    </row>
    <row r="6045" spans="1:9">
      <c r="A6045" s="255" t="s">
        <v>7225</v>
      </c>
      <c r="B6045" s="9">
        <v>2</v>
      </c>
      <c r="C6045" s="255" t="s">
        <v>9215</v>
      </c>
      <c r="D6045" s="9">
        <v>647.82795958343149</v>
      </c>
      <c r="E6045" s="9">
        <v>1753550.2249801089</v>
      </c>
      <c r="F6045" s="255" t="s">
        <v>9117</v>
      </c>
      <c r="G6045" s="9"/>
      <c r="H6045" s="255" t="s">
        <v>9171</v>
      </c>
      <c r="I6045" s="9">
        <v>4</v>
      </c>
    </row>
    <row r="6046" spans="1:9">
      <c r="A6046" s="255" t="s">
        <v>7226</v>
      </c>
      <c r="B6046" s="9">
        <v>2</v>
      </c>
      <c r="C6046" s="255" t="s">
        <v>9106</v>
      </c>
      <c r="D6046" s="9">
        <v>0</v>
      </c>
      <c r="E6046" s="9">
        <v>1753550.2249801089</v>
      </c>
      <c r="F6046" s="255" t="s">
        <v>9118</v>
      </c>
      <c r="G6046" s="9"/>
      <c r="H6046" s="255" t="s">
        <v>9171</v>
      </c>
      <c r="I6046" s="9">
        <v>4</v>
      </c>
    </row>
    <row r="6047" spans="1:9">
      <c r="A6047" s="255" t="s">
        <v>7227</v>
      </c>
      <c r="B6047" s="9">
        <v>2</v>
      </c>
      <c r="C6047" s="255" t="s">
        <v>9107</v>
      </c>
      <c r="D6047" s="9">
        <v>0</v>
      </c>
      <c r="E6047" s="9">
        <v>1753550.2249801089</v>
      </c>
      <c r="F6047" s="255" t="s">
        <v>9118</v>
      </c>
      <c r="G6047" s="9"/>
      <c r="H6047" s="255" t="s">
        <v>9171</v>
      </c>
      <c r="I6047" s="9">
        <v>4</v>
      </c>
    </row>
    <row r="6048" spans="1:9">
      <c r="A6048" s="255" t="s">
        <v>7228</v>
      </c>
      <c r="B6048" s="9">
        <v>2</v>
      </c>
      <c r="C6048" s="255" t="s">
        <v>9108</v>
      </c>
      <c r="D6048" s="9">
        <v>0</v>
      </c>
      <c r="E6048" s="9">
        <v>1753550.2249801089</v>
      </c>
      <c r="F6048" s="255" t="s">
        <v>9118</v>
      </c>
      <c r="G6048" s="9"/>
      <c r="H6048" s="255" t="s">
        <v>9171</v>
      </c>
      <c r="I6048" s="9">
        <v>4</v>
      </c>
    </row>
    <row r="6049" spans="1:9">
      <c r="A6049" s="255" t="s">
        <v>7229</v>
      </c>
      <c r="B6049" s="9">
        <v>2</v>
      </c>
      <c r="C6049" s="255" t="s">
        <v>9215</v>
      </c>
      <c r="D6049" s="9">
        <v>0</v>
      </c>
      <c r="E6049" s="9">
        <v>1753550.2249801089</v>
      </c>
      <c r="F6049" s="255" t="s">
        <v>9118</v>
      </c>
      <c r="G6049" s="9"/>
      <c r="H6049" s="255" t="s">
        <v>9171</v>
      </c>
      <c r="I6049" s="9">
        <v>4</v>
      </c>
    </row>
    <row r="6050" spans="1:9">
      <c r="A6050" s="255" t="s">
        <v>7230</v>
      </c>
      <c r="B6050" s="9">
        <v>2</v>
      </c>
      <c r="C6050" s="255" t="s">
        <v>9106</v>
      </c>
      <c r="D6050" s="9">
        <v>0</v>
      </c>
      <c r="E6050" s="9">
        <v>1753550.2249801089</v>
      </c>
      <c r="F6050" s="255" t="s">
        <v>9119</v>
      </c>
      <c r="G6050" s="9"/>
      <c r="H6050" s="255" t="s">
        <v>9171</v>
      </c>
      <c r="I6050" s="9">
        <v>4</v>
      </c>
    </row>
    <row r="6051" spans="1:9">
      <c r="A6051" s="255" t="s">
        <v>7231</v>
      </c>
      <c r="B6051" s="9">
        <v>2</v>
      </c>
      <c r="C6051" s="255" t="s">
        <v>9107</v>
      </c>
      <c r="D6051" s="9">
        <v>0</v>
      </c>
      <c r="E6051" s="9">
        <v>1753550.2249801089</v>
      </c>
      <c r="F6051" s="255" t="s">
        <v>9119</v>
      </c>
      <c r="G6051" s="9"/>
      <c r="H6051" s="255" t="s">
        <v>9171</v>
      </c>
      <c r="I6051" s="9">
        <v>4</v>
      </c>
    </row>
    <row r="6052" spans="1:9">
      <c r="A6052" s="255" t="s">
        <v>7232</v>
      </c>
      <c r="B6052" s="9">
        <v>2</v>
      </c>
      <c r="C6052" s="255" t="s">
        <v>9108</v>
      </c>
      <c r="D6052" s="9">
        <v>0</v>
      </c>
      <c r="E6052" s="9">
        <v>1753550.2249801089</v>
      </c>
      <c r="F6052" s="255" t="s">
        <v>9119</v>
      </c>
      <c r="G6052" s="9"/>
      <c r="H6052" s="255" t="s">
        <v>9171</v>
      </c>
      <c r="I6052" s="9">
        <v>4</v>
      </c>
    </row>
    <row r="6053" spans="1:9">
      <c r="A6053" s="255" t="s">
        <v>7233</v>
      </c>
      <c r="B6053" s="9">
        <v>2</v>
      </c>
      <c r="C6053" s="255" t="s">
        <v>9215</v>
      </c>
      <c r="D6053" s="9">
        <v>0</v>
      </c>
      <c r="E6053" s="9">
        <v>1753550.2249801089</v>
      </c>
      <c r="F6053" s="255" t="s">
        <v>9119</v>
      </c>
      <c r="G6053" s="9"/>
      <c r="H6053" s="255" t="s">
        <v>9171</v>
      </c>
      <c r="I6053" s="9">
        <v>4</v>
      </c>
    </row>
    <row r="6054" spans="1:9">
      <c r="A6054" s="255" t="s">
        <v>7234</v>
      </c>
      <c r="B6054" s="9">
        <v>2</v>
      </c>
      <c r="C6054" s="255" t="s">
        <v>9106</v>
      </c>
      <c r="D6054" s="9">
        <v>0</v>
      </c>
      <c r="E6054" s="9">
        <v>1753550.2249801089</v>
      </c>
      <c r="F6054" s="255" t="s">
        <v>9120</v>
      </c>
      <c r="G6054" s="9"/>
      <c r="H6054" s="255" t="s">
        <v>9171</v>
      </c>
      <c r="I6054" s="9">
        <v>4</v>
      </c>
    </row>
    <row r="6055" spans="1:9">
      <c r="A6055" s="255" t="s">
        <v>7235</v>
      </c>
      <c r="B6055" s="9">
        <v>2</v>
      </c>
      <c r="C6055" s="255" t="s">
        <v>9107</v>
      </c>
      <c r="D6055" s="9">
        <v>0</v>
      </c>
      <c r="E6055" s="9">
        <v>1753550.2249801089</v>
      </c>
      <c r="F6055" s="255" t="s">
        <v>9120</v>
      </c>
      <c r="G6055" s="9"/>
      <c r="H6055" s="255" t="s">
        <v>9171</v>
      </c>
      <c r="I6055" s="9">
        <v>4</v>
      </c>
    </row>
    <row r="6056" spans="1:9">
      <c r="A6056" s="255" t="s">
        <v>7236</v>
      </c>
      <c r="B6056" s="9">
        <v>2</v>
      </c>
      <c r="C6056" s="255" t="s">
        <v>9108</v>
      </c>
      <c r="D6056" s="9">
        <v>0</v>
      </c>
      <c r="E6056" s="9">
        <v>1753550.2249801089</v>
      </c>
      <c r="F6056" s="255" t="s">
        <v>9120</v>
      </c>
      <c r="G6056" s="9"/>
      <c r="H6056" s="255" t="s">
        <v>9171</v>
      </c>
      <c r="I6056" s="9">
        <v>4</v>
      </c>
    </row>
    <row r="6057" spans="1:9">
      <c r="A6057" s="255" t="s">
        <v>7237</v>
      </c>
      <c r="B6057" s="9">
        <v>2</v>
      </c>
      <c r="C6057" s="255" t="s">
        <v>9215</v>
      </c>
      <c r="D6057" s="9">
        <v>0</v>
      </c>
      <c r="E6057" s="9">
        <v>1753550.2249801089</v>
      </c>
      <c r="F6057" s="255" t="s">
        <v>9120</v>
      </c>
      <c r="G6057" s="9"/>
      <c r="H6057" s="255" t="s">
        <v>9171</v>
      </c>
      <c r="I6057" s="9">
        <v>4</v>
      </c>
    </row>
    <row r="6058" spans="1:9">
      <c r="A6058" s="255" t="s">
        <v>7238</v>
      </c>
      <c r="B6058" s="9">
        <v>2</v>
      </c>
      <c r="C6058" s="255" t="s">
        <v>9106</v>
      </c>
      <c r="D6058" s="9">
        <v>0</v>
      </c>
      <c r="E6058" s="9">
        <v>1753550.2249801089</v>
      </c>
      <c r="F6058" s="255" t="s">
        <v>9121</v>
      </c>
      <c r="G6058" s="9"/>
      <c r="H6058" s="255" t="s">
        <v>9171</v>
      </c>
      <c r="I6058" s="9">
        <v>4</v>
      </c>
    </row>
    <row r="6059" spans="1:9">
      <c r="A6059" s="255" t="s">
        <v>7239</v>
      </c>
      <c r="B6059" s="9">
        <v>2</v>
      </c>
      <c r="C6059" s="255" t="s">
        <v>9107</v>
      </c>
      <c r="D6059" s="9">
        <v>0</v>
      </c>
      <c r="E6059" s="9">
        <v>1753550.2249801089</v>
      </c>
      <c r="F6059" s="255" t="s">
        <v>9121</v>
      </c>
      <c r="G6059" s="9"/>
      <c r="H6059" s="255" t="s">
        <v>9171</v>
      </c>
      <c r="I6059" s="9">
        <v>4</v>
      </c>
    </row>
    <row r="6060" spans="1:9">
      <c r="A6060" s="255" t="s">
        <v>7240</v>
      </c>
      <c r="B6060" s="9">
        <v>2</v>
      </c>
      <c r="C6060" s="255" t="s">
        <v>9108</v>
      </c>
      <c r="D6060" s="9">
        <v>0</v>
      </c>
      <c r="E6060" s="9">
        <v>1753550.2249801089</v>
      </c>
      <c r="F6060" s="255" t="s">
        <v>9121</v>
      </c>
      <c r="G6060" s="9"/>
      <c r="H6060" s="255" t="s">
        <v>9171</v>
      </c>
      <c r="I6060" s="9">
        <v>4</v>
      </c>
    </row>
    <row r="6061" spans="1:9">
      <c r="A6061" s="255" t="s">
        <v>7241</v>
      </c>
      <c r="B6061" s="9">
        <v>2</v>
      </c>
      <c r="C6061" s="255" t="s">
        <v>9215</v>
      </c>
      <c r="D6061" s="9">
        <v>0</v>
      </c>
      <c r="E6061" s="9">
        <v>1753550.2249801089</v>
      </c>
      <c r="F6061" s="255" t="s">
        <v>9121</v>
      </c>
      <c r="G6061" s="9"/>
      <c r="H6061" s="255" t="s">
        <v>9171</v>
      </c>
      <c r="I6061" s="9">
        <v>4</v>
      </c>
    </row>
    <row r="6062" spans="1:9">
      <c r="A6062" s="255" t="s">
        <v>7242</v>
      </c>
      <c r="B6062" s="9">
        <v>2</v>
      </c>
      <c r="C6062" s="255" t="s">
        <v>9106</v>
      </c>
      <c r="D6062" s="9">
        <v>0</v>
      </c>
      <c r="E6062" s="9">
        <v>1753550.2249801089</v>
      </c>
      <c r="F6062" s="255" t="s">
        <v>9122</v>
      </c>
      <c r="G6062" s="9"/>
      <c r="H6062" s="255" t="s">
        <v>9171</v>
      </c>
      <c r="I6062" s="9">
        <v>4</v>
      </c>
    </row>
    <row r="6063" spans="1:9">
      <c r="A6063" s="255" t="s">
        <v>7243</v>
      </c>
      <c r="B6063" s="9">
        <v>2</v>
      </c>
      <c r="C6063" s="255" t="s">
        <v>9107</v>
      </c>
      <c r="D6063" s="9">
        <v>0</v>
      </c>
      <c r="E6063" s="9">
        <v>1753550.2249801089</v>
      </c>
      <c r="F6063" s="255" t="s">
        <v>9122</v>
      </c>
      <c r="G6063" s="9"/>
      <c r="H6063" s="255" t="s">
        <v>9171</v>
      </c>
      <c r="I6063" s="9">
        <v>4</v>
      </c>
    </row>
    <row r="6064" spans="1:9">
      <c r="A6064" s="255" t="s">
        <v>7244</v>
      </c>
      <c r="B6064" s="9">
        <v>2</v>
      </c>
      <c r="C6064" s="255" t="s">
        <v>9108</v>
      </c>
      <c r="D6064" s="9">
        <v>0</v>
      </c>
      <c r="E6064" s="9">
        <v>1753550.2249801089</v>
      </c>
      <c r="F6064" s="255" t="s">
        <v>9122</v>
      </c>
      <c r="G6064" s="9"/>
      <c r="H6064" s="255" t="s">
        <v>9171</v>
      </c>
      <c r="I6064" s="9">
        <v>4</v>
      </c>
    </row>
    <row r="6065" spans="1:9">
      <c r="A6065" s="255" t="s">
        <v>7245</v>
      </c>
      <c r="B6065" s="9">
        <v>2</v>
      </c>
      <c r="C6065" s="255" t="s">
        <v>9215</v>
      </c>
      <c r="D6065" s="9">
        <v>0</v>
      </c>
      <c r="E6065" s="9">
        <v>1753550.2249801089</v>
      </c>
      <c r="F6065" s="255" t="s">
        <v>9122</v>
      </c>
      <c r="G6065" s="9"/>
      <c r="H6065" s="255" t="s">
        <v>9171</v>
      </c>
      <c r="I6065" s="9">
        <v>4</v>
      </c>
    </row>
    <row r="6066" spans="1:9">
      <c r="A6066" s="255" t="s">
        <v>7246</v>
      </c>
      <c r="B6066" s="9">
        <v>2</v>
      </c>
      <c r="C6066" s="255" t="s">
        <v>9106</v>
      </c>
      <c r="D6066" s="9">
        <v>0</v>
      </c>
      <c r="E6066" s="9">
        <v>1753550.2249801089</v>
      </c>
      <c r="F6066" s="255" t="s">
        <v>9123</v>
      </c>
      <c r="G6066" s="9"/>
      <c r="H6066" s="255" t="s">
        <v>9171</v>
      </c>
      <c r="I6066" s="9">
        <v>4</v>
      </c>
    </row>
    <row r="6067" spans="1:9">
      <c r="A6067" s="255" t="s">
        <v>7247</v>
      </c>
      <c r="B6067" s="9">
        <v>2</v>
      </c>
      <c r="C6067" s="255" t="s">
        <v>9107</v>
      </c>
      <c r="D6067" s="9">
        <v>0</v>
      </c>
      <c r="E6067" s="9">
        <v>1753550.2249801089</v>
      </c>
      <c r="F6067" s="255" t="s">
        <v>9123</v>
      </c>
      <c r="G6067" s="9"/>
      <c r="H6067" s="255" t="s">
        <v>9171</v>
      </c>
      <c r="I6067" s="9">
        <v>4</v>
      </c>
    </row>
    <row r="6068" spans="1:9">
      <c r="A6068" s="255" t="s">
        <v>7248</v>
      </c>
      <c r="B6068" s="9">
        <v>2</v>
      </c>
      <c r="C6068" s="255" t="s">
        <v>9108</v>
      </c>
      <c r="D6068" s="9">
        <v>0</v>
      </c>
      <c r="E6068" s="9">
        <v>1753550.2249801089</v>
      </c>
      <c r="F6068" s="255" t="s">
        <v>9123</v>
      </c>
      <c r="G6068" s="9"/>
      <c r="H6068" s="255" t="s">
        <v>9171</v>
      </c>
      <c r="I6068" s="9">
        <v>4</v>
      </c>
    </row>
    <row r="6069" spans="1:9">
      <c r="A6069" s="255" t="s">
        <v>7249</v>
      </c>
      <c r="B6069" s="9">
        <v>2</v>
      </c>
      <c r="C6069" s="255" t="s">
        <v>9215</v>
      </c>
      <c r="D6069" s="9">
        <v>0</v>
      </c>
      <c r="E6069" s="9">
        <v>1753550.2249801089</v>
      </c>
      <c r="F6069" s="255" t="s">
        <v>9123</v>
      </c>
      <c r="G6069" s="9"/>
      <c r="H6069" s="255" t="s">
        <v>9171</v>
      </c>
      <c r="I6069" s="9">
        <v>4</v>
      </c>
    </row>
    <row r="6070" spans="1:9">
      <c r="A6070" s="255" t="s">
        <v>7250</v>
      </c>
      <c r="B6070" s="9">
        <v>2</v>
      </c>
      <c r="C6070" s="255" t="s">
        <v>9106</v>
      </c>
      <c r="D6070" s="9">
        <v>0</v>
      </c>
      <c r="E6070" s="9">
        <v>1753550.2249801089</v>
      </c>
      <c r="F6070" s="255" t="s">
        <v>9124</v>
      </c>
      <c r="G6070" s="9"/>
      <c r="H6070" s="255" t="s">
        <v>9171</v>
      </c>
      <c r="I6070" s="9">
        <v>4</v>
      </c>
    </row>
    <row r="6071" spans="1:9">
      <c r="A6071" s="255" t="s">
        <v>7251</v>
      </c>
      <c r="B6071" s="9">
        <v>2</v>
      </c>
      <c r="C6071" s="255" t="s">
        <v>9107</v>
      </c>
      <c r="D6071" s="9">
        <v>0</v>
      </c>
      <c r="E6071" s="9">
        <v>1753550.2249801089</v>
      </c>
      <c r="F6071" s="255" t="s">
        <v>9124</v>
      </c>
      <c r="G6071" s="9"/>
      <c r="H6071" s="255" t="s">
        <v>9171</v>
      </c>
      <c r="I6071" s="9">
        <v>4</v>
      </c>
    </row>
    <row r="6072" spans="1:9">
      <c r="A6072" s="255" t="s">
        <v>7252</v>
      </c>
      <c r="B6072" s="9">
        <v>2</v>
      </c>
      <c r="C6072" s="255" t="s">
        <v>9108</v>
      </c>
      <c r="D6072" s="9">
        <v>0</v>
      </c>
      <c r="E6072" s="9">
        <v>1753550.2249801089</v>
      </c>
      <c r="F6072" s="255" t="s">
        <v>9124</v>
      </c>
      <c r="G6072" s="9"/>
      <c r="H6072" s="255" t="s">
        <v>9171</v>
      </c>
      <c r="I6072" s="9">
        <v>4</v>
      </c>
    </row>
    <row r="6073" spans="1:9">
      <c r="A6073" s="255" t="s">
        <v>7253</v>
      </c>
      <c r="B6073" s="9">
        <v>2</v>
      </c>
      <c r="C6073" s="255" t="s">
        <v>9215</v>
      </c>
      <c r="D6073" s="9">
        <v>0</v>
      </c>
      <c r="E6073" s="9">
        <v>1753550.2249801089</v>
      </c>
      <c r="F6073" s="255" t="s">
        <v>9124</v>
      </c>
      <c r="G6073" s="9"/>
      <c r="H6073" s="255" t="s">
        <v>9171</v>
      </c>
      <c r="I6073" s="9">
        <v>4</v>
      </c>
    </row>
    <row r="6074" spans="1:9">
      <c r="A6074" s="255" t="s">
        <v>7254</v>
      </c>
      <c r="B6074" s="9">
        <v>2</v>
      </c>
      <c r="C6074" s="255" t="s">
        <v>9106</v>
      </c>
      <c r="D6074" s="9">
        <v>1700608.2682117056</v>
      </c>
      <c r="E6074" s="9">
        <v>1753550.2249801089</v>
      </c>
      <c r="F6074" s="255" t="s">
        <v>9125</v>
      </c>
      <c r="G6074" s="9"/>
      <c r="H6074" s="255" t="s">
        <v>9171</v>
      </c>
      <c r="I6074" s="9">
        <v>4</v>
      </c>
    </row>
    <row r="6075" spans="1:9">
      <c r="A6075" s="255" t="s">
        <v>7255</v>
      </c>
      <c r="B6075" s="9">
        <v>2</v>
      </c>
      <c r="C6075" s="255" t="s">
        <v>9107</v>
      </c>
      <c r="D6075" s="9">
        <v>2707240284.5068884</v>
      </c>
      <c r="E6075" s="9">
        <v>1753550.2249801089</v>
      </c>
      <c r="F6075" s="255" t="s">
        <v>9125</v>
      </c>
      <c r="G6075" s="9"/>
      <c r="H6075" s="255" t="s">
        <v>9171</v>
      </c>
      <c r="I6075" s="9">
        <v>4</v>
      </c>
    </row>
    <row r="6076" spans="1:9">
      <c r="A6076" s="255" t="s">
        <v>7256</v>
      </c>
      <c r="B6076" s="9">
        <v>2</v>
      </c>
      <c r="C6076" s="255" t="s">
        <v>9108</v>
      </c>
      <c r="D6076" s="9">
        <v>0.96980870236037642</v>
      </c>
      <c r="E6076" s="9">
        <v>1753550.2249801089</v>
      </c>
      <c r="F6076" s="255" t="s">
        <v>9125</v>
      </c>
      <c r="G6076" s="9"/>
      <c r="H6076" s="255" t="s">
        <v>9171</v>
      </c>
      <c r="I6076" s="9">
        <v>4</v>
      </c>
    </row>
    <row r="6077" spans="1:9">
      <c r="A6077" s="255" t="s">
        <v>7257</v>
      </c>
      <c r="B6077" s="9">
        <v>2</v>
      </c>
      <c r="C6077" s="255" t="s">
        <v>9215</v>
      </c>
      <c r="D6077" s="9">
        <v>1543.8624146266454</v>
      </c>
      <c r="E6077" s="9">
        <v>1753550.2249801089</v>
      </c>
      <c r="F6077" s="255" t="s">
        <v>9125</v>
      </c>
      <c r="G6077" s="9"/>
      <c r="H6077" s="255" t="s">
        <v>9171</v>
      </c>
      <c r="I6077" s="9">
        <v>4</v>
      </c>
    </row>
    <row r="6078" spans="1:9">
      <c r="A6078" s="255" t="s">
        <v>7258</v>
      </c>
      <c r="B6078" s="9">
        <v>2</v>
      </c>
      <c r="C6078" s="255" t="s">
        <v>9106</v>
      </c>
      <c r="D6078" s="9">
        <v>1700608.2682117056</v>
      </c>
      <c r="E6078" s="9">
        <v>1753550.2249801089</v>
      </c>
      <c r="F6078" s="255" t="s">
        <v>9126</v>
      </c>
      <c r="G6078" s="9"/>
      <c r="H6078" s="255" t="s">
        <v>9171</v>
      </c>
      <c r="I6078" s="9">
        <v>4</v>
      </c>
    </row>
    <row r="6079" spans="1:9">
      <c r="A6079" s="255" t="s">
        <v>7259</v>
      </c>
      <c r="B6079" s="9">
        <v>2</v>
      </c>
      <c r="C6079" s="255" t="s">
        <v>9107</v>
      </c>
      <c r="D6079" s="9">
        <v>2707240284.5068884</v>
      </c>
      <c r="E6079" s="9">
        <v>1753550.2249801089</v>
      </c>
      <c r="F6079" s="255" t="s">
        <v>9126</v>
      </c>
      <c r="G6079" s="9"/>
      <c r="H6079" s="255" t="s">
        <v>9171</v>
      </c>
      <c r="I6079" s="9">
        <v>4</v>
      </c>
    </row>
    <row r="6080" spans="1:9">
      <c r="A6080" s="255" t="s">
        <v>7260</v>
      </c>
      <c r="B6080" s="9">
        <v>2</v>
      </c>
      <c r="C6080" s="255" t="s">
        <v>9108</v>
      </c>
      <c r="D6080" s="9">
        <v>0.96980870236037642</v>
      </c>
      <c r="E6080" s="9">
        <v>1753550.2249801089</v>
      </c>
      <c r="F6080" s="255" t="s">
        <v>9126</v>
      </c>
      <c r="G6080" s="9"/>
      <c r="H6080" s="255" t="s">
        <v>9171</v>
      </c>
      <c r="I6080" s="9">
        <v>4</v>
      </c>
    </row>
    <row r="6081" spans="1:9">
      <c r="A6081" s="255" t="s">
        <v>7261</v>
      </c>
      <c r="B6081" s="9">
        <v>2</v>
      </c>
      <c r="C6081" s="255" t="s">
        <v>9215</v>
      </c>
      <c r="D6081" s="9">
        <v>1543.8624146266454</v>
      </c>
      <c r="E6081" s="9">
        <v>1753550.2249801089</v>
      </c>
      <c r="F6081" s="255" t="s">
        <v>9126</v>
      </c>
      <c r="G6081" s="9"/>
      <c r="H6081" s="255" t="s">
        <v>9171</v>
      </c>
      <c r="I6081" s="9">
        <v>4</v>
      </c>
    </row>
    <row r="6082" spans="1:9">
      <c r="A6082" s="255" t="s">
        <v>7262</v>
      </c>
      <c r="B6082" s="9">
        <v>2</v>
      </c>
      <c r="C6082" s="255" t="s">
        <v>9106</v>
      </c>
      <c r="D6082" s="9">
        <v>1700608.2682117056</v>
      </c>
      <c r="E6082" s="9">
        <v>1753550.2249801089</v>
      </c>
      <c r="F6082" s="255" t="s">
        <v>9127</v>
      </c>
      <c r="G6082" s="9"/>
      <c r="H6082" s="255" t="s">
        <v>9171</v>
      </c>
      <c r="I6082" s="9">
        <v>4</v>
      </c>
    </row>
    <row r="6083" spans="1:9">
      <c r="A6083" s="255" t="s">
        <v>7263</v>
      </c>
      <c r="B6083" s="9">
        <v>2</v>
      </c>
      <c r="C6083" s="255" t="s">
        <v>9107</v>
      </c>
      <c r="D6083" s="9">
        <v>2707240284.5068884</v>
      </c>
      <c r="E6083" s="9">
        <v>1753550.2249801089</v>
      </c>
      <c r="F6083" s="255" t="s">
        <v>9127</v>
      </c>
      <c r="G6083" s="9"/>
      <c r="H6083" s="255" t="s">
        <v>9171</v>
      </c>
      <c r="I6083" s="9">
        <v>4</v>
      </c>
    </row>
    <row r="6084" spans="1:9">
      <c r="A6084" s="255" t="s">
        <v>7264</v>
      </c>
      <c r="B6084" s="9">
        <v>2</v>
      </c>
      <c r="C6084" s="255" t="s">
        <v>9108</v>
      </c>
      <c r="D6084" s="9">
        <v>0.96980870236037642</v>
      </c>
      <c r="E6084" s="9">
        <v>1753550.2249801089</v>
      </c>
      <c r="F6084" s="255" t="s">
        <v>9127</v>
      </c>
      <c r="G6084" s="9"/>
      <c r="H6084" s="255" t="s">
        <v>9171</v>
      </c>
      <c r="I6084" s="9">
        <v>4</v>
      </c>
    </row>
    <row r="6085" spans="1:9">
      <c r="A6085" s="255" t="s">
        <v>7265</v>
      </c>
      <c r="B6085" s="9">
        <v>2</v>
      </c>
      <c r="C6085" s="255" t="s">
        <v>9215</v>
      </c>
      <c r="D6085" s="9">
        <v>1543.8624146266454</v>
      </c>
      <c r="E6085" s="9">
        <v>1753550.2249801089</v>
      </c>
      <c r="F6085" s="255" t="s">
        <v>9127</v>
      </c>
      <c r="G6085" s="9"/>
      <c r="H6085" s="255" t="s">
        <v>9171</v>
      </c>
      <c r="I6085" s="9">
        <v>4</v>
      </c>
    </row>
    <row r="6086" spans="1:9">
      <c r="A6086" s="255" t="s">
        <v>7266</v>
      </c>
      <c r="B6086" s="9">
        <v>2</v>
      </c>
      <c r="C6086" s="255" t="s">
        <v>9106</v>
      </c>
      <c r="D6086" s="9">
        <v>1753550.2249801089</v>
      </c>
      <c r="E6086" s="9">
        <v>1753550.2249801089</v>
      </c>
      <c r="F6086" s="255" t="s">
        <v>9128</v>
      </c>
      <c r="G6086" s="9"/>
      <c r="H6086" s="255" t="s">
        <v>9171</v>
      </c>
      <c r="I6086" s="9">
        <v>4</v>
      </c>
    </row>
    <row r="6087" spans="1:9">
      <c r="A6087" s="255" t="s">
        <v>7267</v>
      </c>
      <c r="B6087" s="9">
        <v>2</v>
      </c>
      <c r="C6087" s="255" t="s">
        <v>9107</v>
      </c>
      <c r="D6087" s="9">
        <v>1032100816.6918432</v>
      </c>
      <c r="E6087" s="9">
        <v>1753550.2249801089</v>
      </c>
      <c r="F6087" s="255" t="s">
        <v>9128</v>
      </c>
      <c r="G6087" s="9"/>
      <c r="H6087" s="255" t="s">
        <v>9171</v>
      </c>
      <c r="I6087" s="9">
        <v>4</v>
      </c>
    </row>
    <row r="6088" spans="1:9">
      <c r="A6088" s="255" t="s">
        <v>7268</v>
      </c>
      <c r="B6088" s="9">
        <v>2</v>
      </c>
      <c r="C6088" s="255" t="s">
        <v>9108</v>
      </c>
      <c r="D6088" s="9">
        <v>1</v>
      </c>
      <c r="E6088" s="9">
        <v>1753550.2249801089</v>
      </c>
      <c r="F6088" s="255" t="s">
        <v>9128</v>
      </c>
      <c r="G6088" s="9"/>
      <c r="H6088" s="255" t="s">
        <v>9171</v>
      </c>
      <c r="I6088" s="9">
        <v>4</v>
      </c>
    </row>
    <row r="6089" spans="1:9">
      <c r="A6089" s="255" t="s">
        <v>7269</v>
      </c>
      <c r="B6089" s="9">
        <v>2</v>
      </c>
      <c r="C6089" s="255" t="s">
        <v>9215</v>
      </c>
      <c r="D6089" s="9">
        <v>588.57784738019154</v>
      </c>
      <c r="E6089" s="9">
        <v>1753550.2249801089</v>
      </c>
      <c r="F6089" s="255" t="s">
        <v>9128</v>
      </c>
      <c r="G6089" s="9"/>
      <c r="H6089" s="255" t="s">
        <v>9171</v>
      </c>
      <c r="I6089" s="9">
        <v>4</v>
      </c>
    </row>
    <row r="6090" spans="1:9">
      <c r="A6090" s="255" t="s">
        <v>7270</v>
      </c>
      <c r="B6090" s="9">
        <v>2</v>
      </c>
      <c r="C6090" s="255" t="s">
        <v>9106</v>
      </c>
      <c r="D6090" s="9">
        <v>690679.4425124902</v>
      </c>
      <c r="E6090" s="9">
        <v>1753550.2249801089</v>
      </c>
      <c r="F6090" s="255" t="s">
        <v>9129</v>
      </c>
      <c r="G6090" s="9"/>
      <c r="H6090" s="255" t="s">
        <v>9171</v>
      </c>
      <c r="I6090" s="9">
        <v>4</v>
      </c>
    </row>
    <row r="6091" spans="1:9">
      <c r="A6091" s="255" t="s">
        <v>7271</v>
      </c>
      <c r="B6091" s="9">
        <v>2</v>
      </c>
      <c r="C6091" s="255" t="s">
        <v>9107</v>
      </c>
      <c r="D6091" s="9">
        <v>1133919019.1315606</v>
      </c>
      <c r="E6091" s="9">
        <v>1753550.2249801089</v>
      </c>
      <c r="F6091" s="255" t="s">
        <v>9129</v>
      </c>
      <c r="G6091" s="9"/>
      <c r="H6091" s="255" t="s">
        <v>9171</v>
      </c>
      <c r="I6091" s="9">
        <v>4</v>
      </c>
    </row>
    <row r="6092" spans="1:9">
      <c r="A6092" s="255" t="s">
        <v>7272</v>
      </c>
      <c r="B6092" s="9">
        <v>2</v>
      </c>
      <c r="C6092" s="255" t="s">
        <v>9108</v>
      </c>
      <c r="D6092" s="9">
        <v>0.39387491311822836</v>
      </c>
      <c r="E6092" s="9">
        <v>1753550.2249801089</v>
      </c>
      <c r="F6092" s="255" t="s">
        <v>9129</v>
      </c>
      <c r="G6092" s="9"/>
      <c r="H6092" s="255" t="s">
        <v>9171</v>
      </c>
      <c r="I6092" s="9">
        <v>4</v>
      </c>
    </row>
    <row r="6093" spans="1:9">
      <c r="A6093" s="255" t="s">
        <v>7273</v>
      </c>
      <c r="B6093" s="9">
        <v>2</v>
      </c>
      <c r="C6093" s="255" t="s">
        <v>9215</v>
      </c>
      <c r="D6093" s="9">
        <v>646.6418828376718</v>
      </c>
      <c r="E6093" s="9">
        <v>1753550.2249801089</v>
      </c>
      <c r="F6093" s="255" t="s">
        <v>9129</v>
      </c>
      <c r="G6093" s="9"/>
      <c r="H6093" s="255" t="s">
        <v>9171</v>
      </c>
      <c r="I6093" s="9">
        <v>4</v>
      </c>
    </row>
    <row r="6094" spans="1:9">
      <c r="A6094" s="255" t="s">
        <v>7274</v>
      </c>
      <c r="B6094" s="9">
        <v>2</v>
      </c>
      <c r="C6094" s="255" t="s">
        <v>9106</v>
      </c>
      <c r="D6094" s="9">
        <v>1731747.3129740232</v>
      </c>
      <c r="E6094" s="9">
        <v>1753550.2249801089</v>
      </c>
      <c r="F6094" s="255" t="s">
        <v>9130</v>
      </c>
      <c r="G6094" s="9"/>
      <c r="H6094" s="255" t="s">
        <v>9171</v>
      </c>
      <c r="I6094" s="9">
        <v>4</v>
      </c>
    </row>
    <row r="6095" spans="1:9">
      <c r="A6095" s="255" t="s">
        <v>7275</v>
      </c>
      <c r="B6095" s="9">
        <v>2</v>
      </c>
      <c r="C6095" s="255" t="s">
        <v>9107</v>
      </c>
      <c r="D6095" s="9">
        <v>3841159303.6384492</v>
      </c>
      <c r="E6095" s="9">
        <v>1753550.2249801089</v>
      </c>
      <c r="F6095" s="255" t="s">
        <v>9130</v>
      </c>
      <c r="G6095" s="9"/>
      <c r="H6095" s="255" t="s">
        <v>9171</v>
      </c>
      <c r="I6095" s="9">
        <v>4</v>
      </c>
    </row>
    <row r="6096" spans="1:9">
      <c r="A6096" s="255" t="s">
        <v>7276</v>
      </c>
      <c r="B6096" s="9">
        <v>2</v>
      </c>
      <c r="C6096" s="255" t="s">
        <v>9108</v>
      </c>
      <c r="D6096" s="9">
        <v>0.98756641714876858</v>
      </c>
      <c r="E6096" s="9">
        <v>1753550.2249801089</v>
      </c>
      <c r="F6096" s="255" t="s">
        <v>9130</v>
      </c>
      <c r="G6096" s="9"/>
      <c r="H6096" s="255" t="s">
        <v>9171</v>
      </c>
      <c r="I6096" s="9">
        <v>4</v>
      </c>
    </row>
    <row r="6097" spans="1:9">
      <c r="A6097" s="255" t="s">
        <v>7277</v>
      </c>
      <c r="B6097" s="9">
        <v>2</v>
      </c>
      <c r="C6097" s="255" t="s">
        <v>9215</v>
      </c>
      <c r="D6097" s="9">
        <v>2190.5042974643175</v>
      </c>
      <c r="E6097" s="9">
        <v>1753550.2249801089</v>
      </c>
      <c r="F6097" s="255" t="s">
        <v>9130</v>
      </c>
      <c r="G6097" s="9"/>
      <c r="H6097" s="255" t="s">
        <v>9171</v>
      </c>
      <c r="I6097" s="9">
        <v>4</v>
      </c>
    </row>
    <row r="6098" spans="1:9">
      <c r="A6098" s="255" t="s">
        <v>7278</v>
      </c>
      <c r="B6098" s="9">
        <v>2</v>
      </c>
      <c r="C6098" s="255" t="s">
        <v>9106</v>
      </c>
      <c r="D6098" s="9">
        <v>1731747.3129740232</v>
      </c>
      <c r="E6098" s="9">
        <v>1753550.2249801089</v>
      </c>
      <c r="F6098" s="255" t="s">
        <v>9131</v>
      </c>
      <c r="G6098" s="9"/>
      <c r="H6098" s="255" t="s">
        <v>9171</v>
      </c>
      <c r="I6098" s="9">
        <v>4</v>
      </c>
    </row>
    <row r="6099" spans="1:9">
      <c r="A6099" s="255" t="s">
        <v>7279</v>
      </c>
      <c r="B6099" s="9">
        <v>2</v>
      </c>
      <c r="C6099" s="255" t="s">
        <v>9107</v>
      </c>
      <c r="D6099" s="9">
        <v>3841159303.6384492</v>
      </c>
      <c r="E6099" s="9">
        <v>1753550.2249801089</v>
      </c>
      <c r="F6099" s="255" t="s">
        <v>9131</v>
      </c>
      <c r="G6099" s="9"/>
      <c r="H6099" s="255" t="s">
        <v>9171</v>
      </c>
      <c r="I6099" s="9">
        <v>4</v>
      </c>
    </row>
    <row r="6100" spans="1:9">
      <c r="A6100" s="255" t="s">
        <v>7280</v>
      </c>
      <c r="B6100" s="9">
        <v>2</v>
      </c>
      <c r="C6100" s="255" t="s">
        <v>9108</v>
      </c>
      <c r="D6100" s="9">
        <v>0.98756641714876858</v>
      </c>
      <c r="E6100" s="9">
        <v>1753550.2249801089</v>
      </c>
      <c r="F6100" s="255" t="s">
        <v>9131</v>
      </c>
      <c r="G6100" s="9"/>
      <c r="H6100" s="255" t="s">
        <v>9171</v>
      </c>
      <c r="I6100" s="9">
        <v>4</v>
      </c>
    </row>
    <row r="6101" spans="1:9">
      <c r="A6101" s="255" t="s">
        <v>7281</v>
      </c>
      <c r="B6101" s="9">
        <v>2</v>
      </c>
      <c r="C6101" s="255" t="s">
        <v>9215</v>
      </c>
      <c r="D6101" s="9">
        <v>2190.5042974643175</v>
      </c>
      <c r="E6101" s="9">
        <v>1753550.2249801089</v>
      </c>
      <c r="F6101" s="255" t="s">
        <v>9131</v>
      </c>
      <c r="G6101" s="9"/>
      <c r="H6101" s="255" t="s">
        <v>9171</v>
      </c>
      <c r="I6101" s="9">
        <v>4</v>
      </c>
    </row>
    <row r="6102" spans="1:9">
      <c r="A6102" s="255" t="s">
        <v>7282</v>
      </c>
      <c r="B6102" s="9">
        <v>2</v>
      </c>
      <c r="C6102" s="255" t="s">
        <v>9106</v>
      </c>
      <c r="D6102" s="9">
        <v>574237.95123006625</v>
      </c>
      <c r="E6102" s="9">
        <v>1753550.2249801089</v>
      </c>
      <c r="F6102" s="255" t="s">
        <v>9132</v>
      </c>
      <c r="G6102" s="9"/>
      <c r="H6102" s="255" t="s">
        <v>9171</v>
      </c>
      <c r="I6102" s="9">
        <v>4</v>
      </c>
    </row>
    <row r="6103" spans="1:9">
      <c r="A6103" s="255" t="s">
        <v>7283</v>
      </c>
      <c r="B6103" s="9">
        <v>2</v>
      </c>
      <c r="C6103" s="255" t="s">
        <v>9107</v>
      </c>
      <c r="D6103" s="9">
        <v>1335884115.8248351</v>
      </c>
      <c r="E6103" s="9">
        <v>1753550.2249801089</v>
      </c>
      <c r="F6103" s="255" t="s">
        <v>9132</v>
      </c>
      <c r="G6103" s="9"/>
      <c r="H6103" s="255" t="s">
        <v>9171</v>
      </c>
      <c r="I6103" s="9">
        <v>4</v>
      </c>
    </row>
    <row r="6104" spans="1:9">
      <c r="A6104" s="255" t="s">
        <v>7284</v>
      </c>
      <c r="B6104" s="9">
        <v>2</v>
      </c>
      <c r="C6104" s="255" t="s">
        <v>9108</v>
      </c>
      <c r="D6104" s="9">
        <v>0.32747163043851796</v>
      </c>
      <c r="E6104" s="9">
        <v>1753550.2249801089</v>
      </c>
      <c r="F6104" s="255" t="s">
        <v>9132</v>
      </c>
      <c r="G6104" s="9"/>
      <c r="H6104" s="255" t="s">
        <v>9171</v>
      </c>
      <c r="I6104" s="9">
        <v>4</v>
      </c>
    </row>
    <row r="6105" spans="1:9">
      <c r="A6105" s="255" t="s">
        <v>7285</v>
      </c>
      <c r="B6105" s="9">
        <v>2</v>
      </c>
      <c r="C6105" s="255" t="s">
        <v>9215</v>
      </c>
      <c r="D6105" s="9">
        <v>761.81685405673988</v>
      </c>
      <c r="E6105" s="9">
        <v>1753550.2249801089</v>
      </c>
      <c r="F6105" s="255" t="s">
        <v>9132</v>
      </c>
      <c r="G6105" s="9"/>
      <c r="H6105" s="255" t="s">
        <v>9171</v>
      </c>
      <c r="I6105" s="9">
        <v>4</v>
      </c>
    </row>
    <row r="6106" spans="1:9">
      <c r="A6106" s="255" t="s">
        <v>7286</v>
      </c>
      <c r="B6106" s="9">
        <v>2</v>
      </c>
      <c r="C6106" s="255" t="s">
        <v>9106</v>
      </c>
      <c r="D6106" s="9">
        <v>574237.95123006625</v>
      </c>
      <c r="E6106" s="9">
        <v>1753550.2249801089</v>
      </c>
      <c r="F6106" s="255" t="s">
        <v>9133</v>
      </c>
      <c r="G6106" s="9"/>
      <c r="H6106" s="255" t="s">
        <v>9171</v>
      </c>
      <c r="I6106" s="9">
        <v>4</v>
      </c>
    </row>
    <row r="6107" spans="1:9">
      <c r="A6107" s="255" t="s">
        <v>7287</v>
      </c>
      <c r="B6107" s="9">
        <v>2</v>
      </c>
      <c r="C6107" s="255" t="s">
        <v>9107</v>
      </c>
      <c r="D6107" s="9">
        <v>1335884115.8248351</v>
      </c>
      <c r="E6107" s="9">
        <v>1753550.2249801089</v>
      </c>
      <c r="F6107" s="255" t="s">
        <v>9133</v>
      </c>
      <c r="G6107" s="9"/>
      <c r="H6107" s="255" t="s">
        <v>9171</v>
      </c>
      <c r="I6107" s="9">
        <v>4</v>
      </c>
    </row>
    <row r="6108" spans="1:9">
      <c r="A6108" s="255" t="s">
        <v>7288</v>
      </c>
      <c r="B6108" s="9">
        <v>2</v>
      </c>
      <c r="C6108" s="255" t="s">
        <v>9108</v>
      </c>
      <c r="D6108" s="9">
        <v>0.32747163043851796</v>
      </c>
      <c r="E6108" s="9">
        <v>1753550.2249801089</v>
      </c>
      <c r="F6108" s="255" t="s">
        <v>9133</v>
      </c>
      <c r="G6108" s="9"/>
      <c r="H6108" s="255" t="s">
        <v>9171</v>
      </c>
      <c r="I6108" s="9">
        <v>4</v>
      </c>
    </row>
    <row r="6109" spans="1:9">
      <c r="A6109" s="255" t="s">
        <v>7289</v>
      </c>
      <c r="B6109" s="9">
        <v>2</v>
      </c>
      <c r="C6109" s="255" t="s">
        <v>9215</v>
      </c>
      <c r="D6109" s="9">
        <v>761.81685405673988</v>
      </c>
      <c r="E6109" s="9">
        <v>1753550.2249801089</v>
      </c>
      <c r="F6109" s="255" t="s">
        <v>9133</v>
      </c>
      <c r="G6109" s="9"/>
      <c r="H6109" s="255" t="s">
        <v>9171</v>
      </c>
      <c r="I6109" s="9">
        <v>4</v>
      </c>
    </row>
    <row r="6110" spans="1:9">
      <c r="A6110" s="255" t="s">
        <v>7290</v>
      </c>
      <c r="B6110" s="9">
        <v>2</v>
      </c>
      <c r="C6110" s="255" t="s">
        <v>9106</v>
      </c>
      <c r="D6110" s="9">
        <v>1753550.2249801089</v>
      </c>
      <c r="E6110" s="9">
        <v>1753550.2249801089</v>
      </c>
      <c r="F6110" s="255" t="s">
        <v>9134</v>
      </c>
      <c r="G6110" s="9"/>
      <c r="H6110" s="255" t="s">
        <v>9171</v>
      </c>
      <c r="I6110" s="9">
        <v>4</v>
      </c>
    </row>
    <row r="6111" spans="1:9">
      <c r="A6111" s="255" t="s">
        <v>7291</v>
      </c>
      <c r="B6111" s="9">
        <v>2</v>
      </c>
      <c r="C6111" s="255" t="s">
        <v>9107</v>
      </c>
      <c r="D6111" s="9">
        <v>1371356168.6820533</v>
      </c>
      <c r="E6111" s="9">
        <v>1753550.2249801089</v>
      </c>
      <c r="F6111" s="255" t="s">
        <v>9134</v>
      </c>
      <c r="G6111" s="9"/>
      <c r="H6111" s="255" t="s">
        <v>9171</v>
      </c>
      <c r="I6111" s="9">
        <v>4</v>
      </c>
    </row>
    <row r="6112" spans="1:9">
      <c r="A6112" s="255" t="s">
        <v>7292</v>
      </c>
      <c r="B6112" s="9">
        <v>2</v>
      </c>
      <c r="C6112" s="255" t="s">
        <v>9108</v>
      </c>
      <c r="D6112" s="9">
        <v>1</v>
      </c>
      <c r="E6112" s="9">
        <v>1753550.2249801089</v>
      </c>
      <c r="F6112" s="255" t="s">
        <v>9134</v>
      </c>
      <c r="G6112" s="9"/>
      <c r="H6112" s="255" t="s">
        <v>9171</v>
      </c>
      <c r="I6112" s="9">
        <v>4</v>
      </c>
    </row>
    <row r="6113" spans="1:9">
      <c r="A6113" s="255" t="s">
        <v>7293</v>
      </c>
      <c r="B6113" s="9">
        <v>2</v>
      </c>
      <c r="C6113" s="255" t="s">
        <v>9215</v>
      </c>
      <c r="D6113" s="9">
        <v>782.04556056990555</v>
      </c>
      <c r="E6113" s="9">
        <v>1753550.2249801089</v>
      </c>
      <c r="F6113" s="255" t="s">
        <v>9134</v>
      </c>
      <c r="G6113" s="9"/>
      <c r="H6113" s="255" t="s">
        <v>9171</v>
      </c>
      <c r="I6113" s="9">
        <v>4</v>
      </c>
    </row>
    <row r="6114" spans="1:9">
      <c r="A6114" s="255" t="s">
        <v>7294</v>
      </c>
      <c r="B6114" s="9">
        <v>2</v>
      </c>
      <c r="C6114" s="255" t="s">
        <v>9106</v>
      </c>
      <c r="D6114" s="9">
        <v>1753550.2249801089</v>
      </c>
      <c r="E6114" s="9">
        <v>1753550.2249801089</v>
      </c>
      <c r="F6114" s="255" t="s">
        <v>9135</v>
      </c>
      <c r="G6114" s="9"/>
      <c r="H6114" s="255" t="s">
        <v>9171</v>
      </c>
      <c r="I6114" s="9">
        <v>4</v>
      </c>
    </row>
    <row r="6115" spans="1:9">
      <c r="A6115" s="255" t="s">
        <v>7295</v>
      </c>
      <c r="B6115" s="9">
        <v>2</v>
      </c>
      <c r="C6115" s="255" t="s">
        <v>9107</v>
      </c>
      <c r="D6115" s="9">
        <v>2168099680.9677744</v>
      </c>
      <c r="E6115" s="9">
        <v>1753550.2249801089</v>
      </c>
      <c r="F6115" s="255" t="s">
        <v>9135</v>
      </c>
      <c r="G6115" s="9"/>
      <c r="H6115" s="255" t="s">
        <v>9171</v>
      </c>
      <c r="I6115" s="9">
        <v>4</v>
      </c>
    </row>
    <row r="6116" spans="1:9">
      <c r="A6116" s="255" t="s">
        <v>7296</v>
      </c>
      <c r="B6116" s="9">
        <v>2</v>
      </c>
      <c r="C6116" s="255" t="s">
        <v>9108</v>
      </c>
      <c r="D6116" s="9">
        <v>1</v>
      </c>
      <c r="E6116" s="9">
        <v>1753550.2249801089</v>
      </c>
      <c r="F6116" s="255" t="s">
        <v>9135</v>
      </c>
      <c r="G6116" s="9"/>
      <c r="H6116" s="255" t="s">
        <v>9171</v>
      </c>
      <c r="I6116" s="9">
        <v>4</v>
      </c>
    </row>
    <row r="6117" spans="1:9">
      <c r="A6117" s="255" t="s">
        <v>7297</v>
      </c>
      <c r="B6117" s="9">
        <v>2</v>
      </c>
      <c r="C6117" s="255" t="s">
        <v>9215</v>
      </c>
      <c r="D6117" s="9">
        <v>1236.405806963623</v>
      </c>
      <c r="E6117" s="9">
        <v>1753550.2249801089</v>
      </c>
      <c r="F6117" s="255" t="s">
        <v>9135</v>
      </c>
      <c r="G6117" s="9"/>
      <c r="H6117" s="255" t="s">
        <v>9171</v>
      </c>
      <c r="I6117" s="9">
        <v>4</v>
      </c>
    </row>
    <row r="6118" spans="1:9">
      <c r="A6118" s="255" t="s">
        <v>7298</v>
      </c>
      <c r="B6118" s="9">
        <v>2</v>
      </c>
      <c r="C6118" s="255" t="s">
        <v>9106</v>
      </c>
      <c r="D6118" s="9">
        <v>599344.85770866298</v>
      </c>
      <c r="E6118" s="9">
        <v>1753550.2249801089</v>
      </c>
      <c r="F6118" s="255" t="s">
        <v>9136</v>
      </c>
      <c r="G6118" s="9"/>
      <c r="H6118" s="255" t="s">
        <v>9171</v>
      </c>
      <c r="I6118" s="9">
        <v>4</v>
      </c>
    </row>
    <row r="6119" spans="1:9">
      <c r="A6119" s="255" t="s">
        <v>7299</v>
      </c>
      <c r="B6119" s="9">
        <v>2</v>
      </c>
      <c r="C6119" s="255" t="s">
        <v>9107</v>
      </c>
      <c r="D6119" s="9">
        <v>2179314719.5655017</v>
      </c>
      <c r="E6119" s="9">
        <v>1753550.2249801089</v>
      </c>
      <c r="F6119" s="255" t="s">
        <v>9136</v>
      </c>
      <c r="G6119" s="9"/>
      <c r="H6119" s="255" t="s">
        <v>9171</v>
      </c>
      <c r="I6119" s="9">
        <v>4</v>
      </c>
    </row>
    <row r="6120" spans="1:9">
      <c r="A6120" s="255" t="s">
        <v>7300</v>
      </c>
      <c r="B6120" s="9">
        <v>2</v>
      </c>
      <c r="C6120" s="255" t="s">
        <v>9108</v>
      </c>
      <c r="D6120" s="9">
        <v>0.34178938770656631</v>
      </c>
      <c r="E6120" s="9">
        <v>1753550.2249801089</v>
      </c>
      <c r="F6120" s="255" t="s">
        <v>9136</v>
      </c>
      <c r="G6120" s="9"/>
      <c r="H6120" s="255" t="s">
        <v>9171</v>
      </c>
      <c r="I6120" s="9">
        <v>4</v>
      </c>
    </row>
    <row r="6121" spans="1:9">
      <c r="A6121" s="255" t="s">
        <v>7301</v>
      </c>
      <c r="B6121" s="9">
        <v>2</v>
      </c>
      <c r="C6121" s="255" t="s">
        <v>9215</v>
      </c>
      <c r="D6121" s="9">
        <v>1242.8014256564693</v>
      </c>
      <c r="E6121" s="9">
        <v>1753550.2249801089</v>
      </c>
      <c r="F6121" s="255" t="s">
        <v>9136</v>
      </c>
      <c r="G6121" s="9"/>
      <c r="H6121" s="255" t="s">
        <v>9171</v>
      </c>
      <c r="I6121" s="9">
        <v>4</v>
      </c>
    </row>
    <row r="6122" spans="1:9">
      <c r="A6122" s="255" t="s">
        <v>7302</v>
      </c>
      <c r="B6122" s="9">
        <v>2</v>
      </c>
      <c r="C6122" s="255" t="s">
        <v>9106</v>
      </c>
      <c r="D6122" s="9">
        <v>0</v>
      </c>
      <c r="E6122" s="9">
        <v>1753550.2249801089</v>
      </c>
      <c r="F6122" s="255" t="s">
        <v>9137</v>
      </c>
      <c r="G6122" s="9"/>
      <c r="H6122" s="255" t="s">
        <v>9171</v>
      </c>
      <c r="I6122" s="9">
        <v>4</v>
      </c>
    </row>
    <row r="6123" spans="1:9">
      <c r="A6123" s="255" t="s">
        <v>7303</v>
      </c>
      <c r="B6123" s="9">
        <v>2</v>
      </c>
      <c r="C6123" s="255" t="s">
        <v>9107</v>
      </c>
      <c r="D6123" s="9">
        <v>-506255096.89482695</v>
      </c>
      <c r="E6123" s="9">
        <v>1753550.2249801089</v>
      </c>
      <c r="F6123" s="255" t="s">
        <v>9137</v>
      </c>
      <c r="G6123" s="9"/>
      <c r="H6123" s="255" t="s">
        <v>9171</v>
      </c>
      <c r="I6123" s="9">
        <v>4</v>
      </c>
    </row>
    <row r="6124" spans="1:9">
      <c r="A6124" s="255" t="s">
        <v>7304</v>
      </c>
      <c r="B6124" s="9">
        <v>2</v>
      </c>
      <c r="C6124" s="255" t="s">
        <v>9108</v>
      </c>
      <c r="D6124" s="9">
        <v>0</v>
      </c>
      <c r="E6124" s="9">
        <v>1753550.2249801089</v>
      </c>
      <c r="F6124" s="255" t="s">
        <v>9137</v>
      </c>
      <c r="G6124" s="9"/>
      <c r="H6124" s="255" t="s">
        <v>9171</v>
      </c>
      <c r="I6124" s="9">
        <v>4</v>
      </c>
    </row>
    <row r="6125" spans="1:9">
      <c r="A6125" s="255" t="s">
        <v>7305</v>
      </c>
      <c r="B6125" s="9">
        <v>2</v>
      </c>
      <c r="C6125" s="255" t="s">
        <v>9215</v>
      </c>
      <c r="D6125" s="9">
        <v>-288.70293515577492</v>
      </c>
      <c r="E6125" s="9">
        <v>1753550.2249801089</v>
      </c>
      <c r="F6125" s="255" t="s">
        <v>9137</v>
      </c>
      <c r="G6125" s="9"/>
      <c r="H6125" s="255" t="s">
        <v>9171</v>
      </c>
      <c r="I6125" s="9">
        <v>4</v>
      </c>
    </row>
    <row r="6126" spans="1:9">
      <c r="A6126" s="255" t="s">
        <v>7306</v>
      </c>
      <c r="B6126" s="9">
        <v>2</v>
      </c>
      <c r="C6126" s="255" t="s">
        <v>9106</v>
      </c>
      <c r="D6126" s="9">
        <v>590905.46149844397</v>
      </c>
      <c r="E6126" s="9">
        <v>1753550.2249801089</v>
      </c>
      <c r="F6126" s="255" t="s">
        <v>9138</v>
      </c>
      <c r="G6126" s="9"/>
      <c r="H6126" s="255" t="s">
        <v>9171</v>
      </c>
      <c r="I6126" s="9">
        <v>4</v>
      </c>
    </row>
    <row r="6127" spans="1:9">
      <c r="A6127" s="255" t="s">
        <v>7307</v>
      </c>
      <c r="B6127" s="9">
        <v>2</v>
      </c>
      <c r="C6127" s="255" t="s">
        <v>9107</v>
      </c>
      <c r="D6127" s="9">
        <v>1673059622.6706746</v>
      </c>
      <c r="E6127" s="9">
        <v>1753550.2249801089</v>
      </c>
      <c r="F6127" s="255" t="s">
        <v>9138</v>
      </c>
      <c r="G6127" s="9"/>
      <c r="H6127" s="255" t="s">
        <v>9171</v>
      </c>
      <c r="I6127" s="9">
        <v>4</v>
      </c>
    </row>
    <row r="6128" spans="1:9">
      <c r="A6128" s="255" t="s">
        <v>7308</v>
      </c>
      <c r="B6128" s="9">
        <v>2</v>
      </c>
      <c r="C6128" s="255" t="s">
        <v>9108</v>
      </c>
      <c r="D6128" s="9">
        <v>0.33697663920926291</v>
      </c>
      <c r="E6128" s="9">
        <v>1753550.2249801089</v>
      </c>
      <c r="F6128" s="255" t="s">
        <v>9138</v>
      </c>
      <c r="G6128" s="9"/>
      <c r="H6128" s="255" t="s">
        <v>9171</v>
      </c>
      <c r="I6128" s="9">
        <v>4</v>
      </c>
    </row>
    <row r="6129" spans="1:9">
      <c r="A6129" s="255" t="s">
        <v>7309</v>
      </c>
      <c r="B6129" s="9">
        <v>2</v>
      </c>
      <c r="C6129" s="255" t="s">
        <v>9215</v>
      </c>
      <c r="D6129" s="9">
        <v>954.0984905006942</v>
      </c>
      <c r="E6129" s="9">
        <v>1753550.2249801089</v>
      </c>
      <c r="F6129" s="255" t="s">
        <v>9138</v>
      </c>
      <c r="G6129" s="9"/>
      <c r="H6129" s="255" t="s">
        <v>9171</v>
      </c>
      <c r="I6129" s="9">
        <v>4</v>
      </c>
    </row>
    <row r="6130" spans="1:9">
      <c r="A6130" s="255" t="s">
        <v>7310</v>
      </c>
      <c r="B6130" s="9">
        <v>2</v>
      </c>
      <c r="C6130" s="255" t="s">
        <v>9106</v>
      </c>
      <c r="D6130" s="9">
        <v>329605.67495265859</v>
      </c>
      <c r="E6130" s="9">
        <v>1753550.2249801089</v>
      </c>
      <c r="F6130" s="255" t="s">
        <v>9139</v>
      </c>
      <c r="G6130" s="9"/>
      <c r="H6130" s="255" t="s">
        <v>9171</v>
      </c>
      <c r="I6130" s="9">
        <v>4</v>
      </c>
    </row>
    <row r="6131" spans="1:9">
      <c r="A6131" s="255" t="s">
        <v>7311</v>
      </c>
      <c r="B6131" s="9">
        <v>2</v>
      </c>
      <c r="C6131" s="255" t="s">
        <v>9107</v>
      </c>
      <c r="D6131" s="9">
        <v>337175506.84583956</v>
      </c>
      <c r="E6131" s="9">
        <v>1753550.2249801089</v>
      </c>
      <c r="F6131" s="255" t="s">
        <v>9139</v>
      </c>
      <c r="G6131" s="9"/>
      <c r="H6131" s="255" t="s">
        <v>9171</v>
      </c>
      <c r="I6131" s="9">
        <v>4</v>
      </c>
    </row>
    <row r="6132" spans="1:9">
      <c r="A6132" s="255" t="s">
        <v>7312</v>
      </c>
      <c r="B6132" s="9">
        <v>2</v>
      </c>
      <c r="C6132" s="255" t="s">
        <v>9108</v>
      </c>
      <c r="D6132" s="9">
        <v>0.18796477583434909</v>
      </c>
      <c r="E6132" s="9">
        <v>1753550.2249801089</v>
      </c>
      <c r="F6132" s="255" t="s">
        <v>9139</v>
      </c>
      <c r="G6132" s="9"/>
      <c r="H6132" s="255" t="s">
        <v>9171</v>
      </c>
      <c r="I6132" s="9">
        <v>4</v>
      </c>
    </row>
    <row r="6133" spans="1:9">
      <c r="A6133" s="255" t="s">
        <v>7313</v>
      </c>
      <c r="B6133" s="9">
        <v>2</v>
      </c>
      <c r="C6133" s="255" t="s">
        <v>9215</v>
      </c>
      <c r="D6133" s="9">
        <v>192.28163644395428</v>
      </c>
      <c r="E6133" s="9">
        <v>1753550.2249801089</v>
      </c>
      <c r="F6133" s="255" t="s">
        <v>9139</v>
      </c>
      <c r="G6133" s="9"/>
      <c r="H6133" s="255" t="s">
        <v>9171</v>
      </c>
      <c r="I6133" s="9">
        <v>4</v>
      </c>
    </row>
    <row r="6134" spans="1:9">
      <c r="A6134" s="255" t="s">
        <v>7314</v>
      </c>
      <c r="B6134" s="9">
        <v>2</v>
      </c>
      <c r="C6134" s="255" t="s">
        <v>9106</v>
      </c>
      <c r="D6134" s="9">
        <v>469587.10662733705</v>
      </c>
      <c r="E6134" s="9">
        <v>1753550.2249801089</v>
      </c>
      <c r="F6134" s="255" t="s">
        <v>9140</v>
      </c>
      <c r="G6134" s="9"/>
      <c r="H6134" s="255" t="s">
        <v>9171</v>
      </c>
      <c r="I6134" s="9">
        <v>4</v>
      </c>
    </row>
    <row r="6135" spans="1:9">
      <c r="A6135" s="255" t="s">
        <v>7315</v>
      </c>
      <c r="B6135" s="9">
        <v>2</v>
      </c>
      <c r="C6135" s="255" t="s">
        <v>9107</v>
      </c>
      <c r="D6135" s="9">
        <v>796743512.28572106</v>
      </c>
      <c r="E6135" s="9">
        <v>1753550.2249801089</v>
      </c>
      <c r="F6135" s="255" t="s">
        <v>9140</v>
      </c>
      <c r="G6135" s="9"/>
      <c r="H6135" s="255" t="s">
        <v>9171</v>
      </c>
      <c r="I6135" s="9">
        <v>4</v>
      </c>
    </row>
    <row r="6136" spans="1:9">
      <c r="A6136" s="255" t="s">
        <v>7316</v>
      </c>
      <c r="B6136" s="9">
        <v>2</v>
      </c>
      <c r="C6136" s="255" t="s">
        <v>9108</v>
      </c>
      <c r="D6136" s="9">
        <v>0.26779221942882403</v>
      </c>
      <c r="E6136" s="9">
        <v>1753550.2249801089</v>
      </c>
      <c r="F6136" s="255" t="s">
        <v>9140</v>
      </c>
      <c r="G6136" s="9"/>
      <c r="H6136" s="255" t="s">
        <v>9171</v>
      </c>
      <c r="I6136" s="9">
        <v>4</v>
      </c>
    </row>
    <row r="6137" spans="1:9">
      <c r="A6137" s="255" t="s">
        <v>7317</v>
      </c>
      <c r="B6137" s="9">
        <v>2</v>
      </c>
      <c r="C6137" s="255" t="s">
        <v>9215</v>
      </c>
      <c r="D6137" s="9">
        <v>454.36024639371749</v>
      </c>
      <c r="E6137" s="9">
        <v>1753550.2249801089</v>
      </c>
      <c r="F6137" s="255" t="s">
        <v>9140</v>
      </c>
      <c r="G6137" s="9"/>
      <c r="H6137" s="255" t="s">
        <v>9171</v>
      </c>
      <c r="I6137" s="9">
        <v>4</v>
      </c>
    </row>
    <row r="6138" spans="1:9">
      <c r="A6138" s="255" t="s">
        <v>7318</v>
      </c>
      <c r="B6138" s="9">
        <v>2</v>
      </c>
      <c r="C6138" s="255" t="s">
        <v>9106</v>
      </c>
      <c r="D6138" s="9">
        <v>0</v>
      </c>
      <c r="E6138" s="9">
        <v>1753550.2249801089</v>
      </c>
      <c r="F6138" s="255" t="s">
        <v>9141</v>
      </c>
      <c r="G6138" s="9"/>
      <c r="H6138" s="255" t="s">
        <v>9171</v>
      </c>
      <c r="I6138" s="9">
        <v>4</v>
      </c>
    </row>
    <row r="6139" spans="1:9">
      <c r="A6139" s="255" t="s">
        <v>7319</v>
      </c>
      <c r="B6139" s="9">
        <v>2</v>
      </c>
      <c r="C6139" s="255" t="s">
        <v>9107</v>
      </c>
      <c r="D6139" s="9">
        <v>0</v>
      </c>
      <c r="E6139" s="9">
        <v>1753550.2249801089</v>
      </c>
      <c r="F6139" s="255" t="s">
        <v>9141</v>
      </c>
      <c r="G6139" s="9"/>
      <c r="H6139" s="255" t="s">
        <v>9171</v>
      </c>
      <c r="I6139" s="9">
        <v>4</v>
      </c>
    </row>
    <row r="6140" spans="1:9">
      <c r="A6140" s="255" t="s">
        <v>7320</v>
      </c>
      <c r="B6140" s="9">
        <v>2</v>
      </c>
      <c r="C6140" s="255" t="s">
        <v>9108</v>
      </c>
      <c r="D6140" s="9">
        <v>0</v>
      </c>
      <c r="E6140" s="9">
        <v>1753550.2249801089</v>
      </c>
      <c r="F6140" s="255" t="s">
        <v>9141</v>
      </c>
      <c r="G6140" s="9"/>
      <c r="H6140" s="255" t="s">
        <v>9171</v>
      </c>
      <c r="I6140" s="9">
        <v>4</v>
      </c>
    </row>
    <row r="6141" spans="1:9">
      <c r="A6141" s="255" t="s">
        <v>7321</v>
      </c>
      <c r="B6141" s="9">
        <v>2</v>
      </c>
      <c r="C6141" s="255" t="s">
        <v>9215</v>
      </c>
      <c r="D6141" s="9">
        <v>0</v>
      </c>
      <c r="E6141" s="9">
        <v>1753550.2249801089</v>
      </c>
      <c r="F6141" s="255" t="s">
        <v>9141</v>
      </c>
      <c r="G6141" s="9"/>
      <c r="H6141" s="255" t="s">
        <v>9171</v>
      </c>
      <c r="I6141" s="9">
        <v>4</v>
      </c>
    </row>
    <row r="6142" spans="1:9">
      <c r="A6142" s="255" t="s">
        <v>7322</v>
      </c>
      <c r="B6142" s="9">
        <v>3</v>
      </c>
      <c r="C6142" s="255" t="s">
        <v>9106</v>
      </c>
      <c r="D6142" s="9">
        <v>683529.99943361979</v>
      </c>
      <c r="E6142" s="9">
        <v>1738714.7758603003</v>
      </c>
      <c r="F6142" s="255" t="s">
        <v>9117</v>
      </c>
      <c r="G6142" s="9"/>
      <c r="H6142" s="255" t="s">
        <v>9171</v>
      </c>
      <c r="I6142" s="9">
        <v>4</v>
      </c>
    </row>
    <row r="6143" spans="1:9">
      <c r="A6143" s="255" t="s">
        <v>7323</v>
      </c>
      <c r="B6143" s="9">
        <v>3</v>
      </c>
      <c r="C6143" s="255" t="s">
        <v>9107</v>
      </c>
      <c r="D6143" s="9">
        <v>1599003115.1380095</v>
      </c>
      <c r="E6143" s="9">
        <v>1738714.7758603003</v>
      </c>
      <c r="F6143" s="255" t="s">
        <v>9117</v>
      </c>
      <c r="G6143" s="9"/>
      <c r="H6143" s="255" t="s">
        <v>9171</v>
      </c>
      <c r="I6143" s="9">
        <v>4</v>
      </c>
    </row>
    <row r="6144" spans="1:9">
      <c r="A6144" s="255" t="s">
        <v>7324</v>
      </c>
      <c r="B6144" s="9">
        <v>3</v>
      </c>
      <c r="C6144" s="255" t="s">
        <v>9108</v>
      </c>
      <c r="D6144" s="9">
        <v>0.39312370776593608</v>
      </c>
      <c r="E6144" s="9">
        <v>1738714.7758603003</v>
      </c>
      <c r="F6144" s="255" t="s">
        <v>9117</v>
      </c>
      <c r="G6144" s="9"/>
      <c r="H6144" s="255" t="s">
        <v>9171</v>
      </c>
      <c r="I6144" s="9">
        <v>4</v>
      </c>
    </row>
    <row r="6145" spans="1:9">
      <c r="A6145" s="255" t="s">
        <v>7325</v>
      </c>
      <c r="B6145" s="9">
        <v>3</v>
      </c>
      <c r="C6145" s="255" t="s">
        <v>9215</v>
      </c>
      <c r="D6145" s="9">
        <v>919.64659030796895</v>
      </c>
      <c r="E6145" s="9">
        <v>1738714.7758603003</v>
      </c>
      <c r="F6145" s="255" t="s">
        <v>9117</v>
      </c>
      <c r="G6145" s="9"/>
      <c r="H6145" s="255" t="s">
        <v>9171</v>
      </c>
      <c r="I6145" s="9">
        <v>4</v>
      </c>
    </row>
    <row r="6146" spans="1:9">
      <c r="A6146" s="255" t="s">
        <v>7326</v>
      </c>
      <c r="B6146" s="9">
        <v>3</v>
      </c>
      <c r="C6146" s="255" t="s">
        <v>9106</v>
      </c>
      <c r="D6146" s="9">
        <v>0</v>
      </c>
      <c r="E6146" s="9">
        <v>1738714.7758603003</v>
      </c>
      <c r="F6146" s="255" t="s">
        <v>9118</v>
      </c>
      <c r="G6146" s="9"/>
      <c r="H6146" s="255" t="s">
        <v>9171</v>
      </c>
      <c r="I6146" s="9">
        <v>4</v>
      </c>
    </row>
    <row r="6147" spans="1:9">
      <c r="A6147" s="255" t="s">
        <v>7327</v>
      </c>
      <c r="B6147" s="9">
        <v>3</v>
      </c>
      <c r="C6147" s="255" t="s">
        <v>9107</v>
      </c>
      <c r="D6147" s="9">
        <v>0</v>
      </c>
      <c r="E6147" s="9">
        <v>1738714.7758603003</v>
      </c>
      <c r="F6147" s="255" t="s">
        <v>9118</v>
      </c>
      <c r="G6147" s="9"/>
      <c r="H6147" s="255" t="s">
        <v>9171</v>
      </c>
      <c r="I6147" s="9">
        <v>4</v>
      </c>
    </row>
    <row r="6148" spans="1:9">
      <c r="A6148" s="255" t="s">
        <v>7328</v>
      </c>
      <c r="B6148" s="9">
        <v>3</v>
      </c>
      <c r="C6148" s="255" t="s">
        <v>9108</v>
      </c>
      <c r="D6148" s="9">
        <v>0</v>
      </c>
      <c r="E6148" s="9">
        <v>1738714.7758603003</v>
      </c>
      <c r="F6148" s="255" t="s">
        <v>9118</v>
      </c>
      <c r="G6148" s="9"/>
      <c r="H6148" s="255" t="s">
        <v>9171</v>
      </c>
      <c r="I6148" s="9">
        <v>4</v>
      </c>
    </row>
    <row r="6149" spans="1:9">
      <c r="A6149" s="255" t="s">
        <v>7329</v>
      </c>
      <c r="B6149" s="9">
        <v>3</v>
      </c>
      <c r="C6149" s="255" t="s">
        <v>9215</v>
      </c>
      <c r="D6149" s="9">
        <v>0</v>
      </c>
      <c r="E6149" s="9">
        <v>1738714.7758603003</v>
      </c>
      <c r="F6149" s="255" t="s">
        <v>9118</v>
      </c>
      <c r="G6149" s="9"/>
      <c r="H6149" s="255" t="s">
        <v>9171</v>
      </c>
      <c r="I6149" s="9">
        <v>4</v>
      </c>
    </row>
    <row r="6150" spans="1:9">
      <c r="A6150" s="255" t="s">
        <v>7330</v>
      </c>
      <c r="B6150" s="9">
        <v>3</v>
      </c>
      <c r="C6150" s="255" t="s">
        <v>9106</v>
      </c>
      <c r="D6150" s="9">
        <v>0</v>
      </c>
      <c r="E6150" s="9">
        <v>1738714.7758603003</v>
      </c>
      <c r="F6150" s="255" t="s">
        <v>9119</v>
      </c>
      <c r="G6150" s="9"/>
      <c r="H6150" s="255" t="s">
        <v>9171</v>
      </c>
      <c r="I6150" s="9">
        <v>4</v>
      </c>
    </row>
    <row r="6151" spans="1:9">
      <c r="A6151" s="255" t="s">
        <v>7331</v>
      </c>
      <c r="B6151" s="9">
        <v>3</v>
      </c>
      <c r="C6151" s="255" t="s">
        <v>9107</v>
      </c>
      <c r="D6151" s="9">
        <v>0</v>
      </c>
      <c r="E6151" s="9">
        <v>1738714.7758603003</v>
      </c>
      <c r="F6151" s="255" t="s">
        <v>9119</v>
      </c>
      <c r="G6151" s="9"/>
      <c r="H6151" s="255" t="s">
        <v>9171</v>
      </c>
      <c r="I6151" s="9">
        <v>4</v>
      </c>
    </row>
    <row r="6152" spans="1:9">
      <c r="A6152" s="255" t="s">
        <v>7332</v>
      </c>
      <c r="B6152" s="9">
        <v>3</v>
      </c>
      <c r="C6152" s="255" t="s">
        <v>9108</v>
      </c>
      <c r="D6152" s="9">
        <v>0</v>
      </c>
      <c r="E6152" s="9">
        <v>1738714.7758603003</v>
      </c>
      <c r="F6152" s="255" t="s">
        <v>9119</v>
      </c>
      <c r="G6152" s="9"/>
      <c r="H6152" s="255" t="s">
        <v>9171</v>
      </c>
      <c r="I6152" s="9">
        <v>4</v>
      </c>
    </row>
    <row r="6153" spans="1:9">
      <c r="A6153" s="255" t="s">
        <v>7333</v>
      </c>
      <c r="B6153" s="9">
        <v>3</v>
      </c>
      <c r="C6153" s="255" t="s">
        <v>9215</v>
      </c>
      <c r="D6153" s="9">
        <v>0</v>
      </c>
      <c r="E6153" s="9">
        <v>1738714.7758603003</v>
      </c>
      <c r="F6153" s="255" t="s">
        <v>9119</v>
      </c>
      <c r="G6153" s="9"/>
      <c r="H6153" s="255" t="s">
        <v>9171</v>
      </c>
      <c r="I6153" s="9">
        <v>4</v>
      </c>
    </row>
    <row r="6154" spans="1:9">
      <c r="A6154" s="255" t="s">
        <v>7334</v>
      </c>
      <c r="B6154" s="9">
        <v>3</v>
      </c>
      <c r="C6154" s="255" t="s">
        <v>9106</v>
      </c>
      <c r="D6154" s="9">
        <v>0</v>
      </c>
      <c r="E6154" s="9">
        <v>1738714.7758603003</v>
      </c>
      <c r="F6154" s="255" t="s">
        <v>9120</v>
      </c>
      <c r="G6154" s="9"/>
      <c r="H6154" s="255" t="s">
        <v>9171</v>
      </c>
      <c r="I6154" s="9">
        <v>4</v>
      </c>
    </row>
    <row r="6155" spans="1:9">
      <c r="A6155" s="255" t="s">
        <v>7335</v>
      </c>
      <c r="B6155" s="9">
        <v>3</v>
      </c>
      <c r="C6155" s="255" t="s">
        <v>9107</v>
      </c>
      <c r="D6155" s="9">
        <v>0</v>
      </c>
      <c r="E6155" s="9">
        <v>1738714.7758603003</v>
      </c>
      <c r="F6155" s="255" t="s">
        <v>9120</v>
      </c>
      <c r="G6155" s="9"/>
      <c r="H6155" s="255" t="s">
        <v>9171</v>
      </c>
      <c r="I6155" s="9">
        <v>4</v>
      </c>
    </row>
    <row r="6156" spans="1:9">
      <c r="A6156" s="255" t="s">
        <v>7336</v>
      </c>
      <c r="B6156" s="9">
        <v>3</v>
      </c>
      <c r="C6156" s="255" t="s">
        <v>9108</v>
      </c>
      <c r="D6156" s="9">
        <v>0</v>
      </c>
      <c r="E6156" s="9">
        <v>1738714.7758603003</v>
      </c>
      <c r="F6156" s="255" t="s">
        <v>9120</v>
      </c>
      <c r="G6156" s="9"/>
      <c r="H6156" s="255" t="s">
        <v>9171</v>
      </c>
      <c r="I6156" s="9">
        <v>4</v>
      </c>
    </row>
    <row r="6157" spans="1:9">
      <c r="A6157" s="255" t="s">
        <v>7337</v>
      </c>
      <c r="B6157" s="9">
        <v>3</v>
      </c>
      <c r="C6157" s="255" t="s">
        <v>9215</v>
      </c>
      <c r="D6157" s="9">
        <v>0</v>
      </c>
      <c r="E6157" s="9">
        <v>1738714.7758603003</v>
      </c>
      <c r="F6157" s="255" t="s">
        <v>9120</v>
      </c>
      <c r="G6157" s="9"/>
      <c r="H6157" s="255" t="s">
        <v>9171</v>
      </c>
      <c r="I6157" s="9">
        <v>4</v>
      </c>
    </row>
    <row r="6158" spans="1:9">
      <c r="A6158" s="255" t="s">
        <v>7338</v>
      </c>
      <c r="B6158" s="9">
        <v>3</v>
      </c>
      <c r="C6158" s="255" t="s">
        <v>9106</v>
      </c>
      <c r="D6158" s="9">
        <v>0</v>
      </c>
      <c r="E6158" s="9">
        <v>1738714.7758603003</v>
      </c>
      <c r="F6158" s="255" t="s">
        <v>9121</v>
      </c>
      <c r="G6158" s="9"/>
      <c r="H6158" s="255" t="s">
        <v>9171</v>
      </c>
      <c r="I6158" s="9">
        <v>4</v>
      </c>
    </row>
    <row r="6159" spans="1:9">
      <c r="A6159" s="255" t="s">
        <v>7339</v>
      </c>
      <c r="B6159" s="9">
        <v>3</v>
      </c>
      <c r="C6159" s="255" t="s">
        <v>9107</v>
      </c>
      <c r="D6159" s="9">
        <v>0</v>
      </c>
      <c r="E6159" s="9">
        <v>1738714.7758603003</v>
      </c>
      <c r="F6159" s="255" t="s">
        <v>9121</v>
      </c>
      <c r="G6159" s="9"/>
      <c r="H6159" s="255" t="s">
        <v>9171</v>
      </c>
      <c r="I6159" s="9">
        <v>4</v>
      </c>
    </row>
    <row r="6160" spans="1:9">
      <c r="A6160" s="255" t="s">
        <v>7340</v>
      </c>
      <c r="B6160" s="9">
        <v>3</v>
      </c>
      <c r="C6160" s="255" t="s">
        <v>9108</v>
      </c>
      <c r="D6160" s="9">
        <v>0</v>
      </c>
      <c r="E6160" s="9">
        <v>1738714.7758603003</v>
      </c>
      <c r="F6160" s="255" t="s">
        <v>9121</v>
      </c>
      <c r="G6160" s="9"/>
      <c r="H6160" s="255" t="s">
        <v>9171</v>
      </c>
      <c r="I6160" s="9">
        <v>4</v>
      </c>
    </row>
    <row r="6161" spans="1:9">
      <c r="A6161" s="255" t="s">
        <v>7341</v>
      </c>
      <c r="B6161" s="9">
        <v>3</v>
      </c>
      <c r="C6161" s="255" t="s">
        <v>9215</v>
      </c>
      <c r="D6161" s="9">
        <v>0</v>
      </c>
      <c r="E6161" s="9">
        <v>1738714.7758603003</v>
      </c>
      <c r="F6161" s="255" t="s">
        <v>9121</v>
      </c>
      <c r="G6161" s="9"/>
      <c r="H6161" s="255" t="s">
        <v>9171</v>
      </c>
      <c r="I6161" s="9">
        <v>4</v>
      </c>
    </row>
    <row r="6162" spans="1:9">
      <c r="A6162" s="255" t="s">
        <v>7342</v>
      </c>
      <c r="B6162" s="9">
        <v>3</v>
      </c>
      <c r="C6162" s="255" t="s">
        <v>9106</v>
      </c>
      <c r="D6162" s="9">
        <v>0</v>
      </c>
      <c r="E6162" s="9">
        <v>1738714.7758603003</v>
      </c>
      <c r="F6162" s="255" t="s">
        <v>9122</v>
      </c>
      <c r="G6162" s="9"/>
      <c r="H6162" s="255" t="s">
        <v>9171</v>
      </c>
      <c r="I6162" s="9">
        <v>4</v>
      </c>
    </row>
    <row r="6163" spans="1:9">
      <c r="A6163" s="255" t="s">
        <v>7343</v>
      </c>
      <c r="B6163" s="9">
        <v>3</v>
      </c>
      <c r="C6163" s="255" t="s">
        <v>9107</v>
      </c>
      <c r="D6163" s="9">
        <v>0</v>
      </c>
      <c r="E6163" s="9">
        <v>1738714.7758603003</v>
      </c>
      <c r="F6163" s="255" t="s">
        <v>9122</v>
      </c>
      <c r="G6163" s="9"/>
      <c r="H6163" s="255" t="s">
        <v>9171</v>
      </c>
      <c r="I6163" s="9">
        <v>4</v>
      </c>
    </row>
    <row r="6164" spans="1:9">
      <c r="A6164" s="255" t="s">
        <v>7344</v>
      </c>
      <c r="B6164" s="9">
        <v>3</v>
      </c>
      <c r="C6164" s="255" t="s">
        <v>9108</v>
      </c>
      <c r="D6164" s="9">
        <v>0</v>
      </c>
      <c r="E6164" s="9">
        <v>1738714.7758603003</v>
      </c>
      <c r="F6164" s="255" t="s">
        <v>9122</v>
      </c>
      <c r="G6164" s="9"/>
      <c r="H6164" s="255" t="s">
        <v>9171</v>
      </c>
      <c r="I6164" s="9">
        <v>4</v>
      </c>
    </row>
    <row r="6165" spans="1:9">
      <c r="A6165" s="255" t="s">
        <v>7345</v>
      </c>
      <c r="B6165" s="9">
        <v>3</v>
      </c>
      <c r="C6165" s="255" t="s">
        <v>9215</v>
      </c>
      <c r="D6165" s="9">
        <v>0</v>
      </c>
      <c r="E6165" s="9">
        <v>1738714.7758603003</v>
      </c>
      <c r="F6165" s="255" t="s">
        <v>9122</v>
      </c>
      <c r="G6165" s="9"/>
      <c r="H6165" s="255" t="s">
        <v>9171</v>
      </c>
      <c r="I6165" s="9">
        <v>4</v>
      </c>
    </row>
    <row r="6166" spans="1:9">
      <c r="A6166" s="255" t="s">
        <v>7346</v>
      </c>
      <c r="B6166" s="9">
        <v>3</v>
      </c>
      <c r="C6166" s="255" t="s">
        <v>9106</v>
      </c>
      <c r="D6166" s="9">
        <v>0</v>
      </c>
      <c r="E6166" s="9">
        <v>1738714.7758603003</v>
      </c>
      <c r="F6166" s="255" t="s">
        <v>9123</v>
      </c>
      <c r="G6166" s="9"/>
      <c r="H6166" s="255" t="s">
        <v>9171</v>
      </c>
      <c r="I6166" s="9">
        <v>4</v>
      </c>
    </row>
    <row r="6167" spans="1:9">
      <c r="A6167" s="255" t="s">
        <v>7347</v>
      </c>
      <c r="B6167" s="9">
        <v>3</v>
      </c>
      <c r="C6167" s="255" t="s">
        <v>9107</v>
      </c>
      <c r="D6167" s="9">
        <v>0</v>
      </c>
      <c r="E6167" s="9">
        <v>1738714.7758603003</v>
      </c>
      <c r="F6167" s="255" t="s">
        <v>9123</v>
      </c>
      <c r="G6167" s="9"/>
      <c r="H6167" s="255" t="s">
        <v>9171</v>
      </c>
      <c r="I6167" s="9">
        <v>4</v>
      </c>
    </row>
    <row r="6168" spans="1:9">
      <c r="A6168" s="255" t="s">
        <v>7348</v>
      </c>
      <c r="B6168" s="9">
        <v>3</v>
      </c>
      <c r="C6168" s="255" t="s">
        <v>9108</v>
      </c>
      <c r="D6168" s="9">
        <v>0</v>
      </c>
      <c r="E6168" s="9">
        <v>1738714.7758603003</v>
      </c>
      <c r="F6168" s="255" t="s">
        <v>9123</v>
      </c>
      <c r="G6168" s="9"/>
      <c r="H6168" s="255" t="s">
        <v>9171</v>
      </c>
      <c r="I6168" s="9">
        <v>4</v>
      </c>
    </row>
    <row r="6169" spans="1:9">
      <c r="A6169" s="255" t="s">
        <v>7349</v>
      </c>
      <c r="B6169" s="9">
        <v>3</v>
      </c>
      <c r="C6169" s="255" t="s">
        <v>9215</v>
      </c>
      <c r="D6169" s="9">
        <v>0</v>
      </c>
      <c r="E6169" s="9">
        <v>1738714.7758603003</v>
      </c>
      <c r="F6169" s="255" t="s">
        <v>9123</v>
      </c>
      <c r="G6169" s="9"/>
      <c r="H6169" s="255" t="s">
        <v>9171</v>
      </c>
      <c r="I6169" s="9">
        <v>4</v>
      </c>
    </row>
    <row r="6170" spans="1:9">
      <c r="A6170" s="255" t="s">
        <v>7350</v>
      </c>
      <c r="B6170" s="9">
        <v>3</v>
      </c>
      <c r="C6170" s="255" t="s">
        <v>9106</v>
      </c>
      <c r="D6170" s="9">
        <v>0</v>
      </c>
      <c r="E6170" s="9">
        <v>1738714.7758603003</v>
      </c>
      <c r="F6170" s="255" t="s">
        <v>9124</v>
      </c>
      <c r="G6170" s="9"/>
      <c r="H6170" s="255" t="s">
        <v>9171</v>
      </c>
      <c r="I6170" s="9">
        <v>4</v>
      </c>
    </row>
    <row r="6171" spans="1:9">
      <c r="A6171" s="255" t="s">
        <v>7351</v>
      </c>
      <c r="B6171" s="9">
        <v>3</v>
      </c>
      <c r="C6171" s="255" t="s">
        <v>9107</v>
      </c>
      <c r="D6171" s="9">
        <v>0</v>
      </c>
      <c r="E6171" s="9">
        <v>1738714.7758603003</v>
      </c>
      <c r="F6171" s="255" t="s">
        <v>9124</v>
      </c>
      <c r="G6171" s="9"/>
      <c r="H6171" s="255" t="s">
        <v>9171</v>
      </c>
      <c r="I6171" s="9">
        <v>4</v>
      </c>
    </row>
    <row r="6172" spans="1:9">
      <c r="A6172" s="255" t="s">
        <v>7352</v>
      </c>
      <c r="B6172" s="9">
        <v>3</v>
      </c>
      <c r="C6172" s="255" t="s">
        <v>9108</v>
      </c>
      <c r="D6172" s="9">
        <v>0</v>
      </c>
      <c r="E6172" s="9">
        <v>1738714.7758603003</v>
      </c>
      <c r="F6172" s="255" t="s">
        <v>9124</v>
      </c>
      <c r="G6172" s="9"/>
      <c r="H6172" s="255" t="s">
        <v>9171</v>
      </c>
      <c r="I6172" s="9">
        <v>4</v>
      </c>
    </row>
    <row r="6173" spans="1:9">
      <c r="A6173" s="255" t="s">
        <v>7353</v>
      </c>
      <c r="B6173" s="9">
        <v>3</v>
      </c>
      <c r="C6173" s="255" t="s">
        <v>9215</v>
      </c>
      <c r="D6173" s="9">
        <v>0</v>
      </c>
      <c r="E6173" s="9">
        <v>1738714.7758603003</v>
      </c>
      <c r="F6173" s="255" t="s">
        <v>9124</v>
      </c>
      <c r="G6173" s="9"/>
      <c r="H6173" s="255" t="s">
        <v>9171</v>
      </c>
      <c r="I6173" s="9">
        <v>4</v>
      </c>
    </row>
    <row r="6174" spans="1:9">
      <c r="A6174" s="255" t="s">
        <v>7354</v>
      </c>
      <c r="B6174" s="9">
        <v>3</v>
      </c>
      <c r="C6174" s="255" t="s">
        <v>9106</v>
      </c>
      <c r="D6174" s="9">
        <v>1671594.793978171</v>
      </c>
      <c r="E6174" s="9">
        <v>1738714.7758603003</v>
      </c>
      <c r="F6174" s="255" t="s">
        <v>9125</v>
      </c>
      <c r="G6174" s="9"/>
      <c r="H6174" s="255" t="s">
        <v>9171</v>
      </c>
      <c r="I6174" s="9">
        <v>4</v>
      </c>
    </row>
    <row r="6175" spans="1:9">
      <c r="A6175" s="255" t="s">
        <v>7355</v>
      </c>
      <c r="B6175" s="9">
        <v>3</v>
      </c>
      <c r="C6175" s="255" t="s">
        <v>9107</v>
      </c>
      <c r="D6175" s="9">
        <v>4049741692.6230183</v>
      </c>
      <c r="E6175" s="9">
        <v>1738714.7758603003</v>
      </c>
      <c r="F6175" s="255" t="s">
        <v>9125</v>
      </c>
      <c r="G6175" s="9"/>
      <c r="H6175" s="255" t="s">
        <v>9171</v>
      </c>
      <c r="I6175" s="9">
        <v>4</v>
      </c>
    </row>
    <row r="6176" spans="1:9">
      <c r="A6176" s="255" t="s">
        <v>7356</v>
      </c>
      <c r="B6176" s="9">
        <v>3</v>
      </c>
      <c r="C6176" s="255" t="s">
        <v>9108</v>
      </c>
      <c r="D6176" s="9">
        <v>0.96139678409938223</v>
      </c>
      <c r="E6176" s="9">
        <v>1738714.7758603003</v>
      </c>
      <c r="F6176" s="255" t="s">
        <v>9125</v>
      </c>
      <c r="G6176" s="9"/>
      <c r="H6176" s="255" t="s">
        <v>9171</v>
      </c>
      <c r="I6176" s="9">
        <v>4</v>
      </c>
    </row>
    <row r="6177" spans="1:9">
      <c r="A6177" s="255" t="s">
        <v>7357</v>
      </c>
      <c r="B6177" s="9">
        <v>3</v>
      </c>
      <c r="C6177" s="255" t="s">
        <v>9215</v>
      </c>
      <c r="D6177" s="9">
        <v>2329.1581510942428</v>
      </c>
      <c r="E6177" s="9">
        <v>1738714.7758603003</v>
      </c>
      <c r="F6177" s="255" t="s">
        <v>9125</v>
      </c>
      <c r="G6177" s="9"/>
      <c r="H6177" s="255" t="s">
        <v>9171</v>
      </c>
      <c r="I6177" s="9">
        <v>4</v>
      </c>
    </row>
    <row r="6178" spans="1:9">
      <c r="A6178" s="255" t="s">
        <v>7358</v>
      </c>
      <c r="B6178" s="9">
        <v>3</v>
      </c>
      <c r="C6178" s="255" t="s">
        <v>9106</v>
      </c>
      <c r="D6178" s="9">
        <v>1671594.793978171</v>
      </c>
      <c r="E6178" s="9">
        <v>1738714.7758603003</v>
      </c>
      <c r="F6178" s="255" t="s">
        <v>9126</v>
      </c>
      <c r="G6178" s="9"/>
      <c r="H6178" s="255" t="s">
        <v>9171</v>
      </c>
      <c r="I6178" s="9">
        <v>4</v>
      </c>
    </row>
    <row r="6179" spans="1:9">
      <c r="A6179" s="255" t="s">
        <v>7359</v>
      </c>
      <c r="B6179" s="9">
        <v>3</v>
      </c>
      <c r="C6179" s="255" t="s">
        <v>9107</v>
      </c>
      <c r="D6179" s="9">
        <v>4049741692.6230183</v>
      </c>
      <c r="E6179" s="9">
        <v>1738714.7758603003</v>
      </c>
      <c r="F6179" s="255" t="s">
        <v>9126</v>
      </c>
      <c r="G6179" s="9"/>
      <c r="H6179" s="255" t="s">
        <v>9171</v>
      </c>
      <c r="I6179" s="9">
        <v>4</v>
      </c>
    </row>
    <row r="6180" spans="1:9">
      <c r="A6180" s="255" t="s">
        <v>7360</v>
      </c>
      <c r="B6180" s="9">
        <v>3</v>
      </c>
      <c r="C6180" s="255" t="s">
        <v>9108</v>
      </c>
      <c r="D6180" s="9">
        <v>0.96139678409938223</v>
      </c>
      <c r="E6180" s="9">
        <v>1738714.7758603003</v>
      </c>
      <c r="F6180" s="255" t="s">
        <v>9126</v>
      </c>
      <c r="G6180" s="9"/>
      <c r="H6180" s="255" t="s">
        <v>9171</v>
      </c>
      <c r="I6180" s="9">
        <v>4</v>
      </c>
    </row>
    <row r="6181" spans="1:9">
      <c r="A6181" s="255" t="s">
        <v>7361</v>
      </c>
      <c r="B6181" s="9">
        <v>3</v>
      </c>
      <c r="C6181" s="255" t="s">
        <v>9215</v>
      </c>
      <c r="D6181" s="9">
        <v>2329.1581510942428</v>
      </c>
      <c r="E6181" s="9">
        <v>1738714.7758603003</v>
      </c>
      <c r="F6181" s="255" t="s">
        <v>9126</v>
      </c>
      <c r="G6181" s="9"/>
      <c r="H6181" s="255" t="s">
        <v>9171</v>
      </c>
      <c r="I6181" s="9">
        <v>4</v>
      </c>
    </row>
    <row r="6182" spans="1:9">
      <c r="A6182" s="255" t="s">
        <v>7362</v>
      </c>
      <c r="B6182" s="9">
        <v>3</v>
      </c>
      <c r="C6182" s="255" t="s">
        <v>9106</v>
      </c>
      <c r="D6182" s="9">
        <v>1671594.793978171</v>
      </c>
      <c r="E6182" s="9">
        <v>1738714.7758603003</v>
      </c>
      <c r="F6182" s="255" t="s">
        <v>9127</v>
      </c>
      <c r="G6182" s="9"/>
      <c r="H6182" s="255" t="s">
        <v>9171</v>
      </c>
      <c r="I6182" s="9">
        <v>4</v>
      </c>
    </row>
    <row r="6183" spans="1:9">
      <c r="A6183" s="255" t="s">
        <v>7363</v>
      </c>
      <c r="B6183" s="9">
        <v>3</v>
      </c>
      <c r="C6183" s="255" t="s">
        <v>9107</v>
      </c>
      <c r="D6183" s="9">
        <v>4049741692.6230183</v>
      </c>
      <c r="E6183" s="9">
        <v>1738714.7758603003</v>
      </c>
      <c r="F6183" s="255" t="s">
        <v>9127</v>
      </c>
      <c r="G6183" s="9"/>
      <c r="H6183" s="255" t="s">
        <v>9171</v>
      </c>
      <c r="I6183" s="9">
        <v>4</v>
      </c>
    </row>
    <row r="6184" spans="1:9">
      <c r="A6184" s="255" t="s">
        <v>7364</v>
      </c>
      <c r="B6184" s="9">
        <v>3</v>
      </c>
      <c r="C6184" s="255" t="s">
        <v>9108</v>
      </c>
      <c r="D6184" s="9">
        <v>0.96139678409938223</v>
      </c>
      <c r="E6184" s="9">
        <v>1738714.7758603003</v>
      </c>
      <c r="F6184" s="255" t="s">
        <v>9127</v>
      </c>
      <c r="G6184" s="9"/>
      <c r="H6184" s="255" t="s">
        <v>9171</v>
      </c>
      <c r="I6184" s="9">
        <v>4</v>
      </c>
    </row>
    <row r="6185" spans="1:9">
      <c r="A6185" s="255" t="s">
        <v>7365</v>
      </c>
      <c r="B6185" s="9">
        <v>3</v>
      </c>
      <c r="C6185" s="255" t="s">
        <v>9215</v>
      </c>
      <c r="D6185" s="9">
        <v>2329.1581510942428</v>
      </c>
      <c r="E6185" s="9">
        <v>1738714.7758603003</v>
      </c>
      <c r="F6185" s="255" t="s">
        <v>9127</v>
      </c>
      <c r="G6185" s="9"/>
      <c r="H6185" s="255" t="s">
        <v>9171</v>
      </c>
      <c r="I6185" s="9">
        <v>4</v>
      </c>
    </row>
    <row r="6186" spans="1:9">
      <c r="A6186" s="255" t="s">
        <v>7366</v>
      </c>
      <c r="B6186" s="9">
        <v>3</v>
      </c>
      <c r="C6186" s="255" t="s">
        <v>9106</v>
      </c>
      <c r="D6186" s="9">
        <v>1738714.7758603003</v>
      </c>
      <c r="E6186" s="9">
        <v>1738714.7758603003</v>
      </c>
      <c r="F6186" s="255" t="s">
        <v>9128</v>
      </c>
      <c r="G6186" s="9"/>
      <c r="H6186" s="255" t="s">
        <v>9171</v>
      </c>
      <c r="I6186" s="9">
        <v>4</v>
      </c>
    </row>
    <row r="6187" spans="1:9">
      <c r="A6187" s="255" t="s">
        <v>7367</v>
      </c>
      <c r="B6187" s="9">
        <v>3</v>
      </c>
      <c r="C6187" s="255" t="s">
        <v>9107</v>
      </c>
      <c r="D6187" s="9">
        <v>1365220775.3615272</v>
      </c>
      <c r="E6187" s="9">
        <v>1738714.7758603003</v>
      </c>
      <c r="F6187" s="255" t="s">
        <v>9128</v>
      </c>
      <c r="G6187" s="9"/>
      <c r="H6187" s="255" t="s">
        <v>9171</v>
      </c>
      <c r="I6187" s="9">
        <v>4</v>
      </c>
    </row>
    <row r="6188" spans="1:9">
      <c r="A6188" s="255" t="s">
        <v>7368</v>
      </c>
      <c r="B6188" s="9">
        <v>3</v>
      </c>
      <c r="C6188" s="255" t="s">
        <v>9108</v>
      </c>
      <c r="D6188" s="9">
        <v>1</v>
      </c>
      <c r="E6188" s="9">
        <v>1738714.7758603003</v>
      </c>
      <c r="F6188" s="255" t="s">
        <v>9128</v>
      </c>
      <c r="G6188" s="9"/>
      <c r="H6188" s="255" t="s">
        <v>9171</v>
      </c>
      <c r="I6188" s="9">
        <v>4</v>
      </c>
    </row>
    <row r="6189" spans="1:9">
      <c r="A6189" s="255" t="s">
        <v>7369</v>
      </c>
      <c r="B6189" s="9">
        <v>3</v>
      </c>
      <c r="C6189" s="255" t="s">
        <v>9215</v>
      </c>
      <c r="D6189" s="9">
        <v>785.18960919626875</v>
      </c>
      <c r="E6189" s="9">
        <v>1738714.7758603003</v>
      </c>
      <c r="F6189" s="255" t="s">
        <v>9128</v>
      </c>
      <c r="G6189" s="9"/>
      <c r="H6189" s="255" t="s">
        <v>9171</v>
      </c>
      <c r="I6189" s="9">
        <v>4</v>
      </c>
    </row>
    <row r="6190" spans="1:9">
      <c r="A6190" s="255" t="s">
        <v>7370</v>
      </c>
      <c r="B6190" s="9">
        <v>3</v>
      </c>
      <c r="C6190" s="255" t="s">
        <v>9106</v>
      </c>
      <c r="D6190" s="9">
        <v>949379.35440651001</v>
      </c>
      <c r="E6190" s="9">
        <v>1738714.7758603003</v>
      </c>
      <c r="F6190" s="255" t="s">
        <v>9129</v>
      </c>
      <c r="G6190" s="9"/>
      <c r="H6190" s="255" t="s">
        <v>9171</v>
      </c>
      <c r="I6190" s="9">
        <v>4</v>
      </c>
    </row>
    <row r="6191" spans="1:9">
      <c r="A6191" s="255" t="s">
        <v>7371</v>
      </c>
      <c r="B6191" s="9">
        <v>3</v>
      </c>
      <c r="C6191" s="255" t="s">
        <v>9107</v>
      </c>
      <c r="D6191" s="9">
        <v>1813821149.1226249</v>
      </c>
      <c r="E6191" s="9">
        <v>1738714.7758603003</v>
      </c>
      <c r="F6191" s="255" t="s">
        <v>9129</v>
      </c>
      <c r="G6191" s="9"/>
      <c r="H6191" s="255" t="s">
        <v>9171</v>
      </c>
      <c r="I6191" s="9">
        <v>4</v>
      </c>
    </row>
    <row r="6192" spans="1:9">
      <c r="A6192" s="255" t="s">
        <v>7372</v>
      </c>
      <c r="B6192" s="9">
        <v>3</v>
      </c>
      <c r="C6192" s="255" t="s">
        <v>9108</v>
      </c>
      <c r="D6192" s="9">
        <v>0.5460236305501952</v>
      </c>
      <c r="E6192" s="9">
        <v>1738714.7758603003</v>
      </c>
      <c r="F6192" s="255" t="s">
        <v>9129</v>
      </c>
      <c r="G6192" s="9"/>
      <c r="H6192" s="255" t="s">
        <v>9171</v>
      </c>
      <c r="I6192" s="9">
        <v>4</v>
      </c>
    </row>
    <row r="6193" spans="1:9">
      <c r="A6193" s="255" t="s">
        <v>7373</v>
      </c>
      <c r="B6193" s="9">
        <v>3</v>
      </c>
      <c r="C6193" s="255" t="s">
        <v>9215</v>
      </c>
      <c r="D6193" s="9">
        <v>1043.1964887542654</v>
      </c>
      <c r="E6193" s="9">
        <v>1738714.7758603003</v>
      </c>
      <c r="F6193" s="255" t="s">
        <v>9129</v>
      </c>
      <c r="G6193" s="9"/>
      <c r="H6193" s="255" t="s">
        <v>9171</v>
      </c>
      <c r="I6193" s="9">
        <v>4</v>
      </c>
    </row>
    <row r="6194" spans="1:9">
      <c r="A6194" s="255" t="s">
        <v>7374</v>
      </c>
      <c r="B6194" s="9">
        <v>3</v>
      </c>
      <c r="C6194" s="255" t="s">
        <v>9106</v>
      </c>
      <c r="D6194" s="9">
        <v>1702639.498119348</v>
      </c>
      <c r="E6194" s="9">
        <v>1738714.7758603003</v>
      </c>
      <c r="F6194" s="255" t="s">
        <v>9130</v>
      </c>
      <c r="G6194" s="9"/>
      <c r="H6194" s="255" t="s">
        <v>9171</v>
      </c>
      <c r="I6194" s="9">
        <v>4</v>
      </c>
    </row>
    <row r="6195" spans="1:9">
      <c r="A6195" s="255" t="s">
        <v>7375</v>
      </c>
      <c r="B6195" s="9">
        <v>3</v>
      </c>
      <c r="C6195" s="255" t="s">
        <v>9107</v>
      </c>
      <c r="D6195" s="9">
        <v>5863562841.7456427</v>
      </c>
      <c r="E6195" s="9">
        <v>1738714.7758603003</v>
      </c>
      <c r="F6195" s="255" t="s">
        <v>9130</v>
      </c>
      <c r="G6195" s="9"/>
      <c r="H6195" s="255" t="s">
        <v>9171</v>
      </c>
      <c r="I6195" s="9">
        <v>4</v>
      </c>
    </row>
    <row r="6196" spans="1:9">
      <c r="A6196" s="255" t="s">
        <v>7376</v>
      </c>
      <c r="B6196" s="9">
        <v>3</v>
      </c>
      <c r="C6196" s="255" t="s">
        <v>9108</v>
      </c>
      <c r="D6196" s="9">
        <v>0.97925175638821926</v>
      </c>
      <c r="E6196" s="9">
        <v>1738714.7758603003</v>
      </c>
      <c r="F6196" s="255" t="s">
        <v>9130</v>
      </c>
      <c r="G6196" s="9"/>
      <c r="H6196" s="255" t="s">
        <v>9171</v>
      </c>
      <c r="I6196" s="9">
        <v>4</v>
      </c>
    </row>
    <row r="6197" spans="1:9">
      <c r="A6197" s="255" t="s">
        <v>7377</v>
      </c>
      <c r="B6197" s="9">
        <v>3</v>
      </c>
      <c r="C6197" s="255" t="s">
        <v>9215</v>
      </c>
      <c r="D6197" s="9">
        <v>3372.3546398485082</v>
      </c>
      <c r="E6197" s="9">
        <v>1738714.7758603003</v>
      </c>
      <c r="F6197" s="255" t="s">
        <v>9130</v>
      </c>
      <c r="G6197" s="9"/>
      <c r="H6197" s="255" t="s">
        <v>9171</v>
      </c>
      <c r="I6197" s="9">
        <v>4</v>
      </c>
    </row>
    <row r="6198" spans="1:9">
      <c r="A6198" s="255" t="s">
        <v>7378</v>
      </c>
      <c r="B6198" s="9">
        <v>3</v>
      </c>
      <c r="C6198" s="255" t="s">
        <v>9106</v>
      </c>
      <c r="D6198" s="9">
        <v>1702639.498119348</v>
      </c>
      <c r="E6198" s="9">
        <v>1738714.7758603003</v>
      </c>
      <c r="F6198" s="255" t="s">
        <v>9131</v>
      </c>
      <c r="G6198" s="9"/>
      <c r="H6198" s="255" t="s">
        <v>9171</v>
      </c>
      <c r="I6198" s="9">
        <v>4</v>
      </c>
    </row>
    <row r="6199" spans="1:9">
      <c r="A6199" s="255" t="s">
        <v>7379</v>
      </c>
      <c r="B6199" s="9">
        <v>3</v>
      </c>
      <c r="C6199" s="255" t="s">
        <v>9107</v>
      </c>
      <c r="D6199" s="9">
        <v>5863562841.7456427</v>
      </c>
      <c r="E6199" s="9">
        <v>1738714.7758603003</v>
      </c>
      <c r="F6199" s="255" t="s">
        <v>9131</v>
      </c>
      <c r="G6199" s="9"/>
      <c r="H6199" s="255" t="s">
        <v>9171</v>
      </c>
      <c r="I6199" s="9">
        <v>4</v>
      </c>
    </row>
    <row r="6200" spans="1:9">
      <c r="A6200" s="255" t="s">
        <v>7380</v>
      </c>
      <c r="B6200" s="9">
        <v>3</v>
      </c>
      <c r="C6200" s="255" t="s">
        <v>9108</v>
      </c>
      <c r="D6200" s="9">
        <v>0.97925175638821926</v>
      </c>
      <c r="E6200" s="9">
        <v>1738714.7758603003</v>
      </c>
      <c r="F6200" s="255" t="s">
        <v>9131</v>
      </c>
      <c r="G6200" s="9"/>
      <c r="H6200" s="255" t="s">
        <v>9171</v>
      </c>
      <c r="I6200" s="9">
        <v>4</v>
      </c>
    </row>
    <row r="6201" spans="1:9">
      <c r="A6201" s="255" t="s">
        <v>7381</v>
      </c>
      <c r="B6201" s="9">
        <v>3</v>
      </c>
      <c r="C6201" s="255" t="s">
        <v>9215</v>
      </c>
      <c r="D6201" s="9">
        <v>3372.3546398485082</v>
      </c>
      <c r="E6201" s="9">
        <v>1738714.7758603003</v>
      </c>
      <c r="F6201" s="255" t="s">
        <v>9131</v>
      </c>
      <c r="G6201" s="9"/>
      <c r="H6201" s="255" t="s">
        <v>9171</v>
      </c>
      <c r="I6201" s="9">
        <v>4</v>
      </c>
    </row>
    <row r="6202" spans="1:9">
      <c r="A6202" s="255" t="s">
        <v>7382</v>
      </c>
      <c r="B6202" s="9">
        <v>3</v>
      </c>
      <c r="C6202" s="255" t="s">
        <v>9106</v>
      </c>
      <c r="D6202" s="9">
        <v>788185.07743377599</v>
      </c>
      <c r="E6202" s="9">
        <v>1738714.7758603003</v>
      </c>
      <c r="F6202" s="255" t="s">
        <v>9132</v>
      </c>
      <c r="G6202" s="9"/>
      <c r="H6202" s="255" t="s">
        <v>9171</v>
      </c>
      <c r="I6202" s="9">
        <v>4</v>
      </c>
    </row>
    <row r="6203" spans="1:9">
      <c r="A6203" s="255" t="s">
        <v>7383</v>
      </c>
      <c r="B6203" s="9">
        <v>3</v>
      </c>
      <c r="C6203" s="255" t="s">
        <v>9107</v>
      </c>
      <c r="D6203" s="9">
        <v>2161056153.6105337</v>
      </c>
      <c r="E6203" s="9">
        <v>1738714.7758603003</v>
      </c>
      <c r="F6203" s="255" t="s">
        <v>9132</v>
      </c>
      <c r="G6203" s="9"/>
      <c r="H6203" s="255" t="s">
        <v>9171</v>
      </c>
      <c r="I6203" s="9">
        <v>4</v>
      </c>
    </row>
    <row r="6204" spans="1:9">
      <c r="A6204" s="255" t="s">
        <v>7384</v>
      </c>
      <c r="B6204" s="9">
        <v>3</v>
      </c>
      <c r="C6204" s="255" t="s">
        <v>9108</v>
      </c>
      <c r="D6204" s="9">
        <v>0.45331476351191019</v>
      </c>
      <c r="E6204" s="9">
        <v>1738714.7758603003</v>
      </c>
      <c r="F6204" s="255" t="s">
        <v>9132</v>
      </c>
      <c r="G6204" s="9"/>
      <c r="H6204" s="255" t="s">
        <v>9171</v>
      </c>
      <c r="I6204" s="9">
        <v>4</v>
      </c>
    </row>
    <row r="6205" spans="1:9">
      <c r="A6205" s="255" t="s">
        <v>7385</v>
      </c>
      <c r="B6205" s="9">
        <v>3</v>
      </c>
      <c r="C6205" s="255" t="s">
        <v>9215</v>
      </c>
      <c r="D6205" s="9">
        <v>1242.9043472879343</v>
      </c>
      <c r="E6205" s="9">
        <v>1738714.7758603003</v>
      </c>
      <c r="F6205" s="255" t="s">
        <v>9132</v>
      </c>
      <c r="G6205" s="9"/>
      <c r="H6205" s="255" t="s">
        <v>9171</v>
      </c>
      <c r="I6205" s="9">
        <v>4</v>
      </c>
    </row>
    <row r="6206" spans="1:9">
      <c r="A6206" s="255" t="s">
        <v>7386</v>
      </c>
      <c r="B6206" s="9">
        <v>3</v>
      </c>
      <c r="C6206" s="255" t="s">
        <v>9106</v>
      </c>
      <c r="D6206" s="9">
        <v>788185.07743377599</v>
      </c>
      <c r="E6206" s="9">
        <v>1738714.7758603003</v>
      </c>
      <c r="F6206" s="255" t="s">
        <v>9133</v>
      </c>
      <c r="G6206" s="9"/>
      <c r="H6206" s="255" t="s">
        <v>9171</v>
      </c>
      <c r="I6206" s="9">
        <v>4</v>
      </c>
    </row>
    <row r="6207" spans="1:9">
      <c r="A6207" s="255" t="s">
        <v>7387</v>
      </c>
      <c r="B6207" s="9">
        <v>3</v>
      </c>
      <c r="C6207" s="255" t="s">
        <v>9107</v>
      </c>
      <c r="D6207" s="9">
        <v>2161056153.6105337</v>
      </c>
      <c r="E6207" s="9">
        <v>1738714.7758603003</v>
      </c>
      <c r="F6207" s="255" t="s">
        <v>9133</v>
      </c>
      <c r="G6207" s="9"/>
      <c r="H6207" s="255" t="s">
        <v>9171</v>
      </c>
      <c r="I6207" s="9">
        <v>4</v>
      </c>
    </row>
    <row r="6208" spans="1:9">
      <c r="A6208" s="255" t="s">
        <v>7388</v>
      </c>
      <c r="B6208" s="9">
        <v>3</v>
      </c>
      <c r="C6208" s="255" t="s">
        <v>9108</v>
      </c>
      <c r="D6208" s="9">
        <v>0.45331476351191019</v>
      </c>
      <c r="E6208" s="9">
        <v>1738714.7758603003</v>
      </c>
      <c r="F6208" s="255" t="s">
        <v>9133</v>
      </c>
      <c r="G6208" s="9"/>
      <c r="H6208" s="255" t="s">
        <v>9171</v>
      </c>
      <c r="I6208" s="9">
        <v>4</v>
      </c>
    </row>
    <row r="6209" spans="1:9">
      <c r="A6209" s="255" t="s">
        <v>7389</v>
      </c>
      <c r="B6209" s="9">
        <v>3</v>
      </c>
      <c r="C6209" s="255" t="s">
        <v>9215</v>
      </c>
      <c r="D6209" s="9">
        <v>1242.9043472879343</v>
      </c>
      <c r="E6209" s="9">
        <v>1738714.7758603003</v>
      </c>
      <c r="F6209" s="255" t="s">
        <v>9133</v>
      </c>
      <c r="G6209" s="9"/>
      <c r="H6209" s="255" t="s">
        <v>9171</v>
      </c>
      <c r="I6209" s="9">
        <v>4</v>
      </c>
    </row>
    <row r="6210" spans="1:9">
      <c r="A6210" s="255" t="s">
        <v>7390</v>
      </c>
      <c r="B6210" s="9">
        <v>3</v>
      </c>
      <c r="C6210" s="255" t="s">
        <v>9106</v>
      </c>
      <c r="D6210" s="9">
        <v>1738714.7758603003</v>
      </c>
      <c r="E6210" s="9">
        <v>1738714.7758603003</v>
      </c>
      <c r="F6210" s="255" t="s">
        <v>9134</v>
      </c>
      <c r="G6210" s="9"/>
      <c r="H6210" s="255" t="s">
        <v>9171</v>
      </c>
      <c r="I6210" s="9">
        <v>4</v>
      </c>
    </row>
    <row r="6211" spans="1:9">
      <c r="A6211" s="255" t="s">
        <v>7391</v>
      </c>
      <c r="B6211" s="9">
        <v>3</v>
      </c>
      <c r="C6211" s="255" t="s">
        <v>9107</v>
      </c>
      <c r="D6211" s="9">
        <v>1888685539.0124846</v>
      </c>
      <c r="E6211" s="9">
        <v>1738714.7758603003</v>
      </c>
      <c r="F6211" s="255" t="s">
        <v>9134</v>
      </c>
      <c r="G6211" s="9"/>
      <c r="H6211" s="255" t="s">
        <v>9171</v>
      </c>
      <c r="I6211" s="9">
        <v>4</v>
      </c>
    </row>
    <row r="6212" spans="1:9">
      <c r="A6212" s="255" t="s">
        <v>7392</v>
      </c>
      <c r="B6212" s="9">
        <v>3</v>
      </c>
      <c r="C6212" s="255" t="s">
        <v>9108</v>
      </c>
      <c r="D6212" s="9">
        <v>1</v>
      </c>
      <c r="E6212" s="9">
        <v>1738714.7758603003</v>
      </c>
      <c r="F6212" s="255" t="s">
        <v>9134</v>
      </c>
      <c r="G6212" s="9"/>
      <c r="H6212" s="255" t="s">
        <v>9171</v>
      </c>
      <c r="I6212" s="9">
        <v>4</v>
      </c>
    </row>
    <row r="6213" spans="1:9">
      <c r="A6213" s="255" t="s">
        <v>7393</v>
      </c>
      <c r="B6213" s="9">
        <v>3</v>
      </c>
      <c r="C6213" s="255" t="s">
        <v>9215</v>
      </c>
      <c r="D6213" s="9">
        <v>1086.2538038063087</v>
      </c>
      <c r="E6213" s="9">
        <v>1738714.7758603003</v>
      </c>
      <c r="F6213" s="255" t="s">
        <v>9134</v>
      </c>
      <c r="G6213" s="9"/>
      <c r="H6213" s="255" t="s">
        <v>9171</v>
      </c>
      <c r="I6213" s="9">
        <v>4</v>
      </c>
    </row>
    <row r="6214" spans="1:9">
      <c r="A6214" s="255" t="s">
        <v>7394</v>
      </c>
      <c r="B6214" s="9">
        <v>3</v>
      </c>
      <c r="C6214" s="255" t="s">
        <v>9106</v>
      </c>
      <c r="D6214" s="9">
        <v>1738714.7758603003</v>
      </c>
      <c r="E6214" s="9">
        <v>1738714.7758603003</v>
      </c>
      <c r="F6214" s="255" t="s">
        <v>9135</v>
      </c>
      <c r="G6214" s="9"/>
      <c r="H6214" s="255" t="s">
        <v>9171</v>
      </c>
      <c r="I6214" s="9">
        <v>4</v>
      </c>
    </row>
    <row r="6215" spans="1:9">
      <c r="A6215" s="255" t="s">
        <v>7395</v>
      </c>
      <c r="B6215" s="9">
        <v>3</v>
      </c>
      <c r="C6215" s="255" t="s">
        <v>9107</v>
      </c>
      <c r="D6215" s="9">
        <v>2964223890.499537</v>
      </c>
      <c r="E6215" s="9">
        <v>1738714.7758603003</v>
      </c>
      <c r="F6215" s="255" t="s">
        <v>9135</v>
      </c>
      <c r="G6215" s="9"/>
      <c r="H6215" s="255" t="s">
        <v>9171</v>
      </c>
      <c r="I6215" s="9">
        <v>4</v>
      </c>
    </row>
    <row r="6216" spans="1:9">
      <c r="A6216" s="255" t="s">
        <v>7396</v>
      </c>
      <c r="B6216" s="9">
        <v>3</v>
      </c>
      <c r="C6216" s="255" t="s">
        <v>9108</v>
      </c>
      <c r="D6216" s="9">
        <v>1</v>
      </c>
      <c r="E6216" s="9">
        <v>1738714.7758603003</v>
      </c>
      <c r="F6216" s="255" t="s">
        <v>9135</v>
      </c>
      <c r="G6216" s="9"/>
      <c r="H6216" s="255" t="s">
        <v>9171</v>
      </c>
      <c r="I6216" s="9">
        <v>4</v>
      </c>
    </row>
    <row r="6217" spans="1:9">
      <c r="A6217" s="255" t="s">
        <v>7397</v>
      </c>
      <c r="B6217" s="9">
        <v>3</v>
      </c>
      <c r="C6217" s="255" t="s">
        <v>9215</v>
      </c>
      <c r="D6217" s="9">
        <v>1704.8361995042378</v>
      </c>
      <c r="E6217" s="9">
        <v>1738714.7758603003</v>
      </c>
      <c r="F6217" s="255" t="s">
        <v>9135</v>
      </c>
      <c r="G6217" s="9"/>
      <c r="H6217" s="255" t="s">
        <v>9171</v>
      </c>
      <c r="I6217" s="9">
        <v>4</v>
      </c>
    </row>
    <row r="6218" spans="1:9">
      <c r="A6218" s="255" t="s">
        <v>7398</v>
      </c>
      <c r="B6218" s="9">
        <v>3</v>
      </c>
      <c r="C6218" s="255" t="s">
        <v>9106</v>
      </c>
      <c r="D6218" s="9">
        <v>836879.39815378725</v>
      </c>
      <c r="E6218" s="9">
        <v>1738714.7758603003</v>
      </c>
      <c r="F6218" s="255" t="s">
        <v>9136</v>
      </c>
      <c r="G6218" s="9"/>
      <c r="H6218" s="255" t="s">
        <v>9171</v>
      </c>
      <c r="I6218" s="9">
        <v>4</v>
      </c>
    </row>
    <row r="6219" spans="1:9">
      <c r="A6219" s="255" t="s">
        <v>7399</v>
      </c>
      <c r="B6219" s="9">
        <v>3</v>
      </c>
      <c r="C6219" s="255" t="s">
        <v>9107</v>
      </c>
      <c r="D6219" s="9">
        <v>3547109219.7879858</v>
      </c>
      <c r="E6219" s="9">
        <v>1738714.7758603003</v>
      </c>
      <c r="F6219" s="255" t="s">
        <v>9136</v>
      </c>
      <c r="G6219" s="9"/>
      <c r="H6219" s="255" t="s">
        <v>9171</v>
      </c>
      <c r="I6219" s="9">
        <v>4</v>
      </c>
    </row>
    <row r="6220" spans="1:9">
      <c r="A6220" s="255" t="s">
        <v>7400</v>
      </c>
      <c r="B6220" s="9">
        <v>3</v>
      </c>
      <c r="C6220" s="255" t="s">
        <v>9108</v>
      </c>
      <c r="D6220" s="9">
        <v>0.48132069145136636</v>
      </c>
      <c r="E6220" s="9">
        <v>1738714.7758603003</v>
      </c>
      <c r="F6220" s="255" t="s">
        <v>9136</v>
      </c>
      <c r="G6220" s="9"/>
      <c r="H6220" s="255" t="s">
        <v>9171</v>
      </c>
      <c r="I6220" s="9">
        <v>4</v>
      </c>
    </row>
    <row r="6221" spans="1:9">
      <c r="A6221" s="255" t="s">
        <v>7401</v>
      </c>
      <c r="B6221" s="9">
        <v>3</v>
      </c>
      <c r="C6221" s="255" t="s">
        <v>9215</v>
      </c>
      <c r="D6221" s="9">
        <v>2040.0753873118197</v>
      </c>
      <c r="E6221" s="9">
        <v>1738714.7758603003</v>
      </c>
      <c r="F6221" s="255" t="s">
        <v>9136</v>
      </c>
      <c r="G6221" s="9"/>
      <c r="H6221" s="255" t="s">
        <v>9171</v>
      </c>
      <c r="I6221" s="9">
        <v>4</v>
      </c>
    </row>
    <row r="6222" spans="1:9">
      <c r="A6222" s="255" t="s">
        <v>7402</v>
      </c>
      <c r="B6222" s="9">
        <v>3</v>
      </c>
      <c r="C6222" s="255" t="s">
        <v>9106</v>
      </c>
      <c r="D6222" s="9">
        <v>0</v>
      </c>
      <c r="E6222" s="9">
        <v>1738714.7758603003</v>
      </c>
      <c r="F6222" s="255" t="s">
        <v>9137</v>
      </c>
      <c r="G6222" s="9"/>
      <c r="H6222" s="255" t="s">
        <v>9171</v>
      </c>
      <c r="I6222" s="9">
        <v>4</v>
      </c>
    </row>
    <row r="6223" spans="1:9">
      <c r="A6223" s="255" t="s">
        <v>7403</v>
      </c>
      <c r="B6223" s="9">
        <v>3</v>
      </c>
      <c r="C6223" s="255" t="s">
        <v>9107</v>
      </c>
      <c r="D6223" s="9">
        <v>-647770268.54187977</v>
      </c>
      <c r="E6223" s="9">
        <v>1738714.7758603003</v>
      </c>
      <c r="F6223" s="255" t="s">
        <v>9137</v>
      </c>
      <c r="G6223" s="9"/>
      <c r="H6223" s="255" t="s">
        <v>9171</v>
      </c>
      <c r="I6223" s="9">
        <v>4</v>
      </c>
    </row>
    <row r="6224" spans="1:9">
      <c r="A6224" s="255" t="s">
        <v>7404</v>
      </c>
      <c r="B6224" s="9">
        <v>3</v>
      </c>
      <c r="C6224" s="255" t="s">
        <v>9108</v>
      </c>
      <c r="D6224" s="9">
        <v>0</v>
      </c>
      <c r="E6224" s="9">
        <v>1738714.7758603003</v>
      </c>
      <c r="F6224" s="255" t="s">
        <v>9137</v>
      </c>
      <c r="G6224" s="9"/>
      <c r="H6224" s="255" t="s">
        <v>9171</v>
      </c>
      <c r="I6224" s="9">
        <v>4</v>
      </c>
    </row>
    <row r="6225" spans="1:9">
      <c r="A6225" s="255" t="s">
        <v>7405</v>
      </c>
      <c r="B6225" s="9">
        <v>3</v>
      </c>
      <c r="C6225" s="255" t="s">
        <v>9215</v>
      </c>
      <c r="D6225" s="9">
        <v>-372.55694696754904</v>
      </c>
      <c r="E6225" s="9">
        <v>1738714.7758603003</v>
      </c>
      <c r="F6225" s="255" t="s">
        <v>9137</v>
      </c>
      <c r="G6225" s="9"/>
      <c r="H6225" s="255" t="s">
        <v>9171</v>
      </c>
      <c r="I6225" s="9">
        <v>4</v>
      </c>
    </row>
    <row r="6226" spans="1:9">
      <c r="A6226" s="255" t="s">
        <v>7406</v>
      </c>
      <c r="B6226" s="9">
        <v>3</v>
      </c>
      <c r="C6226" s="255" t="s">
        <v>9106</v>
      </c>
      <c r="D6226" s="9">
        <v>821520.00969034096</v>
      </c>
      <c r="E6226" s="9">
        <v>1738714.7758603003</v>
      </c>
      <c r="F6226" s="255" t="s">
        <v>9138</v>
      </c>
      <c r="G6226" s="9"/>
      <c r="H6226" s="255" t="s">
        <v>9171</v>
      </c>
      <c r="I6226" s="9">
        <v>4</v>
      </c>
    </row>
    <row r="6227" spans="1:9">
      <c r="A6227" s="255" t="s">
        <v>7407</v>
      </c>
      <c r="B6227" s="9">
        <v>3</v>
      </c>
      <c r="C6227" s="255" t="s">
        <v>9107</v>
      </c>
      <c r="D6227" s="9">
        <v>2899338951.2461061</v>
      </c>
      <c r="E6227" s="9">
        <v>1738714.7758603003</v>
      </c>
      <c r="F6227" s="255" t="s">
        <v>9138</v>
      </c>
      <c r="G6227" s="9"/>
      <c r="H6227" s="255" t="s">
        <v>9171</v>
      </c>
      <c r="I6227" s="9">
        <v>4</v>
      </c>
    </row>
    <row r="6228" spans="1:9">
      <c r="A6228" s="255" t="s">
        <v>7408</v>
      </c>
      <c r="B6228" s="9">
        <v>3</v>
      </c>
      <c r="C6228" s="255" t="s">
        <v>9108</v>
      </c>
      <c r="D6228" s="9">
        <v>0.47248693178204593</v>
      </c>
      <c r="E6228" s="9">
        <v>1738714.7758603003</v>
      </c>
      <c r="F6228" s="255" t="s">
        <v>9138</v>
      </c>
      <c r="G6228" s="9"/>
      <c r="H6228" s="255" t="s">
        <v>9171</v>
      </c>
      <c r="I6228" s="9">
        <v>4</v>
      </c>
    </row>
    <row r="6229" spans="1:9">
      <c r="A6229" s="255" t="s">
        <v>7409</v>
      </c>
      <c r="B6229" s="9">
        <v>3</v>
      </c>
      <c r="C6229" s="255" t="s">
        <v>9215</v>
      </c>
      <c r="D6229" s="9">
        <v>1667.5184403442706</v>
      </c>
      <c r="E6229" s="9">
        <v>1738714.7758603003</v>
      </c>
      <c r="F6229" s="255" t="s">
        <v>9138</v>
      </c>
      <c r="G6229" s="9"/>
      <c r="H6229" s="255" t="s">
        <v>9171</v>
      </c>
      <c r="I6229" s="9">
        <v>4</v>
      </c>
    </row>
    <row r="6230" spans="1:9">
      <c r="A6230" s="255" t="s">
        <v>7410</v>
      </c>
      <c r="B6230" s="9">
        <v>3</v>
      </c>
      <c r="C6230" s="255" t="s">
        <v>9106</v>
      </c>
      <c r="D6230" s="9">
        <v>572060.91058146593</v>
      </c>
      <c r="E6230" s="9">
        <v>1738714.7758603003</v>
      </c>
      <c r="F6230" s="255" t="s">
        <v>9139</v>
      </c>
      <c r="G6230" s="9"/>
      <c r="H6230" s="255" t="s">
        <v>9171</v>
      </c>
      <c r="I6230" s="9">
        <v>4</v>
      </c>
    </row>
    <row r="6231" spans="1:9">
      <c r="A6231" s="255" t="s">
        <v>7411</v>
      </c>
      <c r="B6231" s="9">
        <v>3</v>
      </c>
      <c r="C6231" s="255" t="s">
        <v>9107</v>
      </c>
      <c r="D6231" s="9">
        <v>738282797.63557243</v>
      </c>
      <c r="E6231" s="9">
        <v>1738714.7758603003</v>
      </c>
      <c r="F6231" s="255" t="s">
        <v>9139</v>
      </c>
      <c r="G6231" s="9"/>
      <c r="H6231" s="255" t="s">
        <v>9171</v>
      </c>
      <c r="I6231" s="9">
        <v>4</v>
      </c>
    </row>
    <row r="6232" spans="1:9">
      <c r="A6232" s="255" t="s">
        <v>7412</v>
      </c>
      <c r="B6232" s="9">
        <v>3</v>
      </c>
      <c r="C6232" s="255" t="s">
        <v>9108</v>
      </c>
      <c r="D6232" s="9">
        <v>0.32901365912555464</v>
      </c>
      <c r="E6232" s="9">
        <v>1738714.7758603003</v>
      </c>
      <c r="F6232" s="255" t="s">
        <v>9139</v>
      </c>
      <c r="G6232" s="9"/>
      <c r="H6232" s="255" t="s">
        <v>9171</v>
      </c>
      <c r="I6232" s="9">
        <v>4</v>
      </c>
    </row>
    <row r="6233" spans="1:9">
      <c r="A6233" s="255" t="s">
        <v>7413</v>
      </c>
      <c r="B6233" s="9">
        <v>3</v>
      </c>
      <c r="C6233" s="255" t="s">
        <v>9215</v>
      </c>
      <c r="D6233" s="9">
        <v>424.61409305633629</v>
      </c>
      <c r="E6233" s="9">
        <v>1738714.7758603003</v>
      </c>
      <c r="F6233" s="255" t="s">
        <v>9139</v>
      </c>
      <c r="G6233" s="9"/>
      <c r="H6233" s="255" t="s">
        <v>9171</v>
      </c>
      <c r="I6233" s="9">
        <v>4</v>
      </c>
    </row>
    <row r="6234" spans="1:9">
      <c r="A6234" s="255" t="s">
        <v>7414</v>
      </c>
      <c r="B6234" s="9">
        <v>3</v>
      </c>
      <c r="C6234" s="255" t="s">
        <v>9106</v>
      </c>
      <c r="D6234" s="9">
        <v>683529.99943361979</v>
      </c>
      <c r="E6234" s="9">
        <v>1738714.7758603003</v>
      </c>
      <c r="F6234" s="255" t="s">
        <v>9140</v>
      </c>
      <c r="G6234" s="9"/>
      <c r="H6234" s="255" t="s">
        <v>9171</v>
      </c>
      <c r="I6234" s="9">
        <v>4</v>
      </c>
    </row>
    <row r="6235" spans="1:9">
      <c r="A6235" s="255" t="s">
        <v>7415</v>
      </c>
      <c r="B6235" s="9">
        <v>3</v>
      </c>
      <c r="C6235" s="255" t="s">
        <v>9107</v>
      </c>
      <c r="D6235" s="9">
        <v>1075538351.4870524</v>
      </c>
      <c r="E6235" s="9">
        <v>1738714.7758603003</v>
      </c>
      <c r="F6235" s="255" t="s">
        <v>9140</v>
      </c>
      <c r="G6235" s="9"/>
      <c r="H6235" s="255" t="s">
        <v>9171</v>
      </c>
      <c r="I6235" s="9">
        <v>4</v>
      </c>
    </row>
    <row r="6236" spans="1:9">
      <c r="A6236" s="255" t="s">
        <v>7416</v>
      </c>
      <c r="B6236" s="9">
        <v>3</v>
      </c>
      <c r="C6236" s="255" t="s">
        <v>9108</v>
      </c>
      <c r="D6236" s="9">
        <v>0.39312370776593608</v>
      </c>
      <c r="E6236" s="9">
        <v>1738714.7758603003</v>
      </c>
      <c r="F6236" s="255" t="s">
        <v>9140</v>
      </c>
      <c r="G6236" s="9"/>
      <c r="H6236" s="255" t="s">
        <v>9171</v>
      </c>
      <c r="I6236" s="9">
        <v>4</v>
      </c>
    </row>
    <row r="6237" spans="1:9">
      <c r="A6237" s="255" t="s">
        <v>7417</v>
      </c>
      <c r="B6237" s="9">
        <v>3</v>
      </c>
      <c r="C6237" s="255" t="s">
        <v>9215</v>
      </c>
      <c r="D6237" s="9">
        <v>618.58239569792909</v>
      </c>
      <c r="E6237" s="9">
        <v>1738714.7758603003</v>
      </c>
      <c r="F6237" s="255" t="s">
        <v>9140</v>
      </c>
      <c r="G6237" s="9"/>
      <c r="H6237" s="255" t="s">
        <v>9171</v>
      </c>
      <c r="I6237" s="9">
        <v>4</v>
      </c>
    </row>
    <row r="6238" spans="1:9">
      <c r="A6238" s="255" t="s">
        <v>7418</v>
      </c>
      <c r="B6238" s="9">
        <v>3</v>
      </c>
      <c r="C6238" s="255" t="s">
        <v>9106</v>
      </c>
      <c r="D6238" s="9">
        <v>0</v>
      </c>
      <c r="E6238" s="9">
        <v>1738714.7758603003</v>
      </c>
      <c r="F6238" s="255" t="s">
        <v>9141</v>
      </c>
      <c r="G6238" s="9"/>
      <c r="H6238" s="255" t="s">
        <v>9171</v>
      </c>
      <c r="I6238" s="9">
        <v>4</v>
      </c>
    </row>
    <row r="6239" spans="1:9">
      <c r="A6239" s="255" t="s">
        <v>7419</v>
      </c>
      <c r="B6239" s="9">
        <v>3</v>
      </c>
      <c r="C6239" s="255" t="s">
        <v>9107</v>
      </c>
      <c r="D6239" s="9">
        <v>0</v>
      </c>
      <c r="E6239" s="9">
        <v>1738714.7758603003</v>
      </c>
      <c r="F6239" s="255" t="s">
        <v>9141</v>
      </c>
      <c r="G6239" s="9"/>
      <c r="H6239" s="255" t="s">
        <v>9171</v>
      </c>
      <c r="I6239" s="9">
        <v>4</v>
      </c>
    </row>
    <row r="6240" spans="1:9">
      <c r="A6240" s="255" t="s">
        <v>7420</v>
      </c>
      <c r="B6240" s="9">
        <v>3</v>
      </c>
      <c r="C6240" s="255" t="s">
        <v>9108</v>
      </c>
      <c r="D6240" s="9">
        <v>0</v>
      </c>
      <c r="E6240" s="9">
        <v>1738714.7758603003</v>
      </c>
      <c r="F6240" s="255" t="s">
        <v>9141</v>
      </c>
      <c r="G6240" s="9"/>
      <c r="H6240" s="255" t="s">
        <v>9171</v>
      </c>
      <c r="I6240" s="9">
        <v>4</v>
      </c>
    </row>
    <row r="6241" spans="1:9">
      <c r="A6241" s="255" t="s">
        <v>7421</v>
      </c>
      <c r="B6241" s="9">
        <v>3</v>
      </c>
      <c r="C6241" s="255" t="s">
        <v>9215</v>
      </c>
      <c r="D6241" s="9">
        <v>0</v>
      </c>
      <c r="E6241" s="9">
        <v>1738714.7758603003</v>
      </c>
      <c r="F6241" s="255" t="s">
        <v>9141</v>
      </c>
      <c r="G6241" s="9"/>
      <c r="H6241" s="255" t="s">
        <v>9171</v>
      </c>
      <c r="I6241" s="9">
        <v>4</v>
      </c>
    </row>
    <row r="6242" spans="1:9">
      <c r="A6242" s="255" t="s">
        <v>7422</v>
      </c>
      <c r="B6242" s="9">
        <v>4</v>
      </c>
      <c r="C6242" s="255" t="s">
        <v>9106</v>
      </c>
      <c r="D6242" s="9">
        <v>786644.64793996245</v>
      </c>
      <c r="E6242" s="9">
        <v>1755359.364322783</v>
      </c>
      <c r="F6242" s="255" t="s">
        <v>9117</v>
      </c>
      <c r="G6242" s="9"/>
      <c r="H6242" s="255" t="s">
        <v>9171</v>
      </c>
      <c r="I6242" s="9">
        <v>4</v>
      </c>
    </row>
    <row r="6243" spans="1:9">
      <c r="A6243" s="255" t="s">
        <v>7423</v>
      </c>
      <c r="B6243" s="9">
        <v>4</v>
      </c>
      <c r="C6243" s="255" t="s">
        <v>9107</v>
      </c>
      <c r="D6243" s="9">
        <v>2009804957.2910938</v>
      </c>
      <c r="E6243" s="9">
        <v>1755359.364322783</v>
      </c>
      <c r="F6243" s="255" t="s">
        <v>9117</v>
      </c>
      <c r="G6243" s="9"/>
      <c r="H6243" s="255" t="s">
        <v>9171</v>
      </c>
      <c r="I6243" s="9">
        <v>4</v>
      </c>
    </row>
    <row r="6244" spans="1:9">
      <c r="A6244" s="255" t="s">
        <v>7424</v>
      </c>
      <c r="B6244" s="9">
        <v>4</v>
      </c>
      <c r="C6244" s="255" t="s">
        <v>9108</v>
      </c>
      <c r="D6244" s="9">
        <v>0.4481388050380497</v>
      </c>
      <c r="E6244" s="9">
        <v>1755359.364322783</v>
      </c>
      <c r="F6244" s="255" t="s">
        <v>9117</v>
      </c>
      <c r="G6244" s="9"/>
      <c r="H6244" s="255" t="s">
        <v>9171</v>
      </c>
      <c r="I6244" s="9">
        <v>4</v>
      </c>
    </row>
    <row r="6245" spans="1:9">
      <c r="A6245" s="255" t="s">
        <v>7425</v>
      </c>
      <c r="B6245" s="9">
        <v>4</v>
      </c>
      <c r="C6245" s="255" t="s">
        <v>9215</v>
      </c>
      <c r="D6245" s="9">
        <v>1144.9535622960464</v>
      </c>
      <c r="E6245" s="9">
        <v>1755359.364322783</v>
      </c>
      <c r="F6245" s="255" t="s">
        <v>9117</v>
      </c>
      <c r="G6245" s="9"/>
      <c r="H6245" s="255" t="s">
        <v>9171</v>
      </c>
      <c r="I6245" s="9">
        <v>4</v>
      </c>
    </row>
    <row r="6246" spans="1:9">
      <c r="A6246" s="255" t="s">
        <v>7426</v>
      </c>
      <c r="B6246" s="9">
        <v>4</v>
      </c>
      <c r="C6246" s="255" t="s">
        <v>9106</v>
      </c>
      <c r="D6246" s="9">
        <v>0</v>
      </c>
      <c r="E6246" s="9">
        <v>1755359.364322783</v>
      </c>
      <c r="F6246" s="255" t="s">
        <v>9118</v>
      </c>
      <c r="G6246" s="9"/>
      <c r="H6246" s="255" t="s">
        <v>9171</v>
      </c>
      <c r="I6246" s="9">
        <v>4</v>
      </c>
    </row>
    <row r="6247" spans="1:9">
      <c r="A6247" s="255" t="s">
        <v>7427</v>
      </c>
      <c r="B6247" s="9">
        <v>4</v>
      </c>
      <c r="C6247" s="255" t="s">
        <v>9107</v>
      </c>
      <c r="D6247" s="9">
        <v>0</v>
      </c>
      <c r="E6247" s="9">
        <v>1755359.364322783</v>
      </c>
      <c r="F6247" s="255" t="s">
        <v>9118</v>
      </c>
      <c r="G6247" s="9"/>
      <c r="H6247" s="255" t="s">
        <v>9171</v>
      </c>
      <c r="I6247" s="9">
        <v>4</v>
      </c>
    </row>
    <row r="6248" spans="1:9">
      <c r="A6248" s="255" t="s">
        <v>7428</v>
      </c>
      <c r="B6248" s="9">
        <v>4</v>
      </c>
      <c r="C6248" s="255" t="s">
        <v>9108</v>
      </c>
      <c r="D6248" s="9">
        <v>0</v>
      </c>
      <c r="E6248" s="9">
        <v>1755359.364322783</v>
      </c>
      <c r="F6248" s="255" t="s">
        <v>9118</v>
      </c>
      <c r="G6248" s="9"/>
      <c r="H6248" s="255" t="s">
        <v>9171</v>
      </c>
      <c r="I6248" s="9">
        <v>4</v>
      </c>
    </row>
    <row r="6249" spans="1:9">
      <c r="A6249" s="255" t="s">
        <v>7429</v>
      </c>
      <c r="B6249" s="9">
        <v>4</v>
      </c>
      <c r="C6249" s="255" t="s">
        <v>9215</v>
      </c>
      <c r="D6249" s="9">
        <v>0</v>
      </c>
      <c r="E6249" s="9">
        <v>1755359.364322783</v>
      </c>
      <c r="F6249" s="255" t="s">
        <v>9118</v>
      </c>
      <c r="G6249" s="9"/>
      <c r="H6249" s="255" t="s">
        <v>9171</v>
      </c>
      <c r="I6249" s="9">
        <v>4</v>
      </c>
    </row>
    <row r="6250" spans="1:9">
      <c r="A6250" s="255" t="s">
        <v>7430</v>
      </c>
      <c r="B6250" s="9">
        <v>4</v>
      </c>
      <c r="C6250" s="255" t="s">
        <v>9106</v>
      </c>
      <c r="D6250" s="9">
        <v>0</v>
      </c>
      <c r="E6250" s="9">
        <v>1755359.364322783</v>
      </c>
      <c r="F6250" s="255" t="s">
        <v>9119</v>
      </c>
      <c r="G6250" s="9"/>
      <c r="H6250" s="255" t="s">
        <v>9171</v>
      </c>
      <c r="I6250" s="9">
        <v>4</v>
      </c>
    </row>
    <row r="6251" spans="1:9">
      <c r="A6251" s="255" t="s">
        <v>7431</v>
      </c>
      <c r="B6251" s="9">
        <v>4</v>
      </c>
      <c r="C6251" s="255" t="s">
        <v>9107</v>
      </c>
      <c r="D6251" s="9">
        <v>0</v>
      </c>
      <c r="E6251" s="9">
        <v>1755359.364322783</v>
      </c>
      <c r="F6251" s="255" t="s">
        <v>9119</v>
      </c>
      <c r="G6251" s="9"/>
      <c r="H6251" s="255" t="s">
        <v>9171</v>
      </c>
      <c r="I6251" s="9">
        <v>4</v>
      </c>
    </row>
    <row r="6252" spans="1:9">
      <c r="A6252" s="255" t="s">
        <v>7432</v>
      </c>
      <c r="B6252" s="9">
        <v>4</v>
      </c>
      <c r="C6252" s="255" t="s">
        <v>9108</v>
      </c>
      <c r="D6252" s="9">
        <v>0</v>
      </c>
      <c r="E6252" s="9">
        <v>1755359.364322783</v>
      </c>
      <c r="F6252" s="255" t="s">
        <v>9119</v>
      </c>
      <c r="G6252" s="9"/>
      <c r="H6252" s="255" t="s">
        <v>9171</v>
      </c>
      <c r="I6252" s="9">
        <v>4</v>
      </c>
    </row>
    <row r="6253" spans="1:9">
      <c r="A6253" s="255" t="s">
        <v>7433</v>
      </c>
      <c r="B6253" s="9">
        <v>4</v>
      </c>
      <c r="C6253" s="255" t="s">
        <v>9215</v>
      </c>
      <c r="D6253" s="9">
        <v>0</v>
      </c>
      <c r="E6253" s="9">
        <v>1755359.364322783</v>
      </c>
      <c r="F6253" s="255" t="s">
        <v>9119</v>
      </c>
      <c r="G6253" s="9"/>
      <c r="H6253" s="255" t="s">
        <v>9171</v>
      </c>
      <c r="I6253" s="9">
        <v>4</v>
      </c>
    </row>
    <row r="6254" spans="1:9">
      <c r="A6254" s="255" t="s">
        <v>7434</v>
      </c>
      <c r="B6254" s="9">
        <v>4</v>
      </c>
      <c r="C6254" s="255" t="s">
        <v>9106</v>
      </c>
      <c r="D6254" s="9">
        <v>0</v>
      </c>
      <c r="E6254" s="9">
        <v>1755359.364322783</v>
      </c>
      <c r="F6254" s="255" t="s">
        <v>9120</v>
      </c>
      <c r="G6254" s="9"/>
      <c r="H6254" s="255" t="s">
        <v>9171</v>
      </c>
      <c r="I6254" s="9">
        <v>4</v>
      </c>
    </row>
    <row r="6255" spans="1:9">
      <c r="A6255" s="255" t="s">
        <v>7435</v>
      </c>
      <c r="B6255" s="9">
        <v>4</v>
      </c>
      <c r="C6255" s="255" t="s">
        <v>9107</v>
      </c>
      <c r="D6255" s="9">
        <v>0</v>
      </c>
      <c r="E6255" s="9">
        <v>1755359.364322783</v>
      </c>
      <c r="F6255" s="255" t="s">
        <v>9120</v>
      </c>
      <c r="G6255" s="9"/>
      <c r="H6255" s="255" t="s">
        <v>9171</v>
      </c>
      <c r="I6255" s="9">
        <v>4</v>
      </c>
    </row>
    <row r="6256" spans="1:9">
      <c r="A6256" s="255" t="s">
        <v>7436</v>
      </c>
      <c r="B6256" s="9">
        <v>4</v>
      </c>
      <c r="C6256" s="255" t="s">
        <v>9108</v>
      </c>
      <c r="D6256" s="9">
        <v>0</v>
      </c>
      <c r="E6256" s="9">
        <v>1755359.364322783</v>
      </c>
      <c r="F6256" s="255" t="s">
        <v>9120</v>
      </c>
      <c r="G6256" s="9"/>
      <c r="H6256" s="255" t="s">
        <v>9171</v>
      </c>
      <c r="I6256" s="9">
        <v>4</v>
      </c>
    </row>
    <row r="6257" spans="1:9">
      <c r="A6257" s="255" t="s">
        <v>7437</v>
      </c>
      <c r="B6257" s="9">
        <v>4</v>
      </c>
      <c r="C6257" s="255" t="s">
        <v>9215</v>
      </c>
      <c r="D6257" s="9">
        <v>0</v>
      </c>
      <c r="E6257" s="9">
        <v>1755359.364322783</v>
      </c>
      <c r="F6257" s="255" t="s">
        <v>9120</v>
      </c>
      <c r="G6257" s="9"/>
      <c r="H6257" s="255" t="s">
        <v>9171</v>
      </c>
      <c r="I6257" s="9">
        <v>4</v>
      </c>
    </row>
    <row r="6258" spans="1:9">
      <c r="A6258" s="255" t="s">
        <v>7438</v>
      </c>
      <c r="B6258" s="9">
        <v>4</v>
      </c>
      <c r="C6258" s="255" t="s">
        <v>9106</v>
      </c>
      <c r="D6258" s="9">
        <v>0</v>
      </c>
      <c r="E6258" s="9">
        <v>1755359.364322783</v>
      </c>
      <c r="F6258" s="255" t="s">
        <v>9121</v>
      </c>
      <c r="G6258" s="9"/>
      <c r="H6258" s="255" t="s">
        <v>9171</v>
      </c>
      <c r="I6258" s="9">
        <v>4</v>
      </c>
    </row>
    <row r="6259" spans="1:9">
      <c r="A6259" s="255" t="s">
        <v>7439</v>
      </c>
      <c r="B6259" s="9">
        <v>4</v>
      </c>
      <c r="C6259" s="255" t="s">
        <v>9107</v>
      </c>
      <c r="D6259" s="9">
        <v>0</v>
      </c>
      <c r="E6259" s="9">
        <v>1755359.364322783</v>
      </c>
      <c r="F6259" s="255" t="s">
        <v>9121</v>
      </c>
      <c r="G6259" s="9"/>
      <c r="H6259" s="255" t="s">
        <v>9171</v>
      </c>
      <c r="I6259" s="9">
        <v>4</v>
      </c>
    </row>
    <row r="6260" spans="1:9">
      <c r="A6260" s="255" t="s">
        <v>7440</v>
      </c>
      <c r="B6260" s="9">
        <v>4</v>
      </c>
      <c r="C6260" s="255" t="s">
        <v>9108</v>
      </c>
      <c r="D6260" s="9">
        <v>0</v>
      </c>
      <c r="E6260" s="9">
        <v>1755359.364322783</v>
      </c>
      <c r="F6260" s="255" t="s">
        <v>9121</v>
      </c>
      <c r="G6260" s="9"/>
      <c r="H6260" s="255" t="s">
        <v>9171</v>
      </c>
      <c r="I6260" s="9">
        <v>4</v>
      </c>
    </row>
    <row r="6261" spans="1:9">
      <c r="A6261" s="255" t="s">
        <v>7441</v>
      </c>
      <c r="B6261" s="9">
        <v>4</v>
      </c>
      <c r="C6261" s="255" t="s">
        <v>9215</v>
      </c>
      <c r="D6261" s="9">
        <v>0</v>
      </c>
      <c r="E6261" s="9">
        <v>1755359.364322783</v>
      </c>
      <c r="F6261" s="255" t="s">
        <v>9121</v>
      </c>
      <c r="G6261" s="9"/>
      <c r="H6261" s="255" t="s">
        <v>9171</v>
      </c>
      <c r="I6261" s="9">
        <v>4</v>
      </c>
    </row>
    <row r="6262" spans="1:9">
      <c r="A6262" s="255" t="s">
        <v>7442</v>
      </c>
      <c r="B6262" s="9">
        <v>4</v>
      </c>
      <c r="C6262" s="255" t="s">
        <v>9106</v>
      </c>
      <c r="D6262" s="9">
        <v>0</v>
      </c>
      <c r="E6262" s="9">
        <v>1755359.364322783</v>
      </c>
      <c r="F6262" s="255" t="s">
        <v>9122</v>
      </c>
      <c r="G6262" s="9"/>
      <c r="H6262" s="255" t="s">
        <v>9171</v>
      </c>
      <c r="I6262" s="9">
        <v>4</v>
      </c>
    </row>
    <row r="6263" spans="1:9">
      <c r="A6263" s="255" t="s">
        <v>7443</v>
      </c>
      <c r="B6263" s="9">
        <v>4</v>
      </c>
      <c r="C6263" s="255" t="s">
        <v>9107</v>
      </c>
      <c r="D6263" s="9">
        <v>0</v>
      </c>
      <c r="E6263" s="9">
        <v>1755359.364322783</v>
      </c>
      <c r="F6263" s="255" t="s">
        <v>9122</v>
      </c>
      <c r="G6263" s="9"/>
      <c r="H6263" s="255" t="s">
        <v>9171</v>
      </c>
      <c r="I6263" s="9">
        <v>4</v>
      </c>
    </row>
    <row r="6264" spans="1:9">
      <c r="A6264" s="255" t="s">
        <v>7444</v>
      </c>
      <c r="B6264" s="9">
        <v>4</v>
      </c>
      <c r="C6264" s="255" t="s">
        <v>9108</v>
      </c>
      <c r="D6264" s="9">
        <v>0</v>
      </c>
      <c r="E6264" s="9">
        <v>1755359.364322783</v>
      </c>
      <c r="F6264" s="255" t="s">
        <v>9122</v>
      </c>
      <c r="G6264" s="9"/>
      <c r="H6264" s="255" t="s">
        <v>9171</v>
      </c>
      <c r="I6264" s="9">
        <v>4</v>
      </c>
    </row>
    <row r="6265" spans="1:9">
      <c r="A6265" s="255" t="s">
        <v>7445</v>
      </c>
      <c r="B6265" s="9">
        <v>4</v>
      </c>
      <c r="C6265" s="255" t="s">
        <v>9215</v>
      </c>
      <c r="D6265" s="9">
        <v>0</v>
      </c>
      <c r="E6265" s="9">
        <v>1755359.364322783</v>
      </c>
      <c r="F6265" s="255" t="s">
        <v>9122</v>
      </c>
      <c r="G6265" s="9"/>
      <c r="H6265" s="255" t="s">
        <v>9171</v>
      </c>
      <c r="I6265" s="9">
        <v>4</v>
      </c>
    </row>
    <row r="6266" spans="1:9">
      <c r="A6266" s="255" t="s">
        <v>7446</v>
      </c>
      <c r="B6266" s="9">
        <v>4</v>
      </c>
      <c r="C6266" s="255" t="s">
        <v>9106</v>
      </c>
      <c r="D6266" s="9">
        <v>0</v>
      </c>
      <c r="E6266" s="9">
        <v>1755359.364322783</v>
      </c>
      <c r="F6266" s="255" t="s">
        <v>9123</v>
      </c>
      <c r="G6266" s="9"/>
      <c r="H6266" s="255" t="s">
        <v>9171</v>
      </c>
      <c r="I6266" s="9">
        <v>4</v>
      </c>
    </row>
    <row r="6267" spans="1:9">
      <c r="A6267" s="255" t="s">
        <v>7447</v>
      </c>
      <c r="B6267" s="9">
        <v>4</v>
      </c>
      <c r="C6267" s="255" t="s">
        <v>9107</v>
      </c>
      <c r="D6267" s="9">
        <v>0</v>
      </c>
      <c r="E6267" s="9">
        <v>1755359.364322783</v>
      </c>
      <c r="F6267" s="255" t="s">
        <v>9123</v>
      </c>
      <c r="G6267" s="9"/>
      <c r="H6267" s="255" t="s">
        <v>9171</v>
      </c>
      <c r="I6267" s="9">
        <v>4</v>
      </c>
    </row>
    <row r="6268" spans="1:9">
      <c r="A6268" s="255" t="s">
        <v>7448</v>
      </c>
      <c r="B6268" s="9">
        <v>4</v>
      </c>
      <c r="C6268" s="255" t="s">
        <v>9108</v>
      </c>
      <c r="D6268" s="9">
        <v>0</v>
      </c>
      <c r="E6268" s="9">
        <v>1755359.364322783</v>
      </c>
      <c r="F6268" s="255" t="s">
        <v>9123</v>
      </c>
      <c r="G6268" s="9"/>
      <c r="H6268" s="255" t="s">
        <v>9171</v>
      </c>
      <c r="I6268" s="9">
        <v>4</v>
      </c>
    </row>
    <row r="6269" spans="1:9">
      <c r="A6269" s="255" t="s">
        <v>7449</v>
      </c>
      <c r="B6269" s="9">
        <v>4</v>
      </c>
      <c r="C6269" s="255" t="s">
        <v>9215</v>
      </c>
      <c r="D6269" s="9">
        <v>0</v>
      </c>
      <c r="E6269" s="9">
        <v>1755359.364322783</v>
      </c>
      <c r="F6269" s="255" t="s">
        <v>9123</v>
      </c>
      <c r="G6269" s="9"/>
      <c r="H6269" s="255" t="s">
        <v>9171</v>
      </c>
      <c r="I6269" s="9">
        <v>4</v>
      </c>
    </row>
    <row r="6270" spans="1:9">
      <c r="A6270" s="255" t="s">
        <v>7450</v>
      </c>
      <c r="B6270" s="9">
        <v>4</v>
      </c>
      <c r="C6270" s="255" t="s">
        <v>9106</v>
      </c>
      <c r="D6270" s="9">
        <v>0</v>
      </c>
      <c r="E6270" s="9">
        <v>1755359.364322783</v>
      </c>
      <c r="F6270" s="255" t="s">
        <v>9124</v>
      </c>
      <c r="G6270" s="9"/>
      <c r="H6270" s="255" t="s">
        <v>9171</v>
      </c>
      <c r="I6270" s="9">
        <v>4</v>
      </c>
    </row>
    <row r="6271" spans="1:9">
      <c r="A6271" s="255" t="s">
        <v>7451</v>
      </c>
      <c r="B6271" s="9">
        <v>4</v>
      </c>
      <c r="C6271" s="255" t="s">
        <v>9107</v>
      </c>
      <c r="D6271" s="9">
        <v>0</v>
      </c>
      <c r="E6271" s="9">
        <v>1755359.364322783</v>
      </c>
      <c r="F6271" s="255" t="s">
        <v>9124</v>
      </c>
      <c r="G6271" s="9"/>
      <c r="H6271" s="255" t="s">
        <v>9171</v>
      </c>
      <c r="I6271" s="9">
        <v>4</v>
      </c>
    </row>
    <row r="6272" spans="1:9">
      <c r="A6272" s="255" t="s">
        <v>7452</v>
      </c>
      <c r="B6272" s="9">
        <v>4</v>
      </c>
      <c r="C6272" s="255" t="s">
        <v>9108</v>
      </c>
      <c r="D6272" s="9">
        <v>0</v>
      </c>
      <c r="E6272" s="9">
        <v>1755359.364322783</v>
      </c>
      <c r="F6272" s="255" t="s">
        <v>9124</v>
      </c>
      <c r="G6272" s="9"/>
      <c r="H6272" s="255" t="s">
        <v>9171</v>
      </c>
      <c r="I6272" s="9">
        <v>4</v>
      </c>
    </row>
    <row r="6273" spans="1:9">
      <c r="A6273" s="255" t="s">
        <v>7453</v>
      </c>
      <c r="B6273" s="9">
        <v>4</v>
      </c>
      <c r="C6273" s="255" t="s">
        <v>9215</v>
      </c>
      <c r="D6273" s="9">
        <v>0</v>
      </c>
      <c r="E6273" s="9">
        <v>1755359.364322783</v>
      </c>
      <c r="F6273" s="255" t="s">
        <v>9124</v>
      </c>
      <c r="G6273" s="9"/>
      <c r="H6273" s="255" t="s">
        <v>9171</v>
      </c>
      <c r="I6273" s="9">
        <v>4</v>
      </c>
    </row>
    <row r="6274" spans="1:9">
      <c r="A6274" s="255" t="s">
        <v>7454</v>
      </c>
      <c r="B6274" s="9">
        <v>4</v>
      </c>
      <c r="C6274" s="255" t="s">
        <v>9106</v>
      </c>
      <c r="D6274" s="9">
        <v>1661283.8355628527</v>
      </c>
      <c r="E6274" s="9">
        <v>1755359.364322783</v>
      </c>
      <c r="F6274" s="255" t="s">
        <v>9125</v>
      </c>
      <c r="G6274" s="9"/>
      <c r="H6274" s="255" t="s">
        <v>9171</v>
      </c>
      <c r="I6274" s="9">
        <v>4</v>
      </c>
    </row>
    <row r="6275" spans="1:9">
      <c r="A6275" s="255" t="s">
        <v>7455</v>
      </c>
      <c r="B6275" s="9">
        <v>4</v>
      </c>
      <c r="C6275" s="255" t="s">
        <v>9107</v>
      </c>
      <c r="D6275" s="9">
        <v>4890626033.6177444</v>
      </c>
      <c r="E6275" s="9">
        <v>1755359.364322783</v>
      </c>
      <c r="F6275" s="255" t="s">
        <v>9125</v>
      </c>
      <c r="G6275" s="9"/>
      <c r="H6275" s="255" t="s">
        <v>9171</v>
      </c>
      <c r="I6275" s="9">
        <v>4</v>
      </c>
    </row>
    <row r="6276" spans="1:9">
      <c r="A6276" s="255" t="s">
        <v>7456</v>
      </c>
      <c r="B6276" s="9">
        <v>4</v>
      </c>
      <c r="C6276" s="255" t="s">
        <v>9108</v>
      </c>
      <c r="D6276" s="9">
        <v>0.94640668419698515</v>
      </c>
      <c r="E6276" s="9">
        <v>1755359.364322783</v>
      </c>
      <c r="F6276" s="255" t="s">
        <v>9125</v>
      </c>
      <c r="G6276" s="9"/>
      <c r="H6276" s="255" t="s">
        <v>9171</v>
      </c>
      <c r="I6276" s="9">
        <v>4</v>
      </c>
    </row>
    <row r="6277" spans="1:9">
      <c r="A6277" s="255" t="s">
        <v>7457</v>
      </c>
      <c r="B6277" s="9">
        <v>4</v>
      </c>
      <c r="C6277" s="255" t="s">
        <v>9215</v>
      </c>
      <c r="D6277" s="9">
        <v>2786.1109998433549</v>
      </c>
      <c r="E6277" s="9">
        <v>1755359.364322783</v>
      </c>
      <c r="F6277" s="255" t="s">
        <v>9125</v>
      </c>
      <c r="G6277" s="9"/>
      <c r="H6277" s="255" t="s">
        <v>9171</v>
      </c>
      <c r="I6277" s="9">
        <v>4</v>
      </c>
    </row>
    <row r="6278" spans="1:9">
      <c r="A6278" s="255" t="s">
        <v>7458</v>
      </c>
      <c r="B6278" s="9">
        <v>4</v>
      </c>
      <c r="C6278" s="255" t="s">
        <v>9106</v>
      </c>
      <c r="D6278" s="9">
        <v>1661283.8355628527</v>
      </c>
      <c r="E6278" s="9">
        <v>1755359.364322783</v>
      </c>
      <c r="F6278" s="255" t="s">
        <v>9126</v>
      </c>
      <c r="G6278" s="9"/>
      <c r="H6278" s="255" t="s">
        <v>9171</v>
      </c>
      <c r="I6278" s="9">
        <v>4</v>
      </c>
    </row>
    <row r="6279" spans="1:9">
      <c r="A6279" s="255" t="s">
        <v>7459</v>
      </c>
      <c r="B6279" s="9">
        <v>4</v>
      </c>
      <c r="C6279" s="255" t="s">
        <v>9107</v>
      </c>
      <c r="D6279" s="9">
        <v>4890626033.6177444</v>
      </c>
      <c r="E6279" s="9">
        <v>1755359.364322783</v>
      </c>
      <c r="F6279" s="255" t="s">
        <v>9126</v>
      </c>
      <c r="G6279" s="9"/>
      <c r="H6279" s="255" t="s">
        <v>9171</v>
      </c>
      <c r="I6279" s="9">
        <v>4</v>
      </c>
    </row>
    <row r="6280" spans="1:9">
      <c r="A6280" s="255" t="s">
        <v>7460</v>
      </c>
      <c r="B6280" s="9">
        <v>4</v>
      </c>
      <c r="C6280" s="255" t="s">
        <v>9108</v>
      </c>
      <c r="D6280" s="9">
        <v>0.94640668419698515</v>
      </c>
      <c r="E6280" s="9">
        <v>1755359.364322783</v>
      </c>
      <c r="F6280" s="255" t="s">
        <v>9126</v>
      </c>
      <c r="G6280" s="9"/>
      <c r="H6280" s="255" t="s">
        <v>9171</v>
      </c>
      <c r="I6280" s="9">
        <v>4</v>
      </c>
    </row>
    <row r="6281" spans="1:9">
      <c r="A6281" s="255" t="s">
        <v>7461</v>
      </c>
      <c r="B6281" s="9">
        <v>4</v>
      </c>
      <c r="C6281" s="255" t="s">
        <v>9215</v>
      </c>
      <c r="D6281" s="9">
        <v>2786.1109998433549</v>
      </c>
      <c r="E6281" s="9">
        <v>1755359.364322783</v>
      </c>
      <c r="F6281" s="255" t="s">
        <v>9126</v>
      </c>
      <c r="G6281" s="9"/>
      <c r="H6281" s="255" t="s">
        <v>9171</v>
      </c>
      <c r="I6281" s="9">
        <v>4</v>
      </c>
    </row>
    <row r="6282" spans="1:9">
      <c r="A6282" s="255" t="s">
        <v>7462</v>
      </c>
      <c r="B6282" s="9">
        <v>4</v>
      </c>
      <c r="C6282" s="255" t="s">
        <v>9106</v>
      </c>
      <c r="D6282" s="9">
        <v>1661283.8355628527</v>
      </c>
      <c r="E6282" s="9">
        <v>1755359.364322783</v>
      </c>
      <c r="F6282" s="255" t="s">
        <v>9127</v>
      </c>
      <c r="G6282" s="9"/>
      <c r="H6282" s="255" t="s">
        <v>9171</v>
      </c>
      <c r="I6282" s="9">
        <v>4</v>
      </c>
    </row>
    <row r="6283" spans="1:9">
      <c r="A6283" s="255" t="s">
        <v>7463</v>
      </c>
      <c r="B6283" s="9">
        <v>4</v>
      </c>
      <c r="C6283" s="255" t="s">
        <v>9107</v>
      </c>
      <c r="D6283" s="9">
        <v>4890626033.6177444</v>
      </c>
      <c r="E6283" s="9">
        <v>1755359.364322783</v>
      </c>
      <c r="F6283" s="255" t="s">
        <v>9127</v>
      </c>
      <c r="G6283" s="9"/>
      <c r="H6283" s="255" t="s">
        <v>9171</v>
      </c>
      <c r="I6283" s="9">
        <v>4</v>
      </c>
    </row>
    <row r="6284" spans="1:9">
      <c r="A6284" s="255" t="s">
        <v>7464</v>
      </c>
      <c r="B6284" s="9">
        <v>4</v>
      </c>
      <c r="C6284" s="255" t="s">
        <v>9108</v>
      </c>
      <c r="D6284" s="9">
        <v>0.94640668419698515</v>
      </c>
      <c r="E6284" s="9">
        <v>1755359.364322783</v>
      </c>
      <c r="F6284" s="255" t="s">
        <v>9127</v>
      </c>
      <c r="G6284" s="9"/>
      <c r="H6284" s="255" t="s">
        <v>9171</v>
      </c>
      <c r="I6284" s="9">
        <v>4</v>
      </c>
    </row>
    <row r="6285" spans="1:9">
      <c r="A6285" s="255" t="s">
        <v>7465</v>
      </c>
      <c r="B6285" s="9">
        <v>4</v>
      </c>
      <c r="C6285" s="255" t="s">
        <v>9215</v>
      </c>
      <c r="D6285" s="9">
        <v>2786.1109998433549</v>
      </c>
      <c r="E6285" s="9">
        <v>1755359.364322783</v>
      </c>
      <c r="F6285" s="255" t="s">
        <v>9127</v>
      </c>
      <c r="G6285" s="9"/>
      <c r="H6285" s="255" t="s">
        <v>9171</v>
      </c>
      <c r="I6285" s="9">
        <v>4</v>
      </c>
    </row>
    <row r="6286" spans="1:9">
      <c r="A6286" s="255" t="s">
        <v>7466</v>
      </c>
      <c r="B6286" s="9">
        <v>4</v>
      </c>
      <c r="C6286" s="255" t="s">
        <v>9106</v>
      </c>
      <c r="D6286" s="9">
        <v>1755359.364322783</v>
      </c>
      <c r="E6286" s="9">
        <v>1755359.364322783</v>
      </c>
      <c r="F6286" s="255" t="s">
        <v>9128</v>
      </c>
      <c r="G6286" s="9"/>
      <c r="H6286" s="255" t="s">
        <v>9171</v>
      </c>
      <c r="I6286" s="9">
        <v>4</v>
      </c>
    </row>
    <row r="6287" spans="1:9">
      <c r="A6287" s="255" t="s">
        <v>7467</v>
      </c>
      <c r="B6287" s="9">
        <v>4</v>
      </c>
      <c r="C6287" s="255" t="s">
        <v>9107</v>
      </c>
      <c r="D6287" s="9">
        <v>1704915339.4715033</v>
      </c>
      <c r="E6287" s="9">
        <v>1755359.364322783</v>
      </c>
      <c r="F6287" s="255" t="s">
        <v>9128</v>
      </c>
      <c r="G6287" s="9"/>
      <c r="H6287" s="255" t="s">
        <v>9171</v>
      </c>
      <c r="I6287" s="9">
        <v>4</v>
      </c>
    </row>
    <row r="6288" spans="1:9">
      <c r="A6288" s="255" t="s">
        <v>7468</v>
      </c>
      <c r="B6288" s="9">
        <v>4</v>
      </c>
      <c r="C6288" s="255" t="s">
        <v>9108</v>
      </c>
      <c r="D6288" s="9">
        <v>1</v>
      </c>
      <c r="E6288" s="9">
        <v>1755359.364322783</v>
      </c>
      <c r="F6288" s="255" t="s">
        <v>9128</v>
      </c>
      <c r="G6288" s="9"/>
      <c r="H6288" s="255" t="s">
        <v>9171</v>
      </c>
      <c r="I6288" s="9">
        <v>4</v>
      </c>
    </row>
    <row r="6289" spans="1:9">
      <c r="A6289" s="255" t="s">
        <v>7469</v>
      </c>
      <c r="B6289" s="9">
        <v>4</v>
      </c>
      <c r="C6289" s="255" t="s">
        <v>9215</v>
      </c>
      <c r="D6289" s="9">
        <v>971.26285028778648</v>
      </c>
      <c r="E6289" s="9">
        <v>1755359.364322783</v>
      </c>
      <c r="F6289" s="255" t="s">
        <v>9128</v>
      </c>
      <c r="G6289" s="9"/>
      <c r="H6289" s="255" t="s">
        <v>9171</v>
      </c>
      <c r="I6289" s="9">
        <v>4</v>
      </c>
    </row>
    <row r="6290" spans="1:9">
      <c r="A6290" s="255" t="s">
        <v>7470</v>
      </c>
      <c r="B6290" s="9">
        <v>4</v>
      </c>
      <c r="C6290" s="255" t="s">
        <v>9106</v>
      </c>
      <c r="D6290" s="9">
        <v>1064467.5922620476</v>
      </c>
      <c r="E6290" s="9">
        <v>1755359.364322783</v>
      </c>
      <c r="F6290" s="255" t="s">
        <v>9129</v>
      </c>
      <c r="G6290" s="9"/>
      <c r="H6290" s="255" t="s">
        <v>9171</v>
      </c>
      <c r="I6290" s="9">
        <v>4</v>
      </c>
    </row>
    <row r="6291" spans="1:9">
      <c r="A6291" s="255" t="s">
        <v>7471</v>
      </c>
      <c r="B6291" s="9">
        <v>4</v>
      </c>
      <c r="C6291" s="255" t="s">
        <v>9107</v>
      </c>
      <c r="D6291" s="9">
        <v>2340250982.281127</v>
      </c>
      <c r="E6291" s="9">
        <v>1755359.364322783</v>
      </c>
      <c r="F6291" s="255" t="s">
        <v>9129</v>
      </c>
      <c r="G6291" s="9"/>
      <c r="H6291" s="255" t="s">
        <v>9171</v>
      </c>
      <c r="I6291" s="9">
        <v>4</v>
      </c>
    </row>
    <row r="6292" spans="1:9">
      <c r="A6292" s="255" t="s">
        <v>7472</v>
      </c>
      <c r="B6292" s="9">
        <v>4</v>
      </c>
      <c r="C6292" s="255" t="s">
        <v>9108</v>
      </c>
      <c r="D6292" s="9">
        <v>0.60641006844357415</v>
      </c>
      <c r="E6292" s="9">
        <v>1755359.364322783</v>
      </c>
      <c r="F6292" s="255" t="s">
        <v>9129</v>
      </c>
      <c r="G6292" s="9"/>
      <c r="H6292" s="255" t="s">
        <v>9171</v>
      </c>
      <c r="I6292" s="9">
        <v>4</v>
      </c>
    </row>
    <row r="6293" spans="1:9">
      <c r="A6293" s="255" t="s">
        <v>7473</v>
      </c>
      <c r="B6293" s="9">
        <v>4</v>
      </c>
      <c r="C6293" s="255" t="s">
        <v>9215</v>
      </c>
      <c r="D6293" s="9">
        <v>1333.2033484687593</v>
      </c>
      <c r="E6293" s="9">
        <v>1755359.364322783</v>
      </c>
      <c r="F6293" s="255" t="s">
        <v>9129</v>
      </c>
      <c r="G6293" s="9"/>
      <c r="H6293" s="255" t="s">
        <v>9171</v>
      </c>
      <c r="I6293" s="9">
        <v>4</v>
      </c>
    </row>
    <row r="6294" spans="1:9">
      <c r="A6294" s="255" t="s">
        <v>7474</v>
      </c>
      <c r="B6294" s="9">
        <v>4</v>
      </c>
      <c r="C6294" s="255" t="s">
        <v>9106</v>
      </c>
      <c r="D6294" s="9">
        <v>1699514.2238423692</v>
      </c>
      <c r="E6294" s="9">
        <v>1755359.364322783</v>
      </c>
      <c r="F6294" s="255" t="s">
        <v>9130</v>
      </c>
      <c r="G6294" s="9"/>
      <c r="H6294" s="255" t="s">
        <v>9171</v>
      </c>
      <c r="I6294" s="9">
        <v>4</v>
      </c>
    </row>
    <row r="6295" spans="1:9">
      <c r="A6295" s="255" t="s">
        <v>7475</v>
      </c>
      <c r="B6295" s="9">
        <v>4</v>
      </c>
      <c r="C6295" s="255" t="s">
        <v>9107</v>
      </c>
      <c r="D6295" s="9">
        <v>7230877015.8988705</v>
      </c>
      <c r="E6295" s="9">
        <v>1755359.364322783</v>
      </c>
      <c r="F6295" s="255" t="s">
        <v>9130</v>
      </c>
      <c r="G6295" s="9"/>
      <c r="H6295" s="255" t="s">
        <v>9171</v>
      </c>
      <c r="I6295" s="9">
        <v>4</v>
      </c>
    </row>
    <row r="6296" spans="1:9">
      <c r="A6296" s="255" t="s">
        <v>7476</v>
      </c>
      <c r="B6296" s="9">
        <v>4</v>
      </c>
      <c r="C6296" s="255" t="s">
        <v>9108</v>
      </c>
      <c r="D6296" s="9">
        <v>0.96818592157511929</v>
      </c>
      <c r="E6296" s="9">
        <v>1755359.364322783</v>
      </c>
      <c r="F6296" s="255" t="s">
        <v>9130</v>
      </c>
      <c r="G6296" s="9"/>
      <c r="H6296" s="255" t="s">
        <v>9171</v>
      </c>
      <c r="I6296" s="9">
        <v>4</v>
      </c>
    </row>
    <row r="6297" spans="1:9">
      <c r="A6297" s="255" t="s">
        <v>7477</v>
      </c>
      <c r="B6297" s="9">
        <v>4</v>
      </c>
      <c r="C6297" s="255" t="s">
        <v>9215</v>
      </c>
      <c r="D6297" s="9">
        <v>4119.3143483121139</v>
      </c>
      <c r="E6297" s="9">
        <v>1755359.364322783</v>
      </c>
      <c r="F6297" s="255" t="s">
        <v>9130</v>
      </c>
      <c r="G6297" s="9"/>
      <c r="H6297" s="255" t="s">
        <v>9171</v>
      </c>
      <c r="I6297" s="9">
        <v>4</v>
      </c>
    </row>
    <row r="6298" spans="1:9">
      <c r="A6298" s="255" t="s">
        <v>7478</v>
      </c>
      <c r="B6298" s="9">
        <v>4</v>
      </c>
      <c r="C6298" s="255" t="s">
        <v>9106</v>
      </c>
      <c r="D6298" s="9">
        <v>1699514.2238423692</v>
      </c>
      <c r="E6298" s="9">
        <v>1755359.364322783</v>
      </c>
      <c r="F6298" s="255" t="s">
        <v>9131</v>
      </c>
      <c r="G6298" s="9"/>
      <c r="H6298" s="255" t="s">
        <v>9171</v>
      </c>
      <c r="I6298" s="9">
        <v>4</v>
      </c>
    </row>
    <row r="6299" spans="1:9">
      <c r="A6299" s="255" t="s">
        <v>7479</v>
      </c>
      <c r="B6299" s="9">
        <v>4</v>
      </c>
      <c r="C6299" s="255" t="s">
        <v>9107</v>
      </c>
      <c r="D6299" s="9">
        <v>7230877015.8988705</v>
      </c>
      <c r="E6299" s="9">
        <v>1755359.364322783</v>
      </c>
      <c r="F6299" s="255" t="s">
        <v>9131</v>
      </c>
      <c r="G6299" s="9"/>
      <c r="H6299" s="255" t="s">
        <v>9171</v>
      </c>
      <c r="I6299" s="9">
        <v>4</v>
      </c>
    </row>
    <row r="6300" spans="1:9">
      <c r="A6300" s="255" t="s">
        <v>7480</v>
      </c>
      <c r="B6300" s="9">
        <v>4</v>
      </c>
      <c r="C6300" s="255" t="s">
        <v>9108</v>
      </c>
      <c r="D6300" s="9">
        <v>0.96818592157511929</v>
      </c>
      <c r="E6300" s="9">
        <v>1755359.364322783</v>
      </c>
      <c r="F6300" s="255" t="s">
        <v>9131</v>
      </c>
      <c r="G6300" s="9"/>
      <c r="H6300" s="255" t="s">
        <v>9171</v>
      </c>
      <c r="I6300" s="9">
        <v>4</v>
      </c>
    </row>
    <row r="6301" spans="1:9">
      <c r="A6301" s="255" t="s">
        <v>7481</v>
      </c>
      <c r="B6301" s="9">
        <v>4</v>
      </c>
      <c r="C6301" s="255" t="s">
        <v>9215</v>
      </c>
      <c r="D6301" s="9">
        <v>4119.3143483121139</v>
      </c>
      <c r="E6301" s="9">
        <v>1755359.364322783</v>
      </c>
      <c r="F6301" s="255" t="s">
        <v>9131</v>
      </c>
      <c r="G6301" s="9"/>
      <c r="H6301" s="255" t="s">
        <v>9171</v>
      </c>
      <c r="I6301" s="9">
        <v>4</v>
      </c>
    </row>
    <row r="6302" spans="1:9">
      <c r="A6302" s="255" t="s">
        <v>7482</v>
      </c>
      <c r="B6302" s="9">
        <v>4</v>
      </c>
      <c r="C6302" s="255" t="s">
        <v>9106</v>
      </c>
      <c r="D6302" s="9">
        <v>898025.31315667636</v>
      </c>
      <c r="E6302" s="9">
        <v>1755359.364322783</v>
      </c>
      <c r="F6302" s="255" t="s">
        <v>9132</v>
      </c>
      <c r="G6302" s="9"/>
      <c r="H6302" s="255" t="s">
        <v>9171</v>
      </c>
      <c r="I6302" s="9">
        <v>4</v>
      </c>
    </row>
    <row r="6303" spans="1:9">
      <c r="A6303" s="255" t="s">
        <v>7483</v>
      </c>
      <c r="B6303" s="9">
        <v>4</v>
      </c>
      <c r="C6303" s="255" t="s">
        <v>9107</v>
      </c>
      <c r="D6303" s="9">
        <v>2456707547.7960334</v>
      </c>
      <c r="E6303" s="9">
        <v>1755359.364322783</v>
      </c>
      <c r="F6303" s="255" t="s">
        <v>9132</v>
      </c>
      <c r="G6303" s="9"/>
      <c r="H6303" s="255" t="s">
        <v>9171</v>
      </c>
      <c r="I6303" s="9">
        <v>4</v>
      </c>
    </row>
    <row r="6304" spans="1:9">
      <c r="A6304" s="255" t="s">
        <v>7484</v>
      </c>
      <c r="B6304" s="9">
        <v>4</v>
      </c>
      <c r="C6304" s="255" t="s">
        <v>9108</v>
      </c>
      <c r="D6304" s="9">
        <v>0.51159057877765912</v>
      </c>
      <c r="E6304" s="9">
        <v>1755359.364322783</v>
      </c>
      <c r="F6304" s="255" t="s">
        <v>9132</v>
      </c>
      <c r="G6304" s="9"/>
      <c r="H6304" s="255" t="s">
        <v>9171</v>
      </c>
      <c r="I6304" s="9">
        <v>4</v>
      </c>
    </row>
    <row r="6305" spans="1:9">
      <c r="A6305" s="255" t="s">
        <v>7485</v>
      </c>
      <c r="B6305" s="9">
        <v>4</v>
      </c>
      <c r="C6305" s="255" t="s">
        <v>9215</v>
      </c>
      <c r="D6305" s="9">
        <v>1399.5467809771421</v>
      </c>
      <c r="E6305" s="9">
        <v>1755359.364322783</v>
      </c>
      <c r="F6305" s="255" t="s">
        <v>9132</v>
      </c>
      <c r="G6305" s="9"/>
      <c r="H6305" s="255" t="s">
        <v>9171</v>
      </c>
      <c r="I6305" s="9">
        <v>4</v>
      </c>
    </row>
    <row r="6306" spans="1:9">
      <c r="A6306" s="255" t="s">
        <v>7486</v>
      </c>
      <c r="B6306" s="9">
        <v>4</v>
      </c>
      <c r="C6306" s="255" t="s">
        <v>9106</v>
      </c>
      <c r="D6306" s="9">
        <v>898025.31315667636</v>
      </c>
      <c r="E6306" s="9">
        <v>1755359.364322783</v>
      </c>
      <c r="F6306" s="255" t="s">
        <v>9133</v>
      </c>
      <c r="G6306" s="9"/>
      <c r="H6306" s="255" t="s">
        <v>9171</v>
      </c>
      <c r="I6306" s="9">
        <v>4</v>
      </c>
    </row>
    <row r="6307" spans="1:9">
      <c r="A6307" s="255" t="s">
        <v>7487</v>
      </c>
      <c r="B6307" s="9">
        <v>4</v>
      </c>
      <c r="C6307" s="255" t="s">
        <v>9107</v>
      </c>
      <c r="D6307" s="9">
        <v>2456707547.7960334</v>
      </c>
      <c r="E6307" s="9">
        <v>1755359.364322783</v>
      </c>
      <c r="F6307" s="255" t="s">
        <v>9133</v>
      </c>
      <c r="G6307" s="9"/>
      <c r="H6307" s="255" t="s">
        <v>9171</v>
      </c>
      <c r="I6307" s="9">
        <v>4</v>
      </c>
    </row>
    <row r="6308" spans="1:9">
      <c r="A6308" s="255" t="s">
        <v>7488</v>
      </c>
      <c r="B6308" s="9">
        <v>4</v>
      </c>
      <c r="C6308" s="255" t="s">
        <v>9108</v>
      </c>
      <c r="D6308" s="9">
        <v>0.51159057877765912</v>
      </c>
      <c r="E6308" s="9">
        <v>1755359.364322783</v>
      </c>
      <c r="F6308" s="255" t="s">
        <v>9133</v>
      </c>
      <c r="G6308" s="9"/>
      <c r="H6308" s="255" t="s">
        <v>9171</v>
      </c>
      <c r="I6308" s="9">
        <v>4</v>
      </c>
    </row>
    <row r="6309" spans="1:9">
      <c r="A6309" s="255" t="s">
        <v>7489</v>
      </c>
      <c r="B6309" s="9">
        <v>4</v>
      </c>
      <c r="C6309" s="255" t="s">
        <v>9215</v>
      </c>
      <c r="D6309" s="9">
        <v>1399.5467809771421</v>
      </c>
      <c r="E6309" s="9">
        <v>1755359.364322783</v>
      </c>
      <c r="F6309" s="255" t="s">
        <v>9133</v>
      </c>
      <c r="G6309" s="9"/>
      <c r="H6309" s="255" t="s">
        <v>9171</v>
      </c>
      <c r="I6309" s="9">
        <v>4</v>
      </c>
    </row>
    <row r="6310" spans="1:9">
      <c r="A6310" s="255" t="s">
        <v>7490</v>
      </c>
      <c r="B6310" s="9">
        <v>4</v>
      </c>
      <c r="C6310" s="255" t="s">
        <v>9106</v>
      </c>
      <c r="D6310" s="9">
        <v>1755359.364322783</v>
      </c>
      <c r="E6310" s="9">
        <v>1755359.364322783</v>
      </c>
      <c r="F6310" s="255" t="s">
        <v>9134</v>
      </c>
      <c r="G6310" s="9"/>
      <c r="H6310" s="255" t="s">
        <v>9171</v>
      </c>
      <c r="I6310" s="9">
        <v>4</v>
      </c>
    </row>
    <row r="6311" spans="1:9">
      <c r="A6311" s="255" t="s">
        <v>7491</v>
      </c>
      <c r="B6311" s="9">
        <v>4</v>
      </c>
      <c r="C6311" s="255" t="s">
        <v>9107</v>
      </c>
      <c r="D6311" s="9">
        <v>2433918485.8217106</v>
      </c>
      <c r="E6311" s="9">
        <v>1755359.364322783</v>
      </c>
      <c r="F6311" s="255" t="s">
        <v>9134</v>
      </c>
      <c r="G6311" s="9"/>
      <c r="H6311" s="255" t="s">
        <v>9171</v>
      </c>
      <c r="I6311" s="9">
        <v>4</v>
      </c>
    </row>
    <row r="6312" spans="1:9">
      <c r="A6312" s="255" t="s">
        <v>7492</v>
      </c>
      <c r="B6312" s="9">
        <v>4</v>
      </c>
      <c r="C6312" s="255" t="s">
        <v>9108</v>
      </c>
      <c r="D6312" s="9">
        <v>1</v>
      </c>
      <c r="E6312" s="9">
        <v>1755359.364322783</v>
      </c>
      <c r="F6312" s="255" t="s">
        <v>9134</v>
      </c>
      <c r="G6312" s="9"/>
      <c r="H6312" s="255" t="s">
        <v>9171</v>
      </c>
      <c r="I6312" s="9">
        <v>4</v>
      </c>
    </row>
    <row r="6313" spans="1:9">
      <c r="A6313" s="255" t="s">
        <v>7493</v>
      </c>
      <c r="B6313" s="9">
        <v>4</v>
      </c>
      <c r="C6313" s="255" t="s">
        <v>9215</v>
      </c>
      <c r="D6313" s="9">
        <v>1386.5642188662123</v>
      </c>
      <c r="E6313" s="9">
        <v>1755359.364322783</v>
      </c>
      <c r="F6313" s="255" t="s">
        <v>9134</v>
      </c>
      <c r="G6313" s="9"/>
      <c r="H6313" s="255" t="s">
        <v>9171</v>
      </c>
      <c r="I6313" s="9">
        <v>4</v>
      </c>
    </row>
    <row r="6314" spans="1:9">
      <c r="A6314" s="255" t="s">
        <v>7494</v>
      </c>
      <c r="B6314" s="9">
        <v>4</v>
      </c>
      <c r="C6314" s="255" t="s">
        <v>9106</v>
      </c>
      <c r="D6314" s="9">
        <v>1755359.364322783</v>
      </c>
      <c r="E6314" s="9">
        <v>1755359.364322783</v>
      </c>
      <c r="F6314" s="255" t="s">
        <v>9135</v>
      </c>
      <c r="G6314" s="9"/>
      <c r="H6314" s="255" t="s">
        <v>9171</v>
      </c>
      <c r="I6314" s="9">
        <v>4</v>
      </c>
    </row>
    <row r="6315" spans="1:9">
      <c r="A6315" s="255" t="s">
        <v>7495</v>
      </c>
      <c r="B6315" s="9">
        <v>4</v>
      </c>
      <c r="C6315" s="255" t="s">
        <v>9107</v>
      </c>
      <c r="D6315" s="9">
        <v>3714720296.7625971</v>
      </c>
      <c r="E6315" s="9">
        <v>1755359.364322783</v>
      </c>
      <c r="F6315" s="255" t="s">
        <v>9135</v>
      </c>
      <c r="G6315" s="9"/>
      <c r="H6315" s="255" t="s">
        <v>9171</v>
      </c>
      <c r="I6315" s="9">
        <v>4</v>
      </c>
    </row>
    <row r="6316" spans="1:9">
      <c r="A6316" s="255" t="s">
        <v>7496</v>
      </c>
      <c r="B6316" s="9">
        <v>4</v>
      </c>
      <c r="C6316" s="255" t="s">
        <v>9108</v>
      </c>
      <c r="D6316" s="9">
        <v>1</v>
      </c>
      <c r="E6316" s="9">
        <v>1755359.364322783</v>
      </c>
      <c r="F6316" s="255" t="s">
        <v>9135</v>
      </c>
      <c r="G6316" s="9"/>
      <c r="H6316" s="255" t="s">
        <v>9171</v>
      </c>
      <c r="I6316" s="9">
        <v>4</v>
      </c>
    </row>
    <row r="6317" spans="1:9">
      <c r="A6317" s="255" t="s">
        <v>7497</v>
      </c>
      <c r="B6317" s="9">
        <v>4</v>
      </c>
      <c r="C6317" s="255" t="s">
        <v>9215</v>
      </c>
      <c r="D6317" s="9">
        <v>2116.2164125838331</v>
      </c>
      <c r="E6317" s="9">
        <v>1755359.364322783</v>
      </c>
      <c r="F6317" s="255" t="s">
        <v>9135</v>
      </c>
      <c r="G6317" s="9"/>
      <c r="H6317" s="255" t="s">
        <v>9171</v>
      </c>
      <c r="I6317" s="9">
        <v>4</v>
      </c>
    </row>
    <row r="6318" spans="1:9">
      <c r="A6318" s="255" t="s">
        <v>7498</v>
      </c>
      <c r="B6318" s="9">
        <v>4</v>
      </c>
      <c r="C6318" s="255" t="s">
        <v>9106</v>
      </c>
      <c r="D6318" s="9">
        <v>948434.30353148852</v>
      </c>
      <c r="E6318" s="9">
        <v>1755359.364322783</v>
      </c>
      <c r="F6318" s="255" t="s">
        <v>9136</v>
      </c>
      <c r="G6318" s="9"/>
      <c r="H6318" s="255" t="s">
        <v>9171</v>
      </c>
      <c r="I6318" s="9">
        <v>4</v>
      </c>
    </row>
    <row r="6319" spans="1:9">
      <c r="A6319" s="255" t="s">
        <v>7499</v>
      </c>
      <c r="B6319" s="9">
        <v>4</v>
      </c>
      <c r="C6319" s="255" t="s">
        <v>9107</v>
      </c>
      <c r="D6319" s="9">
        <v>4314592416.8655586</v>
      </c>
      <c r="E6319" s="9">
        <v>1755359.364322783</v>
      </c>
      <c r="F6319" s="255" t="s">
        <v>9136</v>
      </c>
      <c r="G6319" s="9"/>
      <c r="H6319" s="255" t="s">
        <v>9171</v>
      </c>
      <c r="I6319" s="9">
        <v>4</v>
      </c>
    </row>
    <row r="6320" spans="1:9">
      <c r="A6320" s="255" t="s">
        <v>7500</v>
      </c>
      <c r="B6320" s="9">
        <v>4</v>
      </c>
      <c r="C6320" s="255" t="s">
        <v>9108</v>
      </c>
      <c r="D6320" s="9">
        <v>0.54030776991205676</v>
      </c>
      <c r="E6320" s="9">
        <v>1755359.364322783</v>
      </c>
      <c r="F6320" s="255" t="s">
        <v>9136</v>
      </c>
      <c r="G6320" s="9"/>
      <c r="H6320" s="255" t="s">
        <v>9171</v>
      </c>
      <c r="I6320" s="9">
        <v>4</v>
      </c>
    </row>
    <row r="6321" spans="1:9">
      <c r="A6321" s="255" t="s">
        <v>7501</v>
      </c>
      <c r="B6321" s="9">
        <v>4</v>
      </c>
      <c r="C6321" s="255" t="s">
        <v>9215</v>
      </c>
      <c r="D6321" s="9">
        <v>2457.9539122065339</v>
      </c>
      <c r="E6321" s="9">
        <v>1755359.364322783</v>
      </c>
      <c r="F6321" s="255" t="s">
        <v>9136</v>
      </c>
      <c r="G6321" s="9"/>
      <c r="H6321" s="255" t="s">
        <v>9171</v>
      </c>
      <c r="I6321" s="9">
        <v>4</v>
      </c>
    </row>
    <row r="6322" spans="1:9">
      <c r="A6322" s="255" t="s">
        <v>7502</v>
      </c>
      <c r="B6322" s="9">
        <v>4</v>
      </c>
      <c r="C6322" s="255" t="s">
        <v>9106</v>
      </c>
      <c r="D6322" s="9">
        <v>0</v>
      </c>
      <c r="E6322" s="9">
        <v>1755359.364322783</v>
      </c>
      <c r="F6322" s="255" t="s">
        <v>9137</v>
      </c>
      <c r="G6322" s="9"/>
      <c r="H6322" s="255" t="s">
        <v>9171</v>
      </c>
      <c r="I6322" s="9">
        <v>4</v>
      </c>
    </row>
    <row r="6323" spans="1:9">
      <c r="A6323" s="255" t="s">
        <v>7503</v>
      </c>
      <c r="B6323" s="9">
        <v>4</v>
      </c>
      <c r="C6323" s="255" t="s">
        <v>9107</v>
      </c>
      <c r="D6323" s="9">
        <v>-798435697.729285</v>
      </c>
      <c r="E6323" s="9">
        <v>1755359.364322783</v>
      </c>
      <c r="F6323" s="255" t="s">
        <v>9137</v>
      </c>
      <c r="G6323" s="9"/>
      <c r="H6323" s="255" t="s">
        <v>9171</v>
      </c>
      <c r="I6323" s="9">
        <v>4</v>
      </c>
    </row>
    <row r="6324" spans="1:9">
      <c r="A6324" s="255" t="s">
        <v>7504</v>
      </c>
      <c r="B6324" s="9">
        <v>4</v>
      </c>
      <c r="C6324" s="255" t="s">
        <v>9108</v>
      </c>
      <c r="D6324" s="9">
        <v>0</v>
      </c>
      <c r="E6324" s="9">
        <v>1755359.364322783</v>
      </c>
      <c r="F6324" s="255" t="s">
        <v>9137</v>
      </c>
      <c r="G6324" s="9"/>
      <c r="H6324" s="255" t="s">
        <v>9171</v>
      </c>
      <c r="I6324" s="9">
        <v>4</v>
      </c>
    </row>
    <row r="6325" spans="1:9">
      <c r="A6325" s="255" t="s">
        <v>7505</v>
      </c>
      <c r="B6325" s="9">
        <v>4</v>
      </c>
      <c r="C6325" s="255" t="s">
        <v>9215</v>
      </c>
      <c r="D6325" s="9">
        <v>-454.85597647825307</v>
      </c>
      <c r="E6325" s="9">
        <v>1755359.364322783</v>
      </c>
      <c r="F6325" s="255" t="s">
        <v>9137</v>
      </c>
      <c r="G6325" s="9"/>
      <c r="H6325" s="255" t="s">
        <v>9171</v>
      </c>
      <c r="I6325" s="9">
        <v>4</v>
      </c>
    </row>
    <row r="6326" spans="1:9">
      <c r="A6326" s="255" t="s">
        <v>7506</v>
      </c>
      <c r="B6326" s="9">
        <v>4</v>
      </c>
      <c r="C6326" s="255" t="s">
        <v>9106</v>
      </c>
      <c r="D6326" s="9">
        <v>934953.20620092913</v>
      </c>
      <c r="E6326" s="9">
        <v>1755359.364322783</v>
      </c>
      <c r="F6326" s="255" t="s">
        <v>9138</v>
      </c>
      <c r="G6326" s="9"/>
      <c r="H6326" s="255" t="s">
        <v>9171</v>
      </c>
      <c r="I6326" s="9">
        <v>4</v>
      </c>
    </row>
    <row r="6327" spans="1:9">
      <c r="A6327" s="255" t="s">
        <v>7507</v>
      </c>
      <c r="B6327" s="9">
        <v>4</v>
      </c>
      <c r="C6327" s="255" t="s">
        <v>9107</v>
      </c>
      <c r="D6327" s="9">
        <v>3516156719.1362739</v>
      </c>
      <c r="E6327" s="9">
        <v>1755359.364322783</v>
      </c>
      <c r="F6327" s="255" t="s">
        <v>9138</v>
      </c>
      <c r="G6327" s="9"/>
      <c r="H6327" s="255" t="s">
        <v>9171</v>
      </c>
      <c r="I6327" s="9">
        <v>4</v>
      </c>
    </row>
    <row r="6328" spans="1:9">
      <c r="A6328" s="255" t="s">
        <v>7508</v>
      </c>
      <c r="B6328" s="9">
        <v>4</v>
      </c>
      <c r="C6328" s="255" t="s">
        <v>9108</v>
      </c>
      <c r="D6328" s="9">
        <v>0.53262780556711464</v>
      </c>
      <c r="E6328" s="9">
        <v>1755359.364322783</v>
      </c>
      <c r="F6328" s="255" t="s">
        <v>9138</v>
      </c>
      <c r="G6328" s="9"/>
      <c r="H6328" s="255" t="s">
        <v>9171</v>
      </c>
      <c r="I6328" s="9">
        <v>4</v>
      </c>
    </row>
    <row r="6329" spans="1:9">
      <c r="A6329" s="255" t="s">
        <v>7509</v>
      </c>
      <c r="B6329" s="9">
        <v>4</v>
      </c>
      <c r="C6329" s="255" t="s">
        <v>9215</v>
      </c>
      <c r="D6329" s="9">
        <v>2003.0979357282808</v>
      </c>
      <c r="E6329" s="9">
        <v>1755359.364322783</v>
      </c>
      <c r="F6329" s="255" t="s">
        <v>9138</v>
      </c>
      <c r="G6329" s="9"/>
      <c r="H6329" s="255" t="s">
        <v>9171</v>
      </c>
      <c r="I6329" s="9">
        <v>4</v>
      </c>
    </row>
    <row r="6330" spans="1:9">
      <c r="A6330" s="255" t="s">
        <v>7510</v>
      </c>
      <c r="B6330" s="9">
        <v>4</v>
      </c>
      <c r="C6330" s="255" t="s">
        <v>9106</v>
      </c>
      <c r="D6330" s="9">
        <v>686742.29490167496</v>
      </c>
      <c r="E6330" s="9">
        <v>1755359.364322783</v>
      </c>
      <c r="F6330" s="255" t="s">
        <v>9139</v>
      </c>
      <c r="G6330" s="9"/>
      <c r="H6330" s="255" t="s">
        <v>9171</v>
      </c>
      <c r="I6330" s="9">
        <v>4</v>
      </c>
    </row>
    <row r="6331" spans="1:9">
      <c r="A6331" s="255" t="s">
        <v>7511</v>
      </c>
      <c r="B6331" s="9">
        <v>4</v>
      </c>
      <c r="C6331" s="255" t="s">
        <v>9107</v>
      </c>
      <c r="D6331" s="9">
        <v>1059449171.3402405</v>
      </c>
      <c r="E6331" s="9">
        <v>1755359.364322783</v>
      </c>
      <c r="F6331" s="255" t="s">
        <v>9139</v>
      </c>
      <c r="G6331" s="9"/>
      <c r="H6331" s="255" t="s">
        <v>9171</v>
      </c>
      <c r="I6331" s="9">
        <v>4</v>
      </c>
    </row>
    <row r="6332" spans="1:9">
      <c r="A6332" s="255" t="s">
        <v>7512</v>
      </c>
      <c r="B6332" s="9">
        <v>4</v>
      </c>
      <c r="C6332" s="255" t="s">
        <v>9108</v>
      </c>
      <c r="D6332" s="9">
        <v>0.39122604115119181</v>
      </c>
      <c r="E6332" s="9">
        <v>1755359.364322783</v>
      </c>
      <c r="F6332" s="255" t="s">
        <v>9139</v>
      </c>
      <c r="G6332" s="9"/>
      <c r="H6332" s="255" t="s">
        <v>9171</v>
      </c>
      <c r="I6332" s="9">
        <v>4</v>
      </c>
    </row>
    <row r="6333" spans="1:9">
      <c r="A6333" s="255" t="s">
        <v>7513</v>
      </c>
      <c r="B6333" s="9">
        <v>4</v>
      </c>
      <c r="C6333" s="255" t="s">
        <v>9215</v>
      </c>
      <c r="D6333" s="9">
        <v>603.55115475113871</v>
      </c>
      <c r="E6333" s="9">
        <v>1755359.364322783</v>
      </c>
      <c r="F6333" s="255" t="s">
        <v>9139</v>
      </c>
      <c r="G6333" s="9"/>
      <c r="H6333" s="255" t="s">
        <v>9171</v>
      </c>
      <c r="I6333" s="9">
        <v>4</v>
      </c>
    </row>
    <row r="6334" spans="1:9">
      <c r="A6334" s="255" t="s">
        <v>7514</v>
      </c>
      <c r="B6334" s="9">
        <v>4</v>
      </c>
      <c r="C6334" s="255" t="s">
        <v>9106</v>
      </c>
      <c r="D6334" s="9">
        <v>786644.64793996245</v>
      </c>
      <c r="E6334" s="9">
        <v>1755359.364322783</v>
      </c>
      <c r="F6334" s="255" t="s">
        <v>9140</v>
      </c>
      <c r="G6334" s="9"/>
      <c r="H6334" s="255" t="s">
        <v>9171</v>
      </c>
      <c r="I6334" s="9">
        <v>4</v>
      </c>
    </row>
    <row r="6335" spans="1:9">
      <c r="A6335" s="255" t="s">
        <v>7515</v>
      </c>
      <c r="B6335" s="9">
        <v>4</v>
      </c>
      <c r="C6335" s="255" t="s">
        <v>9107</v>
      </c>
      <c r="D6335" s="9">
        <v>1280801810.9408865</v>
      </c>
      <c r="E6335" s="9">
        <v>1755359.364322783</v>
      </c>
      <c r="F6335" s="255" t="s">
        <v>9140</v>
      </c>
      <c r="G6335" s="9"/>
      <c r="H6335" s="255" t="s">
        <v>9171</v>
      </c>
      <c r="I6335" s="9">
        <v>4</v>
      </c>
    </row>
    <row r="6336" spans="1:9">
      <c r="A6336" s="255" t="s">
        <v>7516</v>
      </c>
      <c r="B6336" s="9">
        <v>4</v>
      </c>
      <c r="C6336" s="255" t="s">
        <v>9108</v>
      </c>
      <c r="D6336" s="9">
        <v>0.4481388050380497</v>
      </c>
      <c r="E6336" s="9">
        <v>1755359.364322783</v>
      </c>
      <c r="F6336" s="255" t="s">
        <v>9140</v>
      </c>
      <c r="G6336" s="9"/>
      <c r="H6336" s="255" t="s">
        <v>9171</v>
      </c>
      <c r="I6336" s="9">
        <v>4</v>
      </c>
    </row>
    <row r="6337" spans="1:9">
      <c r="A6337" s="255" t="s">
        <v>7517</v>
      </c>
      <c r="B6337" s="9">
        <v>4</v>
      </c>
      <c r="C6337" s="255" t="s">
        <v>9215</v>
      </c>
      <c r="D6337" s="9">
        <v>729.65219371762055</v>
      </c>
      <c r="E6337" s="9">
        <v>1755359.364322783</v>
      </c>
      <c r="F6337" s="255" t="s">
        <v>9140</v>
      </c>
      <c r="G6337" s="9"/>
      <c r="H6337" s="255" t="s">
        <v>9171</v>
      </c>
      <c r="I6337" s="9">
        <v>4</v>
      </c>
    </row>
    <row r="6338" spans="1:9">
      <c r="A6338" s="255" t="s">
        <v>7518</v>
      </c>
      <c r="B6338" s="9">
        <v>4</v>
      </c>
      <c r="C6338" s="255" t="s">
        <v>9106</v>
      </c>
      <c r="D6338" s="9">
        <v>0</v>
      </c>
      <c r="E6338" s="9">
        <v>1755359.364322783</v>
      </c>
      <c r="F6338" s="255" t="s">
        <v>9141</v>
      </c>
      <c r="G6338" s="9"/>
      <c r="H6338" s="255" t="s">
        <v>9171</v>
      </c>
      <c r="I6338" s="9">
        <v>4</v>
      </c>
    </row>
    <row r="6339" spans="1:9">
      <c r="A6339" s="255" t="s">
        <v>7519</v>
      </c>
      <c r="B6339" s="9">
        <v>4</v>
      </c>
      <c r="C6339" s="255" t="s">
        <v>9107</v>
      </c>
      <c r="D6339" s="9">
        <v>0</v>
      </c>
      <c r="E6339" s="9">
        <v>1755359.364322783</v>
      </c>
      <c r="F6339" s="255" t="s">
        <v>9141</v>
      </c>
      <c r="G6339" s="9"/>
      <c r="H6339" s="255" t="s">
        <v>9171</v>
      </c>
      <c r="I6339" s="9">
        <v>4</v>
      </c>
    </row>
    <row r="6340" spans="1:9">
      <c r="A6340" s="255" t="s">
        <v>7520</v>
      </c>
      <c r="B6340" s="9">
        <v>4</v>
      </c>
      <c r="C6340" s="255" t="s">
        <v>9108</v>
      </c>
      <c r="D6340" s="9">
        <v>0</v>
      </c>
      <c r="E6340" s="9">
        <v>1755359.364322783</v>
      </c>
      <c r="F6340" s="255" t="s">
        <v>9141</v>
      </c>
      <c r="G6340" s="9"/>
      <c r="H6340" s="255" t="s">
        <v>9171</v>
      </c>
      <c r="I6340" s="9">
        <v>4</v>
      </c>
    </row>
    <row r="6341" spans="1:9">
      <c r="A6341" s="255" t="s">
        <v>7521</v>
      </c>
      <c r="B6341" s="9">
        <v>4</v>
      </c>
      <c r="C6341" s="255" t="s">
        <v>9215</v>
      </c>
      <c r="D6341" s="9">
        <v>0</v>
      </c>
      <c r="E6341" s="9">
        <v>1755359.364322783</v>
      </c>
      <c r="F6341" s="255" t="s">
        <v>9141</v>
      </c>
      <c r="G6341" s="9"/>
      <c r="H6341" s="255" t="s">
        <v>9171</v>
      </c>
      <c r="I6341" s="9">
        <v>4</v>
      </c>
    </row>
    <row r="6342" spans="1:9">
      <c r="A6342" s="255" t="s">
        <v>7522</v>
      </c>
      <c r="B6342" s="9">
        <v>5</v>
      </c>
      <c r="C6342" s="255" t="s">
        <v>9106</v>
      </c>
      <c r="D6342" s="9">
        <v>1038096.255045319</v>
      </c>
      <c r="E6342" s="9">
        <v>1745868.793903793</v>
      </c>
      <c r="F6342" s="255" t="s">
        <v>9117</v>
      </c>
      <c r="G6342" s="9"/>
      <c r="H6342" s="255" t="s">
        <v>9171</v>
      </c>
      <c r="I6342" s="9">
        <v>4</v>
      </c>
    </row>
    <row r="6343" spans="1:9">
      <c r="A6343" s="255" t="s">
        <v>7523</v>
      </c>
      <c r="B6343" s="9">
        <v>5</v>
      </c>
      <c r="C6343" s="255" t="s">
        <v>9107</v>
      </c>
      <c r="D6343" s="9">
        <v>2734375376.671452</v>
      </c>
      <c r="E6343" s="9">
        <v>1745868.793903793</v>
      </c>
      <c r="F6343" s="255" t="s">
        <v>9117</v>
      </c>
      <c r="G6343" s="9"/>
      <c r="H6343" s="255" t="s">
        <v>9171</v>
      </c>
      <c r="I6343" s="9">
        <v>4</v>
      </c>
    </row>
    <row r="6344" spans="1:9">
      <c r="A6344" s="255" t="s">
        <v>7524</v>
      </c>
      <c r="B6344" s="9">
        <v>5</v>
      </c>
      <c r="C6344" s="255" t="s">
        <v>9108</v>
      </c>
      <c r="D6344" s="9">
        <v>0.5946015294334448</v>
      </c>
      <c r="E6344" s="9">
        <v>1745868.793903793</v>
      </c>
      <c r="F6344" s="255" t="s">
        <v>9117</v>
      </c>
      <c r="G6344" s="9"/>
      <c r="H6344" s="255" t="s">
        <v>9171</v>
      </c>
      <c r="I6344" s="9">
        <v>4</v>
      </c>
    </row>
    <row r="6345" spans="1:9">
      <c r="A6345" s="255" t="s">
        <v>7525</v>
      </c>
      <c r="B6345" s="9">
        <v>5</v>
      </c>
      <c r="C6345" s="255" t="s">
        <v>9215</v>
      </c>
      <c r="D6345" s="9">
        <v>1566.1975208098777</v>
      </c>
      <c r="E6345" s="9">
        <v>1745868.793903793</v>
      </c>
      <c r="F6345" s="255" t="s">
        <v>9117</v>
      </c>
      <c r="G6345" s="9"/>
      <c r="H6345" s="255" t="s">
        <v>9171</v>
      </c>
      <c r="I6345" s="9">
        <v>4</v>
      </c>
    </row>
    <row r="6346" spans="1:9">
      <c r="A6346" s="255" t="s">
        <v>7526</v>
      </c>
      <c r="B6346" s="9">
        <v>5</v>
      </c>
      <c r="C6346" s="255" t="s">
        <v>9106</v>
      </c>
      <c r="D6346" s="9">
        <v>0</v>
      </c>
      <c r="E6346" s="9">
        <v>1745868.793903793</v>
      </c>
      <c r="F6346" s="255" t="s">
        <v>9118</v>
      </c>
      <c r="G6346" s="9"/>
      <c r="H6346" s="255" t="s">
        <v>9171</v>
      </c>
      <c r="I6346" s="9">
        <v>4</v>
      </c>
    </row>
    <row r="6347" spans="1:9">
      <c r="A6347" s="255" t="s">
        <v>7527</v>
      </c>
      <c r="B6347" s="9">
        <v>5</v>
      </c>
      <c r="C6347" s="255" t="s">
        <v>9107</v>
      </c>
      <c r="D6347" s="9">
        <v>0</v>
      </c>
      <c r="E6347" s="9">
        <v>1745868.793903793</v>
      </c>
      <c r="F6347" s="255" t="s">
        <v>9118</v>
      </c>
      <c r="G6347" s="9"/>
      <c r="H6347" s="255" t="s">
        <v>9171</v>
      </c>
      <c r="I6347" s="9">
        <v>4</v>
      </c>
    </row>
    <row r="6348" spans="1:9">
      <c r="A6348" s="255" t="s">
        <v>7528</v>
      </c>
      <c r="B6348" s="9">
        <v>5</v>
      </c>
      <c r="C6348" s="255" t="s">
        <v>9108</v>
      </c>
      <c r="D6348" s="9">
        <v>0</v>
      </c>
      <c r="E6348" s="9">
        <v>1745868.793903793</v>
      </c>
      <c r="F6348" s="255" t="s">
        <v>9118</v>
      </c>
      <c r="G6348" s="9"/>
      <c r="H6348" s="255" t="s">
        <v>9171</v>
      </c>
      <c r="I6348" s="9">
        <v>4</v>
      </c>
    </row>
    <row r="6349" spans="1:9">
      <c r="A6349" s="255" t="s">
        <v>7529</v>
      </c>
      <c r="B6349" s="9">
        <v>5</v>
      </c>
      <c r="C6349" s="255" t="s">
        <v>9215</v>
      </c>
      <c r="D6349" s="9">
        <v>0</v>
      </c>
      <c r="E6349" s="9">
        <v>1745868.793903793</v>
      </c>
      <c r="F6349" s="255" t="s">
        <v>9118</v>
      </c>
      <c r="G6349" s="9"/>
      <c r="H6349" s="255" t="s">
        <v>9171</v>
      </c>
      <c r="I6349" s="9">
        <v>4</v>
      </c>
    </row>
    <row r="6350" spans="1:9">
      <c r="A6350" s="255" t="s">
        <v>7530</v>
      </c>
      <c r="B6350" s="9">
        <v>5</v>
      </c>
      <c r="C6350" s="255" t="s">
        <v>9106</v>
      </c>
      <c r="D6350" s="9">
        <v>0</v>
      </c>
      <c r="E6350" s="9">
        <v>1745868.793903793</v>
      </c>
      <c r="F6350" s="255" t="s">
        <v>9119</v>
      </c>
      <c r="G6350" s="9"/>
      <c r="H6350" s="255" t="s">
        <v>9171</v>
      </c>
      <c r="I6350" s="9">
        <v>4</v>
      </c>
    </row>
    <row r="6351" spans="1:9">
      <c r="A6351" s="255" t="s">
        <v>7531</v>
      </c>
      <c r="B6351" s="9">
        <v>5</v>
      </c>
      <c r="C6351" s="255" t="s">
        <v>9107</v>
      </c>
      <c r="D6351" s="9">
        <v>0</v>
      </c>
      <c r="E6351" s="9">
        <v>1745868.793903793</v>
      </c>
      <c r="F6351" s="255" t="s">
        <v>9119</v>
      </c>
      <c r="G6351" s="9"/>
      <c r="H6351" s="255" t="s">
        <v>9171</v>
      </c>
      <c r="I6351" s="9">
        <v>4</v>
      </c>
    </row>
    <row r="6352" spans="1:9">
      <c r="A6352" s="255" t="s">
        <v>7532</v>
      </c>
      <c r="B6352" s="9">
        <v>5</v>
      </c>
      <c r="C6352" s="255" t="s">
        <v>9108</v>
      </c>
      <c r="D6352" s="9">
        <v>0</v>
      </c>
      <c r="E6352" s="9">
        <v>1745868.793903793</v>
      </c>
      <c r="F6352" s="255" t="s">
        <v>9119</v>
      </c>
      <c r="G6352" s="9"/>
      <c r="H6352" s="255" t="s">
        <v>9171</v>
      </c>
      <c r="I6352" s="9">
        <v>4</v>
      </c>
    </row>
    <row r="6353" spans="1:9">
      <c r="A6353" s="255" t="s">
        <v>7533</v>
      </c>
      <c r="B6353" s="9">
        <v>5</v>
      </c>
      <c r="C6353" s="255" t="s">
        <v>9215</v>
      </c>
      <c r="D6353" s="9">
        <v>0</v>
      </c>
      <c r="E6353" s="9">
        <v>1745868.793903793</v>
      </c>
      <c r="F6353" s="255" t="s">
        <v>9119</v>
      </c>
      <c r="G6353" s="9"/>
      <c r="H6353" s="255" t="s">
        <v>9171</v>
      </c>
      <c r="I6353" s="9">
        <v>4</v>
      </c>
    </row>
    <row r="6354" spans="1:9">
      <c r="A6354" s="255" t="s">
        <v>7534</v>
      </c>
      <c r="B6354" s="9">
        <v>5</v>
      </c>
      <c r="C6354" s="255" t="s">
        <v>9106</v>
      </c>
      <c r="D6354" s="9">
        <v>0</v>
      </c>
      <c r="E6354" s="9">
        <v>1745868.793903793</v>
      </c>
      <c r="F6354" s="255" t="s">
        <v>9120</v>
      </c>
      <c r="G6354" s="9"/>
      <c r="H6354" s="255" t="s">
        <v>9171</v>
      </c>
      <c r="I6354" s="9">
        <v>4</v>
      </c>
    </row>
    <row r="6355" spans="1:9">
      <c r="A6355" s="255" t="s">
        <v>7535</v>
      </c>
      <c r="B6355" s="9">
        <v>5</v>
      </c>
      <c r="C6355" s="255" t="s">
        <v>9107</v>
      </c>
      <c r="D6355" s="9">
        <v>0</v>
      </c>
      <c r="E6355" s="9">
        <v>1745868.793903793</v>
      </c>
      <c r="F6355" s="255" t="s">
        <v>9120</v>
      </c>
      <c r="G6355" s="9"/>
      <c r="H6355" s="255" t="s">
        <v>9171</v>
      </c>
      <c r="I6355" s="9">
        <v>4</v>
      </c>
    </row>
    <row r="6356" spans="1:9">
      <c r="A6356" s="255" t="s">
        <v>7536</v>
      </c>
      <c r="B6356" s="9">
        <v>5</v>
      </c>
      <c r="C6356" s="255" t="s">
        <v>9108</v>
      </c>
      <c r="D6356" s="9">
        <v>0</v>
      </c>
      <c r="E6356" s="9">
        <v>1745868.793903793</v>
      </c>
      <c r="F6356" s="255" t="s">
        <v>9120</v>
      </c>
      <c r="G6356" s="9"/>
      <c r="H6356" s="255" t="s">
        <v>9171</v>
      </c>
      <c r="I6356" s="9">
        <v>4</v>
      </c>
    </row>
    <row r="6357" spans="1:9">
      <c r="A6357" s="255" t="s">
        <v>7537</v>
      </c>
      <c r="B6357" s="9">
        <v>5</v>
      </c>
      <c r="C6357" s="255" t="s">
        <v>9215</v>
      </c>
      <c r="D6357" s="9">
        <v>0</v>
      </c>
      <c r="E6357" s="9">
        <v>1745868.793903793</v>
      </c>
      <c r="F6357" s="255" t="s">
        <v>9120</v>
      </c>
      <c r="G6357" s="9"/>
      <c r="H6357" s="255" t="s">
        <v>9171</v>
      </c>
      <c r="I6357" s="9">
        <v>4</v>
      </c>
    </row>
    <row r="6358" spans="1:9">
      <c r="A6358" s="255" t="s">
        <v>7538</v>
      </c>
      <c r="B6358" s="9">
        <v>5</v>
      </c>
      <c r="C6358" s="255" t="s">
        <v>9106</v>
      </c>
      <c r="D6358" s="9">
        <v>0</v>
      </c>
      <c r="E6358" s="9">
        <v>1745868.793903793</v>
      </c>
      <c r="F6358" s="255" t="s">
        <v>9121</v>
      </c>
      <c r="G6358" s="9"/>
      <c r="H6358" s="255" t="s">
        <v>9171</v>
      </c>
      <c r="I6358" s="9">
        <v>4</v>
      </c>
    </row>
    <row r="6359" spans="1:9">
      <c r="A6359" s="255" t="s">
        <v>7539</v>
      </c>
      <c r="B6359" s="9">
        <v>5</v>
      </c>
      <c r="C6359" s="255" t="s">
        <v>9107</v>
      </c>
      <c r="D6359" s="9">
        <v>0</v>
      </c>
      <c r="E6359" s="9">
        <v>1745868.793903793</v>
      </c>
      <c r="F6359" s="255" t="s">
        <v>9121</v>
      </c>
      <c r="G6359" s="9"/>
      <c r="H6359" s="255" t="s">
        <v>9171</v>
      </c>
      <c r="I6359" s="9">
        <v>4</v>
      </c>
    </row>
    <row r="6360" spans="1:9">
      <c r="A6360" s="255" t="s">
        <v>7540</v>
      </c>
      <c r="B6360" s="9">
        <v>5</v>
      </c>
      <c r="C6360" s="255" t="s">
        <v>9108</v>
      </c>
      <c r="D6360" s="9">
        <v>0</v>
      </c>
      <c r="E6360" s="9">
        <v>1745868.793903793</v>
      </c>
      <c r="F6360" s="255" t="s">
        <v>9121</v>
      </c>
      <c r="G6360" s="9"/>
      <c r="H6360" s="255" t="s">
        <v>9171</v>
      </c>
      <c r="I6360" s="9">
        <v>4</v>
      </c>
    </row>
    <row r="6361" spans="1:9">
      <c r="A6361" s="255" t="s">
        <v>7541</v>
      </c>
      <c r="B6361" s="9">
        <v>5</v>
      </c>
      <c r="C6361" s="255" t="s">
        <v>9215</v>
      </c>
      <c r="D6361" s="9">
        <v>0</v>
      </c>
      <c r="E6361" s="9">
        <v>1745868.793903793</v>
      </c>
      <c r="F6361" s="255" t="s">
        <v>9121</v>
      </c>
      <c r="G6361" s="9"/>
      <c r="H6361" s="255" t="s">
        <v>9171</v>
      </c>
      <c r="I6361" s="9">
        <v>4</v>
      </c>
    </row>
    <row r="6362" spans="1:9">
      <c r="A6362" s="255" t="s">
        <v>7542</v>
      </c>
      <c r="B6362" s="9">
        <v>5</v>
      </c>
      <c r="C6362" s="255" t="s">
        <v>9106</v>
      </c>
      <c r="D6362" s="9">
        <v>0</v>
      </c>
      <c r="E6362" s="9">
        <v>1745868.793903793</v>
      </c>
      <c r="F6362" s="255" t="s">
        <v>9122</v>
      </c>
      <c r="G6362" s="9"/>
      <c r="H6362" s="255" t="s">
        <v>9171</v>
      </c>
      <c r="I6362" s="9">
        <v>4</v>
      </c>
    </row>
    <row r="6363" spans="1:9">
      <c r="A6363" s="255" t="s">
        <v>7543</v>
      </c>
      <c r="B6363" s="9">
        <v>5</v>
      </c>
      <c r="C6363" s="255" t="s">
        <v>9107</v>
      </c>
      <c r="D6363" s="9">
        <v>0</v>
      </c>
      <c r="E6363" s="9">
        <v>1745868.793903793</v>
      </c>
      <c r="F6363" s="255" t="s">
        <v>9122</v>
      </c>
      <c r="G6363" s="9"/>
      <c r="H6363" s="255" t="s">
        <v>9171</v>
      </c>
      <c r="I6363" s="9">
        <v>4</v>
      </c>
    </row>
    <row r="6364" spans="1:9">
      <c r="A6364" s="255" t="s">
        <v>7544</v>
      </c>
      <c r="B6364" s="9">
        <v>5</v>
      </c>
      <c r="C6364" s="255" t="s">
        <v>9108</v>
      </c>
      <c r="D6364" s="9">
        <v>0</v>
      </c>
      <c r="E6364" s="9">
        <v>1745868.793903793</v>
      </c>
      <c r="F6364" s="255" t="s">
        <v>9122</v>
      </c>
      <c r="G6364" s="9"/>
      <c r="H6364" s="255" t="s">
        <v>9171</v>
      </c>
      <c r="I6364" s="9">
        <v>4</v>
      </c>
    </row>
    <row r="6365" spans="1:9">
      <c r="A6365" s="255" t="s">
        <v>7545</v>
      </c>
      <c r="B6365" s="9">
        <v>5</v>
      </c>
      <c r="C6365" s="255" t="s">
        <v>9215</v>
      </c>
      <c r="D6365" s="9">
        <v>0</v>
      </c>
      <c r="E6365" s="9">
        <v>1745868.793903793</v>
      </c>
      <c r="F6365" s="255" t="s">
        <v>9122</v>
      </c>
      <c r="G6365" s="9"/>
      <c r="H6365" s="255" t="s">
        <v>9171</v>
      </c>
      <c r="I6365" s="9">
        <v>4</v>
      </c>
    </row>
    <row r="6366" spans="1:9">
      <c r="A6366" s="255" t="s">
        <v>7546</v>
      </c>
      <c r="B6366" s="9">
        <v>5</v>
      </c>
      <c r="C6366" s="255" t="s">
        <v>9106</v>
      </c>
      <c r="D6366" s="9">
        <v>0</v>
      </c>
      <c r="E6366" s="9">
        <v>1745868.793903793</v>
      </c>
      <c r="F6366" s="255" t="s">
        <v>9123</v>
      </c>
      <c r="G6366" s="9"/>
      <c r="H6366" s="255" t="s">
        <v>9171</v>
      </c>
      <c r="I6366" s="9">
        <v>4</v>
      </c>
    </row>
    <row r="6367" spans="1:9">
      <c r="A6367" s="255" t="s">
        <v>7547</v>
      </c>
      <c r="B6367" s="9">
        <v>5</v>
      </c>
      <c r="C6367" s="255" t="s">
        <v>9107</v>
      </c>
      <c r="D6367" s="9">
        <v>0</v>
      </c>
      <c r="E6367" s="9">
        <v>1745868.793903793</v>
      </c>
      <c r="F6367" s="255" t="s">
        <v>9123</v>
      </c>
      <c r="G6367" s="9"/>
      <c r="H6367" s="255" t="s">
        <v>9171</v>
      </c>
      <c r="I6367" s="9">
        <v>4</v>
      </c>
    </row>
    <row r="6368" spans="1:9">
      <c r="A6368" s="255" t="s">
        <v>7548</v>
      </c>
      <c r="B6368" s="9">
        <v>5</v>
      </c>
      <c r="C6368" s="255" t="s">
        <v>9108</v>
      </c>
      <c r="D6368" s="9">
        <v>0</v>
      </c>
      <c r="E6368" s="9">
        <v>1745868.793903793</v>
      </c>
      <c r="F6368" s="255" t="s">
        <v>9123</v>
      </c>
      <c r="G6368" s="9"/>
      <c r="H6368" s="255" t="s">
        <v>9171</v>
      </c>
      <c r="I6368" s="9">
        <v>4</v>
      </c>
    </row>
    <row r="6369" spans="1:9">
      <c r="A6369" s="255" t="s">
        <v>7549</v>
      </c>
      <c r="B6369" s="9">
        <v>5</v>
      </c>
      <c r="C6369" s="255" t="s">
        <v>9215</v>
      </c>
      <c r="D6369" s="9">
        <v>0</v>
      </c>
      <c r="E6369" s="9">
        <v>1745868.793903793</v>
      </c>
      <c r="F6369" s="255" t="s">
        <v>9123</v>
      </c>
      <c r="G6369" s="9"/>
      <c r="H6369" s="255" t="s">
        <v>9171</v>
      </c>
      <c r="I6369" s="9">
        <v>4</v>
      </c>
    </row>
    <row r="6370" spans="1:9">
      <c r="A6370" s="255" t="s">
        <v>7550</v>
      </c>
      <c r="B6370" s="9">
        <v>5</v>
      </c>
      <c r="C6370" s="255" t="s">
        <v>9106</v>
      </c>
      <c r="D6370" s="9">
        <v>0</v>
      </c>
      <c r="E6370" s="9">
        <v>1745868.793903793</v>
      </c>
      <c r="F6370" s="255" t="s">
        <v>9124</v>
      </c>
      <c r="G6370" s="9"/>
      <c r="H6370" s="255" t="s">
        <v>9171</v>
      </c>
      <c r="I6370" s="9">
        <v>4</v>
      </c>
    </row>
    <row r="6371" spans="1:9">
      <c r="A6371" s="255" t="s">
        <v>7551</v>
      </c>
      <c r="B6371" s="9">
        <v>5</v>
      </c>
      <c r="C6371" s="255" t="s">
        <v>9107</v>
      </c>
      <c r="D6371" s="9">
        <v>0</v>
      </c>
      <c r="E6371" s="9">
        <v>1745868.793903793</v>
      </c>
      <c r="F6371" s="255" t="s">
        <v>9124</v>
      </c>
      <c r="G6371" s="9"/>
      <c r="H6371" s="255" t="s">
        <v>9171</v>
      </c>
      <c r="I6371" s="9">
        <v>4</v>
      </c>
    </row>
    <row r="6372" spans="1:9">
      <c r="A6372" s="255" t="s">
        <v>7552</v>
      </c>
      <c r="B6372" s="9">
        <v>5</v>
      </c>
      <c r="C6372" s="255" t="s">
        <v>9108</v>
      </c>
      <c r="D6372" s="9">
        <v>0</v>
      </c>
      <c r="E6372" s="9">
        <v>1745868.793903793</v>
      </c>
      <c r="F6372" s="255" t="s">
        <v>9124</v>
      </c>
      <c r="G6372" s="9"/>
      <c r="H6372" s="255" t="s">
        <v>9171</v>
      </c>
      <c r="I6372" s="9">
        <v>4</v>
      </c>
    </row>
    <row r="6373" spans="1:9">
      <c r="A6373" s="255" t="s">
        <v>7553</v>
      </c>
      <c r="B6373" s="9">
        <v>5</v>
      </c>
      <c r="C6373" s="255" t="s">
        <v>9215</v>
      </c>
      <c r="D6373" s="9">
        <v>0</v>
      </c>
      <c r="E6373" s="9">
        <v>1745868.793903793</v>
      </c>
      <c r="F6373" s="255" t="s">
        <v>9124</v>
      </c>
      <c r="G6373" s="9"/>
      <c r="H6373" s="255" t="s">
        <v>9171</v>
      </c>
      <c r="I6373" s="9">
        <v>4</v>
      </c>
    </row>
    <row r="6374" spans="1:9">
      <c r="A6374" s="255" t="s">
        <v>7554</v>
      </c>
      <c r="B6374" s="9">
        <v>5</v>
      </c>
      <c r="C6374" s="255" t="s">
        <v>9106</v>
      </c>
      <c r="D6374" s="9">
        <v>1621406.8825184694</v>
      </c>
      <c r="E6374" s="9">
        <v>1745868.793903793</v>
      </c>
      <c r="F6374" s="255" t="s">
        <v>9125</v>
      </c>
      <c r="G6374" s="9"/>
      <c r="H6374" s="255" t="s">
        <v>9171</v>
      </c>
      <c r="I6374" s="9">
        <v>4</v>
      </c>
    </row>
    <row r="6375" spans="1:9">
      <c r="A6375" s="255" t="s">
        <v>7555</v>
      </c>
      <c r="B6375" s="9">
        <v>5</v>
      </c>
      <c r="C6375" s="255" t="s">
        <v>9107</v>
      </c>
      <c r="D6375" s="9">
        <v>5570480240.6548424</v>
      </c>
      <c r="E6375" s="9">
        <v>1745868.793903793</v>
      </c>
      <c r="F6375" s="255" t="s">
        <v>9125</v>
      </c>
      <c r="G6375" s="9"/>
      <c r="H6375" s="255" t="s">
        <v>9171</v>
      </c>
      <c r="I6375" s="9">
        <v>4</v>
      </c>
    </row>
    <row r="6376" spans="1:9">
      <c r="A6376" s="255" t="s">
        <v>7556</v>
      </c>
      <c r="B6376" s="9">
        <v>5</v>
      </c>
      <c r="C6376" s="255" t="s">
        <v>9108</v>
      </c>
      <c r="D6376" s="9">
        <v>0.92871061570037883</v>
      </c>
      <c r="E6376" s="9">
        <v>1745868.793903793</v>
      </c>
      <c r="F6376" s="255" t="s">
        <v>9125</v>
      </c>
      <c r="G6376" s="9"/>
      <c r="H6376" s="255" t="s">
        <v>9171</v>
      </c>
      <c r="I6376" s="9">
        <v>4</v>
      </c>
    </row>
    <row r="6377" spans="1:9">
      <c r="A6377" s="255" t="s">
        <v>7557</v>
      </c>
      <c r="B6377" s="9">
        <v>5</v>
      </c>
      <c r="C6377" s="255" t="s">
        <v>9215</v>
      </c>
      <c r="D6377" s="9">
        <v>3190.6637314933337</v>
      </c>
      <c r="E6377" s="9">
        <v>1745868.793903793</v>
      </c>
      <c r="F6377" s="255" t="s">
        <v>9125</v>
      </c>
      <c r="G6377" s="9"/>
      <c r="H6377" s="255" t="s">
        <v>9171</v>
      </c>
      <c r="I6377" s="9">
        <v>4</v>
      </c>
    </row>
    <row r="6378" spans="1:9">
      <c r="A6378" s="255" t="s">
        <v>7558</v>
      </c>
      <c r="B6378" s="9">
        <v>5</v>
      </c>
      <c r="C6378" s="255" t="s">
        <v>9106</v>
      </c>
      <c r="D6378" s="9">
        <v>1621406.8825184694</v>
      </c>
      <c r="E6378" s="9">
        <v>1745868.793903793</v>
      </c>
      <c r="F6378" s="255" t="s">
        <v>9126</v>
      </c>
      <c r="G6378" s="9"/>
      <c r="H6378" s="255" t="s">
        <v>9171</v>
      </c>
      <c r="I6378" s="9">
        <v>4</v>
      </c>
    </row>
    <row r="6379" spans="1:9">
      <c r="A6379" s="255" t="s">
        <v>7559</v>
      </c>
      <c r="B6379" s="9">
        <v>5</v>
      </c>
      <c r="C6379" s="255" t="s">
        <v>9107</v>
      </c>
      <c r="D6379" s="9">
        <v>5570480240.6548424</v>
      </c>
      <c r="E6379" s="9">
        <v>1745868.793903793</v>
      </c>
      <c r="F6379" s="255" t="s">
        <v>9126</v>
      </c>
      <c r="G6379" s="9"/>
      <c r="H6379" s="255" t="s">
        <v>9171</v>
      </c>
      <c r="I6379" s="9">
        <v>4</v>
      </c>
    </row>
    <row r="6380" spans="1:9">
      <c r="A6380" s="255" t="s">
        <v>7560</v>
      </c>
      <c r="B6380" s="9">
        <v>5</v>
      </c>
      <c r="C6380" s="255" t="s">
        <v>9108</v>
      </c>
      <c r="D6380" s="9">
        <v>0.92871061570037883</v>
      </c>
      <c r="E6380" s="9">
        <v>1745868.793903793</v>
      </c>
      <c r="F6380" s="255" t="s">
        <v>9126</v>
      </c>
      <c r="G6380" s="9"/>
      <c r="H6380" s="255" t="s">
        <v>9171</v>
      </c>
      <c r="I6380" s="9">
        <v>4</v>
      </c>
    </row>
    <row r="6381" spans="1:9">
      <c r="A6381" s="255" t="s">
        <v>7561</v>
      </c>
      <c r="B6381" s="9">
        <v>5</v>
      </c>
      <c r="C6381" s="255" t="s">
        <v>9215</v>
      </c>
      <c r="D6381" s="9">
        <v>3190.6637314933337</v>
      </c>
      <c r="E6381" s="9">
        <v>1745868.793903793</v>
      </c>
      <c r="F6381" s="255" t="s">
        <v>9126</v>
      </c>
      <c r="G6381" s="9"/>
      <c r="H6381" s="255" t="s">
        <v>9171</v>
      </c>
      <c r="I6381" s="9">
        <v>4</v>
      </c>
    </row>
    <row r="6382" spans="1:9">
      <c r="A6382" s="255" t="s">
        <v>7562</v>
      </c>
      <c r="B6382" s="9">
        <v>5</v>
      </c>
      <c r="C6382" s="255" t="s">
        <v>9106</v>
      </c>
      <c r="D6382" s="9">
        <v>1621406.8825184694</v>
      </c>
      <c r="E6382" s="9">
        <v>1745868.793903793</v>
      </c>
      <c r="F6382" s="255" t="s">
        <v>9127</v>
      </c>
      <c r="G6382" s="9"/>
      <c r="H6382" s="255" t="s">
        <v>9171</v>
      </c>
      <c r="I6382" s="9">
        <v>4</v>
      </c>
    </row>
    <row r="6383" spans="1:9">
      <c r="A6383" s="255" t="s">
        <v>7563</v>
      </c>
      <c r="B6383" s="9">
        <v>5</v>
      </c>
      <c r="C6383" s="255" t="s">
        <v>9107</v>
      </c>
      <c r="D6383" s="9">
        <v>5570480240.6548424</v>
      </c>
      <c r="E6383" s="9">
        <v>1745868.793903793</v>
      </c>
      <c r="F6383" s="255" t="s">
        <v>9127</v>
      </c>
      <c r="G6383" s="9"/>
      <c r="H6383" s="255" t="s">
        <v>9171</v>
      </c>
      <c r="I6383" s="9">
        <v>4</v>
      </c>
    </row>
    <row r="6384" spans="1:9">
      <c r="A6384" s="255" t="s">
        <v>7564</v>
      </c>
      <c r="B6384" s="9">
        <v>5</v>
      </c>
      <c r="C6384" s="255" t="s">
        <v>9108</v>
      </c>
      <c r="D6384" s="9">
        <v>0.92871061570037883</v>
      </c>
      <c r="E6384" s="9">
        <v>1745868.793903793</v>
      </c>
      <c r="F6384" s="255" t="s">
        <v>9127</v>
      </c>
      <c r="G6384" s="9"/>
      <c r="H6384" s="255" t="s">
        <v>9171</v>
      </c>
      <c r="I6384" s="9">
        <v>4</v>
      </c>
    </row>
    <row r="6385" spans="1:9">
      <c r="A6385" s="255" t="s">
        <v>7565</v>
      </c>
      <c r="B6385" s="9">
        <v>5</v>
      </c>
      <c r="C6385" s="255" t="s">
        <v>9215</v>
      </c>
      <c r="D6385" s="9">
        <v>3190.6637314933337</v>
      </c>
      <c r="E6385" s="9">
        <v>1745868.793903793</v>
      </c>
      <c r="F6385" s="255" t="s">
        <v>9127</v>
      </c>
      <c r="G6385" s="9"/>
      <c r="H6385" s="255" t="s">
        <v>9171</v>
      </c>
      <c r="I6385" s="9">
        <v>4</v>
      </c>
    </row>
    <row r="6386" spans="1:9">
      <c r="A6386" s="255" t="s">
        <v>7566</v>
      </c>
      <c r="B6386" s="9">
        <v>5</v>
      </c>
      <c r="C6386" s="255" t="s">
        <v>9106</v>
      </c>
      <c r="D6386" s="9">
        <v>1745868.793903793</v>
      </c>
      <c r="E6386" s="9">
        <v>1745868.793903793</v>
      </c>
      <c r="F6386" s="255" t="s">
        <v>9128</v>
      </c>
      <c r="G6386" s="9"/>
      <c r="H6386" s="255" t="s">
        <v>9171</v>
      </c>
      <c r="I6386" s="9">
        <v>4</v>
      </c>
    </row>
    <row r="6387" spans="1:9">
      <c r="A6387" s="255" t="s">
        <v>7567</v>
      </c>
      <c r="B6387" s="9">
        <v>5</v>
      </c>
      <c r="C6387" s="255" t="s">
        <v>9107</v>
      </c>
      <c r="D6387" s="9">
        <v>2022384409.1422796</v>
      </c>
      <c r="E6387" s="9">
        <v>1745868.793903793</v>
      </c>
      <c r="F6387" s="255" t="s">
        <v>9128</v>
      </c>
      <c r="G6387" s="9"/>
      <c r="H6387" s="255" t="s">
        <v>9171</v>
      </c>
      <c r="I6387" s="9">
        <v>4</v>
      </c>
    </row>
    <row r="6388" spans="1:9">
      <c r="A6388" s="255" t="s">
        <v>7568</v>
      </c>
      <c r="B6388" s="9">
        <v>5</v>
      </c>
      <c r="C6388" s="255" t="s">
        <v>9108</v>
      </c>
      <c r="D6388" s="9">
        <v>1</v>
      </c>
      <c r="E6388" s="9">
        <v>1745868.793903793</v>
      </c>
      <c r="F6388" s="255" t="s">
        <v>9128</v>
      </c>
      <c r="G6388" s="9"/>
      <c r="H6388" s="255" t="s">
        <v>9171</v>
      </c>
      <c r="I6388" s="9">
        <v>4</v>
      </c>
    </row>
    <row r="6389" spans="1:9">
      <c r="A6389" s="255" t="s">
        <v>7569</v>
      </c>
      <c r="B6389" s="9">
        <v>5</v>
      </c>
      <c r="C6389" s="255" t="s">
        <v>9215</v>
      </c>
      <c r="D6389" s="9">
        <v>1158.382815595319</v>
      </c>
      <c r="E6389" s="9">
        <v>1745868.793903793</v>
      </c>
      <c r="F6389" s="255" t="s">
        <v>9128</v>
      </c>
      <c r="G6389" s="9"/>
      <c r="H6389" s="255" t="s">
        <v>9171</v>
      </c>
      <c r="I6389" s="9">
        <v>4</v>
      </c>
    </row>
    <row r="6390" spans="1:9">
      <c r="A6390" s="255" t="s">
        <v>7570</v>
      </c>
      <c r="B6390" s="9">
        <v>5</v>
      </c>
      <c r="C6390" s="255" t="s">
        <v>9106</v>
      </c>
      <c r="D6390" s="9">
        <v>1279733.6913712563</v>
      </c>
      <c r="E6390" s="9">
        <v>1745868.793903793</v>
      </c>
      <c r="F6390" s="255" t="s">
        <v>9129</v>
      </c>
      <c r="G6390" s="9"/>
      <c r="H6390" s="255" t="s">
        <v>9171</v>
      </c>
      <c r="I6390" s="9">
        <v>4</v>
      </c>
    </row>
    <row r="6391" spans="1:9">
      <c r="A6391" s="255" t="s">
        <v>7571</v>
      </c>
      <c r="B6391" s="9">
        <v>5</v>
      </c>
      <c r="C6391" s="255" t="s">
        <v>9107</v>
      </c>
      <c r="D6391" s="9">
        <v>3377483818.4867992</v>
      </c>
      <c r="E6391" s="9">
        <v>1745868.793903793</v>
      </c>
      <c r="F6391" s="255" t="s">
        <v>9129</v>
      </c>
      <c r="G6391" s="9"/>
      <c r="H6391" s="255" t="s">
        <v>9171</v>
      </c>
      <c r="I6391" s="9">
        <v>4</v>
      </c>
    </row>
    <row r="6392" spans="1:9">
      <c r="A6392" s="255" t="s">
        <v>7572</v>
      </c>
      <c r="B6392" s="9">
        <v>5</v>
      </c>
      <c r="C6392" s="255" t="s">
        <v>9108</v>
      </c>
      <c r="D6392" s="9">
        <v>0.73300679629524135</v>
      </c>
      <c r="E6392" s="9">
        <v>1745868.793903793</v>
      </c>
      <c r="F6392" s="255" t="s">
        <v>9129</v>
      </c>
      <c r="G6392" s="9"/>
      <c r="H6392" s="255" t="s">
        <v>9171</v>
      </c>
      <c r="I6392" s="9">
        <v>4</v>
      </c>
    </row>
    <row r="6393" spans="1:9">
      <c r="A6393" s="255" t="s">
        <v>7573</v>
      </c>
      <c r="B6393" s="9">
        <v>5</v>
      </c>
      <c r="C6393" s="255" t="s">
        <v>9215</v>
      </c>
      <c r="D6393" s="9">
        <v>1934.5576427508545</v>
      </c>
      <c r="E6393" s="9">
        <v>1745868.793903793</v>
      </c>
      <c r="F6393" s="255" t="s">
        <v>9129</v>
      </c>
      <c r="G6393" s="9"/>
      <c r="H6393" s="255" t="s">
        <v>9171</v>
      </c>
      <c r="I6393" s="9">
        <v>4</v>
      </c>
    </row>
    <row r="6394" spans="1:9">
      <c r="A6394" s="255" t="s">
        <v>7574</v>
      </c>
      <c r="B6394" s="9">
        <v>5</v>
      </c>
      <c r="C6394" s="255" t="s">
        <v>9106</v>
      </c>
      <c r="D6394" s="9">
        <v>1673554.51043611</v>
      </c>
      <c r="E6394" s="9">
        <v>1745868.793903793</v>
      </c>
      <c r="F6394" s="255" t="s">
        <v>9130</v>
      </c>
      <c r="G6394" s="9"/>
      <c r="H6394" s="255" t="s">
        <v>9171</v>
      </c>
      <c r="I6394" s="9">
        <v>4</v>
      </c>
    </row>
    <row r="6395" spans="1:9">
      <c r="A6395" s="255" t="s">
        <v>7575</v>
      </c>
      <c r="B6395" s="9">
        <v>5</v>
      </c>
      <c r="C6395" s="255" t="s">
        <v>9107</v>
      </c>
      <c r="D6395" s="9">
        <v>8947964059.1416416</v>
      </c>
      <c r="E6395" s="9">
        <v>1745868.793903793</v>
      </c>
      <c r="F6395" s="255" t="s">
        <v>9130</v>
      </c>
      <c r="G6395" s="9"/>
      <c r="H6395" s="255" t="s">
        <v>9171</v>
      </c>
      <c r="I6395" s="9">
        <v>4</v>
      </c>
    </row>
    <row r="6396" spans="1:9">
      <c r="A6396" s="255" t="s">
        <v>7576</v>
      </c>
      <c r="B6396" s="9">
        <v>5</v>
      </c>
      <c r="C6396" s="255" t="s">
        <v>9108</v>
      </c>
      <c r="D6396" s="9">
        <v>0.95857977201941558</v>
      </c>
      <c r="E6396" s="9">
        <v>1745868.793903793</v>
      </c>
      <c r="F6396" s="255" t="s">
        <v>9130</v>
      </c>
      <c r="G6396" s="9"/>
      <c r="H6396" s="255" t="s">
        <v>9171</v>
      </c>
      <c r="I6396" s="9">
        <v>4</v>
      </c>
    </row>
    <row r="6397" spans="1:9">
      <c r="A6397" s="255" t="s">
        <v>7577</v>
      </c>
      <c r="B6397" s="9">
        <v>5</v>
      </c>
      <c r="C6397" s="255" t="s">
        <v>9215</v>
      </c>
      <c r="D6397" s="9">
        <v>5125.2213742441882</v>
      </c>
      <c r="E6397" s="9">
        <v>1745868.793903793</v>
      </c>
      <c r="F6397" s="255" t="s">
        <v>9130</v>
      </c>
      <c r="G6397" s="9"/>
      <c r="H6397" s="255" t="s">
        <v>9171</v>
      </c>
      <c r="I6397" s="9">
        <v>4</v>
      </c>
    </row>
    <row r="6398" spans="1:9">
      <c r="A6398" s="255" t="s">
        <v>7578</v>
      </c>
      <c r="B6398" s="9">
        <v>5</v>
      </c>
      <c r="C6398" s="255" t="s">
        <v>9106</v>
      </c>
      <c r="D6398" s="9">
        <v>1673554.51043611</v>
      </c>
      <c r="E6398" s="9">
        <v>1745868.793903793</v>
      </c>
      <c r="F6398" s="255" t="s">
        <v>9131</v>
      </c>
      <c r="G6398" s="9"/>
      <c r="H6398" s="255" t="s">
        <v>9171</v>
      </c>
      <c r="I6398" s="9">
        <v>4</v>
      </c>
    </row>
    <row r="6399" spans="1:9">
      <c r="A6399" s="255" t="s">
        <v>7579</v>
      </c>
      <c r="B6399" s="9">
        <v>5</v>
      </c>
      <c r="C6399" s="255" t="s">
        <v>9107</v>
      </c>
      <c r="D6399" s="9">
        <v>8947964059.1416416</v>
      </c>
      <c r="E6399" s="9">
        <v>1745868.793903793</v>
      </c>
      <c r="F6399" s="255" t="s">
        <v>9131</v>
      </c>
      <c r="G6399" s="9"/>
      <c r="H6399" s="255" t="s">
        <v>9171</v>
      </c>
      <c r="I6399" s="9">
        <v>4</v>
      </c>
    </row>
    <row r="6400" spans="1:9">
      <c r="A6400" s="255" t="s">
        <v>7580</v>
      </c>
      <c r="B6400" s="9">
        <v>5</v>
      </c>
      <c r="C6400" s="255" t="s">
        <v>9108</v>
      </c>
      <c r="D6400" s="9">
        <v>0.95857977201941558</v>
      </c>
      <c r="E6400" s="9">
        <v>1745868.793903793</v>
      </c>
      <c r="F6400" s="255" t="s">
        <v>9131</v>
      </c>
      <c r="G6400" s="9"/>
      <c r="H6400" s="255" t="s">
        <v>9171</v>
      </c>
      <c r="I6400" s="9">
        <v>4</v>
      </c>
    </row>
    <row r="6401" spans="1:9">
      <c r="A6401" s="255" t="s">
        <v>7581</v>
      </c>
      <c r="B6401" s="9">
        <v>5</v>
      </c>
      <c r="C6401" s="255" t="s">
        <v>9215</v>
      </c>
      <c r="D6401" s="9">
        <v>5125.2213742441882</v>
      </c>
      <c r="E6401" s="9">
        <v>1745868.793903793</v>
      </c>
      <c r="F6401" s="255" t="s">
        <v>9131</v>
      </c>
      <c r="G6401" s="9"/>
      <c r="H6401" s="255" t="s">
        <v>9171</v>
      </c>
      <c r="I6401" s="9">
        <v>4</v>
      </c>
    </row>
    <row r="6402" spans="1:9">
      <c r="A6402" s="255" t="s">
        <v>7582</v>
      </c>
      <c r="B6402" s="9">
        <v>5</v>
      </c>
      <c r="C6402" s="255" t="s">
        <v>9106</v>
      </c>
      <c r="D6402" s="9">
        <v>1064632.002465396</v>
      </c>
      <c r="E6402" s="9">
        <v>1745868.793903793</v>
      </c>
      <c r="F6402" s="255" t="s">
        <v>9132</v>
      </c>
      <c r="G6402" s="9"/>
      <c r="H6402" s="255" t="s">
        <v>9171</v>
      </c>
      <c r="I6402" s="9">
        <v>4</v>
      </c>
    </row>
    <row r="6403" spans="1:9">
      <c r="A6403" s="255" t="s">
        <v>7583</v>
      </c>
      <c r="B6403" s="9">
        <v>5</v>
      </c>
      <c r="C6403" s="255" t="s">
        <v>9107</v>
      </c>
      <c r="D6403" s="9">
        <v>2502961413.337832</v>
      </c>
      <c r="E6403" s="9">
        <v>1745868.793903793</v>
      </c>
      <c r="F6403" s="255" t="s">
        <v>9132</v>
      </c>
      <c r="G6403" s="9"/>
      <c r="H6403" s="255" t="s">
        <v>9171</v>
      </c>
      <c r="I6403" s="9">
        <v>4</v>
      </c>
    </row>
    <row r="6404" spans="1:9">
      <c r="A6404" s="255" t="s">
        <v>7584</v>
      </c>
      <c r="B6404" s="9">
        <v>5</v>
      </c>
      <c r="C6404" s="255" t="s">
        <v>9108</v>
      </c>
      <c r="D6404" s="9">
        <v>0.60980069417751626</v>
      </c>
      <c r="E6404" s="9">
        <v>1745868.793903793</v>
      </c>
      <c r="F6404" s="255" t="s">
        <v>9132</v>
      </c>
      <c r="G6404" s="9"/>
      <c r="H6404" s="255" t="s">
        <v>9171</v>
      </c>
      <c r="I6404" s="9">
        <v>4</v>
      </c>
    </row>
    <row r="6405" spans="1:9">
      <c r="A6405" s="255" t="s">
        <v>7585</v>
      </c>
      <c r="B6405" s="9">
        <v>5</v>
      </c>
      <c r="C6405" s="255" t="s">
        <v>9215</v>
      </c>
      <c r="D6405" s="9">
        <v>1433.6480622585427</v>
      </c>
      <c r="E6405" s="9">
        <v>1745868.793903793</v>
      </c>
      <c r="F6405" s="255" t="s">
        <v>9132</v>
      </c>
      <c r="G6405" s="9"/>
      <c r="H6405" s="255" t="s">
        <v>9171</v>
      </c>
      <c r="I6405" s="9">
        <v>4</v>
      </c>
    </row>
    <row r="6406" spans="1:9">
      <c r="A6406" s="255" t="s">
        <v>7586</v>
      </c>
      <c r="B6406" s="9">
        <v>5</v>
      </c>
      <c r="C6406" s="255" t="s">
        <v>9106</v>
      </c>
      <c r="D6406" s="9">
        <v>1064632.002465396</v>
      </c>
      <c r="E6406" s="9">
        <v>1745868.793903793</v>
      </c>
      <c r="F6406" s="255" t="s">
        <v>9133</v>
      </c>
      <c r="G6406" s="9"/>
      <c r="H6406" s="255" t="s">
        <v>9171</v>
      </c>
      <c r="I6406" s="9">
        <v>4</v>
      </c>
    </row>
    <row r="6407" spans="1:9">
      <c r="A6407" s="255" t="s">
        <v>7587</v>
      </c>
      <c r="B6407" s="9">
        <v>5</v>
      </c>
      <c r="C6407" s="255" t="s">
        <v>9107</v>
      </c>
      <c r="D6407" s="9">
        <v>2502961413.337832</v>
      </c>
      <c r="E6407" s="9">
        <v>1745868.793903793</v>
      </c>
      <c r="F6407" s="255" t="s">
        <v>9133</v>
      </c>
      <c r="G6407" s="9"/>
      <c r="H6407" s="255" t="s">
        <v>9171</v>
      </c>
      <c r="I6407" s="9">
        <v>4</v>
      </c>
    </row>
    <row r="6408" spans="1:9">
      <c r="A6408" s="255" t="s">
        <v>7588</v>
      </c>
      <c r="B6408" s="9">
        <v>5</v>
      </c>
      <c r="C6408" s="255" t="s">
        <v>9108</v>
      </c>
      <c r="D6408" s="9">
        <v>0.60980069417751626</v>
      </c>
      <c r="E6408" s="9">
        <v>1745868.793903793</v>
      </c>
      <c r="F6408" s="255" t="s">
        <v>9133</v>
      </c>
      <c r="G6408" s="9"/>
      <c r="H6408" s="255" t="s">
        <v>9171</v>
      </c>
      <c r="I6408" s="9">
        <v>4</v>
      </c>
    </row>
    <row r="6409" spans="1:9">
      <c r="A6409" s="255" t="s">
        <v>7589</v>
      </c>
      <c r="B6409" s="9">
        <v>5</v>
      </c>
      <c r="C6409" s="255" t="s">
        <v>9215</v>
      </c>
      <c r="D6409" s="9">
        <v>1433.6480622585427</v>
      </c>
      <c r="E6409" s="9">
        <v>1745868.793903793</v>
      </c>
      <c r="F6409" s="255" t="s">
        <v>9133</v>
      </c>
      <c r="G6409" s="9"/>
      <c r="H6409" s="255" t="s">
        <v>9171</v>
      </c>
      <c r="I6409" s="9">
        <v>4</v>
      </c>
    </row>
    <row r="6410" spans="1:9">
      <c r="A6410" s="255" t="s">
        <v>7590</v>
      </c>
      <c r="B6410" s="9">
        <v>5</v>
      </c>
      <c r="C6410" s="255" t="s">
        <v>9106</v>
      </c>
      <c r="D6410" s="9">
        <v>1745868.793903793</v>
      </c>
      <c r="E6410" s="9">
        <v>1745868.793903793</v>
      </c>
      <c r="F6410" s="255" t="s">
        <v>9134</v>
      </c>
      <c r="G6410" s="9"/>
      <c r="H6410" s="255" t="s">
        <v>9171</v>
      </c>
      <c r="I6410" s="9">
        <v>4</v>
      </c>
    </row>
    <row r="6411" spans="1:9">
      <c r="A6411" s="255" t="s">
        <v>7591</v>
      </c>
      <c r="B6411" s="9">
        <v>5</v>
      </c>
      <c r="C6411" s="255" t="s">
        <v>9107</v>
      </c>
      <c r="D6411" s="9">
        <v>3067518827.3170109</v>
      </c>
      <c r="E6411" s="9">
        <v>1745868.793903793</v>
      </c>
      <c r="F6411" s="255" t="s">
        <v>9134</v>
      </c>
      <c r="G6411" s="9"/>
      <c r="H6411" s="255" t="s">
        <v>9171</v>
      </c>
      <c r="I6411" s="9">
        <v>4</v>
      </c>
    </row>
    <row r="6412" spans="1:9">
      <c r="A6412" s="255" t="s">
        <v>7592</v>
      </c>
      <c r="B6412" s="9">
        <v>5</v>
      </c>
      <c r="C6412" s="255" t="s">
        <v>9108</v>
      </c>
      <c r="D6412" s="9">
        <v>1</v>
      </c>
      <c r="E6412" s="9">
        <v>1745868.793903793</v>
      </c>
      <c r="F6412" s="255" t="s">
        <v>9134</v>
      </c>
      <c r="G6412" s="9"/>
      <c r="H6412" s="255" t="s">
        <v>9171</v>
      </c>
      <c r="I6412" s="9">
        <v>4</v>
      </c>
    </row>
    <row r="6413" spans="1:9">
      <c r="A6413" s="255" t="s">
        <v>7593</v>
      </c>
      <c r="B6413" s="9">
        <v>5</v>
      </c>
      <c r="C6413" s="255" t="s">
        <v>9215</v>
      </c>
      <c r="D6413" s="9">
        <v>1757.0156692347914</v>
      </c>
      <c r="E6413" s="9">
        <v>1745868.793903793</v>
      </c>
      <c r="F6413" s="255" t="s">
        <v>9134</v>
      </c>
      <c r="G6413" s="9"/>
      <c r="H6413" s="255" t="s">
        <v>9171</v>
      </c>
      <c r="I6413" s="9">
        <v>4</v>
      </c>
    </row>
    <row r="6414" spans="1:9">
      <c r="A6414" s="255" t="s">
        <v>7594</v>
      </c>
      <c r="B6414" s="9">
        <v>5</v>
      </c>
      <c r="C6414" s="255" t="s">
        <v>9106</v>
      </c>
      <c r="D6414" s="9">
        <v>1745868.793903793</v>
      </c>
      <c r="E6414" s="9">
        <v>1745868.793903793</v>
      </c>
      <c r="F6414" s="255" t="s">
        <v>9135</v>
      </c>
      <c r="G6414" s="9"/>
      <c r="H6414" s="255" t="s">
        <v>9171</v>
      </c>
      <c r="I6414" s="9">
        <v>4</v>
      </c>
    </row>
    <row r="6415" spans="1:9">
      <c r="A6415" s="255" t="s">
        <v>7595</v>
      </c>
      <c r="B6415" s="9">
        <v>5</v>
      </c>
      <c r="C6415" s="255" t="s">
        <v>9107</v>
      </c>
      <c r="D6415" s="9">
        <v>4756759785.8137321</v>
      </c>
      <c r="E6415" s="9">
        <v>1745868.793903793</v>
      </c>
      <c r="F6415" s="255" t="s">
        <v>9135</v>
      </c>
      <c r="G6415" s="9"/>
      <c r="H6415" s="255" t="s">
        <v>9171</v>
      </c>
      <c r="I6415" s="9">
        <v>4</v>
      </c>
    </row>
    <row r="6416" spans="1:9">
      <c r="A6416" s="255" t="s">
        <v>7596</v>
      </c>
      <c r="B6416" s="9">
        <v>5</v>
      </c>
      <c r="C6416" s="255" t="s">
        <v>9108</v>
      </c>
      <c r="D6416" s="9">
        <v>1</v>
      </c>
      <c r="E6416" s="9">
        <v>1745868.793903793</v>
      </c>
      <c r="F6416" s="255" t="s">
        <v>9135</v>
      </c>
      <c r="G6416" s="9"/>
      <c r="H6416" s="255" t="s">
        <v>9171</v>
      </c>
      <c r="I6416" s="9">
        <v>4</v>
      </c>
    </row>
    <row r="6417" spans="1:9">
      <c r="A6417" s="255" t="s">
        <v>7597</v>
      </c>
      <c r="B6417" s="9">
        <v>5</v>
      </c>
      <c r="C6417" s="255" t="s">
        <v>9215</v>
      </c>
      <c r="D6417" s="9">
        <v>2724.5803364051972</v>
      </c>
      <c r="E6417" s="9">
        <v>1745868.793903793</v>
      </c>
      <c r="F6417" s="255" t="s">
        <v>9135</v>
      </c>
      <c r="G6417" s="9"/>
      <c r="H6417" s="255" t="s">
        <v>9171</v>
      </c>
      <c r="I6417" s="9">
        <v>4</v>
      </c>
    </row>
    <row r="6418" spans="1:9">
      <c r="A6418" s="255" t="s">
        <v>7598</v>
      </c>
      <c r="B6418" s="9">
        <v>5</v>
      </c>
      <c r="C6418" s="255" t="s">
        <v>9106</v>
      </c>
      <c r="D6418" s="9">
        <v>1126276.4597194095</v>
      </c>
      <c r="E6418" s="9">
        <v>1745868.793903793</v>
      </c>
      <c r="F6418" s="255" t="s">
        <v>9136</v>
      </c>
      <c r="G6418" s="9"/>
      <c r="H6418" s="255" t="s">
        <v>9171</v>
      </c>
      <c r="I6418" s="9">
        <v>4</v>
      </c>
    </row>
    <row r="6419" spans="1:9">
      <c r="A6419" s="255" t="s">
        <v>7599</v>
      </c>
      <c r="B6419" s="9">
        <v>5</v>
      </c>
      <c r="C6419" s="255" t="s">
        <v>9107</v>
      </c>
      <c r="D6419" s="9">
        <v>5141113367.2766485</v>
      </c>
      <c r="E6419" s="9">
        <v>1745868.793903793</v>
      </c>
      <c r="F6419" s="255" t="s">
        <v>9136</v>
      </c>
      <c r="G6419" s="9"/>
      <c r="H6419" s="255" t="s">
        <v>9171</v>
      </c>
      <c r="I6419" s="9">
        <v>4</v>
      </c>
    </row>
    <row r="6420" spans="1:9">
      <c r="A6420" s="255" t="s">
        <v>7600</v>
      </c>
      <c r="B6420" s="9">
        <v>5</v>
      </c>
      <c r="C6420" s="255" t="s">
        <v>9108</v>
      </c>
      <c r="D6420" s="9">
        <v>0.64510945132425201</v>
      </c>
      <c r="E6420" s="9">
        <v>1745868.793903793</v>
      </c>
      <c r="F6420" s="255" t="s">
        <v>9136</v>
      </c>
      <c r="G6420" s="9"/>
      <c r="H6420" s="255" t="s">
        <v>9171</v>
      </c>
      <c r="I6420" s="9">
        <v>4</v>
      </c>
    </row>
    <row r="6421" spans="1:9">
      <c r="A6421" s="255" t="s">
        <v>7601</v>
      </c>
      <c r="B6421" s="9">
        <v>5</v>
      </c>
      <c r="C6421" s="255" t="s">
        <v>9215</v>
      </c>
      <c r="D6421" s="9">
        <v>2944.7306608768863</v>
      </c>
      <c r="E6421" s="9">
        <v>1745868.793903793</v>
      </c>
      <c r="F6421" s="255" t="s">
        <v>9136</v>
      </c>
      <c r="G6421" s="9"/>
      <c r="H6421" s="255" t="s">
        <v>9171</v>
      </c>
      <c r="I6421" s="9">
        <v>4</v>
      </c>
    </row>
    <row r="6422" spans="1:9">
      <c r="A6422" s="255" t="s">
        <v>7602</v>
      </c>
      <c r="B6422" s="9">
        <v>5</v>
      </c>
      <c r="C6422" s="255" t="s">
        <v>9106</v>
      </c>
      <c r="D6422" s="9">
        <v>0</v>
      </c>
      <c r="E6422" s="9">
        <v>1745868.793903793</v>
      </c>
      <c r="F6422" s="255" t="s">
        <v>9137</v>
      </c>
      <c r="G6422" s="9"/>
      <c r="H6422" s="255" t="s">
        <v>9171</v>
      </c>
      <c r="I6422" s="9">
        <v>4</v>
      </c>
    </row>
    <row r="6423" spans="1:9">
      <c r="A6423" s="255" t="s">
        <v>7603</v>
      </c>
      <c r="B6423" s="9">
        <v>5</v>
      </c>
      <c r="C6423" s="255" t="s">
        <v>9107</v>
      </c>
      <c r="D6423" s="9">
        <v>-949909093.94873846</v>
      </c>
      <c r="E6423" s="9">
        <v>1745868.793903793</v>
      </c>
      <c r="F6423" s="255" t="s">
        <v>9137</v>
      </c>
      <c r="G6423" s="9"/>
      <c r="H6423" s="255" t="s">
        <v>9171</v>
      </c>
      <c r="I6423" s="9">
        <v>4</v>
      </c>
    </row>
    <row r="6424" spans="1:9">
      <c r="A6424" s="255" t="s">
        <v>7604</v>
      </c>
      <c r="B6424" s="9">
        <v>5</v>
      </c>
      <c r="C6424" s="255" t="s">
        <v>9108</v>
      </c>
      <c r="D6424" s="9">
        <v>0</v>
      </c>
      <c r="E6424" s="9">
        <v>1745868.793903793</v>
      </c>
      <c r="F6424" s="255" t="s">
        <v>9137</v>
      </c>
      <c r="G6424" s="9"/>
      <c r="H6424" s="255" t="s">
        <v>9171</v>
      </c>
      <c r="I6424" s="9">
        <v>4</v>
      </c>
    </row>
    <row r="6425" spans="1:9">
      <c r="A6425" s="255" t="s">
        <v>7605</v>
      </c>
      <c r="B6425" s="9">
        <v>5</v>
      </c>
      <c r="C6425" s="255" t="s">
        <v>9215</v>
      </c>
      <c r="D6425" s="9">
        <v>-544.08962303789463</v>
      </c>
      <c r="E6425" s="9">
        <v>1745868.793903793</v>
      </c>
      <c r="F6425" s="255" t="s">
        <v>9137</v>
      </c>
      <c r="G6425" s="9"/>
      <c r="H6425" s="255" t="s">
        <v>9171</v>
      </c>
      <c r="I6425" s="9">
        <v>4</v>
      </c>
    </row>
    <row r="6426" spans="1:9">
      <c r="A6426" s="255" t="s">
        <v>7606</v>
      </c>
      <c r="B6426" s="9">
        <v>5</v>
      </c>
      <c r="C6426" s="255" t="s">
        <v>9106</v>
      </c>
      <c r="D6426" s="9">
        <v>1110144.017440421</v>
      </c>
      <c r="E6426" s="9">
        <v>1745868.793903793</v>
      </c>
      <c r="F6426" s="255" t="s">
        <v>9138</v>
      </c>
      <c r="G6426" s="9"/>
      <c r="H6426" s="255" t="s">
        <v>9171</v>
      </c>
      <c r="I6426" s="9">
        <v>4</v>
      </c>
    </row>
    <row r="6427" spans="1:9">
      <c r="A6427" s="255" t="s">
        <v>7607</v>
      </c>
      <c r="B6427" s="9">
        <v>5</v>
      </c>
      <c r="C6427" s="255" t="s">
        <v>9107</v>
      </c>
      <c r="D6427" s="9">
        <v>4191204273.3279099</v>
      </c>
      <c r="E6427" s="9">
        <v>1745868.793903793</v>
      </c>
      <c r="F6427" s="255" t="s">
        <v>9138</v>
      </c>
      <c r="G6427" s="9"/>
      <c r="H6427" s="255" t="s">
        <v>9171</v>
      </c>
      <c r="I6427" s="9">
        <v>4</v>
      </c>
    </row>
    <row r="6428" spans="1:9">
      <c r="A6428" s="255" t="s">
        <v>7608</v>
      </c>
      <c r="B6428" s="9">
        <v>5</v>
      </c>
      <c r="C6428" s="255" t="s">
        <v>9108</v>
      </c>
      <c r="D6428" s="9">
        <v>0.63586909927986035</v>
      </c>
      <c r="E6428" s="9">
        <v>1745868.793903793</v>
      </c>
      <c r="F6428" s="255" t="s">
        <v>9138</v>
      </c>
      <c r="G6428" s="9"/>
      <c r="H6428" s="255" t="s">
        <v>9171</v>
      </c>
      <c r="I6428" s="9">
        <v>4</v>
      </c>
    </row>
    <row r="6429" spans="1:9">
      <c r="A6429" s="255" t="s">
        <v>7609</v>
      </c>
      <c r="B6429" s="9">
        <v>5</v>
      </c>
      <c r="C6429" s="255" t="s">
        <v>9215</v>
      </c>
      <c r="D6429" s="9">
        <v>2400.6410378389915</v>
      </c>
      <c r="E6429" s="9">
        <v>1745868.793903793</v>
      </c>
      <c r="F6429" s="255" t="s">
        <v>9138</v>
      </c>
      <c r="G6429" s="9"/>
      <c r="H6429" s="255" t="s">
        <v>9171</v>
      </c>
      <c r="I6429" s="9">
        <v>4</v>
      </c>
    </row>
    <row r="6430" spans="1:9">
      <c r="A6430" s="255" t="s">
        <v>7610</v>
      </c>
      <c r="B6430" s="9">
        <v>5</v>
      </c>
      <c r="C6430" s="255" t="s">
        <v>9106</v>
      </c>
      <c r="D6430" s="9">
        <v>878549.62292063341</v>
      </c>
      <c r="E6430" s="9">
        <v>1745868.793903793</v>
      </c>
      <c r="F6430" s="255" t="s">
        <v>9139</v>
      </c>
      <c r="G6430" s="9"/>
      <c r="H6430" s="255" t="s">
        <v>9171</v>
      </c>
      <c r="I6430" s="9">
        <v>4</v>
      </c>
    </row>
    <row r="6431" spans="1:9">
      <c r="A6431" s="255" t="s">
        <v>7611</v>
      </c>
      <c r="B6431" s="9">
        <v>5</v>
      </c>
      <c r="C6431" s="255" t="s">
        <v>9107</v>
      </c>
      <c r="D6431" s="9">
        <v>1688242859.9900782</v>
      </c>
      <c r="E6431" s="9">
        <v>1745868.793903793</v>
      </c>
      <c r="F6431" s="255" t="s">
        <v>9139</v>
      </c>
      <c r="G6431" s="9"/>
      <c r="H6431" s="255" t="s">
        <v>9171</v>
      </c>
      <c r="I6431" s="9">
        <v>4</v>
      </c>
    </row>
    <row r="6432" spans="1:9">
      <c r="A6432" s="255" t="s">
        <v>7612</v>
      </c>
      <c r="B6432" s="9">
        <v>5</v>
      </c>
      <c r="C6432" s="255" t="s">
        <v>9108</v>
      </c>
      <c r="D6432" s="9">
        <v>0.50321629322223072</v>
      </c>
      <c r="E6432" s="9">
        <v>1745868.793903793</v>
      </c>
      <c r="F6432" s="255" t="s">
        <v>9139</v>
      </c>
      <c r="G6432" s="9"/>
      <c r="H6432" s="255" t="s">
        <v>9171</v>
      </c>
      <c r="I6432" s="9">
        <v>4</v>
      </c>
    </row>
    <row r="6433" spans="1:9">
      <c r="A6433" s="255" t="s">
        <v>7613</v>
      </c>
      <c r="B6433" s="9">
        <v>5</v>
      </c>
      <c r="C6433" s="255" t="s">
        <v>9215</v>
      </c>
      <c r="D6433" s="9">
        <v>966.99297558044884</v>
      </c>
      <c r="E6433" s="9">
        <v>1745868.793903793</v>
      </c>
      <c r="F6433" s="255" t="s">
        <v>9139</v>
      </c>
      <c r="G6433" s="9"/>
      <c r="H6433" s="255" t="s">
        <v>9171</v>
      </c>
      <c r="I6433" s="9">
        <v>4</v>
      </c>
    </row>
    <row r="6434" spans="1:9">
      <c r="A6434" s="255" t="s">
        <v>7614</v>
      </c>
      <c r="B6434" s="9">
        <v>5</v>
      </c>
      <c r="C6434" s="255" t="s">
        <v>9106</v>
      </c>
      <c r="D6434" s="9">
        <v>1038096.255045319</v>
      </c>
      <c r="E6434" s="9">
        <v>1745868.793903793</v>
      </c>
      <c r="F6434" s="255" t="s">
        <v>9140</v>
      </c>
      <c r="G6434" s="9"/>
      <c r="H6434" s="255" t="s">
        <v>9171</v>
      </c>
      <c r="I6434" s="9">
        <v>4</v>
      </c>
    </row>
    <row r="6435" spans="1:9">
      <c r="A6435" s="255" t="s">
        <v>7615</v>
      </c>
      <c r="B6435" s="9">
        <v>5</v>
      </c>
      <c r="C6435" s="255" t="s">
        <v>9107</v>
      </c>
      <c r="D6435" s="9">
        <v>1689240958.496721</v>
      </c>
      <c r="E6435" s="9">
        <v>1745868.793903793</v>
      </c>
      <c r="F6435" s="255" t="s">
        <v>9140</v>
      </c>
      <c r="G6435" s="9"/>
      <c r="H6435" s="255" t="s">
        <v>9171</v>
      </c>
      <c r="I6435" s="9">
        <v>4</v>
      </c>
    </row>
    <row r="6436" spans="1:9">
      <c r="A6436" s="255" t="s">
        <v>7616</v>
      </c>
      <c r="B6436" s="9">
        <v>5</v>
      </c>
      <c r="C6436" s="255" t="s">
        <v>9108</v>
      </c>
      <c r="D6436" s="9">
        <v>0.5946015294334448</v>
      </c>
      <c r="E6436" s="9">
        <v>1745868.793903793</v>
      </c>
      <c r="F6436" s="255" t="s">
        <v>9140</v>
      </c>
      <c r="G6436" s="9"/>
      <c r="H6436" s="255" t="s">
        <v>9171</v>
      </c>
      <c r="I6436" s="9">
        <v>4</v>
      </c>
    </row>
    <row r="6437" spans="1:9">
      <c r="A6437" s="255" t="s">
        <v>7617</v>
      </c>
      <c r="B6437" s="9">
        <v>5</v>
      </c>
      <c r="C6437" s="255" t="s">
        <v>9215</v>
      </c>
      <c r="D6437" s="9">
        <v>967.56466717040564</v>
      </c>
      <c r="E6437" s="9">
        <v>1745868.793903793</v>
      </c>
      <c r="F6437" s="255" t="s">
        <v>9140</v>
      </c>
      <c r="G6437" s="9"/>
      <c r="H6437" s="255" t="s">
        <v>9171</v>
      </c>
      <c r="I6437" s="9">
        <v>4</v>
      </c>
    </row>
    <row r="6438" spans="1:9">
      <c r="A6438" s="255" t="s">
        <v>7618</v>
      </c>
      <c r="B6438" s="9">
        <v>5</v>
      </c>
      <c r="C6438" s="255" t="s">
        <v>9106</v>
      </c>
      <c r="D6438" s="9">
        <v>0</v>
      </c>
      <c r="E6438" s="9">
        <v>1745868.793903793</v>
      </c>
      <c r="F6438" s="255" t="s">
        <v>9141</v>
      </c>
      <c r="G6438" s="9"/>
      <c r="H6438" s="255" t="s">
        <v>9171</v>
      </c>
      <c r="I6438" s="9">
        <v>4</v>
      </c>
    </row>
    <row r="6439" spans="1:9">
      <c r="A6439" s="255" t="s">
        <v>7619</v>
      </c>
      <c r="B6439" s="9">
        <v>5</v>
      </c>
      <c r="C6439" s="255" t="s">
        <v>9107</v>
      </c>
      <c r="D6439" s="9">
        <v>0</v>
      </c>
      <c r="E6439" s="9">
        <v>1745868.793903793</v>
      </c>
      <c r="F6439" s="255" t="s">
        <v>9141</v>
      </c>
      <c r="G6439" s="9"/>
      <c r="H6439" s="255" t="s">
        <v>9171</v>
      </c>
      <c r="I6439" s="9">
        <v>4</v>
      </c>
    </row>
    <row r="6440" spans="1:9">
      <c r="A6440" s="255" t="s">
        <v>7620</v>
      </c>
      <c r="B6440" s="9">
        <v>5</v>
      </c>
      <c r="C6440" s="255" t="s">
        <v>9108</v>
      </c>
      <c r="D6440" s="9">
        <v>0</v>
      </c>
      <c r="E6440" s="9">
        <v>1745868.793903793</v>
      </c>
      <c r="F6440" s="255" t="s">
        <v>9141</v>
      </c>
      <c r="G6440" s="9"/>
      <c r="H6440" s="255" t="s">
        <v>9171</v>
      </c>
      <c r="I6440" s="9">
        <v>4</v>
      </c>
    </row>
    <row r="6441" spans="1:9">
      <c r="A6441" s="255" t="s">
        <v>7621</v>
      </c>
      <c r="B6441" s="9">
        <v>5</v>
      </c>
      <c r="C6441" s="255" t="s">
        <v>9215</v>
      </c>
      <c r="D6441" s="9">
        <v>0</v>
      </c>
      <c r="E6441" s="9">
        <v>1745868.793903793</v>
      </c>
      <c r="F6441" s="255" t="s">
        <v>9141</v>
      </c>
      <c r="G6441" s="9"/>
      <c r="H6441" s="255" t="s">
        <v>9171</v>
      </c>
      <c r="I6441" s="9">
        <v>4</v>
      </c>
    </row>
    <row r="6442" spans="1:9">
      <c r="A6442" s="255" t="s">
        <v>7622</v>
      </c>
      <c r="B6442" s="9">
        <v>6</v>
      </c>
      <c r="C6442" s="255" t="s">
        <v>9106</v>
      </c>
      <c r="D6442" s="9">
        <v>1138697.7732329799</v>
      </c>
      <c r="E6442" s="9">
        <v>1750668.0692784099</v>
      </c>
      <c r="F6442" s="255" t="s">
        <v>9117</v>
      </c>
      <c r="G6442" s="9"/>
      <c r="H6442" s="255" t="s">
        <v>9171</v>
      </c>
      <c r="I6442" s="9">
        <v>4</v>
      </c>
    </row>
    <row r="6443" spans="1:9">
      <c r="A6443" s="255" t="s">
        <v>7623</v>
      </c>
      <c r="B6443" s="9">
        <v>6</v>
      </c>
      <c r="C6443" s="255" t="s">
        <v>9107</v>
      </c>
      <c r="D6443" s="9">
        <v>3678273556.8024616</v>
      </c>
      <c r="E6443" s="9">
        <v>1750668.0692784099</v>
      </c>
      <c r="F6443" s="255" t="s">
        <v>9117</v>
      </c>
      <c r="G6443" s="9"/>
      <c r="H6443" s="255" t="s">
        <v>9171</v>
      </c>
      <c r="I6443" s="9">
        <v>4</v>
      </c>
    </row>
    <row r="6444" spans="1:9">
      <c r="A6444" s="255" t="s">
        <v>7624</v>
      </c>
      <c r="B6444" s="9">
        <v>6</v>
      </c>
      <c r="C6444" s="255" t="s">
        <v>9108</v>
      </c>
      <c r="D6444" s="9">
        <v>0.65043613533336919</v>
      </c>
      <c r="E6444" s="9">
        <v>1750668.0692784099</v>
      </c>
      <c r="F6444" s="255" t="s">
        <v>9117</v>
      </c>
      <c r="G6444" s="9"/>
      <c r="H6444" s="255" t="s">
        <v>9171</v>
      </c>
      <c r="I6444" s="9">
        <v>4</v>
      </c>
    </row>
    <row r="6445" spans="1:9">
      <c r="A6445" s="255" t="s">
        <v>7625</v>
      </c>
      <c r="B6445" s="9">
        <v>6</v>
      </c>
      <c r="C6445" s="255" t="s">
        <v>9215</v>
      </c>
      <c r="D6445" s="9">
        <v>2101.0685128441119</v>
      </c>
      <c r="E6445" s="9">
        <v>1750668.0692784099</v>
      </c>
      <c r="F6445" s="255" t="s">
        <v>9117</v>
      </c>
      <c r="G6445" s="9"/>
      <c r="H6445" s="255" t="s">
        <v>9171</v>
      </c>
      <c r="I6445" s="9">
        <v>4</v>
      </c>
    </row>
    <row r="6446" spans="1:9">
      <c r="A6446" s="255" t="s">
        <v>7626</v>
      </c>
      <c r="B6446" s="9">
        <v>6</v>
      </c>
      <c r="C6446" s="255" t="s">
        <v>9106</v>
      </c>
      <c r="D6446" s="9">
        <v>0</v>
      </c>
      <c r="E6446" s="9">
        <v>1750668.0692784099</v>
      </c>
      <c r="F6446" s="255" t="s">
        <v>9118</v>
      </c>
      <c r="G6446" s="9"/>
      <c r="H6446" s="255" t="s">
        <v>9171</v>
      </c>
      <c r="I6446" s="9">
        <v>4</v>
      </c>
    </row>
    <row r="6447" spans="1:9">
      <c r="A6447" s="255" t="s">
        <v>7627</v>
      </c>
      <c r="B6447" s="9">
        <v>6</v>
      </c>
      <c r="C6447" s="255" t="s">
        <v>9107</v>
      </c>
      <c r="D6447" s="9">
        <v>0</v>
      </c>
      <c r="E6447" s="9">
        <v>1750668.0692784099</v>
      </c>
      <c r="F6447" s="255" t="s">
        <v>9118</v>
      </c>
      <c r="G6447" s="9"/>
      <c r="H6447" s="255" t="s">
        <v>9171</v>
      </c>
      <c r="I6447" s="9">
        <v>4</v>
      </c>
    </row>
    <row r="6448" spans="1:9">
      <c r="A6448" s="255" t="s">
        <v>7628</v>
      </c>
      <c r="B6448" s="9">
        <v>6</v>
      </c>
      <c r="C6448" s="255" t="s">
        <v>9108</v>
      </c>
      <c r="D6448" s="9">
        <v>0</v>
      </c>
      <c r="E6448" s="9">
        <v>1750668.0692784099</v>
      </c>
      <c r="F6448" s="255" t="s">
        <v>9118</v>
      </c>
      <c r="G6448" s="9"/>
      <c r="H6448" s="255" t="s">
        <v>9171</v>
      </c>
      <c r="I6448" s="9">
        <v>4</v>
      </c>
    </row>
    <row r="6449" spans="1:9">
      <c r="A6449" s="255" t="s">
        <v>7629</v>
      </c>
      <c r="B6449" s="9">
        <v>6</v>
      </c>
      <c r="C6449" s="255" t="s">
        <v>9215</v>
      </c>
      <c r="D6449" s="9">
        <v>0</v>
      </c>
      <c r="E6449" s="9">
        <v>1750668.0692784099</v>
      </c>
      <c r="F6449" s="255" t="s">
        <v>9118</v>
      </c>
      <c r="G6449" s="9"/>
      <c r="H6449" s="255" t="s">
        <v>9171</v>
      </c>
      <c r="I6449" s="9">
        <v>4</v>
      </c>
    </row>
    <row r="6450" spans="1:9">
      <c r="A6450" s="255" t="s">
        <v>7630</v>
      </c>
      <c r="B6450" s="9">
        <v>6</v>
      </c>
      <c r="C6450" s="255" t="s">
        <v>9106</v>
      </c>
      <c r="D6450" s="9">
        <v>0</v>
      </c>
      <c r="E6450" s="9">
        <v>1750668.0692784099</v>
      </c>
      <c r="F6450" s="255" t="s">
        <v>9119</v>
      </c>
      <c r="G6450" s="9"/>
      <c r="H6450" s="255" t="s">
        <v>9171</v>
      </c>
      <c r="I6450" s="9">
        <v>4</v>
      </c>
    </row>
    <row r="6451" spans="1:9">
      <c r="A6451" s="255" t="s">
        <v>7631</v>
      </c>
      <c r="B6451" s="9">
        <v>6</v>
      </c>
      <c r="C6451" s="255" t="s">
        <v>9107</v>
      </c>
      <c r="D6451" s="9">
        <v>0</v>
      </c>
      <c r="E6451" s="9">
        <v>1750668.0692784099</v>
      </c>
      <c r="F6451" s="255" t="s">
        <v>9119</v>
      </c>
      <c r="G6451" s="9"/>
      <c r="H6451" s="255" t="s">
        <v>9171</v>
      </c>
      <c r="I6451" s="9">
        <v>4</v>
      </c>
    </row>
    <row r="6452" spans="1:9">
      <c r="A6452" s="255" t="s">
        <v>7632</v>
      </c>
      <c r="B6452" s="9">
        <v>6</v>
      </c>
      <c r="C6452" s="255" t="s">
        <v>9108</v>
      </c>
      <c r="D6452" s="9">
        <v>0</v>
      </c>
      <c r="E6452" s="9">
        <v>1750668.0692784099</v>
      </c>
      <c r="F6452" s="255" t="s">
        <v>9119</v>
      </c>
      <c r="G6452" s="9"/>
      <c r="H6452" s="255" t="s">
        <v>9171</v>
      </c>
      <c r="I6452" s="9">
        <v>4</v>
      </c>
    </row>
    <row r="6453" spans="1:9">
      <c r="A6453" s="255" t="s">
        <v>7633</v>
      </c>
      <c r="B6453" s="9">
        <v>6</v>
      </c>
      <c r="C6453" s="255" t="s">
        <v>9215</v>
      </c>
      <c r="D6453" s="9">
        <v>0</v>
      </c>
      <c r="E6453" s="9">
        <v>1750668.0692784099</v>
      </c>
      <c r="F6453" s="255" t="s">
        <v>9119</v>
      </c>
      <c r="G6453" s="9"/>
      <c r="H6453" s="255" t="s">
        <v>9171</v>
      </c>
      <c r="I6453" s="9">
        <v>4</v>
      </c>
    </row>
    <row r="6454" spans="1:9">
      <c r="A6454" s="255" t="s">
        <v>7634</v>
      </c>
      <c r="B6454" s="9">
        <v>6</v>
      </c>
      <c r="C6454" s="255" t="s">
        <v>9106</v>
      </c>
      <c r="D6454" s="9">
        <v>0</v>
      </c>
      <c r="E6454" s="9">
        <v>1750668.0692784099</v>
      </c>
      <c r="F6454" s="255" t="s">
        <v>9120</v>
      </c>
      <c r="G6454" s="9"/>
      <c r="H6454" s="255" t="s">
        <v>9171</v>
      </c>
      <c r="I6454" s="9">
        <v>4</v>
      </c>
    </row>
    <row r="6455" spans="1:9">
      <c r="A6455" s="255" t="s">
        <v>7635</v>
      </c>
      <c r="B6455" s="9">
        <v>6</v>
      </c>
      <c r="C6455" s="255" t="s">
        <v>9107</v>
      </c>
      <c r="D6455" s="9">
        <v>0</v>
      </c>
      <c r="E6455" s="9">
        <v>1750668.0692784099</v>
      </c>
      <c r="F6455" s="255" t="s">
        <v>9120</v>
      </c>
      <c r="G6455" s="9"/>
      <c r="H6455" s="255" t="s">
        <v>9171</v>
      </c>
      <c r="I6455" s="9">
        <v>4</v>
      </c>
    </row>
    <row r="6456" spans="1:9">
      <c r="A6456" s="255" t="s">
        <v>7636</v>
      </c>
      <c r="B6456" s="9">
        <v>6</v>
      </c>
      <c r="C6456" s="255" t="s">
        <v>9108</v>
      </c>
      <c r="D6456" s="9">
        <v>0</v>
      </c>
      <c r="E6456" s="9">
        <v>1750668.0692784099</v>
      </c>
      <c r="F6456" s="255" t="s">
        <v>9120</v>
      </c>
      <c r="G6456" s="9"/>
      <c r="H6456" s="255" t="s">
        <v>9171</v>
      </c>
      <c r="I6456" s="9">
        <v>4</v>
      </c>
    </row>
    <row r="6457" spans="1:9">
      <c r="A6457" s="255" t="s">
        <v>7637</v>
      </c>
      <c r="B6457" s="9">
        <v>6</v>
      </c>
      <c r="C6457" s="255" t="s">
        <v>9215</v>
      </c>
      <c r="D6457" s="9">
        <v>0</v>
      </c>
      <c r="E6457" s="9">
        <v>1750668.0692784099</v>
      </c>
      <c r="F6457" s="255" t="s">
        <v>9120</v>
      </c>
      <c r="G6457" s="9"/>
      <c r="H6457" s="255" t="s">
        <v>9171</v>
      </c>
      <c r="I6457" s="9">
        <v>4</v>
      </c>
    </row>
    <row r="6458" spans="1:9">
      <c r="A6458" s="255" t="s">
        <v>7638</v>
      </c>
      <c r="B6458" s="9">
        <v>6</v>
      </c>
      <c r="C6458" s="255" t="s">
        <v>9106</v>
      </c>
      <c r="D6458" s="9">
        <v>0</v>
      </c>
      <c r="E6458" s="9">
        <v>1750668.0692784099</v>
      </c>
      <c r="F6458" s="255" t="s">
        <v>9121</v>
      </c>
      <c r="G6458" s="9"/>
      <c r="H6458" s="255" t="s">
        <v>9171</v>
      </c>
      <c r="I6458" s="9">
        <v>4</v>
      </c>
    </row>
    <row r="6459" spans="1:9">
      <c r="A6459" s="255" t="s">
        <v>7639</v>
      </c>
      <c r="B6459" s="9">
        <v>6</v>
      </c>
      <c r="C6459" s="255" t="s">
        <v>9107</v>
      </c>
      <c r="D6459" s="9">
        <v>0</v>
      </c>
      <c r="E6459" s="9">
        <v>1750668.0692784099</v>
      </c>
      <c r="F6459" s="255" t="s">
        <v>9121</v>
      </c>
      <c r="G6459" s="9"/>
      <c r="H6459" s="255" t="s">
        <v>9171</v>
      </c>
      <c r="I6459" s="9">
        <v>4</v>
      </c>
    </row>
    <row r="6460" spans="1:9">
      <c r="A6460" s="255" t="s">
        <v>7640</v>
      </c>
      <c r="B6460" s="9">
        <v>6</v>
      </c>
      <c r="C6460" s="255" t="s">
        <v>9108</v>
      </c>
      <c r="D6460" s="9">
        <v>0</v>
      </c>
      <c r="E6460" s="9">
        <v>1750668.0692784099</v>
      </c>
      <c r="F6460" s="255" t="s">
        <v>9121</v>
      </c>
      <c r="G6460" s="9"/>
      <c r="H6460" s="255" t="s">
        <v>9171</v>
      </c>
      <c r="I6460" s="9">
        <v>4</v>
      </c>
    </row>
    <row r="6461" spans="1:9">
      <c r="A6461" s="255" t="s">
        <v>7641</v>
      </c>
      <c r="B6461" s="9">
        <v>6</v>
      </c>
      <c r="C6461" s="255" t="s">
        <v>9215</v>
      </c>
      <c r="D6461" s="9">
        <v>0</v>
      </c>
      <c r="E6461" s="9">
        <v>1750668.0692784099</v>
      </c>
      <c r="F6461" s="255" t="s">
        <v>9121</v>
      </c>
      <c r="G6461" s="9"/>
      <c r="H6461" s="255" t="s">
        <v>9171</v>
      </c>
      <c r="I6461" s="9">
        <v>4</v>
      </c>
    </row>
    <row r="6462" spans="1:9">
      <c r="A6462" s="255" t="s">
        <v>7642</v>
      </c>
      <c r="B6462" s="9">
        <v>6</v>
      </c>
      <c r="C6462" s="255" t="s">
        <v>9106</v>
      </c>
      <c r="D6462" s="9">
        <v>0</v>
      </c>
      <c r="E6462" s="9">
        <v>1750668.0692784099</v>
      </c>
      <c r="F6462" s="255" t="s">
        <v>9122</v>
      </c>
      <c r="G6462" s="9"/>
      <c r="H6462" s="255" t="s">
        <v>9171</v>
      </c>
      <c r="I6462" s="9">
        <v>4</v>
      </c>
    </row>
    <row r="6463" spans="1:9">
      <c r="A6463" s="255" t="s">
        <v>7643</v>
      </c>
      <c r="B6463" s="9">
        <v>6</v>
      </c>
      <c r="C6463" s="255" t="s">
        <v>9107</v>
      </c>
      <c r="D6463" s="9">
        <v>0</v>
      </c>
      <c r="E6463" s="9">
        <v>1750668.0692784099</v>
      </c>
      <c r="F6463" s="255" t="s">
        <v>9122</v>
      </c>
      <c r="G6463" s="9"/>
      <c r="H6463" s="255" t="s">
        <v>9171</v>
      </c>
      <c r="I6463" s="9">
        <v>4</v>
      </c>
    </row>
    <row r="6464" spans="1:9">
      <c r="A6464" s="255" t="s">
        <v>7644</v>
      </c>
      <c r="B6464" s="9">
        <v>6</v>
      </c>
      <c r="C6464" s="255" t="s">
        <v>9108</v>
      </c>
      <c r="D6464" s="9">
        <v>0</v>
      </c>
      <c r="E6464" s="9">
        <v>1750668.0692784099</v>
      </c>
      <c r="F6464" s="255" t="s">
        <v>9122</v>
      </c>
      <c r="G6464" s="9"/>
      <c r="H6464" s="255" t="s">
        <v>9171</v>
      </c>
      <c r="I6464" s="9">
        <v>4</v>
      </c>
    </row>
    <row r="6465" spans="1:9">
      <c r="A6465" s="255" t="s">
        <v>7645</v>
      </c>
      <c r="B6465" s="9">
        <v>6</v>
      </c>
      <c r="C6465" s="255" t="s">
        <v>9215</v>
      </c>
      <c r="D6465" s="9">
        <v>0</v>
      </c>
      <c r="E6465" s="9">
        <v>1750668.0692784099</v>
      </c>
      <c r="F6465" s="255" t="s">
        <v>9122</v>
      </c>
      <c r="G6465" s="9"/>
      <c r="H6465" s="255" t="s">
        <v>9171</v>
      </c>
      <c r="I6465" s="9">
        <v>4</v>
      </c>
    </row>
    <row r="6466" spans="1:9">
      <c r="A6466" s="255" t="s">
        <v>7646</v>
      </c>
      <c r="B6466" s="9">
        <v>6</v>
      </c>
      <c r="C6466" s="255" t="s">
        <v>9106</v>
      </c>
      <c r="D6466" s="9">
        <v>0</v>
      </c>
      <c r="E6466" s="9">
        <v>1750668.0692784099</v>
      </c>
      <c r="F6466" s="255" t="s">
        <v>9123</v>
      </c>
      <c r="G6466" s="9"/>
      <c r="H6466" s="255" t="s">
        <v>9171</v>
      </c>
      <c r="I6466" s="9">
        <v>4</v>
      </c>
    </row>
    <row r="6467" spans="1:9">
      <c r="A6467" s="255" t="s">
        <v>7647</v>
      </c>
      <c r="B6467" s="9">
        <v>6</v>
      </c>
      <c r="C6467" s="255" t="s">
        <v>9107</v>
      </c>
      <c r="D6467" s="9">
        <v>0</v>
      </c>
      <c r="E6467" s="9">
        <v>1750668.0692784099</v>
      </c>
      <c r="F6467" s="255" t="s">
        <v>9123</v>
      </c>
      <c r="G6467" s="9"/>
      <c r="H6467" s="255" t="s">
        <v>9171</v>
      </c>
      <c r="I6467" s="9">
        <v>4</v>
      </c>
    </row>
    <row r="6468" spans="1:9">
      <c r="A6468" s="255" t="s">
        <v>7648</v>
      </c>
      <c r="B6468" s="9">
        <v>6</v>
      </c>
      <c r="C6468" s="255" t="s">
        <v>9108</v>
      </c>
      <c r="D6468" s="9">
        <v>0</v>
      </c>
      <c r="E6468" s="9">
        <v>1750668.0692784099</v>
      </c>
      <c r="F6468" s="255" t="s">
        <v>9123</v>
      </c>
      <c r="G6468" s="9"/>
      <c r="H6468" s="255" t="s">
        <v>9171</v>
      </c>
      <c r="I6468" s="9">
        <v>4</v>
      </c>
    </row>
    <row r="6469" spans="1:9">
      <c r="A6469" s="255" t="s">
        <v>7649</v>
      </c>
      <c r="B6469" s="9">
        <v>6</v>
      </c>
      <c r="C6469" s="255" t="s">
        <v>9215</v>
      </c>
      <c r="D6469" s="9">
        <v>0</v>
      </c>
      <c r="E6469" s="9">
        <v>1750668.0692784099</v>
      </c>
      <c r="F6469" s="255" t="s">
        <v>9123</v>
      </c>
      <c r="G6469" s="9"/>
      <c r="H6469" s="255" t="s">
        <v>9171</v>
      </c>
      <c r="I6469" s="9">
        <v>4</v>
      </c>
    </row>
    <row r="6470" spans="1:9">
      <c r="A6470" s="255" t="s">
        <v>7650</v>
      </c>
      <c r="B6470" s="9">
        <v>6</v>
      </c>
      <c r="C6470" s="255" t="s">
        <v>9106</v>
      </c>
      <c r="D6470" s="9">
        <v>0</v>
      </c>
      <c r="E6470" s="9">
        <v>1750668.0692784099</v>
      </c>
      <c r="F6470" s="255" t="s">
        <v>9124</v>
      </c>
      <c r="G6470" s="9"/>
      <c r="H6470" s="255" t="s">
        <v>9171</v>
      </c>
      <c r="I6470" s="9">
        <v>4</v>
      </c>
    </row>
    <row r="6471" spans="1:9">
      <c r="A6471" s="255" t="s">
        <v>7651</v>
      </c>
      <c r="B6471" s="9">
        <v>6</v>
      </c>
      <c r="C6471" s="255" t="s">
        <v>9107</v>
      </c>
      <c r="D6471" s="9">
        <v>0</v>
      </c>
      <c r="E6471" s="9">
        <v>1750668.0692784099</v>
      </c>
      <c r="F6471" s="255" t="s">
        <v>9124</v>
      </c>
      <c r="G6471" s="9"/>
      <c r="H6471" s="255" t="s">
        <v>9171</v>
      </c>
      <c r="I6471" s="9">
        <v>4</v>
      </c>
    </row>
    <row r="6472" spans="1:9">
      <c r="A6472" s="255" t="s">
        <v>7652</v>
      </c>
      <c r="B6472" s="9">
        <v>6</v>
      </c>
      <c r="C6472" s="255" t="s">
        <v>9108</v>
      </c>
      <c r="D6472" s="9">
        <v>0</v>
      </c>
      <c r="E6472" s="9">
        <v>1750668.0692784099</v>
      </c>
      <c r="F6472" s="255" t="s">
        <v>9124</v>
      </c>
      <c r="G6472" s="9"/>
      <c r="H6472" s="255" t="s">
        <v>9171</v>
      </c>
      <c r="I6472" s="9">
        <v>4</v>
      </c>
    </row>
    <row r="6473" spans="1:9">
      <c r="A6473" s="255" t="s">
        <v>7653</v>
      </c>
      <c r="B6473" s="9">
        <v>6</v>
      </c>
      <c r="C6473" s="255" t="s">
        <v>9215</v>
      </c>
      <c r="D6473" s="9">
        <v>0</v>
      </c>
      <c r="E6473" s="9">
        <v>1750668.0692784099</v>
      </c>
      <c r="F6473" s="255" t="s">
        <v>9124</v>
      </c>
      <c r="G6473" s="9"/>
      <c r="H6473" s="255" t="s">
        <v>9171</v>
      </c>
      <c r="I6473" s="9">
        <v>4</v>
      </c>
    </row>
    <row r="6474" spans="1:9">
      <c r="A6474" s="255" t="s">
        <v>7654</v>
      </c>
      <c r="B6474" s="9">
        <v>6</v>
      </c>
      <c r="C6474" s="255" t="s">
        <v>9106</v>
      </c>
      <c r="D6474" s="9">
        <v>1564966.3428729663</v>
      </c>
      <c r="E6474" s="9">
        <v>1750668.0692784099</v>
      </c>
      <c r="F6474" s="255" t="s">
        <v>9125</v>
      </c>
      <c r="G6474" s="9"/>
      <c r="H6474" s="255" t="s">
        <v>9171</v>
      </c>
      <c r="I6474" s="9">
        <v>4</v>
      </c>
    </row>
    <row r="6475" spans="1:9">
      <c r="A6475" s="255" t="s">
        <v>7655</v>
      </c>
      <c r="B6475" s="9">
        <v>6</v>
      </c>
      <c r="C6475" s="255" t="s">
        <v>9107</v>
      </c>
      <c r="D6475" s="9">
        <v>6877709658.1888075</v>
      </c>
      <c r="E6475" s="9">
        <v>1750668.0692784099</v>
      </c>
      <c r="F6475" s="255" t="s">
        <v>9125</v>
      </c>
      <c r="G6475" s="9"/>
      <c r="H6475" s="255" t="s">
        <v>9171</v>
      </c>
      <c r="I6475" s="9">
        <v>4</v>
      </c>
    </row>
    <row r="6476" spans="1:9">
      <c r="A6476" s="255" t="s">
        <v>7656</v>
      </c>
      <c r="B6476" s="9">
        <v>6</v>
      </c>
      <c r="C6476" s="255" t="s">
        <v>9108</v>
      </c>
      <c r="D6476" s="9">
        <v>0.89392522222560089</v>
      </c>
      <c r="E6476" s="9">
        <v>1750668.0692784099</v>
      </c>
      <c r="F6476" s="255" t="s">
        <v>9125</v>
      </c>
      <c r="G6476" s="9"/>
      <c r="H6476" s="255" t="s">
        <v>9171</v>
      </c>
      <c r="I6476" s="9">
        <v>4</v>
      </c>
    </row>
    <row r="6477" spans="1:9">
      <c r="A6477" s="255" t="s">
        <v>7657</v>
      </c>
      <c r="B6477" s="9">
        <v>6</v>
      </c>
      <c r="C6477" s="255" t="s">
        <v>9215</v>
      </c>
      <c r="D6477" s="9">
        <v>3928.620038762494</v>
      </c>
      <c r="E6477" s="9">
        <v>1750668.0692784099</v>
      </c>
      <c r="F6477" s="255" t="s">
        <v>9125</v>
      </c>
      <c r="G6477" s="9"/>
      <c r="H6477" s="255" t="s">
        <v>9171</v>
      </c>
      <c r="I6477" s="9">
        <v>4</v>
      </c>
    </row>
    <row r="6478" spans="1:9">
      <c r="A6478" s="255" t="s">
        <v>7658</v>
      </c>
      <c r="B6478" s="9">
        <v>6</v>
      </c>
      <c r="C6478" s="255" t="s">
        <v>9106</v>
      </c>
      <c r="D6478" s="9">
        <v>1564966.3428729663</v>
      </c>
      <c r="E6478" s="9">
        <v>1750668.0692784099</v>
      </c>
      <c r="F6478" s="255" t="s">
        <v>9126</v>
      </c>
      <c r="G6478" s="9"/>
      <c r="H6478" s="255" t="s">
        <v>9171</v>
      </c>
      <c r="I6478" s="9">
        <v>4</v>
      </c>
    </row>
    <row r="6479" spans="1:9">
      <c r="A6479" s="255" t="s">
        <v>7659</v>
      </c>
      <c r="B6479" s="9">
        <v>6</v>
      </c>
      <c r="C6479" s="255" t="s">
        <v>9107</v>
      </c>
      <c r="D6479" s="9">
        <v>6877709658.1888075</v>
      </c>
      <c r="E6479" s="9">
        <v>1750668.0692784099</v>
      </c>
      <c r="F6479" s="255" t="s">
        <v>9126</v>
      </c>
      <c r="G6479" s="9"/>
      <c r="H6479" s="255" t="s">
        <v>9171</v>
      </c>
      <c r="I6479" s="9">
        <v>4</v>
      </c>
    </row>
    <row r="6480" spans="1:9">
      <c r="A6480" s="255" t="s">
        <v>7660</v>
      </c>
      <c r="B6480" s="9">
        <v>6</v>
      </c>
      <c r="C6480" s="255" t="s">
        <v>9108</v>
      </c>
      <c r="D6480" s="9">
        <v>0.89392522222560089</v>
      </c>
      <c r="E6480" s="9">
        <v>1750668.0692784099</v>
      </c>
      <c r="F6480" s="255" t="s">
        <v>9126</v>
      </c>
      <c r="G6480" s="9"/>
      <c r="H6480" s="255" t="s">
        <v>9171</v>
      </c>
      <c r="I6480" s="9">
        <v>4</v>
      </c>
    </row>
    <row r="6481" spans="1:9">
      <c r="A6481" s="255" t="s">
        <v>7661</v>
      </c>
      <c r="B6481" s="9">
        <v>6</v>
      </c>
      <c r="C6481" s="255" t="s">
        <v>9215</v>
      </c>
      <c r="D6481" s="9">
        <v>3928.620038762494</v>
      </c>
      <c r="E6481" s="9">
        <v>1750668.0692784099</v>
      </c>
      <c r="F6481" s="255" t="s">
        <v>9126</v>
      </c>
      <c r="G6481" s="9"/>
      <c r="H6481" s="255" t="s">
        <v>9171</v>
      </c>
      <c r="I6481" s="9">
        <v>4</v>
      </c>
    </row>
    <row r="6482" spans="1:9">
      <c r="A6482" s="255" t="s">
        <v>7662</v>
      </c>
      <c r="B6482" s="9">
        <v>6</v>
      </c>
      <c r="C6482" s="255" t="s">
        <v>9106</v>
      </c>
      <c r="D6482" s="9">
        <v>1564966.3428729663</v>
      </c>
      <c r="E6482" s="9">
        <v>1750668.0692784099</v>
      </c>
      <c r="F6482" s="255" t="s">
        <v>9127</v>
      </c>
      <c r="G6482" s="9"/>
      <c r="H6482" s="255" t="s">
        <v>9171</v>
      </c>
      <c r="I6482" s="9">
        <v>4</v>
      </c>
    </row>
    <row r="6483" spans="1:9">
      <c r="A6483" s="255" t="s">
        <v>7663</v>
      </c>
      <c r="B6483" s="9">
        <v>6</v>
      </c>
      <c r="C6483" s="255" t="s">
        <v>9107</v>
      </c>
      <c r="D6483" s="9">
        <v>6877709658.1888075</v>
      </c>
      <c r="E6483" s="9">
        <v>1750668.0692784099</v>
      </c>
      <c r="F6483" s="255" t="s">
        <v>9127</v>
      </c>
      <c r="G6483" s="9"/>
      <c r="H6483" s="255" t="s">
        <v>9171</v>
      </c>
      <c r="I6483" s="9">
        <v>4</v>
      </c>
    </row>
    <row r="6484" spans="1:9">
      <c r="A6484" s="255" t="s">
        <v>7664</v>
      </c>
      <c r="B6484" s="9">
        <v>6</v>
      </c>
      <c r="C6484" s="255" t="s">
        <v>9108</v>
      </c>
      <c r="D6484" s="9">
        <v>0.89392522222560089</v>
      </c>
      <c r="E6484" s="9">
        <v>1750668.0692784099</v>
      </c>
      <c r="F6484" s="255" t="s">
        <v>9127</v>
      </c>
      <c r="G6484" s="9"/>
      <c r="H6484" s="255" t="s">
        <v>9171</v>
      </c>
      <c r="I6484" s="9">
        <v>4</v>
      </c>
    </row>
    <row r="6485" spans="1:9">
      <c r="A6485" s="255" t="s">
        <v>7665</v>
      </c>
      <c r="B6485" s="9">
        <v>6</v>
      </c>
      <c r="C6485" s="255" t="s">
        <v>9215</v>
      </c>
      <c r="D6485" s="9">
        <v>3928.620038762494</v>
      </c>
      <c r="E6485" s="9">
        <v>1750668.0692784099</v>
      </c>
      <c r="F6485" s="255" t="s">
        <v>9127</v>
      </c>
      <c r="G6485" s="9"/>
      <c r="H6485" s="255" t="s">
        <v>9171</v>
      </c>
      <c r="I6485" s="9">
        <v>4</v>
      </c>
    </row>
    <row r="6486" spans="1:9">
      <c r="A6486" s="255" t="s">
        <v>7666</v>
      </c>
      <c r="B6486" s="9">
        <v>6</v>
      </c>
      <c r="C6486" s="255" t="s">
        <v>9106</v>
      </c>
      <c r="D6486" s="9">
        <v>1750668.0692784099</v>
      </c>
      <c r="E6486" s="9">
        <v>1750668.0692784099</v>
      </c>
      <c r="F6486" s="255" t="s">
        <v>9128</v>
      </c>
      <c r="G6486" s="9"/>
      <c r="H6486" s="255" t="s">
        <v>9171</v>
      </c>
      <c r="I6486" s="9">
        <v>4</v>
      </c>
    </row>
    <row r="6487" spans="1:9">
      <c r="A6487" s="255" t="s">
        <v>7667</v>
      </c>
      <c r="B6487" s="9">
        <v>6</v>
      </c>
      <c r="C6487" s="255" t="s">
        <v>9107</v>
      </c>
      <c r="D6487" s="9">
        <v>2450557093.4820409</v>
      </c>
      <c r="E6487" s="9">
        <v>1750668.0692784099</v>
      </c>
      <c r="F6487" s="255" t="s">
        <v>9128</v>
      </c>
      <c r="G6487" s="9"/>
      <c r="H6487" s="255" t="s">
        <v>9171</v>
      </c>
      <c r="I6487" s="9">
        <v>4</v>
      </c>
    </row>
    <row r="6488" spans="1:9">
      <c r="A6488" s="255" t="s">
        <v>7668</v>
      </c>
      <c r="B6488" s="9">
        <v>6</v>
      </c>
      <c r="C6488" s="255" t="s">
        <v>9108</v>
      </c>
      <c r="D6488" s="9">
        <v>1</v>
      </c>
      <c r="E6488" s="9">
        <v>1750668.0692784099</v>
      </c>
      <c r="F6488" s="255" t="s">
        <v>9128</v>
      </c>
      <c r="G6488" s="9"/>
      <c r="H6488" s="255" t="s">
        <v>9171</v>
      </c>
      <c r="I6488" s="9">
        <v>4</v>
      </c>
    </row>
    <row r="6489" spans="1:9">
      <c r="A6489" s="255" t="s">
        <v>7669</v>
      </c>
      <c r="B6489" s="9">
        <v>6</v>
      </c>
      <c r="C6489" s="255" t="s">
        <v>9215</v>
      </c>
      <c r="D6489" s="9">
        <v>1399.7839661816138</v>
      </c>
      <c r="E6489" s="9">
        <v>1750668.0692784099</v>
      </c>
      <c r="F6489" s="255" t="s">
        <v>9128</v>
      </c>
      <c r="G6489" s="9"/>
      <c r="H6489" s="255" t="s">
        <v>9171</v>
      </c>
      <c r="I6489" s="9">
        <v>4</v>
      </c>
    </row>
    <row r="6490" spans="1:9">
      <c r="A6490" s="255" t="s">
        <v>7670</v>
      </c>
      <c r="B6490" s="9">
        <v>6</v>
      </c>
      <c r="C6490" s="255" t="s">
        <v>9106</v>
      </c>
      <c r="D6490" s="9">
        <v>1386923.0190489448</v>
      </c>
      <c r="E6490" s="9">
        <v>1750668.0692784099</v>
      </c>
      <c r="F6490" s="255" t="s">
        <v>9129</v>
      </c>
      <c r="G6490" s="9"/>
      <c r="H6490" s="255" t="s">
        <v>9171</v>
      </c>
      <c r="I6490" s="9">
        <v>4</v>
      </c>
    </row>
    <row r="6491" spans="1:9">
      <c r="A6491" s="255" t="s">
        <v>7671</v>
      </c>
      <c r="B6491" s="9">
        <v>6</v>
      </c>
      <c r="C6491" s="255" t="s">
        <v>9107</v>
      </c>
      <c r="D6491" s="9">
        <v>4291650458.481483</v>
      </c>
      <c r="E6491" s="9">
        <v>1750668.0692784099</v>
      </c>
      <c r="F6491" s="255" t="s">
        <v>9129</v>
      </c>
      <c r="G6491" s="9"/>
      <c r="H6491" s="255" t="s">
        <v>9171</v>
      </c>
      <c r="I6491" s="9">
        <v>4</v>
      </c>
    </row>
    <row r="6492" spans="1:9">
      <c r="A6492" s="255" t="s">
        <v>7672</v>
      </c>
      <c r="B6492" s="9">
        <v>6</v>
      </c>
      <c r="C6492" s="255" t="s">
        <v>9108</v>
      </c>
      <c r="D6492" s="9">
        <v>0.79222500449248867</v>
      </c>
      <c r="E6492" s="9">
        <v>1750668.0692784099</v>
      </c>
      <c r="F6492" s="255" t="s">
        <v>9129</v>
      </c>
      <c r="G6492" s="9"/>
      <c r="H6492" s="255" t="s">
        <v>9171</v>
      </c>
      <c r="I6492" s="9">
        <v>4</v>
      </c>
    </row>
    <row r="6493" spans="1:9">
      <c r="A6493" s="255" t="s">
        <v>7673</v>
      </c>
      <c r="B6493" s="9">
        <v>6</v>
      </c>
      <c r="C6493" s="255" t="s">
        <v>9215</v>
      </c>
      <c r="D6493" s="9">
        <v>2451.4358454315184</v>
      </c>
      <c r="E6493" s="9">
        <v>1750668.0692784099</v>
      </c>
      <c r="F6493" s="255" t="s">
        <v>9129</v>
      </c>
      <c r="G6493" s="9"/>
      <c r="H6493" s="255" t="s">
        <v>9171</v>
      </c>
      <c r="I6493" s="9">
        <v>4</v>
      </c>
    </row>
    <row r="6494" spans="1:9">
      <c r="A6494" s="255" t="s">
        <v>7674</v>
      </c>
      <c r="B6494" s="9">
        <v>6</v>
      </c>
      <c r="C6494" s="255" t="s">
        <v>9106</v>
      </c>
      <c r="D6494" s="9">
        <v>1652715.6467969634</v>
      </c>
      <c r="E6494" s="9">
        <v>1750668.0692784099</v>
      </c>
      <c r="F6494" s="255" t="s">
        <v>9130</v>
      </c>
      <c r="G6494" s="9"/>
      <c r="H6494" s="255" t="s">
        <v>9171</v>
      </c>
      <c r="I6494" s="9">
        <v>4</v>
      </c>
    </row>
    <row r="6495" spans="1:9">
      <c r="A6495" s="255" t="s">
        <v>7675</v>
      </c>
      <c r="B6495" s="9">
        <v>6</v>
      </c>
      <c r="C6495" s="255" t="s">
        <v>9107</v>
      </c>
      <c r="D6495" s="9">
        <v>11169360116.67029</v>
      </c>
      <c r="E6495" s="9">
        <v>1750668.0692784099</v>
      </c>
      <c r="F6495" s="255" t="s">
        <v>9130</v>
      </c>
      <c r="G6495" s="9"/>
      <c r="H6495" s="255" t="s">
        <v>9171</v>
      </c>
      <c r="I6495" s="9">
        <v>4</v>
      </c>
    </row>
    <row r="6496" spans="1:9">
      <c r="A6496" s="255" t="s">
        <v>7676</v>
      </c>
      <c r="B6496" s="9">
        <v>6</v>
      </c>
      <c r="C6496" s="255" t="s">
        <v>9108</v>
      </c>
      <c r="D6496" s="9">
        <v>0.94404854683742501</v>
      </c>
      <c r="E6496" s="9">
        <v>1750668.0692784099</v>
      </c>
      <c r="F6496" s="255" t="s">
        <v>9130</v>
      </c>
      <c r="G6496" s="9"/>
      <c r="H6496" s="255" t="s">
        <v>9171</v>
      </c>
      <c r="I6496" s="9">
        <v>4</v>
      </c>
    </row>
    <row r="6497" spans="1:9">
      <c r="A6497" s="255" t="s">
        <v>7677</v>
      </c>
      <c r="B6497" s="9">
        <v>6</v>
      </c>
      <c r="C6497" s="255" t="s">
        <v>9215</v>
      </c>
      <c r="D6497" s="9">
        <v>6380.0558841940119</v>
      </c>
      <c r="E6497" s="9">
        <v>1750668.0692784099</v>
      </c>
      <c r="F6497" s="255" t="s">
        <v>9130</v>
      </c>
      <c r="G6497" s="9"/>
      <c r="H6497" s="255" t="s">
        <v>9171</v>
      </c>
      <c r="I6497" s="9">
        <v>4</v>
      </c>
    </row>
    <row r="6498" spans="1:9">
      <c r="A6498" s="255" t="s">
        <v>7678</v>
      </c>
      <c r="B6498" s="9">
        <v>6</v>
      </c>
      <c r="C6498" s="255" t="s">
        <v>9106</v>
      </c>
      <c r="D6498" s="9">
        <v>1652715.6467969634</v>
      </c>
      <c r="E6498" s="9">
        <v>1750668.0692784099</v>
      </c>
      <c r="F6498" s="255" t="s">
        <v>9131</v>
      </c>
      <c r="G6498" s="9"/>
      <c r="H6498" s="255" t="s">
        <v>9171</v>
      </c>
      <c r="I6498" s="9">
        <v>4</v>
      </c>
    </row>
    <row r="6499" spans="1:9">
      <c r="A6499" s="255" t="s">
        <v>7679</v>
      </c>
      <c r="B6499" s="9">
        <v>6</v>
      </c>
      <c r="C6499" s="255" t="s">
        <v>9107</v>
      </c>
      <c r="D6499" s="9">
        <v>11169360116.67029</v>
      </c>
      <c r="E6499" s="9">
        <v>1750668.0692784099</v>
      </c>
      <c r="F6499" s="255" t="s">
        <v>9131</v>
      </c>
      <c r="G6499" s="9"/>
      <c r="H6499" s="255" t="s">
        <v>9171</v>
      </c>
      <c r="I6499" s="9">
        <v>4</v>
      </c>
    </row>
    <row r="6500" spans="1:9">
      <c r="A6500" s="255" t="s">
        <v>7680</v>
      </c>
      <c r="B6500" s="9">
        <v>6</v>
      </c>
      <c r="C6500" s="255" t="s">
        <v>9108</v>
      </c>
      <c r="D6500" s="9">
        <v>0.94404854683742501</v>
      </c>
      <c r="E6500" s="9">
        <v>1750668.0692784099</v>
      </c>
      <c r="F6500" s="255" t="s">
        <v>9131</v>
      </c>
      <c r="G6500" s="9"/>
      <c r="H6500" s="255" t="s">
        <v>9171</v>
      </c>
      <c r="I6500" s="9">
        <v>4</v>
      </c>
    </row>
    <row r="6501" spans="1:9">
      <c r="A6501" s="255" t="s">
        <v>7681</v>
      </c>
      <c r="B6501" s="9">
        <v>6</v>
      </c>
      <c r="C6501" s="255" t="s">
        <v>9215</v>
      </c>
      <c r="D6501" s="9">
        <v>6380.0558841940119</v>
      </c>
      <c r="E6501" s="9">
        <v>1750668.0692784099</v>
      </c>
      <c r="F6501" s="255" t="s">
        <v>9131</v>
      </c>
      <c r="G6501" s="9"/>
      <c r="H6501" s="255" t="s">
        <v>9171</v>
      </c>
      <c r="I6501" s="9">
        <v>4</v>
      </c>
    </row>
    <row r="6502" spans="1:9">
      <c r="A6502" s="255" t="s">
        <v>7682</v>
      </c>
      <c r="B6502" s="9">
        <v>6</v>
      </c>
      <c r="C6502" s="255" t="s">
        <v>9106</v>
      </c>
      <c r="D6502" s="9">
        <v>1135011.9576601055</v>
      </c>
      <c r="E6502" s="9">
        <v>1750668.0692784099</v>
      </c>
      <c r="F6502" s="255" t="s">
        <v>9132</v>
      </c>
      <c r="G6502" s="9"/>
      <c r="H6502" s="255" t="s">
        <v>9171</v>
      </c>
      <c r="I6502" s="9">
        <v>4</v>
      </c>
    </row>
    <row r="6503" spans="1:9">
      <c r="A6503" s="255" t="s">
        <v>7683</v>
      </c>
      <c r="B6503" s="9">
        <v>6</v>
      </c>
      <c r="C6503" s="255" t="s">
        <v>9107</v>
      </c>
      <c r="D6503" s="9">
        <v>3073352447.5870595</v>
      </c>
      <c r="E6503" s="9">
        <v>1750668.0692784099</v>
      </c>
      <c r="F6503" s="255" t="s">
        <v>9132</v>
      </c>
      <c r="G6503" s="9"/>
      <c r="H6503" s="255" t="s">
        <v>9171</v>
      </c>
      <c r="I6503" s="9">
        <v>4</v>
      </c>
    </row>
    <row r="6504" spans="1:9">
      <c r="A6504" s="255" t="s">
        <v>7684</v>
      </c>
      <c r="B6504" s="9">
        <v>6</v>
      </c>
      <c r="C6504" s="255" t="s">
        <v>9108</v>
      </c>
      <c r="D6504" s="9">
        <v>0.64833075874168111</v>
      </c>
      <c r="E6504" s="9">
        <v>1750668.0692784099</v>
      </c>
      <c r="F6504" s="255" t="s">
        <v>9132</v>
      </c>
      <c r="G6504" s="9"/>
      <c r="H6504" s="255" t="s">
        <v>9171</v>
      </c>
      <c r="I6504" s="9">
        <v>4</v>
      </c>
    </row>
    <row r="6505" spans="1:9">
      <c r="A6505" s="255" t="s">
        <v>7685</v>
      </c>
      <c r="B6505" s="9">
        <v>6</v>
      </c>
      <c r="C6505" s="255" t="s">
        <v>9215</v>
      </c>
      <c r="D6505" s="9">
        <v>1755.5312177789554</v>
      </c>
      <c r="E6505" s="9">
        <v>1750668.0692784099</v>
      </c>
      <c r="F6505" s="255" t="s">
        <v>9132</v>
      </c>
      <c r="G6505" s="9"/>
      <c r="H6505" s="255" t="s">
        <v>9171</v>
      </c>
      <c r="I6505" s="9">
        <v>4</v>
      </c>
    </row>
    <row r="6506" spans="1:9">
      <c r="A6506" s="255" t="s">
        <v>7686</v>
      </c>
      <c r="B6506" s="9">
        <v>6</v>
      </c>
      <c r="C6506" s="255" t="s">
        <v>9106</v>
      </c>
      <c r="D6506" s="9">
        <v>1135011.9576601055</v>
      </c>
      <c r="E6506" s="9">
        <v>1750668.0692784099</v>
      </c>
      <c r="F6506" s="255" t="s">
        <v>9133</v>
      </c>
      <c r="G6506" s="9"/>
      <c r="H6506" s="255" t="s">
        <v>9171</v>
      </c>
      <c r="I6506" s="9">
        <v>4</v>
      </c>
    </row>
    <row r="6507" spans="1:9">
      <c r="A6507" s="255" t="s">
        <v>7687</v>
      </c>
      <c r="B6507" s="9">
        <v>6</v>
      </c>
      <c r="C6507" s="255" t="s">
        <v>9107</v>
      </c>
      <c r="D6507" s="9">
        <v>3073352447.5870595</v>
      </c>
      <c r="E6507" s="9">
        <v>1750668.0692784099</v>
      </c>
      <c r="F6507" s="255" t="s">
        <v>9133</v>
      </c>
      <c r="G6507" s="9"/>
      <c r="H6507" s="255" t="s">
        <v>9171</v>
      </c>
      <c r="I6507" s="9">
        <v>4</v>
      </c>
    </row>
    <row r="6508" spans="1:9">
      <c r="A6508" s="255" t="s">
        <v>7688</v>
      </c>
      <c r="B6508" s="9">
        <v>6</v>
      </c>
      <c r="C6508" s="255" t="s">
        <v>9108</v>
      </c>
      <c r="D6508" s="9">
        <v>0.64833075874168111</v>
      </c>
      <c r="E6508" s="9">
        <v>1750668.0692784099</v>
      </c>
      <c r="F6508" s="255" t="s">
        <v>9133</v>
      </c>
      <c r="G6508" s="9"/>
      <c r="H6508" s="255" t="s">
        <v>9171</v>
      </c>
      <c r="I6508" s="9">
        <v>4</v>
      </c>
    </row>
    <row r="6509" spans="1:9">
      <c r="A6509" s="255" t="s">
        <v>7689</v>
      </c>
      <c r="B6509" s="9">
        <v>6</v>
      </c>
      <c r="C6509" s="255" t="s">
        <v>9215</v>
      </c>
      <c r="D6509" s="9">
        <v>1755.5312177789554</v>
      </c>
      <c r="E6509" s="9">
        <v>1750668.0692784099</v>
      </c>
      <c r="F6509" s="255" t="s">
        <v>9133</v>
      </c>
      <c r="G6509" s="9"/>
      <c r="H6509" s="255" t="s">
        <v>9171</v>
      </c>
      <c r="I6509" s="9">
        <v>4</v>
      </c>
    </row>
    <row r="6510" spans="1:9">
      <c r="A6510" s="255" t="s">
        <v>7690</v>
      </c>
      <c r="B6510" s="9">
        <v>6</v>
      </c>
      <c r="C6510" s="255" t="s">
        <v>9106</v>
      </c>
      <c r="D6510" s="9">
        <v>1750668.0692784099</v>
      </c>
      <c r="E6510" s="9">
        <v>1750668.0692784099</v>
      </c>
      <c r="F6510" s="255" t="s">
        <v>9134</v>
      </c>
      <c r="G6510" s="9"/>
      <c r="H6510" s="255" t="s">
        <v>9171</v>
      </c>
      <c r="I6510" s="9">
        <v>4</v>
      </c>
    </row>
    <row r="6511" spans="1:9">
      <c r="A6511" s="255" t="s">
        <v>7691</v>
      </c>
      <c r="B6511" s="9">
        <v>6</v>
      </c>
      <c r="C6511" s="255" t="s">
        <v>9107</v>
      </c>
      <c r="D6511" s="9">
        <v>3804357210.6017475</v>
      </c>
      <c r="E6511" s="9">
        <v>1750668.0692784099</v>
      </c>
      <c r="F6511" s="255" t="s">
        <v>9134</v>
      </c>
      <c r="G6511" s="9"/>
      <c r="H6511" s="255" t="s">
        <v>9171</v>
      </c>
      <c r="I6511" s="9">
        <v>4</v>
      </c>
    </row>
    <row r="6512" spans="1:9">
      <c r="A6512" s="255" t="s">
        <v>7692</v>
      </c>
      <c r="B6512" s="9">
        <v>6</v>
      </c>
      <c r="C6512" s="255" t="s">
        <v>9108</v>
      </c>
      <c r="D6512" s="9">
        <v>1</v>
      </c>
      <c r="E6512" s="9">
        <v>1750668.0692784099</v>
      </c>
      <c r="F6512" s="255" t="s">
        <v>9134</v>
      </c>
      <c r="G6512" s="9"/>
      <c r="H6512" s="255" t="s">
        <v>9171</v>
      </c>
      <c r="I6512" s="9">
        <v>4</v>
      </c>
    </row>
    <row r="6513" spans="1:9">
      <c r="A6513" s="255" t="s">
        <v>7693</v>
      </c>
      <c r="B6513" s="9">
        <v>6</v>
      </c>
      <c r="C6513" s="255" t="s">
        <v>9215</v>
      </c>
      <c r="D6513" s="9">
        <v>2173.0888209835384</v>
      </c>
      <c r="E6513" s="9">
        <v>1750668.0692784099</v>
      </c>
      <c r="F6513" s="255" t="s">
        <v>9134</v>
      </c>
      <c r="G6513" s="9"/>
      <c r="H6513" s="255" t="s">
        <v>9171</v>
      </c>
      <c r="I6513" s="9">
        <v>4</v>
      </c>
    </row>
    <row r="6514" spans="1:9">
      <c r="A6514" s="255" t="s">
        <v>7694</v>
      </c>
      <c r="B6514" s="9">
        <v>6</v>
      </c>
      <c r="C6514" s="255" t="s">
        <v>9106</v>
      </c>
      <c r="D6514" s="9">
        <v>1750668.0692784099</v>
      </c>
      <c r="E6514" s="9">
        <v>1750668.0692784099</v>
      </c>
      <c r="F6514" s="255" t="s">
        <v>9135</v>
      </c>
      <c r="G6514" s="9"/>
      <c r="H6514" s="255" t="s">
        <v>9171</v>
      </c>
      <c r="I6514" s="9">
        <v>4</v>
      </c>
    </row>
    <row r="6515" spans="1:9">
      <c r="A6515" s="255" t="s">
        <v>7695</v>
      </c>
      <c r="B6515" s="9">
        <v>6</v>
      </c>
      <c r="C6515" s="255" t="s">
        <v>9107</v>
      </c>
      <c r="D6515" s="9">
        <v>6128830650.284502</v>
      </c>
      <c r="E6515" s="9">
        <v>1750668.0692784099</v>
      </c>
      <c r="F6515" s="255" t="s">
        <v>9135</v>
      </c>
      <c r="G6515" s="9"/>
      <c r="H6515" s="255" t="s">
        <v>9171</v>
      </c>
      <c r="I6515" s="9">
        <v>4</v>
      </c>
    </row>
    <row r="6516" spans="1:9">
      <c r="A6516" s="255" t="s">
        <v>7696</v>
      </c>
      <c r="B6516" s="9">
        <v>6</v>
      </c>
      <c r="C6516" s="255" t="s">
        <v>9108</v>
      </c>
      <c r="D6516" s="9">
        <v>1</v>
      </c>
      <c r="E6516" s="9">
        <v>1750668.0692784099</v>
      </c>
      <c r="F6516" s="255" t="s">
        <v>9135</v>
      </c>
      <c r="G6516" s="9"/>
      <c r="H6516" s="255" t="s">
        <v>9171</v>
      </c>
      <c r="I6516" s="9">
        <v>4</v>
      </c>
    </row>
    <row r="6517" spans="1:9">
      <c r="A6517" s="255" t="s">
        <v>7697</v>
      </c>
      <c r="B6517" s="9">
        <v>6</v>
      </c>
      <c r="C6517" s="255" t="s">
        <v>9215</v>
      </c>
      <c r="D6517" s="9">
        <v>3500.8524790257256</v>
      </c>
      <c r="E6517" s="9">
        <v>1750668.0692784099</v>
      </c>
      <c r="F6517" s="255" t="s">
        <v>9135</v>
      </c>
      <c r="G6517" s="9"/>
      <c r="H6517" s="255" t="s">
        <v>9171</v>
      </c>
      <c r="I6517" s="9">
        <v>4</v>
      </c>
    </row>
    <row r="6518" spans="1:9">
      <c r="A6518" s="255" t="s">
        <v>7698</v>
      </c>
      <c r="B6518" s="9">
        <v>6</v>
      </c>
      <c r="C6518" s="255" t="s">
        <v>9106</v>
      </c>
      <c r="D6518" s="9">
        <v>1204753.8456275375</v>
      </c>
      <c r="E6518" s="9">
        <v>1750668.0692784099</v>
      </c>
      <c r="F6518" s="255" t="s">
        <v>9136</v>
      </c>
      <c r="G6518" s="9"/>
      <c r="H6518" s="255" t="s">
        <v>9171</v>
      </c>
      <c r="I6518" s="9">
        <v>4</v>
      </c>
    </row>
    <row r="6519" spans="1:9">
      <c r="A6519" s="255" t="s">
        <v>7699</v>
      </c>
      <c r="B6519" s="9">
        <v>6</v>
      </c>
      <c r="C6519" s="255" t="s">
        <v>9107</v>
      </c>
      <c r="D6519" s="9">
        <v>6154086988.0902214</v>
      </c>
      <c r="E6519" s="9">
        <v>1750668.0692784099</v>
      </c>
      <c r="F6519" s="255" t="s">
        <v>9136</v>
      </c>
      <c r="G6519" s="9"/>
      <c r="H6519" s="255" t="s">
        <v>9171</v>
      </c>
      <c r="I6519" s="9">
        <v>4</v>
      </c>
    </row>
    <row r="6520" spans="1:9">
      <c r="A6520" s="255" t="s">
        <v>7700</v>
      </c>
      <c r="B6520" s="9">
        <v>6</v>
      </c>
      <c r="C6520" s="255" t="s">
        <v>9108</v>
      </c>
      <c r="D6520" s="9">
        <v>0.68816805810830417</v>
      </c>
      <c r="E6520" s="9">
        <v>1750668.0692784099</v>
      </c>
      <c r="F6520" s="255" t="s">
        <v>9136</v>
      </c>
      <c r="G6520" s="9"/>
      <c r="H6520" s="255" t="s">
        <v>9171</v>
      </c>
      <c r="I6520" s="9">
        <v>4</v>
      </c>
    </row>
    <row r="6521" spans="1:9">
      <c r="A6521" s="255" t="s">
        <v>7701</v>
      </c>
      <c r="B6521" s="9">
        <v>6</v>
      </c>
      <c r="C6521" s="255" t="s">
        <v>9215</v>
      </c>
      <c r="D6521" s="9">
        <v>3515.2791646144615</v>
      </c>
      <c r="E6521" s="9">
        <v>1750668.0692784099</v>
      </c>
      <c r="F6521" s="255" t="s">
        <v>9136</v>
      </c>
      <c r="G6521" s="9"/>
      <c r="H6521" s="255" t="s">
        <v>9171</v>
      </c>
      <c r="I6521" s="9">
        <v>4</v>
      </c>
    </row>
    <row r="6522" spans="1:9">
      <c r="A6522" s="255" t="s">
        <v>7702</v>
      </c>
      <c r="B6522" s="9">
        <v>6</v>
      </c>
      <c r="C6522" s="255" t="s">
        <v>9106</v>
      </c>
      <c r="D6522" s="9">
        <v>0</v>
      </c>
      <c r="E6522" s="9">
        <v>1750668.0692784099</v>
      </c>
      <c r="F6522" s="255" t="s">
        <v>9137</v>
      </c>
      <c r="G6522" s="9"/>
      <c r="H6522" s="255" t="s">
        <v>9171</v>
      </c>
      <c r="I6522" s="9">
        <v>4</v>
      </c>
    </row>
    <row r="6523" spans="1:9">
      <c r="A6523" s="255" t="s">
        <v>7703</v>
      </c>
      <c r="B6523" s="9">
        <v>6</v>
      </c>
      <c r="C6523" s="255" t="s">
        <v>9107</v>
      </c>
      <c r="D6523" s="9">
        <v>-1113557521.7044332</v>
      </c>
      <c r="E6523" s="9">
        <v>1750668.0692784099</v>
      </c>
      <c r="F6523" s="255" t="s">
        <v>9137</v>
      </c>
      <c r="G6523" s="9"/>
      <c r="H6523" s="255" t="s">
        <v>9171</v>
      </c>
      <c r="I6523" s="9">
        <v>4</v>
      </c>
    </row>
    <row r="6524" spans="1:9">
      <c r="A6524" s="255" t="s">
        <v>7704</v>
      </c>
      <c r="B6524" s="9">
        <v>6</v>
      </c>
      <c r="C6524" s="255" t="s">
        <v>9108</v>
      </c>
      <c r="D6524" s="9">
        <v>0</v>
      </c>
      <c r="E6524" s="9">
        <v>1750668.0692784099</v>
      </c>
      <c r="F6524" s="255" t="s">
        <v>9137</v>
      </c>
      <c r="G6524" s="9"/>
      <c r="H6524" s="255" t="s">
        <v>9171</v>
      </c>
      <c r="I6524" s="9">
        <v>4</v>
      </c>
    </row>
    <row r="6525" spans="1:9">
      <c r="A6525" s="255" t="s">
        <v>7705</v>
      </c>
      <c r="B6525" s="9">
        <v>6</v>
      </c>
      <c r="C6525" s="255" t="s">
        <v>9215</v>
      </c>
      <c r="D6525" s="9">
        <v>-636.07575944617486</v>
      </c>
      <c r="E6525" s="9">
        <v>1750668.0692784099</v>
      </c>
      <c r="F6525" s="255" t="s">
        <v>9137</v>
      </c>
      <c r="G6525" s="9"/>
      <c r="H6525" s="255" t="s">
        <v>9171</v>
      </c>
      <c r="I6525" s="9">
        <v>4</v>
      </c>
    </row>
    <row r="6526" spans="1:9">
      <c r="A6526" s="255" t="s">
        <v>7706</v>
      </c>
      <c r="B6526" s="9">
        <v>6</v>
      </c>
      <c r="C6526" s="255" t="s">
        <v>9106</v>
      </c>
      <c r="D6526" s="9">
        <v>1180010.9033956085</v>
      </c>
      <c r="E6526" s="9">
        <v>1750668.0692784099</v>
      </c>
      <c r="F6526" s="255" t="s">
        <v>9138</v>
      </c>
      <c r="G6526" s="9"/>
      <c r="H6526" s="255" t="s">
        <v>9171</v>
      </c>
      <c r="I6526" s="9">
        <v>4</v>
      </c>
    </row>
    <row r="6527" spans="1:9">
      <c r="A6527" s="255" t="s">
        <v>7707</v>
      </c>
      <c r="B6527" s="9">
        <v>6</v>
      </c>
      <c r="C6527" s="255" t="s">
        <v>9107</v>
      </c>
      <c r="D6527" s="9">
        <v>5040529466.385788</v>
      </c>
      <c r="E6527" s="9">
        <v>1750668.0692784099</v>
      </c>
      <c r="F6527" s="255" t="s">
        <v>9138</v>
      </c>
      <c r="G6527" s="9"/>
      <c r="H6527" s="255" t="s">
        <v>9171</v>
      </c>
      <c r="I6527" s="9">
        <v>4</v>
      </c>
    </row>
    <row r="6528" spans="1:9">
      <c r="A6528" s="255" t="s">
        <v>7708</v>
      </c>
      <c r="B6528" s="9">
        <v>6</v>
      </c>
      <c r="C6528" s="255" t="s">
        <v>9108</v>
      </c>
      <c r="D6528" s="9">
        <v>0.67403462946690129</v>
      </c>
      <c r="E6528" s="9">
        <v>1750668.0692784099</v>
      </c>
      <c r="F6528" s="255" t="s">
        <v>9138</v>
      </c>
      <c r="G6528" s="9"/>
      <c r="H6528" s="255" t="s">
        <v>9171</v>
      </c>
      <c r="I6528" s="9">
        <v>4</v>
      </c>
    </row>
    <row r="6529" spans="1:9">
      <c r="A6529" s="255" t="s">
        <v>7709</v>
      </c>
      <c r="B6529" s="9">
        <v>6</v>
      </c>
      <c r="C6529" s="255" t="s">
        <v>9215</v>
      </c>
      <c r="D6529" s="9">
        <v>2879.2034051682867</v>
      </c>
      <c r="E6529" s="9">
        <v>1750668.0692784099</v>
      </c>
      <c r="F6529" s="255" t="s">
        <v>9138</v>
      </c>
      <c r="G6529" s="9"/>
      <c r="H6529" s="255" t="s">
        <v>9171</v>
      </c>
      <c r="I6529" s="9">
        <v>4</v>
      </c>
    </row>
    <row r="6530" spans="1:9">
      <c r="A6530" s="255" t="s">
        <v>7710</v>
      </c>
      <c r="B6530" s="9">
        <v>6</v>
      </c>
      <c r="C6530" s="255" t="s">
        <v>9106</v>
      </c>
      <c r="D6530" s="9">
        <v>1011862.0879656462</v>
      </c>
      <c r="E6530" s="9">
        <v>1750668.0692784099</v>
      </c>
      <c r="F6530" s="255" t="s">
        <v>9139</v>
      </c>
      <c r="G6530" s="9"/>
      <c r="H6530" s="255" t="s">
        <v>9171</v>
      </c>
      <c r="I6530" s="9">
        <v>4</v>
      </c>
    </row>
    <row r="6531" spans="1:9">
      <c r="A6531" s="255" t="s">
        <v>7711</v>
      </c>
      <c r="B6531" s="9">
        <v>6</v>
      </c>
      <c r="C6531" s="255" t="s">
        <v>9107</v>
      </c>
      <c r="D6531" s="9">
        <v>1967177018.7987285</v>
      </c>
      <c r="E6531" s="9">
        <v>1750668.0692784099</v>
      </c>
      <c r="F6531" s="255" t="s">
        <v>9139</v>
      </c>
      <c r="G6531" s="9"/>
      <c r="H6531" s="255" t="s">
        <v>9171</v>
      </c>
      <c r="I6531" s="9">
        <v>4</v>
      </c>
    </row>
    <row r="6532" spans="1:9">
      <c r="A6532" s="255" t="s">
        <v>7712</v>
      </c>
      <c r="B6532" s="9">
        <v>6</v>
      </c>
      <c r="C6532" s="255" t="s">
        <v>9108</v>
      </c>
      <c r="D6532" s="9">
        <v>0.57798625891584077</v>
      </c>
      <c r="E6532" s="9">
        <v>1750668.0692784099</v>
      </c>
      <c r="F6532" s="255" t="s">
        <v>9139</v>
      </c>
      <c r="G6532" s="9"/>
      <c r="H6532" s="255" t="s">
        <v>9171</v>
      </c>
      <c r="I6532" s="9">
        <v>4</v>
      </c>
    </row>
    <row r="6533" spans="1:9">
      <c r="A6533" s="255" t="s">
        <v>7713</v>
      </c>
      <c r="B6533" s="9">
        <v>6</v>
      </c>
      <c r="C6533" s="255" t="s">
        <v>9215</v>
      </c>
      <c r="D6533" s="9">
        <v>1123.6721873893314</v>
      </c>
      <c r="E6533" s="9">
        <v>1750668.0692784099</v>
      </c>
      <c r="F6533" s="255" t="s">
        <v>9139</v>
      </c>
      <c r="G6533" s="9"/>
      <c r="H6533" s="255" t="s">
        <v>9171</v>
      </c>
      <c r="I6533" s="9">
        <v>4</v>
      </c>
    </row>
    <row r="6534" spans="1:9">
      <c r="A6534" s="255" t="s">
        <v>7714</v>
      </c>
      <c r="B6534" s="9">
        <v>6</v>
      </c>
      <c r="C6534" s="255" t="s">
        <v>9106</v>
      </c>
      <c r="D6534" s="9">
        <v>1138697.7732329799</v>
      </c>
      <c r="E6534" s="9">
        <v>1750668.0692784099</v>
      </c>
      <c r="F6534" s="255" t="s">
        <v>9140</v>
      </c>
      <c r="G6534" s="9"/>
      <c r="H6534" s="255" t="s">
        <v>9171</v>
      </c>
      <c r="I6534" s="9">
        <v>4</v>
      </c>
    </row>
    <row r="6535" spans="1:9">
      <c r="A6535" s="255" t="s">
        <v>7715</v>
      </c>
      <c r="B6535" s="9">
        <v>6</v>
      </c>
      <c r="C6535" s="255" t="s">
        <v>9107</v>
      </c>
      <c r="D6535" s="9">
        <v>2324473439.6827545</v>
      </c>
      <c r="E6535" s="9">
        <v>1750668.0692784099</v>
      </c>
      <c r="F6535" s="255" t="s">
        <v>9140</v>
      </c>
      <c r="G6535" s="9"/>
      <c r="H6535" s="255" t="s">
        <v>9171</v>
      </c>
      <c r="I6535" s="9">
        <v>4</v>
      </c>
    </row>
    <row r="6536" spans="1:9">
      <c r="A6536" s="255" t="s">
        <v>7716</v>
      </c>
      <c r="B6536" s="9">
        <v>6</v>
      </c>
      <c r="C6536" s="255" t="s">
        <v>9108</v>
      </c>
      <c r="D6536" s="9">
        <v>0.65043613533336919</v>
      </c>
      <c r="E6536" s="9">
        <v>1750668.0692784099</v>
      </c>
      <c r="F6536" s="255" t="s">
        <v>9140</v>
      </c>
      <c r="G6536" s="9"/>
      <c r="H6536" s="255" t="s">
        <v>9171</v>
      </c>
      <c r="I6536" s="9">
        <v>4</v>
      </c>
    </row>
    <row r="6537" spans="1:9">
      <c r="A6537" s="255" t="s">
        <v>7717</v>
      </c>
      <c r="B6537" s="9">
        <v>6</v>
      </c>
      <c r="C6537" s="255" t="s">
        <v>9215</v>
      </c>
      <c r="D6537" s="9">
        <v>1327.763658042187</v>
      </c>
      <c r="E6537" s="9">
        <v>1750668.0692784099</v>
      </c>
      <c r="F6537" s="255" t="s">
        <v>9140</v>
      </c>
      <c r="G6537" s="9"/>
      <c r="H6537" s="255" t="s">
        <v>9171</v>
      </c>
      <c r="I6537" s="9">
        <v>4</v>
      </c>
    </row>
    <row r="6538" spans="1:9">
      <c r="A6538" s="255" t="s">
        <v>7718</v>
      </c>
      <c r="B6538" s="9">
        <v>6</v>
      </c>
      <c r="C6538" s="255" t="s">
        <v>9106</v>
      </c>
      <c r="D6538" s="9">
        <v>0</v>
      </c>
      <c r="E6538" s="9">
        <v>1750668.0692784099</v>
      </c>
      <c r="F6538" s="255" t="s">
        <v>9141</v>
      </c>
      <c r="G6538" s="9"/>
      <c r="H6538" s="255" t="s">
        <v>9171</v>
      </c>
      <c r="I6538" s="9">
        <v>4</v>
      </c>
    </row>
    <row r="6539" spans="1:9">
      <c r="A6539" s="255" t="s">
        <v>7719</v>
      </c>
      <c r="B6539" s="9">
        <v>6</v>
      </c>
      <c r="C6539" s="255" t="s">
        <v>9107</v>
      </c>
      <c r="D6539" s="9">
        <v>0</v>
      </c>
      <c r="E6539" s="9">
        <v>1750668.0692784099</v>
      </c>
      <c r="F6539" s="255" t="s">
        <v>9141</v>
      </c>
      <c r="G6539" s="9"/>
      <c r="H6539" s="255" t="s">
        <v>9171</v>
      </c>
      <c r="I6539" s="9">
        <v>4</v>
      </c>
    </row>
    <row r="6540" spans="1:9">
      <c r="A6540" s="255" t="s">
        <v>7720</v>
      </c>
      <c r="B6540" s="9">
        <v>6</v>
      </c>
      <c r="C6540" s="255" t="s">
        <v>9108</v>
      </c>
      <c r="D6540" s="9">
        <v>0</v>
      </c>
      <c r="E6540" s="9">
        <v>1750668.0692784099</v>
      </c>
      <c r="F6540" s="255" t="s">
        <v>9141</v>
      </c>
      <c r="G6540" s="9"/>
      <c r="H6540" s="255" t="s">
        <v>9171</v>
      </c>
      <c r="I6540" s="9">
        <v>4</v>
      </c>
    </row>
    <row r="6541" spans="1:9">
      <c r="A6541" s="255" t="s">
        <v>7721</v>
      </c>
      <c r="B6541" s="9">
        <v>6</v>
      </c>
      <c r="C6541" s="255" t="s">
        <v>9215</v>
      </c>
      <c r="D6541" s="9">
        <v>0</v>
      </c>
      <c r="E6541" s="9">
        <v>1750668.0692784099</v>
      </c>
      <c r="F6541" s="255" t="s">
        <v>9141</v>
      </c>
      <c r="G6541" s="9"/>
      <c r="H6541" s="255" t="s">
        <v>9171</v>
      </c>
      <c r="I6541" s="9">
        <v>4</v>
      </c>
    </row>
    <row r="6542" spans="1:9">
      <c r="A6542" s="255" t="s">
        <v>7722</v>
      </c>
      <c r="B6542" s="9">
        <v>7</v>
      </c>
      <c r="C6542" s="255" t="s">
        <v>9106</v>
      </c>
      <c r="D6542" s="9">
        <v>1329808.4933325027</v>
      </c>
      <c r="E6542" s="9">
        <v>1747476.4279072278</v>
      </c>
      <c r="F6542" s="255" t="s">
        <v>9117</v>
      </c>
      <c r="G6542" s="9"/>
      <c r="H6542" s="255" t="s">
        <v>9171</v>
      </c>
      <c r="I6542" s="9">
        <v>4</v>
      </c>
    </row>
    <row r="6543" spans="1:9">
      <c r="A6543" s="255" t="s">
        <v>7723</v>
      </c>
      <c r="B6543" s="9">
        <v>7</v>
      </c>
      <c r="C6543" s="255" t="s">
        <v>9107</v>
      </c>
      <c r="D6543" s="9">
        <v>4528268252.2134705</v>
      </c>
      <c r="E6543" s="9">
        <v>1747476.4279072278</v>
      </c>
      <c r="F6543" s="255" t="s">
        <v>9117</v>
      </c>
      <c r="G6543" s="9"/>
      <c r="H6543" s="255" t="s">
        <v>9171</v>
      </c>
      <c r="I6543" s="9">
        <v>4</v>
      </c>
    </row>
    <row r="6544" spans="1:9">
      <c r="A6544" s="255" t="s">
        <v>7724</v>
      </c>
      <c r="B6544" s="9">
        <v>7</v>
      </c>
      <c r="C6544" s="255" t="s">
        <v>9108</v>
      </c>
      <c r="D6544" s="9">
        <v>0.76098794358277955</v>
      </c>
      <c r="E6544" s="9">
        <v>1747476.4279072278</v>
      </c>
      <c r="F6544" s="255" t="s">
        <v>9117</v>
      </c>
      <c r="G6544" s="9"/>
      <c r="H6544" s="255" t="s">
        <v>9171</v>
      </c>
      <c r="I6544" s="9">
        <v>4</v>
      </c>
    </row>
    <row r="6545" spans="1:9">
      <c r="A6545" s="255" t="s">
        <v>7725</v>
      </c>
      <c r="B6545" s="9">
        <v>7</v>
      </c>
      <c r="C6545" s="255" t="s">
        <v>9215</v>
      </c>
      <c r="D6545" s="9">
        <v>2591.3186466477891</v>
      </c>
      <c r="E6545" s="9">
        <v>1747476.4279072278</v>
      </c>
      <c r="F6545" s="255" t="s">
        <v>9117</v>
      </c>
      <c r="G6545" s="9"/>
      <c r="H6545" s="255" t="s">
        <v>9171</v>
      </c>
      <c r="I6545" s="9">
        <v>4</v>
      </c>
    </row>
    <row r="6546" spans="1:9">
      <c r="A6546" s="255" t="s">
        <v>7726</v>
      </c>
      <c r="B6546" s="9">
        <v>7</v>
      </c>
      <c r="C6546" s="255" t="s">
        <v>9106</v>
      </c>
      <c r="D6546" s="9">
        <v>0</v>
      </c>
      <c r="E6546" s="9">
        <v>1747476.4279072278</v>
      </c>
      <c r="F6546" s="255" t="s">
        <v>9118</v>
      </c>
      <c r="G6546" s="9"/>
      <c r="H6546" s="255" t="s">
        <v>9171</v>
      </c>
      <c r="I6546" s="9">
        <v>4</v>
      </c>
    </row>
    <row r="6547" spans="1:9">
      <c r="A6547" s="255" t="s">
        <v>7727</v>
      </c>
      <c r="B6547" s="9">
        <v>7</v>
      </c>
      <c r="C6547" s="255" t="s">
        <v>9107</v>
      </c>
      <c r="D6547" s="9">
        <v>0</v>
      </c>
      <c r="E6547" s="9">
        <v>1747476.4279072278</v>
      </c>
      <c r="F6547" s="255" t="s">
        <v>9118</v>
      </c>
      <c r="G6547" s="9"/>
      <c r="H6547" s="255" t="s">
        <v>9171</v>
      </c>
      <c r="I6547" s="9">
        <v>4</v>
      </c>
    </row>
    <row r="6548" spans="1:9">
      <c r="A6548" s="255" t="s">
        <v>7728</v>
      </c>
      <c r="B6548" s="9">
        <v>7</v>
      </c>
      <c r="C6548" s="255" t="s">
        <v>9108</v>
      </c>
      <c r="D6548" s="9">
        <v>0</v>
      </c>
      <c r="E6548" s="9">
        <v>1747476.4279072278</v>
      </c>
      <c r="F6548" s="255" t="s">
        <v>9118</v>
      </c>
      <c r="G6548" s="9"/>
      <c r="H6548" s="255" t="s">
        <v>9171</v>
      </c>
      <c r="I6548" s="9">
        <v>4</v>
      </c>
    </row>
    <row r="6549" spans="1:9">
      <c r="A6549" s="255" t="s">
        <v>7729</v>
      </c>
      <c r="B6549" s="9">
        <v>7</v>
      </c>
      <c r="C6549" s="255" t="s">
        <v>9215</v>
      </c>
      <c r="D6549" s="9">
        <v>0</v>
      </c>
      <c r="E6549" s="9">
        <v>1747476.4279072278</v>
      </c>
      <c r="F6549" s="255" t="s">
        <v>9118</v>
      </c>
      <c r="G6549" s="9"/>
      <c r="H6549" s="255" t="s">
        <v>9171</v>
      </c>
      <c r="I6549" s="9">
        <v>4</v>
      </c>
    </row>
    <row r="6550" spans="1:9">
      <c r="A6550" s="255" t="s">
        <v>7730</v>
      </c>
      <c r="B6550" s="9">
        <v>7</v>
      </c>
      <c r="C6550" s="255" t="s">
        <v>9106</v>
      </c>
      <c r="D6550" s="9">
        <v>0</v>
      </c>
      <c r="E6550" s="9">
        <v>1747476.4279072278</v>
      </c>
      <c r="F6550" s="255" t="s">
        <v>9119</v>
      </c>
      <c r="G6550" s="9"/>
      <c r="H6550" s="255" t="s">
        <v>9171</v>
      </c>
      <c r="I6550" s="9">
        <v>4</v>
      </c>
    </row>
    <row r="6551" spans="1:9">
      <c r="A6551" s="255" t="s">
        <v>7731</v>
      </c>
      <c r="B6551" s="9">
        <v>7</v>
      </c>
      <c r="C6551" s="255" t="s">
        <v>9107</v>
      </c>
      <c r="D6551" s="9">
        <v>0</v>
      </c>
      <c r="E6551" s="9">
        <v>1747476.4279072278</v>
      </c>
      <c r="F6551" s="255" t="s">
        <v>9119</v>
      </c>
      <c r="G6551" s="9"/>
      <c r="H6551" s="255" t="s">
        <v>9171</v>
      </c>
      <c r="I6551" s="9">
        <v>4</v>
      </c>
    </row>
    <row r="6552" spans="1:9">
      <c r="A6552" s="255" t="s">
        <v>7732</v>
      </c>
      <c r="B6552" s="9">
        <v>7</v>
      </c>
      <c r="C6552" s="255" t="s">
        <v>9108</v>
      </c>
      <c r="D6552" s="9">
        <v>0</v>
      </c>
      <c r="E6552" s="9">
        <v>1747476.4279072278</v>
      </c>
      <c r="F6552" s="255" t="s">
        <v>9119</v>
      </c>
      <c r="G6552" s="9"/>
      <c r="H6552" s="255" t="s">
        <v>9171</v>
      </c>
      <c r="I6552" s="9">
        <v>4</v>
      </c>
    </row>
    <row r="6553" spans="1:9">
      <c r="A6553" s="255" t="s">
        <v>7733</v>
      </c>
      <c r="B6553" s="9">
        <v>7</v>
      </c>
      <c r="C6553" s="255" t="s">
        <v>9215</v>
      </c>
      <c r="D6553" s="9">
        <v>0</v>
      </c>
      <c r="E6553" s="9">
        <v>1747476.4279072278</v>
      </c>
      <c r="F6553" s="255" t="s">
        <v>9119</v>
      </c>
      <c r="G6553" s="9"/>
      <c r="H6553" s="255" t="s">
        <v>9171</v>
      </c>
      <c r="I6553" s="9">
        <v>4</v>
      </c>
    </row>
    <row r="6554" spans="1:9">
      <c r="A6554" s="255" t="s">
        <v>7734</v>
      </c>
      <c r="B6554" s="9">
        <v>7</v>
      </c>
      <c r="C6554" s="255" t="s">
        <v>9106</v>
      </c>
      <c r="D6554" s="9">
        <v>0</v>
      </c>
      <c r="E6554" s="9">
        <v>1747476.4279072278</v>
      </c>
      <c r="F6554" s="255" t="s">
        <v>9120</v>
      </c>
      <c r="G6554" s="9"/>
      <c r="H6554" s="255" t="s">
        <v>9171</v>
      </c>
      <c r="I6554" s="9">
        <v>4</v>
      </c>
    </row>
    <row r="6555" spans="1:9">
      <c r="A6555" s="255" t="s">
        <v>7735</v>
      </c>
      <c r="B6555" s="9">
        <v>7</v>
      </c>
      <c r="C6555" s="255" t="s">
        <v>9107</v>
      </c>
      <c r="D6555" s="9">
        <v>0</v>
      </c>
      <c r="E6555" s="9">
        <v>1747476.4279072278</v>
      </c>
      <c r="F6555" s="255" t="s">
        <v>9120</v>
      </c>
      <c r="G6555" s="9"/>
      <c r="H6555" s="255" t="s">
        <v>9171</v>
      </c>
      <c r="I6555" s="9">
        <v>4</v>
      </c>
    </row>
    <row r="6556" spans="1:9">
      <c r="A6556" s="255" t="s">
        <v>7736</v>
      </c>
      <c r="B6556" s="9">
        <v>7</v>
      </c>
      <c r="C6556" s="255" t="s">
        <v>9108</v>
      </c>
      <c r="D6556" s="9">
        <v>0</v>
      </c>
      <c r="E6556" s="9">
        <v>1747476.4279072278</v>
      </c>
      <c r="F6556" s="255" t="s">
        <v>9120</v>
      </c>
      <c r="G6556" s="9"/>
      <c r="H6556" s="255" t="s">
        <v>9171</v>
      </c>
      <c r="I6556" s="9">
        <v>4</v>
      </c>
    </row>
    <row r="6557" spans="1:9">
      <c r="A6557" s="255" t="s">
        <v>7737</v>
      </c>
      <c r="B6557" s="9">
        <v>7</v>
      </c>
      <c r="C6557" s="255" t="s">
        <v>9215</v>
      </c>
      <c r="D6557" s="9">
        <v>0</v>
      </c>
      <c r="E6557" s="9">
        <v>1747476.4279072278</v>
      </c>
      <c r="F6557" s="255" t="s">
        <v>9120</v>
      </c>
      <c r="G6557" s="9"/>
      <c r="H6557" s="255" t="s">
        <v>9171</v>
      </c>
      <c r="I6557" s="9">
        <v>4</v>
      </c>
    </row>
    <row r="6558" spans="1:9">
      <c r="A6558" s="255" t="s">
        <v>7738</v>
      </c>
      <c r="B6558" s="9">
        <v>7</v>
      </c>
      <c r="C6558" s="255" t="s">
        <v>9106</v>
      </c>
      <c r="D6558" s="9">
        <v>0</v>
      </c>
      <c r="E6558" s="9">
        <v>1747476.4279072278</v>
      </c>
      <c r="F6558" s="255" t="s">
        <v>9121</v>
      </c>
      <c r="G6558" s="9"/>
      <c r="H6558" s="255" t="s">
        <v>9171</v>
      </c>
      <c r="I6558" s="9">
        <v>4</v>
      </c>
    </row>
    <row r="6559" spans="1:9">
      <c r="A6559" s="255" t="s">
        <v>7739</v>
      </c>
      <c r="B6559" s="9">
        <v>7</v>
      </c>
      <c r="C6559" s="255" t="s">
        <v>9107</v>
      </c>
      <c r="D6559" s="9">
        <v>0</v>
      </c>
      <c r="E6559" s="9">
        <v>1747476.4279072278</v>
      </c>
      <c r="F6559" s="255" t="s">
        <v>9121</v>
      </c>
      <c r="G6559" s="9"/>
      <c r="H6559" s="255" t="s">
        <v>9171</v>
      </c>
      <c r="I6559" s="9">
        <v>4</v>
      </c>
    </row>
    <row r="6560" spans="1:9">
      <c r="A6560" s="255" t="s">
        <v>7740</v>
      </c>
      <c r="B6560" s="9">
        <v>7</v>
      </c>
      <c r="C6560" s="255" t="s">
        <v>9108</v>
      </c>
      <c r="D6560" s="9">
        <v>0</v>
      </c>
      <c r="E6560" s="9">
        <v>1747476.4279072278</v>
      </c>
      <c r="F6560" s="255" t="s">
        <v>9121</v>
      </c>
      <c r="G6560" s="9"/>
      <c r="H6560" s="255" t="s">
        <v>9171</v>
      </c>
      <c r="I6560" s="9">
        <v>4</v>
      </c>
    </row>
    <row r="6561" spans="1:9">
      <c r="A6561" s="255" t="s">
        <v>7741</v>
      </c>
      <c r="B6561" s="9">
        <v>7</v>
      </c>
      <c r="C6561" s="255" t="s">
        <v>9215</v>
      </c>
      <c r="D6561" s="9">
        <v>0</v>
      </c>
      <c r="E6561" s="9">
        <v>1747476.4279072278</v>
      </c>
      <c r="F6561" s="255" t="s">
        <v>9121</v>
      </c>
      <c r="G6561" s="9"/>
      <c r="H6561" s="255" t="s">
        <v>9171</v>
      </c>
      <c r="I6561" s="9">
        <v>4</v>
      </c>
    </row>
    <row r="6562" spans="1:9">
      <c r="A6562" s="255" t="s">
        <v>7742</v>
      </c>
      <c r="B6562" s="9">
        <v>7</v>
      </c>
      <c r="C6562" s="255" t="s">
        <v>9106</v>
      </c>
      <c r="D6562" s="9">
        <v>0</v>
      </c>
      <c r="E6562" s="9">
        <v>1747476.4279072278</v>
      </c>
      <c r="F6562" s="255" t="s">
        <v>9122</v>
      </c>
      <c r="G6562" s="9"/>
      <c r="H6562" s="255" t="s">
        <v>9171</v>
      </c>
      <c r="I6562" s="9">
        <v>4</v>
      </c>
    </row>
    <row r="6563" spans="1:9">
      <c r="A6563" s="255" t="s">
        <v>7743</v>
      </c>
      <c r="B6563" s="9">
        <v>7</v>
      </c>
      <c r="C6563" s="255" t="s">
        <v>9107</v>
      </c>
      <c r="D6563" s="9">
        <v>0</v>
      </c>
      <c r="E6563" s="9">
        <v>1747476.4279072278</v>
      </c>
      <c r="F6563" s="255" t="s">
        <v>9122</v>
      </c>
      <c r="G6563" s="9"/>
      <c r="H6563" s="255" t="s">
        <v>9171</v>
      </c>
      <c r="I6563" s="9">
        <v>4</v>
      </c>
    </row>
    <row r="6564" spans="1:9">
      <c r="A6564" s="255" t="s">
        <v>7744</v>
      </c>
      <c r="B6564" s="9">
        <v>7</v>
      </c>
      <c r="C6564" s="255" t="s">
        <v>9108</v>
      </c>
      <c r="D6564" s="9">
        <v>0</v>
      </c>
      <c r="E6564" s="9">
        <v>1747476.4279072278</v>
      </c>
      <c r="F6564" s="255" t="s">
        <v>9122</v>
      </c>
      <c r="G6564" s="9"/>
      <c r="H6564" s="255" t="s">
        <v>9171</v>
      </c>
      <c r="I6564" s="9">
        <v>4</v>
      </c>
    </row>
    <row r="6565" spans="1:9">
      <c r="A6565" s="255" t="s">
        <v>7745</v>
      </c>
      <c r="B6565" s="9">
        <v>7</v>
      </c>
      <c r="C6565" s="255" t="s">
        <v>9215</v>
      </c>
      <c r="D6565" s="9">
        <v>0</v>
      </c>
      <c r="E6565" s="9">
        <v>1747476.4279072278</v>
      </c>
      <c r="F6565" s="255" t="s">
        <v>9122</v>
      </c>
      <c r="G6565" s="9"/>
      <c r="H6565" s="255" t="s">
        <v>9171</v>
      </c>
      <c r="I6565" s="9">
        <v>4</v>
      </c>
    </row>
    <row r="6566" spans="1:9">
      <c r="A6566" s="255" t="s">
        <v>7746</v>
      </c>
      <c r="B6566" s="9">
        <v>7</v>
      </c>
      <c r="C6566" s="255" t="s">
        <v>9106</v>
      </c>
      <c r="D6566" s="9">
        <v>0</v>
      </c>
      <c r="E6566" s="9">
        <v>1747476.4279072278</v>
      </c>
      <c r="F6566" s="255" t="s">
        <v>9123</v>
      </c>
      <c r="G6566" s="9"/>
      <c r="H6566" s="255" t="s">
        <v>9171</v>
      </c>
      <c r="I6566" s="9">
        <v>4</v>
      </c>
    </row>
    <row r="6567" spans="1:9">
      <c r="A6567" s="255" t="s">
        <v>7747</v>
      </c>
      <c r="B6567" s="9">
        <v>7</v>
      </c>
      <c r="C6567" s="255" t="s">
        <v>9107</v>
      </c>
      <c r="D6567" s="9">
        <v>0</v>
      </c>
      <c r="E6567" s="9">
        <v>1747476.4279072278</v>
      </c>
      <c r="F6567" s="255" t="s">
        <v>9123</v>
      </c>
      <c r="G6567" s="9"/>
      <c r="H6567" s="255" t="s">
        <v>9171</v>
      </c>
      <c r="I6567" s="9">
        <v>4</v>
      </c>
    </row>
    <row r="6568" spans="1:9">
      <c r="A6568" s="255" t="s">
        <v>7748</v>
      </c>
      <c r="B6568" s="9">
        <v>7</v>
      </c>
      <c r="C6568" s="255" t="s">
        <v>9108</v>
      </c>
      <c r="D6568" s="9">
        <v>0</v>
      </c>
      <c r="E6568" s="9">
        <v>1747476.4279072278</v>
      </c>
      <c r="F6568" s="255" t="s">
        <v>9123</v>
      </c>
      <c r="G6568" s="9"/>
      <c r="H6568" s="255" t="s">
        <v>9171</v>
      </c>
      <c r="I6568" s="9">
        <v>4</v>
      </c>
    </row>
    <row r="6569" spans="1:9">
      <c r="A6569" s="255" t="s">
        <v>7749</v>
      </c>
      <c r="B6569" s="9">
        <v>7</v>
      </c>
      <c r="C6569" s="255" t="s">
        <v>9215</v>
      </c>
      <c r="D6569" s="9">
        <v>0</v>
      </c>
      <c r="E6569" s="9">
        <v>1747476.4279072278</v>
      </c>
      <c r="F6569" s="255" t="s">
        <v>9123</v>
      </c>
      <c r="G6569" s="9"/>
      <c r="H6569" s="255" t="s">
        <v>9171</v>
      </c>
      <c r="I6569" s="9">
        <v>4</v>
      </c>
    </row>
    <row r="6570" spans="1:9">
      <c r="A6570" s="255" t="s">
        <v>7750</v>
      </c>
      <c r="B6570" s="9">
        <v>7</v>
      </c>
      <c r="C6570" s="255" t="s">
        <v>9106</v>
      </c>
      <c r="D6570" s="9">
        <v>0</v>
      </c>
      <c r="E6570" s="9">
        <v>1747476.4279072278</v>
      </c>
      <c r="F6570" s="255" t="s">
        <v>9124</v>
      </c>
      <c r="G6570" s="9"/>
      <c r="H6570" s="255" t="s">
        <v>9171</v>
      </c>
      <c r="I6570" s="9">
        <v>4</v>
      </c>
    </row>
    <row r="6571" spans="1:9">
      <c r="A6571" s="255" t="s">
        <v>7751</v>
      </c>
      <c r="B6571" s="9">
        <v>7</v>
      </c>
      <c r="C6571" s="255" t="s">
        <v>9107</v>
      </c>
      <c r="D6571" s="9">
        <v>0</v>
      </c>
      <c r="E6571" s="9">
        <v>1747476.4279072278</v>
      </c>
      <c r="F6571" s="255" t="s">
        <v>9124</v>
      </c>
      <c r="G6571" s="9"/>
      <c r="H6571" s="255" t="s">
        <v>9171</v>
      </c>
      <c r="I6571" s="9">
        <v>4</v>
      </c>
    </row>
    <row r="6572" spans="1:9">
      <c r="A6572" s="255" t="s">
        <v>7752</v>
      </c>
      <c r="B6572" s="9">
        <v>7</v>
      </c>
      <c r="C6572" s="255" t="s">
        <v>9108</v>
      </c>
      <c r="D6572" s="9">
        <v>0</v>
      </c>
      <c r="E6572" s="9">
        <v>1747476.4279072278</v>
      </c>
      <c r="F6572" s="255" t="s">
        <v>9124</v>
      </c>
      <c r="G6572" s="9"/>
      <c r="H6572" s="255" t="s">
        <v>9171</v>
      </c>
      <c r="I6572" s="9">
        <v>4</v>
      </c>
    </row>
    <row r="6573" spans="1:9">
      <c r="A6573" s="255" t="s">
        <v>7753</v>
      </c>
      <c r="B6573" s="9">
        <v>7</v>
      </c>
      <c r="C6573" s="255" t="s">
        <v>9215</v>
      </c>
      <c r="D6573" s="9">
        <v>0</v>
      </c>
      <c r="E6573" s="9">
        <v>1747476.4279072278</v>
      </c>
      <c r="F6573" s="255" t="s">
        <v>9124</v>
      </c>
      <c r="G6573" s="9"/>
      <c r="H6573" s="255" t="s">
        <v>9171</v>
      </c>
      <c r="I6573" s="9">
        <v>4</v>
      </c>
    </row>
    <row r="6574" spans="1:9">
      <c r="A6574" s="255" t="s">
        <v>7754</v>
      </c>
      <c r="B6574" s="9">
        <v>7</v>
      </c>
      <c r="C6574" s="255" t="s">
        <v>9106</v>
      </c>
      <c r="D6574" s="9">
        <v>1536494.828581298</v>
      </c>
      <c r="E6574" s="9">
        <v>1747476.4279072278</v>
      </c>
      <c r="F6574" s="255" t="s">
        <v>9125</v>
      </c>
      <c r="G6574" s="9"/>
      <c r="H6574" s="255" t="s">
        <v>9171</v>
      </c>
      <c r="I6574" s="9">
        <v>4</v>
      </c>
    </row>
    <row r="6575" spans="1:9">
      <c r="A6575" s="255" t="s">
        <v>7755</v>
      </c>
      <c r="B6575" s="9">
        <v>7</v>
      </c>
      <c r="C6575" s="255" t="s">
        <v>9107</v>
      </c>
      <c r="D6575" s="9">
        <v>7262882797.3830595</v>
      </c>
      <c r="E6575" s="9">
        <v>1747476.4279072278</v>
      </c>
      <c r="F6575" s="255" t="s">
        <v>9125</v>
      </c>
      <c r="G6575" s="9"/>
      <c r="H6575" s="255" t="s">
        <v>9171</v>
      </c>
      <c r="I6575" s="9">
        <v>4</v>
      </c>
    </row>
    <row r="6576" spans="1:9">
      <c r="A6576" s="255" t="s">
        <v>7756</v>
      </c>
      <c r="B6576" s="9">
        <v>7</v>
      </c>
      <c r="C6576" s="255" t="s">
        <v>9108</v>
      </c>
      <c r="D6576" s="9">
        <v>0.87926498122861629</v>
      </c>
      <c r="E6576" s="9">
        <v>1747476.4279072278</v>
      </c>
      <c r="F6576" s="255" t="s">
        <v>9125</v>
      </c>
      <c r="G6576" s="9"/>
      <c r="H6576" s="255" t="s">
        <v>9171</v>
      </c>
      <c r="I6576" s="9">
        <v>4</v>
      </c>
    </row>
    <row r="6577" spans="1:9">
      <c r="A6577" s="255" t="s">
        <v>7757</v>
      </c>
      <c r="B6577" s="9">
        <v>7</v>
      </c>
      <c r="C6577" s="255" t="s">
        <v>9215</v>
      </c>
      <c r="D6577" s="9">
        <v>4156.2121705304289</v>
      </c>
      <c r="E6577" s="9">
        <v>1747476.4279072278</v>
      </c>
      <c r="F6577" s="255" t="s">
        <v>9125</v>
      </c>
      <c r="G6577" s="9"/>
      <c r="H6577" s="255" t="s">
        <v>9171</v>
      </c>
      <c r="I6577" s="9">
        <v>4</v>
      </c>
    </row>
    <row r="6578" spans="1:9">
      <c r="A6578" s="255" t="s">
        <v>7758</v>
      </c>
      <c r="B6578" s="9">
        <v>7</v>
      </c>
      <c r="C6578" s="255" t="s">
        <v>9106</v>
      </c>
      <c r="D6578" s="9">
        <v>1536494.828581298</v>
      </c>
      <c r="E6578" s="9">
        <v>1747476.4279072278</v>
      </c>
      <c r="F6578" s="255" t="s">
        <v>9126</v>
      </c>
      <c r="G6578" s="9"/>
      <c r="H6578" s="255" t="s">
        <v>9171</v>
      </c>
      <c r="I6578" s="9">
        <v>4</v>
      </c>
    </row>
    <row r="6579" spans="1:9">
      <c r="A6579" s="255" t="s">
        <v>7759</v>
      </c>
      <c r="B6579" s="9">
        <v>7</v>
      </c>
      <c r="C6579" s="255" t="s">
        <v>9107</v>
      </c>
      <c r="D6579" s="9">
        <v>7262882797.3830595</v>
      </c>
      <c r="E6579" s="9">
        <v>1747476.4279072278</v>
      </c>
      <c r="F6579" s="255" t="s">
        <v>9126</v>
      </c>
      <c r="G6579" s="9"/>
      <c r="H6579" s="255" t="s">
        <v>9171</v>
      </c>
      <c r="I6579" s="9">
        <v>4</v>
      </c>
    </row>
    <row r="6580" spans="1:9">
      <c r="A6580" s="255" t="s">
        <v>7760</v>
      </c>
      <c r="B6580" s="9">
        <v>7</v>
      </c>
      <c r="C6580" s="255" t="s">
        <v>9108</v>
      </c>
      <c r="D6580" s="9">
        <v>0.87926498122861629</v>
      </c>
      <c r="E6580" s="9">
        <v>1747476.4279072278</v>
      </c>
      <c r="F6580" s="255" t="s">
        <v>9126</v>
      </c>
      <c r="G6580" s="9"/>
      <c r="H6580" s="255" t="s">
        <v>9171</v>
      </c>
      <c r="I6580" s="9">
        <v>4</v>
      </c>
    </row>
    <row r="6581" spans="1:9">
      <c r="A6581" s="255" t="s">
        <v>7761</v>
      </c>
      <c r="B6581" s="9">
        <v>7</v>
      </c>
      <c r="C6581" s="255" t="s">
        <v>9215</v>
      </c>
      <c r="D6581" s="9">
        <v>4156.2121705304289</v>
      </c>
      <c r="E6581" s="9">
        <v>1747476.4279072278</v>
      </c>
      <c r="F6581" s="255" t="s">
        <v>9126</v>
      </c>
      <c r="G6581" s="9"/>
      <c r="H6581" s="255" t="s">
        <v>9171</v>
      </c>
      <c r="I6581" s="9">
        <v>4</v>
      </c>
    </row>
    <row r="6582" spans="1:9">
      <c r="A6582" s="255" t="s">
        <v>7762</v>
      </c>
      <c r="B6582" s="9">
        <v>7</v>
      </c>
      <c r="C6582" s="255" t="s">
        <v>9106</v>
      </c>
      <c r="D6582" s="9">
        <v>1536494.828581298</v>
      </c>
      <c r="E6582" s="9">
        <v>1747476.4279072278</v>
      </c>
      <c r="F6582" s="255" t="s">
        <v>9127</v>
      </c>
      <c r="G6582" s="9"/>
      <c r="H6582" s="255" t="s">
        <v>9171</v>
      </c>
      <c r="I6582" s="9">
        <v>4</v>
      </c>
    </row>
    <row r="6583" spans="1:9">
      <c r="A6583" s="255" t="s">
        <v>7763</v>
      </c>
      <c r="B6583" s="9">
        <v>7</v>
      </c>
      <c r="C6583" s="255" t="s">
        <v>9107</v>
      </c>
      <c r="D6583" s="9">
        <v>7262882797.3830595</v>
      </c>
      <c r="E6583" s="9">
        <v>1747476.4279072278</v>
      </c>
      <c r="F6583" s="255" t="s">
        <v>9127</v>
      </c>
      <c r="G6583" s="9"/>
      <c r="H6583" s="255" t="s">
        <v>9171</v>
      </c>
      <c r="I6583" s="9">
        <v>4</v>
      </c>
    </row>
    <row r="6584" spans="1:9">
      <c r="A6584" s="255" t="s">
        <v>7764</v>
      </c>
      <c r="B6584" s="9">
        <v>7</v>
      </c>
      <c r="C6584" s="255" t="s">
        <v>9108</v>
      </c>
      <c r="D6584" s="9">
        <v>0.87926498122861629</v>
      </c>
      <c r="E6584" s="9">
        <v>1747476.4279072278</v>
      </c>
      <c r="F6584" s="255" t="s">
        <v>9127</v>
      </c>
      <c r="G6584" s="9"/>
      <c r="H6584" s="255" t="s">
        <v>9171</v>
      </c>
      <c r="I6584" s="9">
        <v>4</v>
      </c>
    </row>
    <row r="6585" spans="1:9">
      <c r="A6585" s="255" t="s">
        <v>7765</v>
      </c>
      <c r="B6585" s="9">
        <v>7</v>
      </c>
      <c r="C6585" s="255" t="s">
        <v>9215</v>
      </c>
      <c r="D6585" s="9">
        <v>4156.2121705304289</v>
      </c>
      <c r="E6585" s="9">
        <v>1747476.4279072278</v>
      </c>
      <c r="F6585" s="255" t="s">
        <v>9127</v>
      </c>
      <c r="G6585" s="9"/>
      <c r="H6585" s="255" t="s">
        <v>9171</v>
      </c>
      <c r="I6585" s="9">
        <v>4</v>
      </c>
    </row>
    <row r="6586" spans="1:9">
      <c r="A6586" s="255" t="s">
        <v>7766</v>
      </c>
      <c r="B6586" s="9">
        <v>7</v>
      </c>
      <c r="C6586" s="255" t="s">
        <v>9106</v>
      </c>
      <c r="D6586" s="9">
        <v>1747476.4279072278</v>
      </c>
      <c r="E6586" s="9">
        <v>1747476.4279072278</v>
      </c>
      <c r="F6586" s="255" t="s">
        <v>9128</v>
      </c>
      <c r="G6586" s="9"/>
      <c r="H6586" s="255" t="s">
        <v>9171</v>
      </c>
      <c r="I6586" s="9">
        <v>4</v>
      </c>
    </row>
    <row r="6587" spans="1:9">
      <c r="A6587" s="255" t="s">
        <v>7767</v>
      </c>
      <c r="B6587" s="9">
        <v>7</v>
      </c>
      <c r="C6587" s="255" t="s">
        <v>9107</v>
      </c>
      <c r="D6587" s="9">
        <v>2872231262.9185514</v>
      </c>
      <c r="E6587" s="9">
        <v>1747476.4279072278</v>
      </c>
      <c r="F6587" s="255" t="s">
        <v>9128</v>
      </c>
      <c r="G6587" s="9"/>
      <c r="H6587" s="255" t="s">
        <v>9171</v>
      </c>
      <c r="I6587" s="9">
        <v>4</v>
      </c>
    </row>
    <row r="6588" spans="1:9">
      <c r="A6588" s="255" t="s">
        <v>7768</v>
      </c>
      <c r="B6588" s="9">
        <v>7</v>
      </c>
      <c r="C6588" s="255" t="s">
        <v>9108</v>
      </c>
      <c r="D6588" s="9">
        <v>1</v>
      </c>
      <c r="E6588" s="9">
        <v>1747476.4279072278</v>
      </c>
      <c r="F6588" s="255" t="s">
        <v>9128</v>
      </c>
      <c r="G6588" s="9"/>
      <c r="H6588" s="255" t="s">
        <v>9171</v>
      </c>
      <c r="I6588" s="9">
        <v>4</v>
      </c>
    </row>
    <row r="6589" spans="1:9">
      <c r="A6589" s="255" t="s">
        <v>7769</v>
      </c>
      <c r="B6589" s="9">
        <v>7</v>
      </c>
      <c r="C6589" s="255" t="s">
        <v>9215</v>
      </c>
      <c r="D6589" s="9">
        <v>1643.6452114883898</v>
      </c>
      <c r="E6589" s="9">
        <v>1747476.4279072278</v>
      </c>
      <c r="F6589" s="255" t="s">
        <v>9128</v>
      </c>
      <c r="G6589" s="9"/>
      <c r="H6589" s="255" t="s">
        <v>9171</v>
      </c>
      <c r="I6589" s="9">
        <v>4</v>
      </c>
    </row>
    <row r="6590" spans="1:9">
      <c r="A6590" s="255" t="s">
        <v>7770</v>
      </c>
      <c r="B6590" s="9">
        <v>7</v>
      </c>
      <c r="C6590" s="255" t="s">
        <v>9106</v>
      </c>
      <c r="D6590" s="9">
        <v>1516235.5502739635</v>
      </c>
      <c r="E6590" s="9">
        <v>1747476.4279072278</v>
      </c>
      <c r="F6590" s="255" t="s">
        <v>9129</v>
      </c>
      <c r="G6590" s="9"/>
      <c r="H6590" s="255" t="s">
        <v>9171</v>
      </c>
      <c r="I6590" s="9">
        <v>4</v>
      </c>
    </row>
    <row r="6591" spans="1:9">
      <c r="A6591" s="255" t="s">
        <v>7771</v>
      </c>
      <c r="B6591" s="9">
        <v>7</v>
      </c>
      <c r="C6591" s="255" t="s">
        <v>9107</v>
      </c>
      <c r="D6591" s="9">
        <v>5668408085.8539228</v>
      </c>
      <c r="E6591" s="9">
        <v>1747476.4279072278</v>
      </c>
      <c r="F6591" s="255" t="s">
        <v>9129</v>
      </c>
      <c r="G6591" s="9"/>
      <c r="H6591" s="255" t="s">
        <v>9171</v>
      </c>
      <c r="I6591" s="9">
        <v>4</v>
      </c>
    </row>
    <row r="6592" spans="1:9">
      <c r="A6592" s="255" t="s">
        <v>7772</v>
      </c>
      <c r="B6592" s="9">
        <v>7</v>
      </c>
      <c r="C6592" s="255" t="s">
        <v>9108</v>
      </c>
      <c r="D6592" s="9">
        <v>0.86767153253666629</v>
      </c>
      <c r="E6592" s="9">
        <v>1747476.4279072278</v>
      </c>
      <c r="F6592" s="255" t="s">
        <v>9129</v>
      </c>
      <c r="G6592" s="9"/>
      <c r="H6592" s="255" t="s">
        <v>9171</v>
      </c>
      <c r="I6592" s="9">
        <v>4</v>
      </c>
    </row>
    <row r="6593" spans="1:9">
      <c r="A6593" s="255" t="s">
        <v>7773</v>
      </c>
      <c r="B6593" s="9">
        <v>7</v>
      </c>
      <c r="C6593" s="255" t="s">
        <v>9215</v>
      </c>
      <c r="D6593" s="9">
        <v>3243.7679818333172</v>
      </c>
      <c r="E6593" s="9">
        <v>1747476.4279072278</v>
      </c>
      <c r="F6593" s="255" t="s">
        <v>9129</v>
      </c>
      <c r="G6593" s="9"/>
      <c r="H6593" s="255" t="s">
        <v>9171</v>
      </c>
      <c r="I6593" s="9">
        <v>4</v>
      </c>
    </row>
    <row r="6594" spans="1:9">
      <c r="A6594" s="255" t="s">
        <v>7774</v>
      </c>
      <c r="B6594" s="9">
        <v>7</v>
      </c>
      <c r="C6594" s="255" t="s">
        <v>9106</v>
      </c>
      <c r="D6594" s="9">
        <v>1618491.160865617</v>
      </c>
      <c r="E6594" s="9">
        <v>1747476.4279072278</v>
      </c>
      <c r="F6594" s="255" t="s">
        <v>9130</v>
      </c>
      <c r="G6594" s="9"/>
      <c r="H6594" s="255" t="s">
        <v>9171</v>
      </c>
      <c r="I6594" s="9">
        <v>4</v>
      </c>
    </row>
    <row r="6595" spans="1:9">
      <c r="A6595" s="255" t="s">
        <v>7775</v>
      </c>
      <c r="B6595" s="9">
        <v>7</v>
      </c>
      <c r="C6595" s="255" t="s">
        <v>9107</v>
      </c>
      <c r="D6595" s="9">
        <v>12931290883.236982</v>
      </c>
      <c r="E6595" s="9">
        <v>1747476.4279072278</v>
      </c>
      <c r="F6595" s="255" t="s">
        <v>9130</v>
      </c>
      <c r="G6595" s="9"/>
      <c r="H6595" s="255" t="s">
        <v>9171</v>
      </c>
      <c r="I6595" s="9">
        <v>4</v>
      </c>
    </row>
    <row r="6596" spans="1:9">
      <c r="A6596" s="255" t="s">
        <v>7776</v>
      </c>
      <c r="B6596" s="9">
        <v>7</v>
      </c>
      <c r="C6596" s="255" t="s">
        <v>9108</v>
      </c>
      <c r="D6596" s="9">
        <v>0.9261876927312358</v>
      </c>
      <c r="E6596" s="9">
        <v>1747476.4279072278</v>
      </c>
      <c r="F6596" s="255" t="s">
        <v>9130</v>
      </c>
      <c r="G6596" s="9"/>
      <c r="H6596" s="255" t="s">
        <v>9171</v>
      </c>
      <c r="I6596" s="9">
        <v>4</v>
      </c>
    </row>
    <row r="6597" spans="1:9">
      <c r="A6597" s="255" t="s">
        <v>7777</v>
      </c>
      <c r="B6597" s="9">
        <v>7</v>
      </c>
      <c r="C6597" s="255" t="s">
        <v>9215</v>
      </c>
      <c r="D6597" s="9">
        <v>7399.9801523637461</v>
      </c>
      <c r="E6597" s="9">
        <v>1747476.4279072278</v>
      </c>
      <c r="F6597" s="255" t="s">
        <v>9130</v>
      </c>
      <c r="G6597" s="9"/>
      <c r="H6597" s="255" t="s">
        <v>9171</v>
      </c>
      <c r="I6597" s="9">
        <v>4</v>
      </c>
    </row>
    <row r="6598" spans="1:9">
      <c r="A6598" s="255" t="s">
        <v>7778</v>
      </c>
      <c r="B6598" s="9">
        <v>7</v>
      </c>
      <c r="C6598" s="255" t="s">
        <v>9106</v>
      </c>
      <c r="D6598" s="9">
        <v>1618491.160865617</v>
      </c>
      <c r="E6598" s="9">
        <v>1747476.4279072278</v>
      </c>
      <c r="F6598" s="255" t="s">
        <v>9131</v>
      </c>
      <c r="G6598" s="9"/>
      <c r="H6598" s="255" t="s">
        <v>9171</v>
      </c>
      <c r="I6598" s="9">
        <v>4</v>
      </c>
    </row>
    <row r="6599" spans="1:9">
      <c r="A6599" s="255" t="s">
        <v>7779</v>
      </c>
      <c r="B6599" s="9">
        <v>7</v>
      </c>
      <c r="C6599" s="255" t="s">
        <v>9107</v>
      </c>
      <c r="D6599" s="9">
        <v>12931290883.236982</v>
      </c>
      <c r="E6599" s="9">
        <v>1747476.4279072278</v>
      </c>
      <c r="F6599" s="255" t="s">
        <v>9131</v>
      </c>
      <c r="G6599" s="9"/>
      <c r="H6599" s="255" t="s">
        <v>9171</v>
      </c>
      <c r="I6599" s="9">
        <v>4</v>
      </c>
    </row>
    <row r="6600" spans="1:9">
      <c r="A6600" s="255" t="s">
        <v>7780</v>
      </c>
      <c r="B6600" s="9">
        <v>7</v>
      </c>
      <c r="C6600" s="255" t="s">
        <v>9108</v>
      </c>
      <c r="D6600" s="9">
        <v>0.9261876927312358</v>
      </c>
      <c r="E6600" s="9">
        <v>1747476.4279072278</v>
      </c>
      <c r="F6600" s="255" t="s">
        <v>9131</v>
      </c>
      <c r="G6600" s="9"/>
      <c r="H6600" s="255" t="s">
        <v>9171</v>
      </c>
      <c r="I6600" s="9">
        <v>4</v>
      </c>
    </row>
    <row r="6601" spans="1:9">
      <c r="A6601" s="255" t="s">
        <v>7781</v>
      </c>
      <c r="B6601" s="9">
        <v>7</v>
      </c>
      <c r="C6601" s="255" t="s">
        <v>9215</v>
      </c>
      <c r="D6601" s="9">
        <v>7399.9801523637461</v>
      </c>
      <c r="E6601" s="9">
        <v>1747476.4279072278</v>
      </c>
      <c r="F6601" s="255" t="s">
        <v>9131</v>
      </c>
      <c r="G6601" s="9"/>
      <c r="H6601" s="255" t="s">
        <v>9171</v>
      </c>
      <c r="I6601" s="9">
        <v>4</v>
      </c>
    </row>
    <row r="6602" spans="1:9">
      <c r="A6602" s="255" t="s">
        <v>7782</v>
      </c>
      <c r="B6602" s="9">
        <v>7</v>
      </c>
      <c r="C6602" s="255" t="s">
        <v>9106</v>
      </c>
      <c r="D6602" s="9">
        <v>1206586.7026058296</v>
      </c>
      <c r="E6602" s="9">
        <v>1747476.4279072278</v>
      </c>
      <c r="F6602" s="255" t="s">
        <v>9132</v>
      </c>
      <c r="G6602" s="9"/>
      <c r="H6602" s="255" t="s">
        <v>9171</v>
      </c>
      <c r="I6602" s="9">
        <v>4</v>
      </c>
    </row>
    <row r="6603" spans="1:9">
      <c r="A6603" s="255" t="s">
        <v>7783</v>
      </c>
      <c r="B6603" s="9">
        <v>7</v>
      </c>
      <c r="C6603" s="255" t="s">
        <v>9107</v>
      </c>
      <c r="D6603" s="9">
        <v>2650786822.3316216</v>
      </c>
      <c r="E6603" s="9">
        <v>1747476.4279072278</v>
      </c>
      <c r="F6603" s="255" t="s">
        <v>9132</v>
      </c>
      <c r="G6603" s="9"/>
      <c r="H6603" s="255" t="s">
        <v>9171</v>
      </c>
      <c r="I6603" s="9">
        <v>4</v>
      </c>
    </row>
    <row r="6604" spans="1:9">
      <c r="A6604" s="255" t="s">
        <v>7784</v>
      </c>
      <c r="B6604" s="9">
        <v>7</v>
      </c>
      <c r="C6604" s="255" t="s">
        <v>9108</v>
      </c>
      <c r="D6604" s="9">
        <v>0.69047380744977138</v>
      </c>
      <c r="E6604" s="9">
        <v>1747476.4279072278</v>
      </c>
      <c r="F6604" s="255" t="s">
        <v>9132</v>
      </c>
      <c r="G6604" s="9"/>
      <c r="H6604" s="255" t="s">
        <v>9171</v>
      </c>
      <c r="I6604" s="9">
        <v>4</v>
      </c>
    </row>
    <row r="6605" spans="1:9">
      <c r="A6605" s="255" t="s">
        <v>7785</v>
      </c>
      <c r="B6605" s="9">
        <v>7</v>
      </c>
      <c r="C6605" s="255" t="s">
        <v>9215</v>
      </c>
      <c r="D6605" s="9">
        <v>1516.9227922039529</v>
      </c>
      <c r="E6605" s="9">
        <v>1747476.4279072278</v>
      </c>
      <c r="F6605" s="255" t="s">
        <v>9132</v>
      </c>
      <c r="G6605" s="9"/>
      <c r="H6605" s="255" t="s">
        <v>9171</v>
      </c>
      <c r="I6605" s="9">
        <v>4</v>
      </c>
    </row>
    <row r="6606" spans="1:9">
      <c r="A6606" s="255" t="s">
        <v>7786</v>
      </c>
      <c r="B6606" s="9">
        <v>7</v>
      </c>
      <c r="C6606" s="255" t="s">
        <v>9106</v>
      </c>
      <c r="D6606" s="9">
        <v>1206586.7026058296</v>
      </c>
      <c r="E6606" s="9">
        <v>1747476.4279072278</v>
      </c>
      <c r="F6606" s="255" t="s">
        <v>9133</v>
      </c>
      <c r="G6606" s="9"/>
      <c r="H6606" s="255" t="s">
        <v>9171</v>
      </c>
      <c r="I6606" s="9">
        <v>4</v>
      </c>
    </row>
    <row r="6607" spans="1:9">
      <c r="A6607" s="255" t="s">
        <v>7787</v>
      </c>
      <c r="B6607" s="9">
        <v>7</v>
      </c>
      <c r="C6607" s="255" t="s">
        <v>9107</v>
      </c>
      <c r="D6607" s="9">
        <v>2650786822.3316216</v>
      </c>
      <c r="E6607" s="9">
        <v>1747476.4279072278</v>
      </c>
      <c r="F6607" s="255" t="s">
        <v>9133</v>
      </c>
      <c r="G6607" s="9"/>
      <c r="H6607" s="255" t="s">
        <v>9171</v>
      </c>
      <c r="I6607" s="9">
        <v>4</v>
      </c>
    </row>
    <row r="6608" spans="1:9">
      <c r="A6608" s="255" t="s">
        <v>7788</v>
      </c>
      <c r="B6608" s="9">
        <v>7</v>
      </c>
      <c r="C6608" s="255" t="s">
        <v>9108</v>
      </c>
      <c r="D6608" s="9">
        <v>0.69047380744977138</v>
      </c>
      <c r="E6608" s="9">
        <v>1747476.4279072278</v>
      </c>
      <c r="F6608" s="255" t="s">
        <v>9133</v>
      </c>
      <c r="G6608" s="9"/>
      <c r="H6608" s="255" t="s">
        <v>9171</v>
      </c>
      <c r="I6608" s="9">
        <v>4</v>
      </c>
    </row>
    <row r="6609" spans="1:9">
      <c r="A6609" s="255" t="s">
        <v>7789</v>
      </c>
      <c r="B6609" s="9">
        <v>7</v>
      </c>
      <c r="C6609" s="255" t="s">
        <v>9215</v>
      </c>
      <c r="D6609" s="9">
        <v>1516.9227922039529</v>
      </c>
      <c r="E6609" s="9">
        <v>1747476.4279072278</v>
      </c>
      <c r="F6609" s="255" t="s">
        <v>9133</v>
      </c>
      <c r="G6609" s="9"/>
      <c r="H6609" s="255" t="s">
        <v>9171</v>
      </c>
      <c r="I6609" s="9">
        <v>4</v>
      </c>
    </row>
    <row r="6610" spans="1:9">
      <c r="A6610" s="255" t="s">
        <v>7790</v>
      </c>
      <c r="B6610" s="9">
        <v>7</v>
      </c>
      <c r="C6610" s="255" t="s">
        <v>9106</v>
      </c>
      <c r="D6610" s="9">
        <v>1747476.4279072278</v>
      </c>
      <c r="E6610" s="9">
        <v>1747476.4279072278</v>
      </c>
      <c r="F6610" s="255" t="s">
        <v>9134</v>
      </c>
      <c r="G6610" s="9"/>
      <c r="H6610" s="255" t="s">
        <v>9171</v>
      </c>
      <c r="I6610" s="9">
        <v>4</v>
      </c>
    </row>
    <row r="6611" spans="1:9">
      <c r="A6611" s="255" t="s">
        <v>7791</v>
      </c>
      <c r="B6611" s="9">
        <v>7</v>
      </c>
      <c r="C6611" s="255" t="s">
        <v>9107</v>
      </c>
      <c r="D6611" s="9">
        <v>4612095975.0514383</v>
      </c>
      <c r="E6611" s="9">
        <v>1747476.4279072278</v>
      </c>
      <c r="F6611" s="255" t="s">
        <v>9134</v>
      </c>
      <c r="G6611" s="9"/>
      <c r="H6611" s="255" t="s">
        <v>9171</v>
      </c>
      <c r="I6611" s="9">
        <v>4</v>
      </c>
    </row>
    <row r="6612" spans="1:9">
      <c r="A6612" s="255" t="s">
        <v>7792</v>
      </c>
      <c r="B6612" s="9">
        <v>7</v>
      </c>
      <c r="C6612" s="255" t="s">
        <v>9108</v>
      </c>
      <c r="D6612" s="9">
        <v>1</v>
      </c>
      <c r="E6612" s="9">
        <v>1747476.4279072278</v>
      </c>
      <c r="F6612" s="255" t="s">
        <v>9134</v>
      </c>
      <c r="G6612" s="9"/>
      <c r="H6612" s="255" t="s">
        <v>9171</v>
      </c>
      <c r="I6612" s="9">
        <v>4</v>
      </c>
    </row>
    <row r="6613" spans="1:9">
      <c r="A6613" s="255" t="s">
        <v>7793</v>
      </c>
      <c r="B6613" s="9">
        <v>7</v>
      </c>
      <c r="C6613" s="255" t="s">
        <v>9215</v>
      </c>
      <c r="D6613" s="9">
        <v>2639.2893783264763</v>
      </c>
      <c r="E6613" s="9">
        <v>1747476.4279072278</v>
      </c>
      <c r="F6613" s="255" t="s">
        <v>9134</v>
      </c>
      <c r="G6613" s="9"/>
      <c r="H6613" s="255" t="s">
        <v>9171</v>
      </c>
      <c r="I6613" s="9">
        <v>4</v>
      </c>
    </row>
    <row r="6614" spans="1:9">
      <c r="A6614" s="255" t="s">
        <v>7794</v>
      </c>
      <c r="B6614" s="9">
        <v>7</v>
      </c>
      <c r="C6614" s="255" t="s">
        <v>9106</v>
      </c>
      <c r="D6614" s="9">
        <v>1747476.4279072278</v>
      </c>
      <c r="E6614" s="9">
        <v>1747476.4279072278</v>
      </c>
      <c r="F6614" s="255" t="s">
        <v>9135</v>
      </c>
      <c r="G6614" s="9"/>
      <c r="H6614" s="255" t="s">
        <v>9171</v>
      </c>
      <c r="I6614" s="9">
        <v>4</v>
      </c>
    </row>
    <row r="6615" spans="1:9">
      <c r="A6615" s="255" t="s">
        <v>7795</v>
      </c>
      <c r="B6615" s="9">
        <v>7</v>
      </c>
      <c r="C6615" s="255" t="s">
        <v>9107</v>
      </c>
      <c r="D6615" s="9">
        <v>7400499515.1320229</v>
      </c>
      <c r="E6615" s="9">
        <v>1747476.4279072278</v>
      </c>
      <c r="F6615" s="255" t="s">
        <v>9135</v>
      </c>
      <c r="G6615" s="9"/>
      <c r="H6615" s="255" t="s">
        <v>9171</v>
      </c>
      <c r="I6615" s="9">
        <v>4</v>
      </c>
    </row>
    <row r="6616" spans="1:9">
      <c r="A6616" s="255" t="s">
        <v>7796</v>
      </c>
      <c r="B6616" s="9">
        <v>7</v>
      </c>
      <c r="C6616" s="255" t="s">
        <v>9108</v>
      </c>
      <c r="D6616" s="9">
        <v>1</v>
      </c>
      <c r="E6616" s="9">
        <v>1747476.4279072278</v>
      </c>
      <c r="F6616" s="255" t="s">
        <v>9135</v>
      </c>
      <c r="G6616" s="9"/>
      <c r="H6616" s="255" t="s">
        <v>9171</v>
      </c>
      <c r="I6616" s="9">
        <v>4</v>
      </c>
    </row>
    <row r="6617" spans="1:9">
      <c r="A6617" s="255" t="s">
        <v>7797</v>
      </c>
      <c r="B6617" s="9">
        <v>7</v>
      </c>
      <c r="C6617" s="255" t="s">
        <v>9215</v>
      </c>
      <c r="D6617" s="9">
        <v>4234.9638581361796</v>
      </c>
      <c r="E6617" s="9">
        <v>1747476.4279072278</v>
      </c>
      <c r="F6617" s="255" t="s">
        <v>9135</v>
      </c>
      <c r="G6617" s="9"/>
      <c r="H6617" s="255" t="s">
        <v>9171</v>
      </c>
      <c r="I6617" s="9">
        <v>4</v>
      </c>
    </row>
    <row r="6618" spans="1:9">
      <c r="A6618" s="255" t="s">
        <v>7798</v>
      </c>
      <c r="B6618" s="9">
        <v>7</v>
      </c>
      <c r="C6618" s="255" t="s">
        <v>9106</v>
      </c>
      <c r="D6618" s="9">
        <v>1289562.3992962316</v>
      </c>
      <c r="E6618" s="9">
        <v>1747476.4279072278</v>
      </c>
      <c r="F6618" s="255" t="s">
        <v>9136</v>
      </c>
      <c r="G6618" s="9"/>
      <c r="H6618" s="255" t="s">
        <v>9171</v>
      </c>
      <c r="I6618" s="9">
        <v>4</v>
      </c>
    </row>
    <row r="6619" spans="1:9">
      <c r="A6619" s="255" t="s">
        <v>7799</v>
      </c>
      <c r="B6619" s="9">
        <v>7</v>
      </c>
      <c r="C6619" s="255" t="s">
        <v>9107</v>
      </c>
      <c r="D6619" s="9">
        <v>6849640701.9570913</v>
      </c>
      <c r="E6619" s="9">
        <v>1747476.4279072278</v>
      </c>
      <c r="F6619" s="255" t="s">
        <v>9136</v>
      </c>
      <c r="G6619" s="9"/>
      <c r="H6619" s="255" t="s">
        <v>9171</v>
      </c>
      <c r="I6619" s="9">
        <v>4</v>
      </c>
    </row>
    <row r="6620" spans="1:9">
      <c r="A6620" s="255" t="s">
        <v>7800</v>
      </c>
      <c r="B6620" s="9">
        <v>7</v>
      </c>
      <c r="C6620" s="255" t="s">
        <v>9108</v>
      </c>
      <c r="D6620" s="9">
        <v>0.73795696394062804</v>
      </c>
      <c r="E6620" s="9">
        <v>1747476.4279072278</v>
      </c>
      <c r="F6620" s="255" t="s">
        <v>9136</v>
      </c>
      <c r="G6620" s="9"/>
      <c r="H6620" s="255" t="s">
        <v>9171</v>
      </c>
      <c r="I6620" s="9">
        <v>4</v>
      </c>
    </row>
    <row r="6621" spans="1:9">
      <c r="A6621" s="255" t="s">
        <v>7801</v>
      </c>
      <c r="B6621" s="9">
        <v>7</v>
      </c>
      <c r="C6621" s="255" t="s">
        <v>9215</v>
      </c>
      <c r="D6621" s="9">
        <v>3919.7328173177129</v>
      </c>
      <c r="E6621" s="9">
        <v>1747476.4279072278</v>
      </c>
      <c r="F6621" s="255" t="s">
        <v>9136</v>
      </c>
      <c r="G6621" s="9"/>
      <c r="H6621" s="255" t="s">
        <v>9171</v>
      </c>
      <c r="I6621" s="9">
        <v>4</v>
      </c>
    </row>
    <row r="6622" spans="1:9">
      <c r="A6622" s="255" t="s">
        <v>7802</v>
      </c>
      <c r="B6622" s="9">
        <v>7</v>
      </c>
      <c r="C6622" s="255" t="s">
        <v>9106</v>
      </c>
      <c r="D6622" s="9">
        <v>0</v>
      </c>
      <c r="E6622" s="9">
        <v>1747476.4279072278</v>
      </c>
      <c r="F6622" s="255" t="s">
        <v>9137</v>
      </c>
      <c r="G6622" s="9"/>
      <c r="H6622" s="255" t="s">
        <v>9171</v>
      </c>
      <c r="I6622" s="9">
        <v>4</v>
      </c>
    </row>
    <row r="6623" spans="1:9">
      <c r="A6623" s="255" t="s">
        <v>7803</v>
      </c>
      <c r="B6623" s="9">
        <v>7</v>
      </c>
      <c r="C6623" s="255" t="s">
        <v>9107</v>
      </c>
      <c r="D6623" s="9">
        <v>-1318849333.8521316</v>
      </c>
      <c r="E6623" s="9">
        <v>1747476.4279072278</v>
      </c>
      <c r="F6623" s="255" t="s">
        <v>9137</v>
      </c>
      <c r="G6623" s="9"/>
      <c r="H6623" s="255" t="s">
        <v>9171</v>
      </c>
      <c r="I6623" s="9">
        <v>4</v>
      </c>
    </row>
    <row r="6624" spans="1:9">
      <c r="A6624" s="255" t="s">
        <v>7804</v>
      </c>
      <c r="B6624" s="9">
        <v>7</v>
      </c>
      <c r="C6624" s="255" t="s">
        <v>9108</v>
      </c>
      <c r="D6624" s="9">
        <v>0</v>
      </c>
      <c r="E6624" s="9">
        <v>1747476.4279072278</v>
      </c>
      <c r="F6624" s="255" t="s">
        <v>9137</v>
      </c>
      <c r="G6624" s="9"/>
      <c r="H6624" s="255" t="s">
        <v>9171</v>
      </c>
      <c r="I6624" s="9">
        <v>4</v>
      </c>
    </row>
    <row r="6625" spans="1:9">
      <c r="A6625" s="255" t="s">
        <v>7805</v>
      </c>
      <c r="B6625" s="9">
        <v>7</v>
      </c>
      <c r="C6625" s="255" t="s">
        <v>9215</v>
      </c>
      <c r="D6625" s="9">
        <v>-754.71652309014632</v>
      </c>
      <c r="E6625" s="9">
        <v>1747476.4279072278</v>
      </c>
      <c r="F6625" s="255" t="s">
        <v>9137</v>
      </c>
      <c r="G6625" s="9"/>
      <c r="H6625" s="255" t="s">
        <v>9171</v>
      </c>
      <c r="I6625" s="9">
        <v>4</v>
      </c>
    </row>
    <row r="6626" spans="1:9">
      <c r="A6626" s="255" t="s">
        <v>7806</v>
      </c>
      <c r="B6626" s="9">
        <v>7</v>
      </c>
      <c r="C6626" s="255" t="s">
        <v>9106</v>
      </c>
      <c r="D6626" s="9">
        <v>1281406.1366331447</v>
      </c>
      <c r="E6626" s="9">
        <v>1747476.4279072278</v>
      </c>
      <c r="F6626" s="255" t="s">
        <v>9138</v>
      </c>
      <c r="G6626" s="9"/>
      <c r="H6626" s="255" t="s">
        <v>9171</v>
      </c>
      <c r="I6626" s="9">
        <v>4</v>
      </c>
    </row>
    <row r="6627" spans="1:9">
      <c r="A6627" s="255" t="s">
        <v>7807</v>
      </c>
      <c r="B6627" s="9">
        <v>7</v>
      </c>
      <c r="C6627" s="255" t="s">
        <v>9107</v>
      </c>
      <c r="D6627" s="9">
        <v>5530791368.1049604</v>
      </c>
      <c r="E6627" s="9">
        <v>1747476.4279072278</v>
      </c>
      <c r="F6627" s="255" t="s">
        <v>9138</v>
      </c>
      <c r="G6627" s="9"/>
      <c r="H6627" s="255" t="s">
        <v>9171</v>
      </c>
      <c r="I6627" s="9">
        <v>4</v>
      </c>
    </row>
    <row r="6628" spans="1:9">
      <c r="A6628" s="255" t="s">
        <v>7808</v>
      </c>
      <c r="B6628" s="9">
        <v>7</v>
      </c>
      <c r="C6628" s="255" t="s">
        <v>9108</v>
      </c>
      <c r="D6628" s="9">
        <v>0.73328951176054069</v>
      </c>
      <c r="E6628" s="9">
        <v>1747476.4279072278</v>
      </c>
      <c r="F6628" s="255" t="s">
        <v>9138</v>
      </c>
      <c r="G6628" s="9"/>
      <c r="H6628" s="255" t="s">
        <v>9171</v>
      </c>
      <c r="I6628" s="9">
        <v>4</v>
      </c>
    </row>
    <row r="6629" spans="1:9">
      <c r="A6629" s="255" t="s">
        <v>7809</v>
      </c>
      <c r="B6629" s="9">
        <v>7</v>
      </c>
      <c r="C6629" s="255" t="s">
        <v>9215</v>
      </c>
      <c r="D6629" s="9">
        <v>3165.016294227567</v>
      </c>
      <c r="E6629" s="9">
        <v>1747476.4279072278</v>
      </c>
      <c r="F6629" s="255" t="s">
        <v>9138</v>
      </c>
      <c r="G6629" s="9"/>
      <c r="H6629" s="255" t="s">
        <v>9171</v>
      </c>
      <c r="I6629" s="9">
        <v>4</v>
      </c>
    </row>
    <row r="6630" spans="1:9">
      <c r="A6630" s="255" t="s">
        <v>7810</v>
      </c>
      <c r="B6630" s="9">
        <v>7</v>
      </c>
      <c r="C6630" s="255" t="s">
        <v>9106</v>
      </c>
      <c r="D6630" s="9">
        <v>1175349.5296598547</v>
      </c>
      <c r="E6630" s="9">
        <v>1747476.4279072278</v>
      </c>
      <c r="F6630" s="255" t="s">
        <v>9139</v>
      </c>
      <c r="G6630" s="9"/>
      <c r="H6630" s="255" t="s">
        <v>9171</v>
      </c>
      <c r="I6630" s="9">
        <v>4</v>
      </c>
    </row>
    <row r="6631" spans="1:9">
      <c r="A6631" s="255" t="s">
        <v>7811</v>
      </c>
      <c r="B6631" s="9">
        <v>7</v>
      </c>
      <c r="C6631" s="255" t="s">
        <v>9107</v>
      </c>
      <c r="D6631" s="9">
        <v>2880004545.7733388</v>
      </c>
      <c r="E6631" s="9">
        <v>1747476.4279072278</v>
      </c>
      <c r="F6631" s="255" t="s">
        <v>9139</v>
      </c>
      <c r="G6631" s="9"/>
      <c r="H6631" s="255" t="s">
        <v>9171</v>
      </c>
      <c r="I6631" s="9">
        <v>4</v>
      </c>
    </row>
    <row r="6632" spans="1:9">
      <c r="A6632" s="255" t="s">
        <v>7812</v>
      </c>
      <c r="B6632" s="9">
        <v>7</v>
      </c>
      <c r="C6632" s="255" t="s">
        <v>9108</v>
      </c>
      <c r="D6632" s="9">
        <v>0.6725982169999567</v>
      </c>
      <c r="E6632" s="9">
        <v>1747476.4279072278</v>
      </c>
      <c r="F6632" s="255" t="s">
        <v>9139</v>
      </c>
      <c r="G6632" s="9"/>
      <c r="H6632" s="255" t="s">
        <v>9171</v>
      </c>
      <c r="I6632" s="9">
        <v>4</v>
      </c>
    </row>
    <row r="6633" spans="1:9">
      <c r="A6633" s="255" t="s">
        <v>7813</v>
      </c>
      <c r="B6633" s="9">
        <v>7</v>
      </c>
      <c r="C6633" s="255" t="s">
        <v>9215</v>
      </c>
      <c r="D6633" s="9">
        <v>1648.0935020236143</v>
      </c>
      <c r="E6633" s="9">
        <v>1747476.4279072278</v>
      </c>
      <c r="F6633" s="255" t="s">
        <v>9139</v>
      </c>
      <c r="G6633" s="9"/>
      <c r="H6633" s="255" t="s">
        <v>9171</v>
      </c>
      <c r="I6633" s="9">
        <v>4</v>
      </c>
    </row>
    <row r="6634" spans="1:9">
      <c r="A6634" s="255" t="s">
        <v>7814</v>
      </c>
      <c r="B6634" s="9">
        <v>7</v>
      </c>
      <c r="C6634" s="255" t="s">
        <v>9106</v>
      </c>
      <c r="D6634" s="9">
        <v>1329808.4933325027</v>
      </c>
      <c r="E6634" s="9">
        <v>1747476.4279072278</v>
      </c>
      <c r="F6634" s="255" t="s">
        <v>9140</v>
      </c>
      <c r="G6634" s="9"/>
      <c r="H6634" s="255" t="s">
        <v>9171</v>
      </c>
      <c r="I6634" s="9">
        <v>4</v>
      </c>
    </row>
    <row r="6635" spans="1:9">
      <c r="A6635" s="255" t="s">
        <v>7815</v>
      </c>
      <c r="B6635" s="9">
        <v>7</v>
      </c>
      <c r="C6635" s="255" t="s">
        <v>9107</v>
      </c>
      <c r="D6635" s="9">
        <v>2788403540.0805845</v>
      </c>
      <c r="E6635" s="9">
        <v>1747476.4279072278</v>
      </c>
      <c r="F6635" s="255" t="s">
        <v>9140</v>
      </c>
      <c r="G6635" s="9"/>
      <c r="H6635" s="255" t="s">
        <v>9171</v>
      </c>
      <c r="I6635" s="9">
        <v>4</v>
      </c>
    </row>
    <row r="6636" spans="1:9">
      <c r="A6636" s="255" t="s">
        <v>7816</v>
      </c>
      <c r="B6636" s="9">
        <v>7</v>
      </c>
      <c r="C6636" s="255" t="s">
        <v>9108</v>
      </c>
      <c r="D6636" s="9">
        <v>0.76098794358277955</v>
      </c>
      <c r="E6636" s="9">
        <v>1747476.4279072278</v>
      </c>
      <c r="F6636" s="255" t="s">
        <v>9140</v>
      </c>
      <c r="G6636" s="9"/>
      <c r="H6636" s="255" t="s">
        <v>9171</v>
      </c>
      <c r="I6636" s="9">
        <v>4</v>
      </c>
    </row>
    <row r="6637" spans="1:9">
      <c r="A6637" s="255" t="s">
        <v>7817</v>
      </c>
      <c r="B6637" s="9">
        <v>7</v>
      </c>
      <c r="C6637" s="255" t="s">
        <v>9215</v>
      </c>
      <c r="D6637" s="9">
        <v>1595.6744798097036</v>
      </c>
      <c r="E6637" s="9">
        <v>1747476.4279072278</v>
      </c>
      <c r="F6637" s="255" t="s">
        <v>9140</v>
      </c>
      <c r="G6637" s="9"/>
      <c r="H6637" s="255" t="s">
        <v>9171</v>
      </c>
      <c r="I6637" s="9">
        <v>4</v>
      </c>
    </row>
    <row r="6638" spans="1:9">
      <c r="A6638" s="255" t="s">
        <v>7818</v>
      </c>
      <c r="B6638" s="9">
        <v>7</v>
      </c>
      <c r="C6638" s="255" t="s">
        <v>9106</v>
      </c>
      <c r="D6638" s="9">
        <v>0</v>
      </c>
      <c r="E6638" s="9">
        <v>1747476.4279072278</v>
      </c>
      <c r="F6638" s="255" t="s">
        <v>9141</v>
      </c>
      <c r="G6638" s="9"/>
      <c r="H6638" s="255" t="s">
        <v>9171</v>
      </c>
      <c r="I6638" s="9">
        <v>4</v>
      </c>
    </row>
    <row r="6639" spans="1:9">
      <c r="A6639" s="255" t="s">
        <v>7819</v>
      </c>
      <c r="B6639" s="9">
        <v>7</v>
      </c>
      <c r="C6639" s="255" t="s">
        <v>9107</v>
      </c>
      <c r="D6639" s="9">
        <v>0</v>
      </c>
      <c r="E6639" s="9">
        <v>1747476.4279072278</v>
      </c>
      <c r="F6639" s="255" t="s">
        <v>9141</v>
      </c>
      <c r="G6639" s="9"/>
      <c r="H6639" s="255" t="s">
        <v>9171</v>
      </c>
      <c r="I6639" s="9">
        <v>4</v>
      </c>
    </row>
    <row r="6640" spans="1:9">
      <c r="A6640" s="255" t="s">
        <v>7820</v>
      </c>
      <c r="B6640" s="9">
        <v>7</v>
      </c>
      <c r="C6640" s="255" t="s">
        <v>9108</v>
      </c>
      <c r="D6640" s="9">
        <v>0</v>
      </c>
      <c r="E6640" s="9">
        <v>1747476.4279072278</v>
      </c>
      <c r="F6640" s="255" t="s">
        <v>9141</v>
      </c>
      <c r="G6640" s="9"/>
      <c r="H6640" s="255" t="s">
        <v>9171</v>
      </c>
      <c r="I6640" s="9">
        <v>4</v>
      </c>
    </row>
    <row r="6641" spans="1:9">
      <c r="A6641" s="255" t="s">
        <v>7821</v>
      </c>
      <c r="B6641" s="9">
        <v>7</v>
      </c>
      <c r="C6641" s="255" t="s">
        <v>9215</v>
      </c>
      <c r="D6641" s="9">
        <v>0</v>
      </c>
      <c r="E6641" s="9">
        <v>1747476.4279072278</v>
      </c>
      <c r="F6641" s="255" t="s">
        <v>9141</v>
      </c>
      <c r="G6641" s="9"/>
      <c r="H6641" s="255" t="s">
        <v>9171</v>
      </c>
      <c r="I6641" s="9">
        <v>4</v>
      </c>
    </row>
    <row r="6642" spans="1:9">
      <c r="A6642" s="255" t="s">
        <v>7822</v>
      </c>
      <c r="B6642" s="9">
        <v>8</v>
      </c>
      <c r="C6642" s="255" t="s">
        <v>9106</v>
      </c>
      <c r="D6642" s="9">
        <v>1394512.8929098991</v>
      </c>
      <c r="E6642" s="9">
        <v>1747861.7394594473</v>
      </c>
      <c r="F6642" s="255" t="s">
        <v>9117</v>
      </c>
      <c r="G6642" s="9"/>
      <c r="H6642" s="255" t="s">
        <v>9171</v>
      </c>
      <c r="I6642" s="9">
        <v>4</v>
      </c>
    </row>
    <row r="6643" spans="1:9">
      <c r="A6643" s="255" t="s">
        <v>7823</v>
      </c>
      <c r="B6643" s="9">
        <v>8</v>
      </c>
      <c r="C6643" s="255" t="s">
        <v>9107</v>
      </c>
      <c r="D6643" s="9">
        <v>6834507570.5811949</v>
      </c>
      <c r="E6643" s="9">
        <v>1747861.7394594473</v>
      </c>
      <c r="F6643" s="255" t="s">
        <v>9117</v>
      </c>
      <c r="G6643" s="9"/>
      <c r="H6643" s="255" t="s">
        <v>9171</v>
      </c>
      <c r="I6643" s="9">
        <v>4</v>
      </c>
    </row>
    <row r="6644" spans="1:9">
      <c r="A6644" s="255" t="s">
        <v>7824</v>
      </c>
      <c r="B6644" s="9">
        <v>8</v>
      </c>
      <c r="C6644" s="255" t="s">
        <v>9108</v>
      </c>
      <c r="D6644" s="9">
        <v>0.7978393607615516</v>
      </c>
      <c r="E6644" s="9">
        <v>1747861.7394594473</v>
      </c>
      <c r="F6644" s="255" t="s">
        <v>9117</v>
      </c>
      <c r="G6644" s="9"/>
      <c r="H6644" s="255" t="s">
        <v>9171</v>
      </c>
      <c r="I6644" s="9">
        <v>4</v>
      </c>
    </row>
    <row r="6645" spans="1:9">
      <c r="A6645" s="255" t="s">
        <v>7825</v>
      </c>
      <c r="B6645" s="9">
        <v>8</v>
      </c>
      <c r="C6645" s="255" t="s">
        <v>9215</v>
      </c>
      <c r="D6645" s="9">
        <v>3910.2106398271922</v>
      </c>
      <c r="E6645" s="9">
        <v>1747861.7394594473</v>
      </c>
      <c r="F6645" s="255" t="s">
        <v>9117</v>
      </c>
      <c r="G6645" s="9"/>
      <c r="H6645" s="255" t="s">
        <v>9171</v>
      </c>
      <c r="I6645" s="9">
        <v>4</v>
      </c>
    </row>
    <row r="6646" spans="1:9">
      <c r="A6646" s="255" t="s">
        <v>7826</v>
      </c>
      <c r="B6646" s="9">
        <v>8</v>
      </c>
      <c r="C6646" s="255" t="s">
        <v>9106</v>
      </c>
      <c r="D6646" s="9">
        <v>0</v>
      </c>
      <c r="E6646" s="9">
        <v>1747861.7394594473</v>
      </c>
      <c r="F6646" s="255" t="s">
        <v>9118</v>
      </c>
      <c r="G6646" s="9"/>
      <c r="H6646" s="255" t="s">
        <v>9171</v>
      </c>
      <c r="I6646" s="9">
        <v>4</v>
      </c>
    </row>
    <row r="6647" spans="1:9">
      <c r="A6647" s="255" t="s">
        <v>7827</v>
      </c>
      <c r="B6647" s="9">
        <v>8</v>
      </c>
      <c r="C6647" s="255" t="s">
        <v>9107</v>
      </c>
      <c r="D6647" s="9">
        <v>0</v>
      </c>
      <c r="E6647" s="9">
        <v>1747861.7394594473</v>
      </c>
      <c r="F6647" s="255" t="s">
        <v>9118</v>
      </c>
      <c r="G6647" s="9"/>
      <c r="H6647" s="255" t="s">
        <v>9171</v>
      </c>
      <c r="I6647" s="9">
        <v>4</v>
      </c>
    </row>
    <row r="6648" spans="1:9">
      <c r="A6648" s="255" t="s">
        <v>7828</v>
      </c>
      <c r="B6648" s="9">
        <v>8</v>
      </c>
      <c r="C6648" s="255" t="s">
        <v>9108</v>
      </c>
      <c r="D6648" s="9">
        <v>0</v>
      </c>
      <c r="E6648" s="9">
        <v>1747861.7394594473</v>
      </c>
      <c r="F6648" s="255" t="s">
        <v>9118</v>
      </c>
      <c r="G6648" s="9"/>
      <c r="H6648" s="255" t="s">
        <v>9171</v>
      </c>
      <c r="I6648" s="9">
        <v>4</v>
      </c>
    </row>
    <row r="6649" spans="1:9">
      <c r="A6649" s="255" t="s">
        <v>7829</v>
      </c>
      <c r="B6649" s="9">
        <v>8</v>
      </c>
      <c r="C6649" s="255" t="s">
        <v>9215</v>
      </c>
      <c r="D6649" s="9">
        <v>0</v>
      </c>
      <c r="E6649" s="9">
        <v>1747861.7394594473</v>
      </c>
      <c r="F6649" s="255" t="s">
        <v>9118</v>
      </c>
      <c r="G6649" s="9"/>
      <c r="H6649" s="255" t="s">
        <v>9171</v>
      </c>
      <c r="I6649" s="9">
        <v>4</v>
      </c>
    </row>
    <row r="6650" spans="1:9">
      <c r="A6650" s="255" t="s">
        <v>7830</v>
      </c>
      <c r="B6650" s="9">
        <v>8</v>
      </c>
      <c r="C6650" s="255" t="s">
        <v>9106</v>
      </c>
      <c r="D6650" s="9">
        <v>0</v>
      </c>
      <c r="E6650" s="9">
        <v>1747861.7394594473</v>
      </c>
      <c r="F6650" s="255" t="s">
        <v>9119</v>
      </c>
      <c r="G6650" s="9"/>
      <c r="H6650" s="255" t="s">
        <v>9171</v>
      </c>
      <c r="I6650" s="9">
        <v>4</v>
      </c>
    </row>
    <row r="6651" spans="1:9">
      <c r="A6651" s="255" t="s">
        <v>7831</v>
      </c>
      <c r="B6651" s="9">
        <v>8</v>
      </c>
      <c r="C6651" s="255" t="s">
        <v>9107</v>
      </c>
      <c r="D6651" s="9">
        <v>0</v>
      </c>
      <c r="E6651" s="9">
        <v>1747861.7394594473</v>
      </c>
      <c r="F6651" s="255" t="s">
        <v>9119</v>
      </c>
      <c r="G6651" s="9"/>
      <c r="H6651" s="255" t="s">
        <v>9171</v>
      </c>
      <c r="I6651" s="9">
        <v>4</v>
      </c>
    </row>
    <row r="6652" spans="1:9">
      <c r="A6652" s="255" t="s">
        <v>7832</v>
      </c>
      <c r="B6652" s="9">
        <v>8</v>
      </c>
      <c r="C6652" s="255" t="s">
        <v>9108</v>
      </c>
      <c r="D6652" s="9">
        <v>0</v>
      </c>
      <c r="E6652" s="9">
        <v>1747861.7394594473</v>
      </c>
      <c r="F6652" s="255" t="s">
        <v>9119</v>
      </c>
      <c r="G6652" s="9"/>
      <c r="H6652" s="255" t="s">
        <v>9171</v>
      </c>
      <c r="I6652" s="9">
        <v>4</v>
      </c>
    </row>
    <row r="6653" spans="1:9">
      <c r="A6653" s="255" t="s">
        <v>7833</v>
      </c>
      <c r="B6653" s="9">
        <v>8</v>
      </c>
      <c r="C6653" s="255" t="s">
        <v>9215</v>
      </c>
      <c r="D6653" s="9">
        <v>0</v>
      </c>
      <c r="E6653" s="9">
        <v>1747861.7394594473</v>
      </c>
      <c r="F6653" s="255" t="s">
        <v>9119</v>
      </c>
      <c r="G6653" s="9"/>
      <c r="H6653" s="255" t="s">
        <v>9171</v>
      </c>
      <c r="I6653" s="9">
        <v>4</v>
      </c>
    </row>
    <row r="6654" spans="1:9">
      <c r="A6654" s="255" t="s">
        <v>7834</v>
      </c>
      <c r="B6654" s="9">
        <v>8</v>
      </c>
      <c r="C6654" s="255" t="s">
        <v>9106</v>
      </c>
      <c r="D6654" s="9">
        <v>0</v>
      </c>
      <c r="E6654" s="9">
        <v>1747861.7394594473</v>
      </c>
      <c r="F6654" s="255" t="s">
        <v>9120</v>
      </c>
      <c r="G6654" s="9"/>
      <c r="H6654" s="255" t="s">
        <v>9171</v>
      </c>
      <c r="I6654" s="9">
        <v>4</v>
      </c>
    </row>
    <row r="6655" spans="1:9">
      <c r="A6655" s="255" t="s">
        <v>7835</v>
      </c>
      <c r="B6655" s="9">
        <v>8</v>
      </c>
      <c r="C6655" s="255" t="s">
        <v>9107</v>
      </c>
      <c r="D6655" s="9">
        <v>0</v>
      </c>
      <c r="E6655" s="9">
        <v>1747861.7394594473</v>
      </c>
      <c r="F6655" s="255" t="s">
        <v>9120</v>
      </c>
      <c r="G6655" s="9"/>
      <c r="H6655" s="255" t="s">
        <v>9171</v>
      </c>
      <c r="I6655" s="9">
        <v>4</v>
      </c>
    </row>
    <row r="6656" spans="1:9">
      <c r="A6656" s="255" t="s">
        <v>7836</v>
      </c>
      <c r="B6656" s="9">
        <v>8</v>
      </c>
      <c r="C6656" s="255" t="s">
        <v>9108</v>
      </c>
      <c r="D6656" s="9">
        <v>0</v>
      </c>
      <c r="E6656" s="9">
        <v>1747861.7394594473</v>
      </c>
      <c r="F6656" s="255" t="s">
        <v>9120</v>
      </c>
      <c r="G6656" s="9"/>
      <c r="H6656" s="255" t="s">
        <v>9171</v>
      </c>
      <c r="I6656" s="9">
        <v>4</v>
      </c>
    </row>
    <row r="6657" spans="1:9">
      <c r="A6657" s="255" t="s">
        <v>7837</v>
      </c>
      <c r="B6657" s="9">
        <v>8</v>
      </c>
      <c r="C6657" s="255" t="s">
        <v>9215</v>
      </c>
      <c r="D6657" s="9">
        <v>0</v>
      </c>
      <c r="E6657" s="9">
        <v>1747861.7394594473</v>
      </c>
      <c r="F6657" s="255" t="s">
        <v>9120</v>
      </c>
      <c r="G6657" s="9"/>
      <c r="H6657" s="255" t="s">
        <v>9171</v>
      </c>
      <c r="I6657" s="9">
        <v>4</v>
      </c>
    </row>
    <row r="6658" spans="1:9">
      <c r="A6658" s="255" t="s">
        <v>7838</v>
      </c>
      <c r="B6658" s="9">
        <v>8</v>
      </c>
      <c r="C6658" s="255" t="s">
        <v>9106</v>
      </c>
      <c r="D6658" s="9">
        <v>0</v>
      </c>
      <c r="E6658" s="9">
        <v>1747861.7394594473</v>
      </c>
      <c r="F6658" s="255" t="s">
        <v>9121</v>
      </c>
      <c r="G6658" s="9"/>
      <c r="H6658" s="255" t="s">
        <v>9171</v>
      </c>
      <c r="I6658" s="9">
        <v>4</v>
      </c>
    </row>
    <row r="6659" spans="1:9">
      <c r="A6659" s="255" t="s">
        <v>7839</v>
      </c>
      <c r="B6659" s="9">
        <v>8</v>
      </c>
      <c r="C6659" s="255" t="s">
        <v>9107</v>
      </c>
      <c r="D6659" s="9">
        <v>0</v>
      </c>
      <c r="E6659" s="9">
        <v>1747861.7394594473</v>
      </c>
      <c r="F6659" s="255" t="s">
        <v>9121</v>
      </c>
      <c r="G6659" s="9"/>
      <c r="H6659" s="255" t="s">
        <v>9171</v>
      </c>
      <c r="I6659" s="9">
        <v>4</v>
      </c>
    </row>
    <row r="6660" spans="1:9">
      <c r="A6660" s="255" t="s">
        <v>7840</v>
      </c>
      <c r="B6660" s="9">
        <v>8</v>
      </c>
      <c r="C6660" s="255" t="s">
        <v>9108</v>
      </c>
      <c r="D6660" s="9">
        <v>0</v>
      </c>
      <c r="E6660" s="9">
        <v>1747861.7394594473</v>
      </c>
      <c r="F6660" s="255" t="s">
        <v>9121</v>
      </c>
      <c r="G6660" s="9"/>
      <c r="H6660" s="255" t="s">
        <v>9171</v>
      </c>
      <c r="I6660" s="9">
        <v>4</v>
      </c>
    </row>
    <row r="6661" spans="1:9">
      <c r="A6661" s="255" t="s">
        <v>7841</v>
      </c>
      <c r="B6661" s="9">
        <v>8</v>
      </c>
      <c r="C6661" s="255" t="s">
        <v>9215</v>
      </c>
      <c r="D6661" s="9">
        <v>0</v>
      </c>
      <c r="E6661" s="9">
        <v>1747861.7394594473</v>
      </c>
      <c r="F6661" s="255" t="s">
        <v>9121</v>
      </c>
      <c r="G6661" s="9"/>
      <c r="H6661" s="255" t="s">
        <v>9171</v>
      </c>
      <c r="I6661" s="9">
        <v>4</v>
      </c>
    </row>
    <row r="6662" spans="1:9">
      <c r="A6662" s="255" t="s">
        <v>7842</v>
      </c>
      <c r="B6662" s="9">
        <v>8</v>
      </c>
      <c r="C6662" s="255" t="s">
        <v>9106</v>
      </c>
      <c r="D6662" s="9">
        <v>0</v>
      </c>
      <c r="E6662" s="9">
        <v>1747861.7394594473</v>
      </c>
      <c r="F6662" s="255" t="s">
        <v>9122</v>
      </c>
      <c r="G6662" s="9"/>
      <c r="H6662" s="255" t="s">
        <v>9171</v>
      </c>
      <c r="I6662" s="9">
        <v>4</v>
      </c>
    </row>
    <row r="6663" spans="1:9">
      <c r="A6663" s="255" t="s">
        <v>7843</v>
      </c>
      <c r="B6663" s="9">
        <v>8</v>
      </c>
      <c r="C6663" s="255" t="s">
        <v>9107</v>
      </c>
      <c r="D6663" s="9">
        <v>0</v>
      </c>
      <c r="E6663" s="9">
        <v>1747861.7394594473</v>
      </c>
      <c r="F6663" s="255" t="s">
        <v>9122</v>
      </c>
      <c r="G6663" s="9"/>
      <c r="H6663" s="255" t="s">
        <v>9171</v>
      </c>
      <c r="I6663" s="9">
        <v>4</v>
      </c>
    </row>
    <row r="6664" spans="1:9">
      <c r="A6664" s="255" t="s">
        <v>7844</v>
      </c>
      <c r="B6664" s="9">
        <v>8</v>
      </c>
      <c r="C6664" s="255" t="s">
        <v>9108</v>
      </c>
      <c r="D6664" s="9">
        <v>0</v>
      </c>
      <c r="E6664" s="9">
        <v>1747861.7394594473</v>
      </c>
      <c r="F6664" s="255" t="s">
        <v>9122</v>
      </c>
      <c r="G6664" s="9"/>
      <c r="H6664" s="255" t="s">
        <v>9171</v>
      </c>
      <c r="I6664" s="9">
        <v>4</v>
      </c>
    </row>
    <row r="6665" spans="1:9">
      <c r="A6665" s="255" t="s">
        <v>7845</v>
      </c>
      <c r="B6665" s="9">
        <v>8</v>
      </c>
      <c r="C6665" s="255" t="s">
        <v>9215</v>
      </c>
      <c r="D6665" s="9">
        <v>0</v>
      </c>
      <c r="E6665" s="9">
        <v>1747861.7394594473</v>
      </c>
      <c r="F6665" s="255" t="s">
        <v>9122</v>
      </c>
      <c r="G6665" s="9"/>
      <c r="H6665" s="255" t="s">
        <v>9171</v>
      </c>
      <c r="I6665" s="9">
        <v>4</v>
      </c>
    </row>
    <row r="6666" spans="1:9">
      <c r="A6666" s="255" t="s">
        <v>7846</v>
      </c>
      <c r="B6666" s="9">
        <v>8</v>
      </c>
      <c r="C6666" s="255" t="s">
        <v>9106</v>
      </c>
      <c r="D6666" s="9">
        <v>0</v>
      </c>
      <c r="E6666" s="9">
        <v>1747861.7394594473</v>
      </c>
      <c r="F6666" s="255" t="s">
        <v>9123</v>
      </c>
      <c r="G6666" s="9"/>
      <c r="H6666" s="255" t="s">
        <v>9171</v>
      </c>
      <c r="I6666" s="9">
        <v>4</v>
      </c>
    </row>
    <row r="6667" spans="1:9">
      <c r="A6667" s="255" t="s">
        <v>7847</v>
      </c>
      <c r="B6667" s="9">
        <v>8</v>
      </c>
      <c r="C6667" s="255" t="s">
        <v>9107</v>
      </c>
      <c r="D6667" s="9">
        <v>0</v>
      </c>
      <c r="E6667" s="9">
        <v>1747861.7394594473</v>
      </c>
      <c r="F6667" s="255" t="s">
        <v>9123</v>
      </c>
      <c r="G6667" s="9"/>
      <c r="H6667" s="255" t="s">
        <v>9171</v>
      </c>
      <c r="I6667" s="9">
        <v>4</v>
      </c>
    </row>
    <row r="6668" spans="1:9">
      <c r="A6668" s="255" t="s">
        <v>7848</v>
      </c>
      <c r="B6668" s="9">
        <v>8</v>
      </c>
      <c r="C6668" s="255" t="s">
        <v>9108</v>
      </c>
      <c r="D6668" s="9">
        <v>0</v>
      </c>
      <c r="E6668" s="9">
        <v>1747861.7394594473</v>
      </c>
      <c r="F6668" s="255" t="s">
        <v>9123</v>
      </c>
      <c r="G6668" s="9"/>
      <c r="H6668" s="255" t="s">
        <v>9171</v>
      </c>
      <c r="I6668" s="9">
        <v>4</v>
      </c>
    </row>
    <row r="6669" spans="1:9">
      <c r="A6669" s="255" t="s">
        <v>7849</v>
      </c>
      <c r="B6669" s="9">
        <v>8</v>
      </c>
      <c r="C6669" s="255" t="s">
        <v>9215</v>
      </c>
      <c r="D6669" s="9">
        <v>0</v>
      </c>
      <c r="E6669" s="9">
        <v>1747861.7394594473</v>
      </c>
      <c r="F6669" s="255" t="s">
        <v>9123</v>
      </c>
      <c r="G6669" s="9"/>
      <c r="H6669" s="255" t="s">
        <v>9171</v>
      </c>
      <c r="I6669" s="9">
        <v>4</v>
      </c>
    </row>
    <row r="6670" spans="1:9">
      <c r="A6670" s="255" t="s">
        <v>7850</v>
      </c>
      <c r="B6670" s="9">
        <v>8</v>
      </c>
      <c r="C6670" s="255" t="s">
        <v>9106</v>
      </c>
      <c r="D6670" s="9">
        <v>0</v>
      </c>
      <c r="E6670" s="9">
        <v>1747861.7394594473</v>
      </c>
      <c r="F6670" s="255" t="s">
        <v>9124</v>
      </c>
      <c r="G6670" s="9"/>
      <c r="H6670" s="255" t="s">
        <v>9171</v>
      </c>
      <c r="I6670" s="9">
        <v>4</v>
      </c>
    </row>
    <row r="6671" spans="1:9">
      <c r="A6671" s="255" t="s">
        <v>7851</v>
      </c>
      <c r="B6671" s="9">
        <v>8</v>
      </c>
      <c r="C6671" s="255" t="s">
        <v>9107</v>
      </c>
      <c r="D6671" s="9">
        <v>0</v>
      </c>
      <c r="E6671" s="9">
        <v>1747861.7394594473</v>
      </c>
      <c r="F6671" s="255" t="s">
        <v>9124</v>
      </c>
      <c r="G6671" s="9"/>
      <c r="H6671" s="255" t="s">
        <v>9171</v>
      </c>
      <c r="I6671" s="9">
        <v>4</v>
      </c>
    </row>
    <row r="6672" spans="1:9">
      <c r="A6672" s="255" t="s">
        <v>7852</v>
      </c>
      <c r="B6672" s="9">
        <v>8</v>
      </c>
      <c r="C6672" s="255" t="s">
        <v>9108</v>
      </c>
      <c r="D6672" s="9">
        <v>0</v>
      </c>
      <c r="E6672" s="9">
        <v>1747861.7394594473</v>
      </c>
      <c r="F6672" s="255" t="s">
        <v>9124</v>
      </c>
      <c r="G6672" s="9"/>
      <c r="H6672" s="255" t="s">
        <v>9171</v>
      </c>
      <c r="I6672" s="9">
        <v>4</v>
      </c>
    </row>
    <row r="6673" spans="1:9">
      <c r="A6673" s="255" t="s">
        <v>7853</v>
      </c>
      <c r="B6673" s="9">
        <v>8</v>
      </c>
      <c r="C6673" s="255" t="s">
        <v>9215</v>
      </c>
      <c r="D6673" s="9">
        <v>0</v>
      </c>
      <c r="E6673" s="9">
        <v>1747861.7394594473</v>
      </c>
      <c r="F6673" s="255" t="s">
        <v>9124</v>
      </c>
      <c r="G6673" s="9"/>
      <c r="H6673" s="255" t="s">
        <v>9171</v>
      </c>
      <c r="I6673" s="9">
        <v>4</v>
      </c>
    </row>
    <row r="6674" spans="1:9">
      <c r="A6674" s="255" t="s">
        <v>7854</v>
      </c>
      <c r="B6674" s="9">
        <v>8</v>
      </c>
      <c r="C6674" s="255" t="s">
        <v>9106</v>
      </c>
      <c r="D6674" s="9">
        <v>1440484.4836062959</v>
      </c>
      <c r="E6674" s="9">
        <v>1747861.7394594473</v>
      </c>
      <c r="F6674" s="255" t="s">
        <v>9125</v>
      </c>
      <c r="G6674" s="9"/>
      <c r="H6674" s="255" t="s">
        <v>9171</v>
      </c>
      <c r="I6674" s="9">
        <v>4</v>
      </c>
    </row>
    <row r="6675" spans="1:9">
      <c r="A6675" s="255" t="s">
        <v>7855</v>
      </c>
      <c r="B6675" s="9">
        <v>8</v>
      </c>
      <c r="C6675" s="255" t="s">
        <v>9107</v>
      </c>
      <c r="D6675" s="9">
        <v>6243922799.4786367</v>
      </c>
      <c r="E6675" s="9">
        <v>1747861.7394594473</v>
      </c>
      <c r="F6675" s="255" t="s">
        <v>9125</v>
      </c>
      <c r="G6675" s="9"/>
      <c r="H6675" s="255" t="s">
        <v>9171</v>
      </c>
      <c r="I6675" s="9">
        <v>4</v>
      </c>
    </row>
    <row r="6676" spans="1:9">
      <c r="A6676" s="255" t="s">
        <v>7856</v>
      </c>
      <c r="B6676" s="9">
        <v>8</v>
      </c>
      <c r="C6676" s="255" t="s">
        <v>9108</v>
      </c>
      <c r="D6676" s="9">
        <v>0.82414097813697063</v>
      </c>
      <c r="E6676" s="9">
        <v>1747861.7394594473</v>
      </c>
      <c r="F6676" s="255" t="s">
        <v>9125</v>
      </c>
      <c r="G6676" s="9"/>
      <c r="H6676" s="255" t="s">
        <v>9171</v>
      </c>
      <c r="I6676" s="9">
        <v>4</v>
      </c>
    </row>
    <row r="6677" spans="1:9">
      <c r="A6677" s="255" t="s">
        <v>7857</v>
      </c>
      <c r="B6677" s="9">
        <v>8</v>
      </c>
      <c r="C6677" s="255" t="s">
        <v>9215</v>
      </c>
      <c r="D6677" s="9">
        <v>3572.3207725856305</v>
      </c>
      <c r="E6677" s="9">
        <v>1747861.7394594473</v>
      </c>
      <c r="F6677" s="255" t="s">
        <v>9125</v>
      </c>
      <c r="G6677" s="9"/>
      <c r="H6677" s="255" t="s">
        <v>9171</v>
      </c>
      <c r="I6677" s="9">
        <v>4</v>
      </c>
    </row>
    <row r="6678" spans="1:9">
      <c r="A6678" s="255" t="s">
        <v>7858</v>
      </c>
      <c r="B6678" s="9">
        <v>8</v>
      </c>
      <c r="C6678" s="255" t="s">
        <v>9106</v>
      </c>
      <c r="D6678" s="9">
        <v>1440484.4836062959</v>
      </c>
      <c r="E6678" s="9">
        <v>1747861.7394594473</v>
      </c>
      <c r="F6678" s="255" t="s">
        <v>9126</v>
      </c>
      <c r="G6678" s="9"/>
      <c r="H6678" s="255" t="s">
        <v>9171</v>
      </c>
      <c r="I6678" s="9">
        <v>4</v>
      </c>
    </row>
    <row r="6679" spans="1:9">
      <c r="A6679" s="255" t="s">
        <v>7859</v>
      </c>
      <c r="B6679" s="9">
        <v>8</v>
      </c>
      <c r="C6679" s="255" t="s">
        <v>9107</v>
      </c>
      <c r="D6679" s="9">
        <v>6243922799.4786367</v>
      </c>
      <c r="E6679" s="9">
        <v>1747861.7394594473</v>
      </c>
      <c r="F6679" s="255" t="s">
        <v>9126</v>
      </c>
      <c r="G6679" s="9"/>
      <c r="H6679" s="255" t="s">
        <v>9171</v>
      </c>
      <c r="I6679" s="9">
        <v>4</v>
      </c>
    </row>
    <row r="6680" spans="1:9">
      <c r="A6680" s="255" t="s">
        <v>7860</v>
      </c>
      <c r="B6680" s="9">
        <v>8</v>
      </c>
      <c r="C6680" s="255" t="s">
        <v>9108</v>
      </c>
      <c r="D6680" s="9">
        <v>0.82414097813697063</v>
      </c>
      <c r="E6680" s="9">
        <v>1747861.7394594473</v>
      </c>
      <c r="F6680" s="255" t="s">
        <v>9126</v>
      </c>
      <c r="G6680" s="9"/>
      <c r="H6680" s="255" t="s">
        <v>9171</v>
      </c>
      <c r="I6680" s="9">
        <v>4</v>
      </c>
    </row>
    <row r="6681" spans="1:9">
      <c r="A6681" s="255" t="s">
        <v>7861</v>
      </c>
      <c r="B6681" s="9">
        <v>8</v>
      </c>
      <c r="C6681" s="255" t="s">
        <v>9215</v>
      </c>
      <c r="D6681" s="9">
        <v>3572.3207725856305</v>
      </c>
      <c r="E6681" s="9">
        <v>1747861.7394594473</v>
      </c>
      <c r="F6681" s="255" t="s">
        <v>9126</v>
      </c>
      <c r="G6681" s="9"/>
      <c r="H6681" s="255" t="s">
        <v>9171</v>
      </c>
      <c r="I6681" s="9">
        <v>4</v>
      </c>
    </row>
    <row r="6682" spans="1:9">
      <c r="A6682" s="255" t="s">
        <v>7862</v>
      </c>
      <c r="B6682" s="9">
        <v>8</v>
      </c>
      <c r="C6682" s="255" t="s">
        <v>9106</v>
      </c>
      <c r="D6682" s="9">
        <v>1440484.4836062959</v>
      </c>
      <c r="E6682" s="9">
        <v>1747861.7394594473</v>
      </c>
      <c r="F6682" s="255" t="s">
        <v>9127</v>
      </c>
      <c r="G6682" s="9"/>
      <c r="H6682" s="255" t="s">
        <v>9171</v>
      </c>
      <c r="I6682" s="9">
        <v>4</v>
      </c>
    </row>
    <row r="6683" spans="1:9">
      <c r="A6683" s="255" t="s">
        <v>7863</v>
      </c>
      <c r="B6683" s="9">
        <v>8</v>
      </c>
      <c r="C6683" s="255" t="s">
        <v>9107</v>
      </c>
      <c r="D6683" s="9">
        <v>6243922799.4786367</v>
      </c>
      <c r="E6683" s="9">
        <v>1747861.7394594473</v>
      </c>
      <c r="F6683" s="255" t="s">
        <v>9127</v>
      </c>
      <c r="G6683" s="9"/>
      <c r="H6683" s="255" t="s">
        <v>9171</v>
      </c>
      <c r="I6683" s="9">
        <v>4</v>
      </c>
    </row>
    <row r="6684" spans="1:9">
      <c r="A6684" s="255" t="s">
        <v>7864</v>
      </c>
      <c r="B6684" s="9">
        <v>8</v>
      </c>
      <c r="C6684" s="255" t="s">
        <v>9108</v>
      </c>
      <c r="D6684" s="9">
        <v>0.82414097813697063</v>
      </c>
      <c r="E6684" s="9">
        <v>1747861.7394594473</v>
      </c>
      <c r="F6684" s="255" t="s">
        <v>9127</v>
      </c>
      <c r="G6684" s="9"/>
      <c r="H6684" s="255" t="s">
        <v>9171</v>
      </c>
      <c r="I6684" s="9">
        <v>4</v>
      </c>
    </row>
    <row r="6685" spans="1:9">
      <c r="A6685" s="255" t="s">
        <v>7865</v>
      </c>
      <c r="B6685" s="9">
        <v>8</v>
      </c>
      <c r="C6685" s="255" t="s">
        <v>9215</v>
      </c>
      <c r="D6685" s="9">
        <v>3572.3207725856305</v>
      </c>
      <c r="E6685" s="9">
        <v>1747861.7394594473</v>
      </c>
      <c r="F6685" s="255" t="s">
        <v>9127</v>
      </c>
      <c r="G6685" s="9"/>
      <c r="H6685" s="255" t="s">
        <v>9171</v>
      </c>
      <c r="I6685" s="9">
        <v>4</v>
      </c>
    </row>
    <row r="6686" spans="1:9">
      <c r="A6686" s="255" t="s">
        <v>7866</v>
      </c>
      <c r="B6686" s="9">
        <v>8</v>
      </c>
      <c r="C6686" s="255" t="s">
        <v>9106</v>
      </c>
      <c r="D6686" s="9">
        <v>1747861.7394594473</v>
      </c>
      <c r="E6686" s="9">
        <v>1747861.7394594473</v>
      </c>
      <c r="F6686" s="255" t="s">
        <v>9128</v>
      </c>
      <c r="G6686" s="9"/>
      <c r="H6686" s="255" t="s">
        <v>9171</v>
      </c>
      <c r="I6686" s="9">
        <v>4</v>
      </c>
    </row>
    <row r="6687" spans="1:9">
      <c r="A6687" s="255" t="s">
        <v>7867</v>
      </c>
      <c r="B6687" s="9">
        <v>8</v>
      </c>
      <c r="C6687" s="255" t="s">
        <v>9107</v>
      </c>
      <c r="D6687" s="9">
        <v>3612911363.1456785</v>
      </c>
      <c r="E6687" s="9">
        <v>1747861.7394594473</v>
      </c>
      <c r="F6687" s="255" t="s">
        <v>9128</v>
      </c>
      <c r="G6687" s="9"/>
      <c r="H6687" s="255" t="s">
        <v>9171</v>
      </c>
      <c r="I6687" s="9">
        <v>4</v>
      </c>
    </row>
    <row r="6688" spans="1:9">
      <c r="A6688" s="255" t="s">
        <v>7868</v>
      </c>
      <c r="B6688" s="9">
        <v>8</v>
      </c>
      <c r="C6688" s="255" t="s">
        <v>9108</v>
      </c>
      <c r="D6688" s="9">
        <v>1</v>
      </c>
      <c r="E6688" s="9">
        <v>1747861.7394594473</v>
      </c>
      <c r="F6688" s="255" t="s">
        <v>9128</v>
      </c>
      <c r="G6688" s="9"/>
      <c r="H6688" s="255" t="s">
        <v>9171</v>
      </c>
      <c r="I6688" s="9">
        <v>4</v>
      </c>
    </row>
    <row r="6689" spans="1:9">
      <c r="A6689" s="255" t="s">
        <v>7869</v>
      </c>
      <c r="B6689" s="9">
        <v>8</v>
      </c>
      <c r="C6689" s="255" t="s">
        <v>9215</v>
      </c>
      <c r="D6689" s="9">
        <v>2067.0464268318078</v>
      </c>
      <c r="E6689" s="9">
        <v>1747861.7394594473</v>
      </c>
      <c r="F6689" s="255" t="s">
        <v>9128</v>
      </c>
      <c r="G6689" s="9"/>
      <c r="H6689" s="255" t="s">
        <v>9171</v>
      </c>
      <c r="I6689" s="9">
        <v>4</v>
      </c>
    </row>
    <row r="6690" spans="1:9">
      <c r="A6690" s="255" t="s">
        <v>7870</v>
      </c>
      <c r="B6690" s="9">
        <v>8</v>
      </c>
      <c r="C6690" s="255" t="s">
        <v>9106</v>
      </c>
      <c r="D6690" s="9">
        <v>1553370.9113697992</v>
      </c>
      <c r="E6690" s="9">
        <v>1747861.7394594473</v>
      </c>
      <c r="F6690" s="255" t="s">
        <v>9129</v>
      </c>
      <c r="G6690" s="9"/>
      <c r="H6690" s="255" t="s">
        <v>9171</v>
      </c>
      <c r="I6690" s="9">
        <v>4</v>
      </c>
    </row>
    <row r="6691" spans="1:9">
      <c r="A6691" s="255" t="s">
        <v>7871</v>
      </c>
      <c r="B6691" s="9">
        <v>8</v>
      </c>
      <c r="C6691" s="255" t="s">
        <v>9107</v>
      </c>
      <c r="D6691" s="9">
        <v>8614180275.355257</v>
      </c>
      <c r="E6691" s="9">
        <v>1747861.7394594473</v>
      </c>
      <c r="F6691" s="255" t="s">
        <v>9129</v>
      </c>
      <c r="G6691" s="9"/>
      <c r="H6691" s="255" t="s">
        <v>9171</v>
      </c>
      <c r="I6691" s="9">
        <v>4</v>
      </c>
    </row>
    <row r="6692" spans="1:9">
      <c r="A6692" s="255" t="s">
        <v>7872</v>
      </c>
      <c r="B6692" s="9">
        <v>8</v>
      </c>
      <c r="C6692" s="255" t="s">
        <v>9108</v>
      </c>
      <c r="D6692" s="9">
        <v>0.888726422863517</v>
      </c>
      <c r="E6692" s="9">
        <v>1747861.7394594473</v>
      </c>
      <c r="F6692" s="255" t="s">
        <v>9129</v>
      </c>
      <c r="G6692" s="9"/>
      <c r="H6692" s="255" t="s">
        <v>9171</v>
      </c>
      <c r="I6692" s="9">
        <v>4</v>
      </c>
    </row>
    <row r="6693" spans="1:9">
      <c r="A6693" s="255" t="s">
        <v>7873</v>
      </c>
      <c r="B6693" s="9">
        <v>8</v>
      </c>
      <c r="C6693" s="255" t="s">
        <v>9215</v>
      </c>
      <c r="D6693" s="9">
        <v>4928.4105721195792</v>
      </c>
      <c r="E6693" s="9">
        <v>1747861.7394594473</v>
      </c>
      <c r="F6693" s="255" t="s">
        <v>9129</v>
      </c>
      <c r="G6693" s="9"/>
      <c r="H6693" s="255" t="s">
        <v>9171</v>
      </c>
      <c r="I6693" s="9">
        <v>4</v>
      </c>
    </row>
    <row r="6694" spans="1:9">
      <c r="A6694" s="255" t="s">
        <v>7874</v>
      </c>
      <c r="B6694" s="9">
        <v>8</v>
      </c>
      <c r="C6694" s="255" t="s">
        <v>9106</v>
      </c>
      <c r="D6694" s="9">
        <v>1546040.2576643911</v>
      </c>
      <c r="E6694" s="9">
        <v>1747861.7394594473</v>
      </c>
      <c r="F6694" s="255" t="s">
        <v>9130</v>
      </c>
      <c r="G6694" s="9"/>
      <c r="H6694" s="255" t="s">
        <v>9171</v>
      </c>
      <c r="I6694" s="9">
        <v>4</v>
      </c>
    </row>
    <row r="6695" spans="1:9">
      <c r="A6695" s="255" t="s">
        <v>7875</v>
      </c>
      <c r="B6695" s="9">
        <v>8</v>
      </c>
      <c r="C6695" s="255" t="s">
        <v>9107</v>
      </c>
      <c r="D6695" s="9">
        <v>14858103074.833895</v>
      </c>
      <c r="E6695" s="9">
        <v>1747861.7394594473</v>
      </c>
      <c r="F6695" s="255" t="s">
        <v>9130</v>
      </c>
      <c r="G6695" s="9"/>
      <c r="H6695" s="255" t="s">
        <v>9171</v>
      </c>
      <c r="I6695" s="9">
        <v>4</v>
      </c>
    </row>
    <row r="6696" spans="1:9">
      <c r="A6696" s="255" t="s">
        <v>7876</v>
      </c>
      <c r="B6696" s="9">
        <v>8</v>
      </c>
      <c r="C6696" s="255" t="s">
        <v>9108</v>
      </c>
      <c r="D6696" s="9">
        <v>0.88453235330989477</v>
      </c>
      <c r="E6696" s="9">
        <v>1747861.7394594473</v>
      </c>
      <c r="F6696" s="255" t="s">
        <v>9130</v>
      </c>
      <c r="G6696" s="9"/>
      <c r="H6696" s="255" t="s">
        <v>9171</v>
      </c>
      <c r="I6696" s="9">
        <v>4</v>
      </c>
    </row>
    <row r="6697" spans="1:9">
      <c r="A6697" s="255" t="s">
        <v>7877</v>
      </c>
      <c r="B6697" s="9">
        <v>8</v>
      </c>
      <c r="C6697" s="255" t="s">
        <v>9215</v>
      </c>
      <c r="D6697" s="9">
        <v>8500.7313447052093</v>
      </c>
      <c r="E6697" s="9">
        <v>1747861.7394594473</v>
      </c>
      <c r="F6697" s="255" t="s">
        <v>9130</v>
      </c>
      <c r="G6697" s="9"/>
      <c r="H6697" s="255" t="s">
        <v>9171</v>
      </c>
      <c r="I6697" s="9">
        <v>4</v>
      </c>
    </row>
    <row r="6698" spans="1:9">
      <c r="A6698" s="255" t="s">
        <v>7878</v>
      </c>
      <c r="B6698" s="9">
        <v>8</v>
      </c>
      <c r="C6698" s="255" t="s">
        <v>9106</v>
      </c>
      <c r="D6698" s="9">
        <v>1546040.2576643911</v>
      </c>
      <c r="E6698" s="9">
        <v>1747861.7394594473</v>
      </c>
      <c r="F6698" s="255" t="s">
        <v>9131</v>
      </c>
      <c r="G6698" s="9"/>
      <c r="H6698" s="255" t="s">
        <v>9171</v>
      </c>
      <c r="I6698" s="9">
        <v>4</v>
      </c>
    </row>
    <row r="6699" spans="1:9">
      <c r="A6699" s="255" t="s">
        <v>7879</v>
      </c>
      <c r="B6699" s="9">
        <v>8</v>
      </c>
      <c r="C6699" s="255" t="s">
        <v>9107</v>
      </c>
      <c r="D6699" s="9">
        <v>14858103074.833895</v>
      </c>
      <c r="E6699" s="9">
        <v>1747861.7394594473</v>
      </c>
      <c r="F6699" s="255" t="s">
        <v>9131</v>
      </c>
      <c r="G6699" s="9"/>
      <c r="H6699" s="255" t="s">
        <v>9171</v>
      </c>
      <c r="I6699" s="9">
        <v>4</v>
      </c>
    </row>
    <row r="6700" spans="1:9">
      <c r="A6700" s="255" t="s">
        <v>7880</v>
      </c>
      <c r="B6700" s="9">
        <v>8</v>
      </c>
      <c r="C6700" s="255" t="s">
        <v>9108</v>
      </c>
      <c r="D6700" s="9">
        <v>0.88453235330989477</v>
      </c>
      <c r="E6700" s="9">
        <v>1747861.7394594473</v>
      </c>
      <c r="F6700" s="255" t="s">
        <v>9131</v>
      </c>
      <c r="G6700" s="9"/>
      <c r="H6700" s="255" t="s">
        <v>9171</v>
      </c>
      <c r="I6700" s="9">
        <v>4</v>
      </c>
    </row>
    <row r="6701" spans="1:9">
      <c r="A6701" s="255" t="s">
        <v>7881</v>
      </c>
      <c r="B6701" s="9">
        <v>8</v>
      </c>
      <c r="C6701" s="255" t="s">
        <v>9215</v>
      </c>
      <c r="D6701" s="9">
        <v>8500.7313447052093</v>
      </c>
      <c r="E6701" s="9">
        <v>1747861.7394594473</v>
      </c>
      <c r="F6701" s="255" t="s">
        <v>9131</v>
      </c>
      <c r="G6701" s="9"/>
      <c r="H6701" s="255" t="s">
        <v>9171</v>
      </c>
      <c r="I6701" s="9">
        <v>4</v>
      </c>
    </row>
    <row r="6702" spans="1:9">
      <c r="A6702" s="255" t="s">
        <v>7882</v>
      </c>
      <c r="B6702" s="9">
        <v>8</v>
      </c>
      <c r="C6702" s="255" t="s">
        <v>9106</v>
      </c>
      <c r="D6702" s="9">
        <v>1132534.4961299868</v>
      </c>
      <c r="E6702" s="9">
        <v>1747861.7394594473</v>
      </c>
      <c r="F6702" s="255" t="s">
        <v>9132</v>
      </c>
      <c r="G6702" s="9"/>
      <c r="H6702" s="255" t="s">
        <v>9171</v>
      </c>
      <c r="I6702" s="9">
        <v>4</v>
      </c>
    </row>
    <row r="6703" spans="1:9">
      <c r="A6703" s="255" t="s">
        <v>7883</v>
      </c>
      <c r="B6703" s="9">
        <v>8</v>
      </c>
      <c r="C6703" s="255" t="s">
        <v>9107</v>
      </c>
      <c r="D6703" s="9">
        <v>100544307.76892507</v>
      </c>
      <c r="E6703" s="9">
        <v>1747861.7394594473</v>
      </c>
      <c r="F6703" s="255" t="s">
        <v>9132</v>
      </c>
      <c r="G6703" s="9"/>
      <c r="H6703" s="255" t="s">
        <v>9171</v>
      </c>
      <c r="I6703" s="9">
        <v>4</v>
      </c>
    </row>
    <row r="6704" spans="1:9">
      <c r="A6704" s="255" t="s">
        <v>7884</v>
      </c>
      <c r="B6704" s="9">
        <v>8</v>
      </c>
      <c r="C6704" s="255" t="s">
        <v>9108</v>
      </c>
      <c r="D6704" s="9">
        <v>0.64795428068597705</v>
      </c>
      <c r="E6704" s="9">
        <v>1747861.7394594473</v>
      </c>
      <c r="F6704" s="255" t="s">
        <v>9132</v>
      </c>
      <c r="G6704" s="9"/>
      <c r="H6704" s="255" t="s">
        <v>9171</v>
      </c>
      <c r="I6704" s="9">
        <v>4</v>
      </c>
    </row>
    <row r="6705" spans="1:9">
      <c r="A6705" s="255" t="s">
        <v>7885</v>
      </c>
      <c r="B6705" s="9">
        <v>8</v>
      </c>
      <c r="C6705" s="255" t="s">
        <v>9215</v>
      </c>
      <c r="D6705" s="9">
        <v>57.52417682649196</v>
      </c>
      <c r="E6705" s="9">
        <v>1747861.7394594473</v>
      </c>
      <c r="F6705" s="255" t="s">
        <v>9132</v>
      </c>
      <c r="G6705" s="9"/>
      <c r="H6705" s="255" t="s">
        <v>9171</v>
      </c>
      <c r="I6705" s="9">
        <v>4</v>
      </c>
    </row>
    <row r="6706" spans="1:9">
      <c r="A6706" s="255" t="s">
        <v>7886</v>
      </c>
      <c r="B6706" s="9">
        <v>8</v>
      </c>
      <c r="C6706" s="255" t="s">
        <v>9106</v>
      </c>
      <c r="D6706" s="9">
        <v>1132534.4961299868</v>
      </c>
      <c r="E6706" s="9">
        <v>1747861.7394594473</v>
      </c>
      <c r="F6706" s="255" t="s">
        <v>9133</v>
      </c>
      <c r="G6706" s="9"/>
      <c r="H6706" s="255" t="s">
        <v>9171</v>
      </c>
      <c r="I6706" s="9">
        <v>4</v>
      </c>
    </row>
    <row r="6707" spans="1:9">
      <c r="A6707" s="255" t="s">
        <v>7887</v>
      </c>
      <c r="B6707" s="9">
        <v>8</v>
      </c>
      <c r="C6707" s="255" t="s">
        <v>9107</v>
      </c>
      <c r="D6707" s="9">
        <v>100544307.76892507</v>
      </c>
      <c r="E6707" s="9">
        <v>1747861.7394594473</v>
      </c>
      <c r="F6707" s="255" t="s">
        <v>9133</v>
      </c>
      <c r="G6707" s="9"/>
      <c r="H6707" s="255" t="s">
        <v>9171</v>
      </c>
      <c r="I6707" s="9">
        <v>4</v>
      </c>
    </row>
    <row r="6708" spans="1:9">
      <c r="A6708" s="255" t="s">
        <v>7888</v>
      </c>
      <c r="B6708" s="9">
        <v>8</v>
      </c>
      <c r="C6708" s="255" t="s">
        <v>9108</v>
      </c>
      <c r="D6708" s="9">
        <v>0.64795428068597705</v>
      </c>
      <c r="E6708" s="9">
        <v>1747861.7394594473</v>
      </c>
      <c r="F6708" s="255" t="s">
        <v>9133</v>
      </c>
      <c r="G6708" s="9"/>
      <c r="H6708" s="255" t="s">
        <v>9171</v>
      </c>
      <c r="I6708" s="9">
        <v>4</v>
      </c>
    </row>
    <row r="6709" spans="1:9">
      <c r="A6709" s="255" t="s">
        <v>7889</v>
      </c>
      <c r="B6709" s="9">
        <v>8</v>
      </c>
      <c r="C6709" s="255" t="s">
        <v>9215</v>
      </c>
      <c r="D6709" s="9">
        <v>57.52417682649196</v>
      </c>
      <c r="E6709" s="9">
        <v>1747861.7394594473</v>
      </c>
      <c r="F6709" s="255" t="s">
        <v>9133</v>
      </c>
      <c r="G6709" s="9"/>
      <c r="H6709" s="255" t="s">
        <v>9171</v>
      </c>
      <c r="I6709" s="9">
        <v>4</v>
      </c>
    </row>
    <row r="6710" spans="1:9">
      <c r="A6710" s="255" t="s">
        <v>7890</v>
      </c>
      <c r="B6710" s="9">
        <v>8</v>
      </c>
      <c r="C6710" s="255" t="s">
        <v>9106</v>
      </c>
      <c r="D6710" s="9">
        <v>1747861.7394594473</v>
      </c>
      <c r="E6710" s="9">
        <v>1747861.7394594473</v>
      </c>
      <c r="F6710" s="255" t="s">
        <v>9134</v>
      </c>
      <c r="G6710" s="9"/>
      <c r="H6710" s="255" t="s">
        <v>9171</v>
      </c>
      <c r="I6710" s="9">
        <v>4</v>
      </c>
    </row>
    <row r="6711" spans="1:9">
      <c r="A6711" s="255" t="s">
        <v>7891</v>
      </c>
      <c r="B6711" s="9">
        <v>8</v>
      </c>
      <c r="C6711" s="255" t="s">
        <v>9107</v>
      </c>
      <c r="D6711" s="9">
        <v>6143378491.709712</v>
      </c>
      <c r="E6711" s="9">
        <v>1747861.7394594473</v>
      </c>
      <c r="F6711" s="255" t="s">
        <v>9134</v>
      </c>
      <c r="G6711" s="9"/>
      <c r="H6711" s="255" t="s">
        <v>9171</v>
      </c>
      <c r="I6711" s="9">
        <v>4</v>
      </c>
    </row>
    <row r="6712" spans="1:9">
      <c r="A6712" s="255" t="s">
        <v>7892</v>
      </c>
      <c r="B6712" s="9">
        <v>8</v>
      </c>
      <c r="C6712" s="255" t="s">
        <v>9108</v>
      </c>
      <c r="D6712" s="9">
        <v>1</v>
      </c>
      <c r="E6712" s="9">
        <v>1747861.7394594473</v>
      </c>
      <c r="F6712" s="255" t="s">
        <v>9134</v>
      </c>
      <c r="G6712" s="9"/>
      <c r="H6712" s="255" t="s">
        <v>9171</v>
      </c>
      <c r="I6712" s="9">
        <v>4</v>
      </c>
    </row>
    <row r="6713" spans="1:9">
      <c r="A6713" s="255" t="s">
        <v>7893</v>
      </c>
      <c r="B6713" s="9">
        <v>8</v>
      </c>
      <c r="C6713" s="255" t="s">
        <v>9215</v>
      </c>
      <c r="D6713" s="9">
        <v>3514.7965957591387</v>
      </c>
      <c r="E6713" s="9">
        <v>1747861.7394594473</v>
      </c>
      <c r="F6713" s="255" t="s">
        <v>9134</v>
      </c>
      <c r="G6713" s="9"/>
      <c r="H6713" s="255" t="s">
        <v>9171</v>
      </c>
      <c r="I6713" s="9">
        <v>4</v>
      </c>
    </row>
    <row r="6714" spans="1:9">
      <c r="A6714" s="255" t="s">
        <v>7894</v>
      </c>
      <c r="B6714" s="9">
        <v>8</v>
      </c>
      <c r="C6714" s="255" t="s">
        <v>9106</v>
      </c>
      <c r="D6714" s="9">
        <v>1747861.7394594473</v>
      </c>
      <c r="E6714" s="9">
        <v>1747861.7394594473</v>
      </c>
      <c r="F6714" s="255" t="s">
        <v>9135</v>
      </c>
      <c r="G6714" s="9"/>
      <c r="H6714" s="255" t="s">
        <v>9171</v>
      </c>
      <c r="I6714" s="9">
        <v>4</v>
      </c>
    </row>
    <row r="6715" spans="1:9">
      <c r="A6715" s="255" t="s">
        <v>7895</v>
      </c>
      <c r="B6715" s="9">
        <v>8</v>
      </c>
      <c r="C6715" s="255" t="s">
        <v>9107</v>
      </c>
      <c r="D6715" s="9">
        <v>10447418933.726873</v>
      </c>
      <c r="E6715" s="9">
        <v>1747861.7394594473</v>
      </c>
      <c r="F6715" s="255" t="s">
        <v>9135</v>
      </c>
      <c r="G6715" s="9"/>
      <c r="H6715" s="255" t="s">
        <v>9171</v>
      </c>
      <c r="I6715" s="9">
        <v>4</v>
      </c>
    </row>
    <row r="6716" spans="1:9">
      <c r="A6716" s="255" t="s">
        <v>7896</v>
      </c>
      <c r="B6716" s="9">
        <v>8</v>
      </c>
      <c r="C6716" s="255" t="s">
        <v>9108</v>
      </c>
      <c r="D6716" s="9">
        <v>1</v>
      </c>
      <c r="E6716" s="9">
        <v>1747861.7394594473</v>
      </c>
      <c r="F6716" s="255" t="s">
        <v>9135</v>
      </c>
      <c r="G6716" s="9"/>
      <c r="H6716" s="255" t="s">
        <v>9171</v>
      </c>
      <c r="I6716" s="9">
        <v>4</v>
      </c>
    </row>
    <row r="6717" spans="1:9">
      <c r="A6717" s="255" t="s">
        <v>7897</v>
      </c>
      <c r="B6717" s="9">
        <v>8</v>
      </c>
      <c r="C6717" s="255" t="s">
        <v>9215</v>
      </c>
      <c r="D6717" s="9">
        <v>5977.257066659</v>
      </c>
      <c r="E6717" s="9">
        <v>1747861.7394594473</v>
      </c>
      <c r="F6717" s="255" t="s">
        <v>9135</v>
      </c>
      <c r="G6717" s="9"/>
      <c r="H6717" s="255" t="s">
        <v>9171</v>
      </c>
      <c r="I6717" s="9">
        <v>4</v>
      </c>
    </row>
    <row r="6718" spans="1:9">
      <c r="A6718" s="255" t="s">
        <v>7898</v>
      </c>
      <c r="B6718" s="9">
        <v>8</v>
      </c>
      <c r="C6718" s="255" t="s">
        <v>9106</v>
      </c>
      <c r="D6718" s="9">
        <v>1276073.1610196906</v>
      </c>
      <c r="E6718" s="9">
        <v>1747861.7394594473</v>
      </c>
      <c r="F6718" s="255" t="s">
        <v>9136</v>
      </c>
      <c r="G6718" s="9"/>
      <c r="H6718" s="255" t="s">
        <v>9171</v>
      </c>
      <c r="I6718" s="9">
        <v>4</v>
      </c>
    </row>
    <row r="6719" spans="1:9">
      <c r="A6719" s="255" t="s">
        <v>7899</v>
      </c>
      <c r="B6719" s="9">
        <v>8</v>
      </c>
      <c r="C6719" s="255" t="s">
        <v>9107</v>
      </c>
      <c r="D6719" s="9">
        <v>6034554041.4605656</v>
      </c>
      <c r="E6719" s="9">
        <v>1747861.7394594473</v>
      </c>
      <c r="F6719" s="255" t="s">
        <v>9136</v>
      </c>
      <c r="G6719" s="9"/>
      <c r="H6719" s="255" t="s">
        <v>9171</v>
      </c>
      <c r="I6719" s="9">
        <v>4</v>
      </c>
    </row>
    <row r="6720" spans="1:9">
      <c r="A6720" s="255" t="s">
        <v>7900</v>
      </c>
      <c r="B6720" s="9">
        <v>8</v>
      </c>
      <c r="C6720" s="255" t="s">
        <v>9108</v>
      </c>
      <c r="D6720" s="9">
        <v>0.73007671728905488</v>
      </c>
      <c r="E6720" s="9">
        <v>1747861.7394594473</v>
      </c>
      <c r="F6720" s="255" t="s">
        <v>9136</v>
      </c>
      <c r="G6720" s="9"/>
      <c r="H6720" s="255" t="s">
        <v>9171</v>
      </c>
      <c r="I6720" s="9">
        <v>4</v>
      </c>
    </row>
    <row r="6721" spans="1:9">
      <c r="A6721" s="255" t="s">
        <v>7901</v>
      </c>
      <c r="B6721" s="9">
        <v>8</v>
      </c>
      <c r="C6721" s="255" t="s">
        <v>9215</v>
      </c>
      <c r="D6721" s="9">
        <v>3452.5351206136261</v>
      </c>
      <c r="E6721" s="9">
        <v>1747861.7394594473</v>
      </c>
      <c r="F6721" s="255" t="s">
        <v>9136</v>
      </c>
      <c r="G6721" s="9"/>
      <c r="H6721" s="255" t="s">
        <v>9171</v>
      </c>
      <c r="I6721" s="9">
        <v>4</v>
      </c>
    </row>
    <row r="6722" spans="1:9">
      <c r="A6722" s="255" t="s">
        <v>7902</v>
      </c>
      <c r="B6722" s="9">
        <v>8</v>
      </c>
      <c r="C6722" s="255" t="s">
        <v>9106</v>
      </c>
      <c r="D6722" s="9">
        <v>0</v>
      </c>
      <c r="E6722" s="9">
        <v>1747861.7394594473</v>
      </c>
      <c r="F6722" s="255" t="s">
        <v>9137</v>
      </c>
      <c r="G6722" s="9"/>
      <c r="H6722" s="255" t="s">
        <v>9171</v>
      </c>
      <c r="I6722" s="9">
        <v>4</v>
      </c>
    </row>
    <row r="6723" spans="1:9">
      <c r="A6723" s="255" t="s">
        <v>7903</v>
      </c>
      <c r="B6723" s="9">
        <v>8</v>
      </c>
      <c r="C6723" s="255" t="s">
        <v>9107</v>
      </c>
      <c r="D6723" s="9">
        <v>-1623869900.353545</v>
      </c>
      <c r="E6723" s="9">
        <v>1747861.7394594473</v>
      </c>
      <c r="F6723" s="255" t="s">
        <v>9137</v>
      </c>
      <c r="G6723" s="9"/>
      <c r="H6723" s="255" t="s">
        <v>9171</v>
      </c>
      <c r="I6723" s="9">
        <v>4</v>
      </c>
    </row>
    <row r="6724" spans="1:9">
      <c r="A6724" s="255" t="s">
        <v>7904</v>
      </c>
      <c r="B6724" s="9">
        <v>8</v>
      </c>
      <c r="C6724" s="255" t="s">
        <v>9108</v>
      </c>
      <c r="D6724" s="9">
        <v>0</v>
      </c>
      <c r="E6724" s="9">
        <v>1747861.7394594473</v>
      </c>
      <c r="F6724" s="255" t="s">
        <v>9137</v>
      </c>
      <c r="G6724" s="9"/>
      <c r="H6724" s="255" t="s">
        <v>9171</v>
      </c>
      <c r="I6724" s="9">
        <v>4</v>
      </c>
    </row>
    <row r="6725" spans="1:9">
      <c r="A6725" s="255" t="s">
        <v>7905</v>
      </c>
      <c r="B6725" s="9">
        <v>8</v>
      </c>
      <c r="C6725" s="255" t="s">
        <v>9215</v>
      </c>
      <c r="D6725" s="9">
        <v>-929.0608425674169</v>
      </c>
      <c r="E6725" s="9">
        <v>1747861.7394594473</v>
      </c>
      <c r="F6725" s="255" t="s">
        <v>9137</v>
      </c>
      <c r="G6725" s="9"/>
      <c r="H6725" s="255" t="s">
        <v>9171</v>
      </c>
      <c r="I6725" s="9">
        <v>4</v>
      </c>
    </row>
    <row r="6726" spans="1:9">
      <c r="A6726" s="255" t="s">
        <v>7906</v>
      </c>
      <c r="B6726" s="9">
        <v>8</v>
      </c>
      <c r="C6726" s="255" t="s">
        <v>9106</v>
      </c>
      <c r="D6726" s="9">
        <v>1215226.9362390256</v>
      </c>
      <c r="E6726" s="9">
        <v>1747861.7394594473</v>
      </c>
      <c r="F6726" s="255" t="s">
        <v>9138</v>
      </c>
      <c r="G6726" s="9"/>
      <c r="H6726" s="255" t="s">
        <v>9171</v>
      </c>
      <c r="I6726" s="9">
        <v>4</v>
      </c>
    </row>
    <row r="6727" spans="1:9">
      <c r="A6727" s="255" t="s">
        <v>7907</v>
      </c>
      <c r="B6727" s="9">
        <v>8</v>
      </c>
      <c r="C6727" s="255" t="s">
        <v>9107</v>
      </c>
      <c r="D6727" s="9">
        <v>4410684141.1070204</v>
      </c>
      <c r="E6727" s="9">
        <v>1747861.7394594473</v>
      </c>
      <c r="F6727" s="255" t="s">
        <v>9138</v>
      </c>
      <c r="G6727" s="9"/>
      <c r="H6727" s="255" t="s">
        <v>9171</v>
      </c>
      <c r="I6727" s="9">
        <v>4</v>
      </c>
    </row>
    <row r="6728" spans="1:9">
      <c r="A6728" s="255" t="s">
        <v>7908</v>
      </c>
      <c r="B6728" s="9">
        <v>8</v>
      </c>
      <c r="C6728" s="255" t="s">
        <v>9108</v>
      </c>
      <c r="D6728" s="9">
        <v>0.69526491072162999</v>
      </c>
      <c r="E6728" s="9">
        <v>1747861.7394594473</v>
      </c>
      <c r="F6728" s="255" t="s">
        <v>9138</v>
      </c>
      <c r="G6728" s="9"/>
      <c r="H6728" s="255" t="s">
        <v>9171</v>
      </c>
      <c r="I6728" s="9">
        <v>4</v>
      </c>
    </row>
    <row r="6729" spans="1:9">
      <c r="A6729" s="255" t="s">
        <v>7909</v>
      </c>
      <c r="B6729" s="9">
        <v>8</v>
      </c>
      <c r="C6729" s="255" t="s">
        <v>9215</v>
      </c>
      <c r="D6729" s="9">
        <v>2523.4742780462093</v>
      </c>
      <c r="E6729" s="9">
        <v>1747861.7394594473</v>
      </c>
      <c r="F6729" s="255" t="s">
        <v>9138</v>
      </c>
      <c r="G6729" s="9"/>
      <c r="H6729" s="255" t="s">
        <v>9171</v>
      </c>
      <c r="I6729" s="9">
        <v>4</v>
      </c>
    </row>
    <row r="6730" spans="1:9">
      <c r="A6730" s="255" t="s">
        <v>7910</v>
      </c>
      <c r="B6730" s="9">
        <v>8</v>
      </c>
      <c r="C6730" s="255" t="s">
        <v>9106</v>
      </c>
      <c r="D6730" s="9">
        <v>1270375.4134126485</v>
      </c>
      <c r="E6730" s="9">
        <v>1747861.7394594473</v>
      </c>
      <c r="F6730" s="255" t="s">
        <v>9139</v>
      </c>
      <c r="G6730" s="9"/>
      <c r="H6730" s="255" t="s">
        <v>9171</v>
      </c>
      <c r="I6730" s="9">
        <v>4</v>
      </c>
    </row>
    <row r="6731" spans="1:9">
      <c r="A6731" s="255" t="s">
        <v>7911</v>
      </c>
      <c r="B6731" s="9">
        <v>8</v>
      </c>
      <c r="C6731" s="255" t="s">
        <v>9107</v>
      </c>
      <c r="D6731" s="9">
        <v>4310139833.3380957</v>
      </c>
      <c r="E6731" s="9">
        <v>1747861.7394594473</v>
      </c>
      <c r="F6731" s="255" t="s">
        <v>9139</v>
      </c>
      <c r="G6731" s="9"/>
      <c r="H6731" s="255" t="s">
        <v>9171</v>
      </c>
      <c r="I6731" s="9">
        <v>4</v>
      </c>
    </row>
    <row r="6732" spans="1:9">
      <c r="A6732" s="255" t="s">
        <v>7912</v>
      </c>
      <c r="B6732" s="9">
        <v>8</v>
      </c>
      <c r="C6732" s="255" t="s">
        <v>9108</v>
      </c>
      <c r="D6732" s="9">
        <v>0.72681687843658116</v>
      </c>
      <c r="E6732" s="9">
        <v>1747861.7394594473</v>
      </c>
      <c r="F6732" s="255" t="s">
        <v>9139</v>
      </c>
      <c r="G6732" s="9"/>
      <c r="H6732" s="255" t="s">
        <v>9171</v>
      </c>
      <c r="I6732" s="9">
        <v>4</v>
      </c>
    </row>
    <row r="6733" spans="1:9">
      <c r="A6733" s="255" t="s">
        <v>7913</v>
      </c>
      <c r="B6733" s="9">
        <v>8</v>
      </c>
      <c r="C6733" s="255" t="s">
        <v>9215</v>
      </c>
      <c r="D6733" s="9">
        <v>2465.9501012197175</v>
      </c>
      <c r="E6733" s="9">
        <v>1747861.7394594473</v>
      </c>
      <c r="F6733" s="255" t="s">
        <v>9139</v>
      </c>
      <c r="G6733" s="9"/>
      <c r="H6733" s="255" t="s">
        <v>9171</v>
      </c>
      <c r="I6733" s="9">
        <v>4</v>
      </c>
    </row>
    <row r="6734" spans="1:9">
      <c r="A6734" s="255" t="s">
        <v>7914</v>
      </c>
      <c r="B6734" s="9">
        <v>8</v>
      </c>
      <c r="C6734" s="255" t="s">
        <v>9106</v>
      </c>
      <c r="D6734" s="9">
        <v>1394512.8929098991</v>
      </c>
      <c r="E6734" s="9">
        <v>1747861.7394594473</v>
      </c>
      <c r="F6734" s="255" t="s">
        <v>9140</v>
      </c>
      <c r="G6734" s="9"/>
      <c r="H6734" s="255" t="s">
        <v>9171</v>
      </c>
      <c r="I6734" s="9">
        <v>4</v>
      </c>
    </row>
    <row r="6735" spans="1:9">
      <c r="A6735" s="255" t="s">
        <v>7915</v>
      </c>
      <c r="B6735" s="9">
        <v>8</v>
      </c>
      <c r="C6735" s="255" t="s">
        <v>9107</v>
      </c>
      <c r="D6735" s="9">
        <v>4304040442.0171614</v>
      </c>
      <c r="E6735" s="9">
        <v>1747861.7394594473</v>
      </c>
      <c r="F6735" s="255" t="s">
        <v>9140</v>
      </c>
      <c r="G6735" s="9"/>
      <c r="H6735" s="255" t="s">
        <v>9171</v>
      </c>
      <c r="I6735" s="9">
        <v>4</v>
      </c>
    </row>
    <row r="6736" spans="1:9">
      <c r="A6736" s="255" t="s">
        <v>7916</v>
      </c>
      <c r="B6736" s="9">
        <v>8</v>
      </c>
      <c r="C6736" s="255" t="s">
        <v>9108</v>
      </c>
      <c r="D6736" s="9">
        <v>0.7978393607615516</v>
      </c>
      <c r="E6736" s="9">
        <v>1747861.7394594473</v>
      </c>
      <c r="F6736" s="255" t="s">
        <v>9140</v>
      </c>
      <c r="G6736" s="9"/>
      <c r="H6736" s="255" t="s">
        <v>9171</v>
      </c>
      <c r="I6736" s="9">
        <v>4</v>
      </c>
    </row>
    <row r="6737" spans="1:9">
      <c r="A6737" s="255" t="s">
        <v>7917</v>
      </c>
      <c r="B6737" s="9">
        <v>8</v>
      </c>
      <c r="C6737" s="255" t="s">
        <v>9215</v>
      </c>
      <c r="D6737" s="9">
        <v>2462.4604708998613</v>
      </c>
      <c r="E6737" s="9">
        <v>1747861.7394594473</v>
      </c>
      <c r="F6737" s="255" t="s">
        <v>9140</v>
      </c>
      <c r="G6737" s="9"/>
      <c r="H6737" s="255" t="s">
        <v>9171</v>
      </c>
      <c r="I6737" s="9">
        <v>4</v>
      </c>
    </row>
    <row r="6738" spans="1:9">
      <c r="A6738" s="255" t="s">
        <v>7918</v>
      </c>
      <c r="B6738" s="9">
        <v>8</v>
      </c>
      <c r="C6738" s="255" t="s">
        <v>9106</v>
      </c>
      <c r="D6738" s="9">
        <v>0</v>
      </c>
      <c r="E6738" s="9">
        <v>1747861.7394594473</v>
      </c>
      <c r="F6738" s="255" t="s">
        <v>9141</v>
      </c>
      <c r="G6738" s="9"/>
      <c r="H6738" s="255" t="s">
        <v>9171</v>
      </c>
      <c r="I6738" s="9">
        <v>4</v>
      </c>
    </row>
    <row r="6739" spans="1:9">
      <c r="A6739" s="255" t="s">
        <v>7919</v>
      </c>
      <c r="B6739" s="9">
        <v>8</v>
      </c>
      <c r="C6739" s="255" t="s">
        <v>9107</v>
      </c>
      <c r="D6739" s="9">
        <v>0</v>
      </c>
      <c r="E6739" s="9">
        <v>1747861.7394594473</v>
      </c>
      <c r="F6739" s="255" t="s">
        <v>9141</v>
      </c>
      <c r="G6739" s="9"/>
      <c r="H6739" s="255" t="s">
        <v>9171</v>
      </c>
      <c r="I6739" s="9">
        <v>4</v>
      </c>
    </row>
    <row r="6740" spans="1:9">
      <c r="A6740" s="255" t="s">
        <v>7920</v>
      </c>
      <c r="B6740" s="9">
        <v>8</v>
      </c>
      <c r="C6740" s="255" t="s">
        <v>9108</v>
      </c>
      <c r="D6740" s="9">
        <v>0</v>
      </c>
      <c r="E6740" s="9">
        <v>1747861.7394594473</v>
      </c>
      <c r="F6740" s="255" t="s">
        <v>9141</v>
      </c>
      <c r="G6740" s="9"/>
      <c r="H6740" s="255" t="s">
        <v>9171</v>
      </c>
      <c r="I6740" s="9">
        <v>4</v>
      </c>
    </row>
    <row r="6741" spans="1:9">
      <c r="A6741" s="255" t="s">
        <v>7921</v>
      </c>
      <c r="B6741" s="9">
        <v>8</v>
      </c>
      <c r="C6741" s="255" t="s">
        <v>9215</v>
      </c>
      <c r="D6741" s="9">
        <v>0</v>
      </c>
      <c r="E6741" s="9">
        <v>1747861.7394594473</v>
      </c>
      <c r="F6741" s="255" t="s">
        <v>9141</v>
      </c>
      <c r="G6741" s="9"/>
      <c r="H6741" s="255" t="s">
        <v>9171</v>
      </c>
      <c r="I6741" s="9">
        <v>4</v>
      </c>
    </row>
    <row r="6742" spans="1:9">
      <c r="A6742" s="255" t="s">
        <v>7922</v>
      </c>
      <c r="B6742" s="9">
        <v>9</v>
      </c>
      <c r="C6742" s="255" t="s">
        <v>9106</v>
      </c>
      <c r="D6742" s="9">
        <v>1491713.9506113932</v>
      </c>
      <c r="E6742" s="9">
        <v>1748169.3782831321</v>
      </c>
      <c r="F6742" s="255" t="s">
        <v>9117</v>
      </c>
      <c r="G6742" s="9"/>
      <c r="H6742" s="255" t="s">
        <v>9171</v>
      </c>
      <c r="I6742" s="9">
        <v>4</v>
      </c>
    </row>
    <row r="6743" spans="1:9">
      <c r="A6743" s="255" t="s">
        <v>7923</v>
      </c>
      <c r="B6743" s="9">
        <v>9</v>
      </c>
      <c r="C6743" s="255" t="s">
        <v>9107</v>
      </c>
      <c r="D6743" s="9">
        <v>8365216163.9092274</v>
      </c>
      <c r="E6743" s="9">
        <v>1748169.3782831321</v>
      </c>
      <c r="F6743" s="255" t="s">
        <v>9117</v>
      </c>
      <c r="G6743" s="9"/>
      <c r="H6743" s="255" t="s">
        <v>9171</v>
      </c>
      <c r="I6743" s="9">
        <v>4</v>
      </c>
    </row>
    <row r="6744" spans="1:9">
      <c r="A6744" s="255" t="s">
        <v>7924</v>
      </c>
      <c r="B6744" s="9">
        <v>9</v>
      </c>
      <c r="C6744" s="255" t="s">
        <v>9108</v>
      </c>
      <c r="D6744" s="9">
        <v>0.8533005835375046</v>
      </c>
      <c r="E6744" s="9">
        <v>1748169.3782831321</v>
      </c>
      <c r="F6744" s="255" t="s">
        <v>9117</v>
      </c>
      <c r="G6744" s="9"/>
      <c r="H6744" s="255" t="s">
        <v>9171</v>
      </c>
      <c r="I6744" s="9">
        <v>4</v>
      </c>
    </row>
    <row r="6745" spans="1:9">
      <c r="A6745" s="255" t="s">
        <v>7925</v>
      </c>
      <c r="B6745" s="9">
        <v>9</v>
      </c>
      <c r="C6745" s="255" t="s">
        <v>9215</v>
      </c>
      <c r="D6745" s="9">
        <v>4785.1291000902111</v>
      </c>
      <c r="E6745" s="9">
        <v>1748169.3782831321</v>
      </c>
      <c r="F6745" s="255" t="s">
        <v>9117</v>
      </c>
      <c r="G6745" s="9"/>
      <c r="H6745" s="255" t="s">
        <v>9171</v>
      </c>
      <c r="I6745" s="9">
        <v>4</v>
      </c>
    </row>
    <row r="6746" spans="1:9">
      <c r="A6746" s="255" t="s">
        <v>7926</v>
      </c>
      <c r="B6746" s="9">
        <v>9</v>
      </c>
      <c r="C6746" s="255" t="s">
        <v>9106</v>
      </c>
      <c r="D6746" s="9">
        <v>0</v>
      </c>
      <c r="E6746" s="9">
        <v>1748169.3782831321</v>
      </c>
      <c r="F6746" s="255" t="s">
        <v>9118</v>
      </c>
      <c r="G6746" s="9"/>
      <c r="H6746" s="255" t="s">
        <v>9171</v>
      </c>
      <c r="I6746" s="9">
        <v>4</v>
      </c>
    </row>
    <row r="6747" spans="1:9">
      <c r="A6747" s="255" t="s">
        <v>7927</v>
      </c>
      <c r="B6747" s="9">
        <v>9</v>
      </c>
      <c r="C6747" s="255" t="s">
        <v>9107</v>
      </c>
      <c r="D6747" s="9">
        <v>0</v>
      </c>
      <c r="E6747" s="9">
        <v>1748169.3782831321</v>
      </c>
      <c r="F6747" s="255" t="s">
        <v>9118</v>
      </c>
      <c r="G6747" s="9"/>
      <c r="H6747" s="255" t="s">
        <v>9171</v>
      </c>
      <c r="I6747" s="9">
        <v>4</v>
      </c>
    </row>
    <row r="6748" spans="1:9">
      <c r="A6748" s="255" t="s">
        <v>7928</v>
      </c>
      <c r="B6748" s="9">
        <v>9</v>
      </c>
      <c r="C6748" s="255" t="s">
        <v>9108</v>
      </c>
      <c r="D6748" s="9">
        <v>0</v>
      </c>
      <c r="E6748" s="9">
        <v>1748169.3782831321</v>
      </c>
      <c r="F6748" s="255" t="s">
        <v>9118</v>
      </c>
      <c r="G6748" s="9"/>
      <c r="H6748" s="255" t="s">
        <v>9171</v>
      </c>
      <c r="I6748" s="9">
        <v>4</v>
      </c>
    </row>
    <row r="6749" spans="1:9">
      <c r="A6749" s="255" t="s">
        <v>7929</v>
      </c>
      <c r="B6749" s="9">
        <v>9</v>
      </c>
      <c r="C6749" s="255" t="s">
        <v>9215</v>
      </c>
      <c r="D6749" s="9">
        <v>0</v>
      </c>
      <c r="E6749" s="9">
        <v>1748169.3782831321</v>
      </c>
      <c r="F6749" s="255" t="s">
        <v>9118</v>
      </c>
      <c r="G6749" s="9"/>
      <c r="H6749" s="255" t="s">
        <v>9171</v>
      </c>
      <c r="I6749" s="9">
        <v>4</v>
      </c>
    </row>
    <row r="6750" spans="1:9">
      <c r="A6750" s="255" t="s">
        <v>7930</v>
      </c>
      <c r="B6750" s="9">
        <v>9</v>
      </c>
      <c r="C6750" s="255" t="s">
        <v>9106</v>
      </c>
      <c r="D6750" s="9">
        <v>0</v>
      </c>
      <c r="E6750" s="9">
        <v>1748169.3782831321</v>
      </c>
      <c r="F6750" s="255" t="s">
        <v>9119</v>
      </c>
      <c r="G6750" s="9"/>
      <c r="H6750" s="255" t="s">
        <v>9171</v>
      </c>
      <c r="I6750" s="9">
        <v>4</v>
      </c>
    </row>
    <row r="6751" spans="1:9">
      <c r="A6751" s="255" t="s">
        <v>7931</v>
      </c>
      <c r="B6751" s="9">
        <v>9</v>
      </c>
      <c r="C6751" s="255" t="s">
        <v>9107</v>
      </c>
      <c r="D6751" s="9">
        <v>0</v>
      </c>
      <c r="E6751" s="9">
        <v>1748169.3782831321</v>
      </c>
      <c r="F6751" s="255" t="s">
        <v>9119</v>
      </c>
      <c r="G6751" s="9"/>
      <c r="H6751" s="255" t="s">
        <v>9171</v>
      </c>
      <c r="I6751" s="9">
        <v>4</v>
      </c>
    </row>
    <row r="6752" spans="1:9">
      <c r="A6752" s="255" t="s">
        <v>7932</v>
      </c>
      <c r="B6752" s="9">
        <v>9</v>
      </c>
      <c r="C6752" s="255" t="s">
        <v>9108</v>
      </c>
      <c r="D6752" s="9">
        <v>0</v>
      </c>
      <c r="E6752" s="9">
        <v>1748169.3782831321</v>
      </c>
      <c r="F6752" s="255" t="s">
        <v>9119</v>
      </c>
      <c r="G6752" s="9"/>
      <c r="H6752" s="255" t="s">
        <v>9171</v>
      </c>
      <c r="I6752" s="9">
        <v>4</v>
      </c>
    </row>
    <row r="6753" spans="1:9">
      <c r="A6753" s="255" t="s">
        <v>7933</v>
      </c>
      <c r="B6753" s="9">
        <v>9</v>
      </c>
      <c r="C6753" s="255" t="s">
        <v>9215</v>
      </c>
      <c r="D6753" s="9">
        <v>0</v>
      </c>
      <c r="E6753" s="9">
        <v>1748169.3782831321</v>
      </c>
      <c r="F6753" s="255" t="s">
        <v>9119</v>
      </c>
      <c r="G6753" s="9"/>
      <c r="H6753" s="255" t="s">
        <v>9171</v>
      </c>
      <c r="I6753" s="9">
        <v>4</v>
      </c>
    </row>
    <row r="6754" spans="1:9">
      <c r="A6754" s="255" t="s">
        <v>7934</v>
      </c>
      <c r="B6754" s="9">
        <v>9</v>
      </c>
      <c r="C6754" s="255" t="s">
        <v>9106</v>
      </c>
      <c r="D6754" s="9">
        <v>0</v>
      </c>
      <c r="E6754" s="9">
        <v>1748169.3782831321</v>
      </c>
      <c r="F6754" s="255" t="s">
        <v>9120</v>
      </c>
      <c r="G6754" s="9"/>
      <c r="H6754" s="255" t="s">
        <v>9171</v>
      </c>
      <c r="I6754" s="9">
        <v>4</v>
      </c>
    </row>
    <row r="6755" spans="1:9">
      <c r="A6755" s="255" t="s">
        <v>7935</v>
      </c>
      <c r="B6755" s="9">
        <v>9</v>
      </c>
      <c r="C6755" s="255" t="s">
        <v>9107</v>
      </c>
      <c r="D6755" s="9">
        <v>0</v>
      </c>
      <c r="E6755" s="9">
        <v>1748169.3782831321</v>
      </c>
      <c r="F6755" s="255" t="s">
        <v>9120</v>
      </c>
      <c r="G6755" s="9"/>
      <c r="H6755" s="255" t="s">
        <v>9171</v>
      </c>
      <c r="I6755" s="9">
        <v>4</v>
      </c>
    </row>
    <row r="6756" spans="1:9">
      <c r="A6756" s="255" t="s">
        <v>7936</v>
      </c>
      <c r="B6756" s="9">
        <v>9</v>
      </c>
      <c r="C6756" s="255" t="s">
        <v>9108</v>
      </c>
      <c r="D6756" s="9">
        <v>0</v>
      </c>
      <c r="E6756" s="9">
        <v>1748169.3782831321</v>
      </c>
      <c r="F6756" s="255" t="s">
        <v>9120</v>
      </c>
      <c r="G6756" s="9"/>
      <c r="H6756" s="255" t="s">
        <v>9171</v>
      </c>
      <c r="I6756" s="9">
        <v>4</v>
      </c>
    </row>
    <row r="6757" spans="1:9">
      <c r="A6757" s="255" t="s">
        <v>7937</v>
      </c>
      <c r="B6757" s="9">
        <v>9</v>
      </c>
      <c r="C6757" s="255" t="s">
        <v>9215</v>
      </c>
      <c r="D6757" s="9">
        <v>0</v>
      </c>
      <c r="E6757" s="9">
        <v>1748169.3782831321</v>
      </c>
      <c r="F6757" s="255" t="s">
        <v>9120</v>
      </c>
      <c r="G6757" s="9"/>
      <c r="H6757" s="255" t="s">
        <v>9171</v>
      </c>
      <c r="I6757" s="9">
        <v>4</v>
      </c>
    </row>
    <row r="6758" spans="1:9">
      <c r="A6758" s="255" t="s">
        <v>7938</v>
      </c>
      <c r="B6758" s="9">
        <v>9</v>
      </c>
      <c r="C6758" s="255" t="s">
        <v>9106</v>
      </c>
      <c r="D6758" s="9">
        <v>0</v>
      </c>
      <c r="E6758" s="9">
        <v>1748169.3782831321</v>
      </c>
      <c r="F6758" s="255" t="s">
        <v>9121</v>
      </c>
      <c r="G6758" s="9"/>
      <c r="H6758" s="255" t="s">
        <v>9171</v>
      </c>
      <c r="I6758" s="9">
        <v>4</v>
      </c>
    </row>
    <row r="6759" spans="1:9">
      <c r="A6759" s="255" t="s">
        <v>7939</v>
      </c>
      <c r="B6759" s="9">
        <v>9</v>
      </c>
      <c r="C6759" s="255" t="s">
        <v>9107</v>
      </c>
      <c r="D6759" s="9">
        <v>0</v>
      </c>
      <c r="E6759" s="9">
        <v>1748169.3782831321</v>
      </c>
      <c r="F6759" s="255" t="s">
        <v>9121</v>
      </c>
      <c r="G6759" s="9"/>
      <c r="H6759" s="255" t="s">
        <v>9171</v>
      </c>
      <c r="I6759" s="9">
        <v>4</v>
      </c>
    </row>
    <row r="6760" spans="1:9">
      <c r="A6760" s="255" t="s">
        <v>7940</v>
      </c>
      <c r="B6760" s="9">
        <v>9</v>
      </c>
      <c r="C6760" s="255" t="s">
        <v>9108</v>
      </c>
      <c r="D6760" s="9">
        <v>0</v>
      </c>
      <c r="E6760" s="9">
        <v>1748169.3782831321</v>
      </c>
      <c r="F6760" s="255" t="s">
        <v>9121</v>
      </c>
      <c r="G6760" s="9"/>
      <c r="H6760" s="255" t="s">
        <v>9171</v>
      </c>
      <c r="I6760" s="9">
        <v>4</v>
      </c>
    </row>
    <row r="6761" spans="1:9">
      <c r="A6761" s="255" t="s">
        <v>7941</v>
      </c>
      <c r="B6761" s="9">
        <v>9</v>
      </c>
      <c r="C6761" s="255" t="s">
        <v>9215</v>
      </c>
      <c r="D6761" s="9">
        <v>0</v>
      </c>
      <c r="E6761" s="9">
        <v>1748169.3782831321</v>
      </c>
      <c r="F6761" s="255" t="s">
        <v>9121</v>
      </c>
      <c r="G6761" s="9"/>
      <c r="H6761" s="255" t="s">
        <v>9171</v>
      </c>
      <c r="I6761" s="9">
        <v>4</v>
      </c>
    </row>
    <row r="6762" spans="1:9">
      <c r="A6762" s="255" t="s">
        <v>7942</v>
      </c>
      <c r="B6762" s="9">
        <v>9</v>
      </c>
      <c r="C6762" s="255" t="s">
        <v>9106</v>
      </c>
      <c r="D6762" s="9">
        <v>0</v>
      </c>
      <c r="E6762" s="9">
        <v>1748169.3782831321</v>
      </c>
      <c r="F6762" s="255" t="s">
        <v>9122</v>
      </c>
      <c r="G6762" s="9"/>
      <c r="H6762" s="255" t="s">
        <v>9171</v>
      </c>
      <c r="I6762" s="9">
        <v>4</v>
      </c>
    </row>
    <row r="6763" spans="1:9">
      <c r="A6763" s="255" t="s">
        <v>7943</v>
      </c>
      <c r="B6763" s="9">
        <v>9</v>
      </c>
      <c r="C6763" s="255" t="s">
        <v>9107</v>
      </c>
      <c r="D6763" s="9">
        <v>0</v>
      </c>
      <c r="E6763" s="9">
        <v>1748169.3782831321</v>
      </c>
      <c r="F6763" s="255" t="s">
        <v>9122</v>
      </c>
      <c r="G6763" s="9"/>
      <c r="H6763" s="255" t="s">
        <v>9171</v>
      </c>
      <c r="I6763" s="9">
        <v>4</v>
      </c>
    </row>
    <row r="6764" spans="1:9">
      <c r="A6764" s="255" t="s">
        <v>7944</v>
      </c>
      <c r="B6764" s="9">
        <v>9</v>
      </c>
      <c r="C6764" s="255" t="s">
        <v>9108</v>
      </c>
      <c r="D6764" s="9">
        <v>0</v>
      </c>
      <c r="E6764" s="9">
        <v>1748169.3782831321</v>
      </c>
      <c r="F6764" s="255" t="s">
        <v>9122</v>
      </c>
      <c r="G6764" s="9"/>
      <c r="H6764" s="255" t="s">
        <v>9171</v>
      </c>
      <c r="I6764" s="9">
        <v>4</v>
      </c>
    </row>
    <row r="6765" spans="1:9">
      <c r="A6765" s="255" t="s">
        <v>7945</v>
      </c>
      <c r="B6765" s="9">
        <v>9</v>
      </c>
      <c r="C6765" s="255" t="s">
        <v>9215</v>
      </c>
      <c r="D6765" s="9">
        <v>0</v>
      </c>
      <c r="E6765" s="9">
        <v>1748169.3782831321</v>
      </c>
      <c r="F6765" s="255" t="s">
        <v>9122</v>
      </c>
      <c r="G6765" s="9"/>
      <c r="H6765" s="255" t="s">
        <v>9171</v>
      </c>
      <c r="I6765" s="9">
        <v>4</v>
      </c>
    </row>
    <row r="6766" spans="1:9">
      <c r="A6766" s="255" t="s">
        <v>7946</v>
      </c>
      <c r="B6766" s="9">
        <v>9</v>
      </c>
      <c r="C6766" s="255" t="s">
        <v>9106</v>
      </c>
      <c r="D6766" s="9">
        <v>0</v>
      </c>
      <c r="E6766" s="9">
        <v>1748169.3782831321</v>
      </c>
      <c r="F6766" s="255" t="s">
        <v>9123</v>
      </c>
      <c r="G6766" s="9"/>
      <c r="H6766" s="255" t="s">
        <v>9171</v>
      </c>
      <c r="I6766" s="9">
        <v>4</v>
      </c>
    </row>
    <row r="6767" spans="1:9">
      <c r="A6767" s="255" t="s">
        <v>7947</v>
      </c>
      <c r="B6767" s="9">
        <v>9</v>
      </c>
      <c r="C6767" s="255" t="s">
        <v>9107</v>
      </c>
      <c r="D6767" s="9">
        <v>0</v>
      </c>
      <c r="E6767" s="9">
        <v>1748169.3782831321</v>
      </c>
      <c r="F6767" s="255" t="s">
        <v>9123</v>
      </c>
      <c r="G6767" s="9"/>
      <c r="H6767" s="255" t="s">
        <v>9171</v>
      </c>
      <c r="I6767" s="9">
        <v>4</v>
      </c>
    </row>
    <row r="6768" spans="1:9">
      <c r="A6768" s="255" t="s">
        <v>7948</v>
      </c>
      <c r="B6768" s="9">
        <v>9</v>
      </c>
      <c r="C6768" s="255" t="s">
        <v>9108</v>
      </c>
      <c r="D6768" s="9">
        <v>0</v>
      </c>
      <c r="E6768" s="9">
        <v>1748169.3782831321</v>
      </c>
      <c r="F6768" s="255" t="s">
        <v>9123</v>
      </c>
      <c r="G6768" s="9"/>
      <c r="H6768" s="255" t="s">
        <v>9171</v>
      </c>
      <c r="I6768" s="9">
        <v>4</v>
      </c>
    </row>
    <row r="6769" spans="1:9">
      <c r="A6769" s="255" t="s">
        <v>7949</v>
      </c>
      <c r="B6769" s="9">
        <v>9</v>
      </c>
      <c r="C6769" s="255" t="s">
        <v>9215</v>
      </c>
      <c r="D6769" s="9">
        <v>0</v>
      </c>
      <c r="E6769" s="9">
        <v>1748169.3782831321</v>
      </c>
      <c r="F6769" s="255" t="s">
        <v>9123</v>
      </c>
      <c r="G6769" s="9"/>
      <c r="H6769" s="255" t="s">
        <v>9171</v>
      </c>
      <c r="I6769" s="9">
        <v>4</v>
      </c>
    </row>
    <row r="6770" spans="1:9">
      <c r="A6770" s="255" t="s">
        <v>7950</v>
      </c>
      <c r="B6770" s="9">
        <v>9</v>
      </c>
      <c r="C6770" s="255" t="s">
        <v>9106</v>
      </c>
      <c r="D6770" s="9">
        <v>0</v>
      </c>
      <c r="E6770" s="9">
        <v>1748169.3782831321</v>
      </c>
      <c r="F6770" s="255" t="s">
        <v>9124</v>
      </c>
      <c r="G6770" s="9"/>
      <c r="H6770" s="255" t="s">
        <v>9171</v>
      </c>
      <c r="I6770" s="9">
        <v>4</v>
      </c>
    </row>
    <row r="6771" spans="1:9">
      <c r="A6771" s="255" t="s">
        <v>7951</v>
      </c>
      <c r="B6771" s="9">
        <v>9</v>
      </c>
      <c r="C6771" s="255" t="s">
        <v>9107</v>
      </c>
      <c r="D6771" s="9">
        <v>0</v>
      </c>
      <c r="E6771" s="9">
        <v>1748169.3782831321</v>
      </c>
      <c r="F6771" s="255" t="s">
        <v>9124</v>
      </c>
      <c r="G6771" s="9"/>
      <c r="H6771" s="255" t="s">
        <v>9171</v>
      </c>
      <c r="I6771" s="9">
        <v>4</v>
      </c>
    </row>
    <row r="6772" spans="1:9">
      <c r="A6772" s="255" t="s">
        <v>7952</v>
      </c>
      <c r="B6772" s="9">
        <v>9</v>
      </c>
      <c r="C6772" s="255" t="s">
        <v>9108</v>
      </c>
      <c r="D6772" s="9">
        <v>0</v>
      </c>
      <c r="E6772" s="9">
        <v>1748169.3782831321</v>
      </c>
      <c r="F6772" s="255" t="s">
        <v>9124</v>
      </c>
      <c r="G6772" s="9"/>
      <c r="H6772" s="255" t="s">
        <v>9171</v>
      </c>
      <c r="I6772" s="9">
        <v>4</v>
      </c>
    </row>
    <row r="6773" spans="1:9">
      <c r="A6773" s="255" t="s">
        <v>7953</v>
      </c>
      <c r="B6773" s="9">
        <v>9</v>
      </c>
      <c r="C6773" s="255" t="s">
        <v>9215</v>
      </c>
      <c r="D6773" s="9">
        <v>0</v>
      </c>
      <c r="E6773" s="9">
        <v>1748169.3782831321</v>
      </c>
      <c r="F6773" s="255" t="s">
        <v>9124</v>
      </c>
      <c r="G6773" s="9"/>
      <c r="H6773" s="255" t="s">
        <v>9171</v>
      </c>
      <c r="I6773" s="9">
        <v>4</v>
      </c>
    </row>
    <row r="6774" spans="1:9">
      <c r="A6774" s="255" t="s">
        <v>7954</v>
      </c>
      <c r="B6774" s="9">
        <v>9</v>
      </c>
      <c r="C6774" s="255" t="s">
        <v>9106</v>
      </c>
      <c r="D6774" s="9">
        <v>1412476.1649077495</v>
      </c>
      <c r="E6774" s="9">
        <v>1748169.3782831321</v>
      </c>
      <c r="F6774" s="255" t="s">
        <v>9125</v>
      </c>
      <c r="G6774" s="9"/>
      <c r="H6774" s="255" t="s">
        <v>9171</v>
      </c>
      <c r="I6774" s="9">
        <v>4</v>
      </c>
    </row>
    <row r="6775" spans="1:9">
      <c r="A6775" s="255" t="s">
        <v>7955</v>
      </c>
      <c r="B6775" s="9">
        <v>9</v>
      </c>
      <c r="C6775" s="255" t="s">
        <v>9107</v>
      </c>
      <c r="D6775" s="9">
        <v>10113271650.426912</v>
      </c>
      <c r="E6775" s="9">
        <v>1748169.3782831321</v>
      </c>
      <c r="F6775" s="255" t="s">
        <v>9125</v>
      </c>
      <c r="G6775" s="9"/>
      <c r="H6775" s="255" t="s">
        <v>9171</v>
      </c>
      <c r="I6775" s="9">
        <v>4</v>
      </c>
    </row>
    <row r="6776" spans="1:9">
      <c r="A6776" s="255" t="s">
        <v>7956</v>
      </c>
      <c r="B6776" s="9">
        <v>9</v>
      </c>
      <c r="C6776" s="255" t="s">
        <v>9108</v>
      </c>
      <c r="D6776" s="9">
        <v>0.80797443454531559</v>
      </c>
      <c r="E6776" s="9">
        <v>1748169.3782831321</v>
      </c>
      <c r="F6776" s="255" t="s">
        <v>9125</v>
      </c>
      <c r="G6776" s="9"/>
      <c r="H6776" s="255" t="s">
        <v>9171</v>
      </c>
      <c r="I6776" s="9">
        <v>4</v>
      </c>
    </row>
    <row r="6777" spans="1:9">
      <c r="A6777" s="255" t="s">
        <v>7957</v>
      </c>
      <c r="B6777" s="9">
        <v>9</v>
      </c>
      <c r="C6777" s="255" t="s">
        <v>9215</v>
      </c>
      <c r="D6777" s="9">
        <v>5785.0639509308321</v>
      </c>
      <c r="E6777" s="9">
        <v>1748169.3782831321</v>
      </c>
      <c r="F6777" s="255" t="s">
        <v>9125</v>
      </c>
      <c r="G6777" s="9"/>
      <c r="H6777" s="255" t="s">
        <v>9171</v>
      </c>
      <c r="I6777" s="9">
        <v>4</v>
      </c>
    </row>
    <row r="6778" spans="1:9">
      <c r="A6778" s="255" t="s">
        <v>7958</v>
      </c>
      <c r="B6778" s="9">
        <v>9</v>
      </c>
      <c r="C6778" s="255" t="s">
        <v>9106</v>
      </c>
      <c r="D6778" s="9">
        <v>1412476.1649077495</v>
      </c>
      <c r="E6778" s="9">
        <v>1748169.3782831321</v>
      </c>
      <c r="F6778" s="255" t="s">
        <v>9126</v>
      </c>
      <c r="G6778" s="9"/>
      <c r="H6778" s="255" t="s">
        <v>9171</v>
      </c>
      <c r="I6778" s="9">
        <v>4</v>
      </c>
    </row>
    <row r="6779" spans="1:9">
      <c r="A6779" s="255" t="s">
        <v>7959</v>
      </c>
      <c r="B6779" s="9">
        <v>9</v>
      </c>
      <c r="C6779" s="255" t="s">
        <v>9107</v>
      </c>
      <c r="D6779" s="9">
        <v>10113271650.426912</v>
      </c>
      <c r="E6779" s="9">
        <v>1748169.3782831321</v>
      </c>
      <c r="F6779" s="255" t="s">
        <v>9126</v>
      </c>
      <c r="G6779" s="9"/>
      <c r="H6779" s="255" t="s">
        <v>9171</v>
      </c>
      <c r="I6779" s="9">
        <v>4</v>
      </c>
    </row>
    <row r="6780" spans="1:9">
      <c r="A6780" s="255" t="s">
        <v>7960</v>
      </c>
      <c r="B6780" s="9">
        <v>9</v>
      </c>
      <c r="C6780" s="255" t="s">
        <v>9108</v>
      </c>
      <c r="D6780" s="9">
        <v>0.80797443454531559</v>
      </c>
      <c r="E6780" s="9">
        <v>1748169.3782831321</v>
      </c>
      <c r="F6780" s="255" t="s">
        <v>9126</v>
      </c>
      <c r="G6780" s="9"/>
      <c r="H6780" s="255" t="s">
        <v>9171</v>
      </c>
      <c r="I6780" s="9">
        <v>4</v>
      </c>
    </row>
    <row r="6781" spans="1:9">
      <c r="A6781" s="255" t="s">
        <v>7961</v>
      </c>
      <c r="B6781" s="9">
        <v>9</v>
      </c>
      <c r="C6781" s="255" t="s">
        <v>9215</v>
      </c>
      <c r="D6781" s="9">
        <v>5785.0639509308321</v>
      </c>
      <c r="E6781" s="9">
        <v>1748169.3782831321</v>
      </c>
      <c r="F6781" s="255" t="s">
        <v>9126</v>
      </c>
      <c r="G6781" s="9"/>
      <c r="H6781" s="255" t="s">
        <v>9171</v>
      </c>
      <c r="I6781" s="9">
        <v>4</v>
      </c>
    </row>
    <row r="6782" spans="1:9">
      <c r="A6782" s="255" t="s">
        <v>7962</v>
      </c>
      <c r="B6782" s="9">
        <v>9</v>
      </c>
      <c r="C6782" s="255" t="s">
        <v>9106</v>
      </c>
      <c r="D6782" s="9">
        <v>1412476.1649077495</v>
      </c>
      <c r="E6782" s="9">
        <v>1748169.3782831321</v>
      </c>
      <c r="F6782" s="255" t="s">
        <v>9127</v>
      </c>
      <c r="G6782" s="9"/>
      <c r="H6782" s="255" t="s">
        <v>9171</v>
      </c>
      <c r="I6782" s="9">
        <v>4</v>
      </c>
    </row>
    <row r="6783" spans="1:9">
      <c r="A6783" s="255" t="s">
        <v>7963</v>
      </c>
      <c r="B6783" s="9">
        <v>9</v>
      </c>
      <c r="C6783" s="255" t="s">
        <v>9107</v>
      </c>
      <c r="D6783" s="9">
        <v>10113271650.426912</v>
      </c>
      <c r="E6783" s="9">
        <v>1748169.3782831321</v>
      </c>
      <c r="F6783" s="255" t="s">
        <v>9127</v>
      </c>
      <c r="G6783" s="9"/>
      <c r="H6783" s="255" t="s">
        <v>9171</v>
      </c>
      <c r="I6783" s="9">
        <v>4</v>
      </c>
    </row>
    <row r="6784" spans="1:9">
      <c r="A6784" s="255" t="s">
        <v>7964</v>
      </c>
      <c r="B6784" s="9">
        <v>9</v>
      </c>
      <c r="C6784" s="255" t="s">
        <v>9108</v>
      </c>
      <c r="D6784" s="9">
        <v>0.80797443454531559</v>
      </c>
      <c r="E6784" s="9">
        <v>1748169.3782831321</v>
      </c>
      <c r="F6784" s="255" t="s">
        <v>9127</v>
      </c>
      <c r="G6784" s="9"/>
      <c r="H6784" s="255" t="s">
        <v>9171</v>
      </c>
      <c r="I6784" s="9">
        <v>4</v>
      </c>
    </row>
    <row r="6785" spans="1:9">
      <c r="A6785" s="255" t="s">
        <v>7965</v>
      </c>
      <c r="B6785" s="9">
        <v>9</v>
      </c>
      <c r="C6785" s="255" t="s">
        <v>9215</v>
      </c>
      <c r="D6785" s="9">
        <v>5785.0639509308321</v>
      </c>
      <c r="E6785" s="9">
        <v>1748169.3782831321</v>
      </c>
      <c r="F6785" s="255" t="s">
        <v>9127</v>
      </c>
      <c r="G6785" s="9"/>
      <c r="H6785" s="255" t="s">
        <v>9171</v>
      </c>
      <c r="I6785" s="9">
        <v>4</v>
      </c>
    </row>
    <row r="6786" spans="1:9">
      <c r="A6786" s="255" t="s">
        <v>7966</v>
      </c>
      <c r="B6786" s="9">
        <v>9</v>
      </c>
      <c r="C6786" s="255" t="s">
        <v>9106</v>
      </c>
      <c r="D6786" s="9">
        <v>1748169.3782831321</v>
      </c>
      <c r="E6786" s="9">
        <v>1748169.3782831321</v>
      </c>
      <c r="F6786" s="255" t="s">
        <v>9128</v>
      </c>
      <c r="G6786" s="9"/>
      <c r="H6786" s="255" t="s">
        <v>9171</v>
      </c>
      <c r="I6786" s="9">
        <v>4</v>
      </c>
    </row>
    <row r="6787" spans="1:9">
      <c r="A6787" s="255" t="s">
        <v>7967</v>
      </c>
      <c r="B6787" s="9">
        <v>9</v>
      </c>
      <c r="C6787" s="255" t="s">
        <v>9107</v>
      </c>
      <c r="D6787" s="9">
        <v>4656059994.9211864</v>
      </c>
      <c r="E6787" s="9">
        <v>1748169.3782831321</v>
      </c>
      <c r="F6787" s="255" t="s">
        <v>9128</v>
      </c>
      <c r="G6787" s="9"/>
      <c r="H6787" s="255" t="s">
        <v>9171</v>
      </c>
      <c r="I6787" s="9">
        <v>4</v>
      </c>
    </row>
    <row r="6788" spans="1:9">
      <c r="A6788" s="255" t="s">
        <v>7968</v>
      </c>
      <c r="B6788" s="9">
        <v>9</v>
      </c>
      <c r="C6788" s="255" t="s">
        <v>9108</v>
      </c>
      <c r="D6788" s="9">
        <v>1</v>
      </c>
      <c r="E6788" s="9">
        <v>1748169.3782831321</v>
      </c>
      <c r="F6788" s="255" t="s">
        <v>9128</v>
      </c>
      <c r="G6788" s="9"/>
      <c r="H6788" s="255" t="s">
        <v>9171</v>
      </c>
      <c r="I6788" s="9">
        <v>4</v>
      </c>
    </row>
    <row r="6789" spans="1:9">
      <c r="A6789" s="255" t="s">
        <v>7969</v>
      </c>
      <c r="B6789" s="9">
        <v>9</v>
      </c>
      <c r="C6789" s="255" t="s">
        <v>9215</v>
      </c>
      <c r="D6789" s="9">
        <v>2663.3918044565444</v>
      </c>
      <c r="E6789" s="9">
        <v>1748169.3782831321</v>
      </c>
      <c r="F6789" s="255" t="s">
        <v>9128</v>
      </c>
      <c r="G6789" s="9"/>
      <c r="H6789" s="255" t="s">
        <v>9171</v>
      </c>
      <c r="I6789" s="9">
        <v>4</v>
      </c>
    </row>
    <row r="6790" spans="1:9">
      <c r="A6790" s="255" t="s">
        <v>7970</v>
      </c>
      <c r="B6790" s="9">
        <v>9</v>
      </c>
      <c r="C6790" s="255" t="s">
        <v>9106</v>
      </c>
      <c r="D6790" s="9">
        <v>1646432.5708795791</v>
      </c>
      <c r="E6790" s="9">
        <v>1748169.3782831321</v>
      </c>
      <c r="F6790" s="255" t="s">
        <v>9129</v>
      </c>
      <c r="G6790" s="9"/>
      <c r="H6790" s="255" t="s">
        <v>9171</v>
      </c>
      <c r="I6790" s="9">
        <v>4</v>
      </c>
    </row>
    <row r="6791" spans="1:9">
      <c r="A6791" s="255" t="s">
        <v>7971</v>
      </c>
      <c r="B6791" s="9">
        <v>9</v>
      </c>
      <c r="C6791" s="255" t="s">
        <v>9107</v>
      </c>
      <c r="D6791" s="9">
        <v>10654596909.011066</v>
      </c>
      <c r="E6791" s="9">
        <v>1748169.3782831321</v>
      </c>
      <c r="F6791" s="255" t="s">
        <v>9129</v>
      </c>
      <c r="G6791" s="9"/>
      <c r="H6791" s="255" t="s">
        <v>9171</v>
      </c>
      <c r="I6791" s="9">
        <v>4</v>
      </c>
    </row>
    <row r="6792" spans="1:9">
      <c r="A6792" s="255" t="s">
        <v>7972</v>
      </c>
      <c r="B6792" s="9">
        <v>9</v>
      </c>
      <c r="C6792" s="255" t="s">
        <v>9108</v>
      </c>
      <c r="D6792" s="9">
        <v>0.94180380421520238</v>
      </c>
      <c r="E6792" s="9">
        <v>1748169.3782831321</v>
      </c>
      <c r="F6792" s="255" t="s">
        <v>9129</v>
      </c>
      <c r="G6792" s="9"/>
      <c r="H6792" s="255" t="s">
        <v>9171</v>
      </c>
      <c r="I6792" s="9">
        <v>4</v>
      </c>
    </row>
    <row r="6793" spans="1:9">
      <c r="A6793" s="255" t="s">
        <v>7973</v>
      </c>
      <c r="B6793" s="9">
        <v>9</v>
      </c>
      <c r="C6793" s="255" t="s">
        <v>9215</v>
      </c>
      <c r="D6793" s="9">
        <v>6094.7165883175976</v>
      </c>
      <c r="E6793" s="9">
        <v>1748169.3782831321</v>
      </c>
      <c r="F6793" s="255" t="s">
        <v>9129</v>
      </c>
      <c r="G6793" s="9"/>
      <c r="H6793" s="255" t="s">
        <v>9171</v>
      </c>
      <c r="I6793" s="9">
        <v>4</v>
      </c>
    </row>
    <row r="6794" spans="1:9">
      <c r="A6794" s="255" t="s">
        <v>7974</v>
      </c>
      <c r="B6794" s="9">
        <v>9</v>
      </c>
      <c r="C6794" s="255" t="s">
        <v>9106</v>
      </c>
      <c r="D6794" s="9">
        <v>1573218.1758761343</v>
      </c>
      <c r="E6794" s="9">
        <v>1748169.3782831321</v>
      </c>
      <c r="F6794" s="255" t="s">
        <v>9130</v>
      </c>
      <c r="G6794" s="9"/>
      <c r="H6794" s="255" t="s">
        <v>9171</v>
      </c>
      <c r="I6794" s="9">
        <v>4</v>
      </c>
    </row>
    <row r="6795" spans="1:9">
      <c r="A6795" s="255" t="s">
        <v>7975</v>
      </c>
      <c r="B6795" s="9">
        <v>9</v>
      </c>
      <c r="C6795" s="255" t="s">
        <v>9107</v>
      </c>
      <c r="D6795" s="9">
        <v>20767868559.437977</v>
      </c>
      <c r="E6795" s="9">
        <v>1748169.3782831321</v>
      </c>
      <c r="F6795" s="255" t="s">
        <v>9130</v>
      </c>
      <c r="G6795" s="9"/>
      <c r="H6795" s="255" t="s">
        <v>9171</v>
      </c>
      <c r="I6795" s="9">
        <v>4</v>
      </c>
    </row>
    <row r="6796" spans="1:9">
      <c r="A6796" s="255" t="s">
        <v>7976</v>
      </c>
      <c r="B6796" s="9">
        <v>9</v>
      </c>
      <c r="C6796" s="255" t="s">
        <v>9108</v>
      </c>
      <c r="D6796" s="9">
        <v>0.89992319704237334</v>
      </c>
      <c r="E6796" s="9">
        <v>1748169.3782831321</v>
      </c>
      <c r="F6796" s="255" t="s">
        <v>9130</v>
      </c>
      <c r="G6796" s="9"/>
      <c r="H6796" s="255" t="s">
        <v>9171</v>
      </c>
      <c r="I6796" s="9">
        <v>4</v>
      </c>
    </row>
    <row r="6797" spans="1:9">
      <c r="A6797" s="255" t="s">
        <v>7977</v>
      </c>
      <c r="B6797" s="9">
        <v>9</v>
      </c>
      <c r="C6797" s="255" t="s">
        <v>9215</v>
      </c>
      <c r="D6797" s="9">
        <v>11879.780539248428</v>
      </c>
      <c r="E6797" s="9">
        <v>1748169.3782831321</v>
      </c>
      <c r="F6797" s="255" t="s">
        <v>9130</v>
      </c>
      <c r="G6797" s="9"/>
      <c r="H6797" s="255" t="s">
        <v>9171</v>
      </c>
      <c r="I6797" s="9">
        <v>4</v>
      </c>
    </row>
    <row r="6798" spans="1:9">
      <c r="A6798" s="255" t="s">
        <v>7978</v>
      </c>
      <c r="B6798" s="9">
        <v>9</v>
      </c>
      <c r="C6798" s="255" t="s">
        <v>9106</v>
      </c>
      <c r="D6798" s="9">
        <v>1573218.1758761343</v>
      </c>
      <c r="E6798" s="9">
        <v>1748169.3782831321</v>
      </c>
      <c r="F6798" s="255" t="s">
        <v>9131</v>
      </c>
      <c r="G6798" s="9"/>
      <c r="H6798" s="255" t="s">
        <v>9171</v>
      </c>
      <c r="I6798" s="9">
        <v>4</v>
      </c>
    </row>
    <row r="6799" spans="1:9">
      <c r="A6799" s="255" t="s">
        <v>7979</v>
      </c>
      <c r="B6799" s="9">
        <v>9</v>
      </c>
      <c r="C6799" s="255" t="s">
        <v>9107</v>
      </c>
      <c r="D6799" s="9">
        <v>20767868559.437977</v>
      </c>
      <c r="E6799" s="9">
        <v>1748169.3782831321</v>
      </c>
      <c r="F6799" s="255" t="s">
        <v>9131</v>
      </c>
      <c r="G6799" s="9"/>
      <c r="H6799" s="255" t="s">
        <v>9171</v>
      </c>
      <c r="I6799" s="9">
        <v>4</v>
      </c>
    </row>
    <row r="6800" spans="1:9">
      <c r="A6800" s="255" t="s">
        <v>7980</v>
      </c>
      <c r="B6800" s="9">
        <v>9</v>
      </c>
      <c r="C6800" s="255" t="s">
        <v>9108</v>
      </c>
      <c r="D6800" s="9">
        <v>0.89992319704237334</v>
      </c>
      <c r="E6800" s="9">
        <v>1748169.3782831321</v>
      </c>
      <c r="F6800" s="255" t="s">
        <v>9131</v>
      </c>
      <c r="G6800" s="9"/>
      <c r="H6800" s="255" t="s">
        <v>9171</v>
      </c>
      <c r="I6800" s="9">
        <v>4</v>
      </c>
    </row>
    <row r="6801" spans="1:9">
      <c r="A6801" s="255" t="s">
        <v>7981</v>
      </c>
      <c r="B6801" s="9">
        <v>9</v>
      </c>
      <c r="C6801" s="255" t="s">
        <v>9215</v>
      </c>
      <c r="D6801" s="9">
        <v>11879.780539248428</v>
      </c>
      <c r="E6801" s="9">
        <v>1748169.3782831321</v>
      </c>
      <c r="F6801" s="255" t="s">
        <v>9131</v>
      </c>
      <c r="G6801" s="9"/>
      <c r="H6801" s="255" t="s">
        <v>9171</v>
      </c>
      <c r="I6801" s="9">
        <v>4</v>
      </c>
    </row>
    <row r="6802" spans="1:9">
      <c r="A6802" s="255" t="s">
        <v>7982</v>
      </c>
      <c r="B6802" s="9">
        <v>9</v>
      </c>
      <c r="C6802" s="255" t="s">
        <v>9106</v>
      </c>
      <c r="D6802" s="9">
        <v>1161094.5192567671</v>
      </c>
      <c r="E6802" s="9">
        <v>1748169.3782831321</v>
      </c>
      <c r="F6802" s="255" t="s">
        <v>9132</v>
      </c>
      <c r="G6802" s="9"/>
      <c r="H6802" s="255" t="s">
        <v>9171</v>
      </c>
      <c r="I6802" s="9">
        <v>4</v>
      </c>
    </row>
    <row r="6803" spans="1:9">
      <c r="A6803" s="255" t="s">
        <v>7983</v>
      </c>
      <c r="B6803" s="9">
        <v>9</v>
      </c>
      <c r="C6803" s="255" t="s">
        <v>9107</v>
      </c>
      <c r="D6803" s="9">
        <v>2298185711.633049</v>
      </c>
      <c r="E6803" s="9">
        <v>1748169.3782831321</v>
      </c>
      <c r="F6803" s="255" t="s">
        <v>9132</v>
      </c>
      <c r="G6803" s="9"/>
      <c r="H6803" s="255" t="s">
        <v>9171</v>
      </c>
      <c r="I6803" s="9">
        <v>4</v>
      </c>
    </row>
    <row r="6804" spans="1:9">
      <c r="A6804" s="255" t="s">
        <v>7984</v>
      </c>
      <c r="B6804" s="9">
        <v>9</v>
      </c>
      <c r="C6804" s="255" t="s">
        <v>9108</v>
      </c>
      <c r="D6804" s="9">
        <v>0.66417735814425027</v>
      </c>
      <c r="E6804" s="9">
        <v>1748169.3782831321</v>
      </c>
      <c r="F6804" s="255" t="s">
        <v>9132</v>
      </c>
      <c r="G6804" s="9"/>
      <c r="H6804" s="255" t="s">
        <v>9171</v>
      </c>
      <c r="I6804" s="9">
        <v>4</v>
      </c>
    </row>
    <row r="6805" spans="1:9">
      <c r="A6805" s="255" t="s">
        <v>7985</v>
      </c>
      <c r="B6805" s="9">
        <v>9</v>
      </c>
      <c r="C6805" s="255" t="s">
        <v>9215</v>
      </c>
      <c r="D6805" s="9">
        <v>1314.6241663894634</v>
      </c>
      <c r="E6805" s="9">
        <v>1748169.3782831321</v>
      </c>
      <c r="F6805" s="255" t="s">
        <v>9132</v>
      </c>
      <c r="G6805" s="9"/>
      <c r="H6805" s="255" t="s">
        <v>9171</v>
      </c>
      <c r="I6805" s="9">
        <v>4</v>
      </c>
    </row>
    <row r="6806" spans="1:9">
      <c r="A6806" s="255" t="s">
        <v>7986</v>
      </c>
      <c r="B6806" s="9">
        <v>9</v>
      </c>
      <c r="C6806" s="255" t="s">
        <v>9106</v>
      </c>
      <c r="D6806" s="9">
        <v>1161094.5192567671</v>
      </c>
      <c r="E6806" s="9">
        <v>1748169.3782831321</v>
      </c>
      <c r="F6806" s="255" t="s">
        <v>9133</v>
      </c>
      <c r="G6806" s="9"/>
      <c r="H6806" s="255" t="s">
        <v>9171</v>
      </c>
      <c r="I6806" s="9">
        <v>4</v>
      </c>
    </row>
    <row r="6807" spans="1:9">
      <c r="A6807" s="255" t="s">
        <v>7987</v>
      </c>
      <c r="B6807" s="9">
        <v>9</v>
      </c>
      <c r="C6807" s="255" t="s">
        <v>9107</v>
      </c>
      <c r="D6807" s="9">
        <v>2298185711.633049</v>
      </c>
      <c r="E6807" s="9">
        <v>1748169.3782831321</v>
      </c>
      <c r="F6807" s="255" t="s">
        <v>9133</v>
      </c>
      <c r="G6807" s="9"/>
      <c r="H6807" s="255" t="s">
        <v>9171</v>
      </c>
      <c r="I6807" s="9">
        <v>4</v>
      </c>
    </row>
    <row r="6808" spans="1:9">
      <c r="A6808" s="255" t="s">
        <v>7988</v>
      </c>
      <c r="B6808" s="9">
        <v>9</v>
      </c>
      <c r="C6808" s="255" t="s">
        <v>9108</v>
      </c>
      <c r="D6808" s="9">
        <v>0.66417735814425027</v>
      </c>
      <c r="E6808" s="9">
        <v>1748169.3782831321</v>
      </c>
      <c r="F6808" s="255" t="s">
        <v>9133</v>
      </c>
      <c r="G6808" s="9"/>
      <c r="H6808" s="255" t="s">
        <v>9171</v>
      </c>
      <c r="I6808" s="9">
        <v>4</v>
      </c>
    </row>
    <row r="6809" spans="1:9">
      <c r="A6809" s="255" t="s">
        <v>7989</v>
      </c>
      <c r="B6809" s="9">
        <v>9</v>
      </c>
      <c r="C6809" s="255" t="s">
        <v>9215</v>
      </c>
      <c r="D6809" s="9">
        <v>1314.6241663894634</v>
      </c>
      <c r="E6809" s="9">
        <v>1748169.3782831321</v>
      </c>
      <c r="F6809" s="255" t="s">
        <v>9133</v>
      </c>
      <c r="G6809" s="9"/>
      <c r="H6809" s="255" t="s">
        <v>9171</v>
      </c>
      <c r="I6809" s="9">
        <v>4</v>
      </c>
    </row>
    <row r="6810" spans="1:9">
      <c r="A6810" s="255" t="s">
        <v>7990</v>
      </c>
      <c r="B6810" s="9">
        <v>9</v>
      </c>
      <c r="C6810" s="255" t="s">
        <v>9106</v>
      </c>
      <c r="D6810" s="9">
        <v>1748169.3782831321</v>
      </c>
      <c r="E6810" s="9">
        <v>1748169.3782831321</v>
      </c>
      <c r="F6810" s="255" t="s">
        <v>9134</v>
      </c>
      <c r="G6810" s="9"/>
      <c r="H6810" s="255" t="s">
        <v>9171</v>
      </c>
      <c r="I6810" s="9">
        <v>4</v>
      </c>
    </row>
    <row r="6811" spans="1:9">
      <c r="A6811" s="255" t="s">
        <v>7991</v>
      </c>
      <c r="B6811" s="9">
        <v>9</v>
      </c>
      <c r="C6811" s="255" t="s">
        <v>9107</v>
      </c>
      <c r="D6811" s="9">
        <v>7815085938.7938643</v>
      </c>
      <c r="E6811" s="9">
        <v>1748169.3782831321</v>
      </c>
      <c r="F6811" s="255" t="s">
        <v>9134</v>
      </c>
      <c r="G6811" s="9"/>
      <c r="H6811" s="255" t="s">
        <v>9171</v>
      </c>
      <c r="I6811" s="9">
        <v>4</v>
      </c>
    </row>
    <row r="6812" spans="1:9">
      <c r="A6812" s="255" t="s">
        <v>7992</v>
      </c>
      <c r="B6812" s="9">
        <v>9</v>
      </c>
      <c r="C6812" s="255" t="s">
        <v>9108</v>
      </c>
      <c r="D6812" s="9">
        <v>1</v>
      </c>
      <c r="E6812" s="9">
        <v>1748169.3782831321</v>
      </c>
      <c r="F6812" s="255" t="s">
        <v>9134</v>
      </c>
      <c r="G6812" s="9"/>
      <c r="H6812" s="255" t="s">
        <v>9171</v>
      </c>
      <c r="I6812" s="9">
        <v>4</v>
      </c>
    </row>
    <row r="6813" spans="1:9">
      <c r="A6813" s="255" t="s">
        <v>7993</v>
      </c>
      <c r="B6813" s="9">
        <v>9</v>
      </c>
      <c r="C6813" s="255" t="s">
        <v>9215</v>
      </c>
      <c r="D6813" s="9">
        <v>4470.4397845413687</v>
      </c>
      <c r="E6813" s="9">
        <v>1748169.3782831321</v>
      </c>
      <c r="F6813" s="255" t="s">
        <v>9134</v>
      </c>
      <c r="G6813" s="9"/>
      <c r="H6813" s="255" t="s">
        <v>9171</v>
      </c>
      <c r="I6813" s="9">
        <v>4</v>
      </c>
    </row>
    <row r="6814" spans="1:9">
      <c r="A6814" s="255" t="s">
        <v>7994</v>
      </c>
      <c r="B6814" s="9">
        <v>9</v>
      </c>
      <c r="C6814" s="255" t="s">
        <v>9106</v>
      </c>
      <c r="D6814" s="9">
        <v>1748169.3782831321</v>
      </c>
      <c r="E6814" s="9">
        <v>1748169.3782831321</v>
      </c>
      <c r="F6814" s="255" t="s">
        <v>9135</v>
      </c>
      <c r="G6814" s="9"/>
      <c r="H6814" s="255" t="s">
        <v>9171</v>
      </c>
      <c r="I6814" s="9">
        <v>4</v>
      </c>
    </row>
    <row r="6815" spans="1:9">
      <c r="A6815" s="255" t="s">
        <v>7995</v>
      </c>
      <c r="B6815" s="9">
        <v>9</v>
      </c>
      <c r="C6815" s="255" t="s">
        <v>9107</v>
      </c>
      <c r="D6815" s="9">
        <v>13021276158.830414</v>
      </c>
      <c r="E6815" s="9">
        <v>1748169.3782831321</v>
      </c>
      <c r="F6815" s="255" t="s">
        <v>9135</v>
      </c>
      <c r="G6815" s="9"/>
      <c r="H6815" s="255" t="s">
        <v>9171</v>
      </c>
      <c r="I6815" s="9">
        <v>4</v>
      </c>
    </row>
    <row r="6816" spans="1:9">
      <c r="A6816" s="255" t="s">
        <v>7996</v>
      </c>
      <c r="B6816" s="9">
        <v>9</v>
      </c>
      <c r="C6816" s="255" t="s">
        <v>9108</v>
      </c>
      <c r="D6816" s="9">
        <v>1</v>
      </c>
      <c r="E6816" s="9">
        <v>1748169.3782831321</v>
      </c>
      <c r="F6816" s="255" t="s">
        <v>9135</v>
      </c>
      <c r="G6816" s="9"/>
      <c r="H6816" s="255" t="s">
        <v>9171</v>
      </c>
      <c r="I6816" s="9">
        <v>4</v>
      </c>
    </row>
    <row r="6817" spans="1:9">
      <c r="A6817" s="255" t="s">
        <v>7997</v>
      </c>
      <c r="B6817" s="9">
        <v>9</v>
      </c>
      <c r="C6817" s="255" t="s">
        <v>9215</v>
      </c>
      <c r="D6817" s="9">
        <v>7448.5209045467554</v>
      </c>
      <c r="E6817" s="9">
        <v>1748169.3782831321</v>
      </c>
      <c r="F6817" s="255" t="s">
        <v>9135</v>
      </c>
      <c r="G6817" s="9"/>
      <c r="H6817" s="255" t="s">
        <v>9171</v>
      </c>
      <c r="I6817" s="9">
        <v>4</v>
      </c>
    </row>
    <row r="6818" spans="1:9">
      <c r="A6818" s="255" t="s">
        <v>7998</v>
      </c>
      <c r="B6818" s="9">
        <v>9</v>
      </c>
      <c r="C6818" s="255" t="s">
        <v>9106</v>
      </c>
      <c r="D6818" s="9">
        <v>1353161.2856846636</v>
      </c>
      <c r="E6818" s="9">
        <v>1748169.3782831321</v>
      </c>
      <c r="F6818" s="255" t="s">
        <v>9136</v>
      </c>
      <c r="G6818" s="9"/>
      <c r="H6818" s="255" t="s">
        <v>9171</v>
      </c>
      <c r="I6818" s="9">
        <v>4</v>
      </c>
    </row>
    <row r="6819" spans="1:9">
      <c r="A6819" s="255" t="s">
        <v>7999</v>
      </c>
      <c r="B6819" s="9">
        <v>9</v>
      </c>
      <c r="C6819" s="255" t="s">
        <v>9107</v>
      </c>
      <c r="D6819" s="9">
        <v>9852249495.9559193</v>
      </c>
      <c r="E6819" s="9">
        <v>1748169.3782831321</v>
      </c>
      <c r="F6819" s="255" t="s">
        <v>9136</v>
      </c>
      <c r="G6819" s="9"/>
      <c r="H6819" s="255" t="s">
        <v>9171</v>
      </c>
      <c r="I6819" s="9">
        <v>4</v>
      </c>
    </row>
    <row r="6820" spans="1:9">
      <c r="A6820" s="255" t="s">
        <v>8000</v>
      </c>
      <c r="B6820" s="9">
        <v>9</v>
      </c>
      <c r="C6820" s="255" t="s">
        <v>9108</v>
      </c>
      <c r="D6820" s="9">
        <v>0.77404472501033972</v>
      </c>
      <c r="E6820" s="9">
        <v>1748169.3782831321</v>
      </c>
      <c r="F6820" s="255" t="s">
        <v>9136</v>
      </c>
      <c r="G6820" s="9"/>
      <c r="H6820" s="255" t="s">
        <v>9171</v>
      </c>
      <c r="I6820" s="9">
        <v>4</v>
      </c>
    </row>
    <row r="6821" spans="1:9">
      <c r="A6821" s="255" t="s">
        <v>8001</v>
      </c>
      <c r="B6821" s="9">
        <v>9</v>
      </c>
      <c r="C6821" s="255" t="s">
        <v>9215</v>
      </c>
      <c r="D6821" s="9">
        <v>5635.7522436594563</v>
      </c>
      <c r="E6821" s="9">
        <v>1748169.3782831321</v>
      </c>
      <c r="F6821" s="255" t="s">
        <v>9136</v>
      </c>
      <c r="G6821" s="9"/>
      <c r="H6821" s="255" t="s">
        <v>9171</v>
      </c>
      <c r="I6821" s="9">
        <v>4</v>
      </c>
    </row>
    <row r="6822" spans="1:9">
      <c r="A6822" s="255" t="s">
        <v>8002</v>
      </c>
      <c r="B6822" s="9">
        <v>9</v>
      </c>
      <c r="C6822" s="255" t="s">
        <v>9106</v>
      </c>
      <c r="D6822" s="9">
        <v>0</v>
      </c>
      <c r="E6822" s="9">
        <v>1748169.3782831321</v>
      </c>
      <c r="F6822" s="255" t="s">
        <v>9137</v>
      </c>
      <c r="G6822" s="9"/>
      <c r="H6822" s="255" t="s">
        <v>9171</v>
      </c>
      <c r="I6822" s="9">
        <v>4</v>
      </c>
    </row>
    <row r="6823" spans="1:9">
      <c r="A6823" s="255" t="s">
        <v>8003</v>
      </c>
      <c r="B6823" s="9">
        <v>9</v>
      </c>
      <c r="C6823" s="255" t="s">
        <v>9107</v>
      </c>
      <c r="D6823" s="9">
        <v>-2105657095.3483539</v>
      </c>
      <c r="E6823" s="9">
        <v>1748169.3782831321</v>
      </c>
      <c r="F6823" s="255" t="s">
        <v>9137</v>
      </c>
      <c r="G6823" s="9"/>
      <c r="H6823" s="255" t="s">
        <v>9171</v>
      </c>
      <c r="I6823" s="9">
        <v>4</v>
      </c>
    </row>
    <row r="6824" spans="1:9">
      <c r="A6824" s="255" t="s">
        <v>8004</v>
      </c>
      <c r="B6824" s="9">
        <v>9</v>
      </c>
      <c r="C6824" s="255" t="s">
        <v>9108</v>
      </c>
      <c r="D6824" s="9">
        <v>0</v>
      </c>
      <c r="E6824" s="9">
        <v>1748169.3782831321</v>
      </c>
      <c r="F6824" s="255" t="s">
        <v>9137</v>
      </c>
      <c r="G6824" s="9"/>
      <c r="H6824" s="255" t="s">
        <v>9171</v>
      </c>
      <c r="I6824" s="9">
        <v>4</v>
      </c>
    </row>
    <row r="6825" spans="1:9">
      <c r="A6825" s="255" t="s">
        <v>8005</v>
      </c>
      <c r="B6825" s="9">
        <v>9</v>
      </c>
      <c r="C6825" s="255" t="s">
        <v>9215</v>
      </c>
      <c r="D6825" s="9">
        <v>-1204.4926089577823</v>
      </c>
      <c r="E6825" s="9">
        <v>1748169.3782831321</v>
      </c>
      <c r="F6825" s="255" t="s">
        <v>9137</v>
      </c>
      <c r="G6825" s="9"/>
      <c r="H6825" s="255" t="s">
        <v>9171</v>
      </c>
      <c r="I6825" s="9">
        <v>4</v>
      </c>
    </row>
    <row r="6826" spans="1:9">
      <c r="A6826" s="255" t="s">
        <v>8006</v>
      </c>
      <c r="B6826" s="9">
        <v>9</v>
      </c>
      <c r="C6826" s="255" t="s">
        <v>9106</v>
      </c>
      <c r="D6826" s="9">
        <v>1278798.5680425044</v>
      </c>
      <c r="E6826" s="9">
        <v>1748169.3782831321</v>
      </c>
      <c r="F6826" s="255" t="s">
        <v>9138</v>
      </c>
      <c r="G6826" s="9"/>
      <c r="H6826" s="255" t="s">
        <v>9171</v>
      </c>
      <c r="I6826" s="9">
        <v>4</v>
      </c>
    </row>
    <row r="6827" spans="1:9">
      <c r="A6827" s="255" t="s">
        <v>8007</v>
      </c>
      <c r="B6827" s="9">
        <v>9</v>
      </c>
      <c r="C6827" s="255" t="s">
        <v>9107</v>
      </c>
      <c r="D6827" s="9">
        <v>7746592400.6075649</v>
      </c>
      <c r="E6827" s="9">
        <v>1748169.3782831321</v>
      </c>
      <c r="F6827" s="255" t="s">
        <v>9138</v>
      </c>
      <c r="G6827" s="9"/>
      <c r="H6827" s="255" t="s">
        <v>9171</v>
      </c>
      <c r="I6827" s="9">
        <v>4</v>
      </c>
    </row>
    <row r="6828" spans="1:9">
      <c r="A6828" s="255" t="s">
        <v>8008</v>
      </c>
      <c r="B6828" s="9">
        <v>9</v>
      </c>
      <c r="C6828" s="255" t="s">
        <v>9108</v>
      </c>
      <c r="D6828" s="9">
        <v>0.73150724633925668</v>
      </c>
      <c r="E6828" s="9">
        <v>1748169.3782831321</v>
      </c>
      <c r="F6828" s="255" t="s">
        <v>9138</v>
      </c>
      <c r="G6828" s="9"/>
      <c r="H6828" s="255" t="s">
        <v>9171</v>
      </c>
      <c r="I6828" s="9">
        <v>4</v>
      </c>
    </row>
    <row r="6829" spans="1:9">
      <c r="A6829" s="255" t="s">
        <v>8009</v>
      </c>
      <c r="B6829" s="9">
        <v>9</v>
      </c>
      <c r="C6829" s="255" t="s">
        <v>9215</v>
      </c>
      <c r="D6829" s="9">
        <v>4431.2596347016743</v>
      </c>
      <c r="E6829" s="9">
        <v>1748169.3782831321</v>
      </c>
      <c r="F6829" s="255" t="s">
        <v>9138</v>
      </c>
      <c r="G6829" s="9"/>
      <c r="H6829" s="255" t="s">
        <v>9171</v>
      </c>
      <c r="I6829" s="9">
        <v>4</v>
      </c>
    </row>
    <row r="6830" spans="1:9">
      <c r="A6830" s="255" t="s">
        <v>8010</v>
      </c>
      <c r="B6830" s="9">
        <v>9</v>
      </c>
      <c r="C6830" s="255" t="s">
        <v>9106</v>
      </c>
      <c r="D6830" s="9">
        <v>1383571.2714371176</v>
      </c>
      <c r="E6830" s="9">
        <v>1748169.3782831321</v>
      </c>
      <c r="F6830" s="255" t="s">
        <v>9139</v>
      </c>
      <c r="G6830" s="9"/>
      <c r="H6830" s="255" t="s">
        <v>9171</v>
      </c>
      <c r="I6830" s="9">
        <v>4</v>
      </c>
    </row>
    <row r="6831" spans="1:9">
      <c r="A6831" s="255" t="s">
        <v>8011</v>
      </c>
      <c r="B6831" s="9">
        <v>9</v>
      </c>
      <c r="C6831" s="255" t="s">
        <v>9107</v>
      </c>
      <c r="D6831" s="9">
        <v>5448406688.9745159</v>
      </c>
      <c r="E6831" s="9">
        <v>1748169.3782831321</v>
      </c>
      <c r="F6831" s="255" t="s">
        <v>9139</v>
      </c>
      <c r="G6831" s="9"/>
      <c r="H6831" s="255" t="s">
        <v>9171</v>
      </c>
      <c r="I6831" s="9">
        <v>4</v>
      </c>
    </row>
    <row r="6832" spans="1:9">
      <c r="A6832" s="255" t="s">
        <v>8012</v>
      </c>
      <c r="B6832" s="9">
        <v>9</v>
      </c>
      <c r="C6832" s="255" t="s">
        <v>9108</v>
      </c>
      <c r="D6832" s="9">
        <v>0.79144005645260507</v>
      </c>
      <c r="E6832" s="9">
        <v>1748169.3782831321</v>
      </c>
      <c r="F6832" s="255" t="s">
        <v>9139</v>
      </c>
      <c r="G6832" s="9"/>
      <c r="H6832" s="255" t="s">
        <v>9171</v>
      </c>
      <c r="I6832" s="9">
        <v>4</v>
      </c>
    </row>
    <row r="6833" spans="1:9">
      <c r="A6833" s="255" t="s">
        <v>8013</v>
      </c>
      <c r="B6833" s="9">
        <v>9</v>
      </c>
      <c r="C6833" s="255" t="s">
        <v>9215</v>
      </c>
      <c r="D6833" s="9">
        <v>3116.6354683122108</v>
      </c>
      <c r="E6833" s="9">
        <v>1748169.3782831321</v>
      </c>
      <c r="F6833" s="255" t="s">
        <v>9139</v>
      </c>
      <c r="G6833" s="9"/>
      <c r="H6833" s="255" t="s">
        <v>9171</v>
      </c>
      <c r="I6833" s="9">
        <v>4</v>
      </c>
    </row>
    <row r="6834" spans="1:9">
      <c r="A6834" s="255" t="s">
        <v>8014</v>
      </c>
      <c r="B6834" s="9">
        <v>9</v>
      </c>
      <c r="C6834" s="255" t="s">
        <v>9106</v>
      </c>
      <c r="D6834" s="9">
        <v>1491713.9506113932</v>
      </c>
      <c r="E6834" s="9">
        <v>1748169.3782831321</v>
      </c>
      <c r="F6834" s="255" t="s">
        <v>9140</v>
      </c>
      <c r="G6834" s="9"/>
      <c r="H6834" s="255" t="s">
        <v>9171</v>
      </c>
      <c r="I6834" s="9">
        <v>4</v>
      </c>
    </row>
    <row r="6835" spans="1:9">
      <c r="A6835" s="255" t="s">
        <v>8015</v>
      </c>
      <c r="B6835" s="9">
        <v>9</v>
      </c>
      <c r="C6835" s="255" t="s">
        <v>9107</v>
      </c>
      <c r="D6835" s="9">
        <v>5206190220.0365496</v>
      </c>
      <c r="E6835" s="9">
        <v>1748169.3782831321</v>
      </c>
      <c r="F6835" s="255" t="s">
        <v>9140</v>
      </c>
      <c r="G6835" s="9"/>
      <c r="H6835" s="255" t="s">
        <v>9171</v>
      </c>
      <c r="I6835" s="9">
        <v>4</v>
      </c>
    </row>
    <row r="6836" spans="1:9">
      <c r="A6836" s="255" t="s">
        <v>8016</v>
      </c>
      <c r="B6836" s="9">
        <v>9</v>
      </c>
      <c r="C6836" s="255" t="s">
        <v>9108</v>
      </c>
      <c r="D6836" s="9">
        <v>0.8533005835375046</v>
      </c>
      <c r="E6836" s="9">
        <v>1748169.3782831321</v>
      </c>
      <c r="F6836" s="255" t="s">
        <v>9140</v>
      </c>
      <c r="G6836" s="9"/>
      <c r="H6836" s="255" t="s">
        <v>9171</v>
      </c>
      <c r="I6836" s="9">
        <v>4</v>
      </c>
    </row>
    <row r="6837" spans="1:9">
      <c r="A6837" s="255" t="s">
        <v>8017</v>
      </c>
      <c r="B6837" s="9">
        <v>9</v>
      </c>
      <c r="C6837" s="255" t="s">
        <v>9215</v>
      </c>
      <c r="D6837" s="9">
        <v>2978.0811200053863</v>
      </c>
      <c r="E6837" s="9">
        <v>1748169.3782831321</v>
      </c>
      <c r="F6837" s="255" t="s">
        <v>9140</v>
      </c>
      <c r="G6837" s="9"/>
      <c r="H6837" s="255" t="s">
        <v>9171</v>
      </c>
      <c r="I6837" s="9">
        <v>4</v>
      </c>
    </row>
    <row r="6838" spans="1:9">
      <c r="A6838" s="255" t="s">
        <v>8018</v>
      </c>
      <c r="B6838" s="9">
        <v>9</v>
      </c>
      <c r="C6838" s="255" t="s">
        <v>9106</v>
      </c>
      <c r="D6838" s="9">
        <v>0</v>
      </c>
      <c r="E6838" s="9">
        <v>1748169.3782831321</v>
      </c>
      <c r="F6838" s="255" t="s">
        <v>9141</v>
      </c>
      <c r="G6838" s="9"/>
      <c r="H6838" s="255" t="s">
        <v>9171</v>
      </c>
      <c r="I6838" s="9">
        <v>4</v>
      </c>
    </row>
    <row r="6839" spans="1:9">
      <c r="A6839" s="255" t="s">
        <v>8019</v>
      </c>
      <c r="B6839" s="9">
        <v>9</v>
      </c>
      <c r="C6839" s="255" t="s">
        <v>9107</v>
      </c>
      <c r="D6839" s="9">
        <v>0</v>
      </c>
      <c r="E6839" s="9">
        <v>1748169.3782831321</v>
      </c>
      <c r="F6839" s="255" t="s">
        <v>9141</v>
      </c>
      <c r="G6839" s="9"/>
      <c r="H6839" s="255" t="s">
        <v>9171</v>
      </c>
      <c r="I6839" s="9">
        <v>4</v>
      </c>
    </row>
    <row r="6840" spans="1:9">
      <c r="A6840" s="255" t="s">
        <v>8020</v>
      </c>
      <c r="B6840" s="9">
        <v>9</v>
      </c>
      <c r="C6840" s="255" t="s">
        <v>9108</v>
      </c>
      <c r="D6840" s="9">
        <v>0</v>
      </c>
      <c r="E6840" s="9">
        <v>1748169.3782831321</v>
      </c>
      <c r="F6840" s="255" t="s">
        <v>9141</v>
      </c>
      <c r="G6840" s="9"/>
      <c r="H6840" s="255" t="s">
        <v>9171</v>
      </c>
      <c r="I6840" s="9">
        <v>4</v>
      </c>
    </row>
    <row r="6841" spans="1:9">
      <c r="A6841" s="255" t="s">
        <v>8021</v>
      </c>
      <c r="B6841" s="9">
        <v>9</v>
      </c>
      <c r="C6841" s="255" t="s">
        <v>9215</v>
      </c>
      <c r="D6841" s="9">
        <v>0</v>
      </c>
      <c r="E6841" s="9">
        <v>1748169.3782831321</v>
      </c>
      <c r="F6841" s="255" t="s">
        <v>9141</v>
      </c>
      <c r="G6841" s="9"/>
      <c r="H6841" s="255" t="s">
        <v>9171</v>
      </c>
      <c r="I6841" s="9">
        <v>4</v>
      </c>
    </row>
    <row r="6842" spans="1:9">
      <c r="A6842" s="255" t="s">
        <v>8022</v>
      </c>
      <c r="B6842" s="9">
        <v>10</v>
      </c>
      <c r="C6842" s="255" t="s">
        <v>9106</v>
      </c>
      <c r="D6842" s="9">
        <v>1613663.2427301712</v>
      </c>
      <c r="E6842" s="9">
        <v>1748231.3684321246</v>
      </c>
      <c r="F6842" s="255" t="s">
        <v>9117</v>
      </c>
      <c r="G6842" s="9"/>
      <c r="H6842" s="255" t="s">
        <v>9171</v>
      </c>
      <c r="I6842" s="9">
        <v>4</v>
      </c>
    </row>
    <row r="6843" spans="1:9">
      <c r="A6843" s="255" t="s">
        <v>8023</v>
      </c>
      <c r="B6843" s="9">
        <v>10</v>
      </c>
      <c r="C6843" s="255" t="s">
        <v>9107</v>
      </c>
      <c r="D6843" s="9">
        <v>25874349740.477142</v>
      </c>
      <c r="E6843" s="9">
        <v>1748231.3684321246</v>
      </c>
      <c r="F6843" s="255" t="s">
        <v>9117</v>
      </c>
      <c r="G6843" s="9"/>
      <c r="H6843" s="255" t="s">
        <v>9171</v>
      </c>
      <c r="I6843" s="9">
        <v>4</v>
      </c>
    </row>
    <row r="6844" spans="1:9">
      <c r="A6844" s="255" t="s">
        <v>8024</v>
      </c>
      <c r="B6844" s="9">
        <v>10</v>
      </c>
      <c r="C6844" s="255" t="s">
        <v>9108</v>
      </c>
      <c r="D6844" s="9">
        <v>0.92302613479436713</v>
      </c>
      <c r="E6844" s="9">
        <v>1748231.3684321246</v>
      </c>
      <c r="F6844" s="255" t="s">
        <v>9117</v>
      </c>
      <c r="G6844" s="9"/>
      <c r="H6844" s="255" t="s">
        <v>9171</v>
      </c>
      <c r="I6844" s="9">
        <v>4</v>
      </c>
    </row>
    <row r="6845" spans="1:9">
      <c r="A6845" s="255" t="s">
        <v>8025</v>
      </c>
      <c r="B6845" s="9">
        <v>10</v>
      </c>
      <c r="C6845" s="255" t="s">
        <v>9215</v>
      </c>
      <c r="D6845" s="9">
        <v>14800.300582457898</v>
      </c>
      <c r="E6845" s="9">
        <v>1748231.3684321246</v>
      </c>
      <c r="F6845" s="255" t="s">
        <v>9117</v>
      </c>
      <c r="G6845" s="9"/>
      <c r="H6845" s="255" t="s">
        <v>9171</v>
      </c>
      <c r="I6845" s="9">
        <v>4</v>
      </c>
    </row>
    <row r="6846" spans="1:9">
      <c r="A6846" s="255" t="s">
        <v>8026</v>
      </c>
      <c r="B6846" s="9">
        <v>10</v>
      </c>
      <c r="C6846" s="255" t="s">
        <v>9106</v>
      </c>
      <c r="D6846" s="9">
        <v>0</v>
      </c>
      <c r="E6846" s="9">
        <v>1748231.3684321246</v>
      </c>
      <c r="F6846" s="255" t="s">
        <v>9118</v>
      </c>
      <c r="G6846" s="9"/>
      <c r="H6846" s="255" t="s">
        <v>9171</v>
      </c>
      <c r="I6846" s="9">
        <v>4</v>
      </c>
    </row>
    <row r="6847" spans="1:9">
      <c r="A6847" s="255" t="s">
        <v>8027</v>
      </c>
      <c r="B6847" s="9">
        <v>10</v>
      </c>
      <c r="C6847" s="255" t="s">
        <v>9107</v>
      </c>
      <c r="D6847" s="9">
        <v>0</v>
      </c>
      <c r="E6847" s="9">
        <v>1748231.3684321246</v>
      </c>
      <c r="F6847" s="255" t="s">
        <v>9118</v>
      </c>
      <c r="G6847" s="9"/>
      <c r="H6847" s="255" t="s">
        <v>9171</v>
      </c>
      <c r="I6847" s="9">
        <v>4</v>
      </c>
    </row>
    <row r="6848" spans="1:9">
      <c r="A6848" s="255" t="s">
        <v>8028</v>
      </c>
      <c r="B6848" s="9">
        <v>10</v>
      </c>
      <c r="C6848" s="255" t="s">
        <v>9108</v>
      </c>
      <c r="D6848" s="9">
        <v>0</v>
      </c>
      <c r="E6848" s="9">
        <v>1748231.3684321246</v>
      </c>
      <c r="F6848" s="255" t="s">
        <v>9118</v>
      </c>
      <c r="G6848" s="9"/>
      <c r="H6848" s="255" t="s">
        <v>9171</v>
      </c>
      <c r="I6848" s="9">
        <v>4</v>
      </c>
    </row>
    <row r="6849" spans="1:9">
      <c r="A6849" s="255" t="s">
        <v>8029</v>
      </c>
      <c r="B6849" s="9">
        <v>10</v>
      </c>
      <c r="C6849" s="255" t="s">
        <v>9215</v>
      </c>
      <c r="D6849" s="9">
        <v>0</v>
      </c>
      <c r="E6849" s="9">
        <v>1748231.3684321246</v>
      </c>
      <c r="F6849" s="255" t="s">
        <v>9118</v>
      </c>
      <c r="G6849" s="9"/>
      <c r="H6849" s="255" t="s">
        <v>9171</v>
      </c>
      <c r="I6849" s="9">
        <v>4</v>
      </c>
    </row>
    <row r="6850" spans="1:9">
      <c r="A6850" s="255" t="s">
        <v>8030</v>
      </c>
      <c r="B6850" s="9">
        <v>10</v>
      </c>
      <c r="C6850" s="255" t="s">
        <v>9106</v>
      </c>
      <c r="D6850" s="9">
        <v>0</v>
      </c>
      <c r="E6850" s="9">
        <v>1748231.3684321246</v>
      </c>
      <c r="F6850" s="255" t="s">
        <v>9119</v>
      </c>
      <c r="G6850" s="9"/>
      <c r="H6850" s="255" t="s">
        <v>9171</v>
      </c>
      <c r="I6850" s="9">
        <v>4</v>
      </c>
    </row>
    <row r="6851" spans="1:9">
      <c r="A6851" s="255" t="s">
        <v>8031</v>
      </c>
      <c r="B6851" s="9">
        <v>10</v>
      </c>
      <c r="C6851" s="255" t="s">
        <v>9107</v>
      </c>
      <c r="D6851" s="9">
        <v>0</v>
      </c>
      <c r="E6851" s="9">
        <v>1748231.3684321246</v>
      </c>
      <c r="F6851" s="255" t="s">
        <v>9119</v>
      </c>
      <c r="G6851" s="9"/>
      <c r="H6851" s="255" t="s">
        <v>9171</v>
      </c>
      <c r="I6851" s="9">
        <v>4</v>
      </c>
    </row>
    <row r="6852" spans="1:9">
      <c r="A6852" s="255" t="s">
        <v>8032</v>
      </c>
      <c r="B6852" s="9">
        <v>10</v>
      </c>
      <c r="C6852" s="255" t="s">
        <v>9108</v>
      </c>
      <c r="D6852" s="9">
        <v>0</v>
      </c>
      <c r="E6852" s="9">
        <v>1748231.3684321246</v>
      </c>
      <c r="F6852" s="255" t="s">
        <v>9119</v>
      </c>
      <c r="G6852" s="9"/>
      <c r="H6852" s="255" t="s">
        <v>9171</v>
      </c>
      <c r="I6852" s="9">
        <v>4</v>
      </c>
    </row>
    <row r="6853" spans="1:9">
      <c r="A6853" s="255" t="s">
        <v>8033</v>
      </c>
      <c r="B6853" s="9">
        <v>10</v>
      </c>
      <c r="C6853" s="255" t="s">
        <v>9215</v>
      </c>
      <c r="D6853" s="9">
        <v>0</v>
      </c>
      <c r="E6853" s="9">
        <v>1748231.3684321246</v>
      </c>
      <c r="F6853" s="255" t="s">
        <v>9119</v>
      </c>
      <c r="G6853" s="9"/>
      <c r="H6853" s="255" t="s">
        <v>9171</v>
      </c>
      <c r="I6853" s="9">
        <v>4</v>
      </c>
    </row>
    <row r="6854" spans="1:9">
      <c r="A6854" s="255" t="s">
        <v>8034</v>
      </c>
      <c r="B6854" s="9">
        <v>10</v>
      </c>
      <c r="C6854" s="255" t="s">
        <v>9106</v>
      </c>
      <c r="D6854" s="9">
        <v>0</v>
      </c>
      <c r="E6854" s="9">
        <v>1748231.3684321246</v>
      </c>
      <c r="F6854" s="255" t="s">
        <v>9120</v>
      </c>
      <c r="G6854" s="9"/>
      <c r="H6854" s="255" t="s">
        <v>9171</v>
      </c>
      <c r="I6854" s="9">
        <v>4</v>
      </c>
    </row>
    <row r="6855" spans="1:9">
      <c r="A6855" s="255" t="s">
        <v>8035</v>
      </c>
      <c r="B6855" s="9">
        <v>10</v>
      </c>
      <c r="C6855" s="255" t="s">
        <v>9107</v>
      </c>
      <c r="D6855" s="9">
        <v>0</v>
      </c>
      <c r="E6855" s="9">
        <v>1748231.3684321246</v>
      </c>
      <c r="F6855" s="255" t="s">
        <v>9120</v>
      </c>
      <c r="G6855" s="9"/>
      <c r="H6855" s="255" t="s">
        <v>9171</v>
      </c>
      <c r="I6855" s="9">
        <v>4</v>
      </c>
    </row>
    <row r="6856" spans="1:9">
      <c r="A6856" s="255" t="s">
        <v>8036</v>
      </c>
      <c r="B6856" s="9">
        <v>10</v>
      </c>
      <c r="C6856" s="255" t="s">
        <v>9108</v>
      </c>
      <c r="D6856" s="9">
        <v>0</v>
      </c>
      <c r="E6856" s="9">
        <v>1748231.3684321246</v>
      </c>
      <c r="F6856" s="255" t="s">
        <v>9120</v>
      </c>
      <c r="G6856" s="9"/>
      <c r="H6856" s="255" t="s">
        <v>9171</v>
      </c>
      <c r="I6856" s="9">
        <v>4</v>
      </c>
    </row>
    <row r="6857" spans="1:9">
      <c r="A6857" s="255" t="s">
        <v>8037</v>
      </c>
      <c r="B6857" s="9">
        <v>10</v>
      </c>
      <c r="C6857" s="255" t="s">
        <v>9215</v>
      </c>
      <c r="D6857" s="9">
        <v>0</v>
      </c>
      <c r="E6857" s="9">
        <v>1748231.3684321246</v>
      </c>
      <c r="F6857" s="255" t="s">
        <v>9120</v>
      </c>
      <c r="G6857" s="9"/>
      <c r="H6857" s="255" t="s">
        <v>9171</v>
      </c>
      <c r="I6857" s="9">
        <v>4</v>
      </c>
    </row>
    <row r="6858" spans="1:9">
      <c r="A6858" s="255" t="s">
        <v>8038</v>
      </c>
      <c r="B6858" s="9">
        <v>10</v>
      </c>
      <c r="C6858" s="255" t="s">
        <v>9106</v>
      </c>
      <c r="D6858" s="9">
        <v>0</v>
      </c>
      <c r="E6858" s="9">
        <v>1748231.3684321246</v>
      </c>
      <c r="F6858" s="255" t="s">
        <v>9121</v>
      </c>
      <c r="G6858" s="9"/>
      <c r="H6858" s="255" t="s">
        <v>9171</v>
      </c>
      <c r="I6858" s="9">
        <v>4</v>
      </c>
    </row>
    <row r="6859" spans="1:9">
      <c r="A6859" s="255" t="s">
        <v>8039</v>
      </c>
      <c r="B6859" s="9">
        <v>10</v>
      </c>
      <c r="C6859" s="255" t="s">
        <v>9107</v>
      </c>
      <c r="D6859" s="9">
        <v>0</v>
      </c>
      <c r="E6859" s="9">
        <v>1748231.3684321246</v>
      </c>
      <c r="F6859" s="255" t="s">
        <v>9121</v>
      </c>
      <c r="G6859" s="9"/>
      <c r="H6859" s="255" t="s">
        <v>9171</v>
      </c>
      <c r="I6859" s="9">
        <v>4</v>
      </c>
    </row>
    <row r="6860" spans="1:9">
      <c r="A6860" s="255" t="s">
        <v>8040</v>
      </c>
      <c r="B6860" s="9">
        <v>10</v>
      </c>
      <c r="C6860" s="255" t="s">
        <v>9108</v>
      </c>
      <c r="D6860" s="9">
        <v>0</v>
      </c>
      <c r="E6860" s="9">
        <v>1748231.3684321246</v>
      </c>
      <c r="F6860" s="255" t="s">
        <v>9121</v>
      </c>
      <c r="G6860" s="9"/>
      <c r="H6860" s="255" t="s">
        <v>9171</v>
      </c>
      <c r="I6860" s="9">
        <v>4</v>
      </c>
    </row>
    <row r="6861" spans="1:9">
      <c r="A6861" s="255" t="s">
        <v>8041</v>
      </c>
      <c r="B6861" s="9">
        <v>10</v>
      </c>
      <c r="C6861" s="255" t="s">
        <v>9215</v>
      </c>
      <c r="D6861" s="9">
        <v>0</v>
      </c>
      <c r="E6861" s="9">
        <v>1748231.3684321246</v>
      </c>
      <c r="F6861" s="255" t="s">
        <v>9121</v>
      </c>
      <c r="G6861" s="9"/>
      <c r="H6861" s="255" t="s">
        <v>9171</v>
      </c>
      <c r="I6861" s="9">
        <v>4</v>
      </c>
    </row>
    <row r="6862" spans="1:9">
      <c r="A6862" s="255" t="s">
        <v>8042</v>
      </c>
      <c r="B6862" s="9">
        <v>10</v>
      </c>
      <c r="C6862" s="255" t="s">
        <v>9106</v>
      </c>
      <c r="D6862" s="9">
        <v>0</v>
      </c>
      <c r="E6862" s="9">
        <v>1748231.3684321246</v>
      </c>
      <c r="F6862" s="255" t="s">
        <v>9122</v>
      </c>
      <c r="G6862" s="9"/>
      <c r="H6862" s="255" t="s">
        <v>9171</v>
      </c>
      <c r="I6862" s="9">
        <v>4</v>
      </c>
    </row>
    <row r="6863" spans="1:9">
      <c r="A6863" s="255" t="s">
        <v>8043</v>
      </c>
      <c r="B6863" s="9">
        <v>10</v>
      </c>
      <c r="C6863" s="255" t="s">
        <v>9107</v>
      </c>
      <c r="D6863" s="9">
        <v>0</v>
      </c>
      <c r="E6863" s="9">
        <v>1748231.3684321246</v>
      </c>
      <c r="F6863" s="255" t="s">
        <v>9122</v>
      </c>
      <c r="G6863" s="9"/>
      <c r="H6863" s="255" t="s">
        <v>9171</v>
      </c>
      <c r="I6863" s="9">
        <v>4</v>
      </c>
    </row>
    <row r="6864" spans="1:9">
      <c r="A6864" s="255" t="s">
        <v>8044</v>
      </c>
      <c r="B6864" s="9">
        <v>10</v>
      </c>
      <c r="C6864" s="255" t="s">
        <v>9108</v>
      </c>
      <c r="D6864" s="9">
        <v>0</v>
      </c>
      <c r="E6864" s="9">
        <v>1748231.3684321246</v>
      </c>
      <c r="F6864" s="255" t="s">
        <v>9122</v>
      </c>
      <c r="G6864" s="9"/>
      <c r="H6864" s="255" t="s">
        <v>9171</v>
      </c>
      <c r="I6864" s="9">
        <v>4</v>
      </c>
    </row>
    <row r="6865" spans="1:9">
      <c r="A6865" s="255" t="s">
        <v>8045</v>
      </c>
      <c r="B6865" s="9">
        <v>10</v>
      </c>
      <c r="C6865" s="255" t="s">
        <v>9215</v>
      </c>
      <c r="D6865" s="9">
        <v>0</v>
      </c>
      <c r="E6865" s="9">
        <v>1748231.3684321246</v>
      </c>
      <c r="F6865" s="255" t="s">
        <v>9122</v>
      </c>
      <c r="G6865" s="9"/>
      <c r="H6865" s="255" t="s">
        <v>9171</v>
      </c>
      <c r="I6865" s="9">
        <v>4</v>
      </c>
    </row>
    <row r="6866" spans="1:9">
      <c r="A6866" s="255" t="s">
        <v>8046</v>
      </c>
      <c r="B6866" s="9">
        <v>10</v>
      </c>
      <c r="C6866" s="255" t="s">
        <v>9106</v>
      </c>
      <c r="D6866" s="9">
        <v>0</v>
      </c>
      <c r="E6866" s="9">
        <v>1748231.3684321246</v>
      </c>
      <c r="F6866" s="255" t="s">
        <v>9123</v>
      </c>
      <c r="G6866" s="9"/>
      <c r="H6866" s="255" t="s">
        <v>9171</v>
      </c>
      <c r="I6866" s="9">
        <v>4</v>
      </c>
    </row>
    <row r="6867" spans="1:9">
      <c r="A6867" s="255" t="s">
        <v>8047</v>
      </c>
      <c r="B6867" s="9">
        <v>10</v>
      </c>
      <c r="C6867" s="255" t="s">
        <v>9107</v>
      </c>
      <c r="D6867" s="9">
        <v>0</v>
      </c>
      <c r="E6867" s="9">
        <v>1748231.3684321246</v>
      </c>
      <c r="F6867" s="255" t="s">
        <v>9123</v>
      </c>
      <c r="G6867" s="9"/>
      <c r="H6867" s="255" t="s">
        <v>9171</v>
      </c>
      <c r="I6867" s="9">
        <v>4</v>
      </c>
    </row>
    <row r="6868" spans="1:9">
      <c r="A6868" s="255" t="s">
        <v>8048</v>
      </c>
      <c r="B6868" s="9">
        <v>10</v>
      </c>
      <c r="C6868" s="255" t="s">
        <v>9108</v>
      </c>
      <c r="D6868" s="9">
        <v>0</v>
      </c>
      <c r="E6868" s="9">
        <v>1748231.3684321246</v>
      </c>
      <c r="F6868" s="255" t="s">
        <v>9123</v>
      </c>
      <c r="G6868" s="9"/>
      <c r="H6868" s="255" t="s">
        <v>9171</v>
      </c>
      <c r="I6868" s="9">
        <v>4</v>
      </c>
    </row>
    <row r="6869" spans="1:9">
      <c r="A6869" s="255" t="s">
        <v>8049</v>
      </c>
      <c r="B6869" s="9">
        <v>10</v>
      </c>
      <c r="C6869" s="255" t="s">
        <v>9215</v>
      </c>
      <c r="D6869" s="9">
        <v>0</v>
      </c>
      <c r="E6869" s="9">
        <v>1748231.3684321246</v>
      </c>
      <c r="F6869" s="255" t="s">
        <v>9123</v>
      </c>
      <c r="G6869" s="9"/>
      <c r="H6869" s="255" t="s">
        <v>9171</v>
      </c>
      <c r="I6869" s="9">
        <v>4</v>
      </c>
    </row>
    <row r="6870" spans="1:9">
      <c r="A6870" s="255" t="s">
        <v>8050</v>
      </c>
      <c r="B6870" s="9">
        <v>10</v>
      </c>
      <c r="C6870" s="255" t="s">
        <v>9106</v>
      </c>
      <c r="D6870" s="9">
        <v>0</v>
      </c>
      <c r="E6870" s="9">
        <v>1748231.3684321246</v>
      </c>
      <c r="F6870" s="255" t="s">
        <v>9124</v>
      </c>
      <c r="G6870" s="9"/>
      <c r="H6870" s="255" t="s">
        <v>9171</v>
      </c>
      <c r="I6870" s="9">
        <v>4</v>
      </c>
    </row>
    <row r="6871" spans="1:9">
      <c r="A6871" s="255" t="s">
        <v>8051</v>
      </c>
      <c r="B6871" s="9">
        <v>10</v>
      </c>
      <c r="C6871" s="255" t="s">
        <v>9107</v>
      </c>
      <c r="D6871" s="9">
        <v>0</v>
      </c>
      <c r="E6871" s="9">
        <v>1748231.3684321246</v>
      </c>
      <c r="F6871" s="255" t="s">
        <v>9124</v>
      </c>
      <c r="G6871" s="9"/>
      <c r="H6871" s="255" t="s">
        <v>9171</v>
      </c>
      <c r="I6871" s="9">
        <v>4</v>
      </c>
    </row>
    <row r="6872" spans="1:9">
      <c r="A6872" s="255" t="s">
        <v>8052</v>
      </c>
      <c r="B6872" s="9">
        <v>10</v>
      </c>
      <c r="C6872" s="255" t="s">
        <v>9108</v>
      </c>
      <c r="D6872" s="9">
        <v>0</v>
      </c>
      <c r="E6872" s="9">
        <v>1748231.3684321246</v>
      </c>
      <c r="F6872" s="255" t="s">
        <v>9124</v>
      </c>
      <c r="G6872" s="9"/>
      <c r="H6872" s="255" t="s">
        <v>9171</v>
      </c>
      <c r="I6872" s="9">
        <v>4</v>
      </c>
    </row>
    <row r="6873" spans="1:9">
      <c r="A6873" s="255" t="s">
        <v>8053</v>
      </c>
      <c r="B6873" s="9">
        <v>10</v>
      </c>
      <c r="C6873" s="255" t="s">
        <v>9215</v>
      </c>
      <c r="D6873" s="9">
        <v>0</v>
      </c>
      <c r="E6873" s="9">
        <v>1748231.3684321246</v>
      </c>
      <c r="F6873" s="255" t="s">
        <v>9124</v>
      </c>
      <c r="G6873" s="9"/>
      <c r="H6873" s="255" t="s">
        <v>9171</v>
      </c>
      <c r="I6873" s="9">
        <v>4</v>
      </c>
    </row>
    <row r="6874" spans="1:9">
      <c r="A6874" s="255" t="s">
        <v>8054</v>
      </c>
      <c r="B6874" s="9">
        <v>10</v>
      </c>
      <c r="C6874" s="255" t="s">
        <v>9106</v>
      </c>
      <c r="D6874" s="9">
        <v>1294994.1595315968</v>
      </c>
      <c r="E6874" s="9">
        <v>1748231.3684321246</v>
      </c>
      <c r="F6874" s="255" t="s">
        <v>9125</v>
      </c>
      <c r="G6874" s="9"/>
      <c r="H6874" s="255" t="s">
        <v>9171</v>
      </c>
      <c r="I6874" s="9">
        <v>4</v>
      </c>
    </row>
    <row r="6875" spans="1:9">
      <c r="A6875" s="255" t="s">
        <v>8055</v>
      </c>
      <c r="B6875" s="9">
        <v>10</v>
      </c>
      <c r="C6875" s="255" t="s">
        <v>9107</v>
      </c>
      <c r="D6875" s="9">
        <v>980408033.05619729</v>
      </c>
      <c r="E6875" s="9">
        <v>1748231.3684321246</v>
      </c>
      <c r="F6875" s="255" t="s">
        <v>9125</v>
      </c>
      <c r="G6875" s="9"/>
      <c r="H6875" s="255" t="s">
        <v>9171</v>
      </c>
      <c r="I6875" s="9">
        <v>4</v>
      </c>
    </row>
    <row r="6876" spans="1:9">
      <c r="A6876" s="255" t="s">
        <v>8056</v>
      </c>
      <c r="B6876" s="9">
        <v>10</v>
      </c>
      <c r="C6876" s="255" t="s">
        <v>9108</v>
      </c>
      <c r="D6876" s="9">
        <v>0.74074529431021086</v>
      </c>
      <c r="E6876" s="9">
        <v>1748231.3684321246</v>
      </c>
      <c r="F6876" s="255" t="s">
        <v>9125</v>
      </c>
      <c r="G6876" s="9"/>
      <c r="H6876" s="255" t="s">
        <v>9171</v>
      </c>
      <c r="I6876" s="9">
        <v>4</v>
      </c>
    </row>
    <row r="6877" spans="1:9">
      <c r="A6877" s="255" t="s">
        <v>8057</v>
      </c>
      <c r="B6877" s="9">
        <v>10</v>
      </c>
      <c r="C6877" s="255" t="s">
        <v>9215</v>
      </c>
      <c r="D6877" s="9">
        <v>560.79993229698289</v>
      </c>
      <c r="E6877" s="9">
        <v>1748231.3684321246</v>
      </c>
      <c r="F6877" s="255" t="s">
        <v>9125</v>
      </c>
      <c r="G6877" s="9"/>
      <c r="H6877" s="255" t="s">
        <v>9171</v>
      </c>
      <c r="I6877" s="9">
        <v>4</v>
      </c>
    </row>
    <row r="6878" spans="1:9">
      <c r="A6878" s="255" t="s">
        <v>8058</v>
      </c>
      <c r="B6878" s="9">
        <v>10</v>
      </c>
      <c r="C6878" s="255" t="s">
        <v>9106</v>
      </c>
      <c r="D6878" s="9">
        <v>1294994.1595315968</v>
      </c>
      <c r="E6878" s="9">
        <v>1748231.3684321246</v>
      </c>
      <c r="F6878" s="255" t="s">
        <v>9126</v>
      </c>
      <c r="G6878" s="9"/>
      <c r="H6878" s="255" t="s">
        <v>9171</v>
      </c>
      <c r="I6878" s="9">
        <v>4</v>
      </c>
    </row>
    <row r="6879" spans="1:9">
      <c r="A6879" s="255" t="s">
        <v>8059</v>
      </c>
      <c r="B6879" s="9">
        <v>10</v>
      </c>
      <c r="C6879" s="255" t="s">
        <v>9107</v>
      </c>
      <c r="D6879" s="9">
        <v>980408033.05619729</v>
      </c>
      <c r="E6879" s="9">
        <v>1748231.3684321246</v>
      </c>
      <c r="F6879" s="255" t="s">
        <v>9126</v>
      </c>
      <c r="G6879" s="9"/>
      <c r="H6879" s="255" t="s">
        <v>9171</v>
      </c>
      <c r="I6879" s="9">
        <v>4</v>
      </c>
    </row>
    <row r="6880" spans="1:9">
      <c r="A6880" s="255" t="s">
        <v>8060</v>
      </c>
      <c r="B6880" s="9">
        <v>10</v>
      </c>
      <c r="C6880" s="255" t="s">
        <v>9108</v>
      </c>
      <c r="D6880" s="9">
        <v>0.74074529431021086</v>
      </c>
      <c r="E6880" s="9">
        <v>1748231.3684321246</v>
      </c>
      <c r="F6880" s="255" t="s">
        <v>9126</v>
      </c>
      <c r="G6880" s="9"/>
      <c r="H6880" s="255" t="s">
        <v>9171</v>
      </c>
      <c r="I6880" s="9">
        <v>4</v>
      </c>
    </row>
    <row r="6881" spans="1:9">
      <c r="A6881" s="255" t="s">
        <v>8061</v>
      </c>
      <c r="B6881" s="9">
        <v>10</v>
      </c>
      <c r="C6881" s="255" t="s">
        <v>9215</v>
      </c>
      <c r="D6881" s="9">
        <v>560.79993229698289</v>
      </c>
      <c r="E6881" s="9">
        <v>1748231.3684321246</v>
      </c>
      <c r="F6881" s="255" t="s">
        <v>9126</v>
      </c>
      <c r="G6881" s="9"/>
      <c r="H6881" s="255" t="s">
        <v>9171</v>
      </c>
      <c r="I6881" s="9">
        <v>4</v>
      </c>
    </row>
    <row r="6882" spans="1:9">
      <c r="A6882" s="255" t="s">
        <v>8062</v>
      </c>
      <c r="B6882" s="9">
        <v>10</v>
      </c>
      <c r="C6882" s="255" t="s">
        <v>9106</v>
      </c>
      <c r="D6882" s="9">
        <v>1294994.1595315968</v>
      </c>
      <c r="E6882" s="9">
        <v>1748231.3684321246</v>
      </c>
      <c r="F6882" s="255" t="s">
        <v>9127</v>
      </c>
      <c r="G6882" s="9"/>
      <c r="H6882" s="255" t="s">
        <v>9171</v>
      </c>
      <c r="I6882" s="9">
        <v>4</v>
      </c>
    </row>
    <row r="6883" spans="1:9">
      <c r="A6883" s="255" t="s">
        <v>8063</v>
      </c>
      <c r="B6883" s="9">
        <v>10</v>
      </c>
      <c r="C6883" s="255" t="s">
        <v>9107</v>
      </c>
      <c r="D6883" s="9">
        <v>980408033.05619729</v>
      </c>
      <c r="E6883" s="9">
        <v>1748231.3684321246</v>
      </c>
      <c r="F6883" s="255" t="s">
        <v>9127</v>
      </c>
      <c r="G6883" s="9"/>
      <c r="H6883" s="255" t="s">
        <v>9171</v>
      </c>
      <c r="I6883" s="9">
        <v>4</v>
      </c>
    </row>
    <row r="6884" spans="1:9">
      <c r="A6884" s="255" t="s">
        <v>8064</v>
      </c>
      <c r="B6884" s="9">
        <v>10</v>
      </c>
      <c r="C6884" s="255" t="s">
        <v>9108</v>
      </c>
      <c r="D6884" s="9">
        <v>0.74074529431021086</v>
      </c>
      <c r="E6884" s="9">
        <v>1748231.3684321246</v>
      </c>
      <c r="F6884" s="255" t="s">
        <v>9127</v>
      </c>
      <c r="G6884" s="9"/>
      <c r="H6884" s="255" t="s">
        <v>9171</v>
      </c>
      <c r="I6884" s="9">
        <v>4</v>
      </c>
    </row>
    <row r="6885" spans="1:9">
      <c r="A6885" s="255" t="s">
        <v>8065</v>
      </c>
      <c r="B6885" s="9">
        <v>10</v>
      </c>
      <c r="C6885" s="255" t="s">
        <v>9215</v>
      </c>
      <c r="D6885" s="9">
        <v>560.79993229698289</v>
      </c>
      <c r="E6885" s="9">
        <v>1748231.3684321246</v>
      </c>
      <c r="F6885" s="255" t="s">
        <v>9127</v>
      </c>
      <c r="G6885" s="9"/>
      <c r="H6885" s="255" t="s">
        <v>9171</v>
      </c>
      <c r="I6885" s="9">
        <v>4</v>
      </c>
    </row>
    <row r="6886" spans="1:9">
      <c r="A6886" s="255" t="s">
        <v>8066</v>
      </c>
      <c r="B6886" s="9">
        <v>10</v>
      </c>
      <c r="C6886" s="255" t="s">
        <v>9106</v>
      </c>
      <c r="D6886" s="9">
        <v>1748231.3684321246</v>
      </c>
      <c r="E6886" s="9">
        <v>1748231.3684321246</v>
      </c>
      <c r="F6886" s="255" t="s">
        <v>9128</v>
      </c>
      <c r="G6886" s="9"/>
      <c r="H6886" s="255" t="s">
        <v>9171</v>
      </c>
      <c r="I6886" s="9">
        <v>4</v>
      </c>
    </row>
    <row r="6887" spans="1:9">
      <c r="A6887" s="255" t="s">
        <v>8067</v>
      </c>
      <c r="B6887" s="9">
        <v>10</v>
      </c>
      <c r="C6887" s="255" t="s">
        <v>9107</v>
      </c>
      <c r="D6887" s="9">
        <v>8446510993.8685741</v>
      </c>
      <c r="E6887" s="9">
        <v>1748231.3684321246</v>
      </c>
      <c r="F6887" s="255" t="s">
        <v>9128</v>
      </c>
      <c r="G6887" s="9"/>
      <c r="H6887" s="255" t="s">
        <v>9171</v>
      </c>
      <c r="I6887" s="9">
        <v>4</v>
      </c>
    </row>
    <row r="6888" spans="1:9">
      <c r="A6888" s="255" t="s">
        <v>8068</v>
      </c>
      <c r="B6888" s="9">
        <v>10</v>
      </c>
      <c r="C6888" s="255" t="s">
        <v>9108</v>
      </c>
      <c r="D6888" s="9">
        <v>1</v>
      </c>
      <c r="E6888" s="9">
        <v>1748231.3684321246</v>
      </c>
      <c r="F6888" s="255" t="s">
        <v>9128</v>
      </c>
      <c r="G6888" s="9"/>
      <c r="H6888" s="255" t="s">
        <v>9171</v>
      </c>
      <c r="I6888" s="9">
        <v>4</v>
      </c>
    </row>
    <row r="6889" spans="1:9">
      <c r="A6889" s="255" t="s">
        <v>8069</v>
      </c>
      <c r="B6889" s="9">
        <v>10</v>
      </c>
      <c r="C6889" s="255" t="s">
        <v>9215</v>
      </c>
      <c r="D6889" s="9">
        <v>4831.4606100699948</v>
      </c>
      <c r="E6889" s="9">
        <v>1748231.3684321246</v>
      </c>
      <c r="F6889" s="255" t="s">
        <v>9128</v>
      </c>
      <c r="G6889" s="9"/>
      <c r="H6889" s="255" t="s">
        <v>9171</v>
      </c>
      <c r="I6889" s="9">
        <v>4</v>
      </c>
    </row>
    <row r="6890" spans="1:9">
      <c r="A6890" s="255" t="s">
        <v>8070</v>
      </c>
      <c r="B6890" s="9">
        <v>10</v>
      </c>
      <c r="C6890" s="255" t="s">
        <v>9106</v>
      </c>
      <c r="D6890" s="9">
        <v>1680696.144887378</v>
      </c>
      <c r="E6890" s="9">
        <v>1748231.3684321246</v>
      </c>
      <c r="F6890" s="255" t="s">
        <v>9129</v>
      </c>
      <c r="G6890" s="9"/>
      <c r="H6890" s="255" t="s">
        <v>9171</v>
      </c>
      <c r="I6890" s="9">
        <v>4</v>
      </c>
    </row>
    <row r="6891" spans="1:9">
      <c r="A6891" s="255" t="s">
        <v>8071</v>
      </c>
      <c r="B6891" s="9">
        <v>10</v>
      </c>
      <c r="C6891" s="255" t="s">
        <v>9107</v>
      </c>
      <c r="D6891" s="9">
        <v>31685834393.059139</v>
      </c>
      <c r="E6891" s="9">
        <v>1748231.3684321246</v>
      </c>
      <c r="F6891" s="255" t="s">
        <v>9129</v>
      </c>
      <c r="G6891" s="9"/>
      <c r="H6891" s="255" t="s">
        <v>9171</v>
      </c>
      <c r="I6891" s="9">
        <v>4</v>
      </c>
    </row>
    <row r="6892" spans="1:9">
      <c r="A6892" s="255" t="s">
        <v>8072</v>
      </c>
      <c r="B6892" s="9">
        <v>10</v>
      </c>
      <c r="C6892" s="255" t="s">
        <v>9108</v>
      </c>
      <c r="D6892" s="9">
        <v>0.96136940180560049</v>
      </c>
      <c r="E6892" s="9">
        <v>1748231.3684321246</v>
      </c>
      <c r="F6892" s="255" t="s">
        <v>9129</v>
      </c>
      <c r="G6892" s="9"/>
      <c r="H6892" s="255" t="s">
        <v>9171</v>
      </c>
      <c r="I6892" s="9">
        <v>4</v>
      </c>
    </row>
    <row r="6893" spans="1:9">
      <c r="A6893" s="255" t="s">
        <v>8073</v>
      </c>
      <c r="B6893" s="9">
        <v>10</v>
      </c>
      <c r="C6893" s="255" t="s">
        <v>9215</v>
      </c>
      <c r="D6893" s="9">
        <v>18124.508554880875</v>
      </c>
      <c r="E6893" s="9">
        <v>1748231.3684321246</v>
      </c>
      <c r="F6893" s="255" t="s">
        <v>9129</v>
      </c>
      <c r="G6893" s="9"/>
      <c r="H6893" s="255" t="s">
        <v>9171</v>
      </c>
      <c r="I6893" s="9">
        <v>4</v>
      </c>
    </row>
    <row r="6894" spans="1:9">
      <c r="A6894" s="255" t="s">
        <v>8074</v>
      </c>
      <c r="B6894" s="9">
        <v>10</v>
      </c>
      <c r="C6894" s="255" t="s">
        <v>9106</v>
      </c>
      <c r="D6894" s="9">
        <v>1477220.5098086854</v>
      </c>
      <c r="E6894" s="9">
        <v>1748231.3684321246</v>
      </c>
      <c r="F6894" s="255" t="s">
        <v>9130</v>
      </c>
      <c r="G6894" s="9"/>
      <c r="H6894" s="255" t="s">
        <v>9171</v>
      </c>
      <c r="I6894" s="9">
        <v>4</v>
      </c>
    </row>
    <row r="6895" spans="1:9">
      <c r="A6895" s="255" t="s">
        <v>8075</v>
      </c>
      <c r="B6895" s="9">
        <v>10</v>
      </c>
      <c r="C6895" s="255" t="s">
        <v>9107</v>
      </c>
      <c r="D6895" s="9">
        <v>32666242426.115337</v>
      </c>
      <c r="E6895" s="9">
        <v>1748231.3684321246</v>
      </c>
      <c r="F6895" s="255" t="s">
        <v>9130</v>
      </c>
      <c r="G6895" s="9"/>
      <c r="H6895" s="255" t="s">
        <v>9171</v>
      </c>
      <c r="I6895" s="9">
        <v>4</v>
      </c>
    </row>
    <row r="6896" spans="1:9">
      <c r="A6896" s="255" t="s">
        <v>8076</v>
      </c>
      <c r="B6896" s="9">
        <v>10</v>
      </c>
      <c r="C6896" s="255" t="s">
        <v>9108</v>
      </c>
      <c r="D6896" s="9">
        <v>0.84497998175922717</v>
      </c>
      <c r="E6896" s="9">
        <v>1748231.3684321246</v>
      </c>
      <c r="F6896" s="255" t="s">
        <v>9130</v>
      </c>
      <c r="G6896" s="9"/>
      <c r="H6896" s="255" t="s">
        <v>9171</v>
      </c>
      <c r="I6896" s="9">
        <v>4</v>
      </c>
    </row>
    <row r="6897" spans="1:9">
      <c r="A6897" s="255" t="s">
        <v>8077</v>
      </c>
      <c r="B6897" s="9">
        <v>10</v>
      </c>
      <c r="C6897" s="255" t="s">
        <v>9215</v>
      </c>
      <c r="D6897" s="9">
        <v>18685.308487177856</v>
      </c>
      <c r="E6897" s="9">
        <v>1748231.3684321246</v>
      </c>
      <c r="F6897" s="255" t="s">
        <v>9130</v>
      </c>
      <c r="G6897" s="9"/>
      <c r="H6897" s="255" t="s">
        <v>9171</v>
      </c>
      <c r="I6897" s="9">
        <v>4</v>
      </c>
    </row>
    <row r="6898" spans="1:9">
      <c r="A6898" s="255" t="s">
        <v>8078</v>
      </c>
      <c r="B6898" s="9">
        <v>10</v>
      </c>
      <c r="C6898" s="255" t="s">
        <v>9106</v>
      </c>
      <c r="D6898" s="9">
        <v>1477220.5098086854</v>
      </c>
      <c r="E6898" s="9">
        <v>1748231.3684321246</v>
      </c>
      <c r="F6898" s="255" t="s">
        <v>9131</v>
      </c>
      <c r="G6898" s="9"/>
      <c r="H6898" s="255" t="s">
        <v>9171</v>
      </c>
      <c r="I6898" s="9">
        <v>4</v>
      </c>
    </row>
    <row r="6899" spans="1:9">
      <c r="A6899" s="255" t="s">
        <v>8079</v>
      </c>
      <c r="B6899" s="9">
        <v>10</v>
      </c>
      <c r="C6899" s="255" t="s">
        <v>9107</v>
      </c>
      <c r="D6899" s="9">
        <v>32666242426.115337</v>
      </c>
      <c r="E6899" s="9">
        <v>1748231.3684321246</v>
      </c>
      <c r="F6899" s="255" t="s">
        <v>9131</v>
      </c>
      <c r="G6899" s="9"/>
      <c r="H6899" s="255" t="s">
        <v>9171</v>
      </c>
      <c r="I6899" s="9">
        <v>4</v>
      </c>
    </row>
    <row r="6900" spans="1:9">
      <c r="A6900" s="255" t="s">
        <v>8080</v>
      </c>
      <c r="B6900" s="9">
        <v>10</v>
      </c>
      <c r="C6900" s="255" t="s">
        <v>9108</v>
      </c>
      <c r="D6900" s="9">
        <v>0.84497998175922717</v>
      </c>
      <c r="E6900" s="9">
        <v>1748231.3684321246</v>
      </c>
      <c r="F6900" s="255" t="s">
        <v>9131</v>
      </c>
      <c r="G6900" s="9"/>
      <c r="H6900" s="255" t="s">
        <v>9171</v>
      </c>
      <c r="I6900" s="9">
        <v>4</v>
      </c>
    </row>
    <row r="6901" spans="1:9">
      <c r="A6901" s="255" t="s">
        <v>8081</v>
      </c>
      <c r="B6901" s="9">
        <v>10</v>
      </c>
      <c r="C6901" s="255" t="s">
        <v>9215</v>
      </c>
      <c r="D6901" s="9">
        <v>18685.308487177856</v>
      </c>
      <c r="E6901" s="9">
        <v>1748231.3684321246</v>
      </c>
      <c r="F6901" s="255" t="s">
        <v>9131</v>
      </c>
      <c r="G6901" s="9"/>
      <c r="H6901" s="255" t="s">
        <v>9171</v>
      </c>
      <c r="I6901" s="9">
        <v>4</v>
      </c>
    </row>
    <row r="6902" spans="1:9">
      <c r="A6902" s="255" t="s">
        <v>8082</v>
      </c>
      <c r="B6902" s="9">
        <v>10</v>
      </c>
      <c r="C6902" s="255" t="s">
        <v>9106</v>
      </c>
      <c r="D6902" s="9">
        <v>1071879.6038627017</v>
      </c>
      <c r="E6902" s="9">
        <v>1748231.3684321246</v>
      </c>
      <c r="F6902" s="255" t="s">
        <v>9132</v>
      </c>
      <c r="G6902" s="9"/>
      <c r="H6902" s="255" t="s">
        <v>9171</v>
      </c>
      <c r="I6902" s="9">
        <v>4</v>
      </c>
    </row>
    <row r="6903" spans="1:9">
      <c r="A6903" s="255" t="s">
        <v>8083</v>
      </c>
      <c r="B6903" s="9">
        <v>10</v>
      </c>
      <c r="C6903" s="255" t="s">
        <v>9107</v>
      </c>
      <c r="D6903" s="9">
        <v>-15522143234.81459</v>
      </c>
      <c r="E6903" s="9">
        <v>1748231.3684321246</v>
      </c>
      <c r="F6903" s="255" t="s">
        <v>9132</v>
      </c>
      <c r="G6903" s="9"/>
      <c r="H6903" s="255" t="s">
        <v>9171</v>
      </c>
      <c r="I6903" s="9">
        <v>4</v>
      </c>
    </row>
    <row r="6904" spans="1:9">
      <c r="A6904" s="255" t="s">
        <v>8084</v>
      </c>
      <c r="B6904" s="9">
        <v>10</v>
      </c>
      <c r="C6904" s="255" t="s">
        <v>9108</v>
      </c>
      <c r="D6904" s="9">
        <v>0.61312228073335684</v>
      </c>
      <c r="E6904" s="9">
        <v>1748231.3684321246</v>
      </c>
      <c r="F6904" s="255" t="s">
        <v>9132</v>
      </c>
      <c r="G6904" s="9"/>
      <c r="H6904" s="255" t="s">
        <v>9171</v>
      </c>
      <c r="I6904" s="9">
        <v>4</v>
      </c>
    </row>
    <row r="6905" spans="1:9">
      <c r="A6905" s="255" t="s">
        <v>8085</v>
      </c>
      <c r="B6905" s="9">
        <v>10</v>
      </c>
      <c r="C6905" s="255" t="s">
        <v>9215</v>
      </c>
      <c r="D6905" s="9">
        <v>-8878.7694324095064</v>
      </c>
      <c r="E6905" s="9">
        <v>1748231.3684321246</v>
      </c>
      <c r="F6905" s="255" t="s">
        <v>9132</v>
      </c>
      <c r="G6905" s="9"/>
      <c r="H6905" s="255" t="s">
        <v>9171</v>
      </c>
      <c r="I6905" s="9">
        <v>4</v>
      </c>
    </row>
    <row r="6906" spans="1:9">
      <c r="A6906" s="255" t="s">
        <v>8086</v>
      </c>
      <c r="B6906" s="9">
        <v>10</v>
      </c>
      <c r="C6906" s="255" t="s">
        <v>9106</v>
      </c>
      <c r="D6906" s="9">
        <v>1071879.6038627017</v>
      </c>
      <c r="E6906" s="9">
        <v>1748231.3684321246</v>
      </c>
      <c r="F6906" s="255" t="s">
        <v>9133</v>
      </c>
      <c r="G6906" s="9"/>
      <c r="H6906" s="255" t="s">
        <v>9171</v>
      </c>
      <c r="I6906" s="9">
        <v>4</v>
      </c>
    </row>
    <row r="6907" spans="1:9">
      <c r="A6907" s="255" t="s">
        <v>8087</v>
      </c>
      <c r="B6907" s="9">
        <v>10</v>
      </c>
      <c r="C6907" s="255" t="s">
        <v>9107</v>
      </c>
      <c r="D6907" s="9">
        <v>-15522143234.81459</v>
      </c>
      <c r="E6907" s="9">
        <v>1748231.3684321246</v>
      </c>
      <c r="F6907" s="255" t="s">
        <v>9133</v>
      </c>
      <c r="G6907" s="9"/>
      <c r="H6907" s="255" t="s">
        <v>9171</v>
      </c>
      <c r="I6907" s="9">
        <v>4</v>
      </c>
    </row>
    <row r="6908" spans="1:9">
      <c r="A6908" s="255" t="s">
        <v>8088</v>
      </c>
      <c r="B6908" s="9">
        <v>10</v>
      </c>
      <c r="C6908" s="255" t="s">
        <v>9108</v>
      </c>
      <c r="D6908" s="9">
        <v>0.61312228073335684</v>
      </c>
      <c r="E6908" s="9">
        <v>1748231.3684321246</v>
      </c>
      <c r="F6908" s="255" t="s">
        <v>9133</v>
      </c>
      <c r="G6908" s="9"/>
      <c r="H6908" s="255" t="s">
        <v>9171</v>
      </c>
      <c r="I6908" s="9">
        <v>4</v>
      </c>
    </row>
    <row r="6909" spans="1:9">
      <c r="A6909" s="255" t="s">
        <v>8089</v>
      </c>
      <c r="B6909" s="9">
        <v>10</v>
      </c>
      <c r="C6909" s="255" t="s">
        <v>9215</v>
      </c>
      <c r="D6909" s="9">
        <v>-8878.7694324095064</v>
      </c>
      <c r="E6909" s="9">
        <v>1748231.3684321246</v>
      </c>
      <c r="F6909" s="255" t="s">
        <v>9133</v>
      </c>
      <c r="G6909" s="9"/>
      <c r="H6909" s="255" t="s">
        <v>9171</v>
      </c>
      <c r="I6909" s="9">
        <v>4</v>
      </c>
    </row>
    <row r="6910" spans="1:9">
      <c r="A6910" s="255" t="s">
        <v>8090</v>
      </c>
      <c r="B6910" s="9">
        <v>10</v>
      </c>
      <c r="C6910" s="255" t="s">
        <v>9106</v>
      </c>
      <c r="D6910" s="9">
        <v>1748231.3684321246</v>
      </c>
      <c r="E6910" s="9">
        <v>1748231.3684321246</v>
      </c>
      <c r="F6910" s="255" t="s">
        <v>9134</v>
      </c>
      <c r="G6910" s="9"/>
      <c r="H6910" s="255" t="s">
        <v>9171</v>
      </c>
      <c r="I6910" s="9">
        <v>4</v>
      </c>
    </row>
    <row r="6911" spans="1:9">
      <c r="A6911" s="255" t="s">
        <v>8091</v>
      </c>
      <c r="B6911" s="9">
        <v>10</v>
      </c>
      <c r="C6911" s="255" t="s">
        <v>9107</v>
      </c>
      <c r="D6911" s="9">
        <v>16502551267.870787</v>
      </c>
      <c r="E6911" s="9">
        <v>1748231.3684321246</v>
      </c>
      <c r="F6911" s="255" t="s">
        <v>9134</v>
      </c>
      <c r="G6911" s="9"/>
      <c r="H6911" s="255" t="s">
        <v>9171</v>
      </c>
      <c r="I6911" s="9">
        <v>4</v>
      </c>
    </row>
    <row r="6912" spans="1:9">
      <c r="A6912" s="255" t="s">
        <v>8092</v>
      </c>
      <c r="B6912" s="9">
        <v>10</v>
      </c>
      <c r="C6912" s="255" t="s">
        <v>9108</v>
      </c>
      <c r="D6912" s="9">
        <v>1</v>
      </c>
      <c r="E6912" s="9">
        <v>1748231.3684321246</v>
      </c>
      <c r="F6912" s="255" t="s">
        <v>9134</v>
      </c>
      <c r="G6912" s="9"/>
      <c r="H6912" s="255" t="s">
        <v>9171</v>
      </c>
      <c r="I6912" s="9">
        <v>4</v>
      </c>
    </row>
    <row r="6913" spans="1:9">
      <c r="A6913" s="255" t="s">
        <v>8093</v>
      </c>
      <c r="B6913" s="9">
        <v>10</v>
      </c>
      <c r="C6913" s="255" t="s">
        <v>9215</v>
      </c>
      <c r="D6913" s="9">
        <v>9439.5693647064891</v>
      </c>
      <c r="E6913" s="9">
        <v>1748231.3684321246</v>
      </c>
      <c r="F6913" s="255" t="s">
        <v>9134</v>
      </c>
      <c r="G6913" s="9"/>
      <c r="H6913" s="255" t="s">
        <v>9171</v>
      </c>
      <c r="I6913" s="9">
        <v>4</v>
      </c>
    </row>
    <row r="6914" spans="1:9">
      <c r="A6914" s="255" t="s">
        <v>8094</v>
      </c>
      <c r="B6914" s="9">
        <v>10</v>
      </c>
      <c r="C6914" s="255" t="s">
        <v>9106</v>
      </c>
      <c r="D6914" s="9">
        <v>1748231.3684321246</v>
      </c>
      <c r="E6914" s="9">
        <v>1748231.3684321246</v>
      </c>
      <c r="F6914" s="255" t="s">
        <v>9135</v>
      </c>
      <c r="G6914" s="9"/>
      <c r="H6914" s="255" t="s">
        <v>9171</v>
      </c>
      <c r="I6914" s="9">
        <v>4</v>
      </c>
    </row>
    <row r="6915" spans="1:9">
      <c r="A6915" s="255" t="s">
        <v>8095</v>
      </c>
      <c r="B6915" s="9">
        <v>10</v>
      </c>
      <c r="C6915" s="255" t="s">
        <v>9107</v>
      </c>
      <c r="D6915" s="9">
        <v>34320860734.345715</v>
      </c>
      <c r="E6915" s="9">
        <v>1748231.3684321246</v>
      </c>
      <c r="F6915" s="255" t="s">
        <v>9135</v>
      </c>
      <c r="G6915" s="9"/>
      <c r="H6915" s="255" t="s">
        <v>9171</v>
      </c>
      <c r="I6915" s="9">
        <v>4</v>
      </c>
    </row>
    <row r="6916" spans="1:9">
      <c r="A6916" s="255" t="s">
        <v>8096</v>
      </c>
      <c r="B6916" s="9">
        <v>10</v>
      </c>
      <c r="C6916" s="255" t="s">
        <v>9108</v>
      </c>
      <c r="D6916" s="9">
        <v>1</v>
      </c>
      <c r="E6916" s="9">
        <v>1748231.3684321246</v>
      </c>
      <c r="F6916" s="255" t="s">
        <v>9135</v>
      </c>
      <c r="G6916" s="9"/>
      <c r="H6916" s="255" t="s">
        <v>9171</v>
      </c>
      <c r="I6916" s="9">
        <v>4</v>
      </c>
    </row>
    <row r="6917" spans="1:9">
      <c r="A6917" s="255" t="s">
        <v>8097</v>
      </c>
      <c r="B6917" s="9">
        <v>10</v>
      </c>
      <c r="C6917" s="255" t="s">
        <v>9215</v>
      </c>
      <c r="D6917" s="9">
        <v>19631.761192527891</v>
      </c>
      <c r="E6917" s="9">
        <v>1748231.3684321246</v>
      </c>
      <c r="F6917" s="255" t="s">
        <v>9135</v>
      </c>
      <c r="G6917" s="9"/>
      <c r="H6917" s="255" t="s">
        <v>9171</v>
      </c>
      <c r="I6917" s="9">
        <v>4</v>
      </c>
    </row>
    <row r="6918" spans="1:9">
      <c r="A6918" s="255" t="s">
        <v>8098</v>
      </c>
      <c r="B6918" s="9">
        <v>10</v>
      </c>
      <c r="C6918" s="255" t="s">
        <v>9106</v>
      </c>
      <c r="D6918" s="9">
        <v>1220832.3152651808</v>
      </c>
      <c r="E6918" s="9">
        <v>1748231.3684321246</v>
      </c>
      <c r="F6918" s="255" t="s">
        <v>9136</v>
      </c>
      <c r="G6918" s="9"/>
      <c r="H6918" s="255" t="s">
        <v>9171</v>
      </c>
      <c r="I6918" s="9">
        <v>4</v>
      </c>
    </row>
    <row r="6919" spans="1:9">
      <c r="A6919" s="255" t="s">
        <v>8099</v>
      </c>
      <c r="B6919" s="9">
        <v>10</v>
      </c>
      <c r="C6919" s="255" t="s">
        <v>9107</v>
      </c>
      <c r="D6919" s="9">
        <v>2288481803.8157444</v>
      </c>
      <c r="E6919" s="9">
        <v>1748231.3684321246</v>
      </c>
      <c r="F6919" s="255" t="s">
        <v>9136</v>
      </c>
      <c r="G6919" s="9"/>
      <c r="H6919" s="255" t="s">
        <v>9171</v>
      </c>
      <c r="I6919" s="9">
        <v>4</v>
      </c>
    </row>
    <row r="6920" spans="1:9">
      <c r="A6920" s="255" t="s">
        <v>8100</v>
      </c>
      <c r="B6920" s="9">
        <v>10</v>
      </c>
      <c r="C6920" s="255" t="s">
        <v>9108</v>
      </c>
      <c r="D6920" s="9">
        <v>0.69832422487651968</v>
      </c>
      <c r="E6920" s="9">
        <v>1748231.3684321246</v>
      </c>
      <c r="F6920" s="255" t="s">
        <v>9136</v>
      </c>
      <c r="G6920" s="9"/>
      <c r="H6920" s="255" t="s">
        <v>9171</v>
      </c>
      <c r="I6920" s="9">
        <v>4</v>
      </c>
    </row>
    <row r="6921" spans="1:9">
      <c r="A6921" s="255" t="s">
        <v>8101</v>
      </c>
      <c r="B6921" s="9">
        <v>10</v>
      </c>
      <c r="C6921" s="255" t="s">
        <v>9215</v>
      </c>
      <c r="D6921" s="9">
        <v>1309.0268514448035</v>
      </c>
      <c r="E6921" s="9">
        <v>1748231.3684321246</v>
      </c>
      <c r="F6921" s="255" t="s">
        <v>9136</v>
      </c>
      <c r="G6921" s="9"/>
      <c r="H6921" s="255" t="s">
        <v>9171</v>
      </c>
      <c r="I6921" s="9">
        <v>4</v>
      </c>
    </row>
    <row r="6922" spans="1:9">
      <c r="A6922" s="255" t="s">
        <v>8102</v>
      </c>
      <c r="B6922" s="9">
        <v>10</v>
      </c>
      <c r="C6922" s="255" t="s">
        <v>9106</v>
      </c>
      <c r="D6922" s="9">
        <v>0</v>
      </c>
      <c r="E6922" s="9">
        <v>1748231.3684321246</v>
      </c>
      <c r="F6922" s="255" t="s">
        <v>9137</v>
      </c>
      <c r="G6922" s="9"/>
      <c r="H6922" s="255" t="s">
        <v>9171</v>
      </c>
      <c r="I6922" s="9">
        <v>4</v>
      </c>
    </row>
    <row r="6923" spans="1:9">
      <c r="A6923" s="255" t="s">
        <v>8103</v>
      </c>
      <c r="B6923" s="9">
        <v>10</v>
      </c>
      <c r="C6923" s="255" t="s">
        <v>9107</v>
      </c>
      <c r="D6923" s="9">
        <v>-3943100112.046123</v>
      </c>
      <c r="E6923" s="9">
        <v>1748231.3684321246</v>
      </c>
      <c r="F6923" s="255" t="s">
        <v>9137</v>
      </c>
      <c r="G6923" s="9"/>
      <c r="H6923" s="255" t="s">
        <v>9171</v>
      </c>
      <c r="I6923" s="9">
        <v>4</v>
      </c>
    </row>
    <row r="6924" spans="1:9">
      <c r="A6924" s="255" t="s">
        <v>8104</v>
      </c>
      <c r="B6924" s="9">
        <v>10</v>
      </c>
      <c r="C6924" s="255" t="s">
        <v>9108</v>
      </c>
      <c r="D6924" s="9">
        <v>0</v>
      </c>
      <c r="E6924" s="9">
        <v>1748231.3684321246</v>
      </c>
      <c r="F6924" s="255" t="s">
        <v>9137</v>
      </c>
      <c r="G6924" s="9"/>
      <c r="H6924" s="255" t="s">
        <v>9171</v>
      </c>
      <c r="I6924" s="9">
        <v>4</v>
      </c>
    </row>
    <row r="6925" spans="1:9">
      <c r="A6925" s="255" t="s">
        <v>8105</v>
      </c>
      <c r="B6925" s="9">
        <v>10</v>
      </c>
      <c r="C6925" s="255" t="s">
        <v>9215</v>
      </c>
      <c r="D6925" s="9">
        <v>-2255.479556794839</v>
      </c>
      <c r="E6925" s="9">
        <v>1748231.3684321246</v>
      </c>
      <c r="F6925" s="255" t="s">
        <v>9137</v>
      </c>
      <c r="G6925" s="9"/>
      <c r="H6925" s="255" t="s">
        <v>9171</v>
      </c>
      <c r="I6925" s="9">
        <v>4</v>
      </c>
    </row>
    <row r="6926" spans="1:9">
      <c r="A6926" s="255" t="s">
        <v>8106</v>
      </c>
      <c r="B6926" s="9">
        <v>10</v>
      </c>
      <c r="C6926" s="255" t="s">
        <v>9106</v>
      </c>
      <c r="D6926" s="9">
        <v>1198998.755609567</v>
      </c>
      <c r="E6926" s="9">
        <v>1748231.3684321246</v>
      </c>
      <c r="F6926" s="255" t="s">
        <v>9138</v>
      </c>
      <c r="G6926" s="9"/>
      <c r="H6926" s="255" t="s">
        <v>9171</v>
      </c>
      <c r="I6926" s="9">
        <v>4</v>
      </c>
    </row>
    <row r="6927" spans="1:9">
      <c r="A6927" s="255" t="s">
        <v>8107</v>
      </c>
      <c r="B6927" s="9">
        <v>10</v>
      </c>
      <c r="C6927" s="255" t="s">
        <v>9107</v>
      </c>
      <c r="D6927" s="9">
        <v>-1654618308.2303786</v>
      </c>
      <c r="E6927" s="9">
        <v>1748231.3684321246</v>
      </c>
      <c r="F6927" s="255" t="s">
        <v>9138</v>
      </c>
      <c r="G6927" s="9"/>
      <c r="H6927" s="255" t="s">
        <v>9171</v>
      </c>
      <c r="I6927" s="9">
        <v>4</v>
      </c>
    </row>
    <row r="6928" spans="1:9">
      <c r="A6928" s="255" t="s">
        <v>8108</v>
      </c>
      <c r="B6928" s="9">
        <v>10</v>
      </c>
      <c r="C6928" s="255" t="s">
        <v>9108</v>
      </c>
      <c r="D6928" s="9">
        <v>0.68583528316670772</v>
      </c>
      <c r="E6928" s="9">
        <v>1748231.3684321246</v>
      </c>
      <c r="F6928" s="255" t="s">
        <v>9138</v>
      </c>
      <c r="G6928" s="9"/>
      <c r="H6928" s="255" t="s">
        <v>9171</v>
      </c>
      <c r="I6928" s="9">
        <v>4</v>
      </c>
    </row>
    <row r="6929" spans="1:9">
      <c r="A6929" s="255" t="s">
        <v>8109</v>
      </c>
      <c r="B6929" s="9">
        <v>10</v>
      </c>
      <c r="C6929" s="255" t="s">
        <v>9215</v>
      </c>
      <c r="D6929" s="9">
        <v>-946.45270535003533</v>
      </c>
      <c r="E6929" s="9">
        <v>1748231.3684321246</v>
      </c>
      <c r="F6929" s="255" t="s">
        <v>9138</v>
      </c>
      <c r="G6929" s="9"/>
      <c r="H6929" s="255" t="s">
        <v>9171</v>
      </c>
      <c r="I6929" s="9">
        <v>4</v>
      </c>
    </row>
    <row r="6930" spans="1:9">
      <c r="A6930" s="255" t="s">
        <v>8110</v>
      </c>
      <c r="B6930" s="9">
        <v>10</v>
      </c>
      <c r="C6930" s="255" t="s">
        <v>9106</v>
      </c>
      <c r="D6930" s="9">
        <v>1520180.9382540293</v>
      </c>
      <c r="E6930" s="9">
        <v>1748231.3684321246</v>
      </c>
      <c r="F6930" s="255" t="s">
        <v>9139</v>
      </c>
      <c r="G6930" s="9"/>
      <c r="H6930" s="255" t="s">
        <v>9171</v>
      </c>
      <c r="I6930" s="9">
        <v>4</v>
      </c>
    </row>
    <row r="6931" spans="1:9">
      <c r="A6931" s="255" t="s">
        <v>8111</v>
      </c>
      <c r="B6931" s="9">
        <v>10</v>
      </c>
      <c r="C6931" s="255" t="s">
        <v>9107</v>
      </c>
      <c r="D6931" s="9">
        <v>13867524926.584211</v>
      </c>
      <c r="E6931" s="9">
        <v>1748231.3684321246</v>
      </c>
      <c r="F6931" s="255" t="s">
        <v>9139</v>
      </c>
      <c r="G6931" s="9"/>
      <c r="H6931" s="255" t="s">
        <v>9171</v>
      </c>
      <c r="I6931" s="9">
        <v>4</v>
      </c>
    </row>
    <row r="6932" spans="1:9">
      <c r="A6932" s="255" t="s">
        <v>8112</v>
      </c>
      <c r="B6932" s="9">
        <v>10</v>
      </c>
      <c r="C6932" s="255" t="s">
        <v>9108</v>
      </c>
      <c r="D6932" s="9">
        <v>0.86955363329133084</v>
      </c>
      <c r="E6932" s="9">
        <v>1748231.3684321246</v>
      </c>
      <c r="F6932" s="255" t="s">
        <v>9139</v>
      </c>
      <c r="G6932" s="9"/>
      <c r="H6932" s="255" t="s">
        <v>9171</v>
      </c>
      <c r="I6932" s="9">
        <v>4</v>
      </c>
    </row>
    <row r="6933" spans="1:9">
      <c r="A6933" s="255" t="s">
        <v>8113</v>
      </c>
      <c r="B6933" s="9">
        <v>10</v>
      </c>
      <c r="C6933" s="255" t="s">
        <v>9215</v>
      </c>
      <c r="D6933" s="9">
        <v>7932.3167270594713</v>
      </c>
      <c r="E6933" s="9">
        <v>1748231.3684321246</v>
      </c>
      <c r="F6933" s="255" t="s">
        <v>9139</v>
      </c>
      <c r="G6933" s="9"/>
      <c r="H6933" s="255" t="s">
        <v>9171</v>
      </c>
      <c r="I6933" s="9">
        <v>4</v>
      </c>
    </row>
    <row r="6934" spans="1:9">
      <c r="A6934" s="255" t="s">
        <v>8114</v>
      </c>
      <c r="B6934" s="9">
        <v>10</v>
      </c>
      <c r="C6934" s="255" t="s">
        <v>9106</v>
      </c>
      <c r="D6934" s="9">
        <v>1613663.2427301712</v>
      </c>
      <c r="E6934" s="9">
        <v>1748231.3684321246</v>
      </c>
      <c r="F6934" s="255" t="s">
        <v>9140</v>
      </c>
      <c r="G6934" s="9"/>
      <c r="H6934" s="255" t="s">
        <v>9171</v>
      </c>
      <c r="I6934" s="9">
        <v>4</v>
      </c>
    </row>
    <row r="6935" spans="1:9">
      <c r="A6935" s="255" t="s">
        <v>8115</v>
      </c>
      <c r="B6935" s="9">
        <v>10</v>
      </c>
      <c r="C6935" s="255" t="s">
        <v>9107</v>
      </c>
      <c r="D6935" s="9">
        <v>17818309466.47493</v>
      </c>
      <c r="E6935" s="9">
        <v>1748231.3684321246</v>
      </c>
      <c r="F6935" s="255" t="s">
        <v>9140</v>
      </c>
      <c r="G6935" s="9"/>
      <c r="H6935" s="255" t="s">
        <v>9171</v>
      </c>
      <c r="I6935" s="9">
        <v>4</v>
      </c>
    </row>
    <row r="6936" spans="1:9">
      <c r="A6936" s="255" t="s">
        <v>8116</v>
      </c>
      <c r="B6936" s="9">
        <v>10</v>
      </c>
      <c r="C6936" s="255" t="s">
        <v>9108</v>
      </c>
      <c r="D6936" s="9">
        <v>0.92302613479436713</v>
      </c>
      <c r="E6936" s="9">
        <v>1748231.3684321246</v>
      </c>
      <c r="F6936" s="255" t="s">
        <v>9140</v>
      </c>
      <c r="G6936" s="9"/>
      <c r="H6936" s="255" t="s">
        <v>9171</v>
      </c>
      <c r="I6936" s="9">
        <v>4</v>
      </c>
    </row>
    <row r="6937" spans="1:9">
      <c r="A6937" s="255" t="s">
        <v>8117</v>
      </c>
      <c r="B6937" s="9">
        <v>10</v>
      </c>
      <c r="C6937" s="255" t="s">
        <v>9215</v>
      </c>
      <c r="D6937" s="9">
        <v>10192.191827821403</v>
      </c>
      <c r="E6937" s="9">
        <v>1748231.3684321246</v>
      </c>
      <c r="F6937" s="255" t="s">
        <v>9140</v>
      </c>
      <c r="G6937" s="9"/>
      <c r="H6937" s="255" t="s">
        <v>9171</v>
      </c>
      <c r="I6937" s="9">
        <v>4</v>
      </c>
    </row>
    <row r="6938" spans="1:9">
      <c r="A6938" s="255" t="s">
        <v>8118</v>
      </c>
      <c r="B6938" s="9">
        <v>10</v>
      </c>
      <c r="C6938" s="255" t="s">
        <v>9106</v>
      </c>
      <c r="D6938" s="9">
        <v>0</v>
      </c>
      <c r="E6938" s="9">
        <v>1748231.3684321246</v>
      </c>
      <c r="F6938" s="255" t="s">
        <v>9141</v>
      </c>
      <c r="G6938" s="9"/>
      <c r="H6938" s="255" t="s">
        <v>9171</v>
      </c>
      <c r="I6938" s="9">
        <v>4</v>
      </c>
    </row>
    <row r="6939" spans="1:9">
      <c r="A6939" s="255" t="s">
        <v>8119</v>
      </c>
      <c r="B6939" s="9">
        <v>10</v>
      </c>
      <c r="C6939" s="255" t="s">
        <v>9107</v>
      </c>
      <c r="D6939" s="9">
        <v>0</v>
      </c>
      <c r="E6939" s="9">
        <v>1748231.3684321246</v>
      </c>
      <c r="F6939" s="255" t="s">
        <v>9141</v>
      </c>
      <c r="G6939" s="9"/>
      <c r="H6939" s="255" t="s">
        <v>9171</v>
      </c>
      <c r="I6939" s="9">
        <v>4</v>
      </c>
    </row>
    <row r="6940" spans="1:9">
      <c r="A6940" s="255" t="s">
        <v>8120</v>
      </c>
      <c r="B6940" s="9">
        <v>10</v>
      </c>
      <c r="C6940" s="255" t="s">
        <v>9108</v>
      </c>
      <c r="D6940" s="9">
        <v>0</v>
      </c>
      <c r="E6940" s="9">
        <v>1748231.3684321246</v>
      </c>
      <c r="F6940" s="255" t="s">
        <v>9141</v>
      </c>
      <c r="G6940" s="9"/>
      <c r="H6940" s="255" t="s">
        <v>9171</v>
      </c>
      <c r="I6940" s="9">
        <v>4</v>
      </c>
    </row>
    <row r="6941" spans="1:9">
      <c r="A6941" s="255" t="s">
        <v>8121</v>
      </c>
      <c r="B6941" s="9">
        <v>10</v>
      </c>
      <c r="C6941" s="255" t="s">
        <v>9215</v>
      </c>
      <c r="D6941" s="9">
        <v>0</v>
      </c>
      <c r="E6941" s="9">
        <v>1748231.3684321246</v>
      </c>
      <c r="F6941" s="255" t="s">
        <v>9141</v>
      </c>
      <c r="G6941" s="9"/>
      <c r="H6941" s="255" t="s">
        <v>9171</v>
      </c>
      <c r="I6941" s="9">
        <v>4</v>
      </c>
    </row>
    <row r="6942" spans="1:9">
      <c r="A6942" s="255" t="s">
        <v>8122</v>
      </c>
      <c r="B6942" s="9">
        <v>1</v>
      </c>
      <c r="C6942" s="255" t="s">
        <v>9103</v>
      </c>
      <c r="D6942" s="9">
        <v>2.9499210538185341E-3</v>
      </c>
      <c r="E6942" s="9"/>
      <c r="F6942" s="255" t="s">
        <v>9132</v>
      </c>
      <c r="G6942" s="9"/>
      <c r="H6942" s="255" t="s">
        <v>9171</v>
      </c>
      <c r="I6942" s="9">
        <v>4</v>
      </c>
    </row>
    <row r="6943" spans="1:9">
      <c r="A6943" s="255" t="s">
        <v>8123</v>
      </c>
      <c r="B6943" s="9">
        <v>1</v>
      </c>
      <c r="C6943" s="255" t="s">
        <v>9103</v>
      </c>
      <c r="D6943" s="9">
        <v>2.9499210538185341E-3</v>
      </c>
      <c r="E6943" s="9"/>
      <c r="F6943" s="255" t="s">
        <v>9133</v>
      </c>
      <c r="G6943" s="9"/>
      <c r="H6943" s="255" t="s">
        <v>9171</v>
      </c>
      <c r="I6943" s="9">
        <v>4</v>
      </c>
    </row>
    <row r="6944" spans="1:9">
      <c r="A6944" s="255" t="s">
        <v>8124</v>
      </c>
      <c r="B6944" s="9">
        <v>1</v>
      </c>
      <c r="C6944" s="255" t="s">
        <v>9103</v>
      </c>
      <c r="D6944" s="9">
        <v>3.0777213817008526E-3</v>
      </c>
      <c r="E6944" s="9"/>
      <c r="F6944" s="255" t="s">
        <v>9134</v>
      </c>
      <c r="G6944" s="9"/>
      <c r="H6944" s="255" t="s">
        <v>9171</v>
      </c>
      <c r="I6944" s="9">
        <v>4</v>
      </c>
    </row>
    <row r="6945" spans="1:9">
      <c r="A6945" s="255" t="s">
        <v>8125</v>
      </c>
      <c r="B6945" s="9">
        <v>1</v>
      </c>
      <c r="C6945" s="255" t="s">
        <v>9103</v>
      </c>
      <c r="D6945" s="9">
        <v>0</v>
      </c>
      <c r="E6945" s="9"/>
      <c r="F6945" s="255" t="s">
        <v>9124</v>
      </c>
      <c r="G6945" s="9"/>
      <c r="H6945" s="255" t="s">
        <v>9171</v>
      </c>
      <c r="I6945" s="9">
        <v>4</v>
      </c>
    </row>
    <row r="6946" spans="1:9">
      <c r="A6946" s="255" t="s">
        <v>8126</v>
      </c>
      <c r="B6946" s="9">
        <v>1</v>
      </c>
      <c r="C6946" s="255" t="s">
        <v>9103</v>
      </c>
      <c r="D6946" s="9">
        <v>0</v>
      </c>
      <c r="E6946" s="9"/>
      <c r="F6946" s="255" t="s">
        <v>9123</v>
      </c>
      <c r="G6946" s="9"/>
      <c r="H6946" s="255" t="s">
        <v>9171</v>
      </c>
      <c r="I6946" s="9">
        <v>4</v>
      </c>
    </row>
    <row r="6947" spans="1:9">
      <c r="A6947" s="255" t="s">
        <v>8127</v>
      </c>
      <c r="B6947" s="9">
        <v>1</v>
      </c>
      <c r="C6947" s="255" t="s">
        <v>9103</v>
      </c>
      <c r="D6947" s="9">
        <v>6.0276424355193868E-3</v>
      </c>
      <c r="E6947" s="9"/>
      <c r="F6947" s="255" t="s">
        <v>9125</v>
      </c>
      <c r="G6947" s="9"/>
      <c r="H6947" s="255" t="s">
        <v>9171</v>
      </c>
      <c r="I6947" s="9">
        <v>4</v>
      </c>
    </row>
    <row r="6948" spans="1:9">
      <c r="A6948" s="255" t="s">
        <v>8128</v>
      </c>
      <c r="B6948" s="9">
        <v>1</v>
      </c>
      <c r="C6948" s="255" t="s">
        <v>9103</v>
      </c>
      <c r="D6948" s="9">
        <v>6.0276424355193868E-3</v>
      </c>
      <c r="E6948" s="9"/>
      <c r="F6948" s="255" t="s">
        <v>9126</v>
      </c>
      <c r="G6948" s="9"/>
      <c r="H6948" s="255" t="s">
        <v>9171</v>
      </c>
      <c r="I6948" s="9">
        <v>4</v>
      </c>
    </row>
    <row r="6949" spans="1:9">
      <c r="A6949" s="255" t="s">
        <v>8129</v>
      </c>
      <c r="B6949" s="9">
        <v>1</v>
      </c>
      <c r="C6949" s="255" t="s">
        <v>9103</v>
      </c>
      <c r="D6949" s="9">
        <v>6.0276424355193868E-3</v>
      </c>
      <c r="E6949" s="9"/>
      <c r="F6949" s="255" t="s">
        <v>9127</v>
      </c>
      <c r="G6949" s="9"/>
      <c r="H6949" s="255" t="s">
        <v>9171</v>
      </c>
      <c r="I6949" s="9">
        <v>4</v>
      </c>
    </row>
    <row r="6950" spans="1:9">
      <c r="A6950" s="255" t="s">
        <v>8130</v>
      </c>
      <c r="B6950" s="9">
        <v>1</v>
      </c>
      <c r="C6950" s="255" t="s">
        <v>9103</v>
      </c>
      <c r="D6950" s="9">
        <v>8.3611789910324648E-3</v>
      </c>
      <c r="E6950" s="9"/>
      <c r="F6950" s="255" t="s">
        <v>9130</v>
      </c>
      <c r="G6950" s="9"/>
      <c r="H6950" s="255" t="s">
        <v>9171</v>
      </c>
      <c r="I6950" s="9">
        <v>4</v>
      </c>
    </row>
    <row r="6951" spans="1:9">
      <c r="A6951" s="255" t="s">
        <v>8131</v>
      </c>
      <c r="B6951" s="9">
        <v>1</v>
      </c>
      <c r="C6951" s="255" t="s">
        <v>9103</v>
      </c>
      <c r="D6951" s="9">
        <v>8.3611789910324648E-3</v>
      </c>
      <c r="E6951" s="9"/>
      <c r="F6951" s="255" t="s">
        <v>9131</v>
      </c>
      <c r="G6951" s="9"/>
      <c r="H6951" s="255" t="s">
        <v>9171</v>
      </c>
      <c r="I6951" s="9">
        <v>4</v>
      </c>
    </row>
    <row r="6952" spans="1:9">
      <c r="A6952" s="255" t="s">
        <v>8132</v>
      </c>
      <c r="B6952" s="9">
        <v>1</v>
      </c>
      <c r="C6952" s="255" t="s">
        <v>9103</v>
      </c>
      <c r="D6952" s="9">
        <v>-2.3335365555130776E-3</v>
      </c>
      <c r="E6952" s="9"/>
      <c r="F6952" s="255" t="s">
        <v>9129</v>
      </c>
      <c r="G6952" s="9"/>
      <c r="H6952" s="255" t="s">
        <v>9171</v>
      </c>
      <c r="I6952" s="9">
        <v>4</v>
      </c>
    </row>
    <row r="6953" spans="1:9">
      <c r="A6953" s="255" t="s">
        <v>8133</v>
      </c>
      <c r="B6953" s="9">
        <v>1</v>
      </c>
      <c r="C6953" s="255" t="s">
        <v>9103</v>
      </c>
      <c r="D6953" s="9">
        <v>0</v>
      </c>
      <c r="E6953" s="9"/>
      <c r="F6953" s="255" t="s">
        <v>9118</v>
      </c>
      <c r="G6953" s="9"/>
      <c r="H6953" s="255" t="s">
        <v>9171</v>
      </c>
      <c r="I6953" s="9">
        <v>4</v>
      </c>
    </row>
    <row r="6954" spans="1:9">
      <c r="A6954" s="255" t="s">
        <v>8134</v>
      </c>
      <c r="B6954" s="9">
        <v>1</v>
      </c>
      <c r="C6954" s="255" t="s">
        <v>9103</v>
      </c>
      <c r="D6954" s="9">
        <v>0</v>
      </c>
      <c r="E6954" s="9"/>
      <c r="F6954" s="255" t="s">
        <v>9141</v>
      </c>
      <c r="G6954" s="9"/>
      <c r="H6954" s="255" t="s">
        <v>9171</v>
      </c>
      <c r="I6954" s="9">
        <v>4</v>
      </c>
    </row>
    <row r="6955" spans="1:9">
      <c r="A6955" s="255" t="s">
        <v>8135</v>
      </c>
      <c r="B6955" s="9">
        <v>1</v>
      </c>
      <c r="C6955" s="255" t="s">
        <v>9103</v>
      </c>
      <c r="D6955" s="9">
        <v>0</v>
      </c>
      <c r="E6955" s="9"/>
      <c r="F6955" s="255" t="s">
        <v>9122</v>
      </c>
      <c r="G6955" s="9"/>
      <c r="H6955" s="255" t="s">
        <v>9171</v>
      </c>
      <c r="I6955" s="9">
        <v>4</v>
      </c>
    </row>
    <row r="6956" spans="1:9">
      <c r="A6956" s="255" t="s">
        <v>8136</v>
      </c>
      <c r="B6956" s="9">
        <v>1</v>
      </c>
      <c r="C6956" s="255" t="s">
        <v>9103</v>
      </c>
      <c r="D6956" s="9">
        <v>0</v>
      </c>
      <c r="E6956" s="9"/>
      <c r="F6956" s="255" t="s">
        <v>9121</v>
      </c>
      <c r="G6956" s="9"/>
      <c r="H6956" s="255" t="s">
        <v>9171</v>
      </c>
      <c r="I6956" s="9">
        <v>4</v>
      </c>
    </row>
    <row r="6957" spans="1:9">
      <c r="A6957" s="255" t="s">
        <v>8137</v>
      </c>
      <c r="B6957" s="9">
        <v>1</v>
      </c>
      <c r="C6957" s="255" t="s">
        <v>9103</v>
      </c>
      <c r="D6957" s="9">
        <v>0</v>
      </c>
      <c r="E6957" s="9"/>
      <c r="F6957" s="255" t="s">
        <v>9119</v>
      </c>
      <c r="G6957" s="9"/>
      <c r="H6957" s="255" t="s">
        <v>9171</v>
      </c>
      <c r="I6957" s="9">
        <v>4</v>
      </c>
    </row>
    <row r="6958" spans="1:9">
      <c r="A6958" s="255" t="s">
        <v>8138</v>
      </c>
      <c r="B6958" s="9">
        <v>1</v>
      </c>
      <c r="C6958" s="255" t="s">
        <v>9103</v>
      </c>
      <c r="D6958" s="9">
        <v>0</v>
      </c>
      <c r="E6958" s="9"/>
      <c r="F6958" s="255" t="s">
        <v>9120</v>
      </c>
      <c r="G6958" s="9"/>
      <c r="H6958" s="255" t="s">
        <v>9171</v>
      </c>
      <c r="I6958" s="9">
        <v>4</v>
      </c>
    </row>
    <row r="6959" spans="1:9">
      <c r="A6959" s="255" t="s">
        <v>8139</v>
      </c>
      <c r="B6959" s="9">
        <v>1</v>
      </c>
      <c r="C6959" s="255" t="s">
        <v>9103</v>
      </c>
      <c r="D6959" s="9">
        <v>4.4539781541338228E-3</v>
      </c>
      <c r="E6959" s="9"/>
      <c r="F6959" s="255" t="s">
        <v>9136</v>
      </c>
      <c r="G6959" s="9"/>
      <c r="H6959" s="255" t="s">
        <v>9171</v>
      </c>
      <c r="I6959" s="9">
        <v>4</v>
      </c>
    </row>
    <row r="6960" spans="1:9">
      <c r="A6960" s="255" t="s">
        <v>8140</v>
      </c>
      <c r="B6960" s="9">
        <v>1</v>
      </c>
      <c r="C6960" s="255" t="s">
        <v>9103</v>
      </c>
      <c r="D6960" s="9">
        <v>-1.0774566725679244E-3</v>
      </c>
      <c r="E6960" s="9"/>
      <c r="F6960" s="255" t="s">
        <v>9137</v>
      </c>
      <c r="G6960" s="9"/>
      <c r="H6960" s="255" t="s">
        <v>9171</v>
      </c>
      <c r="I6960" s="9">
        <v>4</v>
      </c>
    </row>
    <row r="6961" spans="1:9">
      <c r="A6961" s="255" t="s">
        <v>8141</v>
      </c>
      <c r="B6961" s="9">
        <v>1</v>
      </c>
      <c r="C6961" s="255" t="s">
        <v>9103</v>
      </c>
      <c r="D6961" s="9">
        <v>3.3765214815658987E-3</v>
      </c>
      <c r="E6961" s="9"/>
      <c r="F6961" s="255" t="s">
        <v>9138</v>
      </c>
      <c r="G6961" s="9"/>
      <c r="H6961" s="255" t="s">
        <v>9171</v>
      </c>
      <c r="I6961" s="9">
        <v>4</v>
      </c>
    </row>
    <row r="6962" spans="1:9">
      <c r="A6962" s="255" t="s">
        <v>8142</v>
      </c>
      <c r="B6962" s="9">
        <v>1</v>
      </c>
      <c r="C6962" s="255" t="s">
        <v>9103</v>
      </c>
      <c r="D6962" s="9">
        <v>2.7652112846606402E-3</v>
      </c>
      <c r="E6962" s="9"/>
      <c r="F6962" s="255" t="s">
        <v>9117</v>
      </c>
      <c r="G6962" s="9"/>
      <c r="H6962" s="255" t="s">
        <v>9171</v>
      </c>
      <c r="I6962" s="9">
        <v>4</v>
      </c>
    </row>
    <row r="6963" spans="1:9">
      <c r="A6963" s="255" t="s">
        <v>8143</v>
      </c>
      <c r="B6963" s="9">
        <v>1</v>
      </c>
      <c r="C6963" s="255" t="s">
        <v>9103</v>
      </c>
      <c r="D6963" s="9">
        <v>2.2194462248059255E-3</v>
      </c>
      <c r="E6963" s="9"/>
      <c r="F6963" s="255" t="s">
        <v>9128</v>
      </c>
      <c r="G6963" s="9"/>
      <c r="H6963" s="255" t="s">
        <v>9171</v>
      </c>
      <c r="I6963" s="9">
        <v>4</v>
      </c>
    </row>
    <row r="6964" spans="1:9">
      <c r="A6964" s="255" t="s">
        <v>8144</v>
      </c>
      <c r="B6964" s="9">
        <v>1</v>
      </c>
      <c r="C6964" s="255" t="s">
        <v>9103</v>
      </c>
      <c r="D6964" s="9">
        <v>4.9846575094665653E-3</v>
      </c>
      <c r="E6964" s="9"/>
      <c r="F6964" s="255" t="s">
        <v>9135</v>
      </c>
      <c r="G6964" s="9"/>
      <c r="H6964" s="255" t="s">
        <v>9171</v>
      </c>
      <c r="I6964" s="9">
        <v>4</v>
      </c>
    </row>
    <row r="6965" spans="1:9">
      <c r="A6965" s="255" t="s">
        <v>8145</v>
      </c>
      <c r="B6965" s="9">
        <v>1</v>
      </c>
      <c r="C6965" s="255" t="s">
        <v>9103</v>
      </c>
      <c r="D6965" s="9">
        <v>-4.2660042774736445E-4</v>
      </c>
      <c r="E6965" s="9"/>
      <c r="F6965" s="255" t="s">
        <v>9139</v>
      </c>
      <c r="G6965" s="9"/>
      <c r="H6965" s="255" t="s">
        <v>9171</v>
      </c>
      <c r="I6965" s="9">
        <v>4</v>
      </c>
    </row>
    <row r="6966" spans="1:9">
      <c r="A6966" s="255" t="s">
        <v>8146</v>
      </c>
      <c r="B6966" s="9">
        <v>1</v>
      </c>
      <c r="C6966" s="255" t="s">
        <v>9103</v>
      </c>
      <c r="D6966" s="9">
        <v>-1.9069361277657131E-3</v>
      </c>
      <c r="E6966" s="9"/>
      <c r="F6966" s="255" t="s">
        <v>9140</v>
      </c>
      <c r="G6966" s="9"/>
      <c r="H6966" s="255" t="s">
        <v>9171</v>
      </c>
      <c r="I6966" s="9">
        <v>4</v>
      </c>
    </row>
    <row r="6967" spans="1:9">
      <c r="A6967" s="255" t="s">
        <v>8147</v>
      </c>
      <c r="B6967" s="9">
        <v>2</v>
      </c>
      <c r="C6967" s="255" t="s">
        <v>9103</v>
      </c>
      <c r="D6967" s="9">
        <v>3.1007335471879196E-3</v>
      </c>
      <c r="E6967" s="9"/>
      <c r="F6967" s="255" t="s">
        <v>9132</v>
      </c>
      <c r="G6967" s="9"/>
      <c r="H6967" s="255" t="s">
        <v>9171</v>
      </c>
      <c r="I6967" s="9">
        <v>4</v>
      </c>
    </row>
    <row r="6968" spans="1:9">
      <c r="A6968" s="255" t="s">
        <v>8148</v>
      </c>
      <c r="B6968" s="9">
        <v>2</v>
      </c>
      <c r="C6968" s="255" t="s">
        <v>9103</v>
      </c>
      <c r="D6968" s="9">
        <v>3.1007335471879196E-3</v>
      </c>
      <c r="E6968" s="9"/>
      <c r="F6968" s="255" t="s">
        <v>9133</v>
      </c>
      <c r="G6968" s="9"/>
      <c r="H6968" s="255" t="s">
        <v>9171</v>
      </c>
      <c r="I6968" s="9">
        <v>4</v>
      </c>
    </row>
    <row r="6969" spans="1:9">
      <c r="A6969" s="255" t="s">
        <v>8149</v>
      </c>
      <c r="B6969" s="9">
        <v>2</v>
      </c>
      <c r="C6969" s="255" t="s">
        <v>9103</v>
      </c>
      <c r="D6969" s="9">
        <v>3.1917449568744567E-3</v>
      </c>
      <c r="E6969" s="9"/>
      <c r="F6969" s="255" t="s">
        <v>9134</v>
      </c>
      <c r="G6969" s="9"/>
      <c r="H6969" s="255" t="s">
        <v>9171</v>
      </c>
      <c r="I6969" s="9">
        <v>4</v>
      </c>
    </row>
    <row r="6970" spans="1:9">
      <c r="A6970" s="255" t="s">
        <v>8150</v>
      </c>
      <c r="B6970" s="9">
        <v>2</v>
      </c>
      <c r="C6970" s="255" t="s">
        <v>9103</v>
      </c>
      <c r="D6970" s="9">
        <v>0</v>
      </c>
      <c r="E6970" s="9"/>
      <c r="F6970" s="255" t="s">
        <v>9124</v>
      </c>
      <c r="G6970" s="9"/>
      <c r="H6970" s="255" t="s">
        <v>9171</v>
      </c>
      <c r="I6970" s="9">
        <v>4</v>
      </c>
    </row>
    <row r="6971" spans="1:9">
      <c r="A6971" s="255" t="s">
        <v>8151</v>
      </c>
      <c r="B6971" s="9">
        <v>2</v>
      </c>
      <c r="C6971" s="255" t="s">
        <v>9103</v>
      </c>
      <c r="D6971" s="9">
        <v>0</v>
      </c>
      <c r="E6971" s="9"/>
      <c r="F6971" s="255" t="s">
        <v>9123</v>
      </c>
      <c r="G6971" s="9"/>
      <c r="H6971" s="255" t="s">
        <v>9171</v>
      </c>
      <c r="I6971" s="9">
        <v>4</v>
      </c>
    </row>
    <row r="6972" spans="1:9">
      <c r="A6972" s="255" t="s">
        <v>8152</v>
      </c>
      <c r="B6972" s="9">
        <v>2</v>
      </c>
      <c r="C6972" s="255" t="s">
        <v>9103</v>
      </c>
      <c r="D6972" s="9">
        <v>6.2924785040623758E-3</v>
      </c>
      <c r="E6972" s="9"/>
      <c r="F6972" s="255" t="s">
        <v>9125</v>
      </c>
      <c r="G6972" s="9"/>
      <c r="H6972" s="255" t="s">
        <v>9171</v>
      </c>
      <c r="I6972" s="9">
        <v>4</v>
      </c>
    </row>
    <row r="6973" spans="1:9">
      <c r="A6973" s="255" t="s">
        <v>8153</v>
      </c>
      <c r="B6973" s="9">
        <v>2</v>
      </c>
      <c r="C6973" s="255" t="s">
        <v>9103</v>
      </c>
      <c r="D6973" s="9">
        <v>6.2924785040623758E-3</v>
      </c>
      <c r="E6973" s="9"/>
      <c r="F6973" s="255" t="s">
        <v>9126</v>
      </c>
      <c r="G6973" s="9"/>
      <c r="H6973" s="255" t="s">
        <v>9171</v>
      </c>
      <c r="I6973" s="9">
        <v>4</v>
      </c>
    </row>
    <row r="6974" spans="1:9">
      <c r="A6974" s="255" t="s">
        <v>8154</v>
      </c>
      <c r="B6974" s="9">
        <v>2</v>
      </c>
      <c r="C6974" s="255" t="s">
        <v>9103</v>
      </c>
      <c r="D6974" s="9">
        <v>6.2924785040623758E-3</v>
      </c>
      <c r="E6974" s="9"/>
      <c r="F6974" s="255" t="s">
        <v>9127</v>
      </c>
      <c r="G6974" s="9"/>
      <c r="H6974" s="255" t="s">
        <v>9171</v>
      </c>
      <c r="I6974" s="9">
        <v>4</v>
      </c>
    </row>
    <row r="6975" spans="1:9">
      <c r="A6975" s="255" t="s">
        <v>8155</v>
      </c>
      <c r="B6975" s="9">
        <v>2</v>
      </c>
      <c r="C6975" s="255" t="s">
        <v>9103</v>
      </c>
      <c r="D6975" s="9">
        <v>8.920127513845447E-3</v>
      </c>
      <c r="E6975" s="9"/>
      <c r="F6975" s="255" t="s">
        <v>9130</v>
      </c>
      <c r="G6975" s="9"/>
      <c r="H6975" s="255" t="s">
        <v>9171</v>
      </c>
      <c r="I6975" s="9">
        <v>4</v>
      </c>
    </row>
    <row r="6976" spans="1:9">
      <c r="A6976" s="255" t="s">
        <v>8156</v>
      </c>
      <c r="B6976" s="9">
        <v>2</v>
      </c>
      <c r="C6976" s="255" t="s">
        <v>9103</v>
      </c>
      <c r="D6976" s="9">
        <v>8.920127513845447E-3</v>
      </c>
      <c r="E6976" s="9"/>
      <c r="F6976" s="255" t="s">
        <v>9131</v>
      </c>
      <c r="G6976" s="9"/>
      <c r="H6976" s="255" t="s">
        <v>9171</v>
      </c>
      <c r="I6976" s="9">
        <v>4</v>
      </c>
    </row>
    <row r="6977" spans="1:9">
      <c r="A6977" s="255" t="s">
        <v>8157</v>
      </c>
      <c r="B6977" s="9">
        <v>2</v>
      </c>
      <c r="C6977" s="255" t="s">
        <v>9103</v>
      </c>
      <c r="D6977" s="9">
        <v>-2.6276490097830695E-3</v>
      </c>
      <c r="E6977" s="9"/>
      <c r="F6977" s="255" t="s">
        <v>9129</v>
      </c>
      <c r="G6977" s="9"/>
      <c r="H6977" s="255" t="s">
        <v>9171</v>
      </c>
      <c r="I6977" s="9">
        <v>4</v>
      </c>
    </row>
    <row r="6978" spans="1:9">
      <c r="A6978" s="255" t="s">
        <v>8158</v>
      </c>
      <c r="B6978" s="9">
        <v>2</v>
      </c>
      <c r="C6978" s="255" t="s">
        <v>9103</v>
      </c>
      <c r="D6978" s="9">
        <v>0</v>
      </c>
      <c r="E6978" s="9"/>
      <c r="F6978" s="255" t="s">
        <v>9118</v>
      </c>
      <c r="G6978" s="9"/>
      <c r="H6978" s="255" t="s">
        <v>9171</v>
      </c>
      <c r="I6978" s="9">
        <v>4</v>
      </c>
    </row>
    <row r="6979" spans="1:9">
      <c r="A6979" s="255" t="s">
        <v>8159</v>
      </c>
      <c r="B6979" s="9">
        <v>2</v>
      </c>
      <c r="C6979" s="255" t="s">
        <v>9103</v>
      </c>
      <c r="D6979" s="9">
        <v>0</v>
      </c>
      <c r="E6979" s="9"/>
      <c r="F6979" s="255" t="s">
        <v>9141</v>
      </c>
      <c r="G6979" s="9"/>
      <c r="H6979" s="255" t="s">
        <v>9171</v>
      </c>
      <c r="I6979" s="9">
        <v>4</v>
      </c>
    </row>
    <row r="6980" spans="1:9">
      <c r="A6980" s="255" t="s">
        <v>8160</v>
      </c>
      <c r="B6980" s="9">
        <v>2</v>
      </c>
      <c r="C6980" s="255" t="s">
        <v>9103</v>
      </c>
      <c r="D6980" s="9">
        <v>0</v>
      </c>
      <c r="E6980" s="9"/>
      <c r="F6980" s="255" t="s">
        <v>9122</v>
      </c>
      <c r="G6980" s="9"/>
      <c r="H6980" s="255" t="s">
        <v>9171</v>
      </c>
      <c r="I6980" s="9">
        <v>4</v>
      </c>
    </row>
    <row r="6981" spans="1:9">
      <c r="A6981" s="255" t="s">
        <v>8161</v>
      </c>
      <c r="B6981" s="9">
        <v>2</v>
      </c>
      <c r="C6981" s="255" t="s">
        <v>9103</v>
      </c>
      <c r="D6981" s="9">
        <v>0</v>
      </c>
      <c r="E6981" s="9"/>
      <c r="F6981" s="255" t="s">
        <v>9121</v>
      </c>
      <c r="G6981" s="9"/>
      <c r="H6981" s="255" t="s">
        <v>9171</v>
      </c>
      <c r="I6981" s="9">
        <v>4</v>
      </c>
    </row>
    <row r="6982" spans="1:9">
      <c r="A6982" s="255" t="s">
        <v>8162</v>
      </c>
      <c r="B6982" s="9">
        <v>2</v>
      </c>
      <c r="C6982" s="255" t="s">
        <v>9103</v>
      </c>
      <c r="D6982" s="9">
        <v>0</v>
      </c>
      <c r="E6982" s="9"/>
      <c r="F6982" s="255" t="s">
        <v>9119</v>
      </c>
      <c r="G6982" s="9"/>
      <c r="H6982" s="255" t="s">
        <v>9171</v>
      </c>
      <c r="I6982" s="9">
        <v>4</v>
      </c>
    </row>
    <row r="6983" spans="1:9">
      <c r="A6983" s="255" t="s">
        <v>8163</v>
      </c>
      <c r="B6983" s="9">
        <v>2</v>
      </c>
      <c r="C6983" s="255" t="s">
        <v>9103</v>
      </c>
      <c r="D6983" s="9">
        <v>0</v>
      </c>
      <c r="E6983" s="9"/>
      <c r="F6983" s="255" t="s">
        <v>9120</v>
      </c>
      <c r="G6983" s="9"/>
      <c r="H6983" s="255" t="s">
        <v>9171</v>
      </c>
      <c r="I6983" s="9">
        <v>4</v>
      </c>
    </row>
    <row r="6984" spans="1:9">
      <c r="A6984" s="255" t="s">
        <v>8164</v>
      </c>
      <c r="B6984" s="9">
        <v>2</v>
      </c>
      <c r="C6984" s="255" t="s">
        <v>9103</v>
      </c>
      <c r="D6984" s="9">
        <v>5.0511513220290825E-3</v>
      </c>
      <c r="E6984" s="9"/>
      <c r="F6984" s="255" t="s">
        <v>9136</v>
      </c>
      <c r="G6984" s="9"/>
      <c r="H6984" s="255" t="s">
        <v>9171</v>
      </c>
      <c r="I6984" s="9">
        <v>4</v>
      </c>
    </row>
    <row r="6985" spans="1:9">
      <c r="A6985" s="255" t="s">
        <v>8165</v>
      </c>
      <c r="B6985" s="9">
        <v>2</v>
      </c>
      <c r="C6985" s="255" t="s">
        <v>9103</v>
      </c>
      <c r="D6985" s="9">
        <v>-1.1776807013497781E-3</v>
      </c>
      <c r="E6985" s="9"/>
      <c r="F6985" s="255" t="s">
        <v>9137</v>
      </c>
      <c r="G6985" s="9"/>
      <c r="H6985" s="255" t="s">
        <v>9171</v>
      </c>
      <c r="I6985" s="9">
        <v>4</v>
      </c>
    </row>
    <row r="6986" spans="1:9">
      <c r="A6986" s="255" t="s">
        <v>8166</v>
      </c>
      <c r="B6986" s="9">
        <v>2</v>
      </c>
      <c r="C6986" s="255" t="s">
        <v>9103</v>
      </c>
      <c r="D6986" s="9">
        <v>3.8734706206793035E-3</v>
      </c>
      <c r="E6986" s="9"/>
      <c r="F6986" s="255" t="s">
        <v>9138</v>
      </c>
      <c r="G6986" s="9"/>
      <c r="H6986" s="255" t="s">
        <v>9171</v>
      </c>
      <c r="I6986" s="9">
        <v>4</v>
      </c>
    </row>
    <row r="6987" spans="1:9">
      <c r="A6987" s="255" t="s">
        <v>8167</v>
      </c>
      <c r="B6987" s="9">
        <v>2</v>
      </c>
      <c r="C6987" s="255" t="s">
        <v>9103</v>
      </c>
      <c r="D6987" s="9">
        <v>2.6452951068740619E-3</v>
      </c>
      <c r="E6987" s="9"/>
      <c r="F6987" s="255" t="s">
        <v>9117</v>
      </c>
      <c r="G6987" s="9"/>
      <c r="H6987" s="255" t="s">
        <v>9171</v>
      </c>
      <c r="I6987" s="9">
        <v>4</v>
      </c>
    </row>
    <row r="6988" spans="1:9">
      <c r="A6988" s="255" t="s">
        <v>8168</v>
      </c>
      <c r="B6988" s="9">
        <v>2</v>
      </c>
      <c r="C6988" s="255" t="s">
        <v>9103</v>
      </c>
      <c r="D6988" s="9">
        <v>2.4013617862920808E-3</v>
      </c>
      <c r="E6988" s="9"/>
      <c r="F6988" s="255" t="s">
        <v>9128</v>
      </c>
      <c r="G6988" s="9"/>
      <c r="H6988" s="255" t="s">
        <v>9171</v>
      </c>
      <c r="I6988" s="9">
        <v>4</v>
      </c>
    </row>
    <row r="6989" spans="1:9">
      <c r="A6989" s="255" t="s">
        <v>8169</v>
      </c>
      <c r="B6989" s="9">
        <v>2</v>
      </c>
      <c r="C6989" s="255" t="s">
        <v>9103</v>
      </c>
      <c r="D6989" s="9">
        <v>5.0466568931661427E-3</v>
      </c>
      <c r="E6989" s="9"/>
      <c r="F6989" s="255" t="s">
        <v>9135</v>
      </c>
      <c r="G6989" s="9"/>
      <c r="H6989" s="255" t="s">
        <v>9171</v>
      </c>
      <c r="I6989" s="9">
        <v>4</v>
      </c>
    </row>
    <row r="6990" spans="1:9">
      <c r="A6990" s="255" t="s">
        <v>8170</v>
      </c>
      <c r="B6990" s="9">
        <v>2</v>
      </c>
      <c r="C6990" s="255" t="s">
        <v>9103</v>
      </c>
      <c r="D6990" s="9">
        <v>-7.7273707349138411E-4</v>
      </c>
      <c r="E6990" s="9"/>
      <c r="F6990" s="255" t="s">
        <v>9139</v>
      </c>
      <c r="G6990" s="9"/>
      <c r="H6990" s="255" t="s">
        <v>9171</v>
      </c>
      <c r="I6990" s="9">
        <v>4</v>
      </c>
    </row>
    <row r="6991" spans="1:9">
      <c r="A6991" s="255" t="s">
        <v>8171</v>
      </c>
      <c r="B6991" s="9">
        <v>2</v>
      </c>
      <c r="C6991" s="255" t="s">
        <v>9103</v>
      </c>
      <c r="D6991" s="9">
        <v>-1.8549119362916858E-3</v>
      </c>
      <c r="E6991" s="9"/>
      <c r="F6991" s="255" t="s">
        <v>9140</v>
      </c>
      <c r="G6991" s="9"/>
      <c r="H6991" s="255" t="s">
        <v>9171</v>
      </c>
      <c r="I6991" s="9">
        <v>4</v>
      </c>
    </row>
    <row r="6992" spans="1:9">
      <c r="A6992" s="255" t="s">
        <v>8172</v>
      </c>
      <c r="B6992" s="9">
        <v>3</v>
      </c>
      <c r="C6992" s="255" t="s">
        <v>9103</v>
      </c>
      <c r="D6992" s="9">
        <v>4.1074280777825501E-3</v>
      </c>
      <c r="E6992" s="9"/>
      <c r="F6992" s="255" t="s">
        <v>9132</v>
      </c>
      <c r="G6992" s="9"/>
      <c r="H6992" s="255" t="s">
        <v>9171</v>
      </c>
      <c r="I6992" s="9">
        <v>4</v>
      </c>
    </row>
    <row r="6993" spans="1:9">
      <c r="A6993" s="255" t="s">
        <v>8173</v>
      </c>
      <c r="B6993" s="9">
        <v>3</v>
      </c>
      <c r="C6993" s="255" t="s">
        <v>9103</v>
      </c>
      <c r="D6993" s="9">
        <v>4.1074280777825501E-3</v>
      </c>
      <c r="E6993" s="9"/>
      <c r="F6993" s="255" t="s">
        <v>9133</v>
      </c>
      <c r="G6993" s="9"/>
      <c r="H6993" s="255" t="s">
        <v>9171</v>
      </c>
      <c r="I6993" s="9">
        <v>4</v>
      </c>
    </row>
    <row r="6994" spans="1:9">
      <c r="A6994" s="255" t="s">
        <v>8174</v>
      </c>
      <c r="B6994" s="9">
        <v>3</v>
      </c>
      <c r="C6994" s="255" t="s">
        <v>9103</v>
      </c>
      <c r="D6994" s="9">
        <v>3.5970482314777968E-3</v>
      </c>
      <c r="E6994" s="9"/>
      <c r="F6994" s="255" t="s">
        <v>9134</v>
      </c>
      <c r="G6994" s="9"/>
      <c r="H6994" s="255" t="s">
        <v>9171</v>
      </c>
      <c r="I6994" s="9">
        <v>4</v>
      </c>
    </row>
    <row r="6995" spans="1:9">
      <c r="A6995" s="255" t="s">
        <v>8175</v>
      </c>
      <c r="B6995" s="9">
        <v>3</v>
      </c>
      <c r="C6995" s="255" t="s">
        <v>9103</v>
      </c>
      <c r="D6995" s="9">
        <v>0</v>
      </c>
      <c r="E6995" s="9"/>
      <c r="F6995" s="255" t="s">
        <v>9124</v>
      </c>
      <c r="G6995" s="9"/>
      <c r="H6995" s="255" t="s">
        <v>9171</v>
      </c>
      <c r="I6995" s="9">
        <v>4</v>
      </c>
    </row>
    <row r="6996" spans="1:9">
      <c r="A6996" s="255" t="s">
        <v>8176</v>
      </c>
      <c r="B6996" s="9">
        <v>3</v>
      </c>
      <c r="C6996" s="255" t="s">
        <v>9103</v>
      </c>
      <c r="D6996" s="9">
        <v>0</v>
      </c>
      <c r="E6996" s="9"/>
      <c r="F6996" s="255" t="s">
        <v>9123</v>
      </c>
      <c r="G6996" s="9"/>
      <c r="H6996" s="255" t="s">
        <v>9171</v>
      </c>
      <c r="I6996" s="9">
        <v>4</v>
      </c>
    </row>
    <row r="6997" spans="1:9">
      <c r="A6997" s="255" t="s">
        <v>8177</v>
      </c>
      <c r="B6997" s="9">
        <v>3</v>
      </c>
      <c r="C6997" s="255" t="s">
        <v>9103</v>
      </c>
      <c r="D6997" s="9">
        <v>7.7044763092603474E-3</v>
      </c>
      <c r="E6997" s="9"/>
      <c r="F6997" s="255" t="s">
        <v>9125</v>
      </c>
      <c r="G6997" s="9"/>
      <c r="H6997" s="255" t="s">
        <v>9171</v>
      </c>
      <c r="I6997" s="9">
        <v>4</v>
      </c>
    </row>
    <row r="6998" spans="1:9">
      <c r="A6998" s="255" t="s">
        <v>8178</v>
      </c>
      <c r="B6998" s="9">
        <v>3</v>
      </c>
      <c r="C6998" s="255" t="s">
        <v>9103</v>
      </c>
      <c r="D6998" s="9">
        <v>7.7044763092603474E-3</v>
      </c>
      <c r="E6998" s="9"/>
      <c r="F6998" s="255" t="s">
        <v>9126</v>
      </c>
      <c r="G6998" s="9"/>
      <c r="H6998" s="255" t="s">
        <v>9171</v>
      </c>
      <c r="I6998" s="9">
        <v>4</v>
      </c>
    </row>
    <row r="6999" spans="1:9">
      <c r="A6999" s="255" t="s">
        <v>8179</v>
      </c>
      <c r="B6999" s="9">
        <v>3</v>
      </c>
      <c r="C6999" s="255" t="s">
        <v>9103</v>
      </c>
      <c r="D6999" s="9">
        <v>7.7044763092603474E-3</v>
      </c>
      <c r="E6999" s="9"/>
      <c r="F6999" s="255" t="s">
        <v>9127</v>
      </c>
      <c r="G6999" s="9"/>
      <c r="H6999" s="255" t="s">
        <v>9171</v>
      </c>
      <c r="I6999" s="9">
        <v>4</v>
      </c>
    </row>
    <row r="7000" spans="1:9">
      <c r="A7000" s="255" t="s">
        <v>8180</v>
      </c>
      <c r="B7000" s="9">
        <v>3</v>
      </c>
      <c r="C7000" s="255" t="s">
        <v>9103</v>
      </c>
      <c r="D7000" s="9">
        <v>1.1158846047792116E-2</v>
      </c>
      <c r="E7000" s="9"/>
      <c r="F7000" s="255" t="s">
        <v>9130</v>
      </c>
      <c r="G7000" s="9"/>
      <c r="H7000" s="255" t="s">
        <v>9171</v>
      </c>
      <c r="I7000" s="9">
        <v>4</v>
      </c>
    </row>
    <row r="7001" spans="1:9">
      <c r="A7001" s="255" t="s">
        <v>8181</v>
      </c>
      <c r="B7001" s="9">
        <v>3</v>
      </c>
      <c r="C7001" s="255" t="s">
        <v>9103</v>
      </c>
      <c r="D7001" s="9">
        <v>1.1158846047792116E-2</v>
      </c>
      <c r="E7001" s="9"/>
      <c r="F7001" s="255" t="s">
        <v>9131</v>
      </c>
      <c r="G7001" s="9"/>
      <c r="H7001" s="255" t="s">
        <v>9171</v>
      </c>
      <c r="I7001" s="9">
        <v>4</v>
      </c>
    </row>
    <row r="7002" spans="1:9">
      <c r="A7002" s="255" t="s">
        <v>8182</v>
      </c>
      <c r="B7002" s="9">
        <v>3</v>
      </c>
      <c r="C7002" s="255" t="s">
        <v>9103</v>
      </c>
      <c r="D7002" s="9">
        <v>-3.4543697385317688E-3</v>
      </c>
      <c r="E7002" s="9"/>
      <c r="F7002" s="255" t="s">
        <v>9129</v>
      </c>
      <c r="G7002" s="9"/>
      <c r="H7002" s="255" t="s">
        <v>9171</v>
      </c>
      <c r="I7002" s="9">
        <v>4</v>
      </c>
    </row>
    <row r="7003" spans="1:9">
      <c r="A7003" s="255" t="s">
        <v>8183</v>
      </c>
      <c r="B7003" s="9">
        <v>3</v>
      </c>
      <c r="C7003" s="255" t="s">
        <v>9103</v>
      </c>
      <c r="D7003" s="9">
        <v>0</v>
      </c>
      <c r="E7003" s="9"/>
      <c r="F7003" s="255" t="s">
        <v>9118</v>
      </c>
      <c r="G7003" s="9"/>
      <c r="H7003" s="255" t="s">
        <v>9171</v>
      </c>
      <c r="I7003" s="9">
        <v>4</v>
      </c>
    </row>
    <row r="7004" spans="1:9">
      <c r="A7004" s="255" t="s">
        <v>8184</v>
      </c>
      <c r="B7004" s="9">
        <v>3</v>
      </c>
      <c r="C7004" s="255" t="s">
        <v>9103</v>
      </c>
      <c r="D7004" s="9">
        <v>0</v>
      </c>
      <c r="E7004" s="9"/>
      <c r="F7004" s="255" t="s">
        <v>9141</v>
      </c>
      <c r="G7004" s="9"/>
      <c r="H7004" s="255" t="s">
        <v>9171</v>
      </c>
      <c r="I7004" s="9">
        <v>4</v>
      </c>
    </row>
    <row r="7005" spans="1:9">
      <c r="A7005" s="255" t="s">
        <v>8185</v>
      </c>
      <c r="B7005" s="9">
        <v>3</v>
      </c>
      <c r="C7005" s="255" t="s">
        <v>9103</v>
      </c>
      <c r="D7005" s="9">
        <v>0</v>
      </c>
      <c r="E7005" s="9"/>
      <c r="F7005" s="255" t="s">
        <v>9122</v>
      </c>
      <c r="G7005" s="9"/>
      <c r="H7005" s="255" t="s">
        <v>9171</v>
      </c>
      <c r="I7005" s="9">
        <v>4</v>
      </c>
    </row>
    <row r="7006" spans="1:9">
      <c r="A7006" s="255" t="s">
        <v>8186</v>
      </c>
      <c r="B7006" s="9">
        <v>3</v>
      </c>
      <c r="C7006" s="255" t="s">
        <v>9103</v>
      </c>
      <c r="D7006" s="9">
        <v>0</v>
      </c>
      <c r="E7006" s="9"/>
      <c r="F7006" s="255" t="s">
        <v>9121</v>
      </c>
      <c r="G7006" s="9"/>
      <c r="H7006" s="255" t="s">
        <v>9171</v>
      </c>
      <c r="I7006" s="9">
        <v>4</v>
      </c>
    </row>
    <row r="7007" spans="1:9">
      <c r="A7007" s="255" t="s">
        <v>8187</v>
      </c>
      <c r="B7007" s="9">
        <v>3</v>
      </c>
      <c r="C7007" s="255" t="s">
        <v>9103</v>
      </c>
      <c r="D7007" s="9">
        <v>0</v>
      </c>
      <c r="E7007" s="9"/>
      <c r="F7007" s="255" t="s">
        <v>9119</v>
      </c>
      <c r="G7007" s="9"/>
      <c r="H7007" s="255" t="s">
        <v>9171</v>
      </c>
      <c r="I7007" s="9">
        <v>4</v>
      </c>
    </row>
    <row r="7008" spans="1:9">
      <c r="A7008" s="255" t="s">
        <v>8188</v>
      </c>
      <c r="B7008" s="9">
        <v>3</v>
      </c>
      <c r="C7008" s="255" t="s">
        <v>9103</v>
      </c>
      <c r="D7008" s="9">
        <v>0</v>
      </c>
      <c r="E7008" s="9"/>
      <c r="F7008" s="255" t="s">
        <v>9120</v>
      </c>
      <c r="G7008" s="9"/>
      <c r="H7008" s="255" t="s">
        <v>9171</v>
      </c>
      <c r="I7008" s="9">
        <v>4</v>
      </c>
    </row>
    <row r="7009" spans="1:9">
      <c r="A7009" s="255" t="s">
        <v>8189</v>
      </c>
      <c r="B7009" s="9">
        <v>3</v>
      </c>
      <c r="C7009" s="255" t="s">
        <v>9103</v>
      </c>
      <c r="D7009" s="9">
        <v>6.7550102090232307E-3</v>
      </c>
      <c r="E7009" s="9"/>
      <c r="F7009" s="255" t="s">
        <v>9136</v>
      </c>
      <c r="G7009" s="9"/>
      <c r="H7009" s="255" t="s">
        <v>9171</v>
      </c>
      <c r="I7009" s="9">
        <v>4</v>
      </c>
    </row>
    <row r="7010" spans="1:9">
      <c r="A7010" s="255" t="s">
        <v>8190</v>
      </c>
      <c r="B7010" s="9">
        <v>3</v>
      </c>
      <c r="C7010" s="255" t="s">
        <v>9103</v>
      </c>
      <c r="D7010" s="9">
        <v>-1.234590994744315E-3</v>
      </c>
      <c r="E7010" s="9"/>
      <c r="F7010" s="255" t="s">
        <v>9137</v>
      </c>
      <c r="G7010" s="9"/>
      <c r="H7010" s="255" t="s">
        <v>9171</v>
      </c>
      <c r="I7010" s="9">
        <v>4</v>
      </c>
    </row>
    <row r="7011" spans="1:9">
      <c r="A7011" s="255" t="s">
        <v>8191</v>
      </c>
      <c r="B7011" s="9">
        <v>3</v>
      </c>
      <c r="C7011" s="255" t="s">
        <v>9103</v>
      </c>
      <c r="D7011" s="9">
        <v>5.5204192142789153E-3</v>
      </c>
      <c r="E7011" s="9"/>
      <c r="F7011" s="255" t="s">
        <v>9138</v>
      </c>
      <c r="G7011" s="9"/>
      <c r="H7011" s="255" t="s">
        <v>9171</v>
      </c>
      <c r="I7011" s="9">
        <v>4</v>
      </c>
    </row>
    <row r="7012" spans="1:9">
      <c r="A7012" s="255" t="s">
        <v>8192</v>
      </c>
      <c r="B7012" s="9">
        <v>3</v>
      </c>
      <c r="C7012" s="255" t="s">
        <v>9103</v>
      </c>
      <c r="D7012" s="9">
        <v>3.0367594407724311E-3</v>
      </c>
      <c r="E7012" s="9"/>
      <c r="F7012" s="255" t="s">
        <v>9117</v>
      </c>
      <c r="G7012" s="9"/>
      <c r="H7012" s="255" t="s">
        <v>9171</v>
      </c>
      <c r="I7012" s="9">
        <v>4</v>
      </c>
    </row>
    <row r="7013" spans="1:9">
      <c r="A7013" s="255" t="s">
        <v>8193</v>
      </c>
      <c r="B7013" s="9">
        <v>3</v>
      </c>
      <c r="C7013" s="255" t="s">
        <v>9103</v>
      </c>
      <c r="D7013" s="9">
        <v>2.6016673927407698E-3</v>
      </c>
      <c r="E7013" s="9"/>
      <c r="F7013" s="255" t="s">
        <v>9128</v>
      </c>
      <c r="G7013" s="9"/>
      <c r="H7013" s="255" t="s">
        <v>9171</v>
      </c>
      <c r="I7013" s="9">
        <v>4</v>
      </c>
    </row>
    <row r="7014" spans="1:9">
      <c r="A7014" s="255" t="s">
        <v>8194</v>
      </c>
      <c r="B7014" s="9">
        <v>3</v>
      </c>
      <c r="C7014" s="255" t="s">
        <v>9103</v>
      </c>
      <c r="D7014" s="9">
        <v>5.6384268335132005E-3</v>
      </c>
      <c r="E7014" s="9"/>
      <c r="F7014" s="255" t="s">
        <v>9135</v>
      </c>
      <c r="G7014" s="9"/>
      <c r="H7014" s="255" t="s">
        <v>9171</v>
      </c>
      <c r="I7014" s="9">
        <v>4</v>
      </c>
    </row>
    <row r="7015" spans="1:9">
      <c r="A7015" s="255" t="s">
        <v>8195</v>
      </c>
      <c r="B7015" s="9">
        <v>3</v>
      </c>
      <c r="C7015" s="255" t="s">
        <v>9103</v>
      </c>
      <c r="D7015" s="9">
        <v>-1.4129911364963652E-3</v>
      </c>
      <c r="E7015" s="9"/>
      <c r="F7015" s="255" t="s">
        <v>9139</v>
      </c>
      <c r="G7015" s="9"/>
      <c r="H7015" s="255" t="s">
        <v>9171</v>
      </c>
      <c r="I7015" s="9">
        <v>4</v>
      </c>
    </row>
    <row r="7016" spans="1:9">
      <c r="A7016" s="255" t="s">
        <v>8196</v>
      </c>
      <c r="B7016" s="9">
        <v>3</v>
      </c>
      <c r="C7016" s="255" t="s">
        <v>9103</v>
      </c>
      <c r="D7016" s="9">
        <v>-2.0413786020354037E-3</v>
      </c>
      <c r="E7016" s="9"/>
      <c r="F7016" s="255" t="s">
        <v>9140</v>
      </c>
      <c r="G7016" s="9"/>
      <c r="H7016" s="255" t="s">
        <v>9171</v>
      </c>
      <c r="I7016" s="9">
        <v>4</v>
      </c>
    </row>
    <row r="7017" spans="1:9">
      <c r="A7017" s="255" t="s">
        <v>8197</v>
      </c>
      <c r="B7017" s="9">
        <v>4</v>
      </c>
      <c r="C7017" s="255" t="s">
        <v>9103</v>
      </c>
      <c r="D7017" s="9">
        <v>3.9000405958610034E-3</v>
      </c>
      <c r="E7017" s="9"/>
      <c r="F7017" s="255" t="s">
        <v>9132</v>
      </c>
      <c r="G7017" s="9"/>
      <c r="H7017" s="255" t="s">
        <v>9171</v>
      </c>
      <c r="I7017" s="9">
        <v>4</v>
      </c>
    </row>
    <row r="7018" spans="1:9">
      <c r="A7018" s="255" t="s">
        <v>8198</v>
      </c>
      <c r="B7018" s="9">
        <v>4</v>
      </c>
      <c r="C7018" s="255" t="s">
        <v>9103</v>
      </c>
      <c r="D7018" s="9">
        <v>3.9000405958610034E-3</v>
      </c>
      <c r="E7018" s="9"/>
      <c r="F7018" s="255" t="s">
        <v>9133</v>
      </c>
      <c r="G7018" s="9"/>
      <c r="H7018" s="255" t="s">
        <v>9171</v>
      </c>
      <c r="I7018" s="9">
        <v>4</v>
      </c>
    </row>
    <row r="7019" spans="1:9">
      <c r="A7019" s="255" t="s">
        <v>8199</v>
      </c>
      <c r="B7019" s="9">
        <v>4</v>
      </c>
      <c r="C7019" s="255" t="s">
        <v>9103</v>
      </c>
      <c r="D7019" s="9">
        <v>3.8905488731482531E-3</v>
      </c>
      <c r="E7019" s="9"/>
      <c r="F7019" s="255" t="s">
        <v>9134</v>
      </c>
      <c r="G7019" s="9"/>
      <c r="H7019" s="255" t="s">
        <v>9171</v>
      </c>
      <c r="I7019" s="9">
        <v>4</v>
      </c>
    </row>
    <row r="7020" spans="1:9">
      <c r="A7020" s="255" t="s">
        <v>8200</v>
      </c>
      <c r="B7020" s="9">
        <v>4</v>
      </c>
      <c r="C7020" s="255" t="s">
        <v>9103</v>
      </c>
      <c r="D7020" s="9">
        <v>0</v>
      </c>
      <c r="E7020" s="9"/>
      <c r="F7020" s="255" t="s">
        <v>9124</v>
      </c>
      <c r="G7020" s="9"/>
      <c r="H7020" s="255" t="s">
        <v>9171</v>
      </c>
      <c r="I7020" s="9">
        <v>4</v>
      </c>
    </row>
    <row r="7021" spans="1:9">
      <c r="A7021" s="255" t="s">
        <v>8201</v>
      </c>
      <c r="B7021" s="9">
        <v>4</v>
      </c>
      <c r="C7021" s="255" t="s">
        <v>9103</v>
      </c>
      <c r="D7021" s="9">
        <v>0</v>
      </c>
      <c r="E7021" s="9"/>
      <c r="F7021" s="255" t="s">
        <v>9123</v>
      </c>
      <c r="G7021" s="9"/>
      <c r="H7021" s="255" t="s">
        <v>9171</v>
      </c>
      <c r="I7021" s="9">
        <v>4</v>
      </c>
    </row>
    <row r="7022" spans="1:9">
      <c r="A7022" s="255" t="s">
        <v>8202</v>
      </c>
      <c r="B7022" s="9">
        <v>4</v>
      </c>
      <c r="C7022" s="255" t="s">
        <v>9103</v>
      </c>
      <c r="D7022" s="9">
        <v>7.7905894690092556E-3</v>
      </c>
      <c r="E7022" s="9"/>
      <c r="F7022" s="255" t="s">
        <v>9125</v>
      </c>
      <c r="G7022" s="9"/>
      <c r="H7022" s="255" t="s">
        <v>9171</v>
      </c>
      <c r="I7022" s="9">
        <v>4</v>
      </c>
    </row>
    <row r="7023" spans="1:9">
      <c r="A7023" s="255" t="s">
        <v>8203</v>
      </c>
      <c r="B7023" s="9">
        <v>4</v>
      </c>
      <c r="C7023" s="255" t="s">
        <v>9103</v>
      </c>
      <c r="D7023" s="9">
        <v>7.7905894690092556E-3</v>
      </c>
      <c r="E7023" s="9"/>
      <c r="F7023" s="255" t="s">
        <v>9126</v>
      </c>
      <c r="G7023" s="9"/>
      <c r="H7023" s="255" t="s">
        <v>9171</v>
      </c>
      <c r="I7023" s="9">
        <v>4</v>
      </c>
    </row>
    <row r="7024" spans="1:9">
      <c r="A7024" s="255" t="s">
        <v>8204</v>
      </c>
      <c r="B7024" s="9">
        <v>4</v>
      </c>
      <c r="C7024" s="255" t="s">
        <v>9103</v>
      </c>
      <c r="D7024" s="9">
        <v>7.7905894690092556E-3</v>
      </c>
      <c r="E7024" s="9"/>
      <c r="F7024" s="255" t="s">
        <v>9127</v>
      </c>
      <c r="G7024" s="9"/>
      <c r="H7024" s="255" t="s">
        <v>9171</v>
      </c>
      <c r="I7024" s="9">
        <v>4</v>
      </c>
    </row>
    <row r="7025" spans="1:9">
      <c r="A7025" s="255" t="s">
        <v>8205</v>
      </c>
      <c r="B7025" s="9">
        <v>4</v>
      </c>
      <c r="C7025" s="255" t="s">
        <v>9103</v>
      </c>
      <c r="D7025" s="9">
        <v>1.1535517754979607E-2</v>
      </c>
      <c r="E7025" s="9"/>
      <c r="F7025" s="255" t="s">
        <v>9130</v>
      </c>
      <c r="G7025" s="9"/>
      <c r="H7025" s="255" t="s">
        <v>9171</v>
      </c>
      <c r="I7025" s="9">
        <v>4</v>
      </c>
    </row>
    <row r="7026" spans="1:9">
      <c r="A7026" s="255" t="s">
        <v>8206</v>
      </c>
      <c r="B7026" s="9">
        <v>4</v>
      </c>
      <c r="C7026" s="255" t="s">
        <v>9103</v>
      </c>
      <c r="D7026" s="9">
        <v>1.1535517754979607E-2</v>
      </c>
      <c r="E7026" s="9"/>
      <c r="F7026" s="255" t="s">
        <v>9131</v>
      </c>
      <c r="G7026" s="9"/>
      <c r="H7026" s="255" t="s">
        <v>9171</v>
      </c>
      <c r="I7026" s="9">
        <v>4</v>
      </c>
    </row>
    <row r="7027" spans="1:9">
      <c r="A7027" s="255" t="s">
        <v>8207</v>
      </c>
      <c r="B7027" s="9">
        <v>4</v>
      </c>
      <c r="C7027" s="255" t="s">
        <v>9103</v>
      </c>
      <c r="D7027" s="9">
        <v>-3.7449282859703518E-3</v>
      </c>
      <c r="E7027" s="9"/>
      <c r="F7027" s="255" t="s">
        <v>9129</v>
      </c>
      <c r="G7027" s="9"/>
      <c r="H7027" s="255" t="s">
        <v>9171</v>
      </c>
      <c r="I7027" s="9">
        <v>4</v>
      </c>
    </row>
    <row r="7028" spans="1:9">
      <c r="A7028" s="255" t="s">
        <v>8208</v>
      </c>
      <c r="B7028" s="9">
        <v>4</v>
      </c>
      <c r="C7028" s="255" t="s">
        <v>9103</v>
      </c>
      <c r="D7028" s="9">
        <v>0</v>
      </c>
      <c r="E7028" s="9"/>
      <c r="F7028" s="255" t="s">
        <v>9118</v>
      </c>
      <c r="G7028" s="9"/>
      <c r="H7028" s="255" t="s">
        <v>9171</v>
      </c>
      <c r="I7028" s="9">
        <v>4</v>
      </c>
    </row>
    <row r="7029" spans="1:9">
      <c r="A7029" s="255" t="s">
        <v>8209</v>
      </c>
      <c r="B7029" s="9">
        <v>4</v>
      </c>
      <c r="C7029" s="255" t="s">
        <v>9103</v>
      </c>
      <c r="D7029" s="9">
        <v>0</v>
      </c>
      <c r="E7029" s="9"/>
      <c r="F7029" s="255" t="s">
        <v>9141</v>
      </c>
      <c r="G7029" s="9"/>
      <c r="H7029" s="255" t="s">
        <v>9171</v>
      </c>
      <c r="I7029" s="9">
        <v>4</v>
      </c>
    </row>
    <row r="7030" spans="1:9">
      <c r="A7030" s="255" t="s">
        <v>8210</v>
      </c>
      <c r="B7030" s="9">
        <v>4</v>
      </c>
      <c r="C7030" s="255" t="s">
        <v>9103</v>
      </c>
      <c r="D7030" s="9">
        <v>0</v>
      </c>
      <c r="E7030" s="9"/>
      <c r="F7030" s="255" t="s">
        <v>9122</v>
      </c>
      <c r="G7030" s="9"/>
      <c r="H7030" s="255" t="s">
        <v>9171</v>
      </c>
      <c r="I7030" s="9">
        <v>4</v>
      </c>
    </row>
    <row r="7031" spans="1:9">
      <c r="A7031" s="255" t="s">
        <v>8211</v>
      </c>
      <c r="B7031" s="9">
        <v>4</v>
      </c>
      <c r="C7031" s="255" t="s">
        <v>9103</v>
      </c>
      <c r="D7031" s="9">
        <v>0</v>
      </c>
      <c r="E7031" s="9"/>
      <c r="F7031" s="255" t="s">
        <v>9121</v>
      </c>
      <c r="G7031" s="9"/>
      <c r="H7031" s="255" t="s">
        <v>9171</v>
      </c>
      <c r="I7031" s="9">
        <v>4</v>
      </c>
    </row>
    <row r="7032" spans="1:9">
      <c r="A7032" s="255" t="s">
        <v>8212</v>
      </c>
      <c r="B7032" s="9">
        <v>4</v>
      </c>
      <c r="C7032" s="255" t="s">
        <v>9103</v>
      </c>
      <c r="D7032" s="9">
        <v>0</v>
      </c>
      <c r="E7032" s="9"/>
      <c r="F7032" s="255" t="s">
        <v>9119</v>
      </c>
      <c r="G7032" s="9"/>
      <c r="H7032" s="255" t="s">
        <v>9171</v>
      </c>
      <c r="I7032" s="9">
        <v>4</v>
      </c>
    </row>
    <row r="7033" spans="1:9">
      <c r="A7033" s="255" t="s">
        <v>8213</v>
      </c>
      <c r="B7033" s="9">
        <v>4</v>
      </c>
      <c r="C7033" s="255" t="s">
        <v>9103</v>
      </c>
      <c r="D7033" s="9">
        <v>0</v>
      </c>
      <c r="E7033" s="9"/>
      <c r="F7033" s="255" t="s">
        <v>9120</v>
      </c>
      <c r="G7033" s="9"/>
      <c r="H7033" s="255" t="s">
        <v>9171</v>
      </c>
      <c r="I7033" s="9">
        <v>4</v>
      </c>
    </row>
    <row r="7034" spans="1:9">
      <c r="A7034" s="255" t="s">
        <v>8214</v>
      </c>
      <c r="B7034" s="9">
        <v>4</v>
      </c>
      <c r="C7034" s="255" t="s">
        <v>9103</v>
      </c>
      <c r="D7034" s="9">
        <v>6.8689636108249597E-3</v>
      </c>
      <c r="E7034" s="9"/>
      <c r="F7034" s="255" t="s">
        <v>9136</v>
      </c>
      <c r="G7034" s="9"/>
      <c r="H7034" s="255" t="s">
        <v>9171</v>
      </c>
      <c r="I7034" s="9">
        <v>4</v>
      </c>
    </row>
    <row r="7035" spans="1:9">
      <c r="A7035" s="255" t="s">
        <v>8215</v>
      </c>
      <c r="B7035" s="9">
        <v>4</v>
      </c>
      <c r="C7035" s="255" t="s">
        <v>9103</v>
      </c>
      <c r="D7035" s="9">
        <v>-1.2782902652356462E-3</v>
      </c>
      <c r="E7035" s="9"/>
      <c r="F7035" s="255" t="s">
        <v>9137</v>
      </c>
      <c r="G7035" s="9"/>
      <c r="H7035" s="255" t="s">
        <v>9171</v>
      </c>
      <c r="I7035" s="9">
        <v>4</v>
      </c>
    </row>
    <row r="7036" spans="1:9">
      <c r="A7036" s="255" t="s">
        <v>8216</v>
      </c>
      <c r="B7036" s="9">
        <v>4</v>
      </c>
      <c r="C7036" s="255" t="s">
        <v>9103</v>
      </c>
      <c r="D7036" s="9">
        <v>5.5906733455893141E-3</v>
      </c>
      <c r="E7036" s="9"/>
      <c r="F7036" s="255" t="s">
        <v>9138</v>
      </c>
      <c r="G7036" s="9"/>
      <c r="H7036" s="255" t="s">
        <v>9171</v>
      </c>
      <c r="I7036" s="9">
        <v>4</v>
      </c>
    </row>
    <row r="7037" spans="1:9">
      <c r="A7037" s="255" t="s">
        <v>8217</v>
      </c>
      <c r="B7037" s="9">
        <v>4</v>
      </c>
      <c r="C7037" s="255" t="s">
        <v>9103</v>
      </c>
      <c r="D7037" s="9">
        <v>3.2177741101694392E-3</v>
      </c>
      <c r="E7037" s="9"/>
      <c r="F7037" s="255" t="s">
        <v>9117</v>
      </c>
      <c r="G7037" s="9"/>
      <c r="H7037" s="255" t="s">
        <v>9171</v>
      </c>
      <c r="I7037" s="9">
        <v>4</v>
      </c>
    </row>
    <row r="7038" spans="1:9">
      <c r="A7038" s="255" t="s">
        <v>8218</v>
      </c>
      <c r="B7038" s="9">
        <v>4</v>
      </c>
      <c r="C7038" s="255" t="s">
        <v>9103</v>
      </c>
      <c r="D7038" s="9">
        <v>2.7270702992208545E-3</v>
      </c>
      <c r="E7038" s="9"/>
      <c r="F7038" s="255" t="s">
        <v>9128</v>
      </c>
      <c r="G7038" s="9"/>
      <c r="H7038" s="255" t="s">
        <v>9171</v>
      </c>
      <c r="I7038" s="9">
        <v>4</v>
      </c>
    </row>
    <row r="7039" spans="1:9">
      <c r="A7039" s="255" t="s">
        <v>8219</v>
      </c>
      <c r="B7039" s="9">
        <v>4</v>
      </c>
      <c r="C7039" s="255" t="s">
        <v>9103</v>
      </c>
      <c r="D7039" s="9">
        <v>5.9448444093902937E-3</v>
      </c>
      <c r="E7039" s="9"/>
      <c r="F7039" s="255" t="s">
        <v>9135</v>
      </c>
      <c r="G7039" s="9"/>
      <c r="H7039" s="255" t="s">
        <v>9171</v>
      </c>
      <c r="I7039" s="9">
        <v>4</v>
      </c>
    </row>
    <row r="7040" spans="1:9">
      <c r="A7040" s="255" t="s">
        <v>8220</v>
      </c>
      <c r="B7040" s="9">
        <v>4</v>
      </c>
      <c r="C7040" s="255" t="s">
        <v>9103</v>
      </c>
      <c r="D7040" s="9">
        <v>-1.6906327497283103E-3</v>
      </c>
      <c r="E7040" s="9"/>
      <c r="F7040" s="255" t="s">
        <v>9139</v>
      </c>
      <c r="G7040" s="9"/>
      <c r="H7040" s="255" t="s">
        <v>9171</v>
      </c>
      <c r="I7040" s="9">
        <v>4</v>
      </c>
    </row>
    <row r="7041" spans="1:9">
      <c r="A7041" s="255" t="s">
        <v>8221</v>
      </c>
      <c r="B7041" s="9">
        <v>4</v>
      </c>
      <c r="C7041" s="255" t="s">
        <v>9103</v>
      </c>
      <c r="D7041" s="9">
        <v>-2.0542955362420415E-3</v>
      </c>
      <c r="E7041" s="9"/>
      <c r="F7041" s="255" t="s">
        <v>9140</v>
      </c>
      <c r="G7041" s="9"/>
      <c r="H7041" s="255" t="s">
        <v>9171</v>
      </c>
      <c r="I7041" s="9">
        <v>4</v>
      </c>
    </row>
    <row r="7042" spans="1:9">
      <c r="A7042" s="255" t="s">
        <v>8222</v>
      </c>
      <c r="B7042" s="9">
        <v>5</v>
      </c>
      <c r="C7042" s="255" t="s">
        <v>9103</v>
      </c>
      <c r="D7042" s="9">
        <v>3.4018943926276217E-3</v>
      </c>
      <c r="E7042" s="9"/>
      <c r="F7042" s="255" t="s">
        <v>9132</v>
      </c>
      <c r="G7042" s="9"/>
      <c r="H7042" s="255" t="s">
        <v>9171</v>
      </c>
      <c r="I7042" s="9">
        <v>4</v>
      </c>
    </row>
    <row r="7043" spans="1:9">
      <c r="A7043" s="255" t="s">
        <v>8223</v>
      </c>
      <c r="B7043" s="9">
        <v>5</v>
      </c>
      <c r="C7043" s="255" t="s">
        <v>9103</v>
      </c>
      <c r="D7043" s="9">
        <v>3.4018943926276217E-3</v>
      </c>
      <c r="E7043" s="9"/>
      <c r="F7043" s="255" t="s">
        <v>9133</v>
      </c>
      <c r="G7043" s="9"/>
      <c r="H7043" s="255" t="s">
        <v>9171</v>
      </c>
      <c r="I7043" s="9">
        <v>4</v>
      </c>
    </row>
    <row r="7044" spans="1:9">
      <c r="A7044" s="255" t="s">
        <v>8224</v>
      </c>
      <c r="B7044" s="9">
        <v>5</v>
      </c>
      <c r="C7044" s="255" t="s">
        <v>9103</v>
      </c>
      <c r="D7044" s="9">
        <v>4.2547939577074825E-3</v>
      </c>
      <c r="E7044" s="9"/>
      <c r="F7044" s="255" t="s">
        <v>9134</v>
      </c>
      <c r="G7044" s="9"/>
      <c r="H7044" s="255" t="s">
        <v>9171</v>
      </c>
      <c r="I7044" s="9">
        <v>4</v>
      </c>
    </row>
    <row r="7045" spans="1:9">
      <c r="A7045" s="255" t="s">
        <v>8225</v>
      </c>
      <c r="B7045" s="9">
        <v>5</v>
      </c>
      <c r="C7045" s="255" t="s">
        <v>9103</v>
      </c>
      <c r="D7045" s="9">
        <v>0</v>
      </c>
      <c r="E7045" s="9"/>
      <c r="F7045" s="255" t="s">
        <v>9124</v>
      </c>
      <c r="G7045" s="9"/>
      <c r="H7045" s="255" t="s">
        <v>9171</v>
      </c>
      <c r="I7045" s="9">
        <v>4</v>
      </c>
    </row>
    <row r="7046" spans="1:9">
      <c r="A7046" s="255" t="s">
        <v>8226</v>
      </c>
      <c r="B7046" s="9">
        <v>5</v>
      </c>
      <c r="C7046" s="255" t="s">
        <v>9103</v>
      </c>
      <c r="D7046" s="9">
        <v>0</v>
      </c>
      <c r="E7046" s="9"/>
      <c r="F7046" s="255" t="s">
        <v>9123</v>
      </c>
      <c r="G7046" s="9"/>
      <c r="H7046" s="255" t="s">
        <v>9171</v>
      </c>
      <c r="I7046" s="9">
        <v>4</v>
      </c>
    </row>
    <row r="7047" spans="1:9">
      <c r="A7047" s="255" t="s">
        <v>8227</v>
      </c>
      <c r="B7047" s="9">
        <v>5</v>
      </c>
      <c r="C7047" s="255" t="s">
        <v>9103</v>
      </c>
      <c r="D7047" s="9">
        <v>7.6566883503351047E-3</v>
      </c>
      <c r="E7047" s="9"/>
      <c r="F7047" s="255" t="s">
        <v>9125</v>
      </c>
      <c r="G7047" s="9"/>
      <c r="H7047" s="255" t="s">
        <v>9171</v>
      </c>
      <c r="I7047" s="9">
        <v>4</v>
      </c>
    </row>
    <row r="7048" spans="1:9">
      <c r="A7048" s="255" t="s">
        <v>8228</v>
      </c>
      <c r="B7048" s="9">
        <v>5</v>
      </c>
      <c r="C7048" s="255" t="s">
        <v>9103</v>
      </c>
      <c r="D7048" s="9">
        <v>7.6566883503351047E-3</v>
      </c>
      <c r="E7048" s="9"/>
      <c r="F7048" s="255" t="s">
        <v>9126</v>
      </c>
      <c r="G7048" s="9"/>
      <c r="H7048" s="255" t="s">
        <v>9171</v>
      </c>
      <c r="I7048" s="9">
        <v>4</v>
      </c>
    </row>
    <row r="7049" spans="1:9">
      <c r="A7049" s="255" t="s">
        <v>8229</v>
      </c>
      <c r="B7049" s="9">
        <v>5</v>
      </c>
      <c r="C7049" s="255" t="s">
        <v>9103</v>
      </c>
      <c r="D7049" s="9">
        <v>7.6566883503351047E-3</v>
      </c>
      <c r="E7049" s="9"/>
      <c r="F7049" s="255" t="s">
        <v>9127</v>
      </c>
      <c r="G7049" s="9"/>
      <c r="H7049" s="255" t="s">
        <v>9171</v>
      </c>
      <c r="I7049" s="9">
        <v>4</v>
      </c>
    </row>
    <row r="7050" spans="1:9">
      <c r="A7050" s="255" t="s">
        <v>8230</v>
      </c>
      <c r="B7050" s="9">
        <v>5</v>
      </c>
      <c r="C7050" s="255" t="s">
        <v>9103</v>
      </c>
      <c r="D7050" s="9">
        <v>1.2349528256762877E-2</v>
      </c>
      <c r="E7050" s="9"/>
      <c r="F7050" s="255" t="s">
        <v>9130</v>
      </c>
      <c r="G7050" s="9"/>
      <c r="H7050" s="255" t="s">
        <v>9171</v>
      </c>
      <c r="I7050" s="9">
        <v>4</v>
      </c>
    </row>
    <row r="7051" spans="1:9">
      <c r="A7051" s="255" t="s">
        <v>8231</v>
      </c>
      <c r="B7051" s="9">
        <v>5</v>
      </c>
      <c r="C7051" s="255" t="s">
        <v>9103</v>
      </c>
      <c r="D7051" s="9">
        <v>1.2349528256762877E-2</v>
      </c>
      <c r="E7051" s="9"/>
      <c r="F7051" s="255" t="s">
        <v>9131</v>
      </c>
      <c r="G7051" s="9"/>
      <c r="H7051" s="255" t="s">
        <v>9171</v>
      </c>
      <c r="I7051" s="9">
        <v>4</v>
      </c>
    </row>
    <row r="7052" spans="1:9">
      <c r="A7052" s="255" t="s">
        <v>8232</v>
      </c>
      <c r="B7052" s="9">
        <v>5</v>
      </c>
      <c r="C7052" s="255" t="s">
        <v>9103</v>
      </c>
      <c r="D7052" s="9">
        <v>-4.6928399064277704E-3</v>
      </c>
      <c r="E7052" s="9"/>
      <c r="F7052" s="255" t="s">
        <v>9129</v>
      </c>
      <c r="G7052" s="9"/>
      <c r="H7052" s="255" t="s">
        <v>9171</v>
      </c>
      <c r="I7052" s="9">
        <v>4</v>
      </c>
    </row>
    <row r="7053" spans="1:9">
      <c r="A7053" s="255" t="s">
        <v>8233</v>
      </c>
      <c r="B7053" s="9">
        <v>5</v>
      </c>
      <c r="C7053" s="255" t="s">
        <v>9103</v>
      </c>
      <c r="D7053" s="9">
        <v>0</v>
      </c>
      <c r="E7053" s="9"/>
      <c r="F7053" s="255" t="s">
        <v>9118</v>
      </c>
      <c r="G7053" s="9"/>
      <c r="H7053" s="255" t="s">
        <v>9171</v>
      </c>
      <c r="I7053" s="9">
        <v>4</v>
      </c>
    </row>
    <row r="7054" spans="1:9">
      <c r="A7054" s="255" t="s">
        <v>8234</v>
      </c>
      <c r="B7054" s="9">
        <v>5</v>
      </c>
      <c r="C7054" s="255" t="s">
        <v>9103</v>
      </c>
      <c r="D7054" s="9">
        <v>0</v>
      </c>
      <c r="E7054" s="9"/>
      <c r="F7054" s="255" t="s">
        <v>9141</v>
      </c>
      <c r="G7054" s="9"/>
      <c r="H7054" s="255" t="s">
        <v>9171</v>
      </c>
      <c r="I7054" s="9">
        <v>4</v>
      </c>
    </row>
    <row r="7055" spans="1:9">
      <c r="A7055" s="255" t="s">
        <v>8235</v>
      </c>
      <c r="B7055" s="9">
        <v>5</v>
      </c>
      <c r="C7055" s="255" t="s">
        <v>9103</v>
      </c>
      <c r="D7055" s="9">
        <v>0</v>
      </c>
      <c r="E7055" s="9"/>
      <c r="F7055" s="255" t="s">
        <v>9122</v>
      </c>
      <c r="G7055" s="9"/>
      <c r="H7055" s="255" t="s">
        <v>9171</v>
      </c>
      <c r="I7055" s="9">
        <v>4</v>
      </c>
    </row>
    <row r="7056" spans="1:9">
      <c r="A7056" s="255" t="s">
        <v>8236</v>
      </c>
      <c r="B7056" s="9">
        <v>5</v>
      </c>
      <c r="C7056" s="255" t="s">
        <v>9103</v>
      </c>
      <c r="D7056" s="9">
        <v>0</v>
      </c>
      <c r="E7056" s="9"/>
      <c r="F7056" s="255" t="s">
        <v>9121</v>
      </c>
      <c r="G7056" s="9"/>
      <c r="H7056" s="255" t="s">
        <v>9171</v>
      </c>
      <c r="I7056" s="9">
        <v>4</v>
      </c>
    </row>
    <row r="7057" spans="1:9">
      <c r="A7057" s="255" t="s">
        <v>8237</v>
      </c>
      <c r="B7057" s="9">
        <v>5</v>
      </c>
      <c r="C7057" s="255" t="s">
        <v>9103</v>
      </c>
      <c r="D7057" s="9">
        <v>0</v>
      </c>
      <c r="E7057" s="9"/>
      <c r="F7057" s="255" t="s">
        <v>9119</v>
      </c>
      <c r="G7057" s="9"/>
      <c r="H7057" s="255" t="s">
        <v>9171</v>
      </c>
      <c r="I7057" s="9">
        <v>4</v>
      </c>
    </row>
    <row r="7058" spans="1:9">
      <c r="A7058" s="255" t="s">
        <v>8238</v>
      </c>
      <c r="B7058" s="9">
        <v>5</v>
      </c>
      <c r="C7058" s="255" t="s">
        <v>9103</v>
      </c>
      <c r="D7058" s="9">
        <v>0</v>
      </c>
      <c r="E7058" s="9"/>
      <c r="F7058" s="255" t="s">
        <v>9120</v>
      </c>
      <c r="G7058" s="9"/>
      <c r="H7058" s="255" t="s">
        <v>9171</v>
      </c>
      <c r="I7058" s="9">
        <v>4</v>
      </c>
    </row>
    <row r="7059" spans="1:9">
      <c r="A7059" s="255" t="s">
        <v>8239</v>
      </c>
      <c r="B7059" s="9">
        <v>5</v>
      </c>
      <c r="C7059" s="255" t="s">
        <v>9103</v>
      </c>
      <c r="D7059" s="9">
        <v>7.0665673318619079E-3</v>
      </c>
      <c r="E7059" s="9"/>
      <c r="F7059" s="255" t="s">
        <v>9136</v>
      </c>
      <c r="G7059" s="9"/>
      <c r="H7059" s="255" t="s">
        <v>9171</v>
      </c>
      <c r="I7059" s="9">
        <v>4</v>
      </c>
    </row>
    <row r="7060" spans="1:9">
      <c r="A7060" s="255" t="s">
        <v>8240</v>
      </c>
      <c r="B7060" s="9">
        <v>5</v>
      </c>
      <c r="C7060" s="255" t="s">
        <v>9103</v>
      </c>
      <c r="D7060" s="9">
        <v>-1.3190680314283448E-3</v>
      </c>
      <c r="E7060" s="9"/>
      <c r="F7060" s="255" t="s">
        <v>9137</v>
      </c>
      <c r="G7060" s="9"/>
      <c r="H7060" s="255" t="s">
        <v>9171</v>
      </c>
      <c r="I7060" s="9">
        <v>4</v>
      </c>
    </row>
    <row r="7061" spans="1:9">
      <c r="A7061" s="255" t="s">
        <v>8241</v>
      </c>
      <c r="B7061" s="9">
        <v>5</v>
      </c>
      <c r="C7061" s="255" t="s">
        <v>9103</v>
      </c>
      <c r="D7061" s="9">
        <v>5.7474993004335631E-3</v>
      </c>
      <c r="E7061" s="9"/>
      <c r="F7061" s="255" t="s">
        <v>9138</v>
      </c>
      <c r="G7061" s="9"/>
      <c r="H7061" s="255" t="s">
        <v>9171</v>
      </c>
      <c r="I7061" s="9">
        <v>4</v>
      </c>
    </row>
    <row r="7062" spans="1:9">
      <c r="A7062" s="255" t="s">
        <v>8242</v>
      </c>
      <c r="B7062" s="9">
        <v>5</v>
      </c>
      <c r="C7062" s="255" t="s">
        <v>9103</v>
      </c>
      <c r="D7062" s="9">
        <v>3.7940369607180396E-3</v>
      </c>
      <c r="E7062" s="9"/>
      <c r="F7062" s="255" t="s">
        <v>9117</v>
      </c>
      <c r="G7062" s="9"/>
      <c r="H7062" s="255" t="s">
        <v>9171</v>
      </c>
      <c r="I7062" s="9">
        <v>4</v>
      </c>
    </row>
    <row r="7063" spans="1:9">
      <c r="A7063" s="255" t="s">
        <v>8243</v>
      </c>
      <c r="B7063" s="9">
        <v>5</v>
      </c>
      <c r="C7063" s="255" t="s">
        <v>9103</v>
      </c>
      <c r="D7063" s="9">
        <v>2.8079919956112724E-3</v>
      </c>
      <c r="E7063" s="9"/>
      <c r="F7063" s="255" t="s">
        <v>9128</v>
      </c>
      <c r="G7063" s="9"/>
      <c r="H7063" s="255" t="s">
        <v>9171</v>
      </c>
      <c r="I7063" s="9">
        <v>4</v>
      </c>
    </row>
    <row r="7064" spans="1:9">
      <c r="A7064" s="255" t="s">
        <v>8244</v>
      </c>
      <c r="B7064" s="9">
        <v>5</v>
      </c>
      <c r="C7064" s="255" t="s">
        <v>9103</v>
      </c>
      <c r="D7064" s="9">
        <v>6.602028956329312E-3</v>
      </c>
      <c r="E7064" s="9"/>
      <c r="F7064" s="255" t="s">
        <v>9135</v>
      </c>
      <c r="G7064" s="9"/>
      <c r="H7064" s="255" t="s">
        <v>9171</v>
      </c>
      <c r="I7064" s="9">
        <v>4</v>
      </c>
    </row>
    <row r="7065" spans="1:9">
      <c r="A7065" s="255" t="s">
        <v>8245</v>
      </c>
      <c r="B7065" s="9">
        <v>5</v>
      </c>
      <c r="C7065" s="255" t="s">
        <v>9103</v>
      </c>
      <c r="D7065" s="9">
        <v>-2.3456049078059414E-3</v>
      </c>
      <c r="E7065" s="9"/>
      <c r="F7065" s="255" t="s">
        <v>9139</v>
      </c>
      <c r="G7065" s="9"/>
      <c r="H7065" s="255" t="s">
        <v>9171</v>
      </c>
      <c r="I7065" s="9">
        <v>4</v>
      </c>
    </row>
    <row r="7066" spans="1:9">
      <c r="A7066" s="255" t="s">
        <v>8246</v>
      </c>
      <c r="B7066" s="9">
        <v>5</v>
      </c>
      <c r="C7066" s="255" t="s">
        <v>9103</v>
      </c>
      <c r="D7066" s="9">
        <v>-2.3472349986218295E-3</v>
      </c>
      <c r="E7066" s="9"/>
      <c r="F7066" s="255" t="s">
        <v>9140</v>
      </c>
      <c r="G7066" s="9"/>
      <c r="H7066" s="255" t="s">
        <v>9171</v>
      </c>
      <c r="I7066" s="9">
        <v>4</v>
      </c>
    </row>
    <row r="7067" spans="1:9">
      <c r="A7067" s="255" t="s">
        <v>8247</v>
      </c>
      <c r="B7067" s="9">
        <v>6</v>
      </c>
      <c r="C7067" s="255" t="s">
        <v>9103</v>
      </c>
      <c r="D7067" s="9">
        <v>3.7401223798216878E-3</v>
      </c>
      <c r="E7067" s="9"/>
      <c r="F7067" s="255" t="s">
        <v>9132</v>
      </c>
      <c r="G7067" s="9"/>
      <c r="H7067" s="255" t="s">
        <v>9171</v>
      </c>
      <c r="I7067" s="9">
        <v>4</v>
      </c>
    </row>
    <row r="7068" spans="1:9">
      <c r="A7068" s="255" t="s">
        <v>8248</v>
      </c>
      <c r="B7068" s="9">
        <v>6</v>
      </c>
      <c r="C7068" s="255" t="s">
        <v>9103</v>
      </c>
      <c r="D7068" s="9">
        <v>3.7401223798216878E-3</v>
      </c>
      <c r="E7068" s="9"/>
      <c r="F7068" s="255" t="s">
        <v>9133</v>
      </c>
      <c r="G7068" s="9"/>
      <c r="H7068" s="255" t="s">
        <v>9171</v>
      </c>
      <c r="I7068" s="9">
        <v>4</v>
      </c>
    </row>
    <row r="7069" spans="1:9">
      <c r="A7069" s="255" t="s">
        <v>8249</v>
      </c>
      <c r="B7069" s="9">
        <v>6</v>
      </c>
      <c r="C7069" s="255" t="s">
        <v>9103</v>
      </c>
      <c r="D7069" s="9">
        <v>4.5518781550827328E-3</v>
      </c>
      <c r="E7069" s="9"/>
      <c r="F7069" s="255" t="s">
        <v>9134</v>
      </c>
      <c r="G7069" s="9"/>
      <c r="H7069" s="255" t="s">
        <v>9171</v>
      </c>
      <c r="I7069" s="9">
        <v>4</v>
      </c>
    </row>
    <row r="7070" spans="1:9">
      <c r="A7070" s="255" t="s">
        <v>8250</v>
      </c>
      <c r="B7070" s="9">
        <v>6</v>
      </c>
      <c r="C7070" s="255" t="s">
        <v>9103</v>
      </c>
      <c r="D7070" s="9">
        <v>0</v>
      </c>
      <c r="E7070" s="9"/>
      <c r="F7070" s="255" t="s">
        <v>9124</v>
      </c>
      <c r="G7070" s="9"/>
      <c r="H7070" s="255" t="s">
        <v>9171</v>
      </c>
      <c r="I7070" s="9">
        <v>4</v>
      </c>
    </row>
    <row r="7071" spans="1:9">
      <c r="A7071" s="255" t="s">
        <v>8251</v>
      </c>
      <c r="B7071" s="9">
        <v>6</v>
      </c>
      <c r="C7071" s="255" t="s">
        <v>9103</v>
      </c>
      <c r="D7071" s="9">
        <v>0</v>
      </c>
      <c r="E7071" s="9"/>
      <c r="F7071" s="255" t="s">
        <v>9123</v>
      </c>
      <c r="G7071" s="9"/>
      <c r="H7071" s="255" t="s">
        <v>9171</v>
      </c>
      <c r="I7071" s="9">
        <v>4</v>
      </c>
    </row>
    <row r="7072" spans="1:9">
      <c r="A7072" s="255" t="s">
        <v>8252</v>
      </c>
      <c r="B7072" s="9">
        <v>6</v>
      </c>
      <c r="C7072" s="255" t="s">
        <v>9103</v>
      </c>
      <c r="D7072" s="9">
        <v>8.2920005349044201E-3</v>
      </c>
      <c r="E7072" s="9"/>
      <c r="F7072" s="255" t="s">
        <v>9125</v>
      </c>
      <c r="G7072" s="9"/>
      <c r="H7072" s="255" t="s">
        <v>9171</v>
      </c>
      <c r="I7072" s="9">
        <v>4</v>
      </c>
    </row>
    <row r="7073" spans="1:9">
      <c r="A7073" s="255" t="s">
        <v>8253</v>
      </c>
      <c r="B7073" s="9">
        <v>6</v>
      </c>
      <c r="C7073" s="255" t="s">
        <v>9103</v>
      </c>
      <c r="D7073" s="9">
        <v>8.2920005349044201E-3</v>
      </c>
      <c r="E7073" s="9"/>
      <c r="F7073" s="255" t="s">
        <v>9126</v>
      </c>
      <c r="G7073" s="9"/>
      <c r="H7073" s="255" t="s">
        <v>9171</v>
      </c>
      <c r="I7073" s="9">
        <v>4</v>
      </c>
    </row>
    <row r="7074" spans="1:9">
      <c r="A7074" s="255" t="s">
        <v>8254</v>
      </c>
      <c r="B7074" s="9">
        <v>6</v>
      </c>
      <c r="C7074" s="255" t="s">
        <v>9103</v>
      </c>
      <c r="D7074" s="9">
        <v>8.2920005349044201E-3</v>
      </c>
      <c r="E7074" s="9"/>
      <c r="F7074" s="255" t="s">
        <v>9127</v>
      </c>
      <c r="G7074" s="9"/>
      <c r="H7074" s="255" t="s">
        <v>9171</v>
      </c>
      <c r="I7074" s="9">
        <v>4</v>
      </c>
    </row>
    <row r="7075" spans="1:9">
      <c r="A7075" s="255" t="s">
        <v>8255</v>
      </c>
      <c r="B7075" s="9">
        <v>6</v>
      </c>
      <c r="C7075" s="255" t="s">
        <v>9103</v>
      </c>
      <c r="D7075" s="9">
        <v>1.3392939786993699E-2</v>
      </c>
      <c r="E7075" s="9"/>
      <c r="F7075" s="255" t="s">
        <v>9130</v>
      </c>
      <c r="G7075" s="9"/>
      <c r="H7075" s="255" t="s">
        <v>9171</v>
      </c>
      <c r="I7075" s="9">
        <v>4</v>
      </c>
    </row>
    <row r="7076" spans="1:9">
      <c r="A7076" s="255" t="s">
        <v>8256</v>
      </c>
      <c r="B7076" s="9">
        <v>6</v>
      </c>
      <c r="C7076" s="255" t="s">
        <v>9103</v>
      </c>
      <c r="D7076" s="9">
        <v>1.3392939786993699E-2</v>
      </c>
      <c r="E7076" s="9"/>
      <c r="F7076" s="255" t="s">
        <v>9131</v>
      </c>
      <c r="G7076" s="9"/>
      <c r="H7076" s="255" t="s">
        <v>9171</v>
      </c>
      <c r="I7076" s="9">
        <v>4</v>
      </c>
    </row>
    <row r="7077" spans="1:9">
      <c r="A7077" s="255" t="s">
        <v>8257</v>
      </c>
      <c r="B7077" s="9">
        <v>6</v>
      </c>
      <c r="C7077" s="255" t="s">
        <v>9103</v>
      </c>
      <c r="D7077" s="9">
        <v>-5.1009392520892771E-3</v>
      </c>
      <c r="E7077" s="9"/>
      <c r="F7077" s="255" t="s">
        <v>9129</v>
      </c>
      <c r="G7077" s="9"/>
      <c r="H7077" s="255" t="s">
        <v>9171</v>
      </c>
      <c r="I7077" s="9">
        <v>4</v>
      </c>
    </row>
    <row r="7078" spans="1:9">
      <c r="A7078" s="255" t="s">
        <v>8258</v>
      </c>
      <c r="B7078" s="9">
        <v>6</v>
      </c>
      <c r="C7078" s="255" t="s">
        <v>9103</v>
      </c>
      <c r="D7078" s="9">
        <v>0</v>
      </c>
      <c r="E7078" s="9"/>
      <c r="F7078" s="255" t="s">
        <v>9118</v>
      </c>
      <c r="G7078" s="9"/>
      <c r="H7078" s="255" t="s">
        <v>9171</v>
      </c>
      <c r="I7078" s="9">
        <v>4</v>
      </c>
    </row>
    <row r="7079" spans="1:9">
      <c r="A7079" s="255" t="s">
        <v>8259</v>
      </c>
      <c r="B7079" s="9">
        <v>6</v>
      </c>
      <c r="C7079" s="255" t="s">
        <v>9103</v>
      </c>
      <c r="D7079" s="9">
        <v>0</v>
      </c>
      <c r="E7079" s="9"/>
      <c r="F7079" s="255" t="s">
        <v>9141</v>
      </c>
      <c r="G7079" s="9"/>
      <c r="H7079" s="255" t="s">
        <v>9171</v>
      </c>
      <c r="I7079" s="9">
        <v>4</v>
      </c>
    </row>
    <row r="7080" spans="1:9">
      <c r="A7080" s="255" t="s">
        <v>8260</v>
      </c>
      <c r="B7080" s="9">
        <v>6</v>
      </c>
      <c r="C7080" s="255" t="s">
        <v>9103</v>
      </c>
      <c r="D7080" s="9">
        <v>0</v>
      </c>
      <c r="E7080" s="9"/>
      <c r="F7080" s="255" t="s">
        <v>9122</v>
      </c>
      <c r="G7080" s="9"/>
      <c r="H7080" s="255" t="s">
        <v>9171</v>
      </c>
      <c r="I7080" s="9">
        <v>4</v>
      </c>
    </row>
    <row r="7081" spans="1:9">
      <c r="A7081" s="255" t="s">
        <v>8261</v>
      </c>
      <c r="B7081" s="9">
        <v>6</v>
      </c>
      <c r="C7081" s="255" t="s">
        <v>9103</v>
      </c>
      <c r="D7081" s="9">
        <v>0</v>
      </c>
      <c r="E7081" s="9"/>
      <c r="F7081" s="255" t="s">
        <v>9121</v>
      </c>
      <c r="G7081" s="9"/>
      <c r="H7081" s="255" t="s">
        <v>9171</v>
      </c>
      <c r="I7081" s="9">
        <v>4</v>
      </c>
    </row>
    <row r="7082" spans="1:9">
      <c r="A7082" s="255" t="s">
        <v>8262</v>
      </c>
      <c r="B7082" s="9">
        <v>6</v>
      </c>
      <c r="C7082" s="255" t="s">
        <v>9103</v>
      </c>
      <c r="D7082" s="9">
        <v>0</v>
      </c>
      <c r="E7082" s="9"/>
      <c r="F7082" s="255" t="s">
        <v>9119</v>
      </c>
      <c r="G7082" s="9"/>
      <c r="H7082" s="255" t="s">
        <v>9171</v>
      </c>
      <c r="I7082" s="9">
        <v>4</v>
      </c>
    </row>
    <row r="7083" spans="1:9">
      <c r="A7083" s="255" t="s">
        <v>8263</v>
      </c>
      <c r="B7083" s="9">
        <v>6</v>
      </c>
      <c r="C7083" s="255" t="s">
        <v>9103</v>
      </c>
      <c r="D7083" s="9">
        <v>0</v>
      </c>
      <c r="E7083" s="9"/>
      <c r="F7083" s="255" t="s">
        <v>9120</v>
      </c>
      <c r="G7083" s="9"/>
      <c r="H7083" s="255" t="s">
        <v>9171</v>
      </c>
      <c r="I7083" s="9">
        <v>4</v>
      </c>
    </row>
    <row r="7084" spans="1:9">
      <c r="A7084" s="255" t="s">
        <v>8264</v>
      </c>
      <c r="B7084" s="9">
        <v>6</v>
      </c>
      <c r="C7084" s="255" t="s">
        <v>9103</v>
      </c>
      <c r="D7084" s="9">
        <v>7.4168104915474757E-3</v>
      </c>
      <c r="E7084" s="9"/>
      <c r="F7084" s="255" t="s">
        <v>9136</v>
      </c>
      <c r="G7084" s="9"/>
      <c r="H7084" s="255" t="s">
        <v>9171</v>
      </c>
      <c r="I7084" s="9">
        <v>4</v>
      </c>
    </row>
    <row r="7085" spans="1:9">
      <c r="A7085" s="255" t="s">
        <v>8265</v>
      </c>
      <c r="B7085" s="9">
        <v>6</v>
      </c>
      <c r="C7085" s="255" t="s">
        <v>9103</v>
      </c>
      <c r="D7085" s="9">
        <v>-1.3348003885197833E-3</v>
      </c>
      <c r="E7085" s="9"/>
      <c r="F7085" s="255" t="s">
        <v>9137</v>
      </c>
      <c r="G7085" s="9"/>
      <c r="H7085" s="255" t="s">
        <v>9171</v>
      </c>
      <c r="I7085" s="9">
        <v>4</v>
      </c>
    </row>
    <row r="7086" spans="1:9">
      <c r="A7086" s="255" t="s">
        <v>8266</v>
      </c>
      <c r="B7086" s="9">
        <v>6</v>
      </c>
      <c r="C7086" s="255" t="s">
        <v>9103</v>
      </c>
      <c r="D7086" s="9">
        <v>6.0820101030276928E-3</v>
      </c>
      <c r="E7086" s="9"/>
      <c r="F7086" s="255" t="s">
        <v>9138</v>
      </c>
      <c r="G7086" s="9"/>
      <c r="H7086" s="255" t="s">
        <v>9171</v>
      </c>
      <c r="I7086" s="9">
        <v>4</v>
      </c>
    </row>
    <row r="7087" spans="1:9">
      <c r="A7087" s="255" t="s">
        <v>8267</v>
      </c>
      <c r="B7087" s="9">
        <v>6</v>
      </c>
      <c r="C7087" s="255" t="s">
        <v>9103</v>
      </c>
      <c r="D7087" s="9">
        <v>4.3703974703395718E-3</v>
      </c>
      <c r="E7087" s="9"/>
      <c r="F7087" s="255" t="s">
        <v>9117</v>
      </c>
      <c r="G7087" s="9"/>
      <c r="H7087" s="255" t="s">
        <v>9171</v>
      </c>
      <c r="I7087" s="9">
        <v>4</v>
      </c>
    </row>
    <row r="7088" spans="1:9">
      <c r="A7088" s="255" t="s">
        <v>8268</v>
      </c>
      <c r="B7088" s="9">
        <v>6</v>
      </c>
      <c r="C7088" s="255" t="s">
        <v>9103</v>
      </c>
      <c r="D7088" s="9">
        <v>2.9405322136264339E-3</v>
      </c>
      <c r="E7088" s="9"/>
      <c r="F7088" s="255" t="s">
        <v>9128</v>
      </c>
      <c r="G7088" s="9"/>
      <c r="H7088" s="255" t="s">
        <v>9171</v>
      </c>
      <c r="I7088" s="9">
        <v>4</v>
      </c>
    </row>
    <row r="7089" spans="1:9">
      <c r="A7089" s="255" t="s">
        <v>8269</v>
      </c>
      <c r="B7089" s="9">
        <v>6</v>
      </c>
      <c r="C7089" s="255" t="s">
        <v>9103</v>
      </c>
      <c r="D7089" s="9">
        <v>7.3109296839660052E-3</v>
      </c>
      <c r="E7089" s="9"/>
      <c r="F7089" s="255" t="s">
        <v>9135</v>
      </c>
      <c r="G7089" s="9"/>
      <c r="H7089" s="255" t="s">
        <v>9171</v>
      </c>
      <c r="I7089" s="9">
        <v>4</v>
      </c>
    </row>
    <row r="7090" spans="1:9">
      <c r="A7090" s="255" t="s">
        <v>8270</v>
      </c>
      <c r="B7090" s="9">
        <v>6</v>
      </c>
      <c r="C7090" s="255" t="s">
        <v>9103</v>
      </c>
      <c r="D7090" s="9">
        <v>-2.341887723206005E-3</v>
      </c>
      <c r="E7090" s="9"/>
      <c r="F7090" s="255" t="s">
        <v>9139</v>
      </c>
      <c r="G7090" s="9"/>
      <c r="H7090" s="255" t="s">
        <v>9171</v>
      </c>
      <c r="I7090" s="9">
        <v>4</v>
      </c>
    </row>
    <row r="7091" spans="1:9">
      <c r="A7091" s="255" t="s">
        <v>8271</v>
      </c>
      <c r="B7091" s="9">
        <v>6</v>
      </c>
      <c r="C7091" s="255" t="s">
        <v>9103</v>
      </c>
      <c r="D7091" s="9">
        <v>-2.759051528883272E-3</v>
      </c>
      <c r="E7091" s="9"/>
      <c r="F7091" s="255" t="s">
        <v>9140</v>
      </c>
      <c r="G7091" s="9"/>
      <c r="H7091" s="255" t="s">
        <v>9171</v>
      </c>
      <c r="I7091" s="9">
        <v>4</v>
      </c>
    </row>
    <row r="7092" spans="1:9">
      <c r="A7092" s="255" t="s">
        <v>8272</v>
      </c>
      <c r="B7092" s="9">
        <v>7</v>
      </c>
      <c r="C7092" s="255" t="s">
        <v>9103</v>
      </c>
      <c r="D7092" s="9">
        <v>2.7115158701806015E-3</v>
      </c>
      <c r="E7092" s="9"/>
      <c r="F7092" s="255" t="s">
        <v>9132</v>
      </c>
      <c r="G7092" s="9"/>
      <c r="H7092" s="255" t="s">
        <v>9171</v>
      </c>
      <c r="I7092" s="9">
        <v>4</v>
      </c>
    </row>
    <row r="7093" spans="1:9">
      <c r="A7093" s="255" t="s">
        <v>8273</v>
      </c>
      <c r="B7093" s="9">
        <v>7</v>
      </c>
      <c r="C7093" s="255" t="s">
        <v>9103</v>
      </c>
      <c r="D7093" s="9">
        <v>2.7115158701806015E-3</v>
      </c>
      <c r="E7093" s="9"/>
      <c r="F7093" s="255" t="s">
        <v>9133</v>
      </c>
      <c r="G7093" s="9"/>
      <c r="H7093" s="255" t="s">
        <v>9171</v>
      </c>
      <c r="I7093" s="9">
        <v>4</v>
      </c>
    </row>
    <row r="7094" spans="1:9">
      <c r="A7094" s="255" t="s">
        <v>8274</v>
      </c>
      <c r="B7094" s="9">
        <v>7</v>
      </c>
      <c r="C7094" s="255" t="s">
        <v>9103</v>
      </c>
      <c r="D7094" s="9">
        <v>4.7081627108865182E-3</v>
      </c>
      <c r="E7094" s="9"/>
      <c r="F7094" s="255" t="s">
        <v>9134</v>
      </c>
      <c r="G7094" s="9"/>
      <c r="H7094" s="255" t="s">
        <v>9171</v>
      </c>
      <c r="I7094" s="9">
        <v>4</v>
      </c>
    </row>
    <row r="7095" spans="1:9">
      <c r="A7095" s="255" t="s">
        <v>8275</v>
      </c>
      <c r="B7095" s="9">
        <v>7</v>
      </c>
      <c r="C7095" s="255" t="s">
        <v>9103</v>
      </c>
      <c r="D7095" s="9">
        <v>0</v>
      </c>
      <c r="E7095" s="9"/>
      <c r="F7095" s="255" t="s">
        <v>9124</v>
      </c>
      <c r="G7095" s="9"/>
      <c r="H7095" s="255" t="s">
        <v>9171</v>
      </c>
      <c r="I7095" s="9">
        <v>4</v>
      </c>
    </row>
    <row r="7096" spans="1:9">
      <c r="A7096" s="255" t="s">
        <v>8276</v>
      </c>
      <c r="B7096" s="9">
        <v>7</v>
      </c>
      <c r="C7096" s="255" t="s">
        <v>9103</v>
      </c>
      <c r="D7096" s="9">
        <v>0</v>
      </c>
      <c r="E7096" s="9"/>
      <c r="F7096" s="255" t="s">
        <v>9123</v>
      </c>
      <c r="G7096" s="9"/>
      <c r="H7096" s="255" t="s">
        <v>9171</v>
      </c>
      <c r="I7096" s="9">
        <v>4</v>
      </c>
    </row>
    <row r="7097" spans="1:9">
      <c r="A7097" s="255" t="s">
        <v>8277</v>
      </c>
      <c r="B7097" s="9">
        <v>7</v>
      </c>
      <c r="C7097" s="255" t="s">
        <v>9103</v>
      </c>
      <c r="D7097" s="9">
        <v>7.4196785810671196E-3</v>
      </c>
      <c r="E7097" s="9"/>
      <c r="F7097" s="255" t="s">
        <v>9125</v>
      </c>
      <c r="G7097" s="9"/>
      <c r="H7097" s="255" t="s">
        <v>9171</v>
      </c>
      <c r="I7097" s="9">
        <v>4</v>
      </c>
    </row>
    <row r="7098" spans="1:9">
      <c r="A7098" s="255" t="s">
        <v>8278</v>
      </c>
      <c r="B7098" s="9">
        <v>7</v>
      </c>
      <c r="C7098" s="255" t="s">
        <v>9103</v>
      </c>
      <c r="D7098" s="9">
        <v>7.4196785810671196E-3</v>
      </c>
      <c r="E7098" s="9"/>
      <c r="F7098" s="255" t="s">
        <v>9126</v>
      </c>
      <c r="G7098" s="9"/>
      <c r="H7098" s="255" t="s">
        <v>9171</v>
      </c>
      <c r="I7098" s="9">
        <v>4</v>
      </c>
    </row>
    <row r="7099" spans="1:9">
      <c r="A7099" s="255" t="s">
        <v>8279</v>
      </c>
      <c r="B7099" s="9">
        <v>7</v>
      </c>
      <c r="C7099" s="255" t="s">
        <v>9103</v>
      </c>
      <c r="D7099" s="9">
        <v>7.4196785810671196E-3</v>
      </c>
      <c r="E7099" s="9"/>
      <c r="F7099" s="255" t="s">
        <v>9127</v>
      </c>
      <c r="G7099" s="9"/>
      <c r="H7099" s="255" t="s">
        <v>9171</v>
      </c>
      <c r="I7099" s="9">
        <v>4</v>
      </c>
    </row>
    <row r="7100" spans="1:9">
      <c r="A7100" s="255" t="s">
        <v>8280</v>
      </c>
      <c r="B7100" s="9">
        <v>7</v>
      </c>
      <c r="C7100" s="255" t="s">
        <v>9103</v>
      </c>
      <c r="D7100" s="9">
        <v>1.3193597408271019E-2</v>
      </c>
      <c r="E7100" s="9"/>
      <c r="F7100" s="255" t="s">
        <v>9130</v>
      </c>
      <c r="G7100" s="9"/>
      <c r="H7100" s="255" t="s">
        <v>9171</v>
      </c>
      <c r="I7100" s="9">
        <v>4</v>
      </c>
    </row>
    <row r="7101" spans="1:9">
      <c r="A7101" s="255" t="s">
        <v>8281</v>
      </c>
      <c r="B7101" s="9">
        <v>7</v>
      </c>
      <c r="C7101" s="255" t="s">
        <v>9103</v>
      </c>
      <c r="D7101" s="9">
        <v>1.3193597408271019E-2</v>
      </c>
      <c r="E7101" s="9"/>
      <c r="F7101" s="255" t="s">
        <v>9131</v>
      </c>
      <c r="G7101" s="9"/>
      <c r="H7101" s="255" t="s">
        <v>9171</v>
      </c>
      <c r="I7101" s="9">
        <v>4</v>
      </c>
    </row>
    <row r="7102" spans="1:9">
      <c r="A7102" s="255" t="s">
        <v>8282</v>
      </c>
      <c r="B7102" s="9">
        <v>7</v>
      </c>
      <c r="C7102" s="255" t="s">
        <v>9103</v>
      </c>
      <c r="D7102" s="9">
        <v>-5.7739188272039003E-3</v>
      </c>
      <c r="E7102" s="9"/>
      <c r="F7102" s="255" t="s">
        <v>9129</v>
      </c>
      <c r="G7102" s="9"/>
      <c r="H7102" s="255" t="s">
        <v>9171</v>
      </c>
      <c r="I7102" s="9">
        <v>4</v>
      </c>
    </row>
    <row r="7103" spans="1:9">
      <c r="A7103" s="255" t="s">
        <v>8283</v>
      </c>
      <c r="B7103" s="9">
        <v>7</v>
      </c>
      <c r="C7103" s="255" t="s">
        <v>9103</v>
      </c>
      <c r="D7103" s="9">
        <v>0</v>
      </c>
      <c r="E7103" s="9"/>
      <c r="F7103" s="255" t="s">
        <v>9118</v>
      </c>
      <c r="G7103" s="9"/>
      <c r="H7103" s="255" t="s">
        <v>9171</v>
      </c>
      <c r="I7103" s="9">
        <v>4</v>
      </c>
    </row>
    <row r="7104" spans="1:9">
      <c r="A7104" s="255" t="s">
        <v>8284</v>
      </c>
      <c r="B7104" s="9">
        <v>7</v>
      </c>
      <c r="C7104" s="255" t="s">
        <v>9103</v>
      </c>
      <c r="D7104" s="9">
        <v>0</v>
      </c>
      <c r="E7104" s="9"/>
      <c r="F7104" s="255" t="s">
        <v>9141</v>
      </c>
      <c r="G7104" s="9"/>
      <c r="H7104" s="255" t="s">
        <v>9171</v>
      </c>
      <c r="I7104" s="9">
        <v>4</v>
      </c>
    </row>
    <row r="7105" spans="1:9">
      <c r="A7105" s="255" t="s">
        <v>8285</v>
      </c>
      <c r="B7105" s="9">
        <v>7</v>
      </c>
      <c r="C7105" s="255" t="s">
        <v>9103</v>
      </c>
      <c r="D7105" s="9">
        <v>0</v>
      </c>
      <c r="E7105" s="9"/>
      <c r="F7105" s="255" t="s">
        <v>9122</v>
      </c>
      <c r="G7105" s="9"/>
      <c r="H7105" s="255" t="s">
        <v>9171</v>
      </c>
      <c r="I7105" s="9">
        <v>4</v>
      </c>
    </row>
    <row r="7106" spans="1:9">
      <c r="A7106" s="255" t="s">
        <v>8286</v>
      </c>
      <c r="B7106" s="9">
        <v>7</v>
      </c>
      <c r="C7106" s="255" t="s">
        <v>9103</v>
      </c>
      <c r="D7106" s="9">
        <v>0</v>
      </c>
      <c r="E7106" s="9"/>
      <c r="F7106" s="255" t="s">
        <v>9121</v>
      </c>
      <c r="G7106" s="9"/>
      <c r="H7106" s="255" t="s">
        <v>9171</v>
      </c>
      <c r="I7106" s="9">
        <v>4</v>
      </c>
    </row>
    <row r="7107" spans="1:9">
      <c r="A7107" s="255" t="s">
        <v>8287</v>
      </c>
      <c r="B7107" s="9">
        <v>7</v>
      </c>
      <c r="C7107" s="255" t="s">
        <v>9103</v>
      </c>
      <c r="D7107" s="9">
        <v>0</v>
      </c>
      <c r="E7107" s="9"/>
      <c r="F7107" s="255" t="s">
        <v>9119</v>
      </c>
      <c r="G7107" s="9"/>
      <c r="H7107" s="255" t="s">
        <v>9171</v>
      </c>
      <c r="I7107" s="9">
        <v>4</v>
      </c>
    </row>
    <row r="7108" spans="1:9">
      <c r="A7108" s="255" t="s">
        <v>8288</v>
      </c>
      <c r="B7108" s="9">
        <v>7</v>
      </c>
      <c r="C7108" s="255" t="s">
        <v>9103</v>
      </c>
      <c r="D7108" s="9">
        <v>0</v>
      </c>
      <c r="E7108" s="9"/>
      <c r="F7108" s="255" t="s">
        <v>9120</v>
      </c>
      <c r="G7108" s="9"/>
      <c r="H7108" s="255" t="s">
        <v>9171</v>
      </c>
      <c r="I7108" s="9">
        <v>4</v>
      </c>
    </row>
    <row r="7109" spans="1:9">
      <c r="A7109" s="255" t="s">
        <v>8289</v>
      </c>
      <c r="B7109" s="9">
        <v>7</v>
      </c>
      <c r="C7109" s="255" t="s">
        <v>9103</v>
      </c>
      <c r="D7109" s="9">
        <v>7.0043258593055569E-3</v>
      </c>
      <c r="E7109" s="9"/>
      <c r="F7109" s="255" t="s">
        <v>9136</v>
      </c>
      <c r="G7109" s="9"/>
      <c r="H7109" s="255" t="s">
        <v>9171</v>
      </c>
      <c r="I7109" s="9">
        <v>4</v>
      </c>
    </row>
    <row r="7110" spans="1:9">
      <c r="A7110" s="255" t="s">
        <v>8290</v>
      </c>
      <c r="B7110" s="9">
        <v>7</v>
      </c>
      <c r="C7110" s="255" t="s">
        <v>9103</v>
      </c>
      <c r="D7110" s="9">
        <v>-1.3495368227850807E-3</v>
      </c>
      <c r="E7110" s="9"/>
      <c r="F7110" s="255" t="s">
        <v>9137</v>
      </c>
      <c r="G7110" s="9"/>
      <c r="H7110" s="255" t="s">
        <v>9171</v>
      </c>
      <c r="I7110" s="9">
        <v>4</v>
      </c>
    </row>
    <row r="7111" spans="1:9">
      <c r="A7111" s="255" t="s">
        <v>8291</v>
      </c>
      <c r="B7111" s="9">
        <v>7</v>
      </c>
      <c r="C7111" s="255" t="s">
        <v>9103</v>
      </c>
      <c r="D7111" s="9">
        <v>5.6547890365204771E-3</v>
      </c>
      <c r="E7111" s="9"/>
      <c r="F7111" s="255" t="s">
        <v>9138</v>
      </c>
      <c r="G7111" s="9"/>
      <c r="H7111" s="255" t="s">
        <v>9171</v>
      </c>
      <c r="I7111" s="9">
        <v>4</v>
      </c>
    </row>
    <row r="7112" spans="1:9">
      <c r="A7112" s="255" t="s">
        <v>8292</v>
      </c>
      <c r="B7112" s="9">
        <v>7</v>
      </c>
      <c r="C7112" s="255" t="s">
        <v>9103</v>
      </c>
      <c r="D7112" s="9">
        <v>4.5992353245253199E-3</v>
      </c>
      <c r="E7112" s="9"/>
      <c r="F7112" s="255" t="s">
        <v>9117</v>
      </c>
      <c r="G7112" s="9"/>
      <c r="H7112" s="255" t="s">
        <v>9171</v>
      </c>
      <c r="I7112" s="9">
        <v>4</v>
      </c>
    </row>
    <row r="7113" spans="1:9">
      <c r="A7113" s="255" t="s">
        <v>8293</v>
      </c>
      <c r="B7113" s="9">
        <v>7</v>
      </c>
      <c r="C7113" s="255" t="s">
        <v>9103</v>
      </c>
      <c r="D7113" s="9">
        <v>2.9395730472252233E-3</v>
      </c>
      <c r="E7113" s="9"/>
      <c r="F7113" s="255" t="s">
        <v>9128</v>
      </c>
      <c r="G7113" s="9"/>
      <c r="H7113" s="255" t="s">
        <v>9171</v>
      </c>
      <c r="I7113" s="9">
        <v>4</v>
      </c>
    </row>
    <row r="7114" spans="1:9">
      <c r="A7114" s="255" t="s">
        <v>8294</v>
      </c>
      <c r="B7114" s="9">
        <v>7</v>
      </c>
      <c r="C7114" s="255" t="s">
        <v>9103</v>
      </c>
      <c r="D7114" s="9">
        <v>7.5388083717505428E-3</v>
      </c>
      <c r="E7114" s="9"/>
      <c r="F7114" s="255" t="s">
        <v>9135</v>
      </c>
      <c r="G7114" s="9"/>
      <c r="H7114" s="255" t="s">
        <v>9171</v>
      </c>
      <c r="I7114" s="9">
        <v>4</v>
      </c>
    </row>
    <row r="7115" spans="1:9">
      <c r="A7115" s="255" t="s">
        <v>8295</v>
      </c>
      <c r="B7115" s="9">
        <v>7</v>
      </c>
      <c r="C7115" s="255" t="s">
        <v>9103</v>
      </c>
      <c r="D7115" s="9">
        <v>-2.9432731663398752E-3</v>
      </c>
      <c r="E7115" s="9"/>
      <c r="F7115" s="255" t="s">
        <v>9139</v>
      </c>
      <c r="G7115" s="9"/>
      <c r="H7115" s="255" t="s">
        <v>9171</v>
      </c>
      <c r="I7115" s="9">
        <v>4</v>
      </c>
    </row>
    <row r="7116" spans="1:9">
      <c r="A7116" s="255" t="s">
        <v>8296</v>
      </c>
      <c r="B7116" s="9">
        <v>7</v>
      </c>
      <c r="C7116" s="255" t="s">
        <v>9103</v>
      </c>
      <c r="D7116" s="9">
        <v>-2.8306456608640251E-3</v>
      </c>
      <c r="E7116" s="9"/>
      <c r="F7116" s="255" t="s">
        <v>9140</v>
      </c>
      <c r="G7116" s="9"/>
      <c r="H7116" s="255" t="s">
        <v>9171</v>
      </c>
      <c r="I7116" s="9">
        <v>4</v>
      </c>
    </row>
    <row r="7117" spans="1:9">
      <c r="A7117" s="255" t="s">
        <v>8297</v>
      </c>
      <c r="B7117" s="9">
        <v>8</v>
      </c>
      <c r="C7117" s="255" t="s">
        <v>9103</v>
      </c>
      <c r="D7117" s="9">
        <v>2.3001730656264013E-4</v>
      </c>
      <c r="E7117" s="9"/>
      <c r="F7117" s="255" t="s">
        <v>9132</v>
      </c>
      <c r="G7117" s="9"/>
      <c r="H7117" s="255" t="s">
        <v>9171</v>
      </c>
      <c r="I7117" s="9">
        <v>4</v>
      </c>
    </row>
    <row r="7118" spans="1:9">
      <c r="A7118" s="255" t="s">
        <v>8298</v>
      </c>
      <c r="B7118" s="9">
        <v>8</v>
      </c>
      <c r="C7118" s="255" t="s">
        <v>9103</v>
      </c>
      <c r="D7118" s="9">
        <v>2.3001730656264013E-4</v>
      </c>
      <c r="E7118" s="9"/>
      <c r="F7118" s="255" t="s">
        <v>9133</v>
      </c>
      <c r="G7118" s="9"/>
      <c r="H7118" s="255" t="s">
        <v>9171</v>
      </c>
      <c r="I7118" s="9">
        <v>4</v>
      </c>
    </row>
    <row r="7119" spans="1:9">
      <c r="A7119" s="255" t="s">
        <v>8299</v>
      </c>
      <c r="B7119" s="9">
        <v>8</v>
      </c>
      <c r="C7119" s="255" t="s">
        <v>9103</v>
      </c>
      <c r="D7119" s="9">
        <v>5.2447364205878907E-3</v>
      </c>
      <c r="E7119" s="9"/>
      <c r="F7119" s="255" t="s">
        <v>9134</v>
      </c>
      <c r="G7119" s="9"/>
      <c r="H7119" s="255" t="s">
        <v>9171</v>
      </c>
      <c r="I7119" s="9">
        <v>4</v>
      </c>
    </row>
    <row r="7120" spans="1:9">
      <c r="A7120" s="255" t="s">
        <v>8300</v>
      </c>
      <c r="B7120" s="9">
        <v>8</v>
      </c>
      <c r="C7120" s="255" t="s">
        <v>9103</v>
      </c>
      <c r="D7120" s="9">
        <v>0</v>
      </c>
      <c r="E7120" s="9"/>
      <c r="F7120" s="255" t="s">
        <v>9124</v>
      </c>
      <c r="G7120" s="9"/>
      <c r="H7120" s="255" t="s">
        <v>9171</v>
      </c>
      <c r="I7120" s="9">
        <v>4</v>
      </c>
    </row>
    <row r="7121" spans="1:9">
      <c r="A7121" s="255" t="s">
        <v>8301</v>
      </c>
      <c r="B7121" s="9">
        <v>8</v>
      </c>
      <c r="C7121" s="255" t="s">
        <v>9103</v>
      </c>
      <c r="D7121" s="9">
        <v>0</v>
      </c>
      <c r="E7121" s="9"/>
      <c r="F7121" s="255" t="s">
        <v>9123</v>
      </c>
      <c r="G7121" s="9"/>
      <c r="H7121" s="255" t="s">
        <v>9171</v>
      </c>
      <c r="I7121" s="9">
        <v>4</v>
      </c>
    </row>
    <row r="7122" spans="1:9">
      <c r="A7122" s="255" t="s">
        <v>8302</v>
      </c>
      <c r="B7122" s="9">
        <v>8</v>
      </c>
      <c r="C7122" s="255" t="s">
        <v>9103</v>
      </c>
      <c r="D7122" s="9">
        <v>5.4747537271505305E-3</v>
      </c>
      <c r="E7122" s="9"/>
      <c r="F7122" s="255" t="s">
        <v>9125</v>
      </c>
      <c r="G7122" s="9"/>
      <c r="H7122" s="255" t="s">
        <v>9171</v>
      </c>
      <c r="I7122" s="9">
        <v>4</v>
      </c>
    </row>
    <row r="7123" spans="1:9">
      <c r="A7123" s="255" t="s">
        <v>8303</v>
      </c>
      <c r="B7123" s="9">
        <v>8</v>
      </c>
      <c r="C7123" s="255" t="s">
        <v>9103</v>
      </c>
      <c r="D7123" s="9">
        <v>5.4747537271505305E-3</v>
      </c>
      <c r="E7123" s="9"/>
      <c r="F7123" s="255" t="s">
        <v>9126</v>
      </c>
      <c r="G7123" s="9"/>
      <c r="H7123" s="255" t="s">
        <v>9171</v>
      </c>
      <c r="I7123" s="9">
        <v>4</v>
      </c>
    </row>
    <row r="7124" spans="1:9">
      <c r="A7124" s="255" t="s">
        <v>8304</v>
      </c>
      <c r="B7124" s="9">
        <v>8</v>
      </c>
      <c r="C7124" s="255" t="s">
        <v>9103</v>
      </c>
      <c r="D7124" s="9">
        <v>5.4747537271505305E-3</v>
      </c>
      <c r="E7124" s="9"/>
      <c r="F7124" s="255" t="s">
        <v>9127</v>
      </c>
      <c r="G7124" s="9"/>
      <c r="H7124" s="255" t="s">
        <v>9171</v>
      </c>
      <c r="I7124" s="9">
        <v>4</v>
      </c>
    </row>
    <row r="7125" spans="1:9">
      <c r="A7125" s="255" t="s">
        <v>8305</v>
      </c>
      <c r="B7125" s="9">
        <v>8</v>
      </c>
      <c r="C7125" s="255" t="s">
        <v>9103</v>
      </c>
      <c r="D7125" s="9">
        <v>1.2804733598181793E-2</v>
      </c>
      <c r="E7125" s="9"/>
      <c r="F7125" s="255" t="s">
        <v>9130</v>
      </c>
      <c r="G7125" s="9"/>
      <c r="H7125" s="255" t="s">
        <v>9171</v>
      </c>
      <c r="I7125" s="9">
        <v>4</v>
      </c>
    </row>
    <row r="7126" spans="1:9">
      <c r="A7126" s="255" t="s">
        <v>8306</v>
      </c>
      <c r="B7126" s="9">
        <v>8</v>
      </c>
      <c r="C7126" s="255" t="s">
        <v>9103</v>
      </c>
      <c r="D7126" s="9">
        <v>1.2804733598181793E-2</v>
      </c>
      <c r="E7126" s="9"/>
      <c r="F7126" s="255" t="s">
        <v>9131</v>
      </c>
      <c r="G7126" s="9"/>
      <c r="H7126" s="255" t="s">
        <v>9171</v>
      </c>
      <c r="I7126" s="9">
        <v>4</v>
      </c>
    </row>
    <row r="7127" spans="1:9">
      <c r="A7127" s="255" t="s">
        <v>8307</v>
      </c>
      <c r="B7127" s="9">
        <v>8</v>
      </c>
      <c r="C7127" s="255" t="s">
        <v>9103</v>
      </c>
      <c r="D7127" s="9">
        <v>-7.3299798710312631E-3</v>
      </c>
      <c r="E7127" s="9"/>
      <c r="F7127" s="255" t="s">
        <v>9129</v>
      </c>
      <c r="G7127" s="9"/>
      <c r="H7127" s="255" t="s">
        <v>9171</v>
      </c>
      <c r="I7127" s="9">
        <v>4</v>
      </c>
    </row>
    <row r="7128" spans="1:9">
      <c r="A7128" s="255" t="s">
        <v>8308</v>
      </c>
      <c r="B7128" s="9">
        <v>8</v>
      </c>
      <c r="C7128" s="255" t="s">
        <v>9103</v>
      </c>
      <c r="D7128" s="9">
        <v>0</v>
      </c>
      <c r="E7128" s="9"/>
      <c r="F7128" s="255" t="s">
        <v>9118</v>
      </c>
      <c r="G7128" s="9"/>
      <c r="H7128" s="255" t="s">
        <v>9171</v>
      </c>
      <c r="I7128" s="9">
        <v>4</v>
      </c>
    </row>
    <row r="7129" spans="1:9">
      <c r="A7129" s="255" t="s">
        <v>8309</v>
      </c>
      <c r="B7129" s="9">
        <v>8</v>
      </c>
      <c r="C7129" s="255" t="s">
        <v>9103</v>
      </c>
      <c r="D7129" s="9">
        <v>0</v>
      </c>
      <c r="E7129" s="9"/>
      <c r="F7129" s="255" t="s">
        <v>9141</v>
      </c>
      <c r="G7129" s="9"/>
      <c r="H7129" s="255" t="s">
        <v>9171</v>
      </c>
      <c r="I7129" s="9">
        <v>4</v>
      </c>
    </row>
    <row r="7130" spans="1:9">
      <c r="A7130" s="255" t="s">
        <v>8310</v>
      </c>
      <c r="B7130" s="9">
        <v>8</v>
      </c>
      <c r="C7130" s="255" t="s">
        <v>9103</v>
      </c>
      <c r="D7130" s="9">
        <v>0</v>
      </c>
      <c r="E7130" s="9"/>
      <c r="F7130" s="255" t="s">
        <v>9122</v>
      </c>
      <c r="G7130" s="9"/>
      <c r="H7130" s="255" t="s">
        <v>9171</v>
      </c>
      <c r="I7130" s="9">
        <v>4</v>
      </c>
    </row>
    <row r="7131" spans="1:9">
      <c r="A7131" s="255" t="s">
        <v>8311</v>
      </c>
      <c r="B7131" s="9">
        <v>8</v>
      </c>
      <c r="C7131" s="255" t="s">
        <v>9103</v>
      </c>
      <c r="D7131" s="9">
        <v>0</v>
      </c>
      <c r="E7131" s="9"/>
      <c r="F7131" s="255" t="s">
        <v>9121</v>
      </c>
      <c r="G7131" s="9"/>
      <c r="H7131" s="255" t="s">
        <v>9171</v>
      </c>
      <c r="I7131" s="9">
        <v>4</v>
      </c>
    </row>
    <row r="7132" spans="1:9">
      <c r="A7132" s="255" t="s">
        <v>8312</v>
      </c>
      <c r="B7132" s="9">
        <v>8</v>
      </c>
      <c r="C7132" s="255" t="s">
        <v>9103</v>
      </c>
      <c r="D7132" s="9">
        <v>0</v>
      </c>
      <c r="E7132" s="9"/>
      <c r="F7132" s="255" t="s">
        <v>9119</v>
      </c>
      <c r="G7132" s="9"/>
      <c r="H7132" s="255" t="s">
        <v>9171</v>
      </c>
      <c r="I7132" s="9">
        <v>4</v>
      </c>
    </row>
    <row r="7133" spans="1:9">
      <c r="A7133" s="255" t="s">
        <v>8313</v>
      </c>
      <c r="B7133" s="9">
        <v>8</v>
      </c>
      <c r="C7133" s="255" t="s">
        <v>9103</v>
      </c>
      <c r="D7133" s="9">
        <v>0</v>
      </c>
      <c r="E7133" s="9"/>
      <c r="F7133" s="255" t="s">
        <v>9120</v>
      </c>
      <c r="G7133" s="9"/>
      <c r="H7133" s="255" t="s">
        <v>9171</v>
      </c>
      <c r="I7133" s="9">
        <v>4</v>
      </c>
    </row>
    <row r="7134" spans="1:9">
      <c r="A7134" s="255" t="s">
        <v>8314</v>
      </c>
      <c r="B7134" s="9">
        <v>8</v>
      </c>
      <c r="C7134" s="255" t="s">
        <v>9103</v>
      </c>
      <c r="D7134" s="9">
        <v>5.2591936728307422E-3</v>
      </c>
      <c r="E7134" s="9"/>
      <c r="F7134" s="255" t="s">
        <v>9136</v>
      </c>
      <c r="G7134" s="9"/>
      <c r="H7134" s="255" t="s">
        <v>9171</v>
      </c>
      <c r="I7134" s="9">
        <v>4</v>
      </c>
    </row>
    <row r="7135" spans="1:9">
      <c r="A7135" s="255" t="s">
        <v>8315</v>
      </c>
      <c r="B7135" s="9">
        <v>8</v>
      </c>
      <c r="C7135" s="255" t="s">
        <v>9103</v>
      </c>
      <c r="D7135" s="9">
        <v>-1.3879134162559624E-3</v>
      </c>
      <c r="E7135" s="9"/>
      <c r="F7135" s="255" t="s">
        <v>9137</v>
      </c>
      <c r="G7135" s="9"/>
      <c r="H7135" s="255" t="s">
        <v>9171</v>
      </c>
      <c r="I7135" s="9">
        <v>4</v>
      </c>
    </row>
    <row r="7136" spans="1:9">
      <c r="A7136" s="255" t="s">
        <v>8316</v>
      </c>
      <c r="B7136" s="9">
        <v>8</v>
      </c>
      <c r="C7136" s="255" t="s">
        <v>9103</v>
      </c>
      <c r="D7136" s="9">
        <v>3.8712802565747796E-3</v>
      </c>
      <c r="E7136" s="9"/>
      <c r="F7136" s="255" t="s">
        <v>9138</v>
      </c>
      <c r="G7136" s="9"/>
      <c r="H7136" s="255" t="s">
        <v>9171</v>
      </c>
      <c r="I7136" s="9">
        <v>4</v>
      </c>
    </row>
    <row r="7137" spans="1:9">
      <c r="A7137" s="255" t="s">
        <v>8317</v>
      </c>
      <c r="B7137" s="9">
        <v>8</v>
      </c>
      <c r="C7137" s="255" t="s">
        <v>9103</v>
      </c>
      <c r="D7137" s="9">
        <v>5.8496135637895004E-3</v>
      </c>
      <c r="E7137" s="9"/>
      <c r="F7137" s="255" t="s">
        <v>9117</v>
      </c>
      <c r="G7137" s="9"/>
      <c r="H7137" s="255" t="s">
        <v>9171</v>
      </c>
      <c r="I7137" s="9">
        <v>4</v>
      </c>
    </row>
    <row r="7138" spans="1:9">
      <c r="A7138" s="255" t="s">
        <v>8318</v>
      </c>
      <c r="B7138" s="9">
        <v>8</v>
      </c>
      <c r="C7138" s="255" t="s">
        <v>9103</v>
      </c>
      <c r="D7138" s="9">
        <v>3.0838397778175136E-3</v>
      </c>
      <c r="E7138" s="9"/>
      <c r="F7138" s="255" t="s">
        <v>9128</v>
      </c>
      <c r="G7138" s="9"/>
      <c r="H7138" s="255" t="s">
        <v>9171</v>
      </c>
      <c r="I7138" s="9">
        <v>4</v>
      </c>
    </row>
    <row r="7139" spans="1:9">
      <c r="A7139" s="255" t="s">
        <v>8319</v>
      </c>
      <c r="B7139" s="9">
        <v>8</v>
      </c>
      <c r="C7139" s="255" t="s">
        <v>9103</v>
      </c>
      <c r="D7139" s="9">
        <v>8.9334533416070144E-3</v>
      </c>
      <c r="E7139" s="9"/>
      <c r="F7139" s="255" t="s">
        <v>9135</v>
      </c>
      <c r="G7139" s="9"/>
      <c r="H7139" s="255" t="s">
        <v>9171</v>
      </c>
      <c r="I7139" s="9">
        <v>4</v>
      </c>
    </row>
    <row r="7140" spans="1:9">
      <c r="A7140" s="255" t="s">
        <v>8320</v>
      </c>
      <c r="B7140" s="9">
        <v>8</v>
      </c>
      <c r="C7140" s="255" t="s">
        <v>9103</v>
      </c>
      <c r="D7140" s="9">
        <v>-3.6412629500121394E-3</v>
      </c>
      <c r="E7140" s="9"/>
      <c r="F7140" s="255" t="s">
        <v>9139</v>
      </c>
      <c r="G7140" s="9"/>
      <c r="H7140" s="255" t="s">
        <v>9171</v>
      </c>
      <c r="I7140" s="9">
        <v>4</v>
      </c>
    </row>
    <row r="7141" spans="1:9">
      <c r="A7141" s="255" t="s">
        <v>8321</v>
      </c>
      <c r="B7141" s="9">
        <v>8</v>
      </c>
      <c r="C7141" s="255" t="s">
        <v>9103</v>
      </c>
      <c r="D7141" s="9">
        <v>-3.6887169210191233E-3</v>
      </c>
      <c r="E7141" s="9"/>
      <c r="F7141" s="255" t="s">
        <v>9140</v>
      </c>
      <c r="G7141" s="9"/>
      <c r="H7141" s="255" t="s">
        <v>9171</v>
      </c>
      <c r="I7141" s="9">
        <v>4</v>
      </c>
    </row>
    <row r="7142" spans="1:9">
      <c r="A7142" s="255" t="s">
        <v>8322</v>
      </c>
      <c r="B7142" s="9">
        <v>9</v>
      </c>
      <c r="C7142" s="255" t="s">
        <v>9103</v>
      </c>
      <c r="D7142" s="9">
        <v>1.5444671664620641E-3</v>
      </c>
      <c r="E7142" s="9"/>
      <c r="F7142" s="255" t="s">
        <v>9132</v>
      </c>
      <c r="G7142" s="9"/>
      <c r="H7142" s="255" t="s">
        <v>9171</v>
      </c>
      <c r="I7142" s="9">
        <v>4</v>
      </c>
    </row>
    <row r="7143" spans="1:9">
      <c r="A7143" s="255" t="s">
        <v>8323</v>
      </c>
      <c r="B7143" s="9">
        <v>9</v>
      </c>
      <c r="C7143" s="255" t="s">
        <v>9103</v>
      </c>
      <c r="D7143" s="9">
        <v>1.5444671664620641E-3</v>
      </c>
      <c r="E7143" s="9"/>
      <c r="F7143" s="255" t="s">
        <v>9133</v>
      </c>
      <c r="G7143" s="9"/>
      <c r="H7143" s="255" t="s">
        <v>9171</v>
      </c>
      <c r="I7143" s="9">
        <v>4</v>
      </c>
    </row>
    <row r="7144" spans="1:9">
      <c r="A7144" s="255" t="s">
        <v>8324</v>
      </c>
      <c r="B7144" s="9">
        <v>9</v>
      </c>
      <c r="C7144" s="255" t="s">
        <v>9103</v>
      </c>
      <c r="D7144" s="9">
        <v>5.2095415570598096E-3</v>
      </c>
      <c r="E7144" s="9"/>
      <c r="F7144" s="255" t="s">
        <v>9134</v>
      </c>
      <c r="G7144" s="9"/>
      <c r="H7144" s="255" t="s">
        <v>9171</v>
      </c>
      <c r="I7144" s="9">
        <v>4</v>
      </c>
    </row>
    <row r="7145" spans="1:9">
      <c r="A7145" s="255" t="s">
        <v>8325</v>
      </c>
      <c r="B7145" s="9">
        <v>9</v>
      </c>
      <c r="C7145" s="255" t="s">
        <v>9103</v>
      </c>
      <c r="D7145" s="9">
        <v>0</v>
      </c>
      <c r="E7145" s="9"/>
      <c r="F7145" s="255" t="s">
        <v>9124</v>
      </c>
      <c r="G7145" s="9"/>
      <c r="H7145" s="255" t="s">
        <v>9171</v>
      </c>
      <c r="I7145" s="9">
        <v>4</v>
      </c>
    </row>
    <row r="7146" spans="1:9">
      <c r="A7146" s="255" t="s">
        <v>8326</v>
      </c>
      <c r="B7146" s="9">
        <v>9</v>
      </c>
      <c r="C7146" s="255" t="s">
        <v>9103</v>
      </c>
      <c r="D7146" s="9">
        <v>0</v>
      </c>
      <c r="E7146" s="9"/>
      <c r="F7146" s="255" t="s">
        <v>9123</v>
      </c>
      <c r="G7146" s="9"/>
      <c r="H7146" s="255" t="s">
        <v>9171</v>
      </c>
      <c r="I7146" s="9">
        <v>4</v>
      </c>
    </row>
    <row r="7147" spans="1:9">
      <c r="A7147" s="255" t="s">
        <v>8327</v>
      </c>
      <c r="B7147" s="9">
        <v>9</v>
      </c>
      <c r="C7147" s="255" t="s">
        <v>9103</v>
      </c>
      <c r="D7147" s="9">
        <v>6.7540087235218741E-3</v>
      </c>
      <c r="E7147" s="9"/>
      <c r="F7147" s="255" t="s">
        <v>9125</v>
      </c>
      <c r="G7147" s="9"/>
      <c r="H7147" s="255" t="s">
        <v>9171</v>
      </c>
      <c r="I7147" s="9">
        <v>4</v>
      </c>
    </row>
    <row r="7148" spans="1:9">
      <c r="A7148" s="255" t="s">
        <v>8328</v>
      </c>
      <c r="B7148" s="9">
        <v>9</v>
      </c>
      <c r="C7148" s="255" t="s">
        <v>9103</v>
      </c>
      <c r="D7148" s="9">
        <v>6.7540087235218741E-3</v>
      </c>
      <c r="E7148" s="9"/>
      <c r="F7148" s="255" t="s">
        <v>9126</v>
      </c>
      <c r="G7148" s="9"/>
      <c r="H7148" s="255" t="s">
        <v>9171</v>
      </c>
      <c r="I7148" s="9">
        <v>4</v>
      </c>
    </row>
    <row r="7149" spans="1:9">
      <c r="A7149" s="255" t="s">
        <v>8329</v>
      </c>
      <c r="B7149" s="9">
        <v>9</v>
      </c>
      <c r="C7149" s="255" t="s">
        <v>9103</v>
      </c>
      <c r="D7149" s="9">
        <v>6.7540087235218741E-3</v>
      </c>
      <c r="E7149" s="9"/>
      <c r="F7149" s="255" t="s">
        <v>9127</v>
      </c>
      <c r="G7149" s="9"/>
      <c r="H7149" s="255" t="s">
        <v>9171</v>
      </c>
      <c r="I7149" s="9">
        <v>4</v>
      </c>
    </row>
    <row r="7150" spans="1:9">
      <c r="A7150" s="255" t="s">
        <v>8330</v>
      </c>
      <c r="B7150" s="9">
        <v>9</v>
      </c>
      <c r="C7150" s="255" t="s">
        <v>9103</v>
      </c>
      <c r="D7150" s="9">
        <v>1.386569784126639E-2</v>
      </c>
      <c r="E7150" s="9"/>
      <c r="F7150" s="255" t="s">
        <v>9130</v>
      </c>
      <c r="G7150" s="9"/>
      <c r="H7150" s="255" t="s">
        <v>9171</v>
      </c>
      <c r="I7150" s="9">
        <v>4</v>
      </c>
    </row>
    <row r="7151" spans="1:9">
      <c r="A7151" s="255" t="s">
        <v>8331</v>
      </c>
      <c r="B7151" s="9">
        <v>9</v>
      </c>
      <c r="C7151" s="255" t="s">
        <v>9103</v>
      </c>
      <c r="D7151" s="9">
        <v>1.386569784126639E-2</v>
      </c>
      <c r="E7151" s="9"/>
      <c r="F7151" s="255" t="s">
        <v>9131</v>
      </c>
      <c r="G7151" s="9"/>
      <c r="H7151" s="255" t="s">
        <v>9171</v>
      </c>
      <c r="I7151" s="9">
        <v>4</v>
      </c>
    </row>
    <row r="7152" spans="1:9">
      <c r="A7152" s="255" t="s">
        <v>8332</v>
      </c>
      <c r="B7152" s="9">
        <v>9</v>
      </c>
      <c r="C7152" s="255" t="s">
        <v>9103</v>
      </c>
      <c r="D7152" s="9">
        <v>-7.1116891177445173E-3</v>
      </c>
      <c r="E7152" s="9"/>
      <c r="F7152" s="255" t="s">
        <v>9129</v>
      </c>
      <c r="G7152" s="9"/>
      <c r="H7152" s="255" t="s">
        <v>9171</v>
      </c>
      <c r="I7152" s="9">
        <v>4</v>
      </c>
    </row>
    <row r="7153" spans="1:9">
      <c r="A7153" s="255" t="s">
        <v>8333</v>
      </c>
      <c r="B7153" s="9">
        <v>9</v>
      </c>
      <c r="C7153" s="255" t="s">
        <v>9103</v>
      </c>
      <c r="D7153" s="9">
        <v>0</v>
      </c>
      <c r="E7153" s="9"/>
      <c r="F7153" s="255" t="s">
        <v>9118</v>
      </c>
      <c r="G7153" s="9"/>
      <c r="H7153" s="255" t="s">
        <v>9171</v>
      </c>
      <c r="I7153" s="9">
        <v>4</v>
      </c>
    </row>
    <row r="7154" spans="1:9">
      <c r="A7154" s="255" t="s">
        <v>8334</v>
      </c>
      <c r="B7154" s="9">
        <v>9</v>
      </c>
      <c r="C7154" s="255" t="s">
        <v>9103</v>
      </c>
      <c r="D7154" s="9">
        <v>0</v>
      </c>
      <c r="E7154" s="9"/>
      <c r="F7154" s="255" t="s">
        <v>9141</v>
      </c>
      <c r="G7154" s="9"/>
      <c r="H7154" s="255" t="s">
        <v>9171</v>
      </c>
      <c r="I7154" s="9">
        <v>4</v>
      </c>
    </row>
    <row r="7155" spans="1:9">
      <c r="A7155" s="255" t="s">
        <v>8335</v>
      </c>
      <c r="B7155" s="9">
        <v>9</v>
      </c>
      <c r="C7155" s="255" t="s">
        <v>9103</v>
      </c>
      <c r="D7155" s="9">
        <v>0</v>
      </c>
      <c r="E7155" s="9"/>
      <c r="F7155" s="255" t="s">
        <v>9122</v>
      </c>
      <c r="G7155" s="9"/>
      <c r="H7155" s="255" t="s">
        <v>9171</v>
      </c>
      <c r="I7155" s="9">
        <v>4</v>
      </c>
    </row>
    <row r="7156" spans="1:9">
      <c r="A7156" s="255" t="s">
        <v>8336</v>
      </c>
      <c r="B7156" s="9">
        <v>9</v>
      </c>
      <c r="C7156" s="255" t="s">
        <v>9103</v>
      </c>
      <c r="D7156" s="9">
        <v>0</v>
      </c>
      <c r="E7156" s="9"/>
      <c r="F7156" s="255" t="s">
        <v>9121</v>
      </c>
      <c r="G7156" s="9"/>
      <c r="H7156" s="255" t="s">
        <v>9171</v>
      </c>
      <c r="I7156" s="9">
        <v>4</v>
      </c>
    </row>
    <row r="7157" spans="1:9">
      <c r="A7157" s="255" t="s">
        <v>8337</v>
      </c>
      <c r="B7157" s="9">
        <v>9</v>
      </c>
      <c r="C7157" s="255" t="s">
        <v>9103</v>
      </c>
      <c r="D7157" s="9">
        <v>0</v>
      </c>
      <c r="E7157" s="9"/>
      <c r="F7157" s="255" t="s">
        <v>9119</v>
      </c>
      <c r="G7157" s="9"/>
      <c r="H7157" s="255" t="s">
        <v>9171</v>
      </c>
      <c r="I7157" s="9">
        <v>4</v>
      </c>
    </row>
    <row r="7158" spans="1:9">
      <c r="A7158" s="255" t="s">
        <v>8338</v>
      </c>
      <c r="B7158" s="9">
        <v>9</v>
      </c>
      <c r="C7158" s="255" t="s">
        <v>9103</v>
      </c>
      <c r="D7158" s="9">
        <v>0</v>
      </c>
      <c r="E7158" s="9"/>
      <c r="F7158" s="255" t="s">
        <v>9120</v>
      </c>
      <c r="G7158" s="9"/>
      <c r="H7158" s="255" t="s">
        <v>9171</v>
      </c>
      <c r="I7158" s="9">
        <v>4</v>
      </c>
    </row>
    <row r="7159" spans="1:9">
      <c r="A7159" s="255" t="s">
        <v>8339</v>
      </c>
      <c r="B7159" s="9">
        <v>9</v>
      </c>
      <c r="C7159" s="255" t="s">
        <v>9103</v>
      </c>
      <c r="D7159" s="9">
        <v>6.5823635617786045E-3</v>
      </c>
      <c r="E7159" s="9"/>
      <c r="F7159" s="255" t="s">
        <v>9136</v>
      </c>
      <c r="G7159" s="9"/>
      <c r="H7159" s="255" t="s">
        <v>9171</v>
      </c>
      <c r="I7159" s="9">
        <v>4</v>
      </c>
    </row>
    <row r="7160" spans="1:9">
      <c r="A7160" s="255" t="s">
        <v>8340</v>
      </c>
      <c r="B7160" s="9">
        <v>9</v>
      </c>
      <c r="C7160" s="255" t="s">
        <v>9103</v>
      </c>
      <c r="D7160" s="9">
        <v>-1.4025256922037778E-3</v>
      </c>
      <c r="E7160" s="9"/>
      <c r="F7160" s="255" t="s">
        <v>9137</v>
      </c>
      <c r="G7160" s="9"/>
      <c r="H7160" s="255" t="s">
        <v>9171</v>
      </c>
      <c r="I7160" s="9">
        <v>4</v>
      </c>
    </row>
    <row r="7161" spans="1:9">
      <c r="A7161" s="255" t="s">
        <v>8341</v>
      </c>
      <c r="B7161" s="9">
        <v>9</v>
      </c>
      <c r="C7161" s="255" t="s">
        <v>9103</v>
      </c>
      <c r="D7161" s="9">
        <v>5.1798378695748267E-3</v>
      </c>
      <c r="E7161" s="9"/>
      <c r="F7161" s="255" t="s">
        <v>9138</v>
      </c>
      <c r="G7161" s="9"/>
      <c r="H7161" s="255" t="s">
        <v>9171</v>
      </c>
      <c r="I7161" s="9">
        <v>4</v>
      </c>
    </row>
    <row r="7162" spans="1:9">
      <c r="A7162" s="255" t="s">
        <v>8342</v>
      </c>
      <c r="B7162" s="9">
        <v>9</v>
      </c>
      <c r="C7162" s="255" t="s">
        <v>9103</v>
      </c>
      <c r="D7162" s="9">
        <v>5.5849141093900455E-3</v>
      </c>
      <c r="E7162" s="9"/>
      <c r="F7162" s="255" t="s">
        <v>9117</v>
      </c>
      <c r="G7162" s="9"/>
      <c r="H7162" s="255" t="s">
        <v>9171</v>
      </c>
      <c r="I7162" s="9">
        <v>4</v>
      </c>
    </row>
    <row r="7163" spans="1:9">
      <c r="A7163" s="255" t="s">
        <v>8343</v>
      </c>
      <c r="B7163" s="9">
        <v>9</v>
      </c>
      <c r="C7163" s="255" t="s">
        <v>9103</v>
      </c>
      <c r="D7163" s="9">
        <v>3.1009458623015183E-3</v>
      </c>
      <c r="E7163" s="9"/>
      <c r="F7163" s="255" t="s">
        <v>9128</v>
      </c>
      <c r="G7163" s="9"/>
      <c r="H7163" s="255" t="s">
        <v>9171</v>
      </c>
      <c r="I7163" s="9">
        <v>4</v>
      </c>
    </row>
    <row r="7164" spans="1:9">
      <c r="A7164" s="255" t="s">
        <v>8344</v>
      </c>
      <c r="B7164" s="9">
        <v>9</v>
      </c>
      <c r="C7164" s="255" t="s">
        <v>9103</v>
      </c>
      <c r="D7164" s="9">
        <v>8.6858599716915629E-3</v>
      </c>
      <c r="E7164" s="9"/>
      <c r="F7164" s="255" t="s">
        <v>9135</v>
      </c>
      <c r="G7164" s="9"/>
      <c r="H7164" s="255" t="s">
        <v>9171</v>
      </c>
      <c r="I7164" s="9">
        <v>4</v>
      </c>
    </row>
    <row r="7165" spans="1:9">
      <c r="A7165" s="255" t="s">
        <v>8345</v>
      </c>
      <c r="B7165" s="9">
        <v>9</v>
      </c>
      <c r="C7165" s="255" t="s">
        <v>9103</v>
      </c>
      <c r="D7165" s="9">
        <v>-3.6353707031127626E-3</v>
      </c>
      <c r="E7165" s="9"/>
      <c r="F7165" s="255" t="s">
        <v>9139</v>
      </c>
      <c r="G7165" s="9"/>
      <c r="H7165" s="255" t="s">
        <v>9171</v>
      </c>
      <c r="I7165" s="9">
        <v>4</v>
      </c>
    </row>
    <row r="7166" spans="1:9">
      <c r="A7166" s="255" t="s">
        <v>8346</v>
      </c>
      <c r="B7166" s="9">
        <v>9</v>
      </c>
      <c r="C7166" s="255" t="s">
        <v>9103</v>
      </c>
      <c r="D7166" s="9">
        <v>-3.4763184146317542E-3</v>
      </c>
      <c r="E7166" s="9"/>
      <c r="F7166" s="255" t="s">
        <v>9140</v>
      </c>
      <c r="G7166" s="9"/>
      <c r="H7166" s="255" t="s">
        <v>9171</v>
      </c>
      <c r="I7166" s="9">
        <v>4</v>
      </c>
    </row>
    <row r="7167" spans="1:9">
      <c r="A7167" s="255" t="s">
        <v>8347</v>
      </c>
      <c r="B7167" s="9">
        <v>10</v>
      </c>
      <c r="C7167" s="255" t="s">
        <v>9103</v>
      </c>
      <c r="D7167" s="9">
        <v>-3.2973816572517828E-3</v>
      </c>
      <c r="E7167" s="9"/>
      <c r="F7167" s="255" t="s">
        <v>9132</v>
      </c>
      <c r="G7167" s="9"/>
      <c r="H7167" s="255" t="s">
        <v>9171</v>
      </c>
      <c r="I7167" s="9">
        <v>4</v>
      </c>
    </row>
    <row r="7168" spans="1:9">
      <c r="A7168" s="255" t="s">
        <v>8348</v>
      </c>
      <c r="B7168" s="9">
        <v>10</v>
      </c>
      <c r="C7168" s="255" t="s">
        <v>9103</v>
      </c>
      <c r="D7168" s="9">
        <v>-3.2973816572517828E-3</v>
      </c>
      <c r="E7168" s="9"/>
      <c r="F7168" s="255" t="s">
        <v>9133</v>
      </c>
      <c r="G7168" s="9"/>
      <c r="H7168" s="255" t="s">
        <v>9171</v>
      </c>
      <c r="I7168" s="9">
        <v>4</v>
      </c>
    </row>
    <row r="7169" spans="1:9">
      <c r="A7169" s="255" t="s">
        <v>8349</v>
      </c>
      <c r="B7169" s="9">
        <v>10</v>
      </c>
      <c r="C7169" s="255" t="s">
        <v>9103</v>
      </c>
      <c r="D7169" s="9">
        <v>5.5852967155325343E-3</v>
      </c>
      <c r="E7169" s="9"/>
      <c r="F7169" s="255" t="s">
        <v>9134</v>
      </c>
      <c r="G7169" s="9"/>
      <c r="H7169" s="255" t="s">
        <v>9171</v>
      </c>
      <c r="I7169" s="9">
        <v>4</v>
      </c>
    </row>
    <row r="7170" spans="1:9">
      <c r="A7170" s="255" t="s">
        <v>8350</v>
      </c>
      <c r="B7170" s="9">
        <v>10</v>
      </c>
      <c r="C7170" s="255" t="s">
        <v>9103</v>
      </c>
      <c r="D7170" s="9">
        <v>0</v>
      </c>
      <c r="E7170" s="9"/>
      <c r="F7170" s="255" t="s">
        <v>9124</v>
      </c>
      <c r="G7170" s="9"/>
      <c r="H7170" s="255" t="s">
        <v>9171</v>
      </c>
      <c r="I7170" s="9">
        <v>4</v>
      </c>
    </row>
    <row r="7171" spans="1:9">
      <c r="A7171" s="255" t="s">
        <v>8351</v>
      </c>
      <c r="B7171" s="9">
        <v>10</v>
      </c>
      <c r="C7171" s="255" t="s">
        <v>9103</v>
      </c>
      <c r="D7171" s="9">
        <v>0</v>
      </c>
      <c r="E7171" s="9"/>
      <c r="F7171" s="255" t="s">
        <v>9123</v>
      </c>
      <c r="G7171" s="9"/>
      <c r="H7171" s="255" t="s">
        <v>9171</v>
      </c>
      <c r="I7171" s="9">
        <v>4</v>
      </c>
    </row>
    <row r="7172" spans="1:9">
      <c r="A7172" s="255" t="s">
        <v>8352</v>
      </c>
      <c r="B7172" s="9">
        <v>10</v>
      </c>
      <c r="C7172" s="255" t="s">
        <v>9103</v>
      </c>
      <c r="D7172" s="9">
        <v>2.2879150582807515E-3</v>
      </c>
      <c r="E7172" s="9"/>
      <c r="F7172" s="255" t="s">
        <v>9125</v>
      </c>
      <c r="G7172" s="9"/>
      <c r="H7172" s="255" t="s">
        <v>9171</v>
      </c>
      <c r="I7172" s="9">
        <v>4</v>
      </c>
    </row>
    <row r="7173" spans="1:9">
      <c r="A7173" s="255" t="s">
        <v>8353</v>
      </c>
      <c r="B7173" s="9">
        <v>10</v>
      </c>
      <c r="C7173" s="255" t="s">
        <v>9103</v>
      </c>
      <c r="D7173" s="9">
        <v>2.2879150582807515E-3</v>
      </c>
      <c r="E7173" s="9"/>
      <c r="F7173" s="255" t="s">
        <v>9126</v>
      </c>
      <c r="G7173" s="9"/>
      <c r="H7173" s="255" t="s">
        <v>9171</v>
      </c>
      <c r="I7173" s="9">
        <v>4</v>
      </c>
    </row>
    <row r="7174" spans="1:9">
      <c r="A7174" s="255" t="s">
        <v>8354</v>
      </c>
      <c r="B7174" s="9">
        <v>10</v>
      </c>
      <c r="C7174" s="255" t="s">
        <v>9103</v>
      </c>
      <c r="D7174" s="9">
        <v>2.2879150582807515E-3</v>
      </c>
      <c r="E7174" s="9"/>
      <c r="F7174" s="255" t="s">
        <v>9127</v>
      </c>
      <c r="G7174" s="9"/>
      <c r="H7174" s="255" t="s">
        <v>9171</v>
      </c>
      <c r="I7174" s="9">
        <v>4</v>
      </c>
    </row>
    <row r="7175" spans="1:9">
      <c r="A7175" s="255" t="s">
        <v>8355</v>
      </c>
      <c r="B7175" s="9">
        <v>10</v>
      </c>
      <c r="C7175" s="255" t="s">
        <v>9103</v>
      </c>
      <c r="D7175" s="9">
        <v>1.2037825268100823E-2</v>
      </c>
      <c r="E7175" s="9"/>
      <c r="F7175" s="255" t="s">
        <v>9130</v>
      </c>
      <c r="G7175" s="9"/>
      <c r="H7175" s="255" t="s">
        <v>9171</v>
      </c>
      <c r="I7175" s="9">
        <v>4</v>
      </c>
    </row>
    <row r="7176" spans="1:9">
      <c r="A7176" s="255" t="s">
        <v>8356</v>
      </c>
      <c r="B7176" s="9">
        <v>10</v>
      </c>
      <c r="C7176" s="255" t="s">
        <v>9103</v>
      </c>
      <c r="D7176" s="9">
        <v>1.2037825268100823E-2</v>
      </c>
      <c r="E7176" s="9"/>
      <c r="F7176" s="255" t="s">
        <v>9131</v>
      </c>
      <c r="G7176" s="9"/>
      <c r="H7176" s="255" t="s">
        <v>9171</v>
      </c>
      <c r="I7176" s="9">
        <v>4</v>
      </c>
    </row>
    <row r="7177" spans="1:9">
      <c r="A7177" s="255" t="s">
        <v>8357</v>
      </c>
      <c r="B7177" s="9">
        <v>10</v>
      </c>
      <c r="C7177" s="255" t="s">
        <v>9103</v>
      </c>
      <c r="D7177" s="9">
        <v>-9.7499102098200716E-3</v>
      </c>
      <c r="E7177" s="9"/>
      <c r="F7177" s="255" t="s">
        <v>9129</v>
      </c>
      <c r="G7177" s="9"/>
      <c r="H7177" s="255" t="s">
        <v>9171</v>
      </c>
      <c r="I7177" s="9">
        <v>4</v>
      </c>
    </row>
    <row r="7178" spans="1:9">
      <c r="A7178" s="255" t="s">
        <v>8358</v>
      </c>
      <c r="B7178" s="9">
        <v>10</v>
      </c>
      <c r="C7178" s="255" t="s">
        <v>9103</v>
      </c>
      <c r="D7178" s="9">
        <v>0</v>
      </c>
      <c r="E7178" s="9"/>
      <c r="F7178" s="255" t="s">
        <v>9118</v>
      </c>
      <c r="G7178" s="9"/>
      <c r="H7178" s="255" t="s">
        <v>9171</v>
      </c>
      <c r="I7178" s="9">
        <v>4</v>
      </c>
    </row>
    <row r="7179" spans="1:9">
      <c r="A7179" s="255" t="s">
        <v>8359</v>
      </c>
      <c r="B7179" s="9">
        <v>10</v>
      </c>
      <c r="C7179" s="255" t="s">
        <v>9103</v>
      </c>
      <c r="D7179" s="9">
        <v>0</v>
      </c>
      <c r="E7179" s="9"/>
      <c r="F7179" s="255" t="s">
        <v>9141</v>
      </c>
      <c r="G7179" s="9"/>
      <c r="H7179" s="255" t="s">
        <v>9171</v>
      </c>
      <c r="I7179" s="9">
        <v>4</v>
      </c>
    </row>
    <row r="7180" spans="1:9">
      <c r="A7180" s="255" t="s">
        <v>8360</v>
      </c>
      <c r="B7180" s="9">
        <v>10</v>
      </c>
      <c r="C7180" s="255" t="s">
        <v>9103</v>
      </c>
      <c r="D7180" s="9">
        <v>0</v>
      </c>
      <c r="E7180" s="9"/>
      <c r="F7180" s="255" t="s">
        <v>9122</v>
      </c>
      <c r="G7180" s="9"/>
      <c r="H7180" s="255" t="s">
        <v>9171</v>
      </c>
      <c r="I7180" s="9">
        <v>4</v>
      </c>
    </row>
    <row r="7181" spans="1:9">
      <c r="A7181" s="255" t="s">
        <v>8361</v>
      </c>
      <c r="B7181" s="9">
        <v>10</v>
      </c>
      <c r="C7181" s="255" t="s">
        <v>9103</v>
      </c>
      <c r="D7181" s="9">
        <v>0</v>
      </c>
      <c r="E7181" s="9"/>
      <c r="F7181" s="255" t="s">
        <v>9121</v>
      </c>
      <c r="G7181" s="9"/>
      <c r="H7181" s="255" t="s">
        <v>9171</v>
      </c>
      <c r="I7181" s="9">
        <v>4</v>
      </c>
    </row>
    <row r="7182" spans="1:9">
      <c r="A7182" s="255" t="s">
        <v>8362</v>
      </c>
      <c r="B7182" s="9">
        <v>10</v>
      </c>
      <c r="C7182" s="255" t="s">
        <v>9103</v>
      </c>
      <c r="D7182" s="9">
        <v>0</v>
      </c>
      <c r="E7182" s="9"/>
      <c r="F7182" s="255" t="s">
        <v>9119</v>
      </c>
      <c r="G7182" s="9"/>
      <c r="H7182" s="255" t="s">
        <v>9171</v>
      </c>
      <c r="I7182" s="9">
        <v>4</v>
      </c>
    </row>
    <row r="7183" spans="1:9">
      <c r="A7183" s="255" t="s">
        <v>8363</v>
      </c>
      <c r="B7183" s="9">
        <v>10</v>
      </c>
      <c r="C7183" s="255" t="s">
        <v>9103</v>
      </c>
      <c r="D7183" s="9">
        <v>0</v>
      </c>
      <c r="E7183" s="9"/>
      <c r="F7183" s="255" t="s">
        <v>9120</v>
      </c>
      <c r="G7183" s="9"/>
      <c r="H7183" s="255" t="s">
        <v>9171</v>
      </c>
      <c r="I7183" s="9">
        <v>4</v>
      </c>
    </row>
    <row r="7184" spans="1:9">
      <c r="A7184" s="255" t="s">
        <v>8364</v>
      </c>
      <c r="B7184" s="9">
        <v>10</v>
      </c>
      <c r="C7184" s="255" t="s">
        <v>9103</v>
      </c>
      <c r="D7184" s="9">
        <v>2.6031181140034106E-3</v>
      </c>
      <c r="E7184" s="9"/>
      <c r="F7184" s="255" t="s">
        <v>9136</v>
      </c>
      <c r="G7184" s="9"/>
      <c r="H7184" s="255" t="s">
        <v>9171</v>
      </c>
      <c r="I7184" s="9">
        <v>4</v>
      </c>
    </row>
    <row r="7185" spans="1:9">
      <c r="A7185" s="255" t="s">
        <v>8365</v>
      </c>
      <c r="B7185" s="9">
        <v>10</v>
      </c>
      <c r="C7185" s="255" t="s">
        <v>9103</v>
      </c>
      <c r="D7185" s="9">
        <v>-1.3943053476812765E-3</v>
      </c>
      <c r="E7185" s="9"/>
      <c r="F7185" s="255" t="s">
        <v>9137</v>
      </c>
      <c r="G7185" s="9"/>
      <c r="H7185" s="255" t="s">
        <v>9171</v>
      </c>
      <c r="I7185" s="9">
        <v>4</v>
      </c>
    </row>
    <row r="7186" spans="1:9">
      <c r="A7186" s="255" t="s">
        <v>8366</v>
      </c>
      <c r="B7186" s="9">
        <v>10</v>
      </c>
      <c r="C7186" s="255" t="s">
        <v>9103</v>
      </c>
      <c r="D7186" s="9">
        <v>1.2088127663221337E-3</v>
      </c>
      <c r="E7186" s="9"/>
      <c r="F7186" s="255" t="s">
        <v>9138</v>
      </c>
      <c r="G7186" s="9"/>
      <c r="H7186" s="255" t="s">
        <v>9171</v>
      </c>
      <c r="I7186" s="9">
        <v>4</v>
      </c>
    </row>
    <row r="7187" spans="1:9">
      <c r="A7187" s="255" t="s">
        <v>8367</v>
      </c>
      <c r="B7187" s="9">
        <v>10</v>
      </c>
      <c r="C7187" s="255" t="s">
        <v>9103</v>
      </c>
      <c r="D7187" s="9">
        <v>7.8170310894013391E-3</v>
      </c>
      <c r="E7187" s="9"/>
      <c r="F7187" s="255" t="s">
        <v>9117</v>
      </c>
      <c r="G7187" s="9"/>
      <c r="H7187" s="255" t="s">
        <v>9171</v>
      </c>
      <c r="I7187" s="9">
        <v>4</v>
      </c>
    </row>
    <row r="7188" spans="1:9">
      <c r="A7188" s="255" t="s">
        <v>8368</v>
      </c>
      <c r="B7188" s="9">
        <v>10</v>
      </c>
      <c r="C7188" s="255" t="s">
        <v>9103</v>
      </c>
      <c r="D7188" s="9">
        <v>3.0119814123773514E-3</v>
      </c>
      <c r="E7188" s="9"/>
      <c r="F7188" s="255" t="s">
        <v>9128</v>
      </c>
      <c r="G7188" s="9"/>
      <c r="H7188" s="255" t="s">
        <v>9171</v>
      </c>
      <c r="I7188" s="9">
        <v>4</v>
      </c>
    </row>
    <row r="7189" spans="1:9">
      <c r="A7189" s="255" t="s">
        <v>8369</v>
      </c>
      <c r="B7189" s="9">
        <v>10</v>
      </c>
      <c r="C7189" s="255" t="s">
        <v>9103</v>
      </c>
      <c r="D7189" s="9">
        <v>1.082901250177869E-2</v>
      </c>
      <c r="E7189" s="9"/>
      <c r="F7189" s="255" t="s">
        <v>9135</v>
      </c>
      <c r="G7189" s="9"/>
      <c r="H7189" s="255" t="s">
        <v>9171</v>
      </c>
      <c r="I7189" s="9">
        <v>4</v>
      </c>
    </row>
    <row r="7190" spans="1:9">
      <c r="A7190" s="255" t="s">
        <v>8370</v>
      </c>
      <c r="B7190" s="9">
        <v>10</v>
      </c>
      <c r="C7190" s="255" t="s">
        <v>9103</v>
      </c>
      <c r="D7190" s="9">
        <v>-4.5061944235739162E-3</v>
      </c>
      <c r="E7190" s="9"/>
      <c r="F7190" s="255" t="s">
        <v>9139</v>
      </c>
      <c r="G7190" s="9"/>
      <c r="H7190" s="255" t="s">
        <v>9171</v>
      </c>
      <c r="I7190" s="9">
        <v>4</v>
      </c>
    </row>
    <row r="7191" spans="1:9">
      <c r="A7191" s="255" t="s">
        <v>8371</v>
      </c>
      <c r="B7191" s="9">
        <v>10</v>
      </c>
      <c r="C7191" s="255" t="s">
        <v>9103</v>
      </c>
      <c r="D7191" s="9">
        <v>-5.2437157862461562E-3</v>
      </c>
      <c r="E7191" s="9"/>
      <c r="F7191" s="255" t="s">
        <v>9140</v>
      </c>
      <c r="G7191" s="9"/>
      <c r="H7191" s="255" t="s">
        <v>9171</v>
      </c>
      <c r="I7191" s="9">
        <v>4</v>
      </c>
    </row>
    <row r="7192" spans="1:9">
      <c r="A7192" s="255" t="s">
        <v>8372</v>
      </c>
      <c r="B7192" s="9">
        <v>1</v>
      </c>
      <c r="C7192" s="255" t="s">
        <v>9104</v>
      </c>
      <c r="D7192" s="9">
        <v>1.7496984854319803E-2</v>
      </c>
      <c r="E7192" s="9"/>
      <c r="F7192" s="255" t="s">
        <v>9132</v>
      </c>
      <c r="G7192" s="9"/>
      <c r="H7192" s="255" t="s">
        <v>9171</v>
      </c>
      <c r="I7192" s="9">
        <v>4</v>
      </c>
    </row>
    <row r="7193" spans="1:9">
      <c r="A7193" s="255" t="s">
        <v>8373</v>
      </c>
      <c r="B7193" s="9">
        <v>1</v>
      </c>
      <c r="C7193" s="255" t="s">
        <v>9104</v>
      </c>
      <c r="D7193" s="9">
        <v>1.7496984854319803E-2</v>
      </c>
      <c r="E7193" s="9"/>
      <c r="F7193" s="255" t="s">
        <v>9133</v>
      </c>
      <c r="G7193" s="9"/>
      <c r="H7193" s="255" t="s">
        <v>9171</v>
      </c>
      <c r="I7193" s="9">
        <v>4</v>
      </c>
    </row>
    <row r="7194" spans="1:9">
      <c r="A7194" s="255" t="s">
        <v>8374</v>
      </c>
      <c r="B7194" s="9">
        <v>1</v>
      </c>
      <c r="C7194" s="255" t="s">
        <v>9104</v>
      </c>
      <c r="D7194" s="9">
        <v>3.0777213817008526E-3</v>
      </c>
      <c r="E7194" s="9"/>
      <c r="F7194" s="255" t="s">
        <v>9134</v>
      </c>
      <c r="G7194" s="9"/>
      <c r="H7194" s="255" t="s">
        <v>9171</v>
      </c>
      <c r="I7194" s="9">
        <v>4</v>
      </c>
    </row>
    <row r="7195" spans="1:9">
      <c r="A7195" s="255" t="s">
        <v>8375</v>
      </c>
      <c r="B7195" s="9">
        <v>1</v>
      </c>
      <c r="C7195" s="255" t="s">
        <v>9104</v>
      </c>
      <c r="D7195" s="9"/>
      <c r="E7195" s="9"/>
      <c r="F7195" s="255" t="s">
        <v>9124</v>
      </c>
      <c r="G7195" s="9"/>
      <c r="H7195" s="255" t="s">
        <v>9171</v>
      </c>
      <c r="I7195" s="9">
        <v>4</v>
      </c>
    </row>
    <row r="7196" spans="1:9">
      <c r="A7196" s="255" t="s">
        <v>8376</v>
      </c>
      <c r="B7196" s="9">
        <v>1</v>
      </c>
      <c r="C7196" s="255" t="s">
        <v>9104</v>
      </c>
      <c r="D7196" s="9"/>
      <c r="E7196" s="9"/>
      <c r="F7196" s="255" t="s">
        <v>9123</v>
      </c>
      <c r="G7196" s="9"/>
      <c r="H7196" s="255" t="s">
        <v>9171</v>
      </c>
      <c r="I7196" s="9">
        <v>4</v>
      </c>
    </row>
    <row r="7197" spans="1:9">
      <c r="A7197" s="255" t="s">
        <v>8377</v>
      </c>
      <c r="B7197" s="9">
        <v>1</v>
      </c>
      <c r="C7197" s="255" t="s">
        <v>9104</v>
      </c>
      <c r="D7197" s="9">
        <v>6.1758594267526277E-3</v>
      </c>
      <c r="E7197" s="9"/>
      <c r="F7197" s="255" t="s">
        <v>9125</v>
      </c>
      <c r="G7197" s="9"/>
      <c r="H7197" s="255" t="s">
        <v>9171</v>
      </c>
      <c r="I7197" s="9">
        <v>4</v>
      </c>
    </row>
    <row r="7198" spans="1:9">
      <c r="A7198" s="255" t="s">
        <v>8378</v>
      </c>
      <c r="B7198" s="9">
        <v>1</v>
      </c>
      <c r="C7198" s="255" t="s">
        <v>9104</v>
      </c>
      <c r="D7198" s="9">
        <v>6.1758594267526277E-3</v>
      </c>
      <c r="E7198" s="9"/>
      <c r="F7198" s="255" t="s">
        <v>9126</v>
      </c>
      <c r="G7198" s="9"/>
      <c r="H7198" s="255" t="s">
        <v>9171</v>
      </c>
      <c r="I7198" s="9">
        <v>4</v>
      </c>
    </row>
    <row r="7199" spans="1:9">
      <c r="A7199" s="255" t="s">
        <v>8379</v>
      </c>
      <c r="B7199" s="9">
        <v>1</v>
      </c>
      <c r="C7199" s="255" t="s">
        <v>9104</v>
      </c>
      <c r="D7199" s="9">
        <v>6.1758594267526277E-3</v>
      </c>
      <c r="E7199" s="9"/>
      <c r="F7199" s="255" t="s">
        <v>9127</v>
      </c>
      <c r="G7199" s="9"/>
      <c r="H7199" s="255" t="s">
        <v>9171</v>
      </c>
      <c r="I7199" s="9">
        <v>4</v>
      </c>
    </row>
    <row r="7200" spans="1:9">
      <c r="A7200" s="255" t="s">
        <v>8380</v>
      </c>
      <c r="B7200" s="9">
        <v>1</v>
      </c>
      <c r="C7200" s="255" t="s">
        <v>9104</v>
      </c>
      <c r="D7200" s="9">
        <v>8.4402339102094982E-3</v>
      </c>
      <c r="E7200" s="9"/>
      <c r="F7200" s="255" t="s">
        <v>9130</v>
      </c>
      <c r="G7200" s="9"/>
      <c r="H7200" s="255" t="s">
        <v>9171</v>
      </c>
      <c r="I7200" s="9">
        <v>4</v>
      </c>
    </row>
    <row r="7201" spans="1:9">
      <c r="A7201" s="255" t="s">
        <v>8381</v>
      </c>
      <c r="B7201" s="9">
        <v>1</v>
      </c>
      <c r="C7201" s="255" t="s">
        <v>9104</v>
      </c>
      <c r="D7201" s="9">
        <v>8.4402339102094982E-3</v>
      </c>
      <c r="E7201" s="9"/>
      <c r="F7201" s="255" t="s">
        <v>9131</v>
      </c>
      <c r="G7201" s="9"/>
      <c r="H7201" s="255" t="s">
        <v>9171</v>
      </c>
      <c r="I7201" s="9">
        <v>4</v>
      </c>
    </row>
    <row r="7202" spans="1:9">
      <c r="A7202" s="255" t="s">
        <v>8382</v>
      </c>
      <c r="B7202" s="9">
        <v>1</v>
      </c>
      <c r="C7202" s="255" t="s">
        <v>9104</v>
      </c>
      <c r="D7202" s="9">
        <v>-8.6215534207199872E-3</v>
      </c>
      <c r="E7202" s="9"/>
      <c r="F7202" s="255" t="s">
        <v>9129</v>
      </c>
      <c r="G7202" s="9"/>
      <c r="H7202" s="255" t="s">
        <v>9171</v>
      </c>
      <c r="I7202" s="9">
        <v>4</v>
      </c>
    </row>
    <row r="7203" spans="1:9">
      <c r="A7203" s="255" t="s">
        <v>8383</v>
      </c>
      <c r="B7203" s="9">
        <v>1</v>
      </c>
      <c r="C7203" s="255" t="s">
        <v>9104</v>
      </c>
      <c r="D7203" s="9"/>
      <c r="E7203" s="9"/>
      <c r="F7203" s="255" t="s">
        <v>9118</v>
      </c>
      <c r="G7203" s="9"/>
      <c r="H7203" s="255" t="s">
        <v>9171</v>
      </c>
      <c r="I7203" s="9">
        <v>4</v>
      </c>
    </row>
    <row r="7204" spans="1:9">
      <c r="A7204" s="255" t="s">
        <v>8384</v>
      </c>
      <c r="B7204" s="9">
        <v>1</v>
      </c>
      <c r="C7204" s="255" t="s">
        <v>9104</v>
      </c>
      <c r="D7204" s="9"/>
      <c r="E7204" s="9"/>
      <c r="F7204" s="255" t="s">
        <v>9141</v>
      </c>
      <c r="G7204" s="9"/>
      <c r="H7204" s="255" t="s">
        <v>9171</v>
      </c>
      <c r="I7204" s="9">
        <v>4</v>
      </c>
    </row>
    <row r="7205" spans="1:9">
      <c r="A7205" s="255" t="s">
        <v>8385</v>
      </c>
      <c r="B7205" s="9">
        <v>1</v>
      </c>
      <c r="C7205" s="255" t="s">
        <v>9104</v>
      </c>
      <c r="D7205" s="9"/>
      <c r="E7205" s="9"/>
      <c r="F7205" s="255" t="s">
        <v>9122</v>
      </c>
      <c r="G7205" s="9"/>
      <c r="H7205" s="255" t="s">
        <v>9171</v>
      </c>
      <c r="I7205" s="9">
        <v>4</v>
      </c>
    </row>
    <row r="7206" spans="1:9">
      <c r="A7206" s="255" t="s">
        <v>8386</v>
      </c>
      <c r="B7206" s="9">
        <v>1</v>
      </c>
      <c r="C7206" s="255" t="s">
        <v>9104</v>
      </c>
      <c r="D7206" s="9"/>
      <c r="E7206" s="9"/>
      <c r="F7206" s="255" t="s">
        <v>9121</v>
      </c>
      <c r="G7206" s="9"/>
      <c r="H7206" s="255" t="s">
        <v>9171</v>
      </c>
      <c r="I7206" s="9">
        <v>4</v>
      </c>
    </row>
    <row r="7207" spans="1:9">
      <c r="A7207" s="255" t="s">
        <v>8387</v>
      </c>
      <c r="B7207" s="9">
        <v>1</v>
      </c>
      <c r="C7207" s="255" t="s">
        <v>9104</v>
      </c>
      <c r="D7207" s="9"/>
      <c r="E7207" s="9"/>
      <c r="F7207" s="255" t="s">
        <v>9119</v>
      </c>
      <c r="G7207" s="9"/>
      <c r="H7207" s="255" t="s">
        <v>9171</v>
      </c>
      <c r="I7207" s="9">
        <v>4</v>
      </c>
    </row>
    <row r="7208" spans="1:9">
      <c r="A7208" s="255" t="s">
        <v>8388</v>
      </c>
      <c r="B7208" s="9">
        <v>1</v>
      </c>
      <c r="C7208" s="255" t="s">
        <v>9104</v>
      </c>
      <c r="D7208" s="9"/>
      <c r="E7208" s="9"/>
      <c r="F7208" s="255" t="s">
        <v>9120</v>
      </c>
      <c r="G7208" s="9"/>
      <c r="H7208" s="255" t="s">
        <v>9171</v>
      </c>
      <c r="I7208" s="9">
        <v>4</v>
      </c>
    </row>
    <row r="7209" spans="1:9">
      <c r="A7209" s="255" t="s">
        <v>8389</v>
      </c>
      <c r="B7209" s="9">
        <v>1</v>
      </c>
      <c r="C7209" s="255" t="s">
        <v>9104</v>
      </c>
      <c r="D7209" s="9">
        <v>1.996251966265929E-2</v>
      </c>
      <c r="E7209" s="9"/>
      <c r="F7209" s="255" t="s">
        <v>9136</v>
      </c>
      <c r="G7209" s="9"/>
      <c r="H7209" s="255" t="s">
        <v>9171</v>
      </c>
      <c r="I7209" s="9">
        <v>4</v>
      </c>
    </row>
    <row r="7210" spans="1:9">
      <c r="A7210" s="255" t="s">
        <v>8390</v>
      </c>
      <c r="B7210" s="9">
        <v>1</v>
      </c>
      <c r="C7210" s="255" t="s">
        <v>9104</v>
      </c>
      <c r="D7210" s="9"/>
      <c r="E7210" s="9"/>
      <c r="F7210" s="255" t="s">
        <v>9137</v>
      </c>
      <c r="G7210" s="9"/>
      <c r="H7210" s="255" t="s">
        <v>9171</v>
      </c>
      <c r="I7210" s="9">
        <v>4</v>
      </c>
    </row>
    <row r="7211" spans="1:9">
      <c r="A7211" s="255" t="s">
        <v>8391</v>
      </c>
      <c r="B7211" s="9">
        <v>1</v>
      </c>
      <c r="C7211" s="255" t="s">
        <v>9104</v>
      </c>
      <c r="D7211" s="9">
        <v>1.8990246465031165E-2</v>
      </c>
      <c r="E7211" s="9"/>
      <c r="F7211" s="255" t="s">
        <v>9138</v>
      </c>
      <c r="G7211" s="9"/>
      <c r="H7211" s="255" t="s">
        <v>9171</v>
      </c>
      <c r="I7211" s="9">
        <v>4</v>
      </c>
    </row>
    <row r="7212" spans="1:9">
      <c r="A7212" s="255" t="s">
        <v>8392</v>
      </c>
      <c r="B7212" s="9">
        <v>1</v>
      </c>
      <c r="C7212" s="255" t="s">
        <v>9104</v>
      </c>
      <c r="D7212" s="9">
        <v>1.3557715412732119E-2</v>
      </c>
      <c r="E7212" s="9"/>
      <c r="F7212" s="255" t="s">
        <v>9117</v>
      </c>
      <c r="G7212" s="9"/>
      <c r="H7212" s="255" t="s">
        <v>9171</v>
      </c>
      <c r="I7212" s="9">
        <v>4</v>
      </c>
    </row>
    <row r="7213" spans="1:9">
      <c r="A7213" s="255" t="s">
        <v>8393</v>
      </c>
      <c r="B7213" s="9">
        <v>1</v>
      </c>
      <c r="C7213" s="255" t="s">
        <v>9104</v>
      </c>
      <c r="D7213" s="9">
        <v>2.2194462248059255E-3</v>
      </c>
      <c r="E7213" s="9"/>
      <c r="F7213" s="255" t="s">
        <v>9128</v>
      </c>
      <c r="G7213" s="9"/>
      <c r="H7213" s="255" t="s">
        <v>9171</v>
      </c>
      <c r="I7213" s="9">
        <v>4</v>
      </c>
    </row>
    <row r="7214" spans="1:9">
      <c r="A7214" s="255" t="s">
        <v>8394</v>
      </c>
      <c r="B7214" s="9">
        <v>1</v>
      </c>
      <c r="C7214" s="255" t="s">
        <v>9104</v>
      </c>
      <c r="D7214" s="9">
        <v>4.9846575094665653E-3</v>
      </c>
      <c r="E7214" s="9"/>
      <c r="F7214" s="255" t="s">
        <v>9135</v>
      </c>
      <c r="G7214" s="9"/>
      <c r="H7214" s="255" t="s">
        <v>9171</v>
      </c>
      <c r="I7214" s="9">
        <v>4</v>
      </c>
    </row>
    <row r="7215" spans="1:9">
      <c r="A7215" s="255" t="s">
        <v>8395</v>
      </c>
      <c r="B7215" s="9">
        <v>1</v>
      </c>
      <c r="C7215" s="255" t="s">
        <v>9104</v>
      </c>
      <c r="D7215" s="9">
        <v>-4.6666151058343142E-3</v>
      </c>
      <c r="E7215" s="9"/>
      <c r="F7215" s="255" t="s">
        <v>9139</v>
      </c>
      <c r="G7215" s="9"/>
      <c r="H7215" s="255" t="s">
        <v>9171</v>
      </c>
      <c r="I7215" s="9">
        <v>4</v>
      </c>
    </row>
    <row r="7216" spans="1:9">
      <c r="A7216" s="255" t="s">
        <v>8396</v>
      </c>
      <c r="B7216" s="9">
        <v>1</v>
      </c>
      <c r="C7216" s="255" t="s">
        <v>9104</v>
      </c>
      <c r="D7216" s="9">
        <v>-9.3496281726905377E-3</v>
      </c>
      <c r="E7216" s="9"/>
      <c r="F7216" s="255" t="s">
        <v>9140</v>
      </c>
      <c r="G7216" s="9"/>
      <c r="H7216" s="255" t="s">
        <v>9171</v>
      </c>
      <c r="I7216" s="9">
        <v>4</v>
      </c>
    </row>
    <row r="7217" spans="1:9">
      <c r="A7217" s="255" t="s">
        <v>8397</v>
      </c>
      <c r="B7217" s="9">
        <v>2</v>
      </c>
      <c r="C7217" s="255" t="s">
        <v>9104</v>
      </c>
      <c r="D7217" s="9">
        <v>1.3147507836142354E-2</v>
      </c>
      <c r="E7217" s="9"/>
      <c r="F7217" s="255" t="s">
        <v>9132</v>
      </c>
      <c r="G7217" s="9"/>
      <c r="H7217" s="255" t="s">
        <v>9171</v>
      </c>
      <c r="I7217" s="9">
        <v>4</v>
      </c>
    </row>
    <row r="7218" spans="1:9">
      <c r="A7218" s="255" t="s">
        <v>8398</v>
      </c>
      <c r="B7218" s="9">
        <v>2</v>
      </c>
      <c r="C7218" s="255" t="s">
        <v>9104</v>
      </c>
      <c r="D7218" s="9">
        <v>1.3147507836142354E-2</v>
      </c>
      <c r="E7218" s="9"/>
      <c r="F7218" s="255" t="s">
        <v>9133</v>
      </c>
      <c r="G7218" s="9"/>
      <c r="H7218" s="255" t="s">
        <v>9171</v>
      </c>
      <c r="I7218" s="9">
        <v>4</v>
      </c>
    </row>
    <row r="7219" spans="1:9">
      <c r="A7219" s="255" t="s">
        <v>8399</v>
      </c>
      <c r="B7219" s="9">
        <v>2</v>
      </c>
      <c r="C7219" s="255" t="s">
        <v>9104</v>
      </c>
      <c r="D7219" s="9">
        <v>3.1917449568744567E-3</v>
      </c>
      <c r="E7219" s="9"/>
      <c r="F7219" s="255" t="s">
        <v>9134</v>
      </c>
      <c r="G7219" s="9"/>
      <c r="H7219" s="255" t="s">
        <v>9171</v>
      </c>
      <c r="I7219" s="9">
        <v>4</v>
      </c>
    </row>
    <row r="7220" spans="1:9">
      <c r="A7220" s="255" t="s">
        <v>8400</v>
      </c>
      <c r="B7220" s="9">
        <v>2</v>
      </c>
      <c r="C7220" s="255" t="s">
        <v>9104</v>
      </c>
      <c r="D7220" s="9"/>
      <c r="E7220" s="9"/>
      <c r="F7220" s="255" t="s">
        <v>9124</v>
      </c>
      <c r="G7220" s="9"/>
      <c r="H7220" s="255" t="s">
        <v>9171</v>
      </c>
      <c r="I7220" s="9">
        <v>4</v>
      </c>
    </row>
    <row r="7221" spans="1:9">
      <c r="A7221" s="255" t="s">
        <v>8401</v>
      </c>
      <c r="B7221" s="9">
        <v>2</v>
      </c>
      <c r="C7221" s="255" t="s">
        <v>9104</v>
      </c>
      <c r="D7221" s="9"/>
      <c r="E7221" s="9"/>
      <c r="F7221" s="255" t="s">
        <v>9123</v>
      </c>
      <c r="G7221" s="9"/>
      <c r="H7221" s="255" t="s">
        <v>9171</v>
      </c>
      <c r="I7221" s="9">
        <v>4</v>
      </c>
    </row>
    <row r="7222" spans="1:9">
      <c r="A7222" s="255" t="s">
        <v>8402</v>
      </c>
      <c r="B7222" s="9">
        <v>2</v>
      </c>
      <c r="C7222" s="255" t="s">
        <v>9104</v>
      </c>
      <c r="D7222" s="9">
        <v>6.8666776213084273E-3</v>
      </c>
      <c r="E7222" s="9"/>
      <c r="F7222" s="255" t="s">
        <v>9125</v>
      </c>
      <c r="G7222" s="9"/>
      <c r="H7222" s="255" t="s">
        <v>9171</v>
      </c>
      <c r="I7222" s="9">
        <v>4</v>
      </c>
    </row>
    <row r="7223" spans="1:9">
      <c r="A7223" s="255" t="s">
        <v>8403</v>
      </c>
      <c r="B7223" s="9">
        <v>2</v>
      </c>
      <c r="C7223" s="255" t="s">
        <v>9104</v>
      </c>
      <c r="D7223" s="9">
        <v>6.8666776213084273E-3</v>
      </c>
      <c r="E7223" s="9"/>
      <c r="F7223" s="255" t="s">
        <v>9126</v>
      </c>
      <c r="G7223" s="9"/>
      <c r="H7223" s="255" t="s">
        <v>9171</v>
      </c>
      <c r="I7223" s="9">
        <v>4</v>
      </c>
    </row>
    <row r="7224" spans="1:9">
      <c r="A7224" s="255" t="s">
        <v>8404</v>
      </c>
      <c r="B7224" s="9">
        <v>2</v>
      </c>
      <c r="C7224" s="255" t="s">
        <v>9104</v>
      </c>
      <c r="D7224" s="9">
        <v>6.8666776213084273E-3</v>
      </c>
      <c r="E7224" s="9"/>
      <c r="F7224" s="255" t="s">
        <v>9127</v>
      </c>
      <c r="G7224" s="9"/>
      <c r="H7224" s="255" t="s">
        <v>9171</v>
      </c>
      <c r="I7224" s="9">
        <v>4</v>
      </c>
    </row>
    <row r="7225" spans="1:9">
      <c r="A7225" s="255" t="s">
        <v>8405</v>
      </c>
      <c r="B7225" s="9">
        <v>2</v>
      </c>
      <c r="C7225" s="255" t="s">
        <v>9104</v>
      </c>
      <c r="D7225" s="9">
        <v>9.1425488106442274E-3</v>
      </c>
      <c r="E7225" s="9"/>
      <c r="F7225" s="255" t="s">
        <v>9130</v>
      </c>
      <c r="G7225" s="9"/>
      <c r="H7225" s="255" t="s">
        <v>9171</v>
      </c>
      <c r="I7225" s="9">
        <v>4</v>
      </c>
    </row>
    <row r="7226" spans="1:9">
      <c r="A7226" s="255" t="s">
        <v>8406</v>
      </c>
      <c r="B7226" s="9">
        <v>2</v>
      </c>
      <c r="C7226" s="255" t="s">
        <v>9104</v>
      </c>
      <c r="D7226" s="9">
        <v>9.1425488106442274E-3</v>
      </c>
      <c r="E7226" s="9"/>
      <c r="F7226" s="255" t="s">
        <v>9131</v>
      </c>
      <c r="G7226" s="9"/>
      <c r="H7226" s="255" t="s">
        <v>9171</v>
      </c>
      <c r="I7226" s="9">
        <v>4</v>
      </c>
    </row>
    <row r="7227" spans="1:9">
      <c r="A7227" s="255" t="s">
        <v>8407</v>
      </c>
      <c r="B7227" s="9">
        <v>2</v>
      </c>
      <c r="C7227" s="255" t="s">
        <v>9104</v>
      </c>
      <c r="D7227" s="9">
        <v>-6.6712779165865157E-3</v>
      </c>
      <c r="E7227" s="9"/>
      <c r="F7227" s="255" t="s">
        <v>9129</v>
      </c>
      <c r="G7227" s="9"/>
      <c r="H7227" s="255" t="s">
        <v>9171</v>
      </c>
      <c r="I7227" s="9">
        <v>4</v>
      </c>
    </row>
    <row r="7228" spans="1:9">
      <c r="A7228" s="255" t="s">
        <v>8408</v>
      </c>
      <c r="B7228" s="9">
        <v>2</v>
      </c>
      <c r="C7228" s="255" t="s">
        <v>9104</v>
      </c>
      <c r="D7228" s="9"/>
      <c r="E7228" s="9"/>
      <c r="F7228" s="255" t="s">
        <v>9118</v>
      </c>
      <c r="G7228" s="9"/>
      <c r="H7228" s="255" t="s">
        <v>9171</v>
      </c>
      <c r="I7228" s="9">
        <v>4</v>
      </c>
    </row>
    <row r="7229" spans="1:9">
      <c r="A7229" s="255" t="s">
        <v>8409</v>
      </c>
      <c r="B7229" s="9">
        <v>2</v>
      </c>
      <c r="C7229" s="255" t="s">
        <v>9104</v>
      </c>
      <c r="D7229" s="9"/>
      <c r="E7229" s="9"/>
      <c r="F7229" s="255" t="s">
        <v>9141</v>
      </c>
      <c r="G7229" s="9"/>
      <c r="H7229" s="255" t="s">
        <v>9171</v>
      </c>
      <c r="I7229" s="9">
        <v>4</v>
      </c>
    </row>
    <row r="7230" spans="1:9">
      <c r="A7230" s="255" t="s">
        <v>8410</v>
      </c>
      <c r="B7230" s="9">
        <v>2</v>
      </c>
      <c r="C7230" s="255" t="s">
        <v>9104</v>
      </c>
      <c r="D7230" s="9"/>
      <c r="E7230" s="9"/>
      <c r="F7230" s="255" t="s">
        <v>9122</v>
      </c>
      <c r="G7230" s="9"/>
      <c r="H7230" s="255" t="s">
        <v>9171</v>
      </c>
      <c r="I7230" s="9">
        <v>4</v>
      </c>
    </row>
    <row r="7231" spans="1:9">
      <c r="A7231" s="255" t="s">
        <v>8411</v>
      </c>
      <c r="B7231" s="9">
        <v>2</v>
      </c>
      <c r="C7231" s="255" t="s">
        <v>9104</v>
      </c>
      <c r="D7231" s="9"/>
      <c r="E7231" s="9"/>
      <c r="F7231" s="255" t="s">
        <v>9121</v>
      </c>
      <c r="G7231" s="9"/>
      <c r="H7231" s="255" t="s">
        <v>9171</v>
      </c>
      <c r="I7231" s="9">
        <v>4</v>
      </c>
    </row>
    <row r="7232" spans="1:9">
      <c r="A7232" s="255" t="s">
        <v>8412</v>
      </c>
      <c r="B7232" s="9">
        <v>2</v>
      </c>
      <c r="C7232" s="255" t="s">
        <v>9104</v>
      </c>
      <c r="D7232" s="9"/>
      <c r="E7232" s="9"/>
      <c r="F7232" s="255" t="s">
        <v>9119</v>
      </c>
      <c r="G7232" s="9"/>
      <c r="H7232" s="255" t="s">
        <v>9171</v>
      </c>
      <c r="I7232" s="9">
        <v>4</v>
      </c>
    </row>
    <row r="7233" spans="1:9">
      <c r="A7233" s="255" t="s">
        <v>8413</v>
      </c>
      <c r="B7233" s="9">
        <v>2</v>
      </c>
      <c r="C7233" s="255" t="s">
        <v>9104</v>
      </c>
      <c r="D7233" s="9"/>
      <c r="E7233" s="9"/>
      <c r="F7233" s="255" t="s">
        <v>9120</v>
      </c>
      <c r="G7233" s="9"/>
      <c r="H7233" s="255" t="s">
        <v>9171</v>
      </c>
      <c r="I7233" s="9">
        <v>4</v>
      </c>
    </row>
    <row r="7234" spans="1:9">
      <c r="A7234" s="255" t="s">
        <v>8414</v>
      </c>
      <c r="B7234" s="9">
        <v>2</v>
      </c>
      <c r="C7234" s="255" t="s">
        <v>9104</v>
      </c>
      <c r="D7234" s="9">
        <v>1.5209686239872502E-2</v>
      </c>
      <c r="E7234" s="9"/>
      <c r="F7234" s="255" t="s">
        <v>9136</v>
      </c>
      <c r="G7234" s="9"/>
      <c r="H7234" s="255" t="s">
        <v>9171</v>
      </c>
      <c r="I7234" s="9">
        <v>4</v>
      </c>
    </row>
    <row r="7235" spans="1:9">
      <c r="A7235" s="255" t="s">
        <v>8415</v>
      </c>
      <c r="B7235" s="9">
        <v>2</v>
      </c>
      <c r="C7235" s="255" t="s">
        <v>9104</v>
      </c>
      <c r="D7235" s="9"/>
      <c r="E7235" s="9"/>
      <c r="F7235" s="255" t="s">
        <v>9137</v>
      </c>
      <c r="G7235" s="9"/>
      <c r="H7235" s="255" t="s">
        <v>9171</v>
      </c>
      <c r="I7235" s="9">
        <v>4</v>
      </c>
    </row>
    <row r="7236" spans="1:9">
      <c r="A7236" s="255" t="s">
        <v>8416</v>
      </c>
      <c r="B7236" s="9">
        <v>2</v>
      </c>
      <c r="C7236" s="255" t="s">
        <v>9104</v>
      </c>
      <c r="D7236" s="9">
        <v>1.4212924817862481E-2</v>
      </c>
      <c r="E7236" s="9"/>
      <c r="F7236" s="255" t="s">
        <v>9138</v>
      </c>
      <c r="G7236" s="9"/>
      <c r="H7236" s="255" t="s">
        <v>9171</v>
      </c>
      <c r="I7236" s="9">
        <v>4</v>
      </c>
    </row>
    <row r="7237" spans="1:9">
      <c r="A7237" s="255" t="s">
        <v>8417</v>
      </c>
      <c r="B7237" s="9">
        <v>2</v>
      </c>
      <c r="C7237" s="255" t="s">
        <v>9104</v>
      </c>
      <c r="D7237" s="9">
        <v>9.878162675959111E-3</v>
      </c>
      <c r="E7237" s="9"/>
      <c r="F7237" s="255" t="s">
        <v>9117</v>
      </c>
      <c r="G7237" s="9"/>
      <c r="H7237" s="255" t="s">
        <v>9171</v>
      </c>
      <c r="I7237" s="9">
        <v>4</v>
      </c>
    </row>
    <row r="7238" spans="1:9">
      <c r="A7238" s="255" t="s">
        <v>8418</v>
      </c>
      <c r="B7238" s="9">
        <v>2</v>
      </c>
      <c r="C7238" s="255" t="s">
        <v>9104</v>
      </c>
      <c r="D7238" s="9">
        <v>2.4013617862920808E-3</v>
      </c>
      <c r="E7238" s="9"/>
      <c r="F7238" s="255" t="s">
        <v>9128</v>
      </c>
      <c r="G7238" s="9"/>
      <c r="H7238" s="255" t="s">
        <v>9171</v>
      </c>
      <c r="I7238" s="9">
        <v>4</v>
      </c>
    </row>
    <row r="7239" spans="1:9">
      <c r="A7239" s="255" t="s">
        <v>8419</v>
      </c>
      <c r="B7239" s="9">
        <v>2</v>
      </c>
      <c r="C7239" s="255" t="s">
        <v>9104</v>
      </c>
      <c r="D7239" s="9">
        <v>5.0466568931661427E-3</v>
      </c>
      <c r="E7239" s="9"/>
      <c r="F7239" s="255" t="s">
        <v>9135</v>
      </c>
      <c r="G7239" s="9"/>
      <c r="H7239" s="255" t="s">
        <v>9171</v>
      </c>
      <c r="I7239" s="9">
        <v>4</v>
      </c>
    </row>
    <row r="7240" spans="1:9">
      <c r="A7240" s="255" t="s">
        <v>8420</v>
      </c>
      <c r="B7240" s="9">
        <v>2</v>
      </c>
      <c r="C7240" s="255" t="s">
        <v>9104</v>
      </c>
      <c r="D7240" s="9">
        <v>-4.1110738438162866E-3</v>
      </c>
      <c r="E7240" s="9"/>
      <c r="F7240" s="255" t="s">
        <v>9139</v>
      </c>
      <c r="G7240" s="9"/>
      <c r="H7240" s="255" t="s">
        <v>9171</v>
      </c>
      <c r="I7240" s="9">
        <v>4</v>
      </c>
    </row>
    <row r="7241" spans="1:9">
      <c r="A7241" s="255" t="s">
        <v>8421</v>
      </c>
      <c r="B7241" s="9">
        <v>2</v>
      </c>
      <c r="C7241" s="255" t="s">
        <v>9104</v>
      </c>
      <c r="D7241" s="9">
        <v>-6.9266834572268045E-3</v>
      </c>
      <c r="E7241" s="9"/>
      <c r="F7241" s="255" t="s">
        <v>9140</v>
      </c>
      <c r="G7241" s="9"/>
      <c r="H7241" s="255" t="s">
        <v>9171</v>
      </c>
      <c r="I7241" s="9">
        <v>4</v>
      </c>
    </row>
    <row r="7242" spans="1:9">
      <c r="A7242" s="255" t="s">
        <v>8422</v>
      </c>
      <c r="B7242" s="9">
        <v>3</v>
      </c>
      <c r="C7242" s="255" t="s">
        <v>9104</v>
      </c>
      <c r="D7242" s="9">
        <v>1.2628453769998299E-2</v>
      </c>
      <c r="E7242" s="9"/>
      <c r="F7242" s="255" t="s">
        <v>9132</v>
      </c>
      <c r="G7242" s="9"/>
      <c r="H7242" s="255" t="s">
        <v>9171</v>
      </c>
      <c r="I7242" s="9">
        <v>4</v>
      </c>
    </row>
    <row r="7243" spans="1:9">
      <c r="A7243" s="255" t="s">
        <v>8423</v>
      </c>
      <c r="B7243" s="9">
        <v>3</v>
      </c>
      <c r="C7243" s="255" t="s">
        <v>9104</v>
      </c>
      <c r="D7243" s="9">
        <v>1.2628453769998299E-2</v>
      </c>
      <c r="E7243" s="9"/>
      <c r="F7243" s="255" t="s">
        <v>9133</v>
      </c>
      <c r="G7243" s="9"/>
      <c r="H7243" s="255" t="s">
        <v>9171</v>
      </c>
      <c r="I7243" s="9">
        <v>4</v>
      </c>
    </row>
    <row r="7244" spans="1:9">
      <c r="A7244" s="255" t="s">
        <v>8424</v>
      </c>
      <c r="B7244" s="9">
        <v>3</v>
      </c>
      <c r="C7244" s="255" t="s">
        <v>9104</v>
      </c>
      <c r="D7244" s="9">
        <v>3.5970482314777968E-3</v>
      </c>
      <c r="E7244" s="9"/>
      <c r="F7244" s="255" t="s">
        <v>9134</v>
      </c>
      <c r="G7244" s="9"/>
      <c r="H7244" s="255" t="s">
        <v>9171</v>
      </c>
      <c r="I7244" s="9">
        <v>4</v>
      </c>
    </row>
    <row r="7245" spans="1:9">
      <c r="A7245" s="255" t="s">
        <v>8425</v>
      </c>
      <c r="B7245" s="9">
        <v>3</v>
      </c>
      <c r="C7245" s="255" t="s">
        <v>9104</v>
      </c>
      <c r="D7245" s="9"/>
      <c r="E7245" s="9"/>
      <c r="F7245" s="255" t="s">
        <v>9124</v>
      </c>
      <c r="G7245" s="9"/>
      <c r="H7245" s="255" t="s">
        <v>9171</v>
      </c>
      <c r="I7245" s="9">
        <v>4</v>
      </c>
    </row>
    <row r="7246" spans="1:9">
      <c r="A7246" s="255" t="s">
        <v>8426</v>
      </c>
      <c r="B7246" s="9">
        <v>3</v>
      </c>
      <c r="C7246" s="255" t="s">
        <v>9104</v>
      </c>
      <c r="D7246" s="9"/>
      <c r="E7246" s="9"/>
      <c r="F7246" s="255" t="s">
        <v>9123</v>
      </c>
      <c r="G7246" s="9"/>
      <c r="H7246" s="255" t="s">
        <v>9171</v>
      </c>
      <c r="I7246" s="9">
        <v>4</v>
      </c>
    </row>
    <row r="7247" spans="1:9">
      <c r="A7247" s="255" t="s">
        <v>8427</v>
      </c>
      <c r="B7247" s="9">
        <v>3</v>
      </c>
      <c r="C7247" s="255" t="s">
        <v>9104</v>
      </c>
      <c r="D7247" s="9">
        <v>8.8880496438320539E-3</v>
      </c>
      <c r="E7247" s="9"/>
      <c r="F7247" s="255" t="s">
        <v>9125</v>
      </c>
      <c r="G7247" s="9"/>
      <c r="H7247" s="255" t="s">
        <v>9171</v>
      </c>
      <c r="I7247" s="9">
        <v>4</v>
      </c>
    </row>
    <row r="7248" spans="1:9">
      <c r="A7248" s="255" t="s">
        <v>8428</v>
      </c>
      <c r="B7248" s="9">
        <v>3</v>
      </c>
      <c r="C7248" s="255" t="s">
        <v>9104</v>
      </c>
      <c r="D7248" s="9">
        <v>8.8880496438320539E-3</v>
      </c>
      <c r="E7248" s="9"/>
      <c r="F7248" s="255" t="s">
        <v>9126</v>
      </c>
      <c r="G7248" s="9"/>
      <c r="H7248" s="255" t="s">
        <v>9171</v>
      </c>
      <c r="I7248" s="9">
        <v>4</v>
      </c>
    </row>
    <row r="7249" spans="1:9">
      <c r="A7249" s="255" t="s">
        <v>8429</v>
      </c>
      <c r="B7249" s="9">
        <v>3</v>
      </c>
      <c r="C7249" s="255" t="s">
        <v>9104</v>
      </c>
      <c r="D7249" s="9">
        <v>8.8880496438320539E-3</v>
      </c>
      <c r="E7249" s="9"/>
      <c r="F7249" s="255" t="s">
        <v>9127</v>
      </c>
      <c r="G7249" s="9"/>
      <c r="H7249" s="255" t="s">
        <v>9171</v>
      </c>
      <c r="I7249" s="9">
        <v>4</v>
      </c>
    </row>
    <row r="7250" spans="1:9">
      <c r="A7250" s="255" t="s">
        <v>8430</v>
      </c>
      <c r="B7250" s="9">
        <v>3</v>
      </c>
      <c r="C7250" s="255" t="s">
        <v>9104</v>
      </c>
      <c r="D7250" s="9">
        <v>1.1795803194636103E-2</v>
      </c>
      <c r="E7250" s="9"/>
      <c r="F7250" s="255" t="s">
        <v>9130</v>
      </c>
      <c r="G7250" s="9"/>
      <c r="H7250" s="255" t="s">
        <v>9171</v>
      </c>
      <c r="I7250" s="9">
        <v>4</v>
      </c>
    </row>
    <row r="7251" spans="1:9">
      <c r="A7251" s="255" t="s">
        <v>8431</v>
      </c>
      <c r="B7251" s="9">
        <v>3</v>
      </c>
      <c r="C7251" s="255" t="s">
        <v>9104</v>
      </c>
      <c r="D7251" s="9">
        <v>1.1795803194636103E-2</v>
      </c>
      <c r="E7251" s="9"/>
      <c r="F7251" s="255" t="s">
        <v>9131</v>
      </c>
      <c r="G7251" s="9"/>
      <c r="H7251" s="255" t="s">
        <v>9171</v>
      </c>
      <c r="I7251" s="9">
        <v>4</v>
      </c>
    </row>
    <row r="7252" spans="1:9">
      <c r="A7252" s="255" t="s">
        <v>8432</v>
      </c>
      <c r="B7252" s="9">
        <v>3</v>
      </c>
      <c r="C7252" s="255" t="s">
        <v>9104</v>
      </c>
      <c r="D7252" s="9">
        <v>-6.3264106995717532E-3</v>
      </c>
      <c r="E7252" s="9"/>
      <c r="F7252" s="255" t="s">
        <v>9129</v>
      </c>
      <c r="G7252" s="9"/>
      <c r="H7252" s="255" t="s">
        <v>9171</v>
      </c>
      <c r="I7252" s="9">
        <v>4</v>
      </c>
    </row>
    <row r="7253" spans="1:9">
      <c r="A7253" s="255" t="s">
        <v>8433</v>
      </c>
      <c r="B7253" s="9">
        <v>3</v>
      </c>
      <c r="C7253" s="255" t="s">
        <v>9104</v>
      </c>
      <c r="D7253" s="9"/>
      <c r="E7253" s="9"/>
      <c r="F7253" s="255" t="s">
        <v>9118</v>
      </c>
      <c r="G7253" s="9"/>
      <c r="H7253" s="255" t="s">
        <v>9171</v>
      </c>
      <c r="I7253" s="9">
        <v>4</v>
      </c>
    </row>
    <row r="7254" spans="1:9">
      <c r="A7254" s="255" t="s">
        <v>8434</v>
      </c>
      <c r="B7254" s="9">
        <v>3</v>
      </c>
      <c r="C7254" s="255" t="s">
        <v>9104</v>
      </c>
      <c r="D7254" s="9"/>
      <c r="E7254" s="9"/>
      <c r="F7254" s="255" t="s">
        <v>9141</v>
      </c>
      <c r="G7254" s="9"/>
      <c r="H7254" s="255" t="s">
        <v>9171</v>
      </c>
      <c r="I7254" s="9">
        <v>4</v>
      </c>
    </row>
    <row r="7255" spans="1:9">
      <c r="A7255" s="255" t="s">
        <v>8435</v>
      </c>
      <c r="B7255" s="9">
        <v>3</v>
      </c>
      <c r="C7255" s="255" t="s">
        <v>9104</v>
      </c>
      <c r="D7255" s="9"/>
      <c r="E7255" s="9"/>
      <c r="F7255" s="255" t="s">
        <v>9122</v>
      </c>
      <c r="G7255" s="9"/>
      <c r="H7255" s="255" t="s">
        <v>9171</v>
      </c>
      <c r="I7255" s="9">
        <v>4</v>
      </c>
    </row>
    <row r="7256" spans="1:9">
      <c r="A7256" s="255" t="s">
        <v>8436</v>
      </c>
      <c r="B7256" s="9">
        <v>3</v>
      </c>
      <c r="C7256" s="255" t="s">
        <v>9104</v>
      </c>
      <c r="D7256" s="9"/>
      <c r="E7256" s="9"/>
      <c r="F7256" s="255" t="s">
        <v>9121</v>
      </c>
      <c r="G7256" s="9"/>
      <c r="H7256" s="255" t="s">
        <v>9171</v>
      </c>
      <c r="I7256" s="9">
        <v>4</v>
      </c>
    </row>
    <row r="7257" spans="1:9">
      <c r="A7257" s="255" t="s">
        <v>8437</v>
      </c>
      <c r="B7257" s="9">
        <v>3</v>
      </c>
      <c r="C7257" s="255" t="s">
        <v>9104</v>
      </c>
      <c r="D7257" s="9"/>
      <c r="E7257" s="9"/>
      <c r="F7257" s="255" t="s">
        <v>9119</v>
      </c>
      <c r="G7257" s="9"/>
      <c r="H7257" s="255" t="s">
        <v>9171</v>
      </c>
      <c r="I7257" s="9">
        <v>4</v>
      </c>
    </row>
    <row r="7258" spans="1:9">
      <c r="A7258" s="255" t="s">
        <v>8438</v>
      </c>
      <c r="B7258" s="9">
        <v>3</v>
      </c>
      <c r="C7258" s="255" t="s">
        <v>9104</v>
      </c>
      <c r="D7258" s="9"/>
      <c r="E7258" s="9"/>
      <c r="F7258" s="255" t="s">
        <v>9120</v>
      </c>
      <c r="G7258" s="9"/>
      <c r="H7258" s="255" t="s">
        <v>9171</v>
      </c>
      <c r="I7258" s="9">
        <v>4</v>
      </c>
    </row>
    <row r="7259" spans="1:9">
      <c r="A7259" s="255" t="s">
        <v>8439</v>
      </c>
      <c r="B7259" s="9">
        <v>3</v>
      </c>
      <c r="C7259" s="255" t="s">
        <v>9104</v>
      </c>
      <c r="D7259" s="9">
        <v>1.5067355051253239E-2</v>
      </c>
      <c r="E7259" s="9"/>
      <c r="F7259" s="255" t="s">
        <v>9136</v>
      </c>
      <c r="G7259" s="9"/>
      <c r="H7259" s="255" t="s">
        <v>9171</v>
      </c>
      <c r="I7259" s="9">
        <v>4</v>
      </c>
    </row>
    <row r="7260" spans="1:9">
      <c r="A7260" s="255" t="s">
        <v>8440</v>
      </c>
      <c r="B7260" s="9">
        <v>3</v>
      </c>
      <c r="C7260" s="255" t="s">
        <v>9104</v>
      </c>
      <c r="D7260" s="9"/>
      <c r="E7260" s="9"/>
      <c r="F7260" s="255" t="s">
        <v>9137</v>
      </c>
      <c r="G7260" s="9"/>
      <c r="H7260" s="255" t="s">
        <v>9171</v>
      </c>
      <c r="I7260" s="9">
        <v>4</v>
      </c>
    </row>
    <row r="7261" spans="1:9">
      <c r="A7261" s="255" t="s">
        <v>8441</v>
      </c>
      <c r="B7261" s="9">
        <v>3</v>
      </c>
      <c r="C7261" s="255" t="s">
        <v>9104</v>
      </c>
      <c r="D7261" s="9">
        <v>1.406218130432498E-2</v>
      </c>
      <c r="E7261" s="9"/>
      <c r="F7261" s="255" t="s">
        <v>9138</v>
      </c>
      <c r="G7261" s="9"/>
      <c r="H7261" s="255" t="s">
        <v>9171</v>
      </c>
      <c r="I7261" s="9">
        <v>4</v>
      </c>
    </row>
    <row r="7262" spans="1:9">
      <c r="A7262" s="255" t="s">
        <v>8442</v>
      </c>
      <c r="B7262" s="9">
        <v>3</v>
      </c>
      <c r="C7262" s="255" t="s">
        <v>9104</v>
      </c>
      <c r="D7262" s="9">
        <v>7.7246916957257198E-3</v>
      </c>
      <c r="E7262" s="9"/>
      <c r="F7262" s="255" t="s">
        <v>9117</v>
      </c>
      <c r="G7262" s="9"/>
      <c r="H7262" s="255" t="s">
        <v>9171</v>
      </c>
      <c r="I7262" s="9">
        <v>4</v>
      </c>
    </row>
    <row r="7263" spans="1:9">
      <c r="A7263" s="255" t="s">
        <v>8443</v>
      </c>
      <c r="B7263" s="9">
        <v>3</v>
      </c>
      <c r="C7263" s="255" t="s">
        <v>9104</v>
      </c>
      <c r="D7263" s="9">
        <v>2.6016673927407698E-3</v>
      </c>
      <c r="E7263" s="9"/>
      <c r="F7263" s="255" t="s">
        <v>9128</v>
      </c>
      <c r="G7263" s="9"/>
      <c r="H7263" s="255" t="s">
        <v>9171</v>
      </c>
      <c r="I7263" s="9">
        <v>4</v>
      </c>
    </row>
    <row r="7264" spans="1:9">
      <c r="A7264" s="255" t="s">
        <v>8444</v>
      </c>
      <c r="B7264" s="9">
        <v>3</v>
      </c>
      <c r="C7264" s="255" t="s">
        <v>9104</v>
      </c>
      <c r="D7264" s="9">
        <v>5.6384268335132005E-3</v>
      </c>
      <c r="E7264" s="9"/>
      <c r="F7264" s="255" t="s">
        <v>9135</v>
      </c>
      <c r="G7264" s="9"/>
      <c r="H7264" s="255" t="s">
        <v>9171</v>
      </c>
      <c r="I7264" s="9">
        <v>4</v>
      </c>
    </row>
    <row r="7265" spans="1:9">
      <c r="A7265" s="255" t="s">
        <v>8445</v>
      </c>
      <c r="B7265" s="9">
        <v>3</v>
      </c>
      <c r="C7265" s="255" t="s">
        <v>9104</v>
      </c>
      <c r="D7265" s="9">
        <v>-4.2946275855287666E-3</v>
      </c>
      <c r="E7265" s="9"/>
      <c r="F7265" s="255" t="s">
        <v>9139</v>
      </c>
      <c r="G7265" s="9"/>
      <c r="H7265" s="255" t="s">
        <v>9171</v>
      </c>
      <c r="I7265" s="9">
        <v>4</v>
      </c>
    </row>
    <row r="7266" spans="1:9">
      <c r="A7266" s="255" t="s">
        <v>8446</v>
      </c>
      <c r="B7266" s="9">
        <v>3</v>
      </c>
      <c r="C7266" s="255" t="s">
        <v>9104</v>
      </c>
      <c r="D7266" s="9">
        <v>-5.1927130358946205E-3</v>
      </c>
      <c r="E7266" s="9"/>
      <c r="F7266" s="255" t="s">
        <v>9140</v>
      </c>
      <c r="G7266" s="9"/>
      <c r="H7266" s="255" t="s">
        <v>9171</v>
      </c>
      <c r="I7266" s="9">
        <v>4</v>
      </c>
    </row>
    <row r="7267" spans="1:9">
      <c r="A7267" s="255" t="s">
        <v>8447</v>
      </c>
      <c r="B7267" s="9">
        <v>4</v>
      </c>
      <c r="C7267" s="255" t="s">
        <v>9104</v>
      </c>
      <c r="D7267" s="9">
        <v>1.0806999834527481E-2</v>
      </c>
      <c r="E7267" s="9"/>
      <c r="F7267" s="255" t="s">
        <v>9132</v>
      </c>
      <c r="G7267" s="9"/>
      <c r="H7267" s="255" t="s">
        <v>9171</v>
      </c>
      <c r="I7267" s="9">
        <v>4</v>
      </c>
    </row>
    <row r="7268" spans="1:9">
      <c r="A7268" s="255" t="s">
        <v>8448</v>
      </c>
      <c r="B7268" s="9">
        <v>4</v>
      </c>
      <c r="C7268" s="255" t="s">
        <v>9104</v>
      </c>
      <c r="D7268" s="9">
        <v>1.0806999834527481E-2</v>
      </c>
      <c r="E7268" s="9"/>
      <c r="F7268" s="255" t="s">
        <v>9133</v>
      </c>
      <c r="G7268" s="9"/>
      <c r="H7268" s="255" t="s">
        <v>9171</v>
      </c>
      <c r="I7268" s="9">
        <v>4</v>
      </c>
    </row>
    <row r="7269" spans="1:9">
      <c r="A7269" s="255" t="s">
        <v>8449</v>
      </c>
      <c r="B7269" s="9">
        <v>4</v>
      </c>
      <c r="C7269" s="255" t="s">
        <v>9104</v>
      </c>
      <c r="D7269" s="9">
        <v>3.8905488731482531E-3</v>
      </c>
      <c r="E7269" s="9"/>
      <c r="F7269" s="255" t="s">
        <v>9134</v>
      </c>
      <c r="G7269" s="9"/>
      <c r="H7269" s="255" t="s">
        <v>9171</v>
      </c>
      <c r="I7269" s="9">
        <v>4</v>
      </c>
    </row>
    <row r="7270" spans="1:9">
      <c r="A7270" s="255" t="s">
        <v>8450</v>
      </c>
      <c r="B7270" s="9">
        <v>4</v>
      </c>
      <c r="C7270" s="255" t="s">
        <v>9104</v>
      </c>
      <c r="D7270" s="9"/>
      <c r="E7270" s="9"/>
      <c r="F7270" s="255" t="s">
        <v>9124</v>
      </c>
      <c r="G7270" s="9"/>
      <c r="H7270" s="255" t="s">
        <v>9171</v>
      </c>
      <c r="I7270" s="9">
        <v>4</v>
      </c>
    </row>
    <row r="7271" spans="1:9">
      <c r="A7271" s="255" t="s">
        <v>8451</v>
      </c>
      <c r="B7271" s="9">
        <v>4</v>
      </c>
      <c r="C7271" s="255" t="s">
        <v>9104</v>
      </c>
      <c r="D7271" s="9"/>
      <c r="E7271" s="9"/>
      <c r="F7271" s="255" t="s">
        <v>9123</v>
      </c>
      <c r="G7271" s="9"/>
      <c r="H7271" s="255" t="s">
        <v>9171</v>
      </c>
      <c r="I7271" s="9">
        <v>4</v>
      </c>
    </row>
    <row r="7272" spans="1:9">
      <c r="A7272" s="255" t="s">
        <v>8452</v>
      </c>
      <c r="B7272" s="9">
        <v>4</v>
      </c>
      <c r="C7272" s="255" t="s">
        <v>9104</v>
      </c>
      <c r="D7272" s="9">
        <v>9.1841464104955358E-3</v>
      </c>
      <c r="E7272" s="9"/>
      <c r="F7272" s="255" t="s">
        <v>9125</v>
      </c>
      <c r="G7272" s="9"/>
      <c r="H7272" s="255" t="s">
        <v>9171</v>
      </c>
      <c r="I7272" s="9">
        <v>4</v>
      </c>
    </row>
    <row r="7273" spans="1:9">
      <c r="A7273" s="255" t="s">
        <v>8453</v>
      </c>
      <c r="B7273" s="9">
        <v>4</v>
      </c>
      <c r="C7273" s="255" t="s">
        <v>9104</v>
      </c>
      <c r="D7273" s="9">
        <v>9.1841464104955358E-3</v>
      </c>
      <c r="E7273" s="9"/>
      <c r="F7273" s="255" t="s">
        <v>9126</v>
      </c>
      <c r="G7273" s="9"/>
      <c r="H7273" s="255" t="s">
        <v>9171</v>
      </c>
      <c r="I7273" s="9">
        <v>4</v>
      </c>
    </row>
    <row r="7274" spans="1:9">
      <c r="A7274" s="255" t="s">
        <v>8454</v>
      </c>
      <c r="B7274" s="9">
        <v>4</v>
      </c>
      <c r="C7274" s="255" t="s">
        <v>9104</v>
      </c>
      <c r="D7274" s="9">
        <v>9.1841464104955358E-3</v>
      </c>
      <c r="E7274" s="9"/>
      <c r="F7274" s="255" t="s">
        <v>9127</v>
      </c>
      <c r="G7274" s="9"/>
      <c r="H7274" s="255" t="s">
        <v>9171</v>
      </c>
      <c r="I7274" s="9">
        <v>4</v>
      </c>
    </row>
    <row r="7275" spans="1:9">
      <c r="A7275" s="255" t="s">
        <v>8455</v>
      </c>
      <c r="B7275" s="9">
        <v>4</v>
      </c>
      <c r="C7275" s="255" t="s">
        <v>9104</v>
      </c>
      <c r="D7275" s="9">
        <v>1.2194568737731289E-2</v>
      </c>
      <c r="E7275" s="9"/>
      <c r="F7275" s="255" t="s">
        <v>9130</v>
      </c>
      <c r="G7275" s="9"/>
      <c r="H7275" s="255" t="s">
        <v>9171</v>
      </c>
      <c r="I7275" s="9">
        <v>4</v>
      </c>
    </row>
    <row r="7276" spans="1:9">
      <c r="A7276" s="255" t="s">
        <v>8456</v>
      </c>
      <c r="B7276" s="9">
        <v>4</v>
      </c>
      <c r="C7276" s="255" t="s">
        <v>9104</v>
      </c>
      <c r="D7276" s="9">
        <v>1.2194568737731289E-2</v>
      </c>
      <c r="E7276" s="9"/>
      <c r="F7276" s="255" t="s">
        <v>9131</v>
      </c>
      <c r="G7276" s="9"/>
      <c r="H7276" s="255" t="s">
        <v>9171</v>
      </c>
      <c r="I7276" s="9">
        <v>4</v>
      </c>
    </row>
    <row r="7277" spans="1:9">
      <c r="A7277" s="255" t="s">
        <v>8457</v>
      </c>
      <c r="B7277" s="9">
        <v>4</v>
      </c>
      <c r="C7277" s="255" t="s">
        <v>9104</v>
      </c>
      <c r="D7277" s="9">
        <v>-6.1755707578902341E-3</v>
      </c>
      <c r="E7277" s="9"/>
      <c r="F7277" s="255" t="s">
        <v>9129</v>
      </c>
      <c r="G7277" s="9"/>
      <c r="H7277" s="255" t="s">
        <v>9171</v>
      </c>
      <c r="I7277" s="9">
        <v>4</v>
      </c>
    </row>
    <row r="7278" spans="1:9">
      <c r="A7278" s="255" t="s">
        <v>8458</v>
      </c>
      <c r="B7278" s="9">
        <v>4</v>
      </c>
      <c r="C7278" s="255" t="s">
        <v>9104</v>
      </c>
      <c r="D7278" s="9"/>
      <c r="E7278" s="9"/>
      <c r="F7278" s="255" t="s">
        <v>9118</v>
      </c>
      <c r="G7278" s="9"/>
      <c r="H7278" s="255" t="s">
        <v>9171</v>
      </c>
      <c r="I7278" s="9">
        <v>4</v>
      </c>
    </row>
    <row r="7279" spans="1:9">
      <c r="A7279" s="255" t="s">
        <v>8459</v>
      </c>
      <c r="B7279" s="9">
        <v>4</v>
      </c>
      <c r="C7279" s="255" t="s">
        <v>9104</v>
      </c>
      <c r="D7279" s="9"/>
      <c r="E7279" s="9"/>
      <c r="F7279" s="255" t="s">
        <v>9141</v>
      </c>
      <c r="G7279" s="9"/>
      <c r="H7279" s="255" t="s">
        <v>9171</v>
      </c>
      <c r="I7279" s="9">
        <v>4</v>
      </c>
    </row>
    <row r="7280" spans="1:9">
      <c r="A7280" s="255" t="s">
        <v>8460</v>
      </c>
      <c r="B7280" s="9">
        <v>4</v>
      </c>
      <c r="C7280" s="255" t="s">
        <v>9104</v>
      </c>
      <c r="D7280" s="9"/>
      <c r="E7280" s="9"/>
      <c r="F7280" s="255" t="s">
        <v>9122</v>
      </c>
      <c r="G7280" s="9"/>
      <c r="H7280" s="255" t="s">
        <v>9171</v>
      </c>
      <c r="I7280" s="9">
        <v>4</v>
      </c>
    </row>
    <row r="7281" spans="1:9">
      <c r="A7281" s="255" t="s">
        <v>8461</v>
      </c>
      <c r="B7281" s="9">
        <v>4</v>
      </c>
      <c r="C7281" s="255" t="s">
        <v>9104</v>
      </c>
      <c r="D7281" s="9"/>
      <c r="E7281" s="9"/>
      <c r="F7281" s="255" t="s">
        <v>9121</v>
      </c>
      <c r="G7281" s="9"/>
      <c r="H7281" s="255" t="s">
        <v>9171</v>
      </c>
      <c r="I7281" s="9">
        <v>4</v>
      </c>
    </row>
    <row r="7282" spans="1:9">
      <c r="A7282" s="255" t="s">
        <v>8462</v>
      </c>
      <c r="B7282" s="9">
        <v>4</v>
      </c>
      <c r="C7282" s="255" t="s">
        <v>9104</v>
      </c>
      <c r="D7282" s="9"/>
      <c r="E7282" s="9"/>
      <c r="F7282" s="255" t="s">
        <v>9119</v>
      </c>
      <c r="G7282" s="9"/>
      <c r="H7282" s="255" t="s">
        <v>9171</v>
      </c>
      <c r="I7282" s="9">
        <v>4</v>
      </c>
    </row>
    <row r="7283" spans="1:9">
      <c r="A7283" s="255" t="s">
        <v>8463</v>
      </c>
      <c r="B7283" s="9">
        <v>4</v>
      </c>
      <c r="C7283" s="255" t="s">
        <v>9104</v>
      </c>
      <c r="D7283" s="9"/>
      <c r="E7283" s="9"/>
      <c r="F7283" s="255" t="s">
        <v>9120</v>
      </c>
      <c r="G7283" s="9"/>
      <c r="H7283" s="255" t="s">
        <v>9171</v>
      </c>
      <c r="I7283" s="9">
        <v>4</v>
      </c>
    </row>
    <row r="7284" spans="1:9">
      <c r="A7284" s="255" t="s">
        <v>8464</v>
      </c>
      <c r="B7284" s="9">
        <v>4</v>
      </c>
      <c r="C7284" s="255" t="s">
        <v>9104</v>
      </c>
      <c r="D7284" s="9">
        <v>1.3452676755698516E-2</v>
      </c>
      <c r="E7284" s="9"/>
      <c r="F7284" s="255" t="s">
        <v>9136</v>
      </c>
      <c r="G7284" s="9"/>
      <c r="H7284" s="255" t="s">
        <v>9171</v>
      </c>
      <c r="I7284" s="9">
        <v>4</v>
      </c>
    </row>
    <row r="7285" spans="1:9">
      <c r="A7285" s="255" t="s">
        <v>8465</v>
      </c>
      <c r="B7285" s="9">
        <v>4</v>
      </c>
      <c r="C7285" s="255" t="s">
        <v>9104</v>
      </c>
      <c r="D7285" s="9"/>
      <c r="E7285" s="9"/>
      <c r="F7285" s="255" t="s">
        <v>9137</v>
      </c>
      <c r="G7285" s="9"/>
      <c r="H7285" s="255" t="s">
        <v>9171</v>
      </c>
      <c r="I7285" s="9">
        <v>4</v>
      </c>
    </row>
    <row r="7286" spans="1:9">
      <c r="A7286" s="255" t="s">
        <v>8466</v>
      </c>
      <c r="B7286" s="9">
        <v>4</v>
      </c>
      <c r="C7286" s="255" t="s">
        <v>9104</v>
      </c>
      <c r="D7286" s="9">
        <v>1.23082430004999E-2</v>
      </c>
      <c r="E7286" s="9"/>
      <c r="F7286" s="255" t="s">
        <v>9138</v>
      </c>
      <c r="G7286" s="9"/>
      <c r="H7286" s="255" t="s">
        <v>9171</v>
      </c>
      <c r="I7286" s="9">
        <v>4</v>
      </c>
    </row>
    <row r="7287" spans="1:9">
      <c r="A7287" s="255" t="s">
        <v>8467</v>
      </c>
      <c r="B7287" s="9">
        <v>4</v>
      </c>
      <c r="C7287" s="255" t="s">
        <v>9104</v>
      </c>
      <c r="D7287" s="9">
        <v>7.1803068022556786E-3</v>
      </c>
      <c r="E7287" s="9"/>
      <c r="F7287" s="255" t="s">
        <v>9117</v>
      </c>
      <c r="G7287" s="9"/>
      <c r="H7287" s="255" t="s">
        <v>9171</v>
      </c>
      <c r="I7287" s="9">
        <v>4</v>
      </c>
    </row>
    <row r="7288" spans="1:9">
      <c r="A7288" s="255" t="s">
        <v>8468</v>
      </c>
      <c r="B7288" s="9">
        <v>4</v>
      </c>
      <c r="C7288" s="255" t="s">
        <v>9104</v>
      </c>
      <c r="D7288" s="9">
        <v>2.7270702992208545E-3</v>
      </c>
      <c r="E7288" s="9"/>
      <c r="F7288" s="255" t="s">
        <v>9128</v>
      </c>
      <c r="G7288" s="9"/>
      <c r="H7288" s="255" t="s">
        <v>9171</v>
      </c>
      <c r="I7288" s="9">
        <v>4</v>
      </c>
    </row>
    <row r="7289" spans="1:9">
      <c r="A7289" s="255" t="s">
        <v>8469</v>
      </c>
      <c r="B7289" s="9">
        <v>4</v>
      </c>
      <c r="C7289" s="255" t="s">
        <v>9104</v>
      </c>
      <c r="D7289" s="9">
        <v>5.9448444093902937E-3</v>
      </c>
      <c r="E7289" s="9"/>
      <c r="F7289" s="255" t="s">
        <v>9135</v>
      </c>
      <c r="G7289" s="9"/>
      <c r="H7289" s="255" t="s">
        <v>9171</v>
      </c>
      <c r="I7289" s="9">
        <v>4</v>
      </c>
    </row>
    <row r="7290" spans="1:9">
      <c r="A7290" s="255" t="s">
        <v>8470</v>
      </c>
      <c r="B7290" s="9">
        <v>4</v>
      </c>
      <c r="C7290" s="255" t="s">
        <v>9104</v>
      </c>
      <c r="D7290" s="9">
        <v>-4.3213706959628348E-3</v>
      </c>
      <c r="E7290" s="9"/>
      <c r="F7290" s="255" t="s">
        <v>9139</v>
      </c>
      <c r="G7290" s="9"/>
      <c r="H7290" s="255" t="s">
        <v>9171</v>
      </c>
      <c r="I7290" s="9">
        <v>4</v>
      </c>
    </row>
    <row r="7291" spans="1:9">
      <c r="A7291" s="255" t="s">
        <v>8471</v>
      </c>
      <c r="B7291" s="9">
        <v>4</v>
      </c>
      <c r="C7291" s="255" t="s">
        <v>9104</v>
      </c>
      <c r="D7291" s="9">
        <v>-4.5840608158617714E-3</v>
      </c>
      <c r="E7291" s="9"/>
      <c r="F7291" s="255" t="s">
        <v>9140</v>
      </c>
      <c r="G7291" s="9"/>
      <c r="H7291" s="255" t="s">
        <v>9171</v>
      </c>
      <c r="I7291" s="9">
        <v>4</v>
      </c>
    </row>
    <row r="7292" spans="1:9">
      <c r="A7292" s="255" t="s">
        <v>8472</v>
      </c>
      <c r="B7292" s="9">
        <v>5</v>
      </c>
      <c r="C7292" s="255" t="s">
        <v>9104</v>
      </c>
      <c r="D7292" s="9">
        <v>1.0185926720362292E-2</v>
      </c>
      <c r="E7292" s="9"/>
      <c r="F7292" s="255" t="s">
        <v>9132</v>
      </c>
      <c r="G7292" s="9"/>
      <c r="H7292" s="255" t="s">
        <v>9171</v>
      </c>
      <c r="I7292" s="9">
        <v>4</v>
      </c>
    </row>
    <row r="7293" spans="1:9">
      <c r="A7293" s="255" t="s">
        <v>8473</v>
      </c>
      <c r="B7293" s="9">
        <v>5</v>
      </c>
      <c r="C7293" s="255" t="s">
        <v>9104</v>
      </c>
      <c r="D7293" s="9">
        <v>1.0185926720362292E-2</v>
      </c>
      <c r="E7293" s="9"/>
      <c r="F7293" s="255" t="s">
        <v>9133</v>
      </c>
      <c r="G7293" s="9"/>
      <c r="H7293" s="255" t="s">
        <v>9171</v>
      </c>
      <c r="I7293" s="9">
        <v>4</v>
      </c>
    </row>
    <row r="7294" spans="1:9">
      <c r="A7294" s="255" t="s">
        <v>8474</v>
      </c>
      <c r="B7294" s="9">
        <v>5</v>
      </c>
      <c r="C7294" s="255" t="s">
        <v>9104</v>
      </c>
      <c r="D7294" s="9">
        <v>4.2547939577074825E-3</v>
      </c>
      <c r="E7294" s="9"/>
      <c r="F7294" s="255" t="s">
        <v>9134</v>
      </c>
      <c r="G7294" s="9"/>
      <c r="H7294" s="255" t="s">
        <v>9171</v>
      </c>
      <c r="I7294" s="9">
        <v>4</v>
      </c>
    </row>
    <row r="7295" spans="1:9">
      <c r="A7295" s="255" t="s">
        <v>8475</v>
      </c>
      <c r="B7295" s="9">
        <v>5</v>
      </c>
      <c r="C7295" s="255" t="s">
        <v>9104</v>
      </c>
      <c r="D7295" s="9"/>
      <c r="E7295" s="9"/>
      <c r="F7295" s="255" t="s">
        <v>9124</v>
      </c>
      <c r="G7295" s="9"/>
      <c r="H7295" s="255" t="s">
        <v>9171</v>
      </c>
      <c r="I7295" s="9">
        <v>4</v>
      </c>
    </row>
    <row r="7296" spans="1:9">
      <c r="A7296" s="255" t="s">
        <v>8476</v>
      </c>
      <c r="B7296" s="9">
        <v>5</v>
      </c>
      <c r="C7296" s="255" t="s">
        <v>9104</v>
      </c>
      <c r="D7296" s="9"/>
      <c r="E7296" s="9"/>
      <c r="F7296" s="255" t="s">
        <v>9123</v>
      </c>
      <c r="G7296" s="9"/>
      <c r="H7296" s="255" t="s">
        <v>9171</v>
      </c>
      <c r="I7296" s="9">
        <v>4</v>
      </c>
    </row>
    <row r="7297" spans="1:9">
      <c r="A7297" s="255" t="s">
        <v>8477</v>
      </c>
      <c r="B7297" s="9">
        <v>5</v>
      </c>
      <c r="C7297" s="255" t="s">
        <v>9104</v>
      </c>
      <c r="D7297" s="9">
        <v>1.0520478019190559E-2</v>
      </c>
      <c r="E7297" s="9"/>
      <c r="F7297" s="255" t="s">
        <v>9125</v>
      </c>
      <c r="G7297" s="9"/>
      <c r="H7297" s="255" t="s">
        <v>9171</v>
      </c>
      <c r="I7297" s="9">
        <v>4</v>
      </c>
    </row>
    <row r="7298" spans="1:9">
      <c r="A7298" s="255" t="s">
        <v>8478</v>
      </c>
      <c r="B7298" s="9">
        <v>5</v>
      </c>
      <c r="C7298" s="255" t="s">
        <v>9104</v>
      </c>
      <c r="D7298" s="9">
        <v>1.0520478019190559E-2</v>
      </c>
      <c r="E7298" s="9"/>
      <c r="F7298" s="255" t="s">
        <v>9126</v>
      </c>
      <c r="G7298" s="9"/>
      <c r="H7298" s="255" t="s">
        <v>9171</v>
      </c>
      <c r="I7298" s="9">
        <v>4</v>
      </c>
    </row>
    <row r="7299" spans="1:9">
      <c r="A7299" s="255" t="s">
        <v>8479</v>
      </c>
      <c r="B7299" s="9">
        <v>5</v>
      </c>
      <c r="C7299" s="255" t="s">
        <v>9104</v>
      </c>
      <c r="D7299" s="9">
        <v>1.0520478019190559E-2</v>
      </c>
      <c r="E7299" s="9"/>
      <c r="F7299" s="255" t="s">
        <v>9127</v>
      </c>
      <c r="G7299" s="9"/>
      <c r="H7299" s="255" t="s">
        <v>9171</v>
      </c>
      <c r="I7299" s="9">
        <v>4</v>
      </c>
    </row>
    <row r="7300" spans="1:9">
      <c r="A7300" s="255" t="s">
        <v>8480</v>
      </c>
      <c r="B7300" s="9">
        <v>5</v>
      </c>
      <c r="C7300" s="255" t="s">
        <v>9104</v>
      </c>
      <c r="D7300" s="9">
        <v>1.4117176926961275E-2</v>
      </c>
      <c r="E7300" s="9"/>
      <c r="F7300" s="255" t="s">
        <v>9130</v>
      </c>
      <c r="G7300" s="9"/>
      <c r="H7300" s="255" t="s">
        <v>9171</v>
      </c>
      <c r="I7300" s="9">
        <v>4</v>
      </c>
    </row>
    <row r="7301" spans="1:9">
      <c r="A7301" s="255" t="s">
        <v>8481</v>
      </c>
      <c r="B7301" s="9">
        <v>5</v>
      </c>
      <c r="C7301" s="255" t="s">
        <v>9104</v>
      </c>
      <c r="D7301" s="9">
        <v>1.4117176926961275E-2</v>
      </c>
      <c r="E7301" s="9"/>
      <c r="F7301" s="255" t="s">
        <v>9131</v>
      </c>
      <c r="G7301" s="9"/>
      <c r="H7301" s="255" t="s">
        <v>9171</v>
      </c>
      <c r="I7301" s="9">
        <v>4</v>
      </c>
    </row>
    <row r="7302" spans="1:9">
      <c r="A7302" s="255" t="s">
        <v>8482</v>
      </c>
      <c r="B7302" s="9">
        <v>5</v>
      </c>
      <c r="C7302" s="255" t="s">
        <v>9104</v>
      </c>
      <c r="D7302" s="9">
        <v>-6.4021778926829798E-3</v>
      </c>
      <c r="E7302" s="9"/>
      <c r="F7302" s="255" t="s">
        <v>9129</v>
      </c>
      <c r="G7302" s="9"/>
      <c r="H7302" s="255" t="s">
        <v>9171</v>
      </c>
      <c r="I7302" s="9">
        <v>4</v>
      </c>
    </row>
    <row r="7303" spans="1:9">
      <c r="A7303" s="255" t="s">
        <v>8483</v>
      </c>
      <c r="B7303" s="9">
        <v>5</v>
      </c>
      <c r="C7303" s="255" t="s">
        <v>9104</v>
      </c>
      <c r="D7303" s="9"/>
      <c r="E7303" s="9"/>
      <c r="F7303" s="255" t="s">
        <v>9118</v>
      </c>
      <c r="G7303" s="9"/>
      <c r="H7303" s="255" t="s">
        <v>9171</v>
      </c>
      <c r="I7303" s="9">
        <v>4</v>
      </c>
    </row>
    <row r="7304" spans="1:9">
      <c r="A7304" s="255" t="s">
        <v>8484</v>
      </c>
      <c r="B7304" s="9">
        <v>5</v>
      </c>
      <c r="C7304" s="255" t="s">
        <v>9104</v>
      </c>
      <c r="D7304" s="9"/>
      <c r="E7304" s="9"/>
      <c r="F7304" s="255" t="s">
        <v>9141</v>
      </c>
      <c r="G7304" s="9"/>
      <c r="H7304" s="255" t="s">
        <v>9171</v>
      </c>
      <c r="I7304" s="9">
        <v>4</v>
      </c>
    </row>
    <row r="7305" spans="1:9">
      <c r="A7305" s="255" t="s">
        <v>8485</v>
      </c>
      <c r="B7305" s="9">
        <v>5</v>
      </c>
      <c r="C7305" s="255" t="s">
        <v>9104</v>
      </c>
      <c r="D7305" s="9"/>
      <c r="E7305" s="9"/>
      <c r="F7305" s="255" t="s">
        <v>9122</v>
      </c>
      <c r="G7305" s="9"/>
      <c r="H7305" s="255" t="s">
        <v>9171</v>
      </c>
      <c r="I7305" s="9">
        <v>4</v>
      </c>
    </row>
    <row r="7306" spans="1:9">
      <c r="A7306" s="255" t="s">
        <v>8486</v>
      </c>
      <c r="B7306" s="9">
        <v>5</v>
      </c>
      <c r="C7306" s="255" t="s">
        <v>9104</v>
      </c>
      <c r="D7306" s="9"/>
      <c r="E7306" s="9"/>
      <c r="F7306" s="255" t="s">
        <v>9121</v>
      </c>
      <c r="G7306" s="9"/>
      <c r="H7306" s="255" t="s">
        <v>9171</v>
      </c>
      <c r="I7306" s="9">
        <v>4</v>
      </c>
    </row>
    <row r="7307" spans="1:9">
      <c r="A7307" s="255" t="s">
        <v>8487</v>
      </c>
      <c r="B7307" s="9">
        <v>5</v>
      </c>
      <c r="C7307" s="255" t="s">
        <v>9104</v>
      </c>
      <c r="D7307" s="9"/>
      <c r="E7307" s="9"/>
      <c r="F7307" s="255" t="s">
        <v>9119</v>
      </c>
      <c r="G7307" s="9"/>
      <c r="H7307" s="255" t="s">
        <v>9171</v>
      </c>
      <c r="I7307" s="9">
        <v>4</v>
      </c>
    </row>
    <row r="7308" spans="1:9">
      <c r="A7308" s="255" t="s">
        <v>8488</v>
      </c>
      <c r="B7308" s="9">
        <v>5</v>
      </c>
      <c r="C7308" s="255" t="s">
        <v>9104</v>
      </c>
      <c r="D7308" s="9"/>
      <c r="E7308" s="9"/>
      <c r="F7308" s="255" t="s">
        <v>9120</v>
      </c>
      <c r="G7308" s="9"/>
      <c r="H7308" s="255" t="s">
        <v>9171</v>
      </c>
      <c r="I7308" s="9">
        <v>4</v>
      </c>
    </row>
    <row r="7309" spans="1:9">
      <c r="A7309" s="255" t="s">
        <v>8489</v>
      </c>
      <c r="B7309" s="9">
        <v>5</v>
      </c>
      <c r="C7309" s="255" t="s">
        <v>9104</v>
      </c>
      <c r="D7309" s="9">
        <v>1.3144182522002846E-2</v>
      </c>
      <c r="E7309" s="9"/>
      <c r="F7309" s="255" t="s">
        <v>9136</v>
      </c>
      <c r="G7309" s="9"/>
      <c r="H7309" s="255" t="s">
        <v>9171</v>
      </c>
      <c r="I7309" s="9">
        <v>4</v>
      </c>
    </row>
    <row r="7310" spans="1:9">
      <c r="A7310" s="255" t="s">
        <v>8490</v>
      </c>
      <c r="B7310" s="9">
        <v>5</v>
      </c>
      <c r="C7310" s="255" t="s">
        <v>9104</v>
      </c>
      <c r="D7310" s="9"/>
      <c r="E7310" s="9"/>
      <c r="F7310" s="255" t="s">
        <v>9137</v>
      </c>
      <c r="G7310" s="9"/>
      <c r="H7310" s="255" t="s">
        <v>9171</v>
      </c>
      <c r="I7310" s="9">
        <v>4</v>
      </c>
    </row>
    <row r="7311" spans="1:9">
      <c r="A7311" s="255" t="s">
        <v>8491</v>
      </c>
      <c r="B7311" s="9">
        <v>5</v>
      </c>
      <c r="C7311" s="255" t="s">
        <v>9104</v>
      </c>
      <c r="D7311" s="9">
        <v>1.1982613010878334E-2</v>
      </c>
      <c r="E7311" s="9"/>
      <c r="F7311" s="255" t="s">
        <v>9138</v>
      </c>
      <c r="G7311" s="9"/>
      <c r="H7311" s="255" t="s">
        <v>9171</v>
      </c>
      <c r="I7311" s="9">
        <v>4</v>
      </c>
    </row>
    <row r="7312" spans="1:9">
      <c r="A7312" s="255" t="s">
        <v>8492</v>
      </c>
      <c r="B7312" s="9">
        <v>5</v>
      </c>
      <c r="C7312" s="255" t="s">
        <v>9104</v>
      </c>
      <c r="D7312" s="9">
        <v>6.3808059228053424E-3</v>
      </c>
      <c r="E7312" s="9"/>
      <c r="F7312" s="255" t="s">
        <v>9117</v>
      </c>
      <c r="G7312" s="9"/>
      <c r="H7312" s="255" t="s">
        <v>9171</v>
      </c>
      <c r="I7312" s="9">
        <v>4</v>
      </c>
    </row>
    <row r="7313" spans="1:9">
      <c r="A7313" s="255" t="s">
        <v>8493</v>
      </c>
      <c r="B7313" s="9">
        <v>5</v>
      </c>
      <c r="C7313" s="255" t="s">
        <v>9104</v>
      </c>
      <c r="D7313" s="9">
        <v>2.8079919956112724E-3</v>
      </c>
      <c r="E7313" s="9"/>
      <c r="F7313" s="255" t="s">
        <v>9128</v>
      </c>
      <c r="G7313" s="9"/>
      <c r="H7313" s="255" t="s">
        <v>9171</v>
      </c>
      <c r="I7313" s="9">
        <v>4</v>
      </c>
    </row>
    <row r="7314" spans="1:9">
      <c r="A7314" s="255" t="s">
        <v>8494</v>
      </c>
      <c r="B7314" s="9">
        <v>5</v>
      </c>
      <c r="C7314" s="255" t="s">
        <v>9104</v>
      </c>
      <c r="D7314" s="9">
        <v>6.602028956329312E-3</v>
      </c>
      <c r="E7314" s="9"/>
      <c r="F7314" s="255" t="s">
        <v>9135</v>
      </c>
      <c r="G7314" s="9"/>
      <c r="H7314" s="255" t="s">
        <v>9171</v>
      </c>
      <c r="I7314" s="9">
        <v>4</v>
      </c>
    </row>
    <row r="7315" spans="1:9">
      <c r="A7315" s="255" t="s">
        <v>8495</v>
      </c>
      <c r="B7315" s="9">
        <v>5</v>
      </c>
      <c r="C7315" s="255" t="s">
        <v>9104</v>
      </c>
      <c r="D7315" s="9">
        <v>-4.6612260759412135E-3</v>
      </c>
      <c r="E7315" s="9"/>
      <c r="F7315" s="255" t="s">
        <v>9139</v>
      </c>
      <c r="G7315" s="9"/>
      <c r="H7315" s="255" t="s">
        <v>9171</v>
      </c>
      <c r="I7315" s="9">
        <v>4</v>
      </c>
    </row>
    <row r="7316" spans="1:9">
      <c r="A7316" s="255" t="s">
        <v>8496</v>
      </c>
      <c r="B7316" s="9">
        <v>5</v>
      </c>
      <c r="C7316" s="255" t="s">
        <v>9104</v>
      </c>
      <c r="D7316" s="9">
        <v>-3.9475764565529278E-3</v>
      </c>
      <c r="E7316" s="9"/>
      <c r="F7316" s="255" t="s">
        <v>9140</v>
      </c>
      <c r="G7316" s="9"/>
      <c r="H7316" s="255" t="s">
        <v>9171</v>
      </c>
      <c r="I7316" s="9">
        <v>4</v>
      </c>
    </row>
    <row r="7317" spans="1:9">
      <c r="A7317" s="255" t="s">
        <v>8497</v>
      </c>
      <c r="B7317" s="9">
        <v>6</v>
      </c>
      <c r="C7317" s="255" t="s">
        <v>9104</v>
      </c>
      <c r="D7317" s="9">
        <v>9.6953271789095366E-3</v>
      </c>
      <c r="E7317" s="9"/>
      <c r="F7317" s="255" t="s">
        <v>9132</v>
      </c>
      <c r="G7317" s="9"/>
      <c r="H7317" s="255" t="s">
        <v>9171</v>
      </c>
      <c r="I7317" s="9">
        <v>4</v>
      </c>
    </row>
    <row r="7318" spans="1:9">
      <c r="A7318" s="255" t="s">
        <v>8498</v>
      </c>
      <c r="B7318" s="9">
        <v>6</v>
      </c>
      <c r="C7318" s="255" t="s">
        <v>9104</v>
      </c>
      <c r="D7318" s="9">
        <v>9.6953271789095366E-3</v>
      </c>
      <c r="E7318" s="9"/>
      <c r="F7318" s="255" t="s">
        <v>9133</v>
      </c>
      <c r="G7318" s="9"/>
      <c r="H7318" s="255" t="s">
        <v>9171</v>
      </c>
      <c r="I7318" s="9">
        <v>4</v>
      </c>
    </row>
    <row r="7319" spans="1:9">
      <c r="A7319" s="255" t="s">
        <v>8499</v>
      </c>
      <c r="B7319" s="9">
        <v>6</v>
      </c>
      <c r="C7319" s="255" t="s">
        <v>9104</v>
      </c>
      <c r="D7319" s="9">
        <v>4.5518781550827328E-3</v>
      </c>
      <c r="E7319" s="9"/>
      <c r="F7319" s="255" t="s">
        <v>9134</v>
      </c>
      <c r="G7319" s="9"/>
      <c r="H7319" s="255" t="s">
        <v>9171</v>
      </c>
      <c r="I7319" s="9">
        <v>4</v>
      </c>
    </row>
    <row r="7320" spans="1:9">
      <c r="A7320" s="255" t="s">
        <v>8500</v>
      </c>
      <c r="B7320" s="9">
        <v>6</v>
      </c>
      <c r="C7320" s="255" t="s">
        <v>9104</v>
      </c>
      <c r="D7320" s="9"/>
      <c r="E7320" s="9"/>
      <c r="F7320" s="255" t="s">
        <v>9124</v>
      </c>
      <c r="G7320" s="9"/>
      <c r="H7320" s="255" t="s">
        <v>9171</v>
      </c>
      <c r="I7320" s="9">
        <v>4</v>
      </c>
    </row>
    <row r="7321" spans="1:9">
      <c r="A7321" s="255" t="s">
        <v>8501</v>
      </c>
      <c r="B7321" s="9">
        <v>6</v>
      </c>
      <c r="C7321" s="255" t="s">
        <v>9104</v>
      </c>
      <c r="D7321" s="9"/>
      <c r="E7321" s="9"/>
      <c r="F7321" s="255" t="s">
        <v>9123</v>
      </c>
      <c r="G7321" s="9"/>
      <c r="H7321" s="255" t="s">
        <v>9171</v>
      </c>
      <c r="I7321" s="9">
        <v>4</v>
      </c>
    </row>
    <row r="7322" spans="1:9">
      <c r="A7322" s="255" t="s">
        <v>8502</v>
      </c>
      <c r="B7322" s="9">
        <v>6</v>
      </c>
      <c r="C7322" s="255" t="s">
        <v>9104</v>
      </c>
      <c r="D7322" s="9">
        <v>1.1133458077933169E-2</v>
      </c>
      <c r="E7322" s="9"/>
      <c r="F7322" s="255" t="s">
        <v>9125</v>
      </c>
      <c r="G7322" s="9"/>
      <c r="H7322" s="255" t="s">
        <v>9171</v>
      </c>
      <c r="I7322" s="9">
        <v>4</v>
      </c>
    </row>
    <row r="7323" spans="1:9">
      <c r="A7323" s="255" t="s">
        <v>8503</v>
      </c>
      <c r="B7323" s="9">
        <v>6</v>
      </c>
      <c r="C7323" s="255" t="s">
        <v>9104</v>
      </c>
      <c r="D7323" s="9">
        <v>1.1133458077933169E-2</v>
      </c>
      <c r="E7323" s="9"/>
      <c r="F7323" s="255" t="s">
        <v>9126</v>
      </c>
      <c r="G7323" s="9"/>
      <c r="H7323" s="255" t="s">
        <v>9171</v>
      </c>
      <c r="I7323" s="9">
        <v>4</v>
      </c>
    </row>
    <row r="7324" spans="1:9">
      <c r="A7324" s="255" t="s">
        <v>8504</v>
      </c>
      <c r="B7324" s="9">
        <v>6</v>
      </c>
      <c r="C7324" s="255" t="s">
        <v>9104</v>
      </c>
      <c r="D7324" s="9">
        <v>1.1133458077933169E-2</v>
      </c>
      <c r="E7324" s="9"/>
      <c r="F7324" s="255" t="s">
        <v>9127</v>
      </c>
      <c r="G7324" s="9"/>
      <c r="H7324" s="255" t="s">
        <v>9171</v>
      </c>
      <c r="I7324" s="9">
        <v>4</v>
      </c>
    </row>
    <row r="7325" spans="1:9">
      <c r="A7325" s="255" t="s">
        <v>8505</v>
      </c>
      <c r="B7325" s="9">
        <v>6</v>
      </c>
      <c r="C7325" s="255" t="s">
        <v>9104</v>
      </c>
      <c r="D7325" s="9">
        <v>1.5010902549719134E-2</v>
      </c>
      <c r="E7325" s="9"/>
      <c r="F7325" s="255" t="s">
        <v>9130</v>
      </c>
      <c r="G7325" s="9"/>
      <c r="H7325" s="255" t="s">
        <v>9171</v>
      </c>
      <c r="I7325" s="9">
        <v>4</v>
      </c>
    </row>
    <row r="7326" spans="1:9">
      <c r="A7326" s="255" t="s">
        <v>8506</v>
      </c>
      <c r="B7326" s="9">
        <v>6</v>
      </c>
      <c r="C7326" s="255" t="s">
        <v>9104</v>
      </c>
      <c r="D7326" s="9">
        <v>1.5010902549719134E-2</v>
      </c>
      <c r="E7326" s="9"/>
      <c r="F7326" s="255" t="s">
        <v>9131</v>
      </c>
      <c r="G7326" s="9"/>
      <c r="H7326" s="255" t="s">
        <v>9171</v>
      </c>
      <c r="I7326" s="9">
        <v>4</v>
      </c>
    </row>
    <row r="7327" spans="1:9">
      <c r="A7327" s="255" t="s">
        <v>8507</v>
      </c>
      <c r="B7327" s="9">
        <v>6</v>
      </c>
      <c r="C7327" s="255" t="s">
        <v>9104</v>
      </c>
      <c r="D7327" s="9">
        <v>-6.4387506367045511E-3</v>
      </c>
      <c r="E7327" s="9"/>
      <c r="F7327" s="255" t="s">
        <v>9129</v>
      </c>
      <c r="G7327" s="9"/>
      <c r="H7327" s="255" t="s">
        <v>9171</v>
      </c>
      <c r="I7327" s="9">
        <v>4</v>
      </c>
    </row>
    <row r="7328" spans="1:9">
      <c r="A7328" s="255" t="s">
        <v>8508</v>
      </c>
      <c r="B7328" s="9">
        <v>6</v>
      </c>
      <c r="C7328" s="255" t="s">
        <v>9104</v>
      </c>
      <c r="D7328" s="9"/>
      <c r="E7328" s="9"/>
      <c r="F7328" s="255" t="s">
        <v>9118</v>
      </c>
      <c r="G7328" s="9"/>
      <c r="H7328" s="255" t="s">
        <v>9171</v>
      </c>
      <c r="I7328" s="9">
        <v>4</v>
      </c>
    </row>
    <row r="7329" spans="1:9">
      <c r="A7329" s="255" t="s">
        <v>8509</v>
      </c>
      <c r="B7329" s="9">
        <v>6</v>
      </c>
      <c r="C7329" s="255" t="s">
        <v>9104</v>
      </c>
      <c r="D7329" s="9"/>
      <c r="E7329" s="9"/>
      <c r="F7329" s="255" t="s">
        <v>9141</v>
      </c>
      <c r="G7329" s="9"/>
      <c r="H7329" s="255" t="s">
        <v>9171</v>
      </c>
      <c r="I7329" s="9">
        <v>4</v>
      </c>
    </row>
    <row r="7330" spans="1:9">
      <c r="A7330" s="255" t="s">
        <v>8510</v>
      </c>
      <c r="B7330" s="9">
        <v>6</v>
      </c>
      <c r="C7330" s="255" t="s">
        <v>9104</v>
      </c>
      <c r="D7330" s="9"/>
      <c r="E7330" s="9"/>
      <c r="F7330" s="255" t="s">
        <v>9122</v>
      </c>
      <c r="G7330" s="9"/>
      <c r="H7330" s="255" t="s">
        <v>9171</v>
      </c>
      <c r="I7330" s="9">
        <v>4</v>
      </c>
    </row>
    <row r="7331" spans="1:9">
      <c r="A7331" s="255" t="s">
        <v>8511</v>
      </c>
      <c r="B7331" s="9">
        <v>6</v>
      </c>
      <c r="C7331" s="255" t="s">
        <v>9104</v>
      </c>
      <c r="D7331" s="9"/>
      <c r="E7331" s="9"/>
      <c r="F7331" s="255" t="s">
        <v>9121</v>
      </c>
      <c r="G7331" s="9"/>
      <c r="H7331" s="255" t="s">
        <v>9171</v>
      </c>
      <c r="I7331" s="9">
        <v>4</v>
      </c>
    </row>
    <row r="7332" spans="1:9">
      <c r="A7332" s="255" t="s">
        <v>8512</v>
      </c>
      <c r="B7332" s="9">
        <v>6</v>
      </c>
      <c r="C7332" s="255" t="s">
        <v>9104</v>
      </c>
      <c r="D7332" s="9"/>
      <c r="E7332" s="9"/>
      <c r="F7332" s="255" t="s">
        <v>9119</v>
      </c>
      <c r="G7332" s="9"/>
      <c r="H7332" s="255" t="s">
        <v>9171</v>
      </c>
      <c r="I7332" s="9">
        <v>4</v>
      </c>
    </row>
    <row r="7333" spans="1:9">
      <c r="A7333" s="255" t="s">
        <v>8513</v>
      </c>
      <c r="B7333" s="9">
        <v>6</v>
      </c>
      <c r="C7333" s="255" t="s">
        <v>9104</v>
      </c>
      <c r="D7333" s="9"/>
      <c r="E7333" s="9"/>
      <c r="F7333" s="255" t="s">
        <v>9120</v>
      </c>
      <c r="G7333" s="9"/>
      <c r="H7333" s="255" t="s">
        <v>9171</v>
      </c>
      <c r="I7333" s="9">
        <v>4</v>
      </c>
    </row>
    <row r="7334" spans="1:9">
      <c r="A7334" s="255" t="s">
        <v>8514</v>
      </c>
      <c r="B7334" s="9">
        <v>6</v>
      </c>
      <c r="C7334" s="255" t="s">
        <v>9104</v>
      </c>
      <c r="D7334" s="9">
        <v>1.2372663024947548E-2</v>
      </c>
      <c r="E7334" s="9"/>
      <c r="F7334" s="255" t="s">
        <v>9136</v>
      </c>
      <c r="G7334" s="9"/>
      <c r="H7334" s="255" t="s">
        <v>9171</v>
      </c>
      <c r="I7334" s="9">
        <v>4</v>
      </c>
    </row>
    <row r="7335" spans="1:9">
      <c r="A7335" s="255" t="s">
        <v>8515</v>
      </c>
      <c r="B7335" s="9">
        <v>6</v>
      </c>
      <c r="C7335" s="255" t="s">
        <v>9104</v>
      </c>
      <c r="D7335" s="9"/>
      <c r="E7335" s="9"/>
      <c r="F7335" s="255" t="s">
        <v>9137</v>
      </c>
      <c r="G7335" s="9"/>
      <c r="H7335" s="255" t="s">
        <v>9171</v>
      </c>
      <c r="I7335" s="9">
        <v>4</v>
      </c>
    </row>
    <row r="7336" spans="1:9">
      <c r="A7336" s="255" t="s">
        <v>8516</v>
      </c>
      <c r="B7336" s="9">
        <v>6</v>
      </c>
      <c r="C7336" s="255" t="s">
        <v>9104</v>
      </c>
      <c r="D7336" s="9">
        <v>1.1260786294894356E-2</v>
      </c>
      <c r="E7336" s="9"/>
      <c r="F7336" s="255" t="s">
        <v>9138</v>
      </c>
      <c r="G7336" s="9"/>
      <c r="H7336" s="255" t="s">
        <v>9171</v>
      </c>
      <c r="I7336" s="9">
        <v>4</v>
      </c>
    </row>
    <row r="7337" spans="1:9">
      <c r="A7337" s="255" t="s">
        <v>8517</v>
      </c>
      <c r="B7337" s="9">
        <v>6</v>
      </c>
      <c r="C7337" s="255" t="s">
        <v>9104</v>
      </c>
      <c r="D7337" s="9">
        <v>6.7191799977404454E-3</v>
      </c>
      <c r="E7337" s="9"/>
      <c r="F7337" s="255" t="s">
        <v>9117</v>
      </c>
      <c r="G7337" s="9"/>
      <c r="H7337" s="255" t="s">
        <v>9171</v>
      </c>
      <c r="I7337" s="9">
        <v>4</v>
      </c>
    </row>
    <row r="7338" spans="1:9">
      <c r="A7338" s="255" t="s">
        <v>8518</v>
      </c>
      <c r="B7338" s="9">
        <v>6</v>
      </c>
      <c r="C7338" s="255" t="s">
        <v>9104</v>
      </c>
      <c r="D7338" s="9">
        <v>2.9405322136264339E-3</v>
      </c>
      <c r="E7338" s="9"/>
      <c r="F7338" s="255" t="s">
        <v>9128</v>
      </c>
      <c r="G7338" s="9"/>
      <c r="H7338" s="255" t="s">
        <v>9171</v>
      </c>
      <c r="I7338" s="9">
        <v>4</v>
      </c>
    </row>
    <row r="7339" spans="1:9">
      <c r="A7339" s="255" t="s">
        <v>8519</v>
      </c>
      <c r="B7339" s="9">
        <v>6</v>
      </c>
      <c r="C7339" s="255" t="s">
        <v>9104</v>
      </c>
      <c r="D7339" s="9">
        <v>7.3109296839660052E-3</v>
      </c>
      <c r="E7339" s="9"/>
      <c r="F7339" s="255" t="s">
        <v>9135</v>
      </c>
      <c r="G7339" s="9"/>
      <c r="H7339" s="255" t="s">
        <v>9171</v>
      </c>
      <c r="I7339" s="9">
        <v>4</v>
      </c>
    </row>
    <row r="7340" spans="1:9">
      <c r="A7340" s="255" t="s">
        <v>8520</v>
      </c>
      <c r="B7340" s="9">
        <v>6</v>
      </c>
      <c r="C7340" s="255" t="s">
        <v>9104</v>
      </c>
      <c r="D7340" s="9">
        <v>-4.0518051892770024E-3</v>
      </c>
      <c r="E7340" s="9"/>
      <c r="F7340" s="255" t="s">
        <v>9139</v>
      </c>
      <c r="G7340" s="9"/>
      <c r="H7340" s="255" t="s">
        <v>9171</v>
      </c>
      <c r="I7340" s="9">
        <v>4</v>
      </c>
    </row>
    <row r="7341" spans="1:9">
      <c r="A7341" s="255" t="s">
        <v>8521</v>
      </c>
      <c r="B7341" s="9">
        <v>6</v>
      </c>
      <c r="C7341" s="255" t="s">
        <v>9104</v>
      </c>
      <c r="D7341" s="9">
        <v>-4.2418484752068247E-3</v>
      </c>
      <c r="E7341" s="9"/>
      <c r="F7341" s="255" t="s">
        <v>9140</v>
      </c>
      <c r="G7341" s="9"/>
      <c r="H7341" s="255" t="s">
        <v>9171</v>
      </c>
      <c r="I7341" s="9">
        <v>4</v>
      </c>
    </row>
    <row r="7342" spans="1:9">
      <c r="A7342" s="255" t="s">
        <v>8522</v>
      </c>
      <c r="B7342" s="9">
        <v>7</v>
      </c>
      <c r="C7342" s="255" t="s">
        <v>9104</v>
      </c>
      <c r="D7342" s="9">
        <v>8.9049210273947008E-3</v>
      </c>
      <c r="E7342" s="9"/>
      <c r="F7342" s="255" t="s">
        <v>9132</v>
      </c>
      <c r="G7342" s="9"/>
      <c r="H7342" s="255" t="s">
        <v>9171</v>
      </c>
      <c r="I7342" s="9">
        <v>4</v>
      </c>
    </row>
    <row r="7343" spans="1:9">
      <c r="A7343" s="255" t="s">
        <v>8523</v>
      </c>
      <c r="B7343" s="9">
        <v>7</v>
      </c>
      <c r="C7343" s="255" t="s">
        <v>9104</v>
      </c>
      <c r="D7343" s="9">
        <v>8.9049210273947008E-3</v>
      </c>
      <c r="E7343" s="9"/>
      <c r="F7343" s="255" t="s">
        <v>9133</v>
      </c>
      <c r="G7343" s="9"/>
      <c r="H7343" s="255" t="s">
        <v>9171</v>
      </c>
      <c r="I7343" s="9">
        <v>4</v>
      </c>
    </row>
    <row r="7344" spans="1:9">
      <c r="A7344" s="255" t="s">
        <v>8524</v>
      </c>
      <c r="B7344" s="9">
        <v>7</v>
      </c>
      <c r="C7344" s="255" t="s">
        <v>9104</v>
      </c>
      <c r="D7344" s="9">
        <v>4.7081627108865182E-3</v>
      </c>
      <c r="E7344" s="9"/>
      <c r="F7344" s="255" t="s">
        <v>9134</v>
      </c>
      <c r="G7344" s="9"/>
      <c r="H7344" s="255" t="s">
        <v>9171</v>
      </c>
      <c r="I7344" s="9">
        <v>4</v>
      </c>
    </row>
    <row r="7345" spans="1:9">
      <c r="A7345" s="255" t="s">
        <v>8525</v>
      </c>
      <c r="B7345" s="9">
        <v>7</v>
      </c>
      <c r="C7345" s="255" t="s">
        <v>9104</v>
      </c>
      <c r="D7345" s="9"/>
      <c r="E7345" s="9"/>
      <c r="F7345" s="255" t="s">
        <v>9124</v>
      </c>
      <c r="G7345" s="9"/>
      <c r="H7345" s="255" t="s">
        <v>9171</v>
      </c>
      <c r="I7345" s="9">
        <v>4</v>
      </c>
    </row>
    <row r="7346" spans="1:9">
      <c r="A7346" s="255" t="s">
        <v>8526</v>
      </c>
      <c r="B7346" s="9">
        <v>7</v>
      </c>
      <c r="C7346" s="255" t="s">
        <v>9104</v>
      </c>
      <c r="D7346" s="9"/>
      <c r="E7346" s="9"/>
      <c r="F7346" s="255" t="s">
        <v>9123</v>
      </c>
      <c r="G7346" s="9"/>
      <c r="H7346" s="255" t="s">
        <v>9171</v>
      </c>
      <c r="I7346" s="9">
        <v>4</v>
      </c>
    </row>
    <row r="7347" spans="1:9">
      <c r="A7347" s="255" t="s">
        <v>8527</v>
      </c>
      <c r="B7347" s="9">
        <v>7</v>
      </c>
      <c r="C7347" s="255" t="s">
        <v>9104</v>
      </c>
      <c r="D7347" s="9">
        <v>1.1485567794381184E-2</v>
      </c>
      <c r="E7347" s="9"/>
      <c r="F7347" s="255" t="s">
        <v>9125</v>
      </c>
      <c r="G7347" s="9"/>
      <c r="H7347" s="255" t="s">
        <v>9171</v>
      </c>
      <c r="I7347" s="9">
        <v>4</v>
      </c>
    </row>
    <row r="7348" spans="1:9">
      <c r="A7348" s="255" t="s">
        <v>8528</v>
      </c>
      <c r="B7348" s="9">
        <v>7</v>
      </c>
      <c r="C7348" s="255" t="s">
        <v>9104</v>
      </c>
      <c r="D7348" s="9">
        <v>1.1485567794381184E-2</v>
      </c>
      <c r="E7348" s="9"/>
      <c r="F7348" s="255" t="s">
        <v>9126</v>
      </c>
      <c r="G7348" s="9"/>
      <c r="H7348" s="255" t="s">
        <v>9171</v>
      </c>
      <c r="I7348" s="9">
        <v>4</v>
      </c>
    </row>
    <row r="7349" spans="1:9">
      <c r="A7349" s="255" t="s">
        <v>8529</v>
      </c>
      <c r="B7349" s="9">
        <v>7</v>
      </c>
      <c r="C7349" s="255" t="s">
        <v>9104</v>
      </c>
      <c r="D7349" s="9">
        <v>1.1485567794381184E-2</v>
      </c>
      <c r="E7349" s="9"/>
      <c r="F7349" s="255" t="s">
        <v>9127</v>
      </c>
      <c r="G7349" s="9"/>
      <c r="H7349" s="255" t="s">
        <v>9171</v>
      </c>
      <c r="I7349" s="9">
        <v>4</v>
      </c>
    </row>
    <row r="7350" spans="1:9">
      <c r="A7350" s="255" t="s">
        <v>8530</v>
      </c>
      <c r="B7350" s="9">
        <v>7</v>
      </c>
      <c r="C7350" s="255" t="s">
        <v>9104</v>
      </c>
      <c r="D7350" s="9">
        <v>1.5695541516819657E-2</v>
      </c>
      <c r="E7350" s="9"/>
      <c r="F7350" s="255" t="s">
        <v>9130</v>
      </c>
      <c r="G7350" s="9"/>
      <c r="H7350" s="255" t="s">
        <v>9171</v>
      </c>
      <c r="I7350" s="9">
        <v>4</v>
      </c>
    </row>
    <row r="7351" spans="1:9">
      <c r="A7351" s="255" t="s">
        <v>8531</v>
      </c>
      <c r="B7351" s="9">
        <v>7</v>
      </c>
      <c r="C7351" s="255" t="s">
        <v>9104</v>
      </c>
      <c r="D7351" s="9">
        <v>1.5695541516819657E-2</v>
      </c>
      <c r="E7351" s="9"/>
      <c r="F7351" s="255" t="s">
        <v>9131</v>
      </c>
      <c r="G7351" s="9"/>
      <c r="H7351" s="255" t="s">
        <v>9171</v>
      </c>
      <c r="I7351" s="9">
        <v>4</v>
      </c>
    </row>
    <row r="7352" spans="1:9">
      <c r="A7352" s="255" t="s">
        <v>8532</v>
      </c>
      <c r="B7352" s="9">
        <v>7</v>
      </c>
      <c r="C7352" s="255" t="s">
        <v>9104</v>
      </c>
      <c r="D7352" s="9">
        <v>-6.6544984025506274E-3</v>
      </c>
      <c r="E7352" s="9"/>
      <c r="F7352" s="255" t="s">
        <v>9129</v>
      </c>
      <c r="G7352" s="9"/>
      <c r="H7352" s="255" t="s">
        <v>9171</v>
      </c>
      <c r="I7352" s="9">
        <v>4</v>
      </c>
    </row>
    <row r="7353" spans="1:9">
      <c r="A7353" s="255" t="s">
        <v>8533</v>
      </c>
      <c r="B7353" s="9">
        <v>7</v>
      </c>
      <c r="C7353" s="255" t="s">
        <v>9104</v>
      </c>
      <c r="D7353" s="9"/>
      <c r="E7353" s="9"/>
      <c r="F7353" s="255" t="s">
        <v>9118</v>
      </c>
      <c r="G7353" s="9"/>
      <c r="H7353" s="255" t="s">
        <v>9171</v>
      </c>
      <c r="I7353" s="9">
        <v>4</v>
      </c>
    </row>
    <row r="7354" spans="1:9">
      <c r="A7354" s="255" t="s">
        <v>8534</v>
      </c>
      <c r="B7354" s="9">
        <v>7</v>
      </c>
      <c r="C7354" s="255" t="s">
        <v>9104</v>
      </c>
      <c r="D7354" s="9"/>
      <c r="E7354" s="9"/>
      <c r="F7354" s="255" t="s">
        <v>9141</v>
      </c>
      <c r="G7354" s="9"/>
      <c r="H7354" s="255" t="s">
        <v>9171</v>
      </c>
      <c r="I7354" s="9">
        <v>4</v>
      </c>
    </row>
    <row r="7355" spans="1:9">
      <c r="A7355" s="255" t="s">
        <v>8535</v>
      </c>
      <c r="B7355" s="9">
        <v>7</v>
      </c>
      <c r="C7355" s="255" t="s">
        <v>9104</v>
      </c>
      <c r="D7355" s="9"/>
      <c r="E7355" s="9"/>
      <c r="F7355" s="255" t="s">
        <v>9122</v>
      </c>
      <c r="G7355" s="9"/>
      <c r="H7355" s="255" t="s">
        <v>9171</v>
      </c>
      <c r="I7355" s="9">
        <v>4</v>
      </c>
    </row>
    <row r="7356" spans="1:9">
      <c r="A7356" s="255" t="s">
        <v>8536</v>
      </c>
      <c r="B7356" s="9">
        <v>7</v>
      </c>
      <c r="C7356" s="255" t="s">
        <v>9104</v>
      </c>
      <c r="D7356" s="9"/>
      <c r="E7356" s="9"/>
      <c r="F7356" s="255" t="s">
        <v>9121</v>
      </c>
      <c r="G7356" s="9"/>
      <c r="H7356" s="255" t="s">
        <v>9171</v>
      </c>
      <c r="I7356" s="9">
        <v>4</v>
      </c>
    </row>
    <row r="7357" spans="1:9">
      <c r="A7357" s="255" t="s">
        <v>8537</v>
      </c>
      <c r="B7357" s="9">
        <v>7</v>
      </c>
      <c r="C7357" s="255" t="s">
        <v>9104</v>
      </c>
      <c r="D7357" s="9"/>
      <c r="E7357" s="9"/>
      <c r="F7357" s="255" t="s">
        <v>9119</v>
      </c>
      <c r="G7357" s="9"/>
      <c r="H7357" s="255" t="s">
        <v>9171</v>
      </c>
      <c r="I7357" s="9">
        <v>4</v>
      </c>
    </row>
    <row r="7358" spans="1:9">
      <c r="A7358" s="255" t="s">
        <v>8538</v>
      </c>
      <c r="B7358" s="9">
        <v>7</v>
      </c>
      <c r="C7358" s="255" t="s">
        <v>9104</v>
      </c>
      <c r="D7358" s="9"/>
      <c r="E7358" s="9"/>
      <c r="F7358" s="255" t="s">
        <v>9120</v>
      </c>
      <c r="G7358" s="9"/>
      <c r="H7358" s="255" t="s">
        <v>9171</v>
      </c>
      <c r="I7358" s="9">
        <v>4</v>
      </c>
    </row>
    <row r="7359" spans="1:9">
      <c r="A7359" s="255" t="s">
        <v>8539</v>
      </c>
      <c r="B7359" s="9">
        <v>7</v>
      </c>
      <c r="C7359" s="255" t="s">
        <v>9104</v>
      </c>
      <c r="D7359" s="9">
        <v>1.1877164172886633E-2</v>
      </c>
      <c r="E7359" s="9"/>
      <c r="F7359" s="255" t="s">
        <v>9136</v>
      </c>
      <c r="G7359" s="9"/>
      <c r="H7359" s="255" t="s">
        <v>9171</v>
      </c>
      <c r="I7359" s="9">
        <v>4</v>
      </c>
    </row>
    <row r="7360" spans="1:9">
      <c r="A7360" s="255" t="s">
        <v>8540</v>
      </c>
      <c r="B7360" s="9">
        <v>7</v>
      </c>
      <c r="C7360" s="255" t="s">
        <v>9104</v>
      </c>
      <c r="D7360" s="9"/>
      <c r="E7360" s="9"/>
      <c r="F7360" s="255" t="s">
        <v>9137</v>
      </c>
      <c r="G7360" s="9"/>
      <c r="H7360" s="255" t="s">
        <v>9171</v>
      </c>
      <c r="I7360" s="9">
        <v>4</v>
      </c>
    </row>
    <row r="7361" spans="1:9">
      <c r="A7361" s="255" t="s">
        <v>8541</v>
      </c>
      <c r="B7361" s="9">
        <v>7</v>
      </c>
      <c r="C7361" s="255" t="s">
        <v>9104</v>
      </c>
      <c r="D7361" s="9">
        <v>1.0554118654833742E-2</v>
      </c>
      <c r="E7361" s="9"/>
      <c r="F7361" s="255" t="s">
        <v>9138</v>
      </c>
      <c r="G7361" s="9"/>
      <c r="H7361" s="255" t="s">
        <v>9171</v>
      </c>
      <c r="I7361" s="9">
        <v>4</v>
      </c>
    </row>
    <row r="7362" spans="1:9">
      <c r="A7362" s="255" t="s">
        <v>8542</v>
      </c>
      <c r="B7362" s="9">
        <v>7</v>
      </c>
      <c r="C7362" s="255" t="s">
        <v>9104</v>
      </c>
      <c r="D7362" s="9">
        <v>6.0437689759864363E-3</v>
      </c>
      <c r="E7362" s="9"/>
      <c r="F7362" s="255" t="s">
        <v>9117</v>
      </c>
      <c r="G7362" s="9"/>
      <c r="H7362" s="255" t="s">
        <v>9171</v>
      </c>
      <c r="I7362" s="9">
        <v>4</v>
      </c>
    </row>
    <row r="7363" spans="1:9">
      <c r="A7363" s="255" t="s">
        <v>8543</v>
      </c>
      <c r="B7363" s="9">
        <v>7</v>
      </c>
      <c r="C7363" s="255" t="s">
        <v>9104</v>
      </c>
      <c r="D7363" s="9">
        <v>2.9395730472252233E-3</v>
      </c>
      <c r="E7363" s="9"/>
      <c r="F7363" s="255" t="s">
        <v>9128</v>
      </c>
      <c r="G7363" s="9"/>
      <c r="H7363" s="255" t="s">
        <v>9171</v>
      </c>
      <c r="I7363" s="9">
        <v>4</v>
      </c>
    </row>
    <row r="7364" spans="1:9">
      <c r="A7364" s="255" t="s">
        <v>8544</v>
      </c>
      <c r="B7364" s="9">
        <v>7</v>
      </c>
      <c r="C7364" s="255" t="s">
        <v>9104</v>
      </c>
      <c r="D7364" s="9">
        <v>7.5388083717505428E-3</v>
      </c>
      <c r="E7364" s="9"/>
      <c r="F7364" s="255" t="s">
        <v>9135</v>
      </c>
      <c r="G7364" s="9"/>
      <c r="H7364" s="255" t="s">
        <v>9171</v>
      </c>
      <c r="I7364" s="9">
        <v>4</v>
      </c>
    </row>
    <row r="7365" spans="1:9">
      <c r="A7365" s="255" t="s">
        <v>8545</v>
      </c>
      <c r="B7365" s="9">
        <v>7</v>
      </c>
      <c r="C7365" s="255" t="s">
        <v>9104</v>
      </c>
      <c r="D7365" s="9">
        <v>-4.3759752731251517E-3</v>
      </c>
      <c r="E7365" s="9"/>
      <c r="F7365" s="255" t="s">
        <v>9139</v>
      </c>
      <c r="G7365" s="9"/>
      <c r="H7365" s="255" t="s">
        <v>9171</v>
      </c>
      <c r="I7365" s="9">
        <v>4</v>
      </c>
    </row>
    <row r="7366" spans="1:9">
      <c r="A7366" s="255" t="s">
        <v>8546</v>
      </c>
      <c r="B7366" s="9">
        <v>7</v>
      </c>
      <c r="C7366" s="255" t="s">
        <v>9104</v>
      </c>
      <c r="D7366" s="9">
        <v>-3.7196984324576357E-3</v>
      </c>
      <c r="E7366" s="9"/>
      <c r="F7366" s="255" t="s">
        <v>9140</v>
      </c>
      <c r="G7366" s="9"/>
      <c r="H7366" s="255" t="s">
        <v>9171</v>
      </c>
      <c r="I7366" s="9">
        <v>4</v>
      </c>
    </row>
    <row r="7367" spans="1:9">
      <c r="A7367" s="255" t="s">
        <v>8547</v>
      </c>
      <c r="B7367" s="9">
        <v>8</v>
      </c>
      <c r="C7367" s="255" t="s">
        <v>9104</v>
      </c>
      <c r="D7367" s="9">
        <v>8.14736086638038E-3</v>
      </c>
      <c r="E7367" s="9"/>
      <c r="F7367" s="255" t="s">
        <v>9132</v>
      </c>
      <c r="G7367" s="9"/>
      <c r="H7367" s="255" t="s">
        <v>9171</v>
      </c>
      <c r="I7367" s="9">
        <v>4</v>
      </c>
    </row>
    <row r="7368" spans="1:9">
      <c r="A7368" s="255" t="s">
        <v>8548</v>
      </c>
      <c r="B7368" s="9">
        <v>8</v>
      </c>
      <c r="C7368" s="255" t="s">
        <v>9104</v>
      </c>
      <c r="D7368" s="9">
        <v>8.14736086638038E-3</v>
      </c>
      <c r="E7368" s="9"/>
      <c r="F7368" s="255" t="s">
        <v>9133</v>
      </c>
      <c r="G7368" s="9"/>
      <c r="H7368" s="255" t="s">
        <v>9171</v>
      </c>
      <c r="I7368" s="9">
        <v>4</v>
      </c>
    </row>
    <row r="7369" spans="1:9">
      <c r="A7369" s="255" t="s">
        <v>8549</v>
      </c>
      <c r="B7369" s="9">
        <v>8</v>
      </c>
      <c r="C7369" s="255" t="s">
        <v>9104</v>
      </c>
      <c r="D7369" s="9">
        <v>5.2447364205878907E-3</v>
      </c>
      <c r="E7369" s="9"/>
      <c r="F7369" s="255" t="s">
        <v>9134</v>
      </c>
      <c r="G7369" s="9"/>
      <c r="H7369" s="255" t="s">
        <v>9171</v>
      </c>
      <c r="I7369" s="9">
        <v>4</v>
      </c>
    </row>
    <row r="7370" spans="1:9">
      <c r="A7370" s="255" t="s">
        <v>8550</v>
      </c>
      <c r="B7370" s="9">
        <v>8</v>
      </c>
      <c r="C7370" s="255" t="s">
        <v>9104</v>
      </c>
      <c r="D7370" s="9"/>
      <c r="E7370" s="9"/>
      <c r="F7370" s="255" t="s">
        <v>9124</v>
      </c>
      <c r="G7370" s="9"/>
      <c r="H7370" s="255" t="s">
        <v>9171</v>
      </c>
      <c r="I7370" s="9">
        <v>4</v>
      </c>
    </row>
    <row r="7371" spans="1:9">
      <c r="A7371" s="255" t="s">
        <v>8551</v>
      </c>
      <c r="B7371" s="9">
        <v>8</v>
      </c>
      <c r="C7371" s="255" t="s">
        <v>9104</v>
      </c>
      <c r="D7371" s="9"/>
      <c r="E7371" s="9"/>
      <c r="F7371" s="255" t="s">
        <v>9123</v>
      </c>
      <c r="G7371" s="9"/>
      <c r="H7371" s="255" t="s">
        <v>9171</v>
      </c>
      <c r="I7371" s="9">
        <v>4</v>
      </c>
    </row>
    <row r="7372" spans="1:9">
      <c r="A7372" s="255" t="s">
        <v>8552</v>
      </c>
      <c r="B7372" s="9">
        <v>8</v>
      </c>
      <c r="C7372" s="255" t="s">
        <v>9104</v>
      </c>
      <c r="D7372" s="9">
        <v>1.1466100541969892E-2</v>
      </c>
      <c r="E7372" s="9"/>
      <c r="F7372" s="255" t="s">
        <v>9125</v>
      </c>
      <c r="G7372" s="9"/>
      <c r="H7372" s="255" t="s">
        <v>9171</v>
      </c>
      <c r="I7372" s="9">
        <v>4</v>
      </c>
    </row>
    <row r="7373" spans="1:9">
      <c r="A7373" s="255" t="s">
        <v>8553</v>
      </c>
      <c r="B7373" s="9">
        <v>8</v>
      </c>
      <c r="C7373" s="255" t="s">
        <v>9104</v>
      </c>
      <c r="D7373" s="9">
        <v>1.1466100541969892E-2</v>
      </c>
      <c r="E7373" s="9"/>
      <c r="F7373" s="255" t="s">
        <v>9126</v>
      </c>
      <c r="G7373" s="9"/>
      <c r="H7373" s="255" t="s">
        <v>9171</v>
      </c>
      <c r="I7373" s="9">
        <v>4</v>
      </c>
    </row>
    <row r="7374" spans="1:9">
      <c r="A7374" s="255" t="s">
        <v>8554</v>
      </c>
      <c r="B7374" s="9">
        <v>8</v>
      </c>
      <c r="C7374" s="255" t="s">
        <v>9104</v>
      </c>
      <c r="D7374" s="9">
        <v>1.1466100541969892E-2</v>
      </c>
      <c r="E7374" s="9"/>
      <c r="F7374" s="255" t="s">
        <v>9127</v>
      </c>
      <c r="G7374" s="9"/>
      <c r="H7374" s="255" t="s">
        <v>9171</v>
      </c>
      <c r="I7374" s="9">
        <v>4</v>
      </c>
    </row>
    <row r="7375" spans="1:9">
      <c r="A7375" s="255" t="s">
        <v>8555</v>
      </c>
      <c r="B7375" s="9">
        <v>8</v>
      </c>
      <c r="C7375" s="255" t="s">
        <v>9104</v>
      </c>
      <c r="D7375" s="9">
        <v>1.6808608693109836E-2</v>
      </c>
      <c r="E7375" s="9"/>
      <c r="F7375" s="255" t="s">
        <v>9130</v>
      </c>
      <c r="G7375" s="9"/>
      <c r="H7375" s="255" t="s">
        <v>9171</v>
      </c>
      <c r="I7375" s="9">
        <v>4</v>
      </c>
    </row>
    <row r="7376" spans="1:9">
      <c r="A7376" s="255" t="s">
        <v>8556</v>
      </c>
      <c r="B7376" s="9">
        <v>8</v>
      </c>
      <c r="C7376" s="255" t="s">
        <v>9104</v>
      </c>
      <c r="D7376" s="9">
        <v>1.6808608693109836E-2</v>
      </c>
      <c r="E7376" s="9"/>
      <c r="F7376" s="255" t="s">
        <v>9131</v>
      </c>
      <c r="G7376" s="9"/>
      <c r="H7376" s="255" t="s">
        <v>9171</v>
      </c>
      <c r="I7376" s="9">
        <v>4</v>
      </c>
    </row>
    <row r="7377" spans="1:9">
      <c r="A7377" s="255" t="s">
        <v>8557</v>
      </c>
      <c r="B7377" s="9">
        <v>8</v>
      </c>
      <c r="C7377" s="255" t="s">
        <v>9104</v>
      </c>
      <c r="D7377" s="9">
        <v>-8.2477348286931016E-3</v>
      </c>
      <c r="E7377" s="9"/>
      <c r="F7377" s="255" t="s">
        <v>9129</v>
      </c>
      <c r="G7377" s="9"/>
      <c r="H7377" s="255" t="s">
        <v>9171</v>
      </c>
      <c r="I7377" s="9">
        <v>4</v>
      </c>
    </row>
    <row r="7378" spans="1:9">
      <c r="A7378" s="255" t="s">
        <v>8558</v>
      </c>
      <c r="B7378" s="9">
        <v>8</v>
      </c>
      <c r="C7378" s="255" t="s">
        <v>9104</v>
      </c>
      <c r="D7378" s="9"/>
      <c r="E7378" s="9"/>
      <c r="F7378" s="255" t="s">
        <v>9118</v>
      </c>
      <c r="G7378" s="9"/>
      <c r="H7378" s="255" t="s">
        <v>9171</v>
      </c>
      <c r="I7378" s="9">
        <v>4</v>
      </c>
    </row>
    <row r="7379" spans="1:9">
      <c r="A7379" s="255" t="s">
        <v>8559</v>
      </c>
      <c r="B7379" s="9">
        <v>8</v>
      </c>
      <c r="C7379" s="255" t="s">
        <v>9104</v>
      </c>
      <c r="D7379" s="9"/>
      <c r="E7379" s="9"/>
      <c r="F7379" s="255" t="s">
        <v>9141</v>
      </c>
      <c r="G7379" s="9"/>
      <c r="H7379" s="255" t="s">
        <v>9171</v>
      </c>
      <c r="I7379" s="9">
        <v>4</v>
      </c>
    </row>
    <row r="7380" spans="1:9">
      <c r="A7380" s="255" t="s">
        <v>8560</v>
      </c>
      <c r="B7380" s="9">
        <v>8</v>
      </c>
      <c r="C7380" s="255" t="s">
        <v>9104</v>
      </c>
      <c r="D7380" s="9"/>
      <c r="E7380" s="9"/>
      <c r="F7380" s="255" t="s">
        <v>9122</v>
      </c>
      <c r="G7380" s="9"/>
      <c r="H7380" s="255" t="s">
        <v>9171</v>
      </c>
      <c r="I7380" s="9">
        <v>4</v>
      </c>
    </row>
    <row r="7381" spans="1:9">
      <c r="A7381" s="255" t="s">
        <v>8561</v>
      </c>
      <c r="B7381" s="9">
        <v>8</v>
      </c>
      <c r="C7381" s="255" t="s">
        <v>9104</v>
      </c>
      <c r="D7381" s="9"/>
      <c r="E7381" s="9"/>
      <c r="F7381" s="255" t="s">
        <v>9121</v>
      </c>
      <c r="G7381" s="9"/>
      <c r="H7381" s="255" t="s">
        <v>9171</v>
      </c>
      <c r="I7381" s="9">
        <v>4</v>
      </c>
    </row>
    <row r="7382" spans="1:9">
      <c r="A7382" s="255" t="s">
        <v>8562</v>
      </c>
      <c r="B7382" s="9">
        <v>8</v>
      </c>
      <c r="C7382" s="255" t="s">
        <v>9104</v>
      </c>
      <c r="D7382" s="9"/>
      <c r="E7382" s="9"/>
      <c r="F7382" s="255" t="s">
        <v>9119</v>
      </c>
      <c r="G7382" s="9"/>
      <c r="H7382" s="255" t="s">
        <v>9171</v>
      </c>
      <c r="I7382" s="9">
        <v>4</v>
      </c>
    </row>
    <row r="7383" spans="1:9">
      <c r="A7383" s="255" t="s">
        <v>8563</v>
      </c>
      <c r="B7383" s="9">
        <v>8</v>
      </c>
      <c r="C7383" s="255" t="s">
        <v>9104</v>
      </c>
      <c r="D7383" s="9"/>
      <c r="E7383" s="9"/>
      <c r="F7383" s="255" t="s">
        <v>9120</v>
      </c>
      <c r="G7383" s="9"/>
      <c r="H7383" s="255" t="s">
        <v>9171</v>
      </c>
      <c r="I7383" s="9">
        <v>4</v>
      </c>
    </row>
    <row r="7384" spans="1:9">
      <c r="A7384" s="255" t="s">
        <v>8564</v>
      </c>
      <c r="B7384" s="9">
        <v>8</v>
      </c>
      <c r="C7384" s="255" t="s">
        <v>9104</v>
      </c>
      <c r="D7384" s="9">
        <v>1.083848080305104E-2</v>
      </c>
      <c r="E7384" s="9"/>
      <c r="F7384" s="255" t="s">
        <v>9136</v>
      </c>
      <c r="G7384" s="9"/>
      <c r="H7384" s="255" t="s">
        <v>9171</v>
      </c>
      <c r="I7384" s="9">
        <v>4</v>
      </c>
    </row>
    <row r="7385" spans="1:9">
      <c r="A7385" s="255" t="s">
        <v>8565</v>
      </c>
      <c r="B7385" s="9">
        <v>8</v>
      </c>
      <c r="C7385" s="255" t="s">
        <v>9104</v>
      </c>
      <c r="D7385" s="9"/>
      <c r="E7385" s="9"/>
      <c r="F7385" s="255" t="s">
        <v>9137</v>
      </c>
      <c r="G7385" s="9"/>
      <c r="H7385" s="255" t="s">
        <v>9171</v>
      </c>
      <c r="I7385" s="9">
        <v>4</v>
      </c>
    </row>
    <row r="7386" spans="1:9">
      <c r="A7386" s="255" t="s">
        <v>8566</v>
      </c>
      <c r="B7386" s="9">
        <v>8</v>
      </c>
      <c r="C7386" s="255" t="s">
        <v>9104</v>
      </c>
      <c r="D7386" s="9">
        <v>9.9549544091822855E-3</v>
      </c>
      <c r="E7386" s="9"/>
      <c r="F7386" s="255" t="s">
        <v>9138</v>
      </c>
      <c r="G7386" s="9"/>
      <c r="H7386" s="255" t="s">
        <v>9171</v>
      </c>
      <c r="I7386" s="9">
        <v>4</v>
      </c>
    </row>
    <row r="7387" spans="1:9">
      <c r="A7387" s="255" t="s">
        <v>8567</v>
      </c>
      <c r="B7387" s="9">
        <v>8</v>
      </c>
      <c r="C7387" s="255" t="s">
        <v>9104</v>
      </c>
      <c r="D7387" s="9">
        <v>7.3318187237665757E-3</v>
      </c>
      <c r="E7387" s="9"/>
      <c r="F7387" s="255" t="s">
        <v>9117</v>
      </c>
      <c r="G7387" s="9"/>
      <c r="H7387" s="255" t="s">
        <v>9171</v>
      </c>
      <c r="I7387" s="9">
        <v>4</v>
      </c>
    </row>
    <row r="7388" spans="1:9">
      <c r="A7388" s="255" t="s">
        <v>8568</v>
      </c>
      <c r="B7388" s="9">
        <v>8</v>
      </c>
      <c r="C7388" s="255" t="s">
        <v>9104</v>
      </c>
      <c r="D7388" s="9">
        <v>3.0838397778175136E-3</v>
      </c>
      <c r="E7388" s="9"/>
      <c r="F7388" s="255" t="s">
        <v>9128</v>
      </c>
      <c r="G7388" s="9"/>
      <c r="H7388" s="255" t="s">
        <v>9171</v>
      </c>
      <c r="I7388" s="9">
        <v>4</v>
      </c>
    </row>
    <row r="7389" spans="1:9">
      <c r="A7389" s="255" t="s">
        <v>8569</v>
      </c>
      <c r="B7389" s="9">
        <v>8</v>
      </c>
      <c r="C7389" s="255" t="s">
        <v>9104</v>
      </c>
      <c r="D7389" s="9">
        <v>8.9334533416070144E-3</v>
      </c>
      <c r="E7389" s="9"/>
      <c r="F7389" s="255" t="s">
        <v>9135</v>
      </c>
      <c r="G7389" s="9"/>
      <c r="H7389" s="255" t="s">
        <v>9171</v>
      </c>
      <c r="I7389" s="9">
        <v>4</v>
      </c>
    </row>
    <row r="7390" spans="1:9">
      <c r="A7390" s="255" t="s">
        <v>8570</v>
      </c>
      <c r="B7390" s="9">
        <v>8</v>
      </c>
      <c r="C7390" s="255" t="s">
        <v>9104</v>
      </c>
      <c r="D7390" s="9">
        <v>-5.0098767076580206E-3</v>
      </c>
      <c r="E7390" s="9"/>
      <c r="F7390" s="255" t="s">
        <v>9139</v>
      </c>
      <c r="G7390" s="9"/>
      <c r="H7390" s="255" t="s">
        <v>9171</v>
      </c>
      <c r="I7390" s="9">
        <v>4</v>
      </c>
    </row>
    <row r="7391" spans="1:9">
      <c r="A7391" s="255" t="s">
        <v>8571</v>
      </c>
      <c r="B7391" s="9">
        <v>8</v>
      </c>
      <c r="C7391" s="255" t="s">
        <v>9104</v>
      </c>
      <c r="D7391" s="9">
        <v>-4.6233829796240916E-3</v>
      </c>
      <c r="E7391" s="9"/>
      <c r="F7391" s="255" t="s">
        <v>9140</v>
      </c>
      <c r="G7391" s="9"/>
      <c r="H7391" s="255" t="s">
        <v>9171</v>
      </c>
      <c r="I7391" s="9">
        <v>4</v>
      </c>
    </row>
    <row r="7392" spans="1:9">
      <c r="A7392" s="255" t="s">
        <v>8572</v>
      </c>
      <c r="B7392" s="9">
        <v>9</v>
      </c>
      <c r="C7392" s="255" t="s">
        <v>9104</v>
      </c>
      <c r="D7392" s="9">
        <v>9.0601095683669457E-3</v>
      </c>
      <c r="E7392" s="9"/>
      <c r="F7392" s="255" t="s">
        <v>9132</v>
      </c>
      <c r="G7392" s="9"/>
      <c r="H7392" s="255" t="s">
        <v>9171</v>
      </c>
      <c r="I7392" s="9">
        <v>4</v>
      </c>
    </row>
    <row r="7393" spans="1:9">
      <c r="A7393" s="255" t="s">
        <v>8573</v>
      </c>
      <c r="B7393" s="9">
        <v>9</v>
      </c>
      <c r="C7393" s="255" t="s">
        <v>9104</v>
      </c>
      <c r="D7393" s="9">
        <v>9.0601095683669457E-3</v>
      </c>
      <c r="E7393" s="9"/>
      <c r="F7393" s="255" t="s">
        <v>9133</v>
      </c>
      <c r="G7393" s="9"/>
      <c r="H7393" s="255" t="s">
        <v>9171</v>
      </c>
      <c r="I7393" s="9">
        <v>4</v>
      </c>
    </row>
    <row r="7394" spans="1:9">
      <c r="A7394" s="255" t="s">
        <v>8574</v>
      </c>
      <c r="B7394" s="9">
        <v>9</v>
      </c>
      <c r="C7394" s="255" t="s">
        <v>9104</v>
      </c>
      <c r="D7394" s="9">
        <v>5.2095415570598096E-3</v>
      </c>
      <c r="E7394" s="9"/>
      <c r="F7394" s="255" t="s">
        <v>9134</v>
      </c>
      <c r="G7394" s="9"/>
      <c r="H7394" s="255" t="s">
        <v>9171</v>
      </c>
      <c r="I7394" s="9">
        <v>4</v>
      </c>
    </row>
    <row r="7395" spans="1:9">
      <c r="A7395" s="255" t="s">
        <v>8575</v>
      </c>
      <c r="B7395" s="9">
        <v>9</v>
      </c>
      <c r="C7395" s="255" t="s">
        <v>9104</v>
      </c>
      <c r="D7395" s="9"/>
      <c r="E7395" s="9"/>
      <c r="F7395" s="255" t="s">
        <v>9124</v>
      </c>
      <c r="G7395" s="9"/>
      <c r="H7395" s="255" t="s">
        <v>9171</v>
      </c>
      <c r="I7395" s="9">
        <v>4</v>
      </c>
    </row>
    <row r="7396" spans="1:9">
      <c r="A7396" s="255" t="s">
        <v>8576</v>
      </c>
      <c r="B7396" s="9">
        <v>9</v>
      </c>
      <c r="C7396" s="255" t="s">
        <v>9104</v>
      </c>
      <c r="D7396" s="9"/>
      <c r="E7396" s="9"/>
      <c r="F7396" s="255" t="s">
        <v>9123</v>
      </c>
      <c r="G7396" s="9"/>
      <c r="H7396" s="255" t="s">
        <v>9171</v>
      </c>
      <c r="I7396" s="9">
        <v>4</v>
      </c>
    </row>
    <row r="7397" spans="1:9">
      <c r="A7397" s="255" t="s">
        <v>8577</v>
      </c>
      <c r="B7397" s="9">
        <v>9</v>
      </c>
      <c r="C7397" s="255" t="s">
        <v>9104</v>
      </c>
      <c r="D7397" s="9">
        <v>1.2483802325572868E-2</v>
      </c>
      <c r="E7397" s="9"/>
      <c r="F7397" s="255" t="s">
        <v>9125</v>
      </c>
      <c r="G7397" s="9"/>
      <c r="H7397" s="255" t="s">
        <v>9171</v>
      </c>
      <c r="I7397" s="9">
        <v>4</v>
      </c>
    </row>
    <row r="7398" spans="1:9">
      <c r="A7398" s="255" t="s">
        <v>8578</v>
      </c>
      <c r="B7398" s="9">
        <v>9</v>
      </c>
      <c r="C7398" s="255" t="s">
        <v>9104</v>
      </c>
      <c r="D7398" s="9">
        <v>1.2483802325572868E-2</v>
      </c>
      <c r="E7398" s="9"/>
      <c r="F7398" s="255" t="s">
        <v>9126</v>
      </c>
      <c r="G7398" s="9"/>
      <c r="H7398" s="255" t="s">
        <v>9171</v>
      </c>
      <c r="I7398" s="9">
        <v>4</v>
      </c>
    </row>
    <row r="7399" spans="1:9">
      <c r="A7399" s="255" t="s">
        <v>8579</v>
      </c>
      <c r="B7399" s="9">
        <v>9</v>
      </c>
      <c r="C7399" s="255" t="s">
        <v>9104</v>
      </c>
      <c r="D7399" s="9">
        <v>1.2483802325572868E-2</v>
      </c>
      <c r="E7399" s="9"/>
      <c r="F7399" s="255" t="s">
        <v>9127</v>
      </c>
      <c r="G7399" s="9"/>
      <c r="H7399" s="255" t="s">
        <v>9171</v>
      </c>
      <c r="I7399" s="9">
        <v>4</v>
      </c>
    </row>
    <row r="7400" spans="1:9">
      <c r="A7400" s="255" t="s">
        <v>8580</v>
      </c>
      <c r="B7400" s="9">
        <v>9</v>
      </c>
      <c r="C7400" s="255" t="s">
        <v>9104</v>
      </c>
      <c r="D7400" s="9">
        <v>1.7031551156265669E-2</v>
      </c>
      <c r="E7400" s="9"/>
      <c r="F7400" s="255" t="s">
        <v>9130</v>
      </c>
      <c r="G7400" s="9"/>
      <c r="H7400" s="255" t="s">
        <v>9171</v>
      </c>
      <c r="I7400" s="9">
        <v>4</v>
      </c>
    </row>
    <row r="7401" spans="1:9">
      <c r="A7401" s="255" t="s">
        <v>8581</v>
      </c>
      <c r="B7401" s="9">
        <v>9</v>
      </c>
      <c r="C7401" s="255" t="s">
        <v>9104</v>
      </c>
      <c r="D7401" s="9">
        <v>1.7031551156265669E-2</v>
      </c>
      <c r="E7401" s="9"/>
      <c r="F7401" s="255" t="s">
        <v>9131</v>
      </c>
      <c r="G7401" s="9"/>
      <c r="H7401" s="255" t="s">
        <v>9171</v>
      </c>
      <c r="I7401" s="9">
        <v>4</v>
      </c>
    </row>
    <row r="7402" spans="1:9">
      <c r="A7402" s="255" t="s">
        <v>8582</v>
      </c>
      <c r="B7402" s="9">
        <v>9</v>
      </c>
      <c r="C7402" s="255" t="s">
        <v>9104</v>
      </c>
      <c r="D7402" s="9">
        <v>-7.5511365381143595E-3</v>
      </c>
      <c r="E7402" s="9"/>
      <c r="F7402" s="255" t="s">
        <v>9129</v>
      </c>
      <c r="G7402" s="9"/>
      <c r="H7402" s="255" t="s">
        <v>9171</v>
      </c>
      <c r="I7402" s="9">
        <v>4</v>
      </c>
    </row>
    <row r="7403" spans="1:9">
      <c r="A7403" s="255" t="s">
        <v>8583</v>
      </c>
      <c r="B7403" s="9">
        <v>9</v>
      </c>
      <c r="C7403" s="255" t="s">
        <v>9104</v>
      </c>
      <c r="D7403" s="9"/>
      <c r="E7403" s="9"/>
      <c r="F7403" s="255" t="s">
        <v>9118</v>
      </c>
      <c r="G7403" s="9"/>
      <c r="H7403" s="255" t="s">
        <v>9171</v>
      </c>
      <c r="I7403" s="9">
        <v>4</v>
      </c>
    </row>
    <row r="7404" spans="1:9">
      <c r="A7404" s="255" t="s">
        <v>8584</v>
      </c>
      <c r="B7404" s="9">
        <v>9</v>
      </c>
      <c r="C7404" s="255" t="s">
        <v>9104</v>
      </c>
      <c r="D7404" s="9"/>
      <c r="E7404" s="9"/>
      <c r="F7404" s="255" t="s">
        <v>9141</v>
      </c>
      <c r="G7404" s="9"/>
      <c r="H7404" s="255" t="s">
        <v>9171</v>
      </c>
      <c r="I7404" s="9">
        <v>4</v>
      </c>
    </row>
    <row r="7405" spans="1:9">
      <c r="A7405" s="255" t="s">
        <v>8585</v>
      </c>
      <c r="B7405" s="9">
        <v>9</v>
      </c>
      <c r="C7405" s="255" t="s">
        <v>9104</v>
      </c>
      <c r="D7405" s="9"/>
      <c r="E7405" s="9"/>
      <c r="F7405" s="255" t="s">
        <v>9122</v>
      </c>
      <c r="G7405" s="9"/>
      <c r="H7405" s="255" t="s">
        <v>9171</v>
      </c>
      <c r="I7405" s="9">
        <v>4</v>
      </c>
    </row>
    <row r="7406" spans="1:9">
      <c r="A7406" s="255" t="s">
        <v>8586</v>
      </c>
      <c r="B7406" s="9">
        <v>9</v>
      </c>
      <c r="C7406" s="255" t="s">
        <v>9104</v>
      </c>
      <c r="D7406" s="9"/>
      <c r="E7406" s="9"/>
      <c r="F7406" s="255" t="s">
        <v>9121</v>
      </c>
      <c r="G7406" s="9"/>
      <c r="H7406" s="255" t="s">
        <v>9171</v>
      </c>
      <c r="I7406" s="9">
        <v>4</v>
      </c>
    </row>
    <row r="7407" spans="1:9">
      <c r="A7407" s="255" t="s">
        <v>8587</v>
      </c>
      <c r="B7407" s="9">
        <v>9</v>
      </c>
      <c r="C7407" s="255" t="s">
        <v>9104</v>
      </c>
      <c r="D7407" s="9"/>
      <c r="E7407" s="9"/>
      <c r="F7407" s="255" t="s">
        <v>9119</v>
      </c>
      <c r="G7407" s="9"/>
      <c r="H7407" s="255" t="s">
        <v>9171</v>
      </c>
      <c r="I7407" s="9">
        <v>4</v>
      </c>
    </row>
    <row r="7408" spans="1:9">
      <c r="A7408" s="255" t="s">
        <v>8588</v>
      </c>
      <c r="B7408" s="9">
        <v>9</v>
      </c>
      <c r="C7408" s="255" t="s">
        <v>9104</v>
      </c>
      <c r="D7408" s="9"/>
      <c r="E7408" s="9"/>
      <c r="F7408" s="255" t="s">
        <v>9120</v>
      </c>
      <c r="G7408" s="9"/>
      <c r="H7408" s="255" t="s">
        <v>9171</v>
      </c>
      <c r="I7408" s="9">
        <v>4</v>
      </c>
    </row>
    <row r="7409" spans="1:9">
      <c r="A7409" s="255" t="s">
        <v>8589</v>
      </c>
      <c r="B7409" s="9">
        <v>9</v>
      </c>
      <c r="C7409" s="255" t="s">
        <v>9104</v>
      </c>
      <c r="D7409" s="9">
        <v>1.128650692345122E-2</v>
      </c>
      <c r="E7409" s="9"/>
      <c r="F7409" s="255" t="s">
        <v>9136</v>
      </c>
      <c r="G7409" s="9"/>
      <c r="H7409" s="255" t="s">
        <v>9171</v>
      </c>
      <c r="I7409" s="9">
        <v>4</v>
      </c>
    </row>
    <row r="7410" spans="1:9">
      <c r="A7410" s="255" t="s">
        <v>8590</v>
      </c>
      <c r="B7410" s="9">
        <v>9</v>
      </c>
      <c r="C7410" s="255" t="s">
        <v>9104</v>
      </c>
      <c r="D7410" s="9"/>
      <c r="E7410" s="9"/>
      <c r="F7410" s="255" t="s">
        <v>9137</v>
      </c>
      <c r="G7410" s="9"/>
      <c r="H7410" s="255" t="s">
        <v>9171</v>
      </c>
      <c r="I7410" s="9">
        <v>4</v>
      </c>
    </row>
    <row r="7411" spans="1:9">
      <c r="A7411" s="255" t="s">
        <v>8591</v>
      </c>
      <c r="B7411" s="9">
        <v>9</v>
      </c>
      <c r="C7411" s="255" t="s">
        <v>9104</v>
      </c>
      <c r="D7411" s="9">
        <v>1.0454218147704624E-2</v>
      </c>
      <c r="E7411" s="9"/>
      <c r="F7411" s="255" t="s">
        <v>9138</v>
      </c>
      <c r="G7411" s="9"/>
      <c r="H7411" s="255" t="s">
        <v>9171</v>
      </c>
      <c r="I7411" s="9">
        <v>4</v>
      </c>
    </row>
    <row r="7412" spans="1:9">
      <c r="A7412" s="255" t="s">
        <v>8592</v>
      </c>
      <c r="B7412" s="9">
        <v>9</v>
      </c>
      <c r="C7412" s="255" t="s">
        <v>9104</v>
      </c>
      <c r="D7412" s="9">
        <v>6.5450724130960069E-3</v>
      </c>
      <c r="E7412" s="9"/>
      <c r="F7412" s="255" t="s">
        <v>9117</v>
      </c>
      <c r="G7412" s="9"/>
      <c r="H7412" s="255" t="s">
        <v>9171</v>
      </c>
      <c r="I7412" s="9">
        <v>4</v>
      </c>
    </row>
    <row r="7413" spans="1:9">
      <c r="A7413" s="255" t="s">
        <v>8593</v>
      </c>
      <c r="B7413" s="9">
        <v>9</v>
      </c>
      <c r="C7413" s="255" t="s">
        <v>9104</v>
      </c>
      <c r="D7413" s="9">
        <v>3.1009458623015183E-3</v>
      </c>
      <c r="E7413" s="9"/>
      <c r="F7413" s="255" t="s">
        <v>9128</v>
      </c>
      <c r="G7413" s="9"/>
      <c r="H7413" s="255" t="s">
        <v>9171</v>
      </c>
      <c r="I7413" s="9">
        <v>4</v>
      </c>
    </row>
    <row r="7414" spans="1:9">
      <c r="A7414" s="255" t="s">
        <v>8594</v>
      </c>
      <c r="B7414" s="9">
        <v>9</v>
      </c>
      <c r="C7414" s="255" t="s">
        <v>9104</v>
      </c>
      <c r="D7414" s="9">
        <v>8.6858599716915629E-3</v>
      </c>
      <c r="E7414" s="9"/>
      <c r="F7414" s="255" t="s">
        <v>9135</v>
      </c>
      <c r="G7414" s="9"/>
      <c r="H7414" s="255" t="s">
        <v>9171</v>
      </c>
      <c r="I7414" s="9">
        <v>4</v>
      </c>
    </row>
    <row r="7415" spans="1:9">
      <c r="A7415" s="255" t="s">
        <v>8595</v>
      </c>
      <c r="B7415" s="9">
        <v>9</v>
      </c>
      <c r="C7415" s="255" t="s">
        <v>9104</v>
      </c>
      <c r="D7415" s="9">
        <v>-4.5933620284614252E-3</v>
      </c>
      <c r="E7415" s="9"/>
      <c r="F7415" s="255" t="s">
        <v>9139</v>
      </c>
      <c r="G7415" s="9"/>
      <c r="H7415" s="255" t="s">
        <v>9171</v>
      </c>
      <c r="I7415" s="9">
        <v>4</v>
      </c>
    </row>
    <row r="7416" spans="1:9">
      <c r="A7416" s="255" t="s">
        <v>8596</v>
      </c>
      <c r="B7416" s="9">
        <v>9</v>
      </c>
      <c r="C7416" s="255" t="s">
        <v>9104</v>
      </c>
      <c r="D7416" s="9">
        <v>-4.0739669955692252E-3</v>
      </c>
      <c r="E7416" s="9"/>
      <c r="F7416" s="255" t="s">
        <v>9140</v>
      </c>
      <c r="G7416" s="9"/>
      <c r="H7416" s="255" t="s">
        <v>9171</v>
      </c>
      <c r="I7416" s="9">
        <v>4</v>
      </c>
    </row>
    <row r="7417" spans="1:9">
      <c r="A7417" s="255" t="s">
        <v>8597</v>
      </c>
      <c r="B7417" s="9">
        <v>10</v>
      </c>
      <c r="C7417" s="255" t="s">
        <v>9104</v>
      </c>
      <c r="D7417" s="9">
        <v>7.8616388372842877E-3</v>
      </c>
      <c r="E7417" s="9"/>
      <c r="F7417" s="255" t="s">
        <v>9132</v>
      </c>
      <c r="G7417" s="9"/>
      <c r="H7417" s="255" t="s">
        <v>9171</v>
      </c>
      <c r="I7417" s="9">
        <v>4</v>
      </c>
    </row>
    <row r="7418" spans="1:9">
      <c r="A7418" s="255" t="s">
        <v>8598</v>
      </c>
      <c r="B7418" s="9">
        <v>10</v>
      </c>
      <c r="C7418" s="255" t="s">
        <v>9104</v>
      </c>
      <c r="D7418" s="9">
        <v>7.8616388372842877E-3</v>
      </c>
      <c r="E7418" s="9"/>
      <c r="F7418" s="255" t="s">
        <v>9133</v>
      </c>
      <c r="G7418" s="9"/>
      <c r="H7418" s="255" t="s">
        <v>9171</v>
      </c>
      <c r="I7418" s="9">
        <v>4</v>
      </c>
    </row>
    <row r="7419" spans="1:9">
      <c r="A7419" s="255" t="s">
        <v>8599</v>
      </c>
      <c r="B7419" s="9">
        <v>10</v>
      </c>
      <c r="C7419" s="255" t="s">
        <v>9104</v>
      </c>
      <c r="D7419" s="9">
        <v>5.5852967155325343E-3</v>
      </c>
      <c r="E7419" s="9"/>
      <c r="F7419" s="255" t="s">
        <v>9134</v>
      </c>
      <c r="G7419" s="9"/>
      <c r="H7419" s="255" t="s">
        <v>9171</v>
      </c>
      <c r="I7419" s="9">
        <v>4</v>
      </c>
    </row>
    <row r="7420" spans="1:9">
      <c r="A7420" s="255" t="s">
        <v>8600</v>
      </c>
      <c r="B7420" s="9">
        <v>10</v>
      </c>
      <c r="C7420" s="255" t="s">
        <v>9104</v>
      </c>
      <c r="D7420" s="9"/>
      <c r="E7420" s="9"/>
      <c r="F7420" s="255" t="s">
        <v>9124</v>
      </c>
      <c r="G7420" s="9"/>
      <c r="H7420" s="255" t="s">
        <v>9171</v>
      </c>
      <c r="I7420" s="9">
        <v>4</v>
      </c>
    </row>
    <row r="7421" spans="1:9">
      <c r="A7421" s="255" t="s">
        <v>8601</v>
      </c>
      <c r="B7421" s="9">
        <v>10</v>
      </c>
      <c r="C7421" s="255" t="s">
        <v>9104</v>
      </c>
      <c r="D7421" s="9"/>
      <c r="E7421" s="9"/>
      <c r="F7421" s="255" t="s">
        <v>9123</v>
      </c>
      <c r="G7421" s="9"/>
      <c r="H7421" s="255" t="s">
        <v>9171</v>
      </c>
      <c r="I7421" s="9">
        <v>4</v>
      </c>
    </row>
    <row r="7422" spans="1:9">
      <c r="A7422" s="255" t="s">
        <v>8602</v>
      </c>
      <c r="B7422" s="9">
        <v>10</v>
      </c>
      <c r="C7422" s="255" t="s">
        <v>9104</v>
      </c>
      <c r="D7422" s="9">
        <v>1.1693149884099944E-2</v>
      </c>
      <c r="E7422" s="9"/>
      <c r="F7422" s="255" t="s">
        <v>9125</v>
      </c>
      <c r="G7422" s="9"/>
      <c r="H7422" s="255" t="s">
        <v>9171</v>
      </c>
      <c r="I7422" s="9">
        <v>4</v>
      </c>
    </row>
    <row r="7423" spans="1:9">
      <c r="A7423" s="255" t="s">
        <v>8603</v>
      </c>
      <c r="B7423" s="9">
        <v>10</v>
      </c>
      <c r="C7423" s="255" t="s">
        <v>9104</v>
      </c>
      <c r="D7423" s="9">
        <v>1.1693149884099944E-2</v>
      </c>
      <c r="E7423" s="9"/>
      <c r="F7423" s="255" t="s">
        <v>9126</v>
      </c>
      <c r="G7423" s="9"/>
      <c r="H7423" s="255" t="s">
        <v>9171</v>
      </c>
      <c r="I7423" s="9">
        <v>4</v>
      </c>
    </row>
    <row r="7424" spans="1:9">
      <c r="A7424" s="255" t="s">
        <v>8604</v>
      </c>
      <c r="B7424" s="9">
        <v>10</v>
      </c>
      <c r="C7424" s="255" t="s">
        <v>9104</v>
      </c>
      <c r="D7424" s="9">
        <v>1.1693149884099944E-2</v>
      </c>
      <c r="E7424" s="9"/>
      <c r="F7424" s="255" t="s">
        <v>9127</v>
      </c>
      <c r="G7424" s="9"/>
      <c r="H7424" s="255" t="s">
        <v>9171</v>
      </c>
      <c r="I7424" s="9">
        <v>4</v>
      </c>
    </row>
    <row r="7425" spans="1:9">
      <c r="A7425" s="255" t="s">
        <v>8605</v>
      </c>
      <c r="B7425" s="9">
        <v>10</v>
      </c>
      <c r="C7425" s="255" t="s">
        <v>9104</v>
      </c>
      <c r="D7425" s="9">
        <v>1.8220595992211014E-2</v>
      </c>
      <c r="E7425" s="9"/>
      <c r="F7425" s="255" t="s">
        <v>9130</v>
      </c>
      <c r="G7425" s="9"/>
      <c r="H7425" s="255" t="s">
        <v>9171</v>
      </c>
      <c r="I7425" s="9">
        <v>4</v>
      </c>
    </row>
    <row r="7426" spans="1:9">
      <c r="A7426" s="255" t="s">
        <v>8606</v>
      </c>
      <c r="B7426" s="9">
        <v>10</v>
      </c>
      <c r="C7426" s="255" t="s">
        <v>9104</v>
      </c>
      <c r="D7426" s="9">
        <v>1.8220595992211014E-2</v>
      </c>
      <c r="E7426" s="9"/>
      <c r="F7426" s="255" t="s">
        <v>9131</v>
      </c>
      <c r="G7426" s="9"/>
      <c r="H7426" s="255" t="s">
        <v>9171</v>
      </c>
      <c r="I7426" s="9">
        <v>4</v>
      </c>
    </row>
    <row r="7427" spans="1:9">
      <c r="A7427" s="255" t="s">
        <v>8607</v>
      </c>
      <c r="B7427" s="9">
        <v>10</v>
      </c>
      <c r="C7427" s="255" t="s">
        <v>9104</v>
      </c>
      <c r="D7427" s="9">
        <v>-1.0141689751627452E-2</v>
      </c>
      <c r="E7427" s="9"/>
      <c r="F7427" s="255" t="s">
        <v>9129</v>
      </c>
      <c r="G7427" s="9"/>
      <c r="H7427" s="255" t="s">
        <v>9171</v>
      </c>
      <c r="I7427" s="9">
        <v>4</v>
      </c>
    </row>
    <row r="7428" spans="1:9">
      <c r="A7428" s="255" t="s">
        <v>8608</v>
      </c>
      <c r="B7428" s="9">
        <v>10</v>
      </c>
      <c r="C7428" s="255" t="s">
        <v>9104</v>
      </c>
      <c r="D7428" s="9"/>
      <c r="E7428" s="9"/>
      <c r="F7428" s="255" t="s">
        <v>9118</v>
      </c>
      <c r="G7428" s="9"/>
      <c r="H7428" s="255" t="s">
        <v>9171</v>
      </c>
      <c r="I7428" s="9">
        <v>4</v>
      </c>
    </row>
    <row r="7429" spans="1:9">
      <c r="A7429" s="255" t="s">
        <v>8609</v>
      </c>
      <c r="B7429" s="9">
        <v>10</v>
      </c>
      <c r="C7429" s="255" t="s">
        <v>9104</v>
      </c>
      <c r="D7429" s="9"/>
      <c r="E7429" s="9"/>
      <c r="F7429" s="255" t="s">
        <v>9141</v>
      </c>
      <c r="G7429" s="9"/>
      <c r="H7429" s="255" t="s">
        <v>9171</v>
      </c>
      <c r="I7429" s="9">
        <v>4</v>
      </c>
    </row>
    <row r="7430" spans="1:9">
      <c r="A7430" s="255" t="s">
        <v>8610</v>
      </c>
      <c r="B7430" s="9">
        <v>10</v>
      </c>
      <c r="C7430" s="255" t="s">
        <v>9104</v>
      </c>
      <c r="D7430" s="9"/>
      <c r="E7430" s="9"/>
      <c r="F7430" s="255" t="s">
        <v>9122</v>
      </c>
      <c r="G7430" s="9"/>
      <c r="H7430" s="255" t="s">
        <v>9171</v>
      </c>
      <c r="I7430" s="9">
        <v>4</v>
      </c>
    </row>
    <row r="7431" spans="1:9">
      <c r="A7431" s="255" t="s">
        <v>8611</v>
      </c>
      <c r="B7431" s="9">
        <v>10</v>
      </c>
      <c r="C7431" s="255" t="s">
        <v>9104</v>
      </c>
      <c r="D7431" s="9"/>
      <c r="E7431" s="9"/>
      <c r="F7431" s="255" t="s">
        <v>9121</v>
      </c>
      <c r="G7431" s="9"/>
      <c r="H7431" s="255" t="s">
        <v>9171</v>
      </c>
      <c r="I7431" s="9">
        <v>4</v>
      </c>
    </row>
    <row r="7432" spans="1:9">
      <c r="A7432" s="255" t="s">
        <v>8612</v>
      </c>
      <c r="B7432" s="9">
        <v>10</v>
      </c>
      <c r="C7432" s="255" t="s">
        <v>9104</v>
      </c>
      <c r="D7432" s="9"/>
      <c r="E7432" s="9"/>
      <c r="F7432" s="255" t="s">
        <v>9119</v>
      </c>
      <c r="G7432" s="9"/>
      <c r="H7432" s="255" t="s">
        <v>9171</v>
      </c>
      <c r="I7432" s="9">
        <v>4</v>
      </c>
    </row>
    <row r="7433" spans="1:9">
      <c r="A7433" s="255" t="s">
        <v>8613</v>
      </c>
      <c r="B7433" s="9">
        <v>10</v>
      </c>
      <c r="C7433" s="255" t="s">
        <v>9104</v>
      </c>
      <c r="D7433" s="9"/>
      <c r="E7433" s="9"/>
      <c r="F7433" s="255" t="s">
        <v>9120</v>
      </c>
      <c r="G7433" s="9"/>
      <c r="H7433" s="255" t="s">
        <v>9171</v>
      </c>
      <c r="I7433" s="9">
        <v>4</v>
      </c>
    </row>
    <row r="7434" spans="1:9">
      <c r="A7434" s="255" t="s">
        <v>8614</v>
      </c>
      <c r="B7434" s="9">
        <v>10</v>
      </c>
      <c r="C7434" s="255" t="s">
        <v>9104</v>
      </c>
      <c r="D7434" s="9">
        <v>1.0783920604590847E-2</v>
      </c>
      <c r="E7434" s="9"/>
      <c r="F7434" s="255" t="s">
        <v>9136</v>
      </c>
      <c r="G7434" s="9"/>
      <c r="H7434" s="255" t="s">
        <v>9171</v>
      </c>
      <c r="I7434" s="9">
        <v>4</v>
      </c>
    </row>
    <row r="7435" spans="1:9">
      <c r="A7435" s="255" t="s">
        <v>8615</v>
      </c>
      <c r="B7435" s="9">
        <v>10</v>
      </c>
      <c r="C7435" s="255" t="s">
        <v>9104</v>
      </c>
      <c r="D7435" s="9"/>
      <c r="E7435" s="9"/>
      <c r="F7435" s="255" t="s">
        <v>9137</v>
      </c>
      <c r="G7435" s="9"/>
      <c r="H7435" s="255" t="s">
        <v>9171</v>
      </c>
      <c r="I7435" s="9">
        <v>4</v>
      </c>
    </row>
    <row r="7436" spans="1:9">
      <c r="A7436" s="255" t="s">
        <v>8616</v>
      </c>
      <c r="B7436" s="9">
        <v>10</v>
      </c>
      <c r="C7436" s="255" t="s">
        <v>9104</v>
      </c>
      <c r="D7436" s="9">
        <v>9.5388124902304385E-3</v>
      </c>
      <c r="E7436" s="9"/>
      <c r="F7436" s="255" t="s">
        <v>9138</v>
      </c>
      <c r="G7436" s="9"/>
      <c r="H7436" s="255" t="s">
        <v>9171</v>
      </c>
      <c r="I7436" s="9">
        <v>4</v>
      </c>
    </row>
    <row r="7437" spans="1:9">
      <c r="A7437" s="255" t="s">
        <v>8617</v>
      </c>
      <c r="B7437" s="9">
        <v>10</v>
      </c>
      <c r="C7437" s="255" t="s">
        <v>9104</v>
      </c>
      <c r="D7437" s="9">
        <v>8.4689163120422652E-3</v>
      </c>
      <c r="E7437" s="9"/>
      <c r="F7437" s="255" t="s">
        <v>9117</v>
      </c>
      <c r="G7437" s="9"/>
      <c r="H7437" s="255" t="s">
        <v>9171</v>
      </c>
      <c r="I7437" s="9">
        <v>4</v>
      </c>
    </row>
    <row r="7438" spans="1:9">
      <c r="A7438" s="255" t="s">
        <v>8618</v>
      </c>
      <c r="B7438" s="9">
        <v>10</v>
      </c>
      <c r="C7438" s="255" t="s">
        <v>9104</v>
      </c>
      <c r="D7438" s="9">
        <v>3.0119814123773514E-3</v>
      </c>
      <c r="E7438" s="9"/>
      <c r="F7438" s="255" t="s">
        <v>9128</v>
      </c>
      <c r="G7438" s="9"/>
      <c r="H7438" s="255" t="s">
        <v>9171</v>
      </c>
      <c r="I7438" s="9">
        <v>4</v>
      </c>
    </row>
    <row r="7439" spans="1:9">
      <c r="A7439" s="255" t="s">
        <v>8619</v>
      </c>
      <c r="B7439" s="9">
        <v>10</v>
      </c>
      <c r="C7439" s="255" t="s">
        <v>9104</v>
      </c>
      <c r="D7439" s="9">
        <v>1.082901250177869E-2</v>
      </c>
      <c r="E7439" s="9"/>
      <c r="F7439" s="255" t="s">
        <v>9135</v>
      </c>
      <c r="G7439" s="9"/>
      <c r="H7439" s="255" t="s">
        <v>9171</v>
      </c>
      <c r="I7439" s="9">
        <v>4</v>
      </c>
    </row>
    <row r="7440" spans="1:9">
      <c r="A7440" s="255" t="s">
        <v>8620</v>
      </c>
      <c r="B7440" s="9">
        <v>10</v>
      </c>
      <c r="C7440" s="255" t="s">
        <v>9104</v>
      </c>
      <c r="D7440" s="9">
        <v>-5.1821926228030413E-3</v>
      </c>
      <c r="E7440" s="9"/>
      <c r="F7440" s="255" t="s">
        <v>9139</v>
      </c>
      <c r="G7440" s="9"/>
      <c r="H7440" s="255" t="s">
        <v>9171</v>
      </c>
      <c r="I7440" s="9">
        <v>4</v>
      </c>
    </row>
    <row r="7441" spans="1:9">
      <c r="A7441" s="255" t="s">
        <v>8621</v>
      </c>
      <c r="B7441" s="9">
        <v>10</v>
      </c>
      <c r="C7441" s="255" t="s">
        <v>9104</v>
      </c>
      <c r="D7441" s="9">
        <v>-5.6810046742764844E-3</v>
      </c>
      <c r="E7441" s="9"/>
      <c r="F7441" s="255" t="s">
        <v>9140</v>
      </c>
      <c r="G7441" s="9"/>
      <c r="H7441" s="255" t="s">
        <v>9171</v>
      </c>
      <c r="I7441" s="9">
        <v>4</v>
      </c>
    </row>
    <row r="7442" spans="1:9">
      <c r="A7442" s="255" t="s">
        <v>8628</v>
      </c>
      <c r="B7442" s="9">
        <v>1</v>
      </c>
      <c r="C7442" s="255" t="s">
        <v>9105</v>
      </c>
      <c r="D7442" s="9">
        <v>0.46531350023054158</v>
      </c>
      <c r="E7442" s="9">
        <v>1741199.3575726699</v>
      </c>
      <c r="F7442" s="255" t="s">
        <v>9132</v>
      </c>
      <c r="G7442" s="9"/>
      <c r="H7442" s="255" t="s">
        <v>9171</v>
      </c>
      <c r="I7442" s="9">
        <v>4</v>
      </c>
    </row>
    <row r="7443" spans="1:9">
      <c r="A7443" s="255" t="s">
        <v>8634</v>
      </c>
      <c r="B7443" s="9">
        <v>1</v>
      </c>
      <c r="C7443" s="255" t="s">
        <v>9105</v>
      </c>
      <c r="D7443" s="9"/>
      <c r="E7443" s="9">
        <v>1741199.3575726699</v>
      </c>
      <c r="F7443" s="255" t="s">
        <v>9118</v>
      </c>
      <c r="G7443" s="9"/>
      <c r="H7443" s="255" t="s">
        <v>9171</v>
      </c>
      <c r="I7443" s="9">
        <v>4</v>
      </c>
    </row>
    <row r="7444" spans="1:9">
      <c r="A7444" s="255" t="s">
        <v>8633</v>
      </c>
      <c r="B7444" s="9">
        <v>1</v>
      </c>
      <c r="C7444" s="255" t="s">
        <v>9105</v>
      </c>
      <c r="D7444" s="9"/>
      <c r="E7444" s="9">
        <v>1741199.3575726699</v>
      </c>
      <c r="F7444" s="255" t="s">
        <v>9141</v>
      </c>
      <c r="G7444" s="9"/>
      <c r="H7444" s="255" t="s">
        <v>9171</v>
      </c>
      <c r="I7444" s="9">
        <v>4</v>
      </c>
    </row>
    <row r="7445" spans="1:9">
      <c r="A7445" s="255" t="s">
        <v>8626</v>
      </c>
      <c r="B7445" s="9">
        <v>1</v>
      </c>
      <c r="C7445" s="255" t="s">
        <v>9105</v>
      </c>
      <c r="D7445" s="9">
        <v>3.708920948817656E-2</v>
      </c>
      <c r="E7445" s="9">
        <v>1741199.3575726699</v>
      </c>
      <c r="F7445" s="255" t="s">
        <v>9126</v>
      </c>
      <c r="G7445" s="9"/>
      <c r="H7445" s="255" t="s">
        <v>9171</v>
      </c>
      <c r="I7445" s="9">
        <v>4</v>
      </c>
    </row>
    <row r="7446" spans="1:9">
      <c r="A7446" s="255" t="s">
        <v>8630</v>
      </c>
      <c r="B7446" s="9">
        <v>1</v>
      </c>
      <c r="C7446" s="255" t="s">
        <v>9105</v>
      </c>
      <c r="D7446" s="9">
        <v>1.49400028106592E-2</v>
      </c>
      <c r="E7446" s="9">
        <v>1741199.3575726699</v>
      </c>
      <c r="F7446" s="255" t="s">
        <v>9117</v>
      </c>
      <c r="G7446" s="9"/>
      <c r="H7446" s="255" t="s">
        <v>9171</v>
      </c>
      <c r="I7446" s="9">
        <v>4</v>
      </c>
    </row>
    <row r="7447" spans="1:9">
      <c r="A7447" s="255" t="s">
        <v>8641</v>
      </c>
      <c r="B7447" s="9">
        <v>1</v>
      </c>
      <c r="C7447" s="255" t="s">
        <v>9105</v>
      </c>
      <c r="D7447" s="9">
        <v>1.784246958119683E-2</v>
      </c>
      <c r="E7447" s="9">
        <v>1741199.3575726699</v>
      </c>
      <c r="F7447" s="255" t="s">
        <v>9135</v>
      </c>
      <c r="G7447" s="9"/>
      <c r="H7447" s="255" t="s">
        <v>9171</v>
      </c>
      <c r="I7447" s="9">
        <v>4</v>
      </c>
    </row>
    <row r="7448" spans="1:9">
      <c r="A7448" s="255" t="s">
        <v>8642</v>
      </c>
      <c r="B7448" s="9">
        <v>1</v>
      </c>
      <c r="C7448" s="255" t="s">
        <v>9105</v>
      </c>
      <c r="D7448" s="9"/>
      <c r="E7448" s="9">
        <v>1741199.3575726699</v>
      </c>
      <c r="F7448" s="255" t="s">
        <v>9124</v>
      </c>
      <c r="G7448" s="9"/>
      <c r="H7448" s="255" t="s">
        <v>9171</v>
      </c>
      <c r="I7448" s="9">
        <v>4</v>
      </c>
    </row>
    <row r="7449" spans="1:9">
      <c r="A7449" s="255" t="s">
        <v>8631</v>
      </c>
      <c r="B7449" s="9">
        <v>1</v>
      </c>
      <c r="C7449" s="255" t="s">
        <v>9105</v>
      </c>
      <c r="D7449" s="9">
        <v>4.092387234003173E-3</v>
      </c>
      <c r="E7449" s="9">
        <v>1741199.3575726699</v>
      </c>
      <c r="F7449" s="255" t="s">
        <v>9139</v>
      </c>
      <c r="G7449" s="9"/>
      <c r="H7449" s="255" t="s">
        <v>9171</v>
      </c>
      <c r="I7449" s="9">
        <v>4</v>
      </c>
    </row>
    <row r="7450" spans="1:9">
      <c r="A7450" s="255" t="s">
        <v>8640</v>
      </c>
      <c r="B7450" s="9">
        <v>1</v>
      </c>
      <c r="C7450" s="255" t="s">
        <v>9105</v>
      </c>
      <c r="D7450" s="9">
        <v>3.708920948817656E-2</v>
      </c>
      <c r="E7450" s="9">
        <v>1741199.3575726699</v>
      </c>
      <c r="F7450" s="255" t="s">
        <v>9125</v>
      </c>
      <c r="G7450" s="9"/>
      <c r="H7450" s="255" t="s">
        <v>9171</v>
      </c>
      <c r="I7450" s="9">
        <v>4</v>
      </c>
    </row>
    <row r="7451" spans="1:9">
      <c r="A7451" s="255" t="s">
        <v>8644</v>
      </c>
      <c r="B7451" s="9">
        <v>1</v>
      </c>
      <c r="C7451" s="255" t="s">
        <v>9105</v>
      </c>
      <c r="D7451" s="9">
        <v>2.3640465863154447E-2</v>
      </c>
      <c r="E7451" s="9">
        <v>1741199.3575726699</v>
      </c>
      <c r="F7451" s="255" t="s">
        <v>9128</v>
      </c>
      <c r="G7451" s="9"/>
      <c r="H7451" s="255" t="s">
        <v>9171</v>
      </c>
      <c r="I7451" s="9">
        <v>4</v>
      </c>
    </row>
    <row r="7452" spans="1:9">
      <c r="A7452" s="255" t="s">
        <v>8629</v>
      </c>
      <c r="B7452" s="9">
        <v>1</v>
      </c>
      <c r="C7452" s="255" t="s">
        <v>9105</v>
      </c>
      <c r="D7452" s="9">
        <v>0.46531350023054158</v>
      </c>
      <c r="E7452" s="9">
        <v>1741199.3575726699</v>
      </c>
      <c r="F7452" s="255" t="s">
        <v>9133</v>
      </c>
      <c r="G7452" s="9"/>
      <c r="H7452" s="255" t="s">
        <v>9171</v>
      </c>
      <c r="I7452" s="9">
        <v>4</v>
      </c>
    </row>
    <row r="7453" spans="1:9">
      <c r="A7453" s="255" t="s">
        <v>8645</v>
      </c>
      <c r="B7453" s="9">
        <v>1</v>
      </c>
      <c r="C7453" s="255" t="s">
        <v>9105</v>
      </c>
      <c r="D7453" s="9"/>
      <c r="E7453" s="9">
        <v>1741199.3575726699</v>
      </c>
      <c r="F7453" s="255" t="s">
        <v>9119</v>
      </c>
      <c r="G7453" s="9"/>
      <c r="H7453" s="255" t="s">
        <v>9171</v>
      </c>
      <c r="I7453" s="9">
        <v>4</v>
      </c>
    </row>
    <row r="7454" spans="1:9">
      <c r="A7454" s="255" t="s">
        <v>8646</v>
      </c>
      <c r="B7454" s="9">
        <v>1</v>
      </c>
      <c r="C7454" s="255" t="s">
        <v>9105</v>
      </c>
      <c r="D7454" s="9">
        <v>1.5506183758106003E-2</v>
      </c>
      <c r="E7454" s="9">
        <v>1741199.3575726699</v>
      </c>
      <c r="F7454" s="255" t="s">
        <v>9140</v>
      </c>
      <c r="G7454" s="9"/>
      <c r="H7454" s="255" t="s">
        <v>9171</v>
      </c>
      <c r="I7454" s="9">
        <v>4</v>
      </c>
    </row>
    <row r="7455" spans="1:9">
      <c r="A7455" s="255" t="s">
        <v>8636</v>
      </c>
      <c r="B7455" s="9">
        <v>1</v>
      </c>
      <c r="C7455" s="255" t="s">
        <v>9105</v>
      </c>
      <c r="D7455" s="9">
        <v>3.0600627559597939E-2</v>
      </c>
      <c r="E7455" s="9">
        <v>1741199.3575726699</v>
      </c>
      <c r="F7455" s="255" t="s">
        <v>9138</v>
      </c>
      <c r="G7455" s="9"/>
      <c r="H7455" s="255" t="s">
        <v>9171</v>
      </c>
      <c r="I7455" s="9">
        <v>4</v>
      </c>
    </row>
    <row r="7456" spans="1:9">
      <c r="A7456" s="255" t="s">
        <v>8625</v>
      </c>
      <c r="B7456" s="9">
        <v>1</v>
      </c>
      <c r="C7456" s="255" t="s">
        <v>9105</v>
      </c>
      <c r="D7456" s="9">
        <v>2.1474118673676372E-2</v>
      </c>
      <c r="E7456" s="9">
        <v>1741199.3575726699</v>
      </c>
      <c r="F7456" s="255" t="s">
        <v>9130</v>
      </c>
      <c r="G7456" s="9"/>
      <c r="H7456" s="255" t="s">
        <v>9171</v>
      </c>
      <c r="I7456" s="9">
        <v>4</v>
      </c>
    </row>
    <row r="7457" spans="1:9">
      <c r="A7457" s="255" t="s">
        <v>8624</v>
      </c>
      <c r="B7457" s="9">
        <v>1</v>
      </c>
      <c r="C7457" s="255" t="s">
        <v>9105</v>
      </c>
      <c r="D7457" s="9"/>
      <c r="E7457" s="9">
        <v>1741199.3575726699</v>
      </c>
      <c r="F7457" s="255" t="s">
        <v>9120</v>
      </c>
      <c r="G7457" s="9"/>
      <c r="H7457" s="255" t="s">
        <v>9171</v>
      </c>
      <c r="I7457" s="9">
        <v>4</v>
      </c>
    </row>
    <row r="7458" spans="1:9">
      <c r="A7458" s="255" t="s">
        <v>8623</v>
      </c>
      <c r="B7458" s="9">
        <v>1</v>
      </c>
      <c r="C7458" s="255" t="s">
        <v>9105</v>
      </c>
      <c r="D7458" s="9"/>
      <c r="E7458" s="9">
        <v>1741199.3575726699</v>
      </c>
      <c r="F7458" s="255" t="s">
        <v>9122</v>
      </c>
      <c r="G7458" s="9"/>
      <c r="H7458" s="255" t="s">
        <v>9171</v>
      </c>
      <c r="I7458" s="9">
        <v>4</v>
      </c>
    </row>
    <row r="7459" spans="1:9">
      <c r="A7459" s="255" t="s">
        <v>8643</v>
      </c>
      <c r="B7459" s="9">
        <v>1</v>
      </c>
      <c r="C7459" s="255" t="s">
        <v>9105</v>
      </c>
      <c r="D7459" s="9"/>
      <c r="E7459" s="9">
        <v>1741199.3575726699</v>
      </c>
      <c r="F7459" s="255" t="s">
        <v>9121</v>
      </c>
      <c r="G7459" s="9"/>
      <c r="H7459" s="255" t="s">
        <v>9171</v>
      </c>
      <c r="I7459" s="9">
        <v>4</v>
      </c>
    </row>
    <row r="7460" spans="1:9">
      <c r="A7460" s="255" t="s">
        <v>8627</v>
      </c>
      <c r="B7460" s="9">
        <v>1</v>
      </c>
      <c r="C7460" s="255" t="s">
        <v>9105</v>
      </c>
      <c r="D7460" s="9">
        <v>2.1474118673676372E-2</v>
      </c>
      <c r="E7460" s="9">
        <v>1741199.3575726699</v>
      </c>
      <c r="F7460" s="255" t="s">
        <v>9131</v>
      </c>
      <c r="G7460" s="9"/>
      <c r="H7460" s="255" t="s">
        <v>9171</v>
      </c>
      <c r="I7460" s="9">
        <v>4</v>
      </c>
    </row>
    <row r="7461" spans="1:9">
      <c r="A7461" s="255" t="s">
        <v>8632</v>
      </c>
      <c r="B7461" s="9">
        <v>1</v>
      </c>
      <c r="C7461" s="255" t="s">
        <v>9105</v>
      </c>
      <c r="D7461" s="9">
        <v>3.708920948817656E-2</v>
      </c>
      <c r="E7461" s="9">
        <v>1741199.3575726699</v>
      </c>
      <c r="F7461" s="255" t="s">
        <v>9127</v>
      </c>
      <c r="G7461" s="9"/>
      <c r="H7461" s="255" t="s">
        <v>9171</v>
      </c>
      <c r="I7461" s="9">
        <v>4</v>
      </c>
    </row>
    <row r="7462" spans="1:9">
      <c r="A7462" s="255" t="s">
        <v>8622</v>
      </c>
      <c r="B7462" s="9">
        <v>1</v>
      </c>
      <c r="C7462" s="255" t="s">
        <v>9105</v>
      </c>
      <c r="D7462" s="9">
        <v>1.0241050815452332E-2</v>
      </c>
      <c r="E7462" s="9">
        <v>1741199.3575726699</v>
      </c>
      <c r="F7462" s="255" t="s">
        <v>9129</v>
      </c>
      <c r="G7462" s="9"/>
      <c r="H7462" s="255" t="s">
        <v>9171</v>
      </c>
      <c r="I7462" s="9">
        <v>4</v>
      </c>
    </row>
    <row r="7463" spans="1:9">
      <c r="A7463" s="255" t="s">
        <v>8639</v>
      </c>
      <c r="B7463" s="9">
        <v>1</v>
      </c>
      <c r="C7463" s="255" t="s">
        <v>9105</v>
      </c>
      <c r="D7463" s="9">
        <v>1.966319986594189E-2</v>
      </c>
      <c r="E7463" s="9">
        <v>1741199.3575726699</v>
      </c>
      <c r="F7463" s="255" t="s">
        <v>9134</v>
      </c>
      <c r="G7463" s="9"/>
      <c r="H7463" s="255" t="s">
        <v>9171</v>
      </c>
      <c r="I7463" s="9">
        <v>4</v>
      </c>
    </row>
    <row r="7464" spans="1:9">
      <c r="A7464" s="255" t="s">
        <v>8637</v>
      </c>
      <c r="B7464" s="9">
        <v>1</v>
      </c>
      <c r="C7464" s="255" t="s">
        <v>9105</v>
      </c>
      <c r="D7464" s="9"/>
      <c r="E7464" s="9">
        <v>1741199.3575726699</v>
      </c>
      <c r="F7464" s="255" t="s">
        <v>9123</v>
      </c>
      <c r="G7464" s="9"/>
      <c r="H7464" s="255" t="s">
        <v>9171</v>
      </c>
      <c r="I7464" s="9">
        <v>4</v>
      </c>
    </row>
    <row r="7465" spans="1:9">
      <c r="A7465" s="255" t="s">
        <v>8635</v>
      </c>
      <c r="B7465" s="9">
        <v>1</v>
      </c>
      <c r="C7465" s="255" t="s">
        <v>9105</v>
      </c>
      <c r="D7465" s="9">
        <v>2.8955250502267535E-2</v>
      </c>
      <c r="E7465" s="9">
        <v>1741199.3575726699</v>
      </c>
      <c r="F7465" s="255" t="s">
        <v>9136</v>
      </c>
      <c r="G7465" s="9"/>
      <c r="H7465" s="255" t="s">
        <v>9171</v>
      </c>
      <c r="I7465" s="9">
        <v>4</v>
      </c>
    </row>
    <row r="7466" spans="1:9">
      <c r="A7466" s="255" t="s">
        <v>8638</v>
      </c>
      <c r="B7466" s="9">
        <v>1</v>
      </c>
      <c r="C7466" s="255" t="s">
        <v>9105</v>
      </c>
      <c r="D7466" s="9">
        <v>2.4710519915747166E-2</v>
      </c>
      <c r="E7466" s="9">
        <v>1741199.3575726699</v>
      </c>
      <c r="F7466" s="255" t="s">
        <v>9137</v>
      </c>
      <c r="G7466" s="9"/>
      <c r="H7466" s="255" t="s">
        <v>9171</v>
      </c>
      <c r="I7466" s="9">
        <v>4</v>
      </c>
    </row>
    <row r="7467" spans="1:9">
      <c r="A7467" s="255" t="s">
        <v>8655</v>
      </c>
      <c r="B7467" s="9">
        <v>2</v>
      </c>
      <c r="C7467" s="255" t="s">
        <v>9105</v>
      </c>
      <c r="D7467" s="9">
        <v>5.3532440500484155E-2</v>
      </c>
      <c r="E7467" s="9">
        <v>1753550.2249801089</v>
      </c>
      <c r="F7467" s="255" t="s">
        <v>9127</v>
      </c>
      <c r="G7467" s="9"/>
      <c r="H7467" s="255" t="s">
        <v>9171</v>
      </c>
      <c r="I7467" s="9">
        <v>4</v>
      </c>
    </row>
    <row r="7468" spans="1:9">
      <c r="A7468" s="255" t="s">
        <v>8653</v>
      </c>
      <c r="B7468" s="9">
        <v>2</v>
      </c>
      <c r="C7468" s="255" t="s">
        <v>9105</v>
      </c>
      <c r="D7468" s="9"/>
      <c r="E7468" s="9">
        <v>1753550.2249801089</v>
      </c>
      <c r="F7468" s="255" t="s">
        <v>9141</v>
      </c>
      <c r="G7468" s="9"/>
      <c r="H7468" s="255" t="s">
        <v>9171</v>
      </c>
      <c r="I7468" s="9">
        <v>4</v>
      </c>
    </row>
    <row r="7469" spans="1:9">
      <c r="A7469" s="255" t="s">
        <v>8669</v>
      </c>
      <c r="B7469" s="9">
        <v>2</v>
      </c>
      <c r="C7469" s="255" t="s">
        <v>9105</v>
      </c>
      <c r="D7469" s="9">
        <v>0.67554654807262093</v>
      </c>
      <c r="E7469" s="9">
        <v>1753550.2249801089</v>
      </c>
      <c r="F7469" s="255" t="s">
        <v>9133</v>
      </c>
      <c r="G7469" s="9"/>
      <c r="H7469" s="255" t="s">
        <v>9171</v>
      </c>
      <c r="I7469" s="9">
        <v>4</v>
      </c>
    </row>
    <row r="7470" spans="1:9">
      <c r="A7470" s="255" t="s">
        <v>8661</v>
      </c>
      <c r="B7470" s="9">
        <v>2</v>
      </c>
      <c r="C7470" s="255" t="s">
        <v>9105</v>
      </c>
      <c r="D7470" s="9">
        <v>3.5781178680588409E-2</v>
      </c>
      <c r="E7470" s="9">
        <v>1753550.2249801089</v>
      </c>
      <c r="F7470" s="255" t="s">
        <v>9128</v>
      </c>
      <c r="G7470" s="9"/>
      <c r="H7470" s="255" t="s">
        <v>9171</v>
      </c>
      <c r="I7470" s="9">
        <v>4</v>
      </c>
    </row>
    <row r="7471" spans="1:9">
      <c r="A7471" s="255" t="s">
        <v>8665</v>
      </c>
      <c r="B7471" s="9">
        <v>2</v>
      </c>
      <c r="C7471" s="255" t="s">
        <v>9105</v>
      </c>
      <c r="D7471" s="9">
        <v>4.5646245760825911E-2</v>
      </c>
      <c r="E7471" s="9">
        <v>1753550.2249801089</v>
      </c>
      <c r="F7471" s="255" t="s">
        <v>9136</v>
      </c>
      <c r="G7471" s="9"/>
      <c r="H7471" s="255" t="s">
        <v>9171</v>
      </c>
      <c r="I7471" s="9">
        <v>4</v>
      </c>
    </row>
    <row r="7472" spans="1:9">
      <c r="A7472" s="255" t="s">
        <v>8648</v>
      </c>
      <c r="B7472" s="9">
        <v>2</v>
      </c>
      <c r="C7472" s="255" t="s">
        <v>9105</v>
      </c>
      <c r="D7472" s="9">
        <v>1.6129694690514437E-2</v>
      </c>
      <c r="E7472" s="9">
        <v>1753550.2249801089</v>
      </c>
      <c r="F7472" s="255" t="s">
        <v>9129</v>
      </c>
      <c r="G7472" s="9"/>
      <c r="H7472" s="255" t="s">
        <v>9171</v>
      </c>
      <c r="I7472" s="9">
        <v>4</v>
      </c>
    </row>
    <row r="7473" spans="1:9">
      <c r="A7473" s="255" t="s">
        <v>8654</v>
      </c>
      <c r="B7473" s="9">
        <v>2</v>
      </c>
      <c r="C7473" s="255" t="s">
        <v>9105</v>
      </c>
      <c r="D7473" s="9">
        <v>2.1038367511890525E-2</v>
      </c>
      <c r="E7473" s="9">
        <v>1753550.2249801089</v>
      </c>
      <c r="F7473" s="255" t="s">
        <v>9140</v>
      </c>
      <c r="G7473" s="9"/>
      <c r="H7473" s="255" t="s">
        <v>9171</v>
      </c>
      <c r="I7473" s="9">
        <v>4</v>
      </c>
    </row>
    <row r="7474" spans="1:9">
      <c r="A7474" s="255" t="s">
        <v>8668</v>
      </c>
      <c r="B7474" s="9">
        <v>2</v>
      </c>
      <c r="C7474" s="255" t="s">
        <v>9105</v>
      </c>
      <c r="D7474" s="9"/>
      <c r="E7474" s="9">
        <v>1753550.2249801089</v>
      </c>
      <c r="F7474" s="255" t="s">
        <v>9124</v>
      </c>
      <c r="G7474" s="9"/>
      <c r="H7474" s="255" t="s">
        <v>9171</v>
      </c>
      <c r="I7474" s="9">
        <v>4</v>
      </c>
    </row>
    <row r="7475" spans="1:9">
      <c r="A7475" s="255" t="s">
        <v>8662</v>
      </c>
      <c r="B7475" s="9">
        <v>2</v>
      </c>
      <c r="C7475" s="255" t="s">
        <v>9105</v>
      </c>
      <c r="D7475" s="9">
        <v>3.7958786062890625E-2</v>
      </c>
      <c r="E7475" s="9">
        <v>1753550.2249801089</v>
      </c>
      <c r="F7475" s="255" t="s">
        <v>9137</v>
      </c>
      <c r="G7475" s="9"/>
      <c r="H7475" s="255" t="s">
        <v>9171</v>
      </c>
      <c r="I7475" s="9">
        <v>4</v>
      </c>
    </row>
    <row r="7476" spans="1:9">
      <c r="A7476" s="255" t="s">
        <v>8650</v>
      </c>
      <c r="B7476" s="9">
        <v>2</v>
      </c>
      <c r="C7476" s="255" t="s">
        <v>9105</v>
      </c>
      <c r="D7476" s="9">
        <v>0.67554654807262093</v>
      </c>
      <c r="E7476" s="9">
        <v>1753550.2249801089</v>
      </c>
      <c r="F7476" s="255" t="s">
        <v>9132</v>
      </c>
      <c r="G7476" s="9"/>
      <c r="H7476" s="255" t="s">
        <v>9171</v>
      </c>
      <c r="I7476" s="9">
        <v>4</v>
      </c>
    </row>
    <row r="7477" spans="1:9">
      <c r="A7477" s="255" t="s">
        <v>8657</v>
      </c>
      <c r="B7477" s="9">
        <v>2</v>
      </c>
      <c r="C7477" s="255" t="s">
        <v>9105</v>
      </c>
      <c r="D7477" s="9">
        <v>3.1778722502396897E-2</v>
      </c>
      <c r="E7477" s="9">
        <v>1753550.2249801089</v>
      </c>
      <c r="F7477" s="255" t="s">
        <v>9130</v>
      </c>
      <c r="G7477" s="9"/>
      <c r="H7477" s="255" t="s">
        <v>9171</v>
      </c>
      <c r="I7477" s="9">
        <v>4</v>
      </c>
    </row>
    <row r="7478" spans="1:9">
      <c r="A7478" s="255" t="s">
        <v>8666</v>
      </c>
      <c r="B7478" s="9">
        <v>2</v>
      </c>
      <c r="C7478" s="255" t="s">
        <v>9105</v>
      </c>
      <c r="D7478" s="9">
        <v>2.8220415802102369E-2</v>
      </c>
      <c r="E7478" s="9">
        <v>1753550.2249801089</v>
      </c>
      <c r="F7478" s="255" t="s">
        <v>9134</v>
      </c>
      <c r="G7478" s="9"/>
      <c r="H7478" s="255" t="s">
        <v>9171</v>
      </c>
      <c r="I7478" s="9">
        <v>4</v>
      </c>
    </row>
    <row r="7479" spans="1:9">
      <c r="A7479" s="255" t="s">
        <v>8663</v>
      </c>
      <c r="B7479" s="9">
        <v>2</v>
      </c>
      <c r="C7479" s="255" t="s">
        <v>9105</v>
      </c>
      <c r="D7479" s="9">
        <v>4.8626121528749185E-2</v>
      </c>
      <c r="E7479" s="9">
        <v>1753550.2249801089</v>
      </c>
      <c r="F7479" s="255" t="s">
        <v>9138</v>
      </c>
      <c r="G7479" s="9"/>
      <c r="H7479" s="255" t="s">
        <v>9171</v>
      </c>
      <c r="I7479" s="9">
        <v>4</v>
      </c>
    </row>
    <row r="7480" spans="1:9">
      <c r="A7480" s="255" t="s">
        <v>8660</v>
      </c>
      <c r="B7480" s="9">
        <v>2</v>
      </c>
      <c r="C7480" s="255" t="s">
        <v>9105</v>
      </c>
      <c r="D7480" s="9">
        <v>2.5074752545267469E-2</v>
      </c>
      <c r="E7480" s="9">
        <v>1753550.2249801089</v>
      </c>
      <c r="F7480" s="255" t="s">
        <v>9135</v>
      </c>
      <c r="G7480" s="9"/>
      <c r="H7480" s="255" t="s">
        <v>9171</v>
      </c>
      <c r="I7480" s="9">
        <v>4</v>
      </c>
    </row>
    <row r="7481" spans="1:9">
      <c r="A7481" s="255" t="s">
        <v>8659</v>
      </c>
      <c r="B7481" s="9">
        <v>2</v>
      </c>
      <c r="C7481" s="255" t="s">
        <v>9105</v>
      </c>
      <c r="D7481" s="9">
        <v>1.039730803688655E-2</v>
      </c>
      <c r="E7481" s="9">
        <v>1753550.2249801089</v>
      </c>
      <c r="F7481" s="255" t="s">
        <v>9139</v>
      </c>
      <c r="G7481" s="9"/>
      <c r="H7481" s="255" t="s">
        <v>9171</v>
      </c>
      <c r="I7481" s="9">
        <v>4</v>
      </c>
    </row>
    <row r="7482" spans="1:9">
      <c r="A7482" s="255" t="s">
        <v>8649</v>
      </c>
      <c r="B7482" s="9">
        <v>2</v>
      </c>
      <c r="C7482" s="255" t="s">
        <v>9105</v>
      </c>
      <c r="D7482" s="9">
        <v>5.3532440500484155E-2</v>
      </c>
      <c r="E7482" s="9">
        <v>1753550.2249801089</v>
      </c>
      <c r="F7482" s="255" t="s">
        <v>9125</v>
      </c>
      <c r="G7482" s="9"/>
      <c r="H7482" s="255" t="s">
        <v>9171</v>
      </c>
      <c r="I7482" s="9">
        <v>4</v>
      </c>
    </row>
    <row r="7483" spans="1:9">
      <c r="A7483" s="255" t="s">
        <v>8651</v>
      </c>
      <c r="B7483" s="9">
        <v>2</v>
      </c>
      <c r="C7483" s="255" t="s">
        <v>9105</v>
      </c>
      <c r="D7483" s="9"/>
      <c r="E7483" s="9">
        <v>1753550.2249801089</v>
      </c>
      <c r="F7483" s="255" t="s">
        <v>9119</v>
      </c>
      <c r="G7483" s="9"/>
      <c r="H7483" s="255" t="s">
        <v>9171</v>
      </c>
      <c r="I7483" s="9">
        <v>4</v>
      </c>
    </row>
    <row r="7484" spans="1:9">
      <c r="A7484" s="255" t="s">
        <v>8664</v>
      </c>
      <c r="B7484" s="9">
        <v>2</v>
      </c>
      <c r="C7484" s="255" t="s">
        <v>9105</v>
      </c>
      <c r="D7484" s="9">
        <v>5.3532440500484155E-2</v>
      </c>
      <c r="E7484" s="9">
        <v>1753550.2249801089</v>
      </c>
      <c r="F7484" s="255" t="s">
        <v>9126</v>
      </c>
      <c r="G7484" s="9"/>
      <c r="H7484" s="255" t="s">
        <v>9171</v>
      </c>
      <c r="I7484" s="9">
        <v>4</v>
      </c>
    </row>
    <row r="7485" spans="1:9">
      <c r="A7485" s="255" t="s">
        <v>8671</v>
      </c>
      <c r="B7485" s="9">
        <v>2</v>
      </c>
      <c r="C7485" s="255" t="s">
        <v>9105</v>
      </c>
      <c r="D7485" s="9"/>
      <c r="E7485" s="9">
        <v>1753550.2249801089</v>
      </c>
      <c r="F7485" s="255" t="s">
        <v>9118</v>
      </c>
      <c r="G7485" s="9"/>
      <c r="H7485" s="255" t="s">
        <v>9171</v>
      </c>
      <c r="I7485" s="9">
        <v>4</v>
      </c>
    </row>
    <row r="7486" spans="1:9">
      <c r="A7486" s="255" t="s">
        <v>8670</v>
      </c>
      <c r="B7486" s="9">
        <v>2</v>
      </c>
      <c r="C7486" s="255" t="s">
        <v>9105</v>
      </c>
      <c r="D7486" s="9"/>
      <c r="E7486" s="9">
        <v>1753550.2249801089</v>
      </c>
      <c r="F7486" s="255" t="s">
        <v>9120</v>
      </c>
      <c r="G7486" s="9"/>
      <c r="H7486" s="255" t="s">
        <v>9171</v>
      </c>
      <c r="I7486" s="9">
        <v>4</v>
      </c>
    </row>
    <row r="7487" spans="1:9">
      <c r="A7487" s="255" t="s">
        <v>8652</v>
      </c>
      <c r="B7487" s="9">
        <v>2</v>
      </c>
      <c r="C7487" s="255" t="s">
        <v>9105</v>
      </c>
      <c r="D7487" s="9"/>
      <c r="E7487" s="9">
        <v>1753550.2249801089</v>
      </c>
      <c r="F7487" s="255" t="s">
        <v>9122</v>
      </c>
      <c r="G7487" s="9"/>
      <c r="H7487" s="255" t="s">
        <v>9171</v>
      </c>
      <c r="I7487" s="9">
        <v>4</v>
      </c>
    </row>
    <row r="7488" spans="1:9">
      <c r="A7488" s="255" t="s">
        <v>8658</v>
      </c>
      <c r="B7488" s="9">
        <v>2</v>
      </c>
      <c r="C7488" s="255" t="s">
        <v>9105</v>
      </c>
      <c r="D7488" s="9">
        <v>1.9715134398273316E-2</v>
      </c>
      <c r="E7488" s="9">
        <v>1753550.2249801089</v>
      </c>
      <c r="F7488" s="255" t="s">
        <v>9117</v>
      </c>
      <c r="G7488" s="9"/>
      <c r="H7488" s="255" t="s">
        <v>9171</v>
      </c>
      <c r="I7488" s="9">
        <v>4</v>
      </c>
    </row>
    <row r="7489" spans="1:9">
      <c r="A7489" s="255" t="s">
        <v>8667</v>
      </c>
      <c r="B7489" s="9">
        <v>2</v>
      </c>
      <c r="C7489" s="255" t="s">
        <v>9105</v>
      </c>
      <c r="D7489" s="9">
        <v>3.1778722502396897E-2</v>
      </c>
      <c r="E7489" s="9">
        <v>1753550.2249801089</v>
      </c>
      <c r="F7489" s="255" t="s">
        <v>9131</v>
      </c>
      <c r="G7489" s="9"/>
      <c r="H7489" s="255" t="s">
        <v>9171</v>
      </c>
      <c r="I7489" s="9">
        <v>4</v>
      </c>
    </row>
    <row r="7490" spans="1:9">
      <c r="A7490" s="255" t="s">
        <v>8647</v>
      </c>
      <c r="B7490" s="9">
        <v>2</v>
      </c>
      <c r="C7490" s="255" t="s">
        <v>9105</v>
      </c>
      <c r="D7490" s="9"/>
      <c r="E7490" s="9">
        <v>1753550.2249801089</v>
      </c>
      <c r="F7490" s="255" t="s">
        <v>9121</v>
      </c>
      <c r="G7490" s="9"/>
      <c r="H7490" s="255" t="s">
        <v>9171</v>
      </c>
      <c r="I7490" s="9">
        <v>4</v>
      </c>
    </row>
    <row r="7491" spans="1:9">
      <c r="A7491" s="255" t="s">
        <v>8656</v>
      </c>
      <c r="B7491" s="9">
        <v>2</v>
      </c>
      <c r="C7491" s="255" t="s">
        <v>9105</v>
      </c>
      <c r="D7491" s="9"/>
      <c r="E7491" s="9">
        <v>1753550.2249801089</v>
      </c>
      <c r="F7491" s="255" t="s">
        <v>9123</v>
      </c>
      <c r="G7491" s="9"/>
      <c r="H7491" s="255" t="s">
        <v>9171</v>
      </c>
      <c r="I7491" s="9">
        <v>4</v>
      </c>
    </row>
    <row r="7492" spans="1:9">
      <c r="A7492" s="255" t="s">
        <v>8679</v>
      </c>
      <c r="B7492" s="9">
        <v>3</v>
      </c>
      <c r="C7492" s="255" t="s">
        <v>9105</v>
      </c>
      <c r="D7492" s="9">
        <v>2.5801120595854113E-2</v>
      </c>
      <c r="E7492" s="9">
        <v>1738714.7758603003</v>
      </c>
      <c r="F7492" s="255" t="s">
        <v>9129</v>
      </c>
      <c r="G7492" s="9"/>
      <c r="H7492" s="255" t="s">
        <v>9171</v>
      </c>
      <c r="I7492" s="9">
        <v>4</v>
      </c>
    </row>
    <row r="7493" spans="1:9">
      <c r="A7493" s="255" t="s">
        <v>8690</v>
      </c>
      <c r="B7493" s="9">
        <v>3</v>
      </c>
      <c r="C7493" s="255" t="s">
        <v>9105</v>
      </c>
      <c r="D7493" s="9">
        <v>8.426693602902198E-2</v>
      </c>
      <c r="E7493" s="9">
        <v>1738714.7758603003</v>
      </c>
      <c r="F7493" s="255" t="s">
        <v>9138</v>
      </c>
      <c r="G7493" s="9"/>
      <c r="H7493" s="255" t="s">
        <v>9171</v>
      </c>
      <c r="I7493" s="9">
        <v>4</v>
      </c>
    </row>
    <row r="7494" spans="1:9">
      <c r="A7494" s="255" t="s">
        <v>8684</v>
      </c>
      <c r="B7494" s="9">
        <v>3</v>
      </c>
      <c r="C7494" s="255" t="s">
        <v>9105</v>
      </c>
      <c r="D7494" s="9">
        <v>2.7750521861918277E-2</v>
      </c>
      <c r="E7494" s="9">
        <v>1738714.7758603003</v>
      </c>
      <c r="F7494" s="255" t="s">
        <v>9117</v>
      </c>
      <c r="G7494" s="9"/>
      <c r="H7494" s="255" t="s">
        <v>9171</v>
      </c>
      <c r="I7494" s="9">
        <v>4</v>
      </c>
    </row>
    <row r="7495" spans="1:9">
      <c r="A7495" s="255" t="s">
        <v>8681</v>
      </c>
      <c r="B7495" s="9">
        <v>3</v>
      </c>
      <c r="C7495" s="255" t="s">
        <v>9105</v>
      </c>
      <c r="D7495" s="9"/>
      <c r="E7495" s="9">
        <v>1738714.7758603003</v>
      </c>
      <c r="F7495" s="255" t="s">
        <v>9124</v>
      </c>
      <c r="G7495" s="9"/>
      <c r="H7495" s="255" t="s">
        <v>9171</v>
      </c>
      <c r="I7495" s="9">
        <v>4</v>
      </c>
    </row>
    <row r="7496" spans="1:9">
      <c r="A7496" s="255" t="s">
        <v>8691</v>
      </c>
      <c r="B7496" s="9">
        <v>3</v>
      </c>
      <c r="C7496" s="255" t="s">
        <v>9105</v>
      </c>
      <c r="D7496" s="9">
        <v>2.8400069486355602E-2</v>
      </c>
      <c r="E7496" s="9">
        <v>1738714.7758603003</v>
      </c>
      <c r="F7496" s="255" t="s">
        <v>9140</v>
      </c>
      <c r="G7496" s="9"/>
      <c r="H7496" s="255" t="s">
        <v>9171</v>
      </c>
      <c r="I7496" s="9">
        <v>4</v>
      </c>
    </row>
    <row r="7497" spans="1:9">
      <c r="A7497" s="255" t="s">
        <v>8682</v>
      </c>
      <c r="B7497" s="9">
        <v>3</v>
      </c>
      <c r="C7497" s="255" t="s">
        <v>9105</v>
      </c>
      <c r="D7497" s="9">
        <v>1.092829840155175</v>
      </c>
      <c r="E7497" s="9">
        <v>1738714.7758603003</v>
      </c>
      <c r="F7497" s="255" t="s">
        <v>9132</v>
      </c>
      <c r="G7497" s="9"/>
      <c r="H7497" s="255" t="s">
        <v>9171</v>
      </c>
      <c r="I7497" s="9">
        <v>4</v>
      </c>
    </row>
    <row r="7498" spans="1:9">
      <c r="A7498" s="255" t="s">
        <v>8683</v>
      </c>
      <c r="B7498" s="9">
        <v>3</v>
      </c>
      <c r="C7498" s="255" t="s">
        <v>9105</v>
      </c>
      <c r="D7498" s="9">
        <v>4.8510494278822959E-2</v>
      </c>
      <c r="E7498" s="9">
        <v>1738714.7758603003</v>
      </c>
      <c r="F7498" s="255" t="s">
        <v>9130</v>
      </c>
      <c r="G7498" s="9"/>
      <c r="H7498" s="255" t="s">
        <v>9171</v>
      </c>
      <c r="I7498" s="9">
        <v>4</v>
      </c>
    </row>
    <row r="7499" spans="1:9">
      <c r="A7499" s="255" t="s">
        <v>8688</v>
      </c>
      <c r="B7499" s="9">
        <v>3</v>
      </c>
      <c r="C7499" s="255" t="s">
        <v>9105</v>
      </c>
      <c r="D7499" s="9">
        <v>8.0078801074046344E-2</v>
      </c>
      <c r="E7499" s="9">
        <v>1738714.7758603003</v>
      </c>
      <c r="F7499" s="255" t="s">
        <v>9125</v>
      </c>
      <c r="G7499" s="9"/>
      <c r="H7499" s="255" t="s">
        <v>9171</v>
      </c>
      <c r="I7499" s="9">
        <v>4</v>
      </c>
    </row>
    <row r="7500" spans="1:9">
      <c r="A7500" s="255" t="s">
        <v>8678</v>
      </c>
      <c r="B7500" s="9">
        <v>3</v>
      </c>
      <c r="C7500" s="255" t="s">
        <v>9105</v>
      </c>
      <c r="D7500" s="9"/>
      <c r="E7500" s="9">
        <v>1738714.7758603003</v>
      </c>
      <c r="F7500" s="255" t="s">
        <v>9141</v>
      </c>
      <c r="G7500" s="9"/>
      <c r="H7500" s="255" t="s">
        <v>9171</v>
      </c>
      <c r="I7500" s="9">
        <v>4</v>
      </c>
    </row>
    <row r="7501" spans="1:9">
      <c r="A7501" s="255" t="s">
        <v>8696</v>
      </c>
      <c r="B7501" s="9">
        <v>3</v>
      </c>
      <c r="C7501" s="255" t="s">
        <v>9105</v>
      </c>
      <c r="D7501" s="9">
        <v>8.0078801074046344E-2</v>
      </c>
      <c r="E7501" s="9">
        <v>1738714.7758603003</v>
      </c>
      <c r="F7501" s="255" t="s">
        <v>9127</v>
      </c>
      <c r="G7501" s="9"/>
      <c r="H7501" s="255" t="s">
        <v>9171</v>
      </c>
      <c r="I7501" s="9">
        <v>4</v>
      </c>
    </row>
    <row r="7502" spans="1:9">
      <c r="A7502" s="255" t="s">
        <v>8673</v>
      </c>
      <c r="B7502" s="9">
        <v>3</v>
      </c>
      <c r="C7502" s="255" t="s">
        <v>9105</v>
      </c>
      <c r="D7502" s="9">
        <v>1.092829840155175</v>
      </c>
      <c r="E7502" s="9">
        <v>1738714.7758603003</v>
      </c>
      <c r="F7502" s="255" t="s">
        <v>9133</v>
      </c>
      <c r="G7502" s="9"/>
      <c r="H7502" s="255" t="s">
        <v>9171</v>
      </c>
      <c r="I7502" s="9">
        <v>4</v>
      </c>
    </row>
    <row r="7503" spans="1:9">
      <c r="A7503" s="255" t="s">
        <v>8676</v>
      </c>
      <c r="B7503" s="9">
        <v>3</v>
      </c>
      <c r="C7503" s="255" t="s">
        <v>9105</v>
      </c>
      <c r="D7503" s="9">
        <v>3.88662642481667E-2</v>
      </c>
      <c r="E7503" s="9">
        <v>1738714.7758603003</v>
      </c>
      <c r="F7503" s="255" t="s">
        <v>9134</v>
      </c>
      <c r="G7503" s="9"/>
      <c r="H7503" s="255" t="s">
        <v>9171</v>
      </c>
      <c r="I7503" s="9">
        <v>4</v>
      </c>
    </row>
    <row r="7504" spans="1:9">
      <c r="A7504" s="255" t="s">
        <v>8689</v>
      </c>
      <c r="B7504" s="9">
        <v>3</v>
      </c>
      <c r="C7504" s="255" t="s">
        <v>9105</v>
      </c>
      <c r="D7504" s="9">
        <v>3.4282178626523524E-2</v>
      </c>
      <c r="E7504" s="9">
        <v>1738714.7758603003</v>
      </c>
      <c r="F7504" s="255" t="s">
        <v>9135</v>
      </c>
      <c r="G7504" s="9"/>
      <c r="H7504" s="255" t="s">
        <v>9171</v>
      </c>
      <c r="I7504" s="9">
        <v>4</v>
      </c>
    </row>
    <row r="7505" spans="1:9">
      <c r="A7505" s="255" t="s">
        <v>8677</v>
      </c>
      <c r="B7505" s="9">
        <v>3</v>
      </c>
      <c r="C7505" s="255" t="s">
        <v>9105</v>
      </c>
      <c r="D7505" s="9"/>
      <c r="E7505" s="9">
        <v>1738714.7758603003</v>
      </c>
      <c r="F7505" s="255" t="s">
        <v>9122</v>
      </c>
      <c r="G7505" s="9"/>
      <c r="H7505" s="255" t="s">
        <v>9171</v>
      </c>
      <c r="I7505" s="9">
        <v>4</v>
      </c>
    </row>
    <row r="7506" spans="1:9">
      <c r="A7506" s="255" t="s">
        <v>8695</v>
      </c>
      <c r="B7506" s="9">
        <v>3</v>
      </c>
      <c r="C7506" s="255" t="s">
        <v>9105</v>
      </c>
      <c r="D7506" s="9">
        <v>4.8510494278822959E-2</v>
      </c>
      <c r="E7506" s="9">
        <v>1738714.7758603003</v>
      </c>
      <c r="F7506" s="255" t="s">
        <v>9131</v>
      </c>
      <c r="G7506" s="9"/>
      <c r="H7506" s="255" t="s">
        <v>9171</v>
      </c>
      <c r="I7506" s="9">
        <v>4</v>
      </c>
    </row>
    <row r="7507" spans="1:9">
      <c r="A7507" s="255" t="s">
        <v>8687</v>
      </c>
      <c r="B7507" s="9">
        <v>3</v>
      </c>
      <c r="C7507" s="255" t="s">
        <v>9105</v>
      </c>
      <c r="D7507" s="9"/>
      <c r="E7507" s="9">
        <v>1738714.7758603003</v>
      </c>
      <c r="F7507" s="255" t="s">
        <v>9120</v>
      </c>
      <c r="G7507" s="9"/>
      <c r="H7507" s="255" t="s">
        <v>9171</v>
      </c>
      <c r="I7507" s="9">
        <v>4</v>
      </c>
    </row>
    <row r="7508" spans="1:9">
      <c r="A7508" s="255" t="s">
        <v>8685</v>
      </c>
      <c r="B7508" s="9">
        <v>3</v>
      </c>
      <c r="C7508" s="255" t="s">
        <v>9105</v>
      </c>
      <c r="D7508" s="9"/>
      <c r="E7508" s="9">
        <v>1738714.7758603003</v>
      </c>
      <c r="F7508" s="255" t="s">
        <v>9119</v>
      </c>
      <c r="G7508" s="9"/>
      <c r="H7508" s="255" t="s">
        <v>9171</v>
      </c>
      <c r="I7508" s="9">
        <v>4</v>
      </c>
    </row>
    <row r="7509" spans="1:9">
      <c r="A7509" s="255" t="s">
        <v>8693</v>
      </c>
      <c r="B7509" s="9">
        <v>3</v>
      </c>
      <c r="C7509" s="255" t="s">
        <v>9105</v>
      </c>
      <c r="D7509" s="9"/>
      <c r="E7509" s="9">
        <v>1738714.7758603003</v>
      </c>
      <c r="F7509" s="255" t="s">
        <v>9121</v>
      </c>
      <c r="G7509" s="9"/>
      <c r="H7509" s="255" t="s">
        <v>9171</v>
      </c>
      <c r="I7509" s="9">
        <v>4</v>
      </c>
    </row>
    <row r="7510" spans="1:9">
      <c r="A7510" s="255" t="s">
        <v>8680</v>
      </c>
      <c r="B7510" s="9">
        <v>3</v>
      </c>
      <c r="C7510" s="255" t="s">
        <v>9105</v>
      </c>
      <c r="D7510" s="9">
        <v>4.856953182752969E-2</v>
      </c>
      <c r="E7510" s="9">
        <v>1738714.7758603003</v>
      </c>
      <c r="F7510" s="255" t="s">
        <v>9137</v>
      </c>
      <c r="G7510" s="9"/>
      <c r="H7510" s="255" t="s">
        <v>9171</v>
      </c>
      <c r="I7510" s="9">
        <v>4</v>
      </c>
    </row>
    <row r="7511" spans="1:9">
      <c r="A7511" s="255" t="s">
        <v>8672</v>
      </c>
      <c r="B7511" s="9">
        <v>3</v>
      </c>
      <c r="C7511" s="255" t="s">
        <v>9105</v>
      </c>
      <c r="D7511" s="9">
        <v>8.0078801074046344E-2</v>
      </c>
      <c r="E7511" s="9">
        <v>1738714.7758603003</v>
      </c>
      <c r="F7511" s="255" t="s">
        <v>9126</v>
      </c>
      <c r="G7511" s="9"/>
      <c r="H7511" s="255" t="s">
        <v>9171</v>
      </c>
      <c r="I7511" s="9">
        <v>4</v>
      </c>
    </row>
    <row r="7512" spans="1:9">
      <c r="A7512" s="255" t="s">
        <v>8675</v>
      </c>
      <c r="B7512" s="9">
        <v>3</v>
      </c>
      <c r="C7512" s="255" t="s">
        <v>9105</v>
      </c>
      <c r="D7512" s="9">
        <v>2.276604767991362E-2</v>
      </c>
      <c r="E7512" s="9">
        <v>1738714.7758603003</v>
      </c>
      <c r="F7512" s="255" t="s">
        <v>9139</v>
      </c>
      <c r="G7512" s="9"/>
      <c r="H7512" s="255" t="s">
        <v>9171</v>
      </c>
      <c r="I7512" s="9">
        <v>4</v>
      </c>
    </row>
    <row r="7513" spans="1:9">
      <c r="A7513" s="255" t="s">
        <v>8692</v>
      </c>
      <c r="B7513" s="9">
        <v>3</v>
      </c>
      <c r="C7513" s="255" t="s">
        <v>9105</v>
      </c>
      <c r="D7513" s="9">
        <v>4.7329880677971871E-2</v>
      </c>
      <c r="E7513" s="9">
        <v>1738714.7758603003</v>
      </c>
      <c r="F7513" s="255" t="s">
        <v>9128</v>
      </c>
      <c r="G7513" s="9"/>
      <c r="H7513" s="255" t="s">
        <v>9171</v>
      </c>
      <c r="I7513" s="9">
        <v>4</v>
      </c>
    </row>
    <row r="7514" spans="1:9">
      <c r="A7514" s="255" t="s">
        <v>8694</v>
      </c>
      <c r="B7514" s="9">
        <v>3</v>
      </c>
      <c r="C7514" s="255" t="s">
        <v>9105</v>
      </c>
      <c r="D7514" s="9">
        <v>7.4295014727939299E-2</v>
      </c>
      <c r="E7514" s="9">
        <v>1738714.7758603003</v>
      </c>
      <c r="F7514" s="255" t="s">
        <v>9136</v>
      </c>
      <c r="G7514" s="9"/>
      <c r="H7514" s="255" t="s">
        <v>9171</v>
      </c>
      <c r="I7514" s="9">
        <v>4</v>
      </c>
    </row>
    <row r="7515" spans="1:9">
      <c r="A7515" s="255" t="s">
        <v>8686</v>
      </c>
      <c r="B7515" s="9">
        <v>3</v>
      </c>
      <c r="C7515" s="255" t="s">
        <v>9105</v>
      </c>
      <c r="D7515" s="9"/>
      <c r="E7515" s="9">
        <v>1738714.7758603003</v>
      </c>
      <c r="F7515" s="255" t="s">
        <v>9123</v>
      </c>
      <c r="G7515" s="9"/>
      <c r="H7515" s="255" t="s">
        <v>9171</v>
      </c>
      <c r="I7515" s="9">
        <v>4</v>
      </c>
    </row>
    <row r="7516" spans="1:9">
      <c r="A7516" s="255" t="s">
        <v>8674</v>
      </c>
      <c r="B7516" s="9">
        <v>3</v>
      </c>
      <c r="C7516" s="255" t="s">
        <v>9105</v>
      </c>
      <c r="D7516" s="9"/>
      <c r="E7516" s="9">
        <v>1738714.7758603003</v>
      </c>
      <c r="F7516" s="255" t="s">
        <v>9118</v>
      </c>
      <c r="G7516" s="9"/>
      <c r="H7516" s="255" t="s">
        <v>9171</v>
      </c>
      <c r="I7516" s="9">
        <v>4</v>
      </c>
    </row>
    <row r="7517" spans="1:9">
      <c r="A7517" s="255" t="s">
        <v>8720</v>
      </c>
      <c r="B7517" s="9">
        <v>4</v>
      </c>
      <c r="C7517" s="255" t="s">
        <v>9105</v>
      </c>
      <c r="D7517" s="9">
        <v>1.2423385261324402</v>
      </c>
      <c r="E7517" s="9">
        <v>1755359.364322783</v>
      </c>
      <c r="F7517" s="255" t="s">
        <v>9133</v>
      </c>
      <c r="G7517" s="9"/>
      <c r="H7517" s="255" t="s">
        <v>9171</v>
      </c>
      <c r="I7517" s="9">
        <v>4</v>
      </c>
    </row>
    <row r="7518" spans="1:9">
      <c r="A7518" s="255" t="s">
        <v>8705</v>
      </c>
      <c r="B7518" s="9">
        <v>4</v>
      </c>
      <c r="C7518" s="255" t="s">
        <v>9105</v>
      </c>
      <c r="D7518" s="9">
        <v>5.986635990625308E-2</v>
      </c>
      <c r="E7518" s="9">
        <v>1755359.364322783</v>
      </c>
      <c r="F7518" s="255" t="s">
        <v>9137</v>
      </c>
      <c r="G7518" s="9"/>
      <c r="H7518" s="255" t="s">
        <v>9171</v>
      </c>
      <c r="I7518" s="9">
        <v>4</v>
      </c>
    </row>
    <row r="7519" spans="1:9">
      <c r="A7519" s="255" t="s">
        <v>8719</v>
      </c>
      <c r="B7519" s="9">
        <v>4</v>
      </c>
      <c r="C7519" s="255" t="s">
        <v>9105</v>
      </c>
      <c r="D7519" s="9">
        <v>5.9822573336010453E-2</v>
      </c>
      <c r="E7519" s="9">
        <v>1755359.364322783</v>
      </c>
      <c r="F7519" s="255" t="s">
        <v>9130</v>
      </c>
      <c r="G7519" s="9"/>
      <c r="H7519" s="255" t="s">
        <v>9171</v>
      </c>
      <c r="I7519" s="9">
        <v>4</v>
      </c>
    </row>
    <row r="7520" spans="1:9">
      <c r="A7520" s="255" t="s">
        <v>8704</v>
      </c>
      <c r="B7520" s="9">
        <v>4</v>
      </c>
      <c r="C7520" s="255" t="s">
        <v>9105</v>
      </c>
      <c r="D7520" s="9">
        <v>0.1021942443784047</v>
      </c>
      <c r="E7520" s="9">
        <v>1755359.364322783</v>
      </c>
      <c r="F7520" s="255" t="s">
        <v>9138</v>
      </c>
      <c r="G7520" s="9"/>
      <c r="H7520" s="255" t="s">
        <v>9171</v>
      </c>
      <c r="I7520" s="9">
        <v>4</v>
      </c>
    </row>
    <row r="7521" spans="1:9">
      <c r="A7521" s="255" t="s">
        <v>8702</v>
      </c>
      <c r="B7521" s="9">
        <v>4</v>
      </c>
      <c r="C7521" s="255" t="s">
        <v>9105</v>
      </c>
      <c r="D7521" s="9">
        <v>9.6706283758055012E-2</v>
      </c>
      <c r="E7521" s="9">
        <v>1755359.364322783</v>
      </c>
      <c r="F7521" s="255" t="s">
        <v>9126</v>
      </c>
      <c r="G7521" s="9"/>
      <c r="H7521" s="255" t="s">
        <v>9171</v>
      </c>
      <c r="I7521" s="9">
        <v>4</v>
      </c>
    </row>
    <row r="7522" spans="1:9">
      <c r="A7522" s="255" t="s">
        <v>8703</v>
      </c>
      <c r="B7522" s="9">
        <v>4</v>
      </c>
      <c r="C7522" s="255" t="s">
        <v>9105</v>
      </c>
      <c r="D7522" s="9"/>
      <c r="E7522" s="9">
        <v>1755359.364322783</v>
      </c>
      <c r="F7522" s="255" t="s">
        <v>9119</v>
      </c>
      <c r="G7522" s="9"/>
      <c r="H7522" s="255" t="s">
        <v>9171</v>
      </c>
      <c r="I7522" s="9">
        <v>4</v>
      </c>
    </row>
    <row r="7523" spans="1:9">
      <c r="A7523" s="255" t="s">
        <v>8717</v>
      </c>
      <c r="B7523" s="9">
        <v>4</v>
      </c>
      <c r="C7523" s="255" t="s">
        <v>9105</v>
      </c>
      <c r="D7523" s="9">
        <v>9.6706283758055012E-2</v>
      </c>
      <c r="E7523" s="9">
        <v>1755359.364322783</v>
      </c>
      <c r="F7523" s="255" t="s">
        <v>9127</v>
      </c>
      <c r="G7523" s="9"/>
      <c r="H7523" s="255" t="s">
        <v>9171</v>
      </c>
      <c r="I7523" s="9">
        <v>4</v>
      </c>
    </row>
    <row r="7524" spans="1:9">
      <c r="A7524" s="255" t="s">
        <v>8714</v>
      </c>
      <c r="B7524" s="9">
        <v>4</v>
      </c>
      <c r="C7524" s="255" t="s">
        <v>9105</v>
      </c>
      <c r="D7524" s="9">
        <v>3.3820142609214204E-2</v>
      </c>
      <c r="E7524" s="9">
        <v>1755359.364322783</v>
      </c>
      <c r="F7524" s="255" t="s">
        <v>9140</v>
      </c>
      <c r="G7524" s="9"/>
      <c r="H7524" s="255" t="s">
        <v>9171</v>
      </c>
      <c r="I7524" s="9">
        <v>4</v>
      </c>
    </row>
    <row r="7525" spans="1:9">
      <c r="A7525" s="255" t="s">
        <v>8698</v>
      </c>
      <c r="B7525" s="9">
        <v>4</v>
      </c>
      <c r="C7525" s="255" t="s">
        <v>9105</v>
      </c>
      <c r="D7525" s="9">
        <v>3.328944413709628E-2</v>
      </c>
      <c r="E7525" s="9">
        <v>1755359.364322783</v>
      </c>
      <c r="F7525" s="255" t="s">
        <v>9129</v>
      </c>
      <c r="G7525" s="9"/>
      <c r="H7525" s="255" t="s">
        <v>9171</v>
      </c>
      <c r="I7525" s="9">
        <v>4</v>
      </c>
    </row>
    <row r="7526" spans="1:9">
      <c r="A7526" s="255" t="s">
        <v>8708</v>
      </c>
      <c r="B7526" s="9">
        <v>4</v>
      </c>
      <c r="C7526" s="255" t="s">
        <v>9105</v>
      </c>
      <c r="D7526" s="9"/>
      <c r="E7526" s="9">
        <v>1755359.364322783</v>
      </c>
      <c r="F7526" s="255" t="s">
        <v>9122</v>
      </c>
      <c r="G7526" s="9"/>
      <c r="H7526" s="255" t="s">
        <v>9171</v>
      </c>
      <c r="I7526" s="9">
        <v>4</v>
      </c>
    </row>
    <row r="7527" spans="1:9">
      <c r="A7527" s="255" t="s">
        <v>8718</v>
      </c>
      <c r="B7527" s="9">
        <v>4</v>
      </c>
      <c r="C7527" s="255" t="s">
        <v>9105</v>
      </c>
      <c r="D7527" s="9">
        <v>9.6706283758055012E-2</v>
      </c>
      <c r="E7527" s="9">
        <v>1755359.364322783</v>
      </c>
      <c r="F7527" s="255" t="s">
        <v>9125</v>
      </c>
      <c r="G7527" s="9"/>
      <c r="H7527" s="255" t="s">
        <v>9171</v>
      </c>
      <c r="I7527" s="9">
        <v>4</v>
      </c>
    </row>
    <row r="7528" spans="1:9">
      <c r="A7528" s="255" t="s">
        <v>8699</v>
      </c>
      <c r="B7528" s="9">
        <v>4</v>
      </c>
      <c r="C7528" s="255" t="s">
        <v>9105</v>
      </c>
      <c r="D7528" s="9"/>
      <c r="E7528" s="9">
        <v>1755359.364322783</v>
      </c>
      <c r="F7528" s="255" t="s">
        <v>9118</v>
      </c>
      <c r="G7528" s="9"/>
      <c r="H7528" s="255" t="s">
        <v>9171</v>
      </c>
      <c r="I7528" s="9">
        <v>4</v>
      </c>
    </row>
    <row r="7529" spans="1:9">
      <c r="A7529" s="255" t="s">
        <v>8712</v>
      </c>
      <c r="B7529" s="9">
        <v>4</v>
      </c>
      <c r="C7529" s="255" t="s">
        <v>9105</v>
      </c>
      <c r="D7529" s="9">
        <v>5.0086325687602504E-2</v>
      </c>
      <c r="E7529" s="9">
        <v>1755359.364322783</v>
      </c>
      <c r="F7529" s="255" t="s">
        <v>9134</v>
      </c>
      <c r="G7529" s="9"/>
      <c r="H7529" s="255" t="s">
        <v>9171</v>
      </c>
      <c r="I7529" s="9">
        <v>4</v>
      </c>
    </row>
    <row r="7530" spans="1:9">
      <c r="A7530" s="255" t="s">
        <v>8715</v>
      </c>
      <c r="B7530" s="9">
        <v>4</v>
      </c>
      <c r="C7530" s="255" t="s">
        <v>9105</v>
      </c>
      <c r="D7530" s="9"/>
      <c r="E7530" s="9">
        <v>1755359.364322783</v>
      </c>
      <c r="F7530" s="255" t="s">
        <v>9124</v>
      </c>
      <c r="G7530" s="9"/>
      <c r="H7530" s="255" t="s">
        <v>9171</v>
      </c>
      <c r="I7530" s="9">
        <v>4</v>
      </c>
    </row>
    <row r="7531" spans="1:9">
      <c r="A7531" s="255" t="s">
        <v>8721</v>
      </c>
      <c r="B7531" s="9">
        <v>4</v>
      </c>
      <c r="C7531" s="255" t="s">
        <v>9105</v>
      </c>
      <c r="D7531" s="9"/>
      <c r="E7531" s="9">
        <v>1755359.364322783</v>
      </c>
      <c r="F7531" s="255" t="s">
        <v>9123</v>
      </c>
      <c r="G7531" s="9"/>
      <c r="H7531" s="255" t="s">
        <v>9171</v>
      </c>
      <c r="I7531" s="9">
        <v>4</v>
      </c>
    </row>
    <row r="7532" spans="1:9">
      <c r="A7532" s="255" t="s">
        <v>8707</v>
      </c>
      <c r="B7532" s="9">
        <v>4</v>
      </c>
      <c r="C7532" s="255" t="s">
        <v>9105</v>
      </c>
      <c r="D7532" s="9"/>
      <c r="E7532" s="9">
        <v>1755359.364322783</v>
      </c>
      <c r="F7532" s="255" t="s">
        <v>9121</v>
      </c>
      <c r="G7532" s="9"/>
      <c r="H7532" s="255" t="s">
        <v>9171</v>
      </c>
      <c r="I7532" s="9">
        <v>4</v>
      </c>
    </row>
    <row r="7533" spans="1:9">
      <c r="A7533" s="255" t="s">
        <v>8700</v>
      </c>
      <c r="B7533" s="9">
        <v>4</v>
      </c>
      <c r="C7533" s="255" t="s">
        <v>9105</v>
      </c>
      <c r="D7533" s="9">
        <v>3.2669690295401711E-2</v>
      </c>
      <c r="E7533" s="9">
        <v>1755359.364322783</v>
      </c>
      <c r="F7533" s="255" t="s">
        <v>9139</v>
      </c>
      <c r="G7533" s="9"/>
      <c r="H7533" s="255" t="s">
        <v>9171</v>
      </c>
      <c r="I7533" s="9">
        <v>4</v>
      </c>
    </row>
    <row r="7534" spans="1:9">
      <c r="A7534" s="255" t="s">
        <v>8713</v>
      </c>
      <c r="B7534" s="9">
        <v>4</v>
      </c>
      <c r="C7534" s="255" t="s">
        <v>9105</v>
      </c>
      <c r="D7534" s="9">
        <v>1.2423385261324402</v>
      </c>
      <c r="E7534" s="9">
        <v>1755359.364322783</v>
      </c>
      <c r="F7534" s="255" t="s">
        <v>9132</v>
      </c>
      <c r="G7534" s="9"/>
      <c r="H7534" s="255" t="s">
        <v>9171</v>
      </c>
      <c r="I7534" s="9">
        <v>4</v>
      </c>
    </row>
    <row r="7535" spans="1:9">
      <c r="A7535" s="255" t="s">
        <v>8716</v>
      </c>
      <c r="B7535" s="9">
        <v>4</v>
      </c>
      <c r="C7535" s="255" t="s">
        <v>9105</v>
      </c>
      <c r="D7535" s="9">
        <v>5.9822573336010453E-2</v>
      </c>
      <c r="E7535" s="9">
        <v>1755359.364322783</v>
      </c>
      <c r="F7535" s="255" t="s">
        <v>9131</v>
      </c>
      <c r="G7535" s="9"/>
      <c r="H7535" s="255" t="s">
        <v>9171</v>
      </c>
      <c r="I7535" s="9">
        <v>4</v>
      </c>
    </row>
    <row r="7536" spans="1:9">
      <c r="A7536" s="255" t="s">
        <v>8697</v>
      </c>
      <c r="B7536" s="9">
        <v>4</v>
      </c>
      <c r="C7536" s="255" t="s">
        <v>9105</v>
      </c>
      <c r="D7536" s="9">
        <v>9.0370126007916288E-2</v>
      </c>
      <c r="E7536" s="9">
        <v>1755359.364322783</v>
      </c>
      <c r="F7536" s="255" t="s">
        <v>9136</v>
      </c>
      <c r="G7536" s="9"/>
      <c r="H7536" s="255" t="s">
        <v>9171</v>
      </c>
      <c r="I7536" s="9">
        <v>4</v>
      </c>
    </row>
    <row r="7537" spans="1:9">
      <c r="A7537" s="255" t="s">
        <v>8711</v>
      </c>
      <c r="B7537" s="9">
        <v>4</v>
      </c>
      <c r="C7537" s="255" t="s">
        <v>9105</v>
      </c>
      <c r="D7537" s="9">
        <v>3.4879942307482287E-2</v>
      </c>
      <c r="E7537" s="9">
        <v>1755359.364322783</v>
      </c>
      <c r="F7537" s="255" t="s">
        <v>9117</v>
      </c>
      <c r="G7537" s="9"/>
      <c r="H7537" s="255" t="s">
        <v>9171</v>
      </c>
      <c r="I7537" s="9">
        <v>4</v>
      </c>
    </row>
    <row r="7538" spans="1:9">
      <c r="A7538" s="255" t="s">
        <v>8709</v>
      </c>
      <c r="B7538" s="9">
        <v>4</v>
      </c>
      <c r="C7538" s="255" t="s">
        <v>9105</v>
      </c>
      <c r="D7538" s="9"/>
      <c r="E7538" s="9">
        <v>1755359.364322783</v>
      </c>
      <c r="F7538" s="255" t="s">
        <v>9141</v>
      </c>
      <c r="G7538" s="9"/>
      <c r="H7538" s="255" t="s">
        <v>9171</v>
      </c>
      <c r="I7538" s="9">
        <v>4</v>
      </c>
    </row>
    <row r="7539" spans="1:9">
      <c r="A7539" s="255" t="s">
        <v>8710</v>
      </c>
      <c r="B7539" s="9">
        <v>4</v>
      </c>
      <c r="C7539" s="255" t="s">
        <v>9105</v>
      </c>
      <c r="D7539" s="9"/>
      <c r="E7539" s="9">
        <v>1755359.364322783</v>
      </c>
      <c r="F7539" s="255" t="s">
        <v>9120</v>
      </c>
      <c r="G7539" s="9"/>
      <c r="H7539" s="255" t="s">
        <v>9171</v>
      </c>
      <c r="I7539" s="9">
        <v>4</v>
      </c>
    </row>
    <row r="7540" spans="1:9">
      <c r="A7540" s="255" t="s">
        <v>8706</v>
      </c>
      <c r="B7540" s="9">
        <v>4</v>
      </c>
      <c r="C7540" s="255" t="s">
        <v>9105</v>
      </c>
      <c r="D7540" s="9">
        <v>4.2961904857910974E-2</v>
      </c>
      <c r="E7540" s="9">
        <v>1755359.364322783</v>
      </c>
      <c r="F7540" s="255" t="s">
        <v>9135</v>
      </c>
      <c r="G7540" s="9"/>
      <c r="H7540" s="255" t="s">
        <v>9171</v>
      </c>
      <c r="I7540" s="9">
        <v>4</v>
      </c>
    </row>
    <row r="7541" spans="1:9">
      <c r="A7541" s="255" t="s">
        <v>8701</v>
      </c>
      <c r="B7541" s="9">
        <v>4</v>
      </c>
      <c r="C7541" s="255" t="s">
        <v>9105</v>
      </c>
      <c r="D7541" s="9">
        <v>5.9106513056001175E-2</v>
      </c>
      <c r="E7541" s="9">
        <v>1755359.364322783</v>
      </c>
      <c r="F7541" s="255" t="s">
        <v>9128</v>
      </c>
      <c r="G7541" s="9"/>
      <c r="H7541" s="255" t="s">
        <v>9171</v>
      </c>
      <c r="I7541" s="9">
        <v>4</v>
      </c>
    </row>
    <row r="7542" spans="1:9">
      <c r="A7542" s="255" t="s">
        <v>8725</v>
      </c>
      <c r="B7542" s="9">
        <v>5</v>
      </c>
      <c r="C7542" s="255" t="s">
        <v>9105</v>
      </c>
      <c r="D7542" s="9">
        <v>0.11014958803196669</v>
      </c>
      <c r="E7542" s="9">
        <v>1745868.793903793</v>
      </c>
      <c r="F7542" s="255" t="s">
        <v>9126</v>
      </c>
      <c r="G7542" s="9"/>
      <c r="H7542" s="255" t="s">
        <v>9171</v>
      </c>
      <c r="I7542" s="9">
        <v>4</v>
      </c>
    </row>
    <row r="7543" spans="1:9">
      <c r="A7543" s="255" t="s">
        <v>8736</v>
      </c>
      <c r="B7543" s="9">
        <v>5</v>
      </c>
      <c r="C7543" s="255" t="s">
        <v>9105</v>
      </c>
      <c r="D7543" s="9"/>
      <c r="E7543" s="9">
        <v>1745868.793903793</v>
      </c>
      <c r="F7543" s="255" t="s">
        <v>9123</v>
      </c>
      <c r="G7543" s="9"/>
      <c r="H7543" s="255" t="s">
        <v>9171</v>
      </c>
      <c r="I7543" s="9">
        <v>4</v>
      </c>
    </row>
    <row r="7544" spans="1:9">
      <c r="A7544" s="255" t="s">
        <v>8743</v>
      </c>
      <c r="B7544" s="9">
        <v>5</v>
      </c>
      <c r="C7544" s="255" t="s">
        <v>9105</v>
      </c>
      <c r="D7544" s="9">
        <v>7.0112625369583265E-2</v>
      </c>
      <c r="E7544" s="9">
        <v>1745868.793903793</v>
      </c>
      <c r="F7544" s="255" t="s">
        <v>9128</v>
      </c>
      <c r="G7544" s="9"/>
      <c r="H7544" s="255" t="s">
        <v>9171</v>
      </c>
      <c r="I7544" s="9">
        <v>4</v>
      </c>
    </row>
    <row r="7545" spans="1:9">
      <c r="A7545" s="255" t="s">
        <v>8746</v>
      </c>
      <c r="B7545" s="9">
        <v>5</v>
      </c>
      <c r="C7545" s="255" t="s">
        <v>9105</v>
      </c>
      <c r="D7545" s="9">
        <v>0.10768179654830427</v>
      </c>
      <c r="E7545" s="9">
        <v>1745868.793903793</v>
      </c>
      <c r="F7545" s="255" t="s">
        <v>9136</v>
      </c>
      <c r="G7545" s="9"/>
      <c r="H7545" s="255" t="s">
        <v>9171</v>
      </c>
      <c r="I7545" s="9">
        <v>4</v>
      </c>
    </row>
    <row r="7546" spans="1:9">
      <c r="A7546" s="255" t="s">
        <v>8733</v>
      </c>
      <c r="B7546" s="9">
        <v>5</v>
      </c>
      <c r="C7546" s="255" t="s">
        <v>9105</v>
      </c>
      <c r="D7546" s="9"/>
      <c r="E7546" s="9">
        <v>1745868.793903793</v>
      </c>
      <c r="F7546" s="255" t="s">
        <v>9121</v>
      </c>
      <c r="G7546" s="9"/>
      <c r="H7546" s="255" t="s">
        <v>9171</v>
      </c>
      <c r="I7546" s="9">
        <v>4</v>
      </c>
    </row>
    <row r="7547" spans="1:9">
      <c r="A7547" s="255" t="s">
        <v>8744</v>
      </c>
      <c r="B7547" s="9">
        <v>5</v>
      </c>
      <c r="C7547" s="255" t="s">
        <v>9105</v>
      </c>
      <c r="D7547" s="9"/>
      <c r="E7547" s="9">
        <v>1745868.793903793</v>
      </c>
      <c r="F7547" s="255" t="s">
        <v>9122</v>
      </c>
      <c r="G7547" s="9"/>
      <c r="H7547" s="255" t="s">
        <v>9171</v>
      </c>
      <c r="I7547" s="9">
        <v>4</v>
      </c>
    </row>
    <row r="7548" spans="1:9">
      <c r="A7548" s="255" t="s">
        <v>8732</v>
      </c>
      <c r="B7548" s="9">
        <v>5</v>
      </c>
      <c r="C7548" s="255" t="s">
        <v>9105</v>
      </c>
      <c r="D7548" s="9"/>
      <c r="E7548" s="9">
        <v>1745868.793903793</v>
      </c>
      <c r="F7548" s="255" t="s">
        <v>9124</v>
      </c>
      <c r="G7548" s="9"/>
      <c r="H7548" s="255" t="s">
        <v>9171</v>
      </c>
      <c r="I7548" s="9">
        <v>4</v>
      </c>
    </row>
    <row r="7549" spans="1:9">
      <c r="A7549" s="255" t="s">
        <v>8737</v>
      </c>
      <c r="B7549" s="9">
        <v>5</v>
      </c>
      <c r="C7549" s="255" t="s">
        <v>9105</v>
      </c>
      <c r="D7549" s="9">
        <v>6.3124853166962966E-2</v>
      </c>
      <c r="E7549" s="9">
        <v>1745868.793903793</v>
      </c>
      <c r="F7549" s="255" t="s">
        <v>9134</v>
      </c>
      <c r="G7549" s="9"/>
      <c r="H7549" s="255" t="s">
        <v>9171</v>
      </c>
      <c r="I7549" s="9">
        <v>4</v>
      </c>
    </row>
    <row r="7550" spans="1:9">
      <c r="A7550" s="255" t="s">
        <v>8739</v>
      </c>
      <c r="B7550" s="9">
        <v>5</v>
      </c>
      <c r="C7550" s="255" t="s">
        <v>9105</v>
      </c>
      <c r="D7550" s="9">
        <v>0.12181395425784675</v>
      </c>
      <c r="E7550" s="9">
        <v>1745868.793903793</v>
      </c>
      <c r="F7550" s="255" t="s">
        <v>9138</v>
      </c>
      <c r="G7550" s="9"/>
      <c r="H7550" s="255" t="s">
        <v>9171</v>
      </c>
      <c r="I7550" s="9">
        <v>4</v>
      </c>
    </row>
    <row r="7551" spans="1:9">
      <c r="A7551" s="255" t="s">
        <v>8735</v>
      </c>
      <c r="B7551" s="9">
        <v>5</v>
      </c>
      <c r="C7551" s="255" t="s">
        <v>9105</v>
      </c>
      <c r="D7551" s="9">
        <v>7.4028397241305416E-2</v>
      </c>
      <c r="E7551" s="9">
        <v>1745868.793903793</v>
      </c>
      <c r="F7551" s="255" t="s">
        <v>9131</v>
      </c>
      <c r="G7551" s="9"/>
      <c r="H7551" s="255" t="s">
        <v>9171</v>
      </c>
      <c r="I7551" s="9">
        <v>4</v>
      </c>
    </row>
    <row r="7552" spans="1:9">
      <c r="A7552" s="255" t="s">
        <v>8741</v>
      </c>
      <c r="B7552" s="9">
        <v>5</v>
      </c>
      <c r="C7552" s="255" t="s">
        <v>9105</v>
      </c>
      <c r="D7552" s="9">
        <v>4.4605160321967693E-2</v>
      </c>
      <c r="E7552" s="9">
        <v>1745868.793903793</v>
      </c>
      <c r="F7552" s="255" t="s">
        <v>9140</v>
      </c>
      <c r="G7552" s="9"/>
      <c r="H7552" s="255" t="s">
        <v>9171</v>
      </c>
      <c r="I7552" s="9">
        <v>4</v>
      </c>
    </row>
    <row r="7553" spans="1:9">
      <c r="A7553" s="255" t="s">
        <v>8722</v>
      </c>
      <c r="B7553" s="9">
        <v>5</v>
      </c>
      <c r="C7553" s="255" t="s">
        <v>9105</v>
      </c>
      <c r="D7553" s="9"/>
      <c r="E7553" s="9">
        <v>1745868.793903793</v>
      </c>
      <c r="F7553" s="255" t="s">
        <v>9119</v>
      </c>
      <c r="G7553" s="9"/>
      <c r="H7553" s="255" t="s">
        <v>9171</v>
      </c>
      <c r="I7553" s="9">
        <v>4</v>
      </c>
    </row>
    <row r="7554" spans="1:9">
      <c r="A7554" s="255" t="s">
        <v>8738</v>
      </c>
      <c r="B7554" s="9">
        <v>5</v>
      </c>
      <c r="C7554" s="255" t="s">
        <v>9105</v>
      </c>
      <c r="D7554" s="9">
        <v>4.8043803741882815E-2</v>
      </c>
      <c r="E7554" s="9">
        <v>1745868.793903793</v>
      </c>
      <c r="F7554" s="255" t="s">
        <v>9129</v>
      </c>
      <c r="G7554" s="9"/>
      <c r="H7554" s="255" t="s">
        <v>9171</v>
      </c>
      <c r="I7554" s="9">
        <v>4</v>
      </c>
    </row>
    <row r="7555" spans="1:9">
      <c r="A7555" s="255" t="s">
        <v>8731</v>
      </c>
      <c r="B7555" s="9">
        <v>5</v>
      </c>
      <c r="C7555" s="255" t="s">
        <v>9105</v>
      </c>
      <c r="D7555" s="9">
        <v>0.11014958803196669</v>
      </c>
      <c r="E7555" s="9">
        <v>1745868.793903793</v>
      </c>
      <c r="F7555" s="255" t="s">
        <v>9127</v>
      </c>
      <c r="G7555" s="9"/>
      <c r="H7555" s="255" t="s">
        <v>9171</v>
      </c>
      <c r="I7555" s="9">
        <v>4</v>
      </c>
    </row>
    <row r="7556" spans="1:9">
      <c r="A7556" s="255" t="s">
        <v>8734</v>
      </c>
      <c r="B7556" s="9">
        <v>5</v>
      </c>
      <c r="C7556" s="255" t="s">
        <v>9105</v>
      </c>
      <c r="D7556" s="9">
        <v>7.1223769000167234E-2</v>
      </c>
      <c r="E7556" s="9">
        <v>1745868.793903793</v>
      </c>
      <c r="F7556" s="255" t="s">
        <v>9137</v>
      </c>
      <c r="G7556" s="9"/>
      <c r="H7556" s="255" t="s">
        <v>9171</v>
      </c>
      <c r="I7556" s="9">
        <v>4</v>
      </c>
    </row>
    <row r="7557" spans="1:9">
      <c r="A7557" s="255" t="s">
        <v>8740</v>
      </c>
      <c r="B7557" s="9">
        <v>5</v>
      </c>
      <c r="C7557" s="255" t="s">
        <v>9105</v>
      </c>
      <c r="D7557" s="9">
        <v>4.7454781639035729E-2</v>
      </c>
      <c r="E7557" s="9">
        <v>1745868.793903793</v>
      </c>
      <c r="F7557" s="255" t="s">
        <v>9117</v>
      </c>
      <c r="G7557" s="9"/>
      <c r="H7557" s="255" t="s">
        <v>9171</v>
      </c>
      <c r="I7557" s="9">
        <v>4</v>
      </c>
    </row>
    <row r="7558" spans="1:9">
      <c r="A7558" s="255" t="s">
        <v>8723</v>
      </c>
      <c r="B7558" s="9">
        <v>5</v>
      </c>
      <c r="C7558" s="255" t="s">
        <v>9105</v>
      </c>
      <c r="D7558" s="9"/>
      <c r="E7558" s="9">
        <v>1745868.793903793</v>
      </c>
      <c r="F7558" s="255" t="s">
        <v>9120</v>
      </c>
      <c r="G7558" s="9"/>
      <c r="H7558" s="255" t="s">
        <v>9171</v>
      </c>
      <c r="I7558" s="9">
        <v>4</v>
      </c>
    </row>
    <row r="7559" spans="1:9">
      <c r="A7559" s="255" t="s">
        <v>8726</v>
      </c>
      <c r="B7559" s="9">
        <v>5</v>
      </c>
      <c r="C7559" s="255" t="s">
        <v>9105</v>
      </c>
      <c r="D7559" s="9"/>
      <c r="E7559" s="9">
        <v>1745868.793903793</v>
      </c>
      <c r="F7559" s="255" t="s">
        <v>9141</v>
      </c>
      <c r="G7559" s="9"/>
      <c r="H7559" s="255" t="s">
        <v>9171</v>
      </c>
      <c r="I7559" s="9">
        <v>4</v>
      </c>
    </row>
    <row r="7560" spans="1:9">
      <c r="A7560" s="255" t="s">
        <v>8727</v>
      </c>
      <c r="B7560" s="9">
        <v>5</v>
      </c>
      <c r="C7560" s="255" t="s">
        <v>9105</v>
      </c>
      <c r="D7560" s="9">
        <v>1.2657287579883556</v>
      </c>
      <c r="E7560" s="9">
        <v>1745868.793903793</v>
      </c>
      <c r="F7560" s="255" t="s">
        <v>9132</v>
      </c>
      <c r="G7560" s="9"/>
      <c r="H7560" s="255" t="s">
        <v>9171</v>
      </c>
      <c r="I7560" s="9">
        <v>4</v>
      </c>
    </row>
    <row r="7561" spans="1:9">
      <c r="A7561" s="255" t="s">
        <v>8730</v>
      </c>
      <c r="B7561" s="9">
        <v>5</v>
      </c>
      <c r="C7561" s="255" t="s">
        <v>9105</v>
      </c>
      <c r="D7561" s="9">
        <v>1.2657287579883556</v>
      </c>
      <c r="E7561" s="9">
        <v>1745868.793903793</v>
      </c>
      <c r="F7561" s="255" t="s">
        <v>9133</v>
      </c>
      <c r="G7561" s="9"/>
      <c r="H7561" s="255" t="s">
        <v>9171</v>
      </c>
      <c r="I7561" s="9">
        <v>4</v>
      </c>
    </row>
    <row r="7562" spans="1:9">
      <c r="A7562" s="255" t="s">
        <v>8729</v>
      </c>
      <c r="B7562" s="9">
        <v>5</v>
      </c>
      <c r="C7562" s="255" t="s">
        <v>9105</v>
      </c>
      <c r="D7562" s="9"/>
      <c r="E7562" s="9">
        <v>1745868.793903793</v>
      </c>
      <c r="F7562" s="255" t="s">
        <v>9118</v>
      </c>
      <c r="G7562" s="9"/>
      <c r="H7562" s="255" t="s">
        <v>9171</v>
      </c>
      <c r="I7562" s="9">
        <v>4</v>
      </c>
    </row>
    <row r="7563" spans="1:9">
      <c r="A7563" s="255" t="s">
        <v>8745</v>
      </c>
      <c r="B7563" s="9">
        <v>5</v>
      </c>
      <c r="C7563" s="255" t="s">
        <v>9105</v>
      </c>
      <c r="D7563" s="9">
        <v>5.2059478520830663E-2</v>
      </c>
      <c r="E7563" s="9">
        <v>1745868.793903793</v>
      </c>
      <c r="F7563" s="255" t="s">
        <v>9139</v>
      </c>
      <c r="G7563" s="9"/>
      <c r="H7563" s="255" t="s">
        <v>9171</v>
      </c>
      <c r="I7563" s="9">
        <v>4</v>
      </c>
    </row>
    <row r="7564" spans="1:9">
      <c r="A7564" s="255" t="s">
        <v>8742</v>
      </c>
      <c r="B7564" s="9">
        <v>5</v>
      </c>
      <c r="C7564" s="255" t="s">
        <v>9105</v>
      </c>
      <c r="D7564" s="9">
        <v>7.4028397241305416E-2</v>
      </c>
      <c r="E7564" s="9">
        <v>1745868.793903793</v>
      </c>
      <c r="F7564" s="255" t="s">
        <v>9130</v>
      </c>
      <c r="G7564" s="9"/>
      <c r="H7564" s="255" t="s">
        <v>9171</v>
      </c>
      <c r="I7564" s="9">
        <v>4</v>
      </c>
    </row>
    <row r="7565" spans="1:9">
      <c r="A7565" s="255" t="s">
        <v>8724</v>
      </c>
      <c r="B7565" s="9">
        <v>5</v>
      </c>
      <c r="C7565" s="255" t="s">
        <v>9105</v>
      </c>
      <c r="D7565" s="9">
        <v>5.5013418245289464E-2</v>
      </c>
      <c r="E7565" s="9">
        <v>1745868.793903793</v>
      </c>
      <c r="F7565" s="255" t="s">
        <v>9135</v>
      </c>
      <c r="G7565" s="9"/>
      <c r="H7565" s="255" t="s">
        <v>9171</v>
      </c>
      <c r="I7565" s="9">
        <v>4</v>
      </c>
    </row>
    <row r="7566" spans="1:9">
      <c r="A7566" s="255" t="s">
        <v>8728</v>
      </c>
      <c r="B7566" s="9">
        <v>5</v>
      </c>
      <c r="C7566" s="255" t="s">
        <v>9105</v>
      </c>
      <c r="D7566" s="9">
        <v>0.11014958803196669</v>
      </c>
      <c r="E7566" s="9">
        <v>1745868.793903793</v>
      </c>
      <c r="F7566" s="255" t="s">
        <v>9125</v>
      </c>
      <c r="G7566" s="9"/>
      <c r="H7566" s="255" t="s">
        <v>9171</v>
      </c>
      <c r="I7566" s="9">
        <v>4</v>
      </c>
    </row>
    <row r="7567" spans="1:9">
      <c r="A7567" s="255" t="s">
        <v>8766</v>
      </c>
      <c r="B7567" s="9">
        <v>6</v>
      </c>
      <c r="C7567" s="255" t="s">
        <v>9105</v>
      </c>
      <c r="D7567" s="9"/>
      <c r="E7567" s="9">
        <v>1750668.0692784099</v>
      </c>
      <c r="F7567" s="255" t="s">
        <v>9119</v>
      </c>
      <c r="G7567" s="9"/>
      <c r="H7567" s="255" t="s">
        <v>9171</v>
      </c>
      <c r="I7567" s="9">
        <v>4</v>
      </c>
    </row>
    <row r="7568" spans="1:9">
      <c r="A7568" s="255" t="s">
        <v>8761</v>
      </c>
      <c r="B7568" s="9">
        <v>6</v>
      </c>
      <c r="C7568" s="255" t="s">
        <v>9105</v>
      </c>
      <c r="D7568" s="9">
        <v>0.13599848715447879</v>
      </c>
      <c r="E7568" s="9">
        <v>1750668.0692784099</v>
      </c>
      <c r="F7568" s="255" t="s">
        <v>9126</v>
      </c>
      <c r="G7568" s="9"/>
      <c r="H7568" s="255" t="s">
        <v>9171</v>
      </c>
      <c r="I7568" s="9">
        <v>4</v>
      </c>
    </row>
    <row r="7569" spans="1:9">
      <c r="A7569" s="255" t="s">
        <v>8747</v>
      </c>
      <c r="B7569" s="9">
        <v>6</v>
      </c>
      <c r="C7569" s="255" t="s">
        <v>9105</v>
      </c>
      <c r="D7569" s="9">
        <v>1.5541712131939258</v>
      </c>
      <c r="E7569" s="9">
        <v>1750668.0692784099</v>
      </c>
      <c r="F7569" s="255" t="s">
        <v>9133</v>
      </c>
      <c r="G7569" s="9"/>
      <c r="H7569" s="255" t="s">
        <v>9171</v>
      </c>
      <c r="I7569" s="9">
        <v>4</v>
      </c>
    </row>
    <row r="7570" spans="1:9">
      <c r="A7570" s="255" t="s">
        <v>8754</v>
      </c>
      <c r="B7570" s="9">
        <v>6</v>
      </c>
      <c r="C7570" s="255" t="s">
        <v>9105</v>
      </c>
      <c r="D7570" s="9">
        <v>7.828786189519743E-2</v>
      </c>
      <c r="E7570" s="9">
        <v>1750668.0692784099</v>
      </c>
      <c r="F7570" s="255" t="s">
        <v>9134</v>
      </c>
      <c r="G7570" s="9"/>
      <c r="H7570" s="255" t="s">
        <v>9171</v>
      </c>
      <c r="I7570" s="9">
        <v>4</v>
      </c>
    </row>
    <row r="7571" spans="1:9">
      <c r="A7571" s="255" t="s">
        <v>8750</v>
      </c>
      <c r="B7571" s="9">
        <v>6</v>
      </c>
      <c r="C7571" s="255" t="s">
        <v>9105</v>
      </c>
      <c r="D7571" s="9">
        <v>8.3494056641335093E-2</v>
      </c>
      <c r="E7571" s="9">
        <v>1750668.0692784099</v>
      </c>
      <c r="F7571" s="255" t="s">
        <v>9137</v>
      </c>
      <c r="G7571" s="9"/>
      <c r="H7571" s="255" t="s">
        <v>9171</v>
      </c>
      <c r="I7571" s="9">
        <v>4</v>
      </c>
    </row>
    <row r="7572" spans="1:9">
      <c r="A7572" s="255" t="s">
        <v>8769</v>
      </c>
      <c r="B7572" s="9">
        <v>6</v>
      </c>
      <c r="C7572" s="255" t="s">
        <v>9105</v>
      </c>
      <c r="D7572" s="9">
        <v>0.14649890241835239</v>
      </c>
      <c r="E7572" s="9">
        <v>1750668.0692784099</v>
      </c>
      <c r="F7572" s="255" t="s">
        <v>9138</v>
      </c>
      <c r="G7572" s="9"/>
      <c r="H7572" s="255" t="s">
        <v>9171</v>
      </c>
      <c r="I7572" s="9">
        <v>4</v>
      </c>
    </row>
    <row r="7573" spans="1:9">
      <c r="A7573" s="255" t="s">
        <v>8753</v>
      </c>
      <c r="B7573" s="9">
        <v>6</v>
      </c>
      <c r="C7573" s="255" t="s">
        <v>9105</v>
      </c>
      <c r="D7573" s="9">
        <v>6.1378757080028636E-2</v>
      </c>
      <c r="E7573" s="9">
        <v>1750668.0692784099</v>
      </c>
      <c r="F7573" s="255" t="s">
        <v>9140</v>
      </c>
      <c r="G7573" s="9"/>
      <c r="H7573" s="255" t="s">
        <v>9171</v>
      </c>
      <c r="I7573" s="9">
        <v>4</v>
      </c>
    </row>
    <row r="7574" spans="1:9">
      <c r="A7574" s="255" t="s">
        <v>8768</v>
      </c>
      <c r="B7574" s="9">
        <v>6</v>
      </c>
      <c r="C7574" s="255" t="s">
        <v>9105</v>
      </c>
      <c r="D7574" s="9"/>
      <c r="E7574" s="9">
        <v>1750668.0692784099</v>
      </c>
      <c r="F7574" s="255" t="s">
        <v>9124</v>
      </c>
      <c r="G7574" s="9"/>
      <c r="H7574" s="255" t="s">
        <v>9171</v>
      </c>
      <c r="I7574" s="9">
        <v>4</v>
      </c>
    </row>
    <row r="7575" spans="1:9">
      <c r="A7575" s="255" t="s">
        <v>8760</v>
      </c>
      <c r="B7575" s="9">
        <v>6</v>
      </c>
      <c r="C7575" s="255" t="s">
        <v>9105</v>
      </c>
      <c r="D7575" s="9"/>
      <c r="E7575" s="9">
        <v>1750668.0692784099</v>
      </c>
      <c r="F7575" s="255" t="s">
        <v>9141</v>
      </c>
      <c r="G7575" s="9"/>
      <c r="H7575" s="255" t="s">
        <v>9171</v>
      </c>
      <c r="I7575" s="9">
        <v>4</v>
      </c>
    </row>
    <row r="7576" spans="1:9">
      <c r="A7576" s="255" t="s">
        <v>8749</v>
      </c>
      <c r="B7576" s="9">
        <v>6</v>
      </c>
      <c r="C7576" s="255" t="s">
        <v>9105</v>
      </c>
      <c r="D7576" s="9">
        <v>9.240647617524958E-2</v>
      </c>
      <c r="E7576" s="9">
        <v>1750668.0692784099</v>
      </c>
      <c r="F7576" s="255" t="s">
        <v>9130</v>
      </c>
      <c r="G7576" s="9"/>
      <c r="H7576" s="255" t="s">
        <v>9171</v>
      </c>
      <c r="I7576" s="9">
        <v>4</v>
      </c>
    </row>
    <row r="7577" spans="1:9">
      <c r="A7577" s="255" t="s">
        <v>8757</v>
      </c>
      <c r="B7577" s="9">
        <v>6</v>
      </c>
      <c r="C7577" s="255" t="s">
        <v>9105</v>
      </c>
      <c r="D7577" s="9">
        <v>9.240647617524958E-2</v>
      </c>
      <c r="E7577" s="9">
        <v>1750668.0692784099</v>
      </c>
      <c r="F7577" s="255" t="s">
        <v>9131</v>
      </c>
      <c r="G7577" s="9"/>
      <c r="H7577" s="255" t="s">
        <v>9171</v>
      </c>
      <c r="I7577" s="9">
        <v>4</v>
      </c>
    </row>
    <row r="7578" spans="1:9">
      <c r="A7578" s="255" t="s">
        <v>8758</v>
      </c>
      <c r="B7578" s="9">
        <v>6</v>
      </c>
      <c r="C7578" s="255" t="s">
        <v>9105</v>
      </c>
      <c r="D7578" s="9">
        <v>0.12889876095907499</v>
      </c>
      <c r="E7578" s="9">
        <v>1750668.0692784099</v>
      </c>
      <c r="F7578" s="255" t="s">
        <v>9136</v>
      </c>
      <c r="G7578" s="9"/>
      <c r="H7578" s="255" t="s">
        <v>9171</v>
      </c>
      <c r="I7578" s="9">
        <v>4</v>
      </c>
    </row>
    <row r="7579" spans="1:9">
      <c r="A7579" s="255" t="s">
        <v>8756</v>
      </c>
      <c r="B7579" s="9">
        <v>6</v>
      </c>
      <c r="C7579" s="255" t="s">
        <v>9105</v>
      </c>
      <c r="D7579" s="9">
        <v>0.13599848715447879</v>
      </c>
      <c r="E7579" s="9">
        <v>1750668.0692784099</v>
      </c>
      <c r="F7579" s="255" t="s">
        <v>9125</v>
      </c>
      <c r="G7579" s="9"/>
      <c r="H7579" s="255" t="s">
        <v>9171</v>
      </c>
      <c r="I7579" s="9">
        <v>4</v>
      </c>
    </row>
    <row r="7580" spans="1:9">
      <c r="A7580" s="255" t="s">
        <v>8752</v>
      </c>
      <c r="B7580" s="9">
        <v>6</v>
      </c>
      <c r="C7580" s="255" t="s">
        <v>9105</v>
      </c>
      <c r="D7580" s="9"/>
      <c r="E7580" s="9">
        <v>1750668.0692784099</v>
      </c>
      <c r="F7580" s="255" t="s">
        <v>9118</v>
      </c>
      <c r="G7580" s="9"/>
      <c r="H7580" s="255" t="s">
        <v>9171</v>
      </c>
      <c r="I7580" s="9">
        <v>4</v>
      </c>
    </row>
    <row r="7581" spans="1:9">
      <c r="A7581" s="255" t="s">
        <v>8755</v>
      </c>
      <c r="B7581" s="9">
        <v>6</v>
      </c>
      <c r="C7581" s="255" t="s">
        <v>9105</v>
      </c>
      <c r="D7581" s="9">
        <v>1.5541712131939258</v>
      </c>
      <c r="E7581" s="9">
        <v>1750668.0692784099</v>
      </c>
      <c r="F7581" s="255" t="s">
        <v>9132</v>
      </c>
      <c r="G7581" s="9"/>
      <c r="H7581" s="255" t="s">
        <v>9171</v>
      </c>
      <c r="I7581" s="9">
        <v>4</v>
      </c>
    </row>
    <row r="7582" spans="1:9">
      <c r="A7582" s="255" t="s">
        <v>8748</v>
      </c>
      <c r="B7582" s="9">
        <v>6</v>
      </c>
      <c r="C7582" s="255" t="s">
        <v>9105</v>
      </c>
      <c r="D7582" s="9"/>
      <c r="E7582" s="9">
        <v>1750668.0692784099</v>
      </c>
      <c r="F7582" s="255" t="s">
        <v>9122</v>
      </c>
      <c r="G7582" s="9"/>
      <c r="H7582" s="255" t="s">
        <v>9171</v>
      </c>
      <c r="I7582" s="9">
        <v>4</v>
      </c>
    </row>
    <row r="7583" spans="1:9">
      <c r="A7583" s="255" t="s">
        <v>8767</v>
      </c>
      <c r="B7583" s="9">
        <v>6</v>
      </c>
      <c r="C7583" s="255" t="s">
        <v>9105</v>
      </c>
      <c r="D7583" s="9">
        <v>6.0660828002806401E-2</v>
      </c>
      <c r="E7583" s="9">
        <v>1750668.0692784099</v>
      </c>
      <c r="F7583" s="255" t="s">
        <v>9139</v>
      </c>
      <c r="G7583" s="9"/>
      <c r="H7583" s="255" t="s">
        <v>9171</v>
      </c>
      <c r="I7583" s="9">
        <v>4</v>
      </c>
    </row>
    <row r="7584" spans="1:9">
      <c r="A7584" s="255" t="s">
        <v>8770</v>
      </c>
      <c r="B7584" s="9">
        <v>6</v>
      </c>
      <c r="C7584" s="255" t="s">
        <v>9105</v>
      </c>
      <c r="D7584" s="9"/>
      <c r="E7584" s="9">
        <v>1750668.0692784099</v>
      </c>
      <c r="F7584" s="255" t="s">
        <v>9123</v>
      </c>
      <c r="G7584" s="9"/>
      <c r="H7584" s="255" t="s">
        <v>9171</v>
      </c>
      <c r="I7584" s="9">
        <v>4</v>
      </c>
    </row>
    <row r="7585" spans="1:9">
      <c r="A7585" s="255" t="s">
        <v>8763</v>
      </c>
      <c r="B7585" s="9">
        <v>6</v>
      </c>
      <c r="C7585" s="255" t="s">
        <v>9105</v>
      </c>
      <c r="D7585" s="9"/>
      <c r="E7585" s="9">
        <v>1750668.0692784099</v>
      </c>
      <c r="F7585" s="255" t="s">
        <v>9121</v>
      </c>
      <c r="G7585" s="9"/>
      <c r="H7585" s="255" t="s">
        <v>9171</v>
      </c>
      <c r="I7585" s="9">
        <v>4</v>
      </c>
    </row>
    <row r="7586" spans="1:9">
      <c r="A7586" s="255" t="s">
        <v>8762</v>
      </c>
      <c r="B7586" s="9">
        <v>6</v>
      </c>
      <c r="C7586" s="255" t="s">
        <v>9105</v>
      </c>
      <c r="D7586" s="9">
        <v>8.4956643586344791E-2</v>
      </c>
      <c r="E7586" s="9">
        <v>1750668.0692784099</v>
      </c>
      <c r="F7586" s="255" t="s">
        <v>9128</v>
      </c>
      <c r="G7586" s="9"/>
      <c r="H7586" s="255" t="s">
        <v>9171</v>
      </c>
      <c r="I7586" s="9">
        <v>4</v>
      </c>
    </row>
    <row r="7587" spans="1:9">
      <c r="A7587" s="255" t="s">
        <v>8764</v>
      </c>
      <c r="B7587" s="9">
        <v>6</v>
      </c>
      <c r="C7587" s="255" t="s">
        <v>9105</v>
      </c>
      <c r="D7587" s="9">
        <v>0.13599848715447879</v>
      </c>
      <c r="E7587" s="9">
        <v>1750668.0692784099</v>
      </c>
      <c r="F7587" s="255" t="s">
        <v>9127</v>
      </c>
      <c r="G7587" s="9"/>
      <c r="H7587" s="255" t="s">
        <v>9171</v>
      </c>
      <c r="I7587" s="9">
        <v>4</v>
      </c>
    </row>
    <row r="7588" spans="1:9">
      <c r="A7588" s="255" t="s">
        <v>8771</v>
      </c>
      <c r="B7588" s="9">
        <v>6</v>
      </c>
      <c r="C7588" s="255" t="s">
        <v>9105</v>
      </c>
      <c r="D7588" s="9">
        <v>6.383602995254492E-2</v>
      </c>
      <c r="E7588" s="9">
        <v>1750668.0692784099</v>
      </c>
      <c r="F7588" s="255" t="s">
        <v>9117</v>
      </c>
      <c r="G7588" s="9"/>
      <c r="H7588" s="255" t="s">
        <v>9171</v>
      </c>
      <c r="I7588" s="9">
        <v>4</v>
      </c>
    </row>
    <row r="7589" spans="1:9">
      <c r="A7589" s="255" t="s">
        <v>8759</v>
      </c>
      <c r="B7589" s="9">
        <v>6</v>
      </c>
      <c r="C7589" s="255" t="s">
        <v>9105</v>
      </c>
      <c r="D7589" s="9">
        <v>6.1047579629389018E-2</v>
      </c>
      <c r="E7589" s="9">
        <v>1750668.0692784099</v>
      </c>
      <c r="F7589" s="255" t="s">
        <v>9129</v>
      </c>
      <c r="G7589" s="9"/>
      <c r="H7589" s="255" t="s">
        <v>9171</v>
      </c>
      <c r="I7589" s="9">
        <v>4</v>
      </c>
    </row>
    <row r="7590" spans="1:9">
      <c r="A7590" s="255" t="s">
        <v>8765</v>
      </c>
      <c r="B7590" s="9">
        <v>6</v>
      </c>
      <c r="C7590" s="255" t="s">
        <v>9105</v>
      </c>
      <c r="D7590" s="9"/>
      <c r="E7590" s="9">
        <v>1750668.0692784099</v>
      </c>
      <c r="F7590" s="255" t="s">
        <v>9120</v>
      </c>
      <c r="G7590" s="9"/>
      <c r="H7590" s="255" t="s">
        <v>9171</v>
      </c>
      <c r="I7590" s="9">
        <v>4</v>
      </c>
    </row>
    <row r="7591" spans="1:9">
      <c r="A7591" s="255" t="s">
        <v>8751</v>
      </c>
      <c r="B7591" s="9">
        <v>6</v>
      </c>
      <c r="C7591" s="255" t="s">
        <v>9105</v>
      </c>
      <c r="D7591" s="9">
        <v>7.0881847959655145E-2</v>
      </c>
      <c r="E7591" s="9">
        <v>1750668.0692784099</v>
      </c>
      <c r="F7591" s="255" t="s">
        <v>9135</v>
      </c>
      <c r="G7591" s="9"/>
      <c r="H7591" s="255" t="s">
        <v>9171</v>
      </c>
      <c r="I7591" s="9">
        <v>4</v>
      </c>
    </row>
    <row r="7592" spans="1:9">
      <c r="A7592" s="255" t="s">
        <v>8784</v>
      </c>
      <c r="B7592" s="9">
        <v>7</v>
      </c>
      <c r="C7592" s="255" t="s">
        <v>9105</v>
      </c>
      <c r="D7592" s="9"/>
      <c r="E7592" s="9">
        <v>1747476.4279072278</v>
      </c>
      <c r="F7592" s="255" t="s">
        <v>9121</v>
      </c>
      <c r="G7592" s="9"/>
      <c r="H7592" s="255" t="s">
        <v>9171</v>
      </c>
      <c r="I7592" s="9">
        <v>4</v>
      </c>
    </row>
    <row r="7593" spans="1:9">
      <c r="A7593" s="255" t="s">
        <v>8775</v>
      </c>
      <c r="B7593" s="9">
        <v>7</v>
      </c>
      <c r="C7593" s="255" t="s">
        <v>9105</v>
      </c>
      <c r="D7593" s="9">
        <v>8.5589097070701295E-2</v>
      </c>
      <c r="E7593" s="9">
        <v>1747476.4279072278</v>
      </c>
      <c r="F7593" s="255" t="s">
        <v>9135</v>
      </c>
      <c r="G7593" s="9"/>
      <c r="H7593" s="255" t="s">
        <v>9171</v>
      </c>
      <c r="I7593" s="9">
        <v>4</v>
      </c>
    </row>
    <row r="7594" spans="1:9">
      <c r="A7594" s="255" t="s">
        <v>8783</v>
      </c>
      <c r="B7594" s="9">
        <v>7</v>
      </c>
      <c r="C7594" s="255" t="s">
        <v>9105</v>
      </c>
      <c r="D7594" s="9">
        <v>8.0631588555671971E-2</v>
      </c>
      <c r="E7594" s="9">
        <v>1747476.4279072278</v>
      </c>
      <c r="F7594" s="255" t="s">
        <v>9129</v>
      </c>
      <c r="G7594" s="9"/>
      <c r="H7594" s="255" t="s">
        <v>9171</v>
      </c>
      <c r="I7594" s="9">
        <v>4</v>
      </c>
    </row>
    <row r="7595" spans="1:9">
      <c r="A7595" s="255" t="s">
        <v>8772</v>
      </c>
      <c r="B7595" s="9">
        <v>7</v>
      </c>
      <c r="C7595" s="255" t="s">
        <v>9105</v>
      </c>
      <c r="D7595" s="9">
        <v>0.10698330167845672</v>
      </c>
      <c r="E7595" s="9">
        <v>1747476.4279072278</v>
      </c>
      <c r="F7595" s="255" t="s">
        <v>9131</v>
      </c>
      <c r="G7595" s="9"/>
      <c r="H7595" s="255" t="s">
        <v>9171</v>
      </c>
      <c r="I7595" s="9">
        <v>4</v>
      </c>
    </row>
    <row r="7596" spans="1:9">
      <c r="A7596" s="255" t="s">
        <v>8794</v>
      </c>
      <c r="B7596" s="9">
        <v>7</v>
      </c>
      <c r="C7596" s="255" t="s">
        <v>9105</v>
      </c>
      <c r="D7596" s="9">
        <v>0.14361482556163896</v>
      </c>
      <c r="E7596" s="9">
        <v>1747476.4279072278</v>
      </c>
      <c r="F7596" s="255" t="s">
        <v>9127</v>
      </c>
      <c r="G7596" s="9"/>
      <c r="H7596" s="255" t="s">
        <v>9171</v>
      </c>
      <c r="I7596" s="9">
        <v>4</v>
      </c>
    </row>
    <row r="7597" spans="1:9">
      <c r="A7597" s="255" t="s">
        <v>8787</v>
      </c>
      <c r="B7597" s="9">
        <v>7</v>
      </c>
      <c r="C7597" s="255" t="s">
        <v>9105</v>
      </c>
      <c r="D7597" s="9"/>
      <c r="E7597" s="9">
        <v>1747476.4279072278</v>
      </c>
      <c r="F7597" s="255" t="s">
        <v>9118</v>
      </c>
      <c r="G7597" s="9"/>
      <c r="H7597" s="255" t="s">
        <v>9171</v>
      </c>
      <c r="I7597" s="9">
        <v>4</v>
      </c>
    </row>
    <row r="7598" spans="1:9">
      <c r="A7598" s="255" t="s">
        <v>8796</v>
      </c>
      <c r="B7598" s="9">
        <v>7</v>
      </c>
      <c r="C7598" s="255" t="s">
        <v>9105</v>
      </c>
      <c r="D7598" s="9"/>
      <c r="E7598" s="9">
        <v>1747476.4279072278</v>
      </c>
      <c r="F7598" s="255" t="s">
        <v>9120</v>
      </c>
      <c r="G7598" s="9"/>
      <c r="H7598" s="255" t="s">
        <v>9171</v>
      </c>
      <c r="I7598" s="9">
        <v>4</v>
      </c>
    </row>
    <row r="7599" spans="1:9">
      <c r="A7599" s="255" t="s">
        <v>8793</v>
      </c>
      <c r="B7599" s="9">
        <v>7</v>
      </c>
      <c r="C7599" s="255" t="s">
        <v>9105</v>
      </c>
      <c r="D7599" s="9">
        <v>8.880922190985184E-2</v>
      </c>
      <c r="E7599" s="9">
        <v>1747476.4279072278</v>
      </c>
      <c r="F7599" s="255" t="s">
        <v>9139</v>
      </c>
      <c r="G7599" s="9"/>
      <c r="H7599" s="255" t="s">
        <v>9171</v>
      </c>
      <c r="I7599" s="9">
        <v>4</v>
      </c>
    </row>
    <row r="7600" spans="1:9">
      <c r="A7600" s="255" t="s">
        <v>8789</v>
      </c>
      <c r="B7600" s="9">
        <v>7</v>
      </c>
      <c r="C7600" s="255" t="s">
        <v>9105</v>
      </c>
      <c r="D7600" s="9"/>
      <c r="E7600" s="9">
        <v>1747476.4279072278</v>
      </c>
      <c r="F7600" s="255" t="s">
        <v>9119</v>
      </c>
      <c r="G7600" s="9"/>
      <c r="H7600" s="255" t="s">
        <v>9171</v>
      </c>
      <c r="I7600" s="9">
        <v>4</v>
      </c>
    </row>
    <row r="7601" spans="1:9">
      <c r="A7601" s="255" t="s">
        <v>8785</v>
      </c>
      <c r="B7601" s="9">
        <v>7</v>
      </c>
      <c r="C7601" s="255" t="s">
        <v>9105</v>
      </c>
      <c r="D7601" s="9"/>
      <c r="E7601" s="9">
        <v>1747476.4279072278</v>
      </c>
      <c r="F7601" s="255" t="s">
        <v>9122</v>
      </c>
      <c r="G7601" s="9"/>
      <c r="H7601" s="255" t="s">
        <v>9171</v>
      </c>
      <c r="I7601" s="9">
        <v>4</v>
      </c>
    </row>
    <row r="7602" spans="1:9">
      <c r="A7602" s="255" t="s">
        <v>8790</v>
      </c>
      <c r="B7602" s="9">
        <v>7</v>
      </c>
      <c r="C7602" s="255" t="s">
        <v>9105</v>
      </c>
      <c r="D7602" s="9"/>
      <c r="E7602" s="9">
        <v>1747476.4279072278</v>
      </c>
      <c r="F7602" s="255" t="s">
        <v>9124</v>
      </c>
      <c r="G7602" s="9"/>
      <c r="H7602" s="255" t="s">
        <v>9171</v>
      </c>
      <c r="I7602" s="9">
        <v>4</v>
      </c>
    </row>
    <row r="7603" spans="1:9">
      <c r="A7603" s="255" t="s">
        <v>8780</v>
      </c>
      <c r="B7603" s="9">
        <v>7</v>
      </c>
      <c r="C7603" s="255" t="s">
        <v>9105</v>
      </c>
      <c r="D7603" s="9">
        <v>9.8886747056848107E-2</v>
      </c>
      <c r="E7603" s="9">
        <v>1747476.4279072278</v>
      </c>
      <c r="F7603" s="255" t="s">
        <v>9137</v>
      </c>
      <c r="G7603" s="9"/>
      <c r="H7603" s="255" t="s">
        <v>9171</v>
      </c>
      <c r="I7603" s="9">
        <v>4</v>
      </c>
    </row>
    <row r="7604" spans="1:9">
      <c r="A7604" s="255" t="s">
        <v>8782</v>
      </c>
      <c r="B7604" s="9">
        <v>7</v>
      </c>
      <c r="C7604" s="255" t="s">
        <v>9105</v>
      </c>
      <c r="D7604" s="9">
        <v>0.16074796712045641</v>
      </c>
      <c r="E7604" s="9">
        <v>1747476.4279072278</v>
      </c>
      <c r="F7604" s="255" t="s">
        <v>9138</v>
      </c>
      <c r="G7604" s="9"/>
      <c r="H7604" s="255" t="s">
        <v>9171</v>
      </c>
      <c r="I7604" s="9">
        <v>4</v>
      </c>
    </row>
    <row r="7605" spans="1:9">
      <c r="A7605" s="255" t="s">
        <v>8779</v>
      </c>
      <c r="B7605" s="9">
        <v>7</v>
      </c>
      <c r="C7605" s="255" t="s">
        <v>9105</v>
      </c>
      <c r="D7605" s="9">
        <v>0.14346729274476969</v>
      </c>
      <c r="E7605" s="9">
        <v>1747476.4279072278</v>
      </c>
      <c r="F7605" s="255" t="s">
        <v>9136</v>
      </c>
      <c r="G7605" s="9"/>
      <c r="H7605" s="255" t="s">
        <v>9171</v>
      </c>
      <c r="I7605" s="9">
        <v>4</v>
      </c>
    </row>
    <row r="7606" spans="1:9">
      <c r="A7606" s="255" t="s">
        <v>8788</v>
      </c>
      <c r="B7606" s="9">
        <v>7</v>
      </c>
      <c r="C7606" s="255" t="s">
        <v>9105</v>
      </c>
      <c r="D7606" s="9">
        <v>1.3404829552875113</v>
      </c>
      <c r="E7606" s="9">
        <v>1747476.4279072278</v>
      </c>
      <c r="F7606" s="255" t="s">
        <v>9132</v>
      </c>
      <c r="G7606" s="9"/>
      <c r="H7606" s="255" t="s">
        <v>9171</v>
      </c>
      <c r="I7606" s="9">
        <v>4</v>
      </c>
    </row>
    <row r="7607" spans="1:9">
      <c r="A7607" s="255" t="s">
        <v>8786</v>
      </c>
      <c r="B7607" s="9">
        <v>7</v>
      </c>
      <c r="C7607" s="255" t="s">
        <v>9105</v>
      </c>
      <c r="D7607" s="9"/>
      <c r="E7607" s="9">
        <v>1747476.4279072278</v>
      </c>
      <c r="F7607" s="255" t="s">
        <v>9141</v>
      </c>
      <c r="G7607" s="9"/>
      <c r="H7607" s="255" t="s">
        <v>9171</v>
      </c>
      <c r="I7607" s="9">
        <v>4</v>
      </c>
    </row>
    <row r="7608" spans="1:9">
      <c r="A7608" s="255" t="s">
        <v>8792</v>
      </c>
      <c r="B7608" s="9">
        <v>7</v>
      </c>
      <c r="C7608" s="255" t="s">
        <v>9105</v>
      </c>
      <c r="D7608" s="9">
        <v>1.3404829552875113</v>
      </c>
      <c r="E7608" s="9">
        <v>1747476.4279072278</v>
      </c>
      <c r="F7608" s="255" t="s">
        <v>9133</v>
      </c>
      <c r="G7608" s="9"/>
      <c r="H7608" s="255" t="s">
        <v>9171</v>
      </c>
      <c r="I7608" s="9">
        <v>4</v>
      </c>
    </row>
    <row r="7609" spans="1:9">
      <c r="A7609" s="255" t="s">
        <v>8778</v>
      </c>
      <c r="B7609" s="9">
        <v>7</v>
      </c>
      <c r="C7609" s="255" t="s">
        <v>9105</v>
      </c>
      <c r="D7609" s="9">
        <v>0.14361482556163896</v>
      </c>
      <c r="E7609" s="9">
        <v>1747476.4279072278</v>
      </c>
      <c r="F7609" s="255" t="s">
        <v>9125</v>
      </c>
      <c r="G7609" s="9"/>
      <c r="H7609" s="255" t="s">
        <v>9171</v>
      </c>
      <c r="I7609" s="9">
        <v>4</v>
      </c>
    </row>
    <row r="7610" spans="1:9">
      <c r="A7610" s="255" t="s">
        <v>8776</v>
      </c>
      <c r="B7610" s="9">
        <v>7</v>
      </c>
      <c r="C7610" s="255" t="s">
        <v>9105</v>
      </c>
      <c r="D7610" s="9">
        <v>7.3629038132204505E-2</v>
      </c>
      <c r="E7610" s="9">
        <v>1747476.4279072278</v>
      </c>
      <c r="F7610" s="255" t="s">
        <v>9140</v>
      </c>
      <c r="G7610" s="9"/>
      <c r="H7610" s="255" t="s">
        <v>9171</v>
      </c>
      <c r="I7610" s="9">
        <v>4</v>
      </c>
    </row>
    <row r="7611" spans="1:9">
      <c r="A7611" s="255" t="s">
        <v>8777</v>
      </c>
      <c r="B7611" s="9">
        <v>7</v>
      </c>
      <c r="C7611" s="255" t="s">
        <v>9105</v>
      </c>
      <c r="D7611" s="9">
        <v>9.9575369351873722E-2</v>
      </c>
      <c r="E7611" s="9">
        <v>1747476.4279072278</v>
      </c>
      <c r="F7611" s="255" t="s">
        <v>9128</v>
      </c>
      <c r="G7611" s="9"/>
      <c r="H7611" s="255" t="s">
        <v>9171</v>
      </c>
      <c r="I7611" s="9">
        <v>4</v>
      </c>
    </row>
    <row r="7612" spans="1:9">
      <c r="A7612" s="255" t="s">
        <v>8795</v>
      </c>
      <c r="B7612" s="9">
        <v>7</v>
      </c>
      <c r="C7612" s="255" t="s">
        <v>9105</v>
      </c>
      <c r="D7612" s="9"/>
      <c r="E7612" s="9">
        <v>1747476.4279072278</v>
      </c>
      <c r="F7612" s="255" t="s">
        <v>9123</v>
      </c>
      <c r="G7612" s="9"/>
      <c r="H7612" s="255" t="s">
        <v>9171</v>
      </c>
      <c r="I7612" s="9">
        <v>4</v>
      </c>
    </row>
    <row r="7613" spans="1:9">
      <c r="A7613" s="255" t="s">
        <v>8781</v>
      </c>
      <c r="B7613" s="9">
        <v>7</v>
      </c>
      <c r="C7613" s="255" t="s">
        <v>9105</v>
      </c>
      <c r="D7613" s="9">
        <v>7.8587593695109551E-2</v>
      </c>
      <c r="E7613" s="9">
        <v>1747476.4279072278</v>
      </c>
      <c r="F7613" s="255" t="s">
        <v>9117</v>
      </c>
      <c r="G7613" s="9"/>
      <c r="H7613" s="255" t="s">
        <v>9171</v>
      </c>
      <c r="I7613" s="9">
        <v>4</v>
      </c>
    </row>
    <row r="7614" spans="1:9">
      <c r="A7614" s="255" t="s">
        <v>8773</v>
      </c>
      <c r="B7614" s="9">
        <v>7</v>
      </c>
      <c r="C7614" s="255" t="s">
        <v>9105</v>
      </c>
      <c r="D7614" s="9">
        <v>0.10698330167845672</v>
      </c>
      <c r="E7614" s="9">
        <v>1747476.4279072278</v>
      </c>
      <c r="F7614" s="255" t="s">
        <v>9130</v>
      </c>
      <c r="G7614" s="9"/>
      <c r="H7614" s="255" t="s">
        <v>9171</v>
      </c>
      <c r="I7614" s="9">
        <v>4</v>
      </c>
    </row>
    <row r="7615" spans="1:9">
      <c r="A7615" s="255" t="s">
        <v>8791</v>
      </c>
      <c r="B7615" s="9">
        <v>7</v>
      </c>
      <c r="C7615" s="255" t="s">
        <v>9105</v>
      </c>
      <c r="D7615" s="9">
        <v>9.4909892198348833E-2</v>
      </c>
      <c r="E7615" s="9">
        <v>1747476.4279072278</v>
      </c>
      <c r="F7615" s="255" t="s">
        <v>9134</v>
      </c>
      <c r="G7615" s="9"/>
      <c r="H7615" s="255" t="s">
        <v>9171</v>
      </c>
      <c r="I7615" s="9">
        <v>4</v>
      </c>
    </row>
    <row r="7616" spans="1:9">
      <c r="A7616" s="255" t="s">
        <v>8774</v>
      </c>
      <c r="B7616" s="9">
        <v>7</v>
      </c>
      <c r="C7616" s="255" t="s">
        <v>9105</v>
      </c>
      <c r="D7616" s="9">
        <v>0.14361482556163896</v>
      </c>
      <c r="E7616" s="9">
        <v>1747476.4279072278</v>
      </c>
      <c r="F7616" s="255" t="s">
        <v>9126</v>
      </c>
      <c r="G7616" s="9"/>
      <c r="H7616" s="255" t="s">
        <v>9171</v>
      </c>
      <c r="I7616" s="9">
        <v>4</v>
      </c>
    </row>
    <row r="7617" spans="1:9">
      <c r="A7617" s="255" t="s">
        <v>8806</v>
      </c>
      <c r="B7617" s="9">
        <v>8</v>
      </c>
      <c r="C7617" s="255" t="s">
        <v>9105</v>
      </c>
      <c r="D7617" s="9"/>
      <c r="E7617" s="9">
        <v>1747861.7394594473</v>
      </c>
      <c r="F7617" s="255" t="s">
        <v>9122</v>
      </c>
      <c r="G7617" s="9"/>
      <c r="H7617" s="255" t="s">
        <v>9171</v>
      </c>
      <c r="I7617" s="9">
        <v>4</v>
      </c>
    </row>
    <row r="7618" spans="1:9">
      <c r="A7618" s="255" t="s">
        <v>8811</v>
      </c>
      <c r="B7618" s="9">
        <v>8</v>
      </c>
      <c r="C7618" s="255" t="s">
        <v>9105</v>
      </c>
      <c r="D7618" s="9">
        <v>0.12525348779027415</v>
      </c>
      <c r="E7618" s="9">
        <v>1747861.7394594473</v>
      </c>
      <c r="F7618" s="255" t="s">
        <v>9128</v>
      </c>
      <c r="G7618" s="9"/>
      <c r="H7618" s="255" t="s">
        <v>9171</v>
      </c>
      <c r="I7618" s="9">
        <v>4</v>
      </c>
    </row>
    <row r="7619" spans="1:9">
      <c r="A7619" s="255" t="s">
        <v>8814</v>
      </c>
      <c r="B7619" s="9">
        <v>8</v>
      </c>
      <c r="C7619" s="255" t="s">
        <v>9105</v>
      </c>
      <c r="D7619" s="9">
        <v>0.128192958675337</v>
      </c>
      <c r="E7619" s="9">
        <v>1747861.7394594473</v>
      </c>
      <c r="F7619" s="255" t="s">
        <v>9138</v>
      </c>
      <c r="G7619" s="9"/>
      <c r="H7619" s="255" t="s">
        <v>9171</v>
      </c>
      <c r="I7619" s="9">
        <v>4</v>
      </c>
    </row>
    <row r="7620" spans="1:9">
      <c r="A7620" s="255" t="s">
        <v>8820</v>
      </c>
      <c r="B7620" s="9">
        <v>8</v>
      </c>
      <c r="C7620" s="255" t="s">
        <v>9105</v>
      </c>
      <c r="D7620" s="9">
        <v>0.12346610962668546</v>
      </c>
      <c r="E7620" s="9">
        <v>1747861.7394594473</v>
      </c>
      <c r="F7620" s="255" t="s">
        <v>9125</v>
      </c>
      <c r="G7620" s="9"/>
      <c r="H7620" s="255" t="s">
        <v>9171</v>
      </c>
      <c r="I7620" s="9">
        <v>4</v>
      </c>
    </row>
    <row r="7621" spans="1:9">
      <c r="A7621" s="255" t="s">
        <v>8798</v>
      </c>
      <c r="B7621" s="9">
        <v>8</v>
      </c>
      <c r="C7621" s="255" t="s">
        <v>9105</v>
      </c>
      <c r="D7621" s="9">
        <v>0.12082767540605399</v>
      </c>
      <c r="E7621" s="9">
        <v>1747861.7394594473</v>
      </c>
      <c r="F7621" s="255" t="s">
        <v>9135</v>
      </c>
      <c r="G7621" s="9"/>
      <c r="H7621" s="255" t="s">
        <v>9171</v>
      </c>
      <c r="I7621" s="9">
        <v>4</v>
      </c>
    </row>
    <row r="7622" spans="1:9">
      <c r="A7622" s="255" t="s">
        <v>8804</v>
      </c>
      <c r="B7622" s="9">
        <v>8</v>
      </c>
      <c r="C7622" s="255" t="s">
        <v>9105</v>
      </c>
      <c r="D7622" s="9"/>
      <c r="E7622" s="9">
        <v>1747861.7394594473</v>
      </c>
      <c r="F7622" s="255" t="s">
        <v>9121</v>
      </c>
      <c r="G7622" s="9"/>
      <c r="H7622" s="255" t="s">
        <v>9171</v>
      </c>
      <c r="I7622" s="9">
        <v>4</v>
      </c>
    </row>
    <row r="7623" spans="1:9">
      <c r="A7623" s="255" t="s">
        <v>8805</v>
      </c>
      <c r="B7623" s="9">
        <v>8</v>
      </c>
      <c r="C7623" s="255" t="s">
        <v>9105</v>
      </c>
      <c r="D7623" s="9">
        <v>0.12642134802394711</v>
      </c>
      <c r="E7623" s="9">
        <v>1747861.7394594473</v>
      </c>
      <c r="F7623" s="255" t="s">
        <v>9134</v>
      </c>
      <c r="G7623" s="9"/>
      <c r="H7623" s="255" t="s">
        <v>9171</v>
      </c>
      <c r="I7623" s="9">
        <v>4</v>
      </c>
    </row>
    <row r="7624" spans="1:9">
      <c r="A7624" s="255" t="s">
        <v>8799</v>
      </c>
      <c r="B7624" s="9">
        <v>8</v>
      </c>
      <c r="C7624" s="255" t="s">
        <v>9105</v>
      </c>
      <c r="D7624" s="9">
        <v>5.0844500085780425E-2</v>
      </c>
      <c r="E7624" s="9">
        <v>1747861.7394594473</v>
      </c>
      <c r="F7624" s="255" t="s">
        <v>9133</v>
      </c>
      <c r="G7624" s="9"/>
      <c r="H7624" s="255" t="s">
        <v>9171</v>
      </c>
      <c r="I7624" s="9">
        <v>4</v>
      </c>
    </row>
    <row r="7625" spans="1:9">
      <c r="A7625" s="255" t="s">
        <v>8807</v>
      </c>
      <c r="B7625" s="9">
        <v>8</v>
      </c>
      <c r="C7625" s="255" t="s">
        <v>9105</v>
      </c>
      <c r="D7625" s="9">
        <v>0.11365010597378364</v>
      </c>
      <c r="E7625" s="9">
        <v>1747861.7394594473</v>
      </c>
      <c r="F7625" s="255" t="s">
        <v>9140</v>
      </c>
      <c r="G7625" s="9"/>
      <c r="H7625" s="255" t="s">
        <v>9171</v>
      </c>
      <c r="I7625" s="9">
        <v>4</v>
      </c>
    </row>
    <row r="7626" spans="1:9">
      <c r="A7626" s="255" t="s">
        <v>8816</v>
      </c>
      <c r="B7626" s="9">
        <v>8</v>
      </c>
      <c r="C7626" s="255" t="s">
        <v>9105</v>
      </c>
      <c r="D7626" s="9">
        <v>0.12292422604808473</v>
      </c>
      <c r="E7626" s="9">
        <v>1747861.7394594473</v>
      </c>
      <c r="F7626" s="255" t="s">
        <v>9130</v>
      </c>
      <c r="G7626" s="9"/>
      <c r="H7626" s="255" t="s">
        <v>9171</v>
      </c>
      <c r="I7626" s="9">
        <v>4</v>
      </c>
    </row>
    <row r="7627" spans="1:9">
      <c r="A7627" s="255" t="s">
        <v>8819</v>
      </c>
      <c r="B7627" s="9">
        <v>8</v>
      </c>
      <c r="C7627" s="255" t="s">
        <v>9105</v>
      </c>
      <c r="D7627" s="9"/>
      <c r="E7627" s="9">
        <v>1747861.7394594473</v>
      </c>
      <c r="F7627" s="255" t="s">
        <v>9120</v>
      </c>
      <c r="G7627" s="9"/>
      <c r="H7627" s="255" t="s">
        <v>9171</v>
      </c>
      <c r="I7627" s="9">
        <v>4</v>
      </c>
    </row>
    <row r="7628" spans="1:9">
      <c r="A7628" s="255" t="s">
        <v>8810</v>
      </c>
      <c r="B7628" s="9">
        <v>8</v>
      </c>
      <c r="C7628" s="255" t="s">
        <v>9105</v>
      </c>
      <c r="D7628" s="9">
        <v>0.12639511602455136</v>
      </c>
      <c r="E7628" s="9">
        <v>1747861.7394594473</v>
      </c>
      <c r="F7628" s="255" t="s">
        <v>9136</v>
      </c>
      <c r="G7628" s="9"/>
      <c r="H7628" s="255" t="s">
        <v>9171</v>
      </c>
      <c r="I7628" s="9">
        <v>4</v>
      </c>
    </row>
    <row r="7629" spans="1:9">
      <c r="A7629" s="255" t="s">
        <v>8813</v>
      </c>
      <c r="B7629" s="9">
        <v>8</v>
      </c>
      <c r="C7629" s="255" t="s">
        <v>9105</v>
      </c>
      <c r="D7629" s="9">
        <v>0.12346610962668546</v>
      </c>
      <c r="E7629" s="9">
        <v>1747861.7394594473</v>
      </c>
      <c r="F7629" s="255" t="s">
        <v>9126</v>
      </c>
      <c r="G7629" s="9"/>
      <c r="H7629" s="255" t="s">
        <v>9171</v>
      </c>
      <c r="I7629" s="9">
        <v>4</v>
      </c>
    </row>
    <row r="7630" spans="1:9">
      <c r="A7630" s="255" t="s">
        <v>8802</v>
      </c>
      <c r="B7630" s="9">
        <v>8</v>
      </c>
      <c r="C7630" s="255" t="s">
        <v>9105</v>
      </c>
      <c r="D7630" s="9"/>
      <c r="E7630" s="9">
        <v>1747861.7394594473</v>
      </c>
      <c r="F7630" s="255" t="s">
        <v>9124</v>
      </c>
      <c r="G7630" s="9"/>
      <c r="H7630" s="255" t="s">
        <v>9171</v>
      </c>
      <c r="I7630" s="9">
        <v>4</v>
      </c>
    </row>
    <row r="7631" spans="1:9">
      <c r="A7631" s="255" t="s">
        <v>8801</v>
      </c>
      <c r="B7631" s="9">
        <v>8</v>
      </c>
      <c r="C7631" s="255" t="s">
        <v>9105</v>
      </c>
      <c r="D7631" s="9">
        <v>0.13290956970299875</v>
      </c>
      <c r="E7631" s="9">
        <v>1747861.7394594473</v>
      </c>
      <c r="F7631" s="255" t="s">
        <v>9139</v>
      </c>
      <c r="G7631" s="9"/>
      <c r="H7631" s="255" t="s">
        <v>9171</v>
      </c>
      <c r="I7631" s="9">
        <v>4</v>
      </c>
    </row>
    <row r="7632" spans="1:9">
      <c r="A7632" s="255" t="s">
        <v>8815</v>
      </c>
      <c r="B7632" s="9">
        <v>8</v>
      </c>
      <c r="C7632" s="255" t="s">
        <v>9105</v>
      </c>
      <c r="D7632" s="9"/>
      <c r="E7632" s="9">
        <v>1747861.7394594473</v>
      </c>
      <c r="F7632" s="255" t="s">
        <v>9118</v>
      </c>
      <c r="G7632" s="9"/>
      <c r="H7632" s="255" t="s">
        <v>9171</v>
      </c>
      <c r="I7632" s="9">
        <v>4</v>
      </c>
    </row>
    <row r="7633" spans="1:9">
      <c r="A7633" s="255" t="s">
        <v>8803</v>
      </c>
      <c r="B7633" s="9">
        <v>8</v>
      </c>
      <c r="C7633" s="255" t="s">
        <v>9105</v>
      </c>
      <c r="D7633" s="9">
        <v>5.0844500085780425E-2</v>
      </c>
      <c r="E7633" s="9">
        <v>1747861.7394594473</v>
      </c>
      <c r="F7633" s="255" t="s">
        <v>9132</v>
      </c>
      <c r="G7633" s="9"/>
      <c r="H7633" s="255" t="s">
        <v>9171</v>
      </c>
      <c r="I7633" s="9">
        <v>4</v>
      </c>
    </row>
    <row r="7634" spans="1:9">
      <c r="A7634" s="255" t="s">
        <v>8808</v>
      </c>
      <c r="B7634" s="9">
        <v>8</v>
      </c>
      <c r="C7634" s="255" t="s">
        <v>9105</v>
      </c>
      <c r="D7634" s="9"/>
      <c r="E7634" s="9">
        <v>1747861.7394594473</v>
      </c>
      <c r="F7634" s="255" t="s">
        <v>9141</v>
      </c>
      <c r="G7634" s="9"/>
      <c r="H7634" s="255" t="s">
        <v>9171</v>
      </c>
      <c r="I7634" s="9">
        <v>4</v>
      </c>
    </row>
    <row r="7635" spans="1:9">
      <c r="A7635" s="255" t="s">
        <v>8812</v>
      </c>
      <c r="B7635" s="9">
        <v>8</v>
      </c>
      <c r="C7635" s="255" t="s">
        <v>9105</v>
      </c>
      <c r="D7635" s="9"/>
      <c r="E7635" s="9">
        <v>1747861.7394594473</v>
      </c>
      <c r="F7635" s="255" t="s">
        <v>9119</v>
      </c>
      <c r="G7635" s="9"/>
      <c r="H7635" s="255" t="s">
        <v>9171</v>
      </c>
      <c r="I7635" s="9">
        <v>4</v>
      </c>
    </row>
    <row r="7636" spans="1:9">
      <c r="A7636" s="255" t="s">
        <v>8821</v>
      </c>
      <c r="B7636" s="9">
        <v>8</v>
      </c>
      <c r="C7636" s="255" t="s">
        <v>9105</v>
      </c>
      <c r="D7636" s="9"/>
      <c r="E7636" s="9">
        <v>1747861.7394594473</v>
      </c>
      <c r="F7636" s="255" t="s">
        <v>9123</v>
      </c>
      <c r="G7636" s="9"/>
      <c r="H7636" s="255" t="s">
        <v>9171</v>
      </c>
      <c r="I7636" s="9">
        <v>4</v>
      </c>
    </row>
    <row r="7637" spans="1:9">
      <c r="A7637" s="255" t="s">
        <v>8809</v>
      </c>
      <c r="B7637" s="9">
        <v>8</v>
      </c>
      <c r="C7637" s="255" t="s">
        <v>9105</v>
      </c>
      <c r="D7637" s="9">
        <v>0.11861212148826228</v>
      </c>
      <c r="E7637" s="9">
        <v>1747861.7394594473</v>
      </c>
      <c r="F7637" s="255" t="s">
        <v>9117</v>
      </c>
      <c r="G7637" s="9"/>
      <c r="H7637" s="255" t="s">
        <v>9171</v>
      </c>
      <c r="I7637" s="9">
        <v>4</v>
      </c>
    </row>
    <row r="7638" spans="1:9">
      <c r="A7638" s="255" t="s">
        <v>8818</v>
      </c>
      <c r="B7638" s="9">
        <v>8</v>
      </c>
      <c r="C7638" s="255" t="s">
        <v>9105</v>
      </c>
      <c r="D7638" s="9">
        <v>0.1217570559181813</v>
      </c>
      <c r="E7638" s="9">
        <v>1747861.7394594473</v>
      </c>
      <c r="F7638" s="255" t="s">
        <v>9137</v>
      </c>
      <c r="G7638" s="9"/>
      <c r="H7638" s="255" t="s">
        <v>9171</v>
      </c>
      <c r="I7638" s="9">
        <v>4</v>
      </c>
    </row>
    <row r="7639" spans="1:9">
      <c r="A7639" s="255" t="s">
        <v>8797</v>
      </c>
      <c r="B7639" s="9">
        <v>8</v>
      </c>
      <c r="C7639" s="255" t="s">
        <v>9105</v>
      </c>
      <c r="D7639" s="9">
        <v>0.12346610962668546</v>
      </c>
      <c r="E7639" s="9">
        <v>1747861.7394594473</v>
      </c>
      <c r="F7639" s="255" t="s">
        <v>9127</v>
      </c>
      <c r="G7639" s="9"/>
      <c r="H7639" s="255" t="s">
        <v>9171</v>
      </c>
      <c r="I7639" s="9">
        <v>4</v>
      </c>
    </row>
    <row r="7640" spans="1:9">
      <c r="A7640" s="255" t="s">
        <v>8800</v>
      </c>
      <c r="B7640" s="9">
        <v>8</v>
      </c>
      <c r="C7640" s="255" t="s">
        <v>9105</v>
      </c>
      <c r="D7640" s="9">
        <v>0.12292422604808473</v>
      </c>
      <c r="E7640" s="9">
        <v>1747861.7394594473</v>
      </c>
      <c r="F7640" s="255" t="s">
        <v>9131</v>
      </c>
      <c r="G7640" s="9"/>
      <c r="H7640" s="255" t="s">
        <v>9171</v>
      </c>
      <c r="I7640" s="9">
        <v>4</v>
      </c>
    </row>
    <row r="7641" spans="1:9">
      <c r="A7641" s="255" t="s">
        <v>8817</v>
      </c>
      <c r="B7641" s="9">
        <v>8</v>
      </c>
      <c r="C7641" s="255" t="s">
        <v>9105</v>
      </c>
      <c r="D7641" s="9">
        <v>0.12253440987077331</v>
      </c>
      <c r="E7641" s="9">
        <v>1747861.7394594473</v>
      </c>
      <c r="F7641" s="255" t="s">
        <v>9129</v>
      </c>
      <c r="G7641" s="9"/>
      <c r="H7641" s="255" t="s">
        <v>9171</v>
      </c>
      <c r="I7641" s="9">
        <v>4</v>
      </c>
    </row>
    <row r="7642" spans="1:9">
      <c r="A7642" s="255" t="s">
        <v>8826</v>
      </c>
      <c r="B7642" s="9">
        <v>9</v>
      </c>
      <c r="C7642" s="255" t="s">
        <v>9105</v>
      </c>
      <c r="D7642" s="9"/>
      <c r="E7642" s="9">
        <v>1748169.3782831321</v>
      </c>
      <c r="F7642" s="255" t="s">
        <v>9122</v>
      </c>
      <c r="G7642" s="9"/>
      <c r="H7642" s="255" t="s">
        <v>9171</v>
      </c>
      <c r="I7642" s="9">
        <v>4</v>
      </c>
    </row>
    <row r="7643" spans="1:9">
      <c r="A7643" s="255" t="s">
        <v>8834</v>
      </c>
      <c r="B7643" s="9">
        <v>9</v>
      </c>
      <c r="C7643" s="255" t="s">
        <v>9105</v>
      </c>
      <c r="D7643" s="9"/>
      <c r="E7643" s="9">
        <v>1748169.3782831321</v>
      </c>
      <c r="F7643" s="255" t="s">
        <v>9121</v>
      </c>
      <c r="G7643" s="9"/>
      <c r="H7643" s="255" t="s">
        <v>9171</v>
      </c>
      <c r="I7643" s="9">
        <v>4</v>
      </c>
    </row>
    <row r="7644" spans="1:9">
      <c r="A7644" s="255" t="s">
        <v>8822</v>
      </c>
      <c r="B7644" s="9">
        <v>9</v>
      </c>
      <c r="C7644" s="255" t="s">
        <v>9105</v>
      </c>
      <c r="D7644" s="9">
        <v>1.1621752260785909</v>
      </c>
      <c r="E7644" s="9">
        <v>1748169.3782831321</v>
      </c>
      <c r="F7644" s="255" t="s">
        <v>9133</v>
      </c>
      <c r="G7644" s="9"/>
      <c r="H7644" s="255" t="s">
        <v>9171</v>
      </c>
      <c r="I7644" s="9">
        <v>4</v>
      </c>
    </row>
    <row r="7645" spans="1:9">
      <c r="A7645" s="255" t="s">
        <v>8823</v>
      </c>
      <c r="B7645" s="9">
        <v>9</v>
      </c>
      <c r="C7645" s="255" t="s">
        <v>9105</v>
      </c>
      <c r="D7645" s="9">
        <v>0.15155879061316652</v>
      </c>
      <c r="E7645" s="9">
        <v>1748169.3782831321</v>
      </c>
      <c r="F7645" s="255" t="s">
        <v>9129</v>
      </c>
      <c r="G7645" s="9"/>
      <c r="H7645" s="255" t="s">
        <v>9171</v>
      </c>
      <c r="I7645" s="9">
        <v>4</v>
      </c>
    </row>
    <row r="7646" spans="1:9">
      <c r="A7646" s="255" t="s">
        <v>8841</v>
      </c>
      <c r="B7646" s="9">
        <v>9</v>
      </c>
      <c r="C7646" s="255" t="s">
        <v>9105</v>
      </c>
      <c r="D7646" s="9">
        <v>0.17181696455324968</v>
      </c>
      <c r="E7646" s="9">
        <v>1748169.3782831321</v>
      </c>
      <c r="F7646" s="255" t="s">
        <v>9130</v>
      </c>
      <c r="G7646" s="9"/>
      <c r="H7646" s="255" t="s">
        <v>9171</v>
      </c>
      <c r="I7646" s="9">
        <v>4</v>
      </c>
    </row>
    <row r="7647" spans="1:9">
      <c r="A7647" s="255" t="s">
        <v>8836</v>
      </c>
      <c r="B7647" s="9">
        <v>9</v>
      </c>
      <c r="C7647" s="255" t="s">
        <v>9105</v>
      </c>
      <c r="D7647" s="9">
        <v>0.16800972047296908</v>
      </c>
      <c r="E7647" s="9">
        <v>1748169.3782831321</v>
      </c>
      <c r="F7647" s="255" t="s">
        <v>9139</v>
      </c>
      <c r="G7647" s="9"/>
      <c r="H7647" s="255" t="s">
        <v>9171</v>
      </c>
      <c r="I7647" s="9">
        <v>4</v>
      </c>
    </row>
    <row r="7648" spans="1:9">
      <c r="A7648" s="255" t="s">
        <v>8829</v>
      </c>
      <c r="B7648" s="9">
        <v>9</v>
      </c>
      <c r="C7648" s="255" t="s">
        <v>9105</v>
      </c>
      <c r="D7648" s="9">
        <v>0.17181696455324968</v>
      </c>
      <c r="E7648" s="9">
        <v>1748169.3782831321</v>
      </c>
      <c r="F7648" s="255" t="s">
        <v>9131</v>
      </c>
      <c r="G7648" s="9"/>
      <c r="H7648" s="255" t="s">
        <v>9171</v>
      </c>
      <c r="I7648" s="9">
        <v>4</v>
      </c>
    </row>
    <row r="7649" spans="1:9">
      <c r="A7649" s="255" t="s">
        <v>8833</v>
      </c>
      <c r="B7649" s="9">
        <v>9</v>
      </c>
      <c r="C7649" s="255" t="s">
        <v>9105</v>
      </c>
      <c r="D7649" s="9"/>
      <c r="E7649" s="9">
        <v>1748169.3782831321</v>
      </c>
      <c r="F7649" s="255" t="s">
        <v>9141</v>
      </c>
      <c r="G7649" s="9"/>
      <c r="H7649" s="255" t="s">
        <v>9171</v>
      </c>
      <c r="I7649" s="9">
        <v>4</v>
      </c>
    </row>
    <row r="7650" spans="1:9">
      <c r="A7650" s="255" t="s">
        <v>8828</v>
      </c>
      <c r="B7650" s="9">
        <v>9</v>
      </c>
      <c r="C7650" s="255" t="s">
        <v>9105</v>
      </c>
      <c r="D7650" s="9">
        <v>0.16082253447977846</v>
      </c>
      <c r="E7650" s="9">
        <v>1748169.3782831321</v>
      </c>
      <c r="F7650" s="255" t="s">
        <v>9134</v>
      </c>
      <c r="G7650" s="9"/>
      <c r="H7650" s="255" t="s">
        <v>9171</v>
      </c>
      <c r="I7650" s="9">
        <v>4</v>
      </c>
    </row>
    <row r="7651" spans="1:9">
      <c r="A7651" s="255" t="s">
        <v>8832</v>
      </c>
      <c r="B7651" s="9">
        <v>9</v>
      </c>
      <c r="C7651" s="255" t="s">
        <v>9105</v>
      </c>
      <c r="D7651" s="9"/>
      <c r="E7651" s="9">
        <v>1748169.3782831321</v>
      </c>
      <c r="F7651" s="255" t="s">
        <v>9118</v>
      </c>
      <c r="G7651" s="9"/>
      <c r="H7651" s="255" t="s">
        <v>9171</v>
      </c>
      <c r="I7651" s="9">
        <v>4</v>
      </c>
    </row>
    <row r="7652" spans="1:9">
      <c r="A7652" s="255" t="s">
        <v>8845</v>
      </c>
      <c r="B7652" s="9">
        <v>9</v>
      </c>
      <c r="C7652" s="255" t="s">
        <v>9105</v>
      </c>
      <c r="D7652" s="9">
        <v>0.2251484277077527</v>
      </c>
      <c r="E7652" s="9">
        <v>1748169.3782831321</v>
      </c>
      <c r="F7652" s="255" t="s">
        <v>9138</v>
      </c>
      <c r="G7652" s="9"/>
      <c r="H7652" s="255" t="s">
        <v>9171</v>
      </c>
      <c r="I7652" s="9">
        <v>4</v>
      </c>
    </row>
    <row r="7653" spans="1:9">
      <c r="A7653" s="255" t="s">
        <v>8831</v>
      </c>
      <c r="B7653" s="9">
        <v>9</v>
      </c>
      <c r="C7653" s="255" t="s">
        <v>9105</v>
      </c>
      <c r="D7653" s="9">
        <v>0.14517739949255776</v>
      </c>
      <c r="E7653" s="9">
        <v>1748169.3782831321</v>
      </c>
      <c r="F7653" s="255" t="s">
        <v>9117</v>
      </c>
      <c r="G7653" s="9"/>
      <c r="H7653" s="255" t="s">
        <v>9171</v>
      </c>
      <c r="I7653" s="9">
        <v>4</v>
      </c>
    </row>
    <row r="7654" spans="1:9">
      <c r="A7654" s="255" t="s">
        <v>8843</v>
      </c>
      <c r="B7654" s="9">
        <v>9</v>
      </c>
      <c r="C7654" s="255" t="s">
        <v>9105</v>
      </c>
      <c r="D7654" s="9"/>
      <c r="E7654" s="9">
        <v>1748169.3782831321</v>
      </c>
      <c r="F7654" s="255" t="s">
        <v>9119</v>
      </c>
      <c r="G7654" s="9"/>
      <c r="H7654" s="255" t="s">
        <v>9171</v>
      </c>
      <c r="I7654" s="9">
        <v>4</v>
      </c>
    </row>
    <row r="7655" spans="1:9">
      <c r="A7655" s="255" t="s">
        <v>8840</v>
      </c>
      <c r="B7655" s="9">
        <v>9</v>
      </c>
      <c r="C7655" s="255" t="s">
        <v>9105</v>
      </c>
      <c r="D7655" s="9"/>
      <c r="E7655" s="9">
        <v>1748169.3782831321</v>
      </c>
      <c r="F7655" s="255" t="s">
        <v>9123</v>
      </c>
      <c r="G7655" s="9"/>
      <c r="H7655" s="255" t="s">
        <v>9171</v>
      </c>
      <c r="I7655" s="9">
        <v>4</v>
      </c>
    </row>
    <row r="7656" spans="1:9">
      <c r="A7656" s="255" t="s">
        <v>8830</v>
      </c>
      <c r="B7656" s="9">
        <v>9</v>
      </c>
      <c r="C7656" s="255" t="s">
        <v>9105</v>
      </c>
      <c r="D7656" s="9"/>
      <c r="E7656" s="9">
        <v>1748169.3782831321</v>
      </c>
      <c r="F7656" s="255" t="s">
        <v>9120</v>
      </c>
      <c r="G7656" s="9"/>
      <c r="H7656" s="255" t="s">
        <v>9171</v>
      </c>
      <c r="I7656" s="9">
        <v>4</v>
      </c>
    </row>
    <row r="7657" spans="1:9">
      <c r="A7657" s="255" t="s">
        <v>8846</v>
      </c>
      <c r="B7657" s="9">
        <v>9</v>
      </c>
      <c r="C7657" s="255" t="s">
        <v>9105</v>
      </c>
      <c r="D7657" s="9">
        <v>0.19997785789092723</v>
      </c>
      <c r="E7657" s="9">
        <v>1748169.3782831321</v>
      </c>
      <c r="F7657" s="255" t="s">
        <v>9127</v>
      </c>
      <c r="G7657" s="9"/>
      <c r="H7657" s="255" t="s">
        <v>9171</v>
      </c>
      <c r="I7657" s="9">
        <v>4</v>
      </c>
    </row>
    <row r="7658" spans="1:9">
      <c r="A7658" s="255" t="s">
        <v>8844</v>
      </c>
      <c r="B7658" s="9">
        <v>9</v>
      </c>
      <c r="C7658" s="255" t="s">
        <v>9105</v>
      </c>
      <c r="D7658" s="9">
        <v>1.1621752260785909</v>
      </c>
      <c r="E7658" s="9">
        <v>1748169.3782831321</v>
      </c>
      <c r="F7658" s="255" t="s">
        <v>9132</v>
      </c>
      <c r="G7658" s="9"/>
      <c r="H7658" s="255" t="s">
        <v>9171</v>
      </c>
      <c r="I7658" s="9">
        <v>4</v>
      </c>
    </row>
    <row r="7659" spans="1:9">
      <c r="A7659" s="255" t="s">
        <v>8837</v>
      </c>
      <c r="B7659" s="9">
        <v>9</v>
      </c>
      <c r="C7659" s="255" t="s">
        <v>9105</v>
      </c>
      <c r="D7659" s="9">
        <v>0.19997785789092723</v>
      </c>
      <c r="E7659" s="9">
        <v>1748169.3782831321</v>
      </c>
      <c r="F7659" s="255" t="s">
        <v>9126</v>
      </c>
      <c r="G7659" s="9"/>
      <c r="H7659" s="255" t="s">
        <v>9171</v>
      </c>
      <c r="I7659" s="9">
        <v>4</v>
      </c>
    </row>
    <row r="7660" spans="1:9">
      <c r="A7660" s="255" t="s">
        <v>8827</v>
      </c>
      <c r="B7660" s="9">
        <v>9</v>
      </c>
      <c r="C7660" s="255" t="s">
        <v>9105</v>
      </c>
      <c r="D7660" s="9"/>
      <c r="E7660" s="9">
        <v>1748169.3782831321</v>
      </c>
      <c r="F7660" s="255" t="s">
        <v>9124</v>
      </c>
      <c r="G7660" s="9"/>
      <c r="H7660" s="255" t="s">
        <v>9171</v>
      </c>
      <c r="I7660" s="9">
        <v>4</v>
      </c>
    </row>
    <row r="7661" spans="1:9">
      <c r="A7661" s="255" t="s">
        <v>8842</v>
      </c>
      <c r="B7661" s="9">
        <v>9</v>
      </c>
      <c r="C7661" s="255" t="s">
        <v>9105</v>
      </c>
      <c r="D7661" s="9">
        <v>0.20635762138982805</v>
      </c>
      <c r="E7661" s="9">
        <v>1748169.3782831321</v>
      </c>
      <c r="F7661" s="255" t="s">
        <v>9136</v>
      </c>
      <c r="G7661" s="9"/>
      <c r="H7661" s="255" t="s">
        <v>9171</v>
      </c>
      <c r="I7661" s="9">
        <v>4</v>
      </c>
    </row>
    <row r="7662" spans="1:9">
      <c r="A7662" s="255" t="s">
        <v>8838</v>
      </c>
      <c r="B7662" s="9">
        <v>9</v>
      </c>
      <c r="C7662" s="255" t="s">
        <v>9105</v>
      </c>
      <c r="D7662" s="9">
        <v>0.16141767541644772</v>
      </c>
      <c r="E7662" s="9">
        <v>1748169.3782831321</v>
      </c>
      <c r="F7662" s="255" t="s">
        <v>9128</v>
      </c>
      <c r="G7662" s="9"/>
      <c r="H7662" s="255" t="s">
        <v>9171</v>
      </c>
      <c r="I7662" s="9">
        <v>4</v>
      </c>
    </row>
    <row r="7663" spans="1:9">
      <c r="A7663" s="255" t="s">
        <v>8824</v>
      </c>
      <c r="B7663" s="9">
        <v>9</v>
      </c>
      <c r="C7663" s="255" t="s">
        <v>9105</v>
      </c>
      <c r="D7663" s="9">
        <v>0.13747177290683799</v>
      </c>
      <c r="E7663" s="9">
        <v>1748169.3782831321</v>
      </c>
      <c r="F7663" s="255" t="s">
        <v>9140</v>
      </c>
      <c r="G7663" s="9"/>
      <c r="H7663" s="255" t="s">
        <v>9171</v>
      </c>
      <c r="I7663" s="9">
        <v>4</v>
      </c>
    </row>
    <row r="7664" spans="1:9">
      <c r="A7664" s="255" t="s">
        <v>8825</v>
      </c>
      <c r="B7664" s="9">
        <v>9</v>
      </c>
      <c r="C7664" s="255" t="s">
        <v>9105</v>
      </c>
      <c r="D7664" s="9">
        <v>0.15059514116090889</v>
      </c>
      <c r="E7664" s="9">
        <v>1748169.3782831321</v>
      </c>
      <c r="F7664" s="255" t="s">
        <v>9135</v>
      </c>
      <c r="G7664" s="9"/>
      <c r="H7664" s="255" t="s">
        <v>9171</v>
      </c>
      <c r="I7664" s="9">
        <v>4</v>
      </c>
    </row>
    <row r="7665" spans="1:9">
      <c r="A7665" s="255" t="s">
        <v>8835</v>
      </c>
      <c r="B7665" s="9">
        <v>9</v>
      </c>
      <c r="C7665" s="255" t="s">
        <v>9105</v>
      </c>
      <c r="D7665" s="9">
        <v>0.15788124938274095</v>
      </c>
      <c r="E7665" s="9">
        <v>1748169.3782831321</v>
      </c>
      <c r="F7665" s="255" t="s">
        <v>9137</v>
      </c>
      <c r="G7665" s="9"/>
      <c r="H7665" s="255" t="s">
        <v>9171</v>
      </c>
      <c r="I7665" s="9">
        <v>4</v>
      </c>
    </row>
    <row r="7666" spans="1:9">
      <c r="A7666" s="255" t="s">
        <v>8839</v>
      </c>
      <c r="B7666" s="9">
        <v>9</v>
      </c>
      <c r="C7666" s="255" t="s">
        <v>9105</v>
      </c>
      <c r="D7666" s="9">
        <v>0.19997785789092723</v>
      </c>
      <c r="E7666" s="9">
        <v>1748169.3782831321</v>
      </c>
      <c r="F7666" s="255" t="s">
        <v>9125</v>
      </c>
      <c r="G7666" s="9"/>
      <c r="H7666" s="255" t="s">
        <v>9171</v>
      </c>
      <c r="I7666" s="9">
        <v>4</v>
      </c>
    </row>
    <row r="7667" spans="1:9">
      <c r="A7667" s="255" t="s">
        <v>8848</v>
      </c>
      <c r="B7667" s="9">
        <v>10</v>
      </c>
      <c r="C7667" s="255" t="s">
        <v>9105</v>
      </c>
      <c r="D7667" s="9">
        <v>0.42762574814433829</v>
      </c>
      <c r="E7667" s="9">
        <v>1748231.3684321246</v>
      </c>
      <c r="F7667" s="255" t="s">
        <v>9139</v>
      </c>
      <c r="G7667" s="9"/>
      <c r="H7667" s="255" t="s">
        <v>9171</v>
      </c>
      <c r="I7667" s="9">
        <v>4</v>
      </c>
    </row>
    <row r="7668" spans="1:9">
      <c r="A7668" s="255" t="s">
        <v>8857</v>
      </c>
      <c r="B7668" s="9">
        <v>10</v>
      </c>
      <c r="C7668" s="255" t="s">
        <v>9105</v>
      </c>
      <c r="D7668" s="9">
        <v>-4.809013967551895E-2</v>
      </c>
      <c r="E7668" s="9">
        <v>1748231.3684321246</v>
      </c>
      <c r="F7668" s="255" t="s">
        <v>9138</v>
      </c>
      <c r="G7668" s="9"/>
      <c r="H7668" s="255" t="s">
        <v>9171</v>
      </c>
      <c r="I7668" s="9">
        <v>4</v>
      </c>
    </row>
    <row r="7669" spans="1:9">
      <c r="A7669" s="255" t="s">
        <v>8867</v>
      </c>
      <c r="B7669" s="9">
        <v>10</v>
      </c>
      <c r="C7669" s="255" t="s">
        <v>9105</v>
      </c>
      <c r="D7669" s="9">
        <v>0.29565192428830689</v>
      </c>
      <c r="E7669" s="9">
        <v>1748231.3684321246</v>
      </c>
      <c r="F7669" s="255" t="s">
        <v>9137</v>
      </c>
      <c r="G7669" s="9"/>
      <c r="H7669" s="255" t="s">
        <v>9171</v>
      </c>
      <c r="I7669" s="9">
        <v>4</v>
      </c>
    </row>
    <row r="7670" spans="1:9">
      <c r="A7670" s="255" t="s">
        <v>8862</v>
      </c>
      <c r="B7670" s="9">
        <v>10</v>
      </c>
      <c r="C7670" s="255" t="s">
        <v>9105</v>
      </c>
      <c r="D7670" s="9"/>
      <c r="E7670" s="9">
        <v>1748231.3684321246</v>
      </c>
      <c r="F7670" s="255" t="s">
        <v>9120</v>
      </c>
      <c r="G7670" s="9"/>
      <c r="H7670" s="255" t="s">
        <v>9171</v>
      </c>
      <c r="I7670" s="9">
        <v>4</v>
      </c>
    </row>
    <row r="7671" spans="1:9">
      <c r="A7671" s="255" t="s">
        <v>8871</v>
      </c>
      <c r="B7671" s="9">
        <v>10</v>
      </c>
      <c r="C7671" s="255" t="s">
        <v>9105</v>
      </c>
      <c r="D7671" s="9">
        <v>0.4507225173501993</v>
      </c>
      <c r="E7671" s="9">
        <v>1748231.3684321246</v>
      </c>
      <c r="F7671" s="255" t="s">
        <v>9129</v>
      </c>
      <c r="G7671" s="9"/>
      <c r="H7671" s="255" t="s">
        <v>9171</v>
      </c>
      <c r="I7671" s="9">
        <v>4</v>
      </c>
    </row>
    <row r="7672" spans="1:9">
      <c r="A7672" s="255" t="s">
        <v>8855</v>
      </c>
      <c r="B7672" s="9">
        <v>10</v>
      </c>
      <c r="C7672" s="255" t="s">
        <v>9105</v>
      </c>
      <c r="D7672" s="9"/>
      <c r="E7672" s="9">
        <v>1748231.3684321246</v>
      </c>
      <c r="F7672" s="255" t="s">
        <v>9141</v>
      </c>
      <c r="G7672" s="9"/>
      <c r="H7672" s="255" t="s">
        <v>9171</v>
      </c>
      <c r="I7672" s="9">
        <v>4</v>
      </c>
    </row>
    <row r="7673" spans="1:9">
      <c r="A7673" s="255" t="s">
        <v>8858</v>
      </c>
      <c r="B7673" s="9">
        <v>10</v>
      </c>
      <c r="C7673" s="255" t="s">
        <v>9105</v>
      </c>
      <c r="D7673" s="9">
        <v>4.7932775334522754E-2</v>
      </c>
      <c r="E7673" s="9">
        <v>1748231.3684321246</v>
      </c>
      <c r="F7673" s="255" t="s">
        <v>9136</v>
      </c>
      <c r="G7673" s="9"/>
      <c r="H7673" s="255" t="s">
        <v>9171</v>
      </c>
      <c r="I7673" s="9">
        <v>4</v>
      </c>
    </row>
    <row r="7674" spans="1:9">
      <c r="A7674" s="255" t="s">
        <v>8856</v>
      </c>
      <c r="B7674" s="9">
        <v>10</v>
      </c>
      <c r="C7674" s="255" t="s">
        <v>9105</v>
      </c>
      <c r="D7674" s="9">
        <v>0.2702547255127471</v>
      </c>
      <c r="E7674" s="9">
        <v>1748231.3684321246</v>
      </c>
      <c r="F7674" s="255" t="s">
        <v>9130</v>
      </c>
      <c r="G7674" s="9"/>
      <c r="H7674" s="255" t="s">
        <v>9171</v>
      </c>
      <c r="I7674" s="9">
        <v>4</v>
      </c>
    </row>
    <row r="7675" spans="1:9">
      <c r="A7675" s="255" t="s">
        <v>8866</v>
      </c>
      <c r="B7675" s="9">
        <v>10</v>
      </c>
      <c r="C7675" s="255" t="s">
        <v>9105</v>
      </c>
      <c r="D7675" s="9"/>
      <c r="E7675" s="9">
        <v>1748231.3684321246</v>
      </c>
      <c r="F7675" s="255" t="s">
        <v>9122</v>
      </c>
      <c r="G7675" s="9"/>
      <c r="H7675" s="255" t="s">
        <v>9171</v>
      </c>
      <c r="I7675" s="9">
        <v>4</v>
      </c>
    </row>
    <row r="7676" spans="1:9">
      <c r="A7676" s="255" t="s">
        <v>8850</v>
      </c>
      <c r="B7676" s="9">
        <v>10</v>
      </c>
      <c r="C7676" s="255" t="s">
        <v>9105</v>
      </c>
      <c r="D7676" s="9">
        <v>1.9386396913540774E-2</v>
      </c>
      <c r="E7676" s="9">
        <v>1748231.3684321246</v>
      </c>
      <c r="F7676" s="255" t="s">
        <v>9127</v>
      </c>
      <c r="G7676" s="9"/>
      <c r="H7676" s="255" t="s">
        <v>9171</v>
      </c>
      <c r="I7676" s="9">
        <v>4</v>
      </c>
    </row>
    <row r="7677" spans="1:9">
      <c r="A7677" s="255" t="s">
        <v>8860</v>
      </c>
      <c r="B7677" s="9">
        <v>10</v>
      </c>
      <c r="C7677" s="255" t="s">
        <v>9105</v>
      </c>
      <c r="D7677" s="9">
        <v>0.39693151454649234</v>
      </c>
      <c r="E7677" s="9">
        <v>1748231.3684321246</v>
      </c>
      <c r="F7677" s="255" t="s">
        <v>9135</v>
      </c>
      <c r="G7677" s="9"/>
      <c r="H7677" s="255" t="s">
        <v>9171</v>
      </c>
      <c r="I7677" s="9">
        <v>4</v>
      </c>
    </row>
    <row r="7678" spans="1:9">
      <c r="A7678" s="255" t="s">
        <v>8868</v>
      </c>
      <c r="B7678" s="9">
        <v>10</v>
      </c>
      <c r="C7678" s="255" t="s">
        <v>9105</v>
      </c>
      <c r="D7678" s="9">
        <v>-7.8494310672249421</v>
      </c>
      <c r="E7678" s="9">
        <v>1748231.3684321246</v>
      </c>
      <c r="F7678" s="255" t="s">
        <v>9133</v>
      </c>
      <c r="G7678" s="9"/>
      <c r="H7678" s="255" t="s">
        <v>9171</v>
      </c>
      <c r="I7678" s="9">
        <v>4</v>
      </c>
    </row>
    <row r="7679" spans="1:9">
      <c r="A7679" s="255" t="s">
        <v>8863</v>
      </c>
      <c r="B7679" s="9">
        <v>10</v>
      </c>
      <c r="C7679" s="255" t="s">
        <v>9105</v>
      </c>
      <c r="D7679" s="9">
        <v>0.44904647235415657</v>
      </c>
      <c r="E7679" s="9">
        <v>1748231.3684321246</v>
      </c>
      <c r="F7679" s="255" t="s">
        <v>9117</v>
      </c>
      <c r="G7679" s="9"/>
      <c r="H7679" s="255" t="s">
        <v>9171</v>
      </c>
      <c r="I7679" s="9">
        <v>4</v>
      </c>
    </row>
    <row r="7680" spans="1:9">
      <c r="A7680" s="255" t="s">
        <v>8864</v>
      </c>
      <c r="B7680" s="9">
        <v>10</v>
      </c>
      <c r="C7680" s="255" t="s">
        <v>9105</v>
      </c>
      <c r="D7680" s="9">
        <v>0.29282616020776026</v>
      </c>
      <c r="E7680" s="9">
        <v>1748231.3684321246</v>
      </c>
      <c r="F7680" s="255" t="s">
        <v>9128</v>
      </c>
      <c r="G7680" s="9"/>
      <c r="H7680" s="255" t="s">
        <v>9171</v>
      </c>
      <c r="I7680" s="9">
        <v>4</v>
      </c>
    </row>
    <row r="7681" spans="1:9">
      <c r="A7681" s="255" t="s">
        <v>8851</v>
      </c>
      <c r="B7681" s="9">
        <v>10</v>
      </c>
      <c r="C7681" s="255" t="s">
        <v>9105</v>
      </c>
      <c r="D7681" s="9"/>
      <c r="E7681" s="9">
        <v>1748231.3684321246</v>
      </c>
      <c r="F7681" s="255" t="s">
        <v>9124</v>
      </c>
      <c r="G7681" s="9"/>
      <c r="H7681" s="255" t="s">
        <v>9171</v>
      </c>
      <c r="I7681" s="9">
        <v>4</v>
      </c>
    </row>
    <row r="7682" spans="1:9">
      <c r="A7682" s="255" t="s">
        <v>8861</v>
      </c>
      <c r="B7682" s="9">
        <v>10</v>
      </c>
      <c r="C7682" s="255" t="s">
        <v>9105</v>
      </c>
      <c r="D7682" s="9"/>
      <c r="E7682" s="9">
        <v>1748231.3684321246</v>
      </c>
      <c r="F7682" s="255" t="s">
        <v>9123</v>
      </c>
      <c r="G7682" s="9"/>
      <c r="H7682" s="255" t="s">
        <v>9171</v>
      </c>
      <c r="I7682" s="9">
        <v>4</v>
      </c>
    </row>
    <row r="7683" spans="1:9">
      <c r="A7683" s="255" t="s">
        <v>8853</v>
      </c>
      <c r="B7683" s="9">
        <v>10</v>
      </c>
      <c r="C7683" s="255" t="s">
        <v>9105</v>
      </c>
      <c r="D7683" s="9"/>
      <c r="E7683" s="9">
        <v>1748231.3684321246</v>
      </c>
      <c r="F7683" s="255" t="s">
        <v>9121</v>
      </c>
      <c r="G7683" s="9"/>
      <c r="H7683" s="255" t="s">
        <v>9171</v>
      </c>
      <c r="I7683" s="9">
        <v>4</v>
      </c>
    </row>
    <row r="7684" spans="1:9">
      <c r="A7684" s="255" t="s">
        <v>8852</v>
      </c>
      <c r="B7684" s="9">
        <v>10</v>
      </c>
      <c r="C7684" s="255" t="s">
        <v>9105</v>
      </c>
      <c r="D7684" s="9">
        <v>0.2702547255127471</v>
      </c>
      <c r="E7684" s="9">
        <v>1748231.3684321246</v>
      </c>
      <c r="F7684" s="255" t="s">
        <v>9131</v>
      </c>
      <c r="G7684" s="9"/>
      <c r="H7684" s="255" t="s">
        <v>9171</v>
      </c>
      <c r="I7684" s="9">
        <v>4</v>
      </c>
    </row>
    <row r="7685" spans="1:9">
      <c r="A7685" s="255" t="s">
        <v>8869</v>
      </c>
      <c r="B7685" s="9">
        <v>10</v>
      </c>
      <c r="C7685" s="255" t="s">
        <v>9105</v>
      </c>
      <c r="D7685" s="9"/>
      <c r="E7685" s="9">
        <v>1748231.3684321246</v>
      </c>
      <c r="F7685" s="255" t="s">
        <v>9118</v>
      </c>
      <c r="G7685" s="9"/>
      <c r="H7685" s="255" t="s">
        <v>9171</v>
      </c>
      <c r="I7685" s="9">
        <v>4</v>
      </c>
    </row>
    <row r="7686" spans="1:9">
      <c r="A7686" s="255" t="s">
        <v>8870</v>
      </c>
      <c r="B7686" s="9">
        <v>10</v>
      </c>
      <c r="C7686" s="255" t="s">
        <v>9105</v>
      </c>
      <c r="D7686" s="9">
        <v>-7.8494310672249421</v>
      </c>
      <c r="E7686" s="9">
        <v>1748231.3684321246</v>
      </c>
      <c r="F7686" s="255" t="s">
        <v>9132</v>
      </c>
      <c r="G7686" s="9"/>
      <c r="H7686" s="255" t="s">
        <v>9171</v>
      </c>
      <c r="I7686" s="9">
        <v>4</v>
      </c>
    </row>
    <row r="7687" spans="1:9">
      <c r="A7687" s="255" t="s">
        <v>8847</v>
      </c>
      <c r="B7687" s="9">
        <v>10</v>
      </c>
      <c r="C7687" s="255" t="s">
        <v>9105</v>
      </c>
      <c r="D7687" s="9">
        <v>0.47050040221961126</v>
      </c>
      <c r="E7687" s="9">
        <v>1748231.3684321246</v>
      </c>
      <c r="F7687" s="255" t="s">
        <v>9140</v>
      </c>
      <c r="G7687" s="9"/>
      <c r="H7687" s="255" t="s">
        <v>9171</v>
      </c>
      <c r="I7687" s="9">
        <v>4</v>
      </c>
    </row>
    <row r="7688" spans="1:9">
      <c r="A7688" s="255" t="s">
        <v>8865</v>
      </c>
      <c r="B7688" s="9">
        <v>10</v>
      </c>
      <c r="C7688" s="255" t="s">
        <v>9105</v>
      </c>
      <c r="D7688" s="9">
        <v>0.33959730463195159</v>
      </c>
      <c r="E7688" s="9">
        <v>1748231.3684321246</v>
      </c>
      <c r="F7688" s="255" t="s">
        <v>9134</v>
      </c>
      <c r="G7688" s="9"/>
      <c r="H7688" s="255" t="s">
        <v>9171</v>
      </c>
      <c r="I7688" s="9">
        <v>4</v>
      </c>
    </row>
    <row r="7689" spans="1:9">
      <c r="A7689" s="255" t="s">
        <v>8849</v>
      </c>
      <c r="B7689" s="9">
        <v>10</v>
      </c>
      <c r="C7689" s="255" t="s">
        <v>9105</v>
      </c>
      <c r="D7689" s="9">
        <v>1.9386396913540774E-2</v>
      </c>
      <c r="E7689" s="9">
        <v>1748231.3684321246</v>
      </c>
      <c r="F7689" s="255" t="s">
        <v>9125</v>
      </c>
      <c r="G7689" s="9"/>
      <c r="H7689" s="255" t="s">
        <v>9171</v>
      </c>
      <c r="I7689" s="9">
        <v>4</v>
      </c>
    </row>
    <row r="7690" spans="1:9">
      <c r="A7690" s="255" t="s">
        <v>8854</v>
      </c>
      <c r="B7690" s="9">
        <v>10</v>
      </c>
      <c r="C7690" s="255" t="s">
        <v>9105</v>
      </c>
      <c r="D7690" s="9"/>
      <c r="E7690" s="9">
        <v>1748231.3684321246</v>
      </c>
      <c r="F7690" s="255" t="s">
        <v>9119</v>
      </c>
      <c r="G7690" s="9"/>
      <c r="H7690" s="255" t="s">
        <v>9171</v>
      </c>
      <c r="I7690" s="9">
        <v>4</v>
      </c>
    </row>
    <row r="7691" spans="1:9">
      <c r="A7691" s="255" t="s">
        <v>8859</v>
      </c>
      <c r="B7691" s="9">
        <v>10</v>
      </c>
      <c r="C7691" s="255" t="s">
        <v>9105</v>
      </c>
      <c r="D7691" s="9">
        <v>1.9386396913540774E-2</v>
      </c>
      <c r="E7691" s="9">
        <v>1748231.3684321246</v>
      </c>
      <c r="F7691" s="255" t="s">
        <v>9126</v>
      </c>
      <c r="G7691" s="9"/>
      <c r="H7691" s="255" t="s">
        <v>9171</v>
      </c>
      <c r="I7691" s="9">
        <v>4</v>
      </c>
    </row>
    <row r="7692" spans="1:9">
      <c r="A7692" s="255" t="s">
        <v>8872</v>
      </c>
      <c r="B7692" s="9">
        <v>0</v>
      </c>
      <c r="C7692" s="255" t="s">
        <v>9106</v>
      </c>
      <c r="D7692" s="9">
        <v>10301386.769192092</v>
      </c>
      <c r="E7692" s="9">
        <v>17477099.499999996</v>
      </c>
      <c r="F7692" s="255" t="s">
        <v>9117</v>
      </c>
      <c r="G7692" s="9">
        <v>1</v>
      </c>
      <c r="H7692" s="255" t="s">
        <v>9171</v>
      </c>
      <c r="I7692" s="9">
        <v>4</v>
      </c>
    </row>
    <row r="7693" spans="1:9">
      <c r="A7693" s="255" t="s">
        <v>8873</v>
      </c>
      <c r="B7693" s="9">
        <v>0</v>
      </c>
      <c r="C7693" s="255" t="s">
        <v>9107</v>
      </c>
      <c r="D7693" s="9">
        <v>57620650274.411705</v>
      </c>
      <c r="E7693" s="9">
        <v>17477099.499999996</v>
      </c>
      <c r="F7693" s="255" t="s">
        <v>9117</v>
      </c>
      <c r="G7693" s="9">
        <v>1</v>
      </c>
      <c r="H7693" s="255" t="s">
        <v>9171</v>
      </c>
      <c r="I7693" s="9">
        <v>4</v>
      </c>
    </row>
    <row r="7694" spans="1:9">
      <c r="A7694" s="255" t="s">
        <v>8874</v>
      </c>
      <c r="B7694" s="9">
        <v>0</v>
      </c>
      <c r="C7694" s="255" t="s">
        <v>9108</v>
      </c>
      <c r="D7694" s="9">
        <v>0.58942199014156182</v>
      </c>
      <c r="E7694" s="9">
        <v>17477099.499999996</v>
      </c>
      <c r="F7694" s="255" t="s">
        <v>9117</v>
      </c>
      <c r="G7694" s="9">
        <v>1</v>
      </c>
      <c r="H7694" s="255" t="s">
        <v>9171</v>
      </c>
      <c r="I7694" s="9">
        <v>4</v>
      </c>
    </row>
    <row r="7695" spans="1:9">
      <c r="A7695" s="255" t="s">
        <v>8875</v>
      </c>
      <c r="B7695" s="9">
        <v>0</v>
      </c>
      <c r="C7695" s="255" t="s">
        <v>9215</v>
      </c>
      <c r="D7695" s="9">
        <v>3296.9229404691391</v>
      </c>
      <c r="E7695" s="9">
        <v>17477099.499999996</v>
      </c>
      <c r="F7695" s="255" t="s">
        <v>9117</v>
      </c>
      <c r="G7695" s="9">
        <v>1</v>
      </c>
      <c r="H7695" s="255" t="s">
        <v>9171</v>
      </c>
      <c r="I7695" s="9">
        <v>4</v>
      </c>
    </row>
    <row r="7696" spans="1:9">
      <c r="A7696" s="255" t="s">
        <v>8876</v>
      </c>
      <c r="B7696" s="9">
        <v>0</v>
      </c>
      <c r="C7696" s="255" t="s">
        <v>9106</v>
      </c>
      <c r="D7696" s="9">
        <v>0</v>
      </c>
      <c r="E7696" s="9">
        <v>17477099.499999996</v>
      </c>
      <c r="F7696" s="255" t="s">
        <v>9118</v>
      </c>
      <c r="G7696" s="9">
        <v>1</v>
      </c>
      <c r="H7696" s="255" t="s">
        <v>9171</v>
      </c>
      <c r="I7696" s="9">
        <v>4</v>
      </c>
    </row>
    <row r="7697" spans="1:9">
      <c r="A7697" s="255" t="s">
        <v>8877</v>
      </c>
      <c r="B7697" s="9">
        <v>0</v>
      </c>
      <c r="C7697" s="255" t="s">
        <v>9107</v>
      </c>
      <c r="D7697" s="9">
        <v>0</v>
      </c>
      <c r="E7697" s="9">
        <v>17477099.499999996</v>
      </c>
      <c r="F7697" s="255" t="s">
        <v>9118</v>
      </c>
      <c r="G7697" s="9">
        <v>1</v>
      </c>
      <c r="H7697" s="255" t="s">
        <v>9171</v>
      </c>
      <c r="I7697" s="9">
        <v>4</v>
      </c>
    </row>
    <row r="7698" spans="1:9">
      <c r="A7698" s="255" t="s">
        <v>8878</v>
      </c>
      <c r="B7698" s="9">
        <v>0</v>
      </c>
      <c r="C7698" s="255" t="s">
        <v>9108</v>
      </c>
      <c r="D7698" s="9">
        <v>0</v>
      </c>
      <c r="E7698" s="9">
        <v>17477099.499999996</v>
      </c>
      <c r="F7698" s="255" t="s">
        <v>9118</v>
      </c>
      <c r="G7698" s="9">
        <v>1</v>
      </c>
      <c r="H7698" s="255" t="s">
        <v>9171</v>
      </c>
      <c r="I7698" s="9">
        <v>4</v>
      </c>
    </row>
    <row r="7699" spans="1:9">
      <c r="A7699" s="255" t="s">
        <v>8879</v>
      </c>
      <c r="B7699" s="9">
        <v>0</v>
      </c>
      <c r="C7699" s="255" t="s">
        <v>9215</v>
      </c>
      <c r="D7699" s="9">
        <v>0</v>
      </c>
      <c r="E7699" s="9">
        <v>17477099.499999996</v>
      </c>
      <c r="F7699" s="255" t="s">
        <v>9118</v>
      </c>
      <c r="G7699" s="9">
        <v>1</v>
      </c>
      <c r="H7699" s="255" t="s">
        <v>9171</v>
      </c>
      <c r="I7699" s="9">
        <v>4</v>
      </c>
    </row>
    <row r="7700" spans="1:9">
      <c r="A7700" s="255" t="s">
        <v>8880</v>
      </c>
      <c r="B7700" s="9">
        <v>0</v>
      </c>
      <c r="C7700" s="255" t="s">
        <v>9106</v>
      </c>
      <c r="D7700" s="9">
        <v>0</v>
      </c>
      <c r="E7700" s="9">
        <v>17477099.499999996</v>
      </c>
      <c r="F7700" s="255" t="s">
        <v>9119</v>
      </c>
      <c r="G7700" s="9">
        <v>1</v>
      </c>
      <c r="H7700" s="255" t="s">
        <v>9171</v>
      </c>
      <c r="I7700" s="9">
        <v>4</v>
      </c>
    </row>
    <row r="7701" spans="1:9">
      <c r="A7701" s="255" t="s">
        <v>8881</v>
      </c>
      <c r="B7701" s="9">
        <v>0</v>
      </c>
      <c r="C7701" s="255" t="s">
        <v>9107</v>
      </c>
      <c r="D7701" s="9">
        <v>0</v>
      </c>
      <c r="E7701" s="9">
        <v>17477099.499999996</v>
      </c>
      <c r="F7701" s="255" t="s">
        <v>9119</v>
      </c>
      <c r="G7701" s="9">
        <v>1</v>
      </c>
      <c r="H7701" s="255" t="s">
        <v>9171</v>
      </c>
      <c r="I7701" s="9">
        <v>4</v>
      </c>
    </row>
    <row r="7702" spans="1:9">
      <c r="A7702" s="255" t="s">
        <v>8882</v>
      </c>
      <c r="B7702" s="9">
        <v>0</v>
      </c>
      <c r="C7702" s="255" t="s">
        <v>9108</v>
      </c>
      <c r="D7702" s="9">
        <v>0</v>
      </c>
      <c r="E7702" s="9">
        <v>17477099.499999996</v>
      </c>
      <c r="F7702" s="255" t="s">
        <v>9119</v>
      </c>
      <c r="G7702" s="9">
        <v>1</v>
      </c>
      <c r="H7702" s="255" t="s">
        <v>9171</v>
      </c>
      <c r="I7702" s="9">
        <v>4</v>
      </c>
    </row>
    <row r="7703" spans="1:9">
      <c r="A7703" s="255" t="s">
        <v>8883</v>
      </c>
      <c r="B7703" s="9">
        <v>0</v>
      </c>
      <c r="C7703" s="255" t="s">
        <v>9215</v>
      </c>
      <c r="D7703" s="9">
        <v>0</v>
      </c>
      <c r="E7703" s="9">
        <v>17477099.499999996</v>
      </c>
      <c r="F7703" s="255" t="s">
        <v>9119</v>
      </c>
      <c r="G7703" s="9">
        <v>1</v>
      </c>
      <c r="H7703" s="255" t="s">
        <v>9171</v>
      </c>
      <c r="I7703" s="9">
        <v>4</v>
      </c>
    </row>
    <row r="7704" spans="1:9">
      <c r="A7704" s="255" t="s">
        <v>8884</v>
      </c>
      <c r="B7704" s="9">
        <v>0</v>
      </c>
      <c r="C7704" s="255" t="s">
        <v>9106</v>
      </c>
      <c r="D7704" s="9">
        <v>0</v>
      </c>
      <c r="E7704" s="9">
        <v>17477099.499999996</v>
      </c>
      <c r="F7704" s="255" t="s">
        <v>9120</v>
      </c>
      <c r="G7704" s="9">
        <v>1</v>
      </c>
      <c r="H7704" s="255" t="s">
        <v>9171</v>
      </c>
      <c r="I7704" s="9">
        <v>4</v>
      </c>
    </row>
    <row r="7705" spans="1:9">
      <c r="A7705" s="255" t="s">
        <v>8885</v>
      </c>
      <c r="B7705" s="9">
        <v>0</v>
      </c>
      <c r="C7705" s="255" t="s">
        <v>9107</v>
      </c>
      <c r="D7705" s="9">
        <v>0</v>
      </c>
      <c r="E7705" s="9">
        <v>17477099.499999996</v>
      </c>
      <c r="F7705" s="255" t="s">
        <v>9120</v>
      </c>
      <c r="G7705" s="9">
        <v>1</v>
      </c>
      <c r="H7705" s="255" t="s">
        <v>9171</v>
      </c>
      <c r="I7705" s="9">
        <v>4</v>
      </c>
    </row>
    <row r="7706" spans="1:9">
      <c r="A7706" s="255" t="s">
        <v>8886</v>
      </c>
      <c r="B7706" s="9">
        <v>0</v>
      </c>
      <c r="C7706" s="255" t="s">
        <v>9108</v>
      </c>
      <c r="D7706" s="9">
        <v>0</v>
      </c>
      <c r="E7706" s="9">
        <v>17477099.499999996</v>
      </c>
      <c r="F7706" s="255" t="s">
        <v>9120</v>
      </c>
      <c r="G7706" s="9">
        <v>1</v>
      </c>
      <c r="H7706" s="255" t="s">
        <v>9171</v>
      </c>
      <c r="I7706" s="9">
        <v>4</v>
      </c>
    </row>
    <row r="7707" spans="1:9">
      <c r="A7707" s="255" t="s">
        <v>8887</v>
      </c>
      <c r="B7707" s="9">
        <v>0</v>
      </c>
      <c r="C7707" s="255" t="s">
        <v>9215</v>
      </c>
      <c r="D7707" s="9">
        <v>0</v>
      </c>
      <c r="E7707" s="9">
        <v>17477099.499999996</v>
      </c>
      <c r="F7707" s="255" t="s">
        <v>9120</v>
      </c>
      <c r="G7707" s="9">
        <v>1</v>
      </c>
      <c r="H7707" s="255" t="s">
        <v>9171</v>
      </c>
      <c r="I7707" s="9">
        <v>4</v>
      </c>
    </row>
    <row r="7708" spans="1:9">
      <c r="A7708" s="255" t="s">
        <v>8888</v>
      </c>
      <c r="B7708" s="9">
        <v>0</v>
      </c>
      <c r="C7708" s="255" t="s">
        <v>9106</v>
      </c>
      <c r="D7708" s="9">
        <v>0</v>
      </c>
      <c r="E7708" s="9">
        <v>17477099.499999996</v>
      </c>
      <c r="F7708" s="255" t="s">
        <v>9121</v>
      </c>
      <c r="G7708" s="9">
        <v>1</v>
      </c>
      <c r="H7708" s="255" t="s">
        <v>9171</v>
      </c>
      <c r="I7708" s="9">
        <v>4</v>
      </c>
    </row>
    <row r="7709" spans="1:9">
      <c r="A7709" s="255" t="s">
        <v>8889</v>
      </c>
      <c r="B7709" s="9">
        <v>0</v>
      </c>
      <c r="C7709" s="255" t="s">
        <v>9107</v>
      </c>
      <c r="D7709" s="9">
        <v>0</v>
      </c>
      <c r="E7709" s="9">
        <v>17477099.499999996</v>
      </c>
      <c r="F7709" s="255" t="s">
        <v>9121</v>
      </c>
      <c r="G7709" s="9">
        <v>1</v>
      </c>
      <c r="H7709" s="255" t="s">
        <v>9171</v>
      </c>
      <c r="I7709" s="9">
        <v>4</v>
      </c>
    </row>
    <row r="7710" spans="1:9">
      <c r="A7710" s="255" t="s">
        <v>8890</v>
      </c>
      <c r="B7710" s="9">
        <v>0</v>
      </c>
      <c r="C7710" s="255" t="s">
        <v>9108</v>
      </c>
      <c r="D7710" s="9">
        <v>0</v>
      </c>
      <c r="E7710" s="9">
        <v>17477099.499999996</v>
      </c>
      <c r="F7710" s="255" t="s">
        <v>9121</v>
      </c>
      <c r="G7710" s="9">
        <v>1</v>
      </c>
      <c r="H7710" s="255" t="s">
        <v>9171</v>
      </c>
      <c r="I7710" s="9">
        <v>4</v>
      </c>
    </row>
    <row r="7711" spans="1:9">
      <c r="A7711" s="255" t="s">
        <v>8891</v>
      </c>
      <c r="B7711" s="9">
        <v>0</v>
      </c>
      <c r="C7711" s="255" t="s">
        <v>9215</v>
      </c>
      <c r="D7711" s="9">
        <v>0</v>
      </c>
      <c r="E7711" s="9">
        <v>17477099.499999996</v>
      </c>
      <c r="F7711" s="255" t="s">
        <v>9121</v>
      </c>
      <c r="G7711" s="9">
        <v>1</v>
      </c>
      <c r="H7711" s="255" t="s">
        <v>9171</v>
      </c>
      <c r="I7711" s="9">
        <v>4</v>
      </c>
    </row>
    <row r="7712" spans="1:9">
      <c r="A7712" s="255" t="s">
        <v>8892</v>
      </c>
      <c r="B7712" s="9">
        <v>0</v>
      </c>
      <c r="C7712" s="255" t="s">
        <v>9106</v>
      </c>
      <c r="D7712" s="9">
        <v>0</v>
      </c>
      <c r="E7712" s="9">
        <v>17477099.499999996</v>
      </c>
      <c r="F7712" s="255" t="s">
        <v>9122</v>
      </c>
      <c r="G7712" s="9">
        <v>1</v>
      </c>
      <c r="H7712" s="255" t="s">
        <v>9171</v>
      </c>
      <c r="I7712" s="9">
        <v>4</v>
      </c>
    </row>
    <row r="7713" spans="1:9">
      <c r="A7713" s="255" t="s">
        <v>8893</v>
      </c>
      <c r="B7713" s="9">
        <v>0</v>
      </c>
      <c r="C7713" s="255" t="s">
        <v>9107</v>
      </c>
      <c r="D7713" s="9">
        <v>0</v>
      </c>
      <c r="E7713" s="9">
        <v>17477099.499999996</v>
      </c>
      <c r="F7713" s="255" t="s">
        <v>9122</v>
      </c>
      <c r="G7713" s="9">
        <v>1</v>
      </c>
      <c r="H7713" s="255" t="s">
        <v>9171</v>
      </c>
      <c r="I7713" s="9">
        <v>4</v>
      </c>
    </row>
    <row r="7714" spans="1:9">
      <c r="A7714" s="255" t="s">
        <v>8894</v>
      </c>
      <c r="B7714" s="9">
        <v>0</v>
      </c>
      <c r="C7714" s="255" t="s">
        <v>9108</v>
      </c>
      <c r="D7714" s="9">
        <v>0</v>
      </c>
      <c r="E7714" s="9">
        <v>17477099.499999996</v>
      </c>
      <c r="F7714" s="255" t="s">
        <v>9122</v>
      </c>
      <c r="G7714" s="9">
        <v>1</v>
      </c>
      <c r="H7714" s="255" t="s">
        <v>9171</v>
      </c>
      <c r="I7714" s="9">
        <v>4</v>
      </c>
    </row>
    <row r="7715" spans="1:9">
      <c r="A7715" s="255" t="s">
        <v>8895</v>
      </c>
      <c r="B7715" s="9">
        <v>0</v>
      </c>
      <c r="C7715" s="255" t="s">
        <v>9215</v>
      </c>
      <c r="D7715" s="9">
        <v>0</v>
      </c>
      <c r="E7715" s="9">
        <v>17477099.499999996</v>
      </c>
      <c r="F7715" s="255" t="s">
        <v>9122</v>
      </c>
      <c r="G7715" s="9">
        <v>1</v>
      </c>
      <c r="H7715" s="255" t="s">
        <v>9171</v>
      </c>
      <c r="I7715" s="9">
        <v>4</v>
      </c>
    </row>
    <row r="7716" spans="1:9">
      <c r="A7716" s="255" t="s">
        <v>8896</v>
      </c>
      <c r="B7716" s="9">
        <v>0</v>
      </c>
      <c r="C7716" s="255" t="s">
        <v>9106</v>
      </c>
      <c r="D7716" s="9">
        <v>0</v>
      </c>
      <c r="E7716" s="9">
        <v>17477099.499999996</v>
      </c>
      <c r="F7716" s="255" t="s">
        <v>9123</v>
      </c>
      <c r="G7716" s="9">
        <v>1</v>
      </c>
      <c r="H7716" s="255" t="s">
        <v>9171</v>
      </c>
      <c r="I7716" s="9">
        <v>4</v>
      </c>
    </row>
    <row r="7717" spans="1:9">
      <c r="A7717" s="255" t="s">
        <v>8897</v>
      </c>
      <c r="B7717" s="9">
        <v>0</v>
      </c>
      <c r="C7717" s="255" t="s">
        <v>9107</v>
      </c>
      <c r="D7717" s="9">
        <v>0</v>
      </c>
      <c r="E7717" s="9">
        <v>17477099.499999996</v>
      </c>
      <c r="F7717" s="255" t="s">
        <v>9123</v>
      </c>
      <c r="G7717" s="9">
        <v>1</v>
      </c>
      <c r="H7717" s="255" t="s">
        <v>9171</v>
      </c>
      <c r="I7717" s="9">
        <v>4</v>
      </c>
    </row>
    <row r="7718" spans="1:9">
      <c r="A7718" s="255" t="s">
        <v>8898</v>
      </c>
      <c r="B7718" s="9">
        <v>0</v>
      </c>
      <c r="C7718" s="255" t="s">
        <v>9108</v>
      </c>
      <c r="D7718" s="9">
        <v>0</v>
      </c>
      <c r="E7718" s="9">
        <v>17477099.499999996</v>
      </c>
      <c r="F7718" s="255" t="s">
        <v>9123</v>
      </c>
      <c r="G7718" s="9">
        <v>1</v>
      </c>
      <c r="H7718" s="255" t="s">
        <v>9171</v>
      </c>
      <c r="I7718" s="9">
        <v>4</v>
      </c>
    </row>
    <row r="7719" spans="1:9">
      <c r="A7719" s="255" t="s">
        <v>8899</v>
      </c>
      <c r="B7719" s="9">
        <v>0</v>
      </c>
      <c r="C7719" s="255" t="s">
        <v>9215</v>
      </c>
      <c r="D7719" s="9">
        <v>0</v>
      </c>
      <c r="E7719" s="9">
        <v>17477099.499999996</v>
      </c>
      <c r="F7719" s="255" t="s">
        <v>9123</v>
      </c>
      <c r="G7719" s="9">
        <v>1</v>
      </c>
      <c r="H7719" s="255" t="s">
        <v>9171</v>
      </c>
      <c r="I7719" s="9">
        <v>4</v>
      </c>
    </row>
    <row r="7720" spans="1:9">
      <c r="A7720" s="255" t="s">
        <v>8900</v>
      </c>
      <c r="B7720" s="9">
        <v>0</v>
      </c>
      <c r="C7720" s="255" t="s">
        <v>9106</v>
      </c>
      <c r="D7720" s="9">
        <v>0</v>
      </c>
      <c r="E7720" s="9">
        <v>17477099.499999996</v>
      </c>
      <c r="F7720" s="255" t="s">
        <v>9124</v>
      </c>
      <c r="G7720" s="9">
        <v>1</v>
      </c>
      <c r="H7720" s="255" t="s">
        <v>9171</v>
      </c>
      <c r="I7720" s="9">
        <v>4</v>
      </c>
    </row>
    <row r="7721" spans="1:9">
      <c r="A7721" s="255" t="s">
        <v>8901</v>
      </c>
      <c r="B7721" s="9">
        <v>0</v>
      </c>
      <c r="C7721" s="255" t="s">
        <v>9107</v>
      </c>
      <c r="D7721" s="9">
        <v>0</v>
      </c>
      <c r="E7721" s="9">
        <v>17477099.499999996</v>
      </c>
      <c r="F7721" s="255" t="s">
        <v>9124</v>
      </c>
      <c r="G7721" s="9">
        <v>1</v>
      </c>
      <c r="H7721" s="255" t="s">
        <v>9171</v>
      </c>
      <c r="I7721" s="9">
        <v>4</v>
      </c>
    </row>
    <row r="7722" spans="1:9">
      <c r="A7722" s="255" t="s">
        <v>8902</v>
      </c>
      <c r="B7722" s="9">
        <v>0</v>
      </c>
      <c r="C7722" s="255" t="s">
        <v>9108</v>
      </c>
      <c r="D7722" s="9">
        <v>0</v>
      </c>
      <c r="E7722" s="9">
        <v>17477099.499999996</v>
      </c>
      <c r="F7722" s="255" t="s">
        <v>9124</v>
      </c>
      <c r="G7722" s="9">
        <v>1</v>
      </c>
      <c r="H7722" s="255" t="s">
        <v>9171</v>
      </c>
      <c r="I7722" s="9">
        <v>4</v>
      </c>
    </row>
    <row r="7723" spans="1:9">
      <c r="A7723" s="255" t="s">
        <v>8903</v>
      </c>
      <c r="B7723" s="9">
        <v>0</v>
      </c>
      <c r="C7723" s="255" t="s">
        <v>9215</v>
      </c>
      <c r="D7723" s="9">
        <v>0</v>
      </c>
      <c r="E7723" s="9">
        <v>17477099.499999996</v>
      </c>
      <c r="F7723" s="255" t="s">
        <v>9124</v>
      </c>
      <c r="G7723" s="9">
        <v>1</v>
      </c>
      <c r="H7723" s="255" t="s">
        <v>9171</v>
      </c>
      <c r="I7723" s="9">
        <v>4</v>
      </c>
    </row>
    <row r="7724" spans="1:9">
      <c r="A7724" s="255" t="s">
        <v>8904</v>
      </c>
      <c r="B7724" s="9">
        <v>0</v>
      </c>
      <c r="C7724" s="255" t="s">
        <v>9106</v>
      </c>
      <c r="D7724" s="9">
        <v>15637577.282359457</v>
      </c>
      <c r="E7724" s="9">
        <v>17477099.499999996</v>
      </c>
      <c r="F7724" s="255" t="s">
        <v>9125</v>
      </c>
      <c r="G7724" s="9">
        <v>1</v>
      </c>
      <c r="H7724" s="255" t="s">
        <v>9171</v>
      </c>
      <c r="I7724" s="9">
        <v>4</v>
      </c>
    </row>
    <row r="7725" spans="1:9">
      <c r="A7725" s="255" t="s">
        <v>8905</v>
      </c>
      <c r="B7725" s="9">
        <v>0</v>
      </c>
      <c r="C7725" s="255" t="s">
        <v>9107</v>
      </c>
      <c r="D7725" s="9">
        <v>50571957101.085342</v>
      </c>
      <c r="E7725" s="9">
        <v>17477099.499999996</v>
      </c>
      <c r="F7725" s="255" t="s">
        <v>9125</v>
      </c>
      <c r="G7725" s="9">
        <v>1</v>
      </c>
      <c r="H7725" s="255" t="s">
        <v>9171</v>
      </c>
      <c r="I7725" s="9">
        <v>4</v>
      </c>
    </row>
    <row r="7726" spans="1:9">
      <c r="A7726" s="255" t="s">
        <v>8906</v>
      </c>
      <c r="B7726" s="9">
        <v>0</v>
      </c>
      <c r="C7726" s="255" t="s">
        <v>9108</v>
      </c>
      <c r="D7726" s="9">
        <v>0.89474671025128971</v>
      </c>
      <c r="E7726" s="9">
        <v>17477099.499999996</v>
      </c>
      <c r="F7726" s="255" t="s">
        <v>9125</v>
      </c>
      <c r="G7726" s="9">
        <v>1</v>
      </c>
      <c r="H7726" s="255" t="s">
        <v>9171</v>
      </c>
      <c r="I7726" s="9">
        <v>4</v>
      </c>
    </row>
    <row r="7727" spans="1:9">
      <c r="A7727" s="255" t="s">
        <v>8907</v>
      </c>
      <c r="B7727" s="9">
        <v>0</v>
      </c>
      <c r="C7727" s="255" t="s">
        <v>9215</v>
      </c>
      <c r="D7727" s="9">
        <v>2893.6127016433907</v>
      </c>
      <c r="E7727" s="9">
        <v>17477099.499999996</v>
      </c>
      <c r="F7727" s="255" t="s">
        <v>9125</v>
      </c>
      <c r="G7727" s="9">
        <v>1</v>
      </c>
      <c r="H7727" s="255" t="s">
        <v>9171</v>
      </c>
      <c r="I7727" s="9">
        <v>4</v>
      </c>
    </row>
    <row r="7728" spans="1:9">
      <c r="A7728" s="255" t="s">
        <v>8908</v>
      </c>
      <c r="B7728" s="9">
        <v>0</v>
      </c>
      <c r="C7728" s="255" t="s">
        <v>9106</v>
      </c>
      <c r="D7728" s="9">
        <v>15637577.282359457</v>
      </c>
      <c r="E7728" s="9">
        <v>17477099.499999996</v>
      </c>
      <c r="F7728" s="255" t="s">
        <v>9126</v>
      </c>
      <c r="G7728" s="9">
        <v>1</v>
      </c>
      <c r="H7728" s="255" t="s">
        <v>9171</v>
      </c>
      <c r="I7728" s="9">
        <v>4</v>
      </c>
    </row>
    <row r="7729" spans="1:9">
      <c r="A7729" s="255" t="s">
        <v>8909</v>
      </c>
      <c r="B7729" s="9">
        <v>0</v>
      </c>
      <c r="C7729" s="255" t="s">
        <v>9107</v>
      </c>
      <c r="D7729" s="9">
        <v>50571957101.085342</v>
      </c>
      <c r="E7729" s="9">
        <v>17477099.499999996</v>
      </c>
      <c r="F7729" s="255" t="s">
        <v>9126</v>
      </c>
      <c r="G7729" s="9">
        <v>1</v>
      </c>
      <c r="H7729" s="255" t="s">
        <v>9171</v>
      </c>
      <c r="I7729" s="9">
        <v>4</v>
      </c>
    </row>
    <row r="7730" spans="1:9">
      <c r="A7730" s="255" t="s">
        <v>8910</v>
      </c>
      <c r="B7730" s="9">
        <v>0</v>
      </c>
      <c r="C7730" s="255" t="s">
        <v>9108</v>
      </c>
      <c r="D7730" s="9">
        <v>0.89474671025128971</v>
      </c>
      <c r="E7730" s="9">
        <v>17477099.499999996</v>
      </c>
      <c r="F7730" s="255" t="s">
        <v>9126</v>
      </c>
      <c r="G7730" s="9">
        <v>1</v>
      </c>
      <c r="H7730" s="255" t="s">
        <v>9171</v>
      </c>
      <c r="I7730" s="9">
        <v>4</v>
      </c>
    </row>
    <row r="7731" spans="1:9">
      <c r="A7731" s="255" t="s">
        <v>8911</v>
      </c>
      <c r="B7731" s="9">
        <v>0</v>
      </c>
      <c r="C7731" s="255" t="s">
        <v>9215</v>
      </c>
      <c r="D7731" s="9">
        <v>2893.6127016433907</v>
      </c>
      <c r="E7731" s="9">
        <v>17477099.499999996</v>
      </c>
      <c r="F7731" s="255" t="s">
        <v>9126</v>
      </c>
      <c r="G7731" s="9">
        <v>1</v>
      </c>
      <c r="H7731" s="255" t="s">
        <v>9171</v>
      </c>
      <c r="I7731" s="9">
        <v>4</v>
      </c>
    </row>
    <row r="7732" spans="1:9">
      <c r="A7732" s="255" t="s">
        <v>8912</v>
      </c>
      <c r="B7732" s="9">
        <v>0</v>
      </c>
      <c r="C7732" s="255" t="s">
        <v>9106</v>
      </c>
      <c r="D7732" s="9">
        <v>15637577.282359457</v>
      </c>
      <c r="E7732" s="9">
        <v>17477099.499999996</v>
      </c>
      <c r="F7732" s="255" t="s">
        <v>9127</v>
      </c>
      <c r="G7732" s="9">
        <v>1</v>
      </c>
      <c r="H7732" s="255" t="s">
        <v>9171</v>
      </c>
      <c r="I7732" s="9">
        <v>4</v>
      </c>
    </row>
    <row r="7733" spans="1:9">
      <c r="A7733" s="255" t="s">
        <v>8913</v>
      </c>
      <c r="B7733" s="9">
        <v>0</v>
      </c>
      <c r="C7733" s="255" t="s">
        <v>9107</v>
      </c>
      <c r="D7733" s="9">
        <v>50571957101.085342</v>
      </c>
      <c r="E7733" s="9">
        <v>17477099.499999996</v>
      </c>
      <c r="F7733" s="255" t="s">
        <v>9127</v>
      </c>
      <c r="G7733" s="9">
        <v>1</v>
      </c>
      <c r="H7733" s="255" t="s">
        <v>9171</v>
      </c>
      <c r="I7733" s="9">
        <v>4</v>
      </c>
    </row>
    <row r="7734" spans="1:9">
      <c r="A7734" s="255" t="s">
        <v>8914</v>
      </c>
      <c r="B7734" s="9">
        <v>0</v>
      </c>
      <c r="C7734" s="255" t="s">
        <v>9108</v>
      </c>
      <c r="D7734" s="9">
        <v>0.89474671025128971</v>
      </c>
      <c r="E7734" s="9">
        <v>17477099.499999996</v>
      </c>
      <c r="F7734" s="255" t="s">
        <v>9127</v>
      </c>
      <c r="G7734" s="9">
        <v>1</v>
      </c>
      <c r="H7734" s="255" t="s">
        <v>9171</v>
      </c>
      <c r="I7734" s="9">
        <v>4</v>
      </c>
    </row>
    <row r="7735" spans="1:9">
      <c r="A7735" s="255" t="s">
        <v>8915</v>
      </c>
      <c r="B7735" s="9">
        <v>0</v>
      </c>
      <c r="C7735" s="255" t="s">
        <v>9215</v>
      </c>
      <c r="D7735" s="9">
        <v>2893.6127016433907</v>
      </c>
      <c r="E7735" s="9">
        <v>17477099.499999996</v>
      </c>
      <c r="F7735" s="255" t="s">
        <v>9127</v>
      </c>
      <c r="G7735" s="9">
        <v>1</v>
      </c>
      <c r="H7735" s="255" t="s">
        <v>9171</v>
      </c>
      <c r="I7735" s="9">
        <v>4</v>
      </c>
    </row>
    <row r="7736" spans="1:9">
      <c r="A7736" s="255" t="s">
        <v>8916</v>
      </c>
      <c r="B7736" s="9">
        <v>0</v>
      </c>
      <c r="C7736" s="255" t="s">
        <v>9106</v>
      </c>
      <c r="D7736" s="9">
        <v>17477099.499999996</v>
      </c>
      <c r="E7736" s="9">
        <v>17477099.499999996</v>
      </c>
      <c r="F7736" s="255" t="s">
        <v>9128</v>
      </c>
      <c r="G7736" s="9">
        <v>1</v>
      </c>
      <c r="H7736" s="255" t="s">
        <v>9171</v>
      </c>
      <c r="I7736" s="9">
        <v>4</v>
      </c>
    </row>
    <row r="7737" spans="1:9">
      <c r="A7737" s="255" t="s">
        <v>8917</v>
      </c>
      <c r="B7737" s="9">
        <v>0</v>
      </c>
      <c r="C7737" s="255" t="s">
        <v>9107</v>
      </c>
      <c r="D7737" s="9">
        <v>28844796475.409748</v>
      </c>
      <c r="E7737" s="9">
        <v>17477099.499999996</v>
      </c>
      <c r="F7737" s="255" t="s">
        <v>9128</v>
      </c>
      <c r="G7737" s="9">
        <v>1</v>
      </c>
      <c r="H7737" s="255" t="s">
        <v>9171</v>
      </c>
      <c r="I7737" s="9">
        <v>4</v>
      </c>
    </row>
    <row r="7738" spans="1:9">
      <c r="A7738" s="255" t="s">
        <v>8918</v>
      </c>
      <c r="B7738" s="9">
        <v>0</v>
      </c>
      <c r="C7738" s="255" t="s">
        <v>9108</v>
      </c>
      <c r="D7738" s="9">
        <v>1</v>
      </c>
      <c r="E7738" s="9">
        <v>17477099.499999996</v>
      </c>
      <c r="F7738" s="255" t="s">
        <v>9128</v>
      </c>
      <c r="G7738" s="9">
        <v>1</v>
      </c>
      <c r="H7738" s="255" t="s">
        <v>9171</v>
      </c>
      <c r="I7738" s="9">
        <v>4</v>
      </c>
    </row>
    <row r="7739" spans="1:9">
      <c r="A7739" s="255" t="s">
        <v>8919</v>
      </c>
      <c r="B7739" s="9">
        <v>0</v>
      </c>
      <c r="C7739" s="255" t="s">
        <v>9215</v>
      </c>
      <c r="D7739" s="9">
        <v>1650.4338420348156</v>
      </c>
      <c r="E7739" s="9">
        <v>17477099.499999996</v>
      </c>
      <c r="F7739" s="255" t="s">
        <v>9128</v>
      </c>
      <c r="G7739" s="9">
        <v>1</v>
      </c>
      <c r="H7739" s="255" t="s">
        <v>9171</v>
      </c>
      <c r="I7739" s="9">
        <v>4</v>
      </c>
    </row>
    <row r="7740" spans="1:9">
      <c r="A7740" s="255" t="s">
        <v>8920</v>
      </c>
      <c r="B7740" s="9">
        <v>0</v>
      </c>
      <c r="C7740" s="255" t="s">
        <v>9106</v>
      </c>
      <c r="D7740" s="9">
        <v>12239196.729171975</v>
      </c>
      <c r="E7740" s="9">
        <v>17477099.499999996</v>
      </c>
      <c r="F7740" s="255" t="s">
        <v>9129</v>
      </c>
      <c r="G7740" s="9">
        <v>1</v>
      </c>
      <c r="H7740" s="255" t="s">
        <v>9171</v>
      </c>
      <c r="I7740" s="9">
        <v>4</v>
      </c>
    </row>
    <row r="7741" spans="1:9">
      <c r="A7741" s="255" t="s">
        <v>8921</v>
      </c>
      <c r="B7741" s="9">
        <v>0</v>
      </c>
      <c r="C7741" s="255" t="s">
        <v>9107</v>
      </c>
      <c r="D7741" s="9">
        <v>70300091904.305939</v>
      </c>
      <c r="E7741" s="9">
        <v>17477099.499999996</v>
      </c>
      <c r="F7741" s="255" t="s">
        <v>9129</v>
      </c>
      <c r="G7741" s="9">
        <v>1</v>
      </c>
      <c r="H7741" s="255" t="s">
        <v>9171</v>
      </c>
      <c r="I7741" s="9">
        <v>4</v>
      </c>
    </row>
    <row r="7742" spans="1:9">
      <c r="A7742" s="255" t="s">
        <v>8922</v>
      </c>
      <c r="B7742" s="9">
        <v>0</v>
      </c>
      <c r="C7742" s="255" t="s">
        <v>9108</v>
      </c>
      <c r="D7742" s="9">
        <v>0.70029908161660215</v>
      </c>
      <c r="E7742" s="9">
        <v>17477099.499999996</v>
      </c>
      <c r="F7742" s="255" t="s">
        <v>9129</v>
      </c>
      <c r="G7742" s="9">
        <v>1</v>
      </c>
      <c r="H7742" s="255" t="s">
        <v>9171</v>
      </c>
      <c r="I7742" s="9">
        <v>4</v>
      </c>
    </row>
    <row r="7743" spans="1:9">
      <c r="A7743" s="255" t="s">
        <v>8923</v>
      </c>
      <c r="B7743" s="9">
        <v>0</v>
      </c>
      <c r="C7743" s="255" t="s">
        <v>9215</v>
      </c>
      <c r="D7743" s="9">
        <v>4022.4118369473122</v>
      </c>
      <c r="E7743" s="9">
        <v>17477099.499999996</v>
      </c>
      <c r="F7743" s="255" t="s">
        <v>9129</v>
      </c>
      <c r="G7743" s="9">
        <v>1</v>
      </c>
      <c r="H7743" s="255" t="s">
        <v>9171</v>
      </c>
      <c r="I7743" s="9">
        <v>4</v>
      </c>
    </row>
    <row r="7744" spans="1:9">
      <c r="A7744" s="255" t="s">
        <v>8924</v>
      </c>
      <c r="B7744" s="9">
        <v>0</v>
      </c>
      <c r="C7744" s="255" t="s">
        <v>9106</v>
      </c>
      <c r="D7744" s="9">
        <v>16410500.445837166</v>
      </c>
      <c r="E7744" s="9">
        <v>17477099.499999996</v>
      </c>
      <c r="F7744" s="255" t="s">
        <v>9130</v>
      </c>
      <c r="G7744" s="9">
        <v>1</v>
      </c>
      <c r="H7744" s="255" t="s">
        <v>9171</v>
      </c>
      <c r="I7744" s="9">
        <v>4</v>
      </c>
    </row>
    <row r="7745" spans="1:9">
      <c r="A7745" s="255" t="s">
        <v>8925</v>
      </c>
      <c r="B7745" s="9">
        <v>0</v>
      </c>
      <c r="C7745" s="255" t="s">
        <v>9107</v>
      </c>
      <c r="D7745" s="9">
        <v>120872049005.39128</v>
      </c>
      <c r="E7745" s="9">
        <v>17477099.499999996</v>
      </c>
      <c r="F7745" s="255" t="s">
        <v>9130</v>
      </c>
      <c r="G7745" s="9">
        <v>1</v>
      </c>
      <c r="H7745" s="255" t="s">
        <v>9171</v>
      </c>
      <c r="I7745" s="9">
        <v>4</v>
      </c>
    </row>
    <row r="7746" spans="1:9">
      <c r="A7746" s="255" t="s">
        <v>8926</v>
      </c>
      <c r="B7746" s="9">
        <v>0</v>
      </c>
      <c r="C7746" s="255" t="s">
        <v>9108</v>
      </c>
      <c r="D7746" s="9">
        <v>0.93897162088235353</v>
      </c>
      <c r="E7746" s="9">
        <v>17477099.499999996</v>
      </c>
      <c r="F7746" s="255" t="s">
        <v>9130</v>
      </c>
      <c r="G7746" s="9">
        <v>1</v>
      </c>
      <c r="H7746" s="255" t="s">
        <v>9171</v>
      </c>
      <c r="I7746" s="9">
        <v>4</v>
      </c>
    </row>
    <row r="7747" spans="1:9">
      <c r="A7747" s="255" t="s">
        <v>8927</v>
      </c>
      <c r="B7747" s="9">
        <v>0</v>
      </c>
      <c r="C7747" s="255" t="s">
        <v>9215</v>
      </c>
      <c r="D7747" s="9">
        <v>6916.0245385907028</v>
      </c>
      <c r="E7747" s="9">
        <v>17477099.499999996</v>
      </c>
      <c r="F7747" s="255" t="s">
        <v>9130</v>
      </c>
      <c r="G7747" s="9">
        <v>1</v>
      </c>
      <c r="H7747" s="255" t="s">
        <v>9171</v>
      </c>
      <c r="I7747" s="9">
        <v>4</v>
      </c>
    </row>
    <row r="7748" spans="1:9">
      <c r="A7748" s="255" t="s">
        <v>8928</v>
      </c>
      <c r="B7748" s="9">
        <v>0</v>
      </c>
      <c r="C7748" s="255" t="s">
        <v>9106</v>
      </c>
      <c r="D7748" s="9">
        <v>16410500.445837166</v>
      </c>
      <c r="E7748" s="9">
        <v>17477099.499999996</v>
      </c>
      <c r="F7748" s="255" t="s">
        <v>9131</v>
      </c>
      <c r="G7748" s="9">
        <v>1</v>
      </c>
      <c r="H7748" s="255" t="s">
        <v>9171</v>
      </c>
      <c r="I7748" s="9">
        <v>4</v>
      </c>
    </row>
    <row r="7749" spans="1:9">
      <c r="A7749" s="255" t="s">
        <v>8929</v>
      </c>
      <c r="B7749" s="9">
        <v>0</v>
      </c>
      <c r="C7749" s="255" t="s">
        <v>9107</v>
      </c>
      <c r="D7749" s="9">
        <v>120872049005.39128</v>
      </c>
      <c r="E7749" s="9">
        <v>17477099.499999996</v>
      </c>
      <c r="F7749" s="255" t="s">
        <v>9131</v>
      </c>
      <c r="G7749" s="9">
        <v>1</v>
      </c>
      <c r="H7749" s="255" t="s">
        <v>9171</v>
      </c>
      <c r="I7749" s="9">
        <v>4</v>
      </c>
    </row>
    <row r="7750" spans="1:9">
      <c r="A7750" s="255" t="s">
        <v>8930</v>
      </c>
      <c r="B7750" s="9">
        <v>0</v>
      </c>
      <c r="C7750" s="255" t="s">
        <v>9108</v>
      </c>
      <c r="D7750" s="9">
        <v>0.93897162088235353</v>
      </c>
      <c r="E7750" s="9">
        <v>17477099.499999996</v>
      </c>
      <c r="F7750" s="255" t="s">
        <v>9131</v>
      </c>
      <c r="G7750" s="9">
        <v>1</v>
      </c>
      <c r="H7750" s="255" t="s">
        <v>9171</v>
      </c>
      <c r="I7750" s="9">
        <v>4</v>
      </c>
    </row>
    <row r="7751" spans="1:9">
      <c r="A7751" s="255" t="s">
        <v>8931</v>
      </c>
      <c r="B7751" s="9">
        <v>0</v>
      </c>
      <c r="C7751" s="255" t="s">
        <v>9215</v>
      </c>
      <c r="D7751" s="9">
        <v>6916.0245385907028</v>
      </c>
      <c r="E7751" s="9">
        <v>17477099.499999996</v>
      </c>
      <c r="F7751" s="255" t="s">
        <v>9131</v>
      </c>
      <c r="G7751" s="9">
        <v>1</v>
      </c>
      <c r="H7751" s="255" t="s">
        <v>9171</v>
      </c>
      <c r="I7751" s="9">
        <v>4</v>
      </c>
    </row>
    <row r="7752" spans="1:9">
      <c r="A7752" s="255" t="s">
        <v>8932</v>
      </c>
      <c r="B7752" s="9">
        <v>0</v>
      </c>
      <c r="C7752" s="255" t="s">
        <v>9106</v>
      </c>
      <c r="D7752" s="9">
        <v>9421008.4207333568</v>
      </c>
      <c r="E7752" s="9">
        <v>17477099.499999996</v>
      </c>
      <c r="F7752" s="255" t="s">
        <v>9132</v>
      </c>
      <c r="G7752" s="9">
        <v>1</v>
      </c>
      <c r="H7752" s="255" t="s">
        <v>9171</v>
      </c>
      <c r="I7752" s="9">
        <v>4</v>
      </c>
    </row>
    <row r="7753" spans="1:9">
      <c r="A7753" s="255" t="s">
        <v>8933</v>
      </c>
      <c r="B7753" s="9">
        <v>0</v>
      </c>
      <c r="C7753" s="255" t="s">
        <v>9107</v>
      </c>
      <c r="D7753" s="9">
        <v>1977486406.578793</v>
      </c>
      <c r="E7753" s="9">
        <v>17477099.499999996</v>
      </c>
      <c r="F7753" s="255" t="s">
        <v>9132</v>
      </c>
      <c r="G7753" s="9">
        <v>1</v>
      </c>
      <c r="H7753" s="255" t="s">
        <v>9171</v>
      </c>
      <c r="I7753" s="9">
        <v>4</v>
      </c>
    </row>
    <row r="7754" spans="1:9">
      <c r="A7754" s="255" t="s">
        <v>8934</v>
      </c>
      <c r="B7754" s="9">
        <v>0</v>
      </c>
      <c r="C7754" s="255" t="s">
        <v>9108</v>
      </c>
      <c r="D7754" s="9">
        <v>0.53904873750552018</v>
      </c>
      <c r="E7754" s="9">
        <v>17477099.499999996</v>
      </c>
      <c r="F7754" s="255" t="s">
        <v>9132</v>
      </c>
      <c r="G7754" s="9">
        <v>1</v>
      </c>
      <c r="H7754" s="255" t="s">
        <v>9171</v>
      </c>
      <c r="I7754" s="9">
        <v>4</v>
      </c>
    </row>
    <row r="7755" spans="1:9">
      <c r="A7755" s="255" t="s">
        <v>8935</v>
      </c>
      <c r="B7755" s="9">
        <v>0</v>
      </c>
      <c r="C7755" s="255" t="s">
        <v>9215</v>
      </c>
      <c r="D7755" s="9">
        <v>113.14728777385479</v>
      </c>
      <c r="E7755" s="9">
        <v>17477099.499999996</v>
      </c>
      <c r="F7755" s="255" t="s">
        <v>9132</v>
      </c>
      <c r="G7755" s="9">
        <v>1</v>
      </c>
      <c r="H7755" s="255" t="s">
        <v>9171</v>
      </c>
      <c r="I7755" s="9">
        <v>4</v>
      </c>
    </row>
    <row r="7756" spans="1:9">
      <c r="A7756" s="255" t="s">
        <v>8936</v>
      </c>
      <c r="B7756" s="9">
        <v>0</v>
      </c>
      <c r="C7756" s="255" t="s">
        <v>9106</v>
      </c>
      <c r="D7756" s="9">
        <v>9421008.4207333568</v>
      </c>
      <c r="E7756" s="9">
        <v>17477099.499999996</v>
      </c>
      <c r="F7756" s="255" t="s">
        <v>9133</v>
      </c>
      <c r="G7756" s="9">
        <v>1</v>
      </c>
      <c r="H7756" s="255" t="s">
        <v>9171</v>
      </c>
      <c r="I7756" s="9">
        <v>4</v>
      </c>
    </row>
    <row r="7757" spans="1:9">
      <c r="A7757" s="255" t="s">
        <v>8937</v>
      </c>
      <c r="B7757" s="9">
        <v>0</v>
      </c>
      <c r="C7757" s="255" t="s">
        <v>9107</v>
      </c>
      <c r="D7757" s="9">
        <v>1977486406.578793</v>
      </c>
      <c r="E7757" s="9">
        <v>17477099.499999996</v>
      </c>
      <c r="F7757" s="255" t="s">
        <v>9133</v>
      </c>
      <c r="G7757" s="9">
        <v>1</v>
      </c>
      <c r="H7757" s="255" t="s">
        <v>9171</v>
      </c>
      <c r="I7757" s="9">
        <v>4</v>
      </c>
    </row>
    <row r="7758" spans="1:9">
      <c r="A7758" s="255" t="s">
        <v>8938</v>
      </c>
      <c r="B7758" s="9">
        <v>0</v>
      </c>
      <c r="C7758" s="255" t="s">
        <v>9108</v>
      </c>
      <c r="D7758" s="9">
        <v>0.53904873750552018</v>
      </c>
      <c r="E7758" s="9">
        <v>17477099.499999996</v>
      </c>
      <c r="F7758" s="255" t="s">
        <v>9133</v>
      </c>
      <c r="G7758" s="9">
        <v>1</v>
      </c>
      <c r="H7758" s="255" t="s">
        <v>9171</v>
      </c>
      <c r="I7758" s="9">
        <v>4</v>
      </c>
    </row>
    <row r="7759" spans="1:9">
      <c r="A7759" s="255" t="s">
        <v>8939</v>
      </c>
      <c r="B7759" s="9">
        <v>0</v>
      </c>
      <c r="C7759" s="255" t="s">
        <v>9215</v>
      </c>
      <c r="D7759" s="9">
        <v>113.14728777385479</v>
      </c>
      <c r="E7759" s="9">
        <v>17477099.499999996</v>
      </c>
      <c r="F7759" s="255" t="s">
        <v>9133</v>
      </c>
      <c r="G7759" s="9">
        <v>1</v>
      </c>
      <c r="H7759" s="255" t="s">
        <v>9171</v>
      </c>
      <c r="I7759" s="9">
        <v>4</v>
      </c>
    </row>
    <row r="7760" spans="1:9">
      <c r="A7760" s="255" t="s">
        <v>8940</v>
      </c>
      <c r="B7760" s="9">
        <v>0</v>
      </c>
      <c r="C7760" s="255" t="s">
        <v>9106</v>
      </c>
      <c r="D7760" s="9">
        <v>17477099.499999996</v>
      </c>
      <c r="E7760" s="9">
        <v>17477099.499999996</v>
      </c>
      <c r="F7760" s="255" t="s">
        <v>9134</v>
      </c>
      <c r="G7760" s="9">
        <v>1</v>
      </c>
      <c r="H7760" s="255" t="s">
        <v>9171</v>
      </c>
      <c r="I7760" s="9">
        <v>4</v>
      </c>
    </row>
    <row r="7761" spans="1:9">
      <c r="A7761" s="255" t="s">
        <v>8941</v>
      </c>
      <c r="B7761" s="9">
        <v>0</v>
      </c>
      <c r="C7761" s="255" t="s">
        <v>9107</v>
      </c>
      <c r="D7761" s="9">
        <v>48594470694.506546</v>
      </c>
      <c r="E7761" s="9">
        <v>17477099.499999996</v>
      </c>
      <c r="F7761" s="255" t="s">
        <v>9134</v>
      </c>
      <c r="G7761" s="9">
        <v>1</v>
      </c>
      <c r="H7761" s="255" t="s">
        <v>9171</v>
      </c>
      <c r="I7761" s="9">
        <v>4</v>
      </c>
    </row>
    <row r="7762" spans="1:9">
      <c r="A7762" s="255" t="s">
        <v>8942</v>
      </c>
      <c r="B7762" s="9">
        <v>0</v>
      </c>
      <c r="C7762" s="255" t="s">
        <v>9108</v>
      </c>
      <c r="D7762" s="9">
        <v>1</v>
      </c>
      <c r="E7762" s="9">
        <v>17477099.499999996</v>
      </c>
      <c r="F7762" s="255" t="s">
        <v>9134</v>
      </c>
      <c r="G7762" s="9">
        <v>1</v>
      </c>
      <c r="H7762" s="255" t="s">
        <v>9171</v>
      </c>
      <c r="I7762" s="9">
        <v>4</v>
      </c>
    </row>
    <row r="7763" spans="1:9">
      <c r="A7763" s="255" t="s">
        <v>8943</v>
      </c>
      <c r="B7763" s="9">
        <v>0</v>
      </c>
      <c r="C7763" s="255" t="s">
        <v>9215</v>
      </c>
      <c r="D7763" s="9">
        <v>2780.465413869536</v>
      </c>
      <c r="E7763" s="9">
        <v>17477099.499999996</v>
      </c>
      <c r="F7763" s="255" t="s">
        <v>9134</v>
      </c>
      <c r="G7763" s="9">
        <v>1</v>
      </c>
      <c r="H7763" s="255" t="s">
        <v>9171</v>
      </c>
      <c r="I7763" s="9">
        <v>4</v>
      </c>
    </row>
    <row r="7764" spans="1:9">
      <c r="A7764" s="255" t="s">
        <v>8944</v>
      </c>
      <c r="B7764" s="9">
        <v>0</v>
      </c>
      <c r="C7764" s="255" t="s">
        <v>9106</v>
      </c>
      <c r="D7764" s="9">
        <v>17477099.499999996</v>
      </c>
      <c r="E7764" s="9">
        <v>17477099.499999996</v>
      </c>
      <c r="F7764" s="255" t="s">
        <v>9135</v>
      </c>
      <c r="G7764" s="9">
        <v>1</v>
      </c>
      <c r="H7764" s="255" t="s">
        <v>9171</v>
      </c>
      <c r="I7764" s="9">
        <v>4</v>
      </c>
    </row>
    <row r="7765" spans="1:9">
      <c r="A7765" s="255" t="s">
        <v>8945</v>
      </c>
      <c r="B7765" s="9">
        <v>0</v>
      </c>
      <c r="C7765" s="255" t="s">
        <v>9107</v>
      </c>
      <c r="D7765" s="9">
        <v>86465446749.821457</v>
      </c>
      <c r="E7765" s="9">
        <v>17477099.499999996</v>
      </c>
      <c r="F7765" s="255" t="s">
        <v>9135</v>
      </c>
      <c r="G7765" s="9">
        <v>1</v>
      </c>
      <c r="H7765" s="255" t="s">
        <v>9171</v>
      </c>
      <c r="I7765" s="9">
        <v>4</v>
      </c>
    </row>
    <row r="7766" spans="1:9">
      <c r="A7766" s="255" t="s">
        <v>8946</v>
      </c>
      <c r="B7766" s="9">
        <v>0</v>
      </c>
      <c r="C7766" s="255" t="s">
        <v>9108</v>
      </c>
      <c r="D7766" s="9">
        <v>1</v>
      </c>
      <c r="E7766" s="9">
        <v>17477099.499999996</v>
      </c>
      <c r="F7766" s="255" t="s">
        <v>9135</v>
      </c>
      <c r="G7766" s="9">
        <v>1</v>
      </c>
      <c r="H7766" s="255" t="s">
        <v>9171</v>
      </c>
      <c r="I7766" s="9">
        <v>4</v>
      </c>
    </row>
    <row r="7767" spans="1:9">
      <c r="A7767" s="255" t="s">
        <v>8947</v>
      </c>
      <c r="B7767" s="9">
        <v>0</v>
      </c>
      <c r="C7767" s="255" t="s">
        <v>9215</v>
      </c>
      <c r="D7767" s="9">
        <v>4947.3567825039545</v>
      </c>
      <c r="E7767" s="9">
        <v>17477099.499999996</v>
      </c>
      <c r="F7767" s="255" t="s">
        <v>9135</v>
      </c>
      <c r="G7767" s="9">
        <v>1</v>
      </c>
      <c r="H7767" s="255" t="s">
        <v>9171</v>
      </c>
      <c r="I7767" s="9">
        <v>4</v>
      </c>
    </row>
    <row r="7768" spans="1:9">
      <c r="A7768" s="255" t="s">
        <v>8948</v>
      </c>
      <c r="B7768" s="9">
        <v>0</v>
      </c>
      <c r="C7768" s="255" t="s">
        <v>9106</v>
      </c>
      <c r="D7768" s="9">
        <v>10248677.872270636</v>
      </c>
      <c r="E7768" s="9">
        <v>17477099.499999996</v>
      </c>
      <c r="F7768" s="255" t="s">
        <v>9136</v>
      </c>
      <c r="G7768" s="9">
        <v>1</v>
      </c>
      <c r="H7768" s="255" t="s">
        <v>9171</v>
      </c>
      <c r="I7768" s="9">
        <v>4</v>
      </c>
    </row>
    <row r="7769" spans="1:9">
      <c r="A7769" s="255" t="s">
        <v>8949</v>
      </c>
      <c r="B7769" s="9">
        <v>0</v>
      </c>
      <c r="C7769" s="255" t="s">
        <v>9107</v>
      </c>
      <c r="D7769" s="9">
        <v>47743569777.556885</v>
      </c>
      <c r="E7769" s="9">
        <v>17477099.499999996</v>
      </c>
      <c r="F7769" s="255" t="s">
        <v>9136</v>
      </c>
      <c r="G7769" s="9">
        <v>1</v>
      </c>
      <c r="H7769" s="255" t="s">
        <v>9171</v>
      </c>
      <c r="I7769" s="9">
        <v>4</v>
      </c>
    </row>
    <row r="7770" spans="1:9">
      <c r="A7770" s="255" t="s">
        <v>8950</v>
      </c>
      <c r="B7770" s="9">
        <v>0</v>
      </c>
      <c r="C7770" s="255" t="s">
        <v>9108</v>
      </c>
      <c r="D7770" s="9">
        <v>0.58640610658940506</v>
      </c>
      <c r="E7770" s="9">
        <v>17477099.499999996</v>
      </c>
      <c r="F7770" s="255" t="s">
        <v>9136</v>
      </c>
      <c r="G7770" s="9">
        <v>1</v>
      </c>
      <c r="H7770" s="255" t="s">
        <v>9171</v>
      </c>
      <c r="I7770" s="9">
        <v>4</v>
      </c>
    </row>
    <row r="7771" spans="1:9">
      <c r="A7771" s="255" t="s">
        <v>8951</v>
      </c>
      <c r="B7771" s="9">
        <v>0</v>
      </c>
      <c r="C7771" s="255" t="s">
        <v>9215</v>
      </c>
      <c r="D7771" s="9">
        <v>2731.7787930175082</v>
      </c>
      <c r="E7771" s="9">
        <v>17477099.499999996</v>
      </c>
      <c r="F7771" s="255" t="s">
        <v>9136</v>
      </c>
      <c r="G7771" s="9">
        <v>1</v>
      </c>
      <c r="H7771" s="255" t="s">
        <v>9171</v>
      </c>
      <c r="I7771" s="9">
        <v>4</v>
      </c>
    </row>
    <row r="7772" spans="1:9">
      <c r="A7772" s="255" t="s">
        <v>8952</v>
      </c>
      <c r="B7772" s="9">
        <v>0</v>
      </c>
      <c r="C7772" s="255" t="s">
        <v>9106</v>
      </c>
      <c r="D7772" s="9">
        <v>0</v>
      </c>
      <c r="E7772" s="9">
        <v>17477099.499999996</v>
      </c>
      <c r="F7772" s="255" t="s">
        <v>9137</v>
      </c>
      <c r="G7772" s="9">
        <v>1</v>
      </c>
      <c r="H7772" s="255" t="s">
        <v>9171</v>
      </c>
      <c r="I7772" s="9">
        <v>4</v>
      </c>
    </row>
    <row r="7773" spans="1:9">
      <c r="A7773" s="255" t="s">
        <v>8953</v>
      </c>
      <c r="B7773" s="9">
        <v>0</v>
      </c>
      <c r="C7773" s="255" t="s">
        <v>9107</v>
      </c>
      <c r="D7773" s="9">
        <v>-13336967521.987051</v>
      </c>
      <c r="E7773" s="9">
        <v>17477099.499999996</v>
      </c>
      <c r="F7773" s="255" t="s">
        <v>9137</v>
      </c>
      <c r="G7773" s="9">
        <v>1</v>
      </c>
      <c r="H7773" s="255" t="s">
        <v>9171</v>
      </c>
      <c r="I7773" s="9">
        <v>4</v>
      </c>
    </row>
    <row r="7774" spans="1:9">
      <c r="A7774" s="255" t="s">
        <v>8954</v>
      </c>
      <c r="B7774" s="9">
        <v>0</v>
      </c>
      <c r="C7774" s="255" t="s">
        <v>9108</v>
      </c>
      <c r="D7774" s="9">
        <v>0</v>
      </c>
      <c r="E7774" s="9">
        <v>17477099.499999996</v>
      </c>
      <c r="F7774" s="255" t="s">
        <v>9137</v>
      </c>
      <c r="G7774" s="9">
        <v>1</v>
      </c>
      <c r="H7774" s="255" t="s">
        <v>9171</v>
      </c>
      <c r="I7774" s="9">
        <v>4</v>
      </c>
    </row>
    <row r="7775" spans="1:9">
      <c r="A7775" s="255" t="s">
        <v>8955</v>
      </c>
      <c r="B7775" s="9">
        <v>0</v>
      </c>
      <c r="C7775" s="255" t="s">
        <v>9215</v>
      </c>
      <c r="D7775" s="9">
        <v>-763.11103693075927</v>
      </c>
      <c r="E7775" s="9">
        <v>17477099.499999996</v>
      </c>
      <c r="F7775" s="255" t="s">
        <v>9137</v>
      </c>
      <c r="G7775" s="9">
        <v>1</v>
      </c>
      <c r="H7775" s="255" t="s">
        <v>9171</v>
      </c>
      <c r="I7775" s="9">
        <v>4</v>
      </c>
    </row>
    <row r="7776" spans="1:9">
      <c r="A7776" s="255" t="s">
        <v>8956</v>
      </c>
      <c r="B7776" s="9">
        <v>0</v>
      </c>
      <c r="C7776" s="255" t="s">
        <v>9106</v>
      </c>
      <c r="D7776" s="9">
        <v>10002876.418547211</v>
      </c>
      <c r="E7776" s="9">
        <v>17477099.499999996</v>
      </c>
      <c r="F7776" s="255" t="s">
        <v>9138</v>
      </c>
      <c r="G7776" s="9">
        <v>1</v>
      </c>
      <c r="H7776" s="255" t="s">
        <v>9171</v>
      </c>
      <c r="I7776" s="9">
        <v>4</v>
      </c>
    </row>
    <row r="7777" spans="1:9">
      <c r="A7777" s="255" t="s">
        <v>8957</v>
      </c>
      <c r="B7777" s="9">
        <v>0</v>
      </c>
      <c r="C7777" s="255" t="s">
        <v>9107</v>
      </c>
      <c r="D7777" s="9">
        <v>34406602255.569832</v>
      </c>
      <c r="E7777" s="9">
        <v>17477099.499999996</v>
      </c>
      <c r="F7777" s="255" t="s">
        <v>9138</v>
      </c>
      <c r="G7777" s="9">
        <v>1</v>
      </c>
      <c r="H7777" s="255" t="s">
        <v>9171</v>
      </c>
      <c r="I7777" s="9">
        <v>4</v>
      </c>
    </row>
    <row r="7778" spans="1:9">
      <c r="A7778" s="255" t="s">
        <v>8958</v>
      </c>
      <c r="B7778" s="9">
        <v>0</v>
      </c>
      <c r="C7778" s="255" t="s">
        <v>9108</v>
      </c>
      <c r="D7778" s="9">
        <v>0.57234190481934455</v>
      </c>
      <c r="E7778" s="9">
        <v>17477099.499999996</v>
      </c>
      <c r="F7778" s="255" t="s">
        <v>9138</v>
      </c>
      <c r="G7778" s="9">
        <v>1</v>
      </c>
      <c r="H7778" s="255" t="s">
        <v>9171</v>
      </c>
      <c r="I7778" s="9">
        <v>4</v>
      </c>
    </row>
    <row r="7779" spans="1:9">
      <c r="A7779" s="255" t="s">
        <v>8959</v>
      </c>
      <c r="B7779" s="9">
        <v>0</v>
      </c>
      <c r="C7779" s="255" t="s">
        <v>9215</v>
      </c>
      <c r="D7779" s="9">
        <v>1968.6677560867488</v>
      </c>
      <c r="E7779" s="9">
        <v>17477099.499999996</v>
      </c>
      <c r="F7779" s="255" t="s">
        <v>9138</v>
      </c>
      <c r="G7779" s="9">
        <v>1</v>
      </c>
      <c r="H7779" s="255" t="s">
        <v>9171</v>
      </c>
      <c r="I7779" s="9">
        <v>4</v>
      </c>
    </row>
    <row r="7780" spans="1:9">
      <c r="A7780" s="255" t="s">
        <v>8960</v>
      </c>
      <c r="B7780" s="9">
        <v>0</v>
      </c>
      <c r="C7780" s="255" t="s">
        <v>9106</v>
      </c>
      <c r="D7780" s="9">
        <v>8987470.1578991748</v>
      </c>
      <c r="E7780" s="9">
        <v>17477099.499999996</v>
      </c>
      <c r="F7780" s="255" t="s">
        <v>9139</v>
      </c>
      <c r="G7780" s="9">
        <v>1</v>
      </c>
      <c r="H7780" s="255" t="s">
        <v>9171</v>
      </c>
      <c r="I7780" s="9">
        <v>4</v>
      </c>
    </row>
    <row r="7781" spans="1:9">
      <c r="A7781" s="255" t="s">
        <v>8961</v>
      </c>
      <c r="B7781" s="9">
        <v>0</v>
      </c>
      <c r="C7781" s="255" t="s">
        <v>9107</v>
      </c>
      <c r="D7781" s="9">
        <v>32429115848.991043</v>
      </c>
      <c r="E7781" s="9">
        <v>17477099.499999996</v>
      </c>
      <c r="F7781" s="255" t="s">
        <v>9139</v>
      </c>
      <c r="G7781" s="9">
        <v>1</v>
      </c>
      <c r="H7781" s="255" t="s">
        <v>9171</v>
      </c>
      <c r="I7781" s="9">
        <v>4</v>
      </c>
    </row>
    <row r="7782" spans="1:9">
      <c r="A7782" s="255" t="s">
        <v>8962</v>
      </c>
      <c r="B7782" s="9">
        <v>0</v>
      </c>
      <c r="C7782" s="255" t="s">
        <v>9108</v>
      </c>
      <c r="D7782" s="9">
        <v>0.5142426612550427</v>
      </c>
      <c r="E7782" s="9">
        <v>17477099.499999996</v>
      </c>
      <c r="F7782" s="255" t="s">
        <v>9139</v>
      </c>
      <c r="G7782" s="9">
        <v>1</v>
      </c>
      <c r="H7782" s="255" t="s">
        <v>9171</v>
      </c>
      <c r="I7782" s="9">
        <v>4</v>
      </c>
    </row>
    <row r="7783" spans="1:9">
      <c r="A7783" s="255" t="s">
        <v>8963</v>
      </c>
      <c r="B7783" s="9">
        <v>0</v>
      </c>
      <c r="C7783" s="255" t="s">
        <v>9215</v>
      </c>
      <c r="D7783" s="9">
        <v>1855.5204683128943</v>
      </c>
      <c r="E7783" s="9">
        <v>17477099.499999996</v>
      </c>
      <c r="F7783" s="255" t="s">
        <v>9139</v>
      </c>
      <c r="G7783" s="9">
        <v>1</v>
      </c>
      <c r="H7783" s="255" t="s">
        <v>9171</v>
      </c>
      <c r="I7783" s="9">
        <v>4</v>
      </c>
    </row>
    <row r="7784" spans="1:9">
      <c r="A7784" s="255" t="s">
        <v>8964</v>
      </c>
      <c r="B7784" s="9">
        <v>0</v>
      </c>
      <c r="C7784" s="255" t="s">
        <v>9106</v>
      </c>
      <c r="D7784" s="9">
        <v>10301386.769192092</v>
      </c>
      <c r="E7784" s="9">
        <v>17477099.499999996</v>
      </c>
      <c r="F7784" s="255" t="s">
        <v>9140</v>
      </c>
      <c r="G7784" s="9">
        <v>1</v>
      </c>
      <c r="H7784" s="255" t="s">
        <v>9171</v>
      </c>
      <c r="I7784" s="9">
        <v>4</v>
      </c>
    </row>
    <row r="7785" spans="1:9">
      <c r="A7785" s="255" t="s">
        <v>8965</v>
      </c>
      <c r="B7785" s="9">
        <v>0</v>
      </c>
      <c r="C7785" s="255" t="s">
        <v>9107</v>
      </c>
      <c r="D7785" s="9">
        <v>37870976055.314903</v>
      </c>
      <c r="E7785" s="9">
        <v>17477099.499999996</v>
      </c>
      <c r="F7785" s="255" t="s">
        <v>9140</v>
      </c>
      <c r="G7785" s="9">
        <v>1</v>
      </c>
      <c r="H7785" s="255" t="s">
        <v>9171</v>
      </c>
      <c r="I7785" s="9">
        <v>4</v>
      </c>
    </row>
    <row r="7786" spans="1:9">
      <c r="A7786" s="255" t="s">
        <v>8966</v>
      </c>
      <c r="B7786" s="9">
        <v>0</v>
      </c>
      <c r="C7786" s="255" t="s">
        <v>9108</v>
      </c>
      <c r="D7786" s="9">
        <v>0.58942199014156182</v>
      </c>
      <c r="E7786" s="9">
        <v>17477099.499999996</v>
      </c>
      <c r="F7786" s="255" t="s">
        <v>9140</v>
      </c>
      <c r="G7786" s="9">
        <v>1</v>
      </c>
      <c r="H7786" s="255" t="s">
        <v>9171</v>
      </c>
      <c r="I7786" s="9">
        <v>4</v>
      </c>
    </row>
    <row r="7787" spans="1:9">
      <c r="A7787" s="255" t="s">
        <v>8967</v>
      </c>
      <c r="B7787" s="9">
        <v>0</v>
      </c>
      <c r="C7787" s="255" t="s">
        <v>9215</v>
      </c>
      <c r="D7787" s="9">
        <v>2166.8913686344185</v>
      </c>
      <c r="E7787" s="9">
        <v>17477099.499999996</v>
      </c>
      <c r="F7787" s="255" t="s">
        <v>9140</v>
      </c>
      <c r="G7787" s="9">
        <v>1</v>
      </c>
      <c r="H7787" s="255" t="s">
        <v>9171</v>
      </c>
      <c r="I7787" s="9">
        <v>4</v>
      </c>
    </row>
    <row r="7788" spans="1:9">
      <c r="A7788" s="255" t="s">
        <v>8968</v>
      </c>
      <c r="B7788" s="9">
        <v>0</v>
      </c>
      <c r="C7788" s="255" t="s">
        <v>9106</v>
      </c>
      <c r="D7788" s="9">
        <v>0</v>
      </c>
      <c r="E7788" s="9">
        <v>17477099.499999996</v>
      </c>
      <c r="F7788" s="255" t="s">
        <v>9141</v>
      </c>
      <c r="G7788" s="9">
        <v>1</v>
      </c>
      <c r="H7788" s="255" t="s">
        <v>9171</v>
      </c>
      <c r="I7788" s="9">
        <v>4</v>
      </c>
    </row>
    <row r="7789" spans="1:9">
      <c r="A7789" s="255" t="s">
        <v>8969</v>
      </c>
      <c r="B7789" s="9">
        <v>0</v>
      </c>
      <c r="C7789" s="255" t="s">
        <v>9107</v>
      </c>
      <c r="D7789" s="9">
        <v>0</v>
      </c>
      <c r="E7789" s="9">
        <v>17477099.499999996</v>
      </c>
      <c r="F7789" s="255" t="s">
        <v>9141</v>
      </c>
      <c r="G7789" s="9">
        <v>1</v>
      </c>
      <c r="H7789" s="255" t="s">
        <v>9171</v>
      </c>
      <c r="I7789" s="9">
        <v>4</v>
      </c>
    </row>
    <row r="7790" spans="1:9">
      <c r="A7790" s="255" t="s">
        <v>8970</v>
      </c>
      <c r="B7790" s="9">
        <v>0</v>
      </c>
      <c r="C7790" s="255" t="s">
        <v>9108</v>
      </c>
      <c r="D7790" s="9">
        <v>0</v>
      </c>
      <c r="E7790" s="9">
        <v>17477099.499999996</v>
      </c>
      <c r="F7790" s="255" t="s">
        <v>9141</v>
      </c>
      <c r="G7790" s="9">
        <v>1</v>
      </c>
      <c r="H7790" s="255" t="s">
        <v>9171</v>
      </c>
      <c r="I7790" s="9">
        <v>4</v>
      </c>
    </row>
    <row r="7791" spans="1:9">
      <c r="A7791" s="255" t="s">
        <v>8971</v>
      </c>
      <c r="B7791" s="9">
        <v>0</v>
      </c>
      <c r="C7791" s="255" t="s">
        <v>9215</v>
      </c>
      <c r="D7791" s="9">
        <v>0</v>
      </c>
      <c r="E7791" s="9">
        <v>17477099.499999996</v>
      </c>
      <c r="F7791" s="255" t="s">
        <v>9141</v>
      </c>
      <c r="G7791" s="9">
        <v>1</v>
      </c>
      <c r="H7791" s="255" t="s">
        <v>9171</v>
      </c>
      <c r="I7791" s="9">
        <v>4</v>
      </c>
    </row>
    <row r="7792" spans="1:9">
      <c r="A7792" s="255" t="s">
        <v>8972</v>
      </c>
      <c r="B7792" s="9">
        <v>0</v>
      </c>
      <c r="C7792" s="255" t="s">
        <v>9109</v>
      </c>
      <c r="D7792" s="9">
        <v>0.35887770000000002</v>
      </c>
      <c r="E7792" s="9">
        <v>17477099.499999996</v>
      </c>
      <c r="F7792" s="255" t="s">
        <v>9152</v>
      </c>
      <c r="G7792" s="9">
        <v>1</v>
      </c>
      <c r="H7792" s="255" t="s">
        <v>9171</v>
      </c>
      <c r="I7792" s="9">
        <v>4</v>
      </c>
    </row>
    <row r="7793" spans="1:9">
      <c r="A7793" s="255" t="s">
        <v>8973</v>
      </c>
      <c r="B7793" s="9">
        <v>0</v>
      </c>
      <c r="C7793" s="255" t="s">
        <v>9110</v>
      </c>
      <c r="D7793" s="9">
        <v>0.23533080000000001</v>
      </c>
      <c r="E7793" s="9">
        <v>17477099.499999996</v>
      </c>
      <c r="F7793" s="255" t="s">
        <v>9152</v>
      </c>
      <c r="G7793" s="9">
        <v>1</v>
      </c>
      <c r="H7793" s="255" t="s">
        <v>9171</v>
      </c>
      <c r="I7793" s="9">
        <v>4</v>
      </c>
    </row>
    <row r="7794" spans="1:9">
      <c r="A7794" s="255" t="s">
        <v>8974</v>
      </c>
      <c r="B7794" s="9">
        <v>0</v>
      </c>
      <c r="C7794" s="255" t="s">
        <v>9109</v>
      </c>
      <c r="D7794" s="9">
        <v>0.35887770000000002</v>
      </c>
      <c r="E7794" s="9">
        <v>17477099.499999996</v>
      </c>
      <c r="F7794" s="255" t="s">
        <v>9142</v>
      </c>
      <c r="G7794" s="9">
        <v>1</v>
      </c>
      <c r="H7794" s="255" t="s">
        <v>9171</v>
      </c>
      <c r="I7794" s="9">
        <v>4</v>
      </c>
    </row>
    <row r="7795" spans="1:9">
      <c r="A7795" s="255" t="s">
        <v>8975</v>
      </c>
      <c r="B7795" s="9">
        <v>0</v>
      </c>
      <c r="C7795" s="255" t="s">
        <v>9110</v>
      </c>
      <c r="D7795" s="9">
        <v>0.23533080000000001</v>
      </c>
      <c r="E7795" s="9">
        <v>17477099.499999996</v>
      </c>
      <c r="F7795" s="255" t="s">
        <v>9142</v>
      </c>
      <c r="G7795" s="9">
        <v>1</v>
      </c>
      <c r="H7795" s="255" t="s">
        <v>9171</v>
      </c>
      <c r="I7795" s="9">
        <v>4</v>
      </c>
    </row>
    <row r="7796" spans="1:9">
      <c r="A7796" s="255" t="s">
        <v>8976</v>
      </c>
      <c r="B7796" s="9">
        <v>0</v>
      </c>
      <c r="C7796" s="255" t="s">
        <v>9111</v>
      </c>
      <c r="D7796" s="9">
        <v>0.37907343683918537</v>
      </c>
      <c r="E7796" s="9">
        <v>17477099.499999996</v>
      </c>
      <c r="F7796" s="255" t="s">
        <v>9142</v>
      </c>
      <c r="G7796" s="9">
        <v>1</v>
      </c>
      <c r="H7796" s="255" t="s">
        <v>9172</v>
      </c>
      <c r="I7796" s="9">
        <v>4</v>
      </c>
    </row>
    <row r="7797" spans="1:9">
      <c r="A7797" s="255" t="s">
        <v>8977</v>
      </c>
      <c r="B7797" s="9">
        <v>0</v>
      </c>
      <c r="C7797" s="255" t="s">
        <v>9112</v>
      </c>
      <c r="D7797" s="9">
        <v>0.11088568818876672</v>
      </c>
      <c r="E7797" s="9">
        <v>17477099.499999996</v>
      </c>
      <c r="F7797" s="255" t="s">
        <v>9142</v>
      </c>
      <c r="G7797" s="9">
        <v>1</v>
      </c>
      <c r="H7797" s="255" t="s">
        <v>9172</v>
      </c>
      <c r="I7797" s="9">
        <v>4</v>
      </c>
    </row>
    <row r="7798" spans="1:9">
      <c r="A7798" s="255" t="s">
        <v>8978</v>
      </c>
      <c r="B7798" s="9">
        <v>0</v>
      </c>
      <c r="C7798" s="255" t="s">
        <v>9113</v>
      </c>
      <c r="D7798" s="9">
        <v>4.4857469040467897E-2</v>
      </c>
      <c r="E7798" s="9">
        <v>17477099.499999996</v>
      </c>
      <c r="F7798" s="255" t="s">
        <v>9142</v>
      </c>
      <c r="G7798" s="9">
        <v>1</v>
      </c>
      <c r="H7798" s="255" t="s">
        <v>9172</v>
      </c>
      <c r="I7798" s="9">
        <v>4</v>
      </c>
    </row>
    <row r="7799" spans="1:9">
      <c r="A7799" s="255" t="s">
        <v>8979</v>
      </c>
      <c r="B7799" s="9">
        <v>0</v>
      </c>
      <c r="C7799" s="255" t="s">
        <v>9109</v>
      </c>
      <c r="D7799" s="9">
        <v>0.35887770000000002</v>
      </c>
      <c r="E7799" s="9">
        <v>17477099.499999996</v>
      </c>
      <c r="F7799" s="255" t="s">
        <v>9143</v>
      </c>
      <c r="G7799" s="9">
        <v>1</v>
      </c>
      <c r="H7799" s="255" t="s">
        <v>9171</v>
      </c>
      <c r="I7799" s="9">
        <v>4</v>
      </c>
    </row>
    <row r="7800" spans="1:9">
      <c r="A7800" s="255" t="s">
        <v>8980</v>
      </c>
      <c r="B7800" s="9">
        <v>0</v>
      </c>
      <c r="C7800" s="255" t="s">
        <v>9110</v>
      </c>
      <c r="D7800" s="9">
        <v>0.23533080000000001</v>
      </c>
      <c r="E7800" s="9">
        <v>17477099.499999996</v>
      </c>
      <c r="F7800" s="255" t="s">
        <v>9143</v>
      </c>
      <c r="G7800" s="9">
        <v>1</v>
      </c>
      <c r="H7800" s="255" t="s">
        <v>9171</v>
      </c>
      <c r="I7800" s="9">
        <v>4</v>
      </c>
    </row>
    <row r="7801" spans="1:9">
      <c r="A7801" s="255" t="s">
        <v>8981</v>
      </c>
      <c r="B7801" s="9">
        <v>0</v>
      </c>
      <c r="C7801" s="255" t="s">
        <v>9111</v>
      </c>
      <c r="D7801" s="9">
        <v>0.37907343683918537</v>
      </c>
      <c r="E7801" s="9">
        <v>17477099.499999996</v>
      </c>
      <c r="F7801" s="255" t="s">
        <v>9143</v>
      </c>
      <c r="G7801" s="9">
        <v>1</v>
      </c>
      <c r="H7801" s="255" t="s">
        <v>9172</v>
      </c>
      <c r="I7801" s="9">
        <v>4</v>
      </c>
    </row>
    <row r="7802" spans="1:9">
      <c r="A7802" s="255" t="s">
        <v>8982</v>
      </c>
      <c r="B7802" s="9">
        <v>0</v>
      </c>
      <c r="C7802" s="255" t="s">
        <v>9112</v>
      </c>
      <c r="D7802" s="9">
        <v>0.11088568818876672</v>
      </c>
      <c r="E7802" s="9">
        <v>17477099.499999996</v>
      </c>
      <c r="F7802" s="255" t="s">
        <v>9143</v>
      </c>
      <c r="G7802" s="9">
        <v>1</v>
      </c>
      <c r="H7802" s="255" t="s">
        <v>9172</v>
      </c>
      <c r="I7802" s="9">
        <v>4</v>
      </c>
    </row>
    <row r="7803" spans="1:9">
      <c r="A7803" s="255" t="s">
        <v>8983</v>
      </c>
      <c r="B7803" s="9">
        <v>0</v>
      </c>
      <c r="C7803" s="255" t="s">
        <v>9113</v>
      </c>
      <c r="D7803" s="9">
        <v>4.4857469040467897E-2</v>
      </c>
      <c r="E7803" s="9">
        <v>17477099.499999996</v>
      </c>
      <c r="F7803" s="255" t="s">
        <v>9143</v>
      </c>
      <c r="G7803" s="9">
        <v>1</v>
      </c>
      <c r="H7803" s="255" t="s">
        <v>9172</v>
      </c>
      <c r="I7803" s="9">
        <v>4</v>
      </c>
    </row>
    <row r="7804" spans="1:9">
      <c r="A7804" s="255" t="s">
        <v>8984</v>
      </c>
      <c r="B7804" s="9">
        <v>0</v>
      </c>
      <c r="C7804" s="255" t="s">
        <v>9109</v>
      </c>
      <c r="D7804" s="9">
        <v>0.35887770000000002</v>
      </c>
      <c r="E7804" s="9">
        <v>17477099.499999996</v>
      </c>
      <c r="F7804" s="255" t="s">
        <v>9144</v>
      </c>
      <c r="G7804" s="9">
        <v>1</v>
      </c>
      <c r="H7804" s="255" t="s">
        <v>9171</v>
      </c>
      <c r="I7804" s="9">
        <v>4</v>
      </c>
    </row>
    <row r="7805" spans="1:9">
      <c r="A7805" s="255" t="s">
        <v>8985</v>
      </c>
      <c r="B7805" s="9">
        <v>0</v>
      </c>
      <c r="C7805" s="255" t="s">
        <v>9110</v>
      </c>
      <c r="D7805" s="9">
        <v>0.23533080000000001</v>
      </c>
      <c r="E7805" s="9">
        <v>17477099.499999996</v>
      </c>
      <c r="F7805" s="255" t="s">
        <v>9144</v>
      </c>
      <c r="G7805" s="9">
        <v>1</v>
      </c>
      <c r="H7805" s="255" t="s">
        <v>9171</v>
      </c>
      <c r="I7805" s="9">
        <v>4</v>
      </c>
    </row>
    <row r="7806" spans="1:9">
      <c r="A7806" s="255" t="s">
        <v>8986</v>
      </c>
      <c r="B7806" s="9">
        <v>0</v>
      </c>
      <c r="C7806" s="255" t="s">
        <v>9111</v>
      </c>
      <c r="D7806" s="9">
        <v>0.37907343683918537</v>
      </c>
      <c r="E7806" s="9">
        <v>17477099.499999996</v>
      </c>
      <c r="F7806" s="255" t="s">
        <v>9144</v>
      </c>
      <c r="G7806" s="9">
        <v>1</v>
      </c>
      <c r="H7806" s="255" t="s">
        <v>9172</v>
      </c>
      <c r="I7806" s="9">
        <v>4</v>
      </c>
    </row>
    <row r="7807" spans="1:9">
      <c r="A7807" s="255" t="s">
        <v>8987</v>
      </c>
      <c r="B7807" s="9">
        <v>0</v>
      </c>
      <c r="C7807" s="255" t="s">
        <v>9112</v>
      </c>
      <c r="D7807" s="9">
        <v>0.11088568818876672</v>
      </c>
      <c r="E7807" s="9">
        <v>17477099.499999996</v>
      </c>
      <c r="F7807" s="255" t="s">
        <v>9144</v>
      </c>
      <c r="G7807" s="9">
        <v>1</v>
      </c>
      <c r="H7807" s="255" t="s">
        <v>9172</v>
      </c>
      <c r="I7807" s="9">
        <v>4</v>
      </c>
    </row>
    <row r="7808" spans="1:9">
      <c r="A7808" s="255" t="s">
        <v>8988</v>
      </c>
      <c r="B7808" s="9">
        <v>0</v>
      </c>
      <c r="C7808" s="255" t="s">
        <v>9113</v>
      </c>
      <c r="D7808" s="9">
        <v>4.4857469040467897E-2</v>
      </c>
      <c r="E7808" s="9">
        <v>17477099.499999996</v>
      </c>
      <c r="F7808" s="255" t="s">
        <v>9144</v>
      </c>
      <c r="G7808" s="9">
        <v>1</v>
      </c>
      <c r="H7808" s="255" t="s">
        <v>9172</v>
      </c>
      <c r="I7808" s="9">
        <v>4</v>
      </c>
    </row>
    <row r="7809" spans="1:9">
      <c r="A7809" s="255" t="s">
        <v>8989</v>
      </c>
      <c r="B7809" s="9">
        <v>0</v>
      </c>
      <c r="C7809" s="255" t="s">
        <v>9109</v>
      </c>
      <c r="D7809" s="9">
        <v>0.35887770000000002</v>
      </c>
      <c r="E7809" s="9">
        <v>17477099.499999996</v>
      </c>
      <c r="F7809" s="255" t="s">
        <v>9145</v>
      </c>
      <c r="G7809" s="9">
        <v>1</v>
      </c>
      <c r="H7809" s="255" t="s">
        <v>9171</v>
      </c>
      <c r="I7809" s="9">
        <v>4</v>
      </c>
    </row>
    <row r="7810" spans="1:9">
      <c r="A7810" s="255" t="s">
        <v>8990</v>
      </c>
      <c r="B7810" s="9">
        <v>0</v>
      </c>
      <c r="C7810" s="255" t="s">
        <v>9110</v>
      </c>
      <c r="D7810" s="9">
        <v>0.23533080000000001</v>
      </c>
      <c r="E7810" s="9">
        <v>17477099.499999996</v>
      </c>
      <c r="F7810" s="255" t="s">
        <v>9145</v>
      </c>
      <c r="G7810" s="9">
        <v>1</v>
      </c>
      <c r="H7810" s="255" t="s">
        <v>9171</v>
      </c>
      <c r="I7810" s="9">
        <v>4</v>
      </c>
    </row>
    <row r="7811" spans="1:9">
      <c r="A7811" s="255" t="s">
        <v>8991</v>
      </c>
      <c r="B7811" s="9">
        <v>0</v>
      </c>
      <c r="C7811" s="255" t="s">
        <v>9111</v>
      </c>
      <c r="D7811" s="9">
        <v>0.37907343683918537</v>
      </c>
      <c r="E7811" s="9">
        <v>17477099.499999996</v>
      </c>
      <c r="F7811" s="255" t="s">
        <v>9145</v>
      </c>
      <c r="G7811" s="9">
        <v>1</v>
      </c>
      <c r="H7811" s="255" t="s">
        <v>9172</v>
      </c>
      <c r="I7811" s="9">
        <v>4</v>
      </c>
    </row>
    <row r="7812" spans="1:9">
      <c r="A7812" s="255" t="s">
        <v>8992</v>
      </c>
      <c r="B7812" s="9">
        <v>0</v>
      </c>
      <c r="C7812" s="255" t="s">
        <v>9112</v>
      </c>
      <c r="D7812" s="9">
        <v>0.11088568818876672</v>
      </c>
      <c r="E7812" s="9">
        <v>17477099.499999996</v>
      </c>
      <c r="F7812" s="255" t="s">
        <v>9145</v>
      </c>
      <c r="G7812" s="9">
        <v>1</v>
      </c>
      <c r="H7812" s="255" t="s">
        <v>9172</v>
      </c>
      <c r="I7812" s="9">
        <v>4</v>
      </c>
    </row>
    <row r="7813" spans="1:9">
      <c r="A7813" s="255" t="s">
        <v>8993</v>
      </c>
      <c r="B7813" s="9">
        <v>0</v>
      </c>
      <c r="C7813" s="255" t="s">
        <v>9113</v>
      </c>
      <c r="D7813" s="9">
        <v>4.4857469040467897E-2</v>
      </c>
      <c r="E7813" s="9">
        <v>17477099.499999996</v>
      </c>
      <c r="F7813" s="255" t="s">
        <v>9145</v>
      </c>
      <c r="G7813" s="9">
        <v>1</v>
      </c>
      <c r="H7813" s="255" t="s">
        <v>9172</v>
      </c>
      <c r="I7813" s="9">
        <v>4</v>
      </c>
    </row>
    <row r="7814" spans="1:9">
      <c r="A7814" s="255" t="s">
        <v>8994</v>
      </c>
      <c r="B7814" s="9">
        <v>0</v>
      </c>
      <c r="C7814" s="255" t="s">
        <v>9109</v>
      </c>
      <c r="D7814" s="9">
        <v>0.35887770000000002</v>
      </c>
      <c r="E7814" s="9">
        <v>17477099.499999996</v>
      </c>
      <c r="F7814" s="255" t="s">
        <v>9146</v>
      </c>
      <c r="G7814" s="9">
        <v>1</v>
      </c>
      <c r="H7814" s="255" t="s">
        <v>9171</v>
      </c>
      <c r="I7814" s="9">
        <v>4</v>
      </c>
    </row>
    <row r="7815" spans="1:9">
      <c r="A7815" s="255" t="s">
        <v>8995</v>
      </c>
      <c r="B7815" s="9">
        <v>0</v>
      </c>
      <c r="C7815" s="255" t="s">
        <v>9110</v>
      </c>
      <c r="D7815" s="9">
        <v>0.23533080000000001</v>
      </c>
      <c r="E7815" s="9">
        <v>17477099.499999996</v>
      </c>
      <c r="F7815" s="255" t="s">
        <v>9146</v>
      </c>
      <c r="G7815" s="9">
        <v>1</v>
      </c>
      <c r="H7815" s="255" t="s">
        <v>9171</v>
      </c>
      <c r="I7815" s="9">
        <v>4</v>
      </c>
    </row>
    <row r="7816" spans="1:9">
      <c r="A7816" s="255" t="s">
        <v>8996</v>
      </c>
      <c r="B7816" s="9">
        <v>0</v>
      </c>
      <c r="C7816" s="255" t="s">
        <v>9111</v>
      </c>
      <c r="D7816" s="9">
        <v>0.37907343683918537</v>
      </c>
      <c r="E7816" s="9">
        <v>17477099.499999996</v>
      </c>
      <c r="F7816" s="255" t="s">
        <v>9146</v>
      </c>
      <c r="G7816" s="9">
        <v>1</v>
      </c>
      <c r="H7816" s="255" t="s">
        <v>9172</v>
      </c>
      <c r="I7816" s="9">
        <v>4</v>
      </c>
    </row>
    <row r="7817" spans="1:9">
      <c r="A7817" s="255" t="s">
        <v>8997</v>
      </c>
      <c r="B7817" s="9">
        <v>0</v>
      </c>
      <c r="C7817" s="255" t="s">
        <v>9112</v>
      </c>
      <c r="D7817" s="9">
        <v>0.11088568818876672</v>
      </c>
      <c r="E7817" s="9">
        <v>17477099.499999996</v>
      </c>
      <c r="F7817" s="255" t="s">
        <v>9146</v>
      </c>
      <c r="G7817" s="9">
        <v>1</v>
      </c>
      <c r="H7817" s="255" t="s">
        <v>9172</v>
      </c>
      <c r="I7817" s="9">
        <v>4</v>
      </c>
    </row>
    <row r="7818" spans="1:9">
      <c r="A7818" s="255" t="s">
        <v>8998</v>
      </c>
      <c r="B7818" s="9">
        <v>0</v>
      </c>
      <c r="C7818" s="255" t="s">
        <v>9113</v>
      </c>
      <c r="D7818" s="9">
        <v>4.4857469040467897E-2</v>
      </c>
      <c r="E7818" s="9">
        <v>17477099.499999996</v>
      </c>
      <c r="F7818" s="255" t="s">
        <v>9146</v>
      </c>
      <c r="G7818" s="9">
        <v>1</v>
      </c>
      <c r="H7818" s="255" t="s">
        <v>9172</v>
      </c>
      <c r="I7818" s="9">
        <v>4</v>
      </c>
    </row>
    <row r="7819" spans="1:9">
      <c r="A7819" s="255" t="s">
        <v>8999</v>
      </c>
      <c r="B7819" s="9">
        <v>0</v>
      </c>
      <c r="C7819" s="255" t="s">
        <v>9109</v>
      </c>
      <c r="D7819" s="9">
        <v>0.35887770000000002</v>
      </c>
      <c r="E7819" s="9">
        <v>17477099.499999996</v>
      </c>
      <c r="F7819" s="255" t="s">
        <v>9147</v>
      </c>
      <c r="G7819" s="9">
        <v>1</v>
      </c>
      <c r="H7819" s="255" t="s">
        <v>9171</v>
      </c>
      <c r="I7819" s="9">
        <v>4</v>
      </c>
    </row>
    <row r="7820" spans="1:9">
      <c r="A7820" s="255" t="s">
        <v>9000</v>
      </c>
      <c r="B7820" s="9">
        <v>0</v>
      </c>
      <c r="C7820" s="255" t="s">
        <v>9110</v>
      </c>
      <c r="D7820" s="9">
        <v>0.23533080000000001</v>
      </c>
      <c r="E7820" s="9">
        <v>17477099.499999996</v>
      </c>
      <c r="F7820" s="255" t="s">
        <v>9147</v>
      </c>
      <c r="G7820" s="9">
        <v>1</v>
      </c>
      <c r="H7820" s="255" t="s">
        <v>9171</v>
      </c>
      <c r="I7820" s="9">
        <v>4</v>
      </c>
    </row>
    <row r="7821" spans="1:9">
      <c r="A7821" s="255" t="s">
        <v>9001</v>
      </c>
      <c r="B7821" s="9">
        <v>0</v>
      </c>
      <c r="C7821" s="255" t="s">
        <v>9111</v>
      </c>
      <c r="D7821" s="9">
        <v>0.37907343683918537</v>
      </c>
      <c r="E7821" s="9">
        <v>17477099.499999996</v>
      </c>
      <c r="F7821" s="255" t="s">
        <v>9147</v>
      </c>
      <c r="G7821" s="9">
        <v>1</v>
      </c>
      <c r="H7821" s="255" t="s">
        <v>9172</v>
      </c>
      <c r="I7821" s="9">
        <v>4</v>
      </c>
    </row>
    <row r="7822" spans="1:9">
      <c r="A7822" s="255" t="s">
        <v>9002</v>
      </c>
      <c r="B7822" s="9">
        <v>0</v>
      </c>
      <c r="C7822" s="255" t="s">
        <v>9112</v>
      </c>
      <c r="D7822" s="9">
        <v>0.11088568818876672</v>
      </c>
      <c r="E7822" s="9">
        <v>17477099.499999996</v>
      </c>
      <c r="F7822" s="255" t="s">
        <v>9147</v>
      </c>
      <c r="G7822" s="9">
        <v>1</v>
      </c>
      <c r="H7822" s="255" t="s">
        <v>9172</v>
      </c>
      <c r="I7822" s="9">
        <v>4</v>
      </c>
    </row>
    <row r="7823" spans="1:9">
      <c r="A7823" s="255" t="s">
        <v>9003</v>
      </c>
      <c r="B7823" s="9">
        <v>0</v>
      </c>
      <c r="C7823" s="255" t="s">
        <v>9113</v>
      </c>
      <c r="D7823" s="9">
        <v>4.4857469040467897E-2</v>
      </c>
      <c r="E7823" s="9">
        <v>17477099.499999996</v>
      </c>
      <c r="F7823" s="255" t="s">
        <v>9147</v>
      </c>
      <c r="G7823" s="9">
        <v>1</v>
      </c>
      <c r="H7823" s="255" t="s">
        <v>9172</v>
      </c>
      <c r="I7823" s="9">
        <v>4</v>
      </c>
    </row>
    <row r="7824" spans="1:9">
      <c r="A7824" s="255" t="s">
        <v>9004</v>
      </c>
      <c r="B7824" s="9">
        <v>0</v>
      </c>
      <c r="C7824" s="255" t="s">
        <v>9109</v>
      </c>
      <c r="D7824" s="9">
        <v>0.35887770000000002</v>
      </c>
      <c r="E7824" s="9">
        <v>17477099.499999996</v>
      </c>
      <c r="F7824" s="255" t="s">
        <v>9148</v>
      </c>
      <c r="G7824" s="9">
        <v>1</v>
      </c>
      <c r="H7824" s="255" t="s">
        <v>9171</v>
      </c>
      <c r="I7824" s="9">
        <v>4</v>
      </c>
    </row>
    <row r="7825" spans="1:9">
      <c r="A7825" s="255" t="s">
        <v>9005</v>
      </c>
      <c r="B7825" s="9">
        <v>0</v>
      </c>
      <c r="C7825" s="255" t="s">
        <v>9110</v>
      </c>
      <c r="D7825" s="9">
        <v>0.23533080000000001</v>
      </c>
      <c r="E7825" s="9">
        <v>17477099.499999996</v>
      </c>
      <c r="F7825" s="255" t="s">
        <v>9148</v>
      </c>
      <c r="G7825" s="9">
        <v>1</v>
      </c>
      <c r="H7825" s="255" t="s">
        <v>9171</v>
      </c>
      <c r="I7825" s="9">
        <v>4</v>
      </c>
    </row>
    <row r="7826" spans="1:9">
      <c r="A7826" s="255" t="s">
        <v>9006</v>
      </c>
      <c r="B7826" s="9">
        <v>0</v>
      </c>
      <c r="C7826" s="255" t="s">
        <v>9111</v>
      </c>
      <c r="D7826" s="9">
        <v>0.37907343683918537</v>
      </c>
      <c r="E7826" s="9">
        <v>17477099.499999996</v>
      </c>
      <c r="F7826" s="255" t="s">
        <v>9148</v>
      </c>
      <c r="G7826" s="9">
        <v>1</v>
      </c>
      <c r="H7826" s="255" t="s">
        <v>9172</v>
      </c>
      <c r="I7826" s="9">
        <v>4</v>
      </c>
    </row>
    <row r="7827" spans="1:9">
      <c r="A7827" s="255" t="s">
        <v>9007</v>
      </c>
      <c r="B7827" s="9">
        <v>0</v>
      </c>
      <c r="C7827" s="255" t="s">
        <v>9112</v>
      </c>
      <c r="D7827" s="9">
        <v>0.11088568818876672</v>
      </c>
      <c r="E7827" s="9">
        <v>17477099.499999996</v>
      </c>
      <c r="F7827" s="255" t="s">
        <v>9148</v>
      </c>
      <c r="G7827" s="9">
        <v>1</v>
      </c>
      <c r="H7827" s="255" t="s">
        <v>9172</v>
      </c>
      <c r="I7827" s="9">
        <v>4</v>
      </c>
    </row>
    <row r="7828" spans="1:9">
      <c r="A7828" s="255" t="s">
        <v>9008</v>
      </c>
      <c r="B7828" s="9">
        <v>0</v>
      </c>
      <c r="C7828" s="255" t="s">
        <v>9113</v>
      </c>
      <c r="D7828" s="9">
        <v>4.4857469040467897E-2</v>
      </c>
      <c r="E7828" s="9">
        <v>17477099.499999996</v>
      </c>
      <c r="F7828" s="255" t="s">
        <v>9148</v>
      </c>
      <c r="G7828" s="9">
        <v>1</v>
      </c>
      <c r="H7828" s="255" t="s">
        <v>9172</v>
      </c>
      <c r="I7828" s="9">
        <v>4</v>
      </c>
    </row>
    <row r="7829" spans="1:9">
      <c r="A7829" s="255" t="s">
        <v>9009</v>
      </c>
      <c r="B7829" s="9">
        <v>0</v>
      </c>
      <c r="C7829" s="255" t="s">
        <v>9109</v>
      </c>
      <c r="D7829" s="9">
        <v>0.35887770000000002</v>
      </c>
      <c r="E7829" s="9">
        <v>17477099.499999996</v>
      </c>
      <c r="F7829" s="255" t="s">
        <v>9149</v>
      </c>
      <c r="G7829" s="9">
        <v>1</v>
      </c>
      <c r="H7829" s="255" t="s">
        <v>9171</v>
      </c>
      <c r="I7829" s="9">
        <v>4</v>
      </c>
    </row>
    <row r="7830" spans="1:9">
      <c r="A7830" s="255" t="s">
        <v>9010</v>
      </c>
      <c r="B7830" s="9">
        <v>0</v>
      </c>
      <c r="C7830" s="255" t="s">
        <v>9110</v>
      </c>
      <c r="D7830" s="9">
        <v>0.23533080000000001</v>
      </c>
      <c r="E7830" s="9">
        <v>17477099.499999996</v>
      </c>
      <c r="F7830" s="255" t="s">
        <v>9149</v>
      </c>
      <c r="G7830" s="9">
        <v>1</v>
      </c>
      <c r="H7830" s="255" t="s">
        <v>9171</v>
      </c>
      <c r="I7830" s="9">
        <v>4</v>
      </c>
    </row>
    <row r="7831" spans="1:9">
      <c r="A7831" s="255" t="s">
        <v>9011</v>
      </c>
      <c r="B7831" s="9">
        <v>0</v>
      </c>
      <c r="C7831" s="255" t="s">
        <v>9111</v>
      </c>
      <c r="D7831" s="9">
        <v>0.37907343683918537</v>
      </c>
      <c r="E7831" s="9">
        <v>17477099.499999996</v>
      </c>
      <c r="F7831" s="255" t="s">
        <v>9149</v>
      </c>
      <c r="G7831" s="9">
        <v>1</v>
      </c>
      <c r="H7831" s="255" t="s">
        <v>9172</v>
      </c>
      <c r="I7831" s="9">
        <v>4</v>
      </c>
    </row>
    <row r="7832" spans="1:9">
      <c r="A7832" s="255" t="s">
        <v>9012</v>
      </c>
      <c r="B7832" s="9">
        <v>0</v>
      </c>
      <c r="C7832" s="255" t="s">
        <v>9112</v>
      </c>
      <c r="D7832" s="9">
        <v>0.11088568818876672</v>
      </c>
      <c r="E7832" s="9">
        <v>17477099.499999996</v>
      </c>
      <c r="F7832" s="255" t="s">
        <v>9149</v>
      </c>
      <c r="G7832" s="9">
        <v>1</v>
      </c>
      <c r="H7832" s="255" t="s">
        <v>9172</v>
      </c>
      <c r="I7832" s="9">
        <v>4</v>
      </c>
    </row>
    <row r="7833" spans="1:9">
      <c r="A7833" s="255" t="s">
        <v>9013</v>
      </c>
      <c r="B7833" s="9">
        <v>0</v>
      </c>
      <c r="C7833" s="255" t="s">
        <v>9113</v>
      </c>
      <c r="D7833" s="9">
        <v>4.4857469040467897E-2</v>
      </c>
      <c r="E7833" s="9">
        <v>17477099.499999996</v>
      </c>
      <c r="F7833" s="255" t="s">
        <v>9149</v>
      </c>
      <c r="G7833" s="9">
        <v>1</v>
      </c>
      <c r="H7833" s="255" t="s">
        <v>9172</v>
      </c>
      <c r="I7833" s="9">
        <v>4</v>
      </c>
    </row>
    <row r="7834" spans="1:9">
      <c r="A7834" s="255" t="s">
        <v>9014</v>
      </c>
      <c r="B7834" s="9">
        <v>0</v>
      </c>
      <c r="C7834" s="255" t="s">
        <v>9109</v>
      </c>
      <c r="D7834" s="9">
        <v>0.35772660000000001</v>
      </c>
      <c r="E7834" s="9">
        <v>17477099.499999996</v>
      </c>
      <c r="F7834" s="255" t="s">
        <v>9150</v>
      </c>
      <c r="G7834" s="9">
        <v>1</v>
      </c>
      <c r="H7834" s="255" t="s">
        <v>9171</v>
      </c>
      <c r="I7834" s="9">
        <v>4</v>
      </c>
    </row>
    <row r="7835" spans="1:9">
      <c r="A7835" s="255" t="s">
        <v>9015</v>
      </c>
      <c r="B7835" s="9">
        <v>0</v>
      </c>
      <c r="C7835" s="255" t="s">
        <v>9110</v>
      </c>
      <c r="D7835" s="9">
        <v>0.23298199999999999</v>
      </c>
      <c r="E7835" s="9">
        <v>17477099.499999996</v>
      </c>
      <c r="F7835" s="255" t="s">
        <v>9150</v>
      </c>
      <c r="G7835" s="9">
        <v>1</v>
      </c>
      <c r="H7835" s="255" t="s">
        <v>9171</v>
      </c>
      <c r="I7835" s="9">
        <v>4</v>
      </c>
    </row>
    <row r="7836" spans="1:9">
      <c r="A7836" s="255" t="s">
        <v>9016</v>
      </c>
      <c r="B7836" s="9">
        <v>0</v>
      </c>
      <c r="C7836" s="255" t="s">
        <v>9111</v>
      </c>
      <c r="D7836" s="9">
        <v>0.37537268531822848</v>
      </c>
      <c r="E7836" s="9">
        <v>17477099.499999996</v>
      </c>
      <c r="F7836" s="255" t="s">
        <v>9150</v>
      </c>
      <c r="G7836" s="9">
        <v>1</v>
      </c>
      <c r="H7836" s="255" t="s">
        <v>9172</v>
      </c>
      <c r="I7836" s="9">
        <v>4</v>
      </c>
    </row>
    <row r="7837" spans="1:9">
      <c r="A7837" s="255" t="s">
        <v>9017</v>
      </c>
      <c r="B7837" s="9">
        <v>0</v>
      </c>
      <c r="C7837" s="255" t="s">
        <v>9112</v>
      </c>
      <c r="D7837" s="9">
        <v>0.10918468834006645</v>
      </c>
      <c r="E7837" s="9">
        <v>17477099.499999996</v>
      </c>
      <c r="F7837" s="255" t="s">
        <v>9150</v>
      </c>
      <c r="G7837" s="9">
        <v>1</v>
      </c>
      <c r="H7837" s="255" t="s">
        <v>9172</v>
      </c>
      <c r="I7837" s="9">
        <v>4</v>
      </c>
    </row>
    <row r="7838" spans="1:9">
      <c r="A7838" s="255" t="s">
        <v>9018</v>
      </c>
      <c r="B7838" s="9">
        <v>0</v>
      </c>
      <c r="C7838" s="255" t="s">
        <v>9113</v>
      </c>
      <c r="D7838" s="9">
        <v>4.4026950229111905E-2</v>
      </c>
      <c r="E7838" s="9">
        <v>17477099.499999996</v>
      </c>
      <c r="F7838" s="255" t="s">
        <v>9150</v>
      </c>
      <c r="G7838" s="9">
        <v>1</v>
      </c>
      <c r="H7838" s="255" t="s">
        <v>9172</v>
      </c>
      <c r="I7838" s="9">
        <v>4</v>
      </c>
    </row>
    <row r="7839" spans="1:9">
      <c r="A7839" s="255" t="s">
        <v>9019</v>
      </c>
      <c r="B7839" s="9">
        <v>0</v>
      </c>
      <c r="C7839" s="255" t="s">
        <v>9109</v>
      </c>
      <c r="D7839" s="9">
        <v>0.35772660000000001</v>
      </c>
      <c r="E7839" s="9">
        <v>17477099.499999996</v>
      </c>
      <c r="F7839" s="255" t="s">
        <v>9151</v>
      </c>
      <c r="G7839" s="9">
        <v>1</v>
      </c>
      <c r="H7839" s="255" t="s">
        <v>9171</v>
      </c>
      <c r="I7839" s="9">
        <v>4</v>
      </c>
    </row>
    <row r="7840" spans="1:9">
      <c r="A7840" s="255" t="s">
        <v>9020</v>
      </c>
      <c r="B7840" s="9">
        <v>0</v>
      </c>
      <c r="C7840" s="255" t="s">
        <v>9110</v>
      </c>
      <c r="D7840" s="9">
        <v>0.23298199999999999</v>
      </c>
      <c r="E7840" s="9">
        <v>17477099.499999996</v>
      </c>
      <c r="F7840" s="255" t="s">
        <v>9151</v>
      </c>
      <c r="G7840" s="9">
        <v>1</v>
      </c>
      <c r="H7840" s="255" t="s">
        <v>9171</v>
      </c>
      <c r="I7840" s="9">
        <v>4</v>
      </c>
    </row>
    <row r="7841" spans="1:9">
      <c r="A7841" s="255" t="s">
        <v>9021</v>
      </c>
      <c r="B7841" s="9">
        <v>0</v>
      </c>
      <c r="C7841" s="255" t="s">
        <v>9111</v>
      </c>
      <c r="D7841" s="9">
        <v>0.37537268531822848</v>
      </c>
      <c r="E7841" s="9">
        <v>17477099.499999996</v>
      </c>
      <c r="F7841" s="255" t="s">
        <v>9151</v>
      </c>
      <c r="G7841" s="9">
        <v>1</v>
      </c>
      <c r="H7841" s="255" t="s">
        <v>9172</v>
      </c>
      <c r="I7841" s="9">
        <v>4</v>
      </c>
    </row>
    <row r="7842" spans="1:9">
      <c r="A7842" s="255" t="s">
        <v>9022</v>
      </c>
      <c r="B7842" s="9">
        <v>0</v>
      </c>
      <c r="C7842" s="255" t="s">
        <v>9112</v>
      </c>
      <c r="D7842" s="9">
        <v>0.10918468834006645</v>
      </c>
      <c r="E7842" s="9">
        <v>17477099.499999996</v>
      </c>
      <c r="F7842" s="255" t="s">
        <v>9151</v>
      </c>
      <c r="G7842" s="9">
        <v>1</v>
      </c>
      <c r="H7842" s="255" t="s">
        <v>9172</v>
      </c>
      <c r="I7842" s="9">
        <v>4</v>
      </c>
    </row>
    <row r="7843" spans="1:9">
      <c r="A7843" s="255" t="s">
        <v>9023</v>
      </c>
      <c r="B7843" s="9">
        <v>0</v>
      </c>
      <c r="C7843" s="255" t="s">
        <v>9113</v>
      </c>
      <c r="D7843" s="9">
        <v>4.4026950229111905E-2</v>
      </c>
      <c r="E7843" s="9">
        <v>17477099.499999996</v>
      </c>
      <c r="F7843" s="255" t="s">
        <v>9151</v>
      </c>
      <c r="G7843" s="9">
        <v>1</v>
      </c>
      <c r="H7843" s="255" t="s">
        <v>9172</v>
      </c>
      <c r="I7843" s="9">
        <v>4</v>
      </c>
    </row>
    <row r="7844" spans="1:9">
      <c r="A7844" s="255" t="s">
        <v>9024</v>
      </c>
      <c r="B7844" s="9">
        <v>0</v>
      </c>
      <c r="C7844" s="255" t="s">
        <v>9111</v>
      </c>
      <c r="D7844" s="9">
        <v>0.37907343683918537</v>
      </c>
      <c r="E7844" s="9">
        <v>17477099.499999996</v>
      </c>
      <c r="F7844" s="255" t="s">
        <v>9152</v>
      </c>
      <c r="G7844" s="9">
        <v>1</v>
      </c>
      <c r="H7844" s="255" t="s">
        <v>9172</v>
      </c>
      <c r="I7844" s="9">
        <v>4</v>
      </c>
    </row>
    <row r="7845" spans="1:9">
      <c r="A7845" s="255" t="s">
        <v>9025</v>
      </c>
      <c r="B7845" s="9">
        <v>0</v>
      </c>
      <c r="C7845" s="255" t="s">
        <v>9112</v>
      </c>
      <c r="D7845" s="9">
        <v>0.11088568818876672</v>
      </c>
      <c r="E7845" s="9">
        <v>17477099.499999996</v>
      </c>
      <c r="F7845" s="255" t="s">
        <v>9152</v>
      </c>
      <c r="G7845" s="9">
        <v>1</v>
      </c>
      <c r="H7845" s="255" t="s">
        <v>9172</v>
      </c>
      <c r="I7845" s="9">
        <v>4</v>
      </c>
    </row>
    <row r="7846" spans="1:9">
      <c r="A7846" s="255" t="s">
        <v>9026</v>
      </c>
      <c r="B7846" s="9">
        <v>0</v>
      </c>
      <c r="C7846" s="255" t="s">
        <v>9113</v>
      </c>
      <c r="D7846" s="9">
        <v>4.4857469040467897E-2</v>
      </c>
      <c r="E7846" s="9">
        <v>17477099.499999996</v>
      </c>
      <c r="F7846" s="255" t="s">
        <v>9152</v>
      </c>
      <c r="G7846" s="9">
        <v>1</v>
      </c>
      <c r="H7846" s="255" t="s">
        <v>9172</v>
      </c>
      <c r="I7846" s="9">
        <v>4</v>
      </c>
    </row>
    <row r="7847" spans="1:9">
      <c r="A7847" s="255" t="s">
        <v>9027</v>
      </c>
      <c r="B7847" s="9">
        <v>0</v>
      </c>
      <c r="C7847" s="255" t="s">
        <v>9109</v>
      </c>
      <c r="D7847" s="9">
        <v>0.35815530000000001</v>
      </c>
      <c r="E7847" s="9">
        <v>17477099.499999996</v>
      </c>
      <c r="F7847" s="255" t="s">
        <v>9160</v>
      </c>
      <c r="G7847" s="9">
        <v>1</v>
      </c>
      <c r="H7847" s="255" t="s">
        <v>9171</v>
      </c>
      <c r="I7847" s="9">
        <v>4</v>
      </c>
    </row>
    <row r="7848" spans="1:9">
      <c r="A7848" s="255" t="s">
        <v>9028</v>
      </c>
      <c r="B7848" s="9">
        <v>0</v>
      </c>
      <c r="C7848" s="255" t="s">
        <v>9110</v>
      </c>
      <c r="D7848" s="9">
        <v>0.2343018</v>
      </c>
      <c r="E7848" s="9">
        <v>17477099.499999996</v>
      </c>
      <c r="F7848" s="255" t="s">
        <v>9160</v>
      </c>
      <c r="G7848" s="9">
        <v>1</v>
      </c>
      <c r="H7848" s="255" t="s">
        <v>9171</v>
      </c>
      <c r="I7848" s="9">
        <v>4</v>
      </c>
    </row>
    <row r="7849" spans="1:9">
      <c r="A7849" s="255" t="s">
        <v>9029</v>
      </c>
      <c r="B7849" s="9">
        <v>0</v>
      </c>
      <c r="C7849" s="255" t="s">
        <v>9109</v>
      </c>
      <c r="D7849" s="9">
        <v>0.35772660000000001</v>
      </c>
      <c r="E7849" s="9">
        <v>17477099.499999996</v>
      </c>
      <c r="F7849" s="255" t="s">
        <v>9153</v>
      </c>
      <c r="G7849" s="9">
        <v>1</v>
      </c>
      <c r="H7849" s="255" t="s">
        <v>9171</v>
      </c>
      <c r="I7849" s="9">
        <v>4</v>
      </c>
    </row>
    <row r="7850" spans="1:9">
      <c r="A7850" s="255" t="s">
        <v>9030</v>
      </c>
      <c r="B7850" s="9">
        <v>0</v>
      </c>
      <c r="C7850" s="255" t="s">
        <v>9110</v>
      </c>
      <c r="D7850" s="9">
        <v>0.23298199999999999</v>
      </c>
      <c r="E7850" s="9">
        <v>17477099.499999996</v>
      </c>
      <c r="F7850" s="255" t="s">
        <v>9153</v>
      </c>
      <c r="G7850" s="9">
        <v>1</v>
      </c>
      <c r="H7850" s="255" t="s">
        <v>9171</v>
      </c>
      <c r="I7850" s="9">
        <v>4</v>
      </c>
    </row>
    <row r="7851" spans="1:9">
      <c r="A7851" s="255" t="s">
        <v>9031</v>
      </c>
      <c r="B7851" s="9">
        <v>0</v>
      </c>
      <c r="C7851" s="255" t="s">
        <v>9111</v>
      </c>
      <c r="D7851" s="9">
        <v>0.37537268531822848</v>
      </c>
      <c r="E7851" s="9">
        <v>17477099.499999996</v>
      </c>
      <c r="F7851" s="255" t="s">
        <v>9153</v>
      </c>
      <c r="G7851" s="9">
        <v>1</v>
      </c>
      <c r="H7851" s="255" t="s">
        <v>9172</v>
      </c>
      <c r="I7851" s="9">
        <v>4</v>
      </c>
    </row>
    <row r="7852" spans="1:9">
      <c r="A7852" s="255" t="s">
        <v>9032</v>
      </c>
      <c r="B7852" s="9">
        <v>0</v>
      </c>
      <c r="C7852" s="255" t="s">
        <v>9112</v>
      </c>
      <c r="D7852" s="9">
        <v>0.10918468834006645</v>
      </c>
      <c r="E7852" s="9">
        <v>17477099.499999996</v>
      </c>
      <c r="F7852" s="255" t="s">
        <v>9153</v>
      </c>
      <c r="G7852" s="9">
        <v>1</v>
      </c>
      <c r="H7852" s="255" t="s">
        <v>9172</v>
      </c>
      <c r="I7852" s="9">
        <v>4</v>
      </c>
    </row>
    <row r="7853" spans="1:9">
      <c r="A7853" s="255" t="s">
        <v>9033</v>
      </c>
      <c r="B7853" s="9">
        <v>0</v>
      </c>
      <c r="C7853" s="255" t="s">
        <v>9113</v>
      </c>
      <c r="D7853" s="9">
        <v>4.4026950229111905E-2</v>
      </c>
      <c r="E7853" s="9">
        <v>17477099.499999996</v>
      </c>
      <c r="F7853" s="255" t="s">
        <v>9153</v>
      </c>
      <c r="G7853" s="9">
        <v>1</v>
      </c>
      <c r="H7853" s="255" t="s">
        <v>9172</v>
      </c>
      <c r="I7853" s="9">
        <v>4</v>
      </c>
    </row>
    <row r="7854" spans="1:9">
      <c r="A7854" s="255" t="s">
        <v>9034</v>
      </c>
      <c r="B7854" s="9">
        <v>0</v>
      </c>
      <c r="C7854" s="255" t="s">
        <v>9109</v>
      </c>
      <c r="D7854" s="9">
        <v>0.35735240000000001</v>
      </c>
      <c r="E7854" s="9">
        <v>17477099.499999996</v>
      </c>
      <c r="F7854" s="255" t="s">
        <v>9154</v>
      </c>
      <c r="G7854" s="9">
        <v>1</v>
      </c>
      <c r="H7854" s="255" t="s">
        <v>9171</v>
      </c>
      <c r="I7854" s="9">
        <v>4</v>
      </c>
    </row>
    <row r="7855" spans="1:9">
      <c r="A7855" s="255" t="s">
        <v>9035</v>
      </c>
      <c r="B7855" s="9">
        <v>0</v>
      </c>
      <c r="C7855" s="255" t="s">
        <v>9110</v>
      </c>
      <c r="D7855" s="9">
        <v>0.23286280000000001</v>
      </c>
      <c r="E7855" s="9">
        <v>17477099.499999996</v>
      </c>
      <c r="F7855" s="255" t="s">
        <v>9154</v>
      </c>
      <c r="G7855" s="9">
        <v>1</v>
      </c>
      <c r="H7855" s="255" t="s">
        <v>9171</v>
      </c>
      <c r="I7855" s="9">
        <v>4</v>
      </c>
    </row>
    <row r="7856" spans="1:9">
      <c r="A7856" s="255" t="s">
        <v>9036</v>
      </c>
      <c r="B7856" s="9">
        <v>0</v>
      </c>
      <c r="C7856" s="255" t="s">
        <v>9111</v>
      </c>
      <c r="D7856" s="9">
        <v>0.38301266885105056</v>
      </c>
      <c r="E7856" s="9">
        <v>17477099.499999996</v>
      </c>
      <c r="F7856" s="255" t="s">
        <v>9154</v>
      </c>
      <c r="G7856" s="9">
        <v>1</v>
      </c>
      <c r="H7856" s="255" t="s">
        <v>9172</v>
      </c>
      <c r="I7856" s="9">
        <v>4</v>
      </c>
    </row>
    <row r="7857" spans="1:9">
      <c r="A7857" s="255" t="s">
        <v>9037</v>
      </c>
      <c r="B7857" s="9">
        <v>0</v>
      </c>
      <c r="C7857" s="255" t="s">
        <v>9112</v>
      </c>
      <c r="D7857" s="9">
        <v>0.11174694576820987</v>
      </c>
      <c r="E7857" s="9">
        <v>17477099.499999996</v>
      </c>
      <c r="F7857" s="255" t="s">
        <v>9154</v>
      </c>
      <c r="G7857" s="9">
        <v>1</v>
      </c>
      <c r="H7857" s="255" t="s">
        <v>9172</v>
      </c>
      <c r="I7857" s="9">
        <v>4</v>
      </c>
    </row>
    <row r="7858" spans="1:9">
      <c r="A7858" s="255" t="s">
        <v>9038</v>
      </c>
      <c r="B7858" s="9">
        <v>0</v>
      </c>
      <c r="C7858" s="255" t="s">
        <v>9113</v>
      </c>
      <c r="D7858" s="9">
        <v>4.5233282112891668E-2</v>
      </c>
      <c r="E7858" s="9">
        <v>17477099.499999996</v>
      </c>
      <c r="F7858" s="255" t="s">
        <v>9154</v>
      </c>
      <c r="G7858" s="9">
        <v>1</v>
      </c>
      <c r="H7858" s="255" t="s">
        <v>9172</v>
      </c>
      <c r="I7858" s="9">
        <v>4</v>
      </c>
    </row>
    <row r="7859" spans="1:9">
      <c r="A7859" s="255" t="s">
        <v>9039</v>
      </c>
      <c r="B7859" s="9">
        <v>0</v>
      </c>
      <c r="C7859" s="255" t="s">
        <v>9109</v>
      </c>
      <c r="D7859" s="9">
        <v>0.35924050000000002</v>
      </c>
      <c r="E7859" s="9">
        <v>17477099.499999996</v>
      </c>
      <c r="F7859" s="255" t="s">
        <v>9155</v>
      </c>
      <c r="G7859" s="9">
        <v>1</v>
      </c>
      <c r="H7859" s="255" t="s">
        <v>9171</v>
      </c>
      <c r="I7859" s="9">
        <v>4</v>
      </c>
    </row>
    <row r="7860" spans="1:9">
      <c r="A7860" s="255" t="s">
        <v>9040</v>
      </c>
      <c r="B7860" s="9">
        <v>0</v>
      </c>
      <c r="C7860" s="255" t="s">
        <v>9110</v>
      </c>
      <c r="D7860" s="9">
        <v>0.23543069999999999</v>
      </c>
      <c r="E7860" s="9">
        <v>17477099.499999996</v>
      </c>
      <c r="F7860" s="255" t="s">
        <v>9155</v>
      </c>
      <c r="G7860" s="9">
        <v>1</v>
      </c>
      <c r="H7860" s="255" t="s">
        <v>9171</v>
      </c>
      <c r="I7860" s="9">
        <v>4</v>
      </c>
    </row>
    <row r="7861" spans="1:9">
      <c r="A7861" s="255" t="s">
        <v>9041</v>
      </c>
      <c r="B7861" s="9">
        <v>0</v>
      </c>
      <c r="C7861" s="255" t="s">
        <v>9111</v>
      </c>
      <c r="D7861" s="9">
        <v>0.37434184524078518</v>
      </c>
      <c r="E7861" s="9">
        <v>17477099.499999996</v>
      </c>
      <c r="F7861" s="255" t="s">
        <v>9155</v>
      </c>
      <c r="G7861" s="9">
        <v>1</v>
      </c>
      <c r="H7861" s="255" t="s">
        <v>9172</v>
      </c>
      <c r="I7861" s="9">
        <v>4</v>
      </c>
    </row>
    <row r="7862" spans="1:9">
      <c r="A7862" s="255" t="s">
        <v>9042</v>
      </c>
      <c r="B7862" s="9">
        <v>0</v>
      </c>
      <c r="C7862" s="255" t="s">
        <v>9112</v>
      </c>
      <c r="D7862" s="9">
        <v>0.1083211573685391</v>
      </c>
      <c r="E7862" s="9">
        <v>17477099.499999996</v>
      </c>
      <c r="F7862" s="255" t="s">
        <v>9155</v>
      </c>
      <c r="G7862" s="9">
        <v>1</v>
      </c>
      <c r="H7862" s="255" t="s">
        <v>9172</v>
      </c>
      <c r="I7862" s="9">
        <v>4</v>
      </c>
    </row>
    <row r="7863" spans="1:9">
      <c r="A7863" s="255" t="s">
        <v>9043</v>
      </c>
      <c r="B7863" s="9">
        <v>0</v>
      </c>
      <c r="C7863" s="255" t="s">
        <v>9113</v>
      </c>
      <c r="D7863" s="9">
        <v>4.367154275565558E-2</v>
      </c>
      <c r="E7863" s="9">
        <v>17477099.499999996</v>
      </c>
      <c r="F7863" s="255" t="s">
        <v>9155</v>
      </c>
      <c r="G7863" s="9">
        <v>1</v>
      </c>
      <c r="H7863" s="255" t="s">
        <v>9172</v>
      </c>
      <c r="I7863" s="9">
        <v>4</v>
      </c>
    </row>
    <row r="7864" spans="1:9">
      <c r="A7864" s="255" t="s">
        <v>9044</v>
      </c>
      <c r="B7864" s="9">
        <v>0</v>
      </c>
      <c r="C7864" s="255" t="s">
        <v>9109</v>
      </c>
      <c r="D7864" s="9">
        <v>0.35924050000000002</v>
      </c>
      <c r="E7864" s="9">
        <v>17477099.499999996</v>
      </c>
      <c r="F7864" s="255" t="s">
        <v>9156</v>
      </c>
      <c r="G7864" s="9">
        <v>1</v>
      </c>
      <c r="H7864" s="255" t="s">
        <v>9171</v>
      </c>
      <c r="I7864" s="9">
        <v>4</v>
      </c>
    </row>
    <row r="7865" spans="1:9">
      <c r="A7865" s="255" t="s">
        <v>9045</v>
      </c>
      <c r="B7865" s="9">
        <v>0</v>
      </c>
      <c r="C7865" s="255" t="s">
        <v>9110</v>
      </c>
      <c r="D7865" s="9">
        <v>0.23543069999999999</v>
      </c>
      <c r="E7865" s="9">
        <v>17477099.499999996</v>
      </c>
      <c r="F7865" s="255" t="s">
        <v>9156</v>
      </c>
      <c r="G7865" s="9">
        <v>1</v>
      </c>
      <c r="H7865" s="255" t="s">
        <v>9171</v>
      </c>
      <c r="I7865" s="9">
        <v>4</v>
      </c>
    </row>
    <row r="7866" spans="1:9">
      <c r="A7866" s="255" t="s">
        <v>9046</v>
      </c>
      <c r="B7866" s="9">
        <v>0</v>
      </c>
      <c r="C7866" s="255" t="s">
        <v>9111</v>
      </c>
      <c r="D7866" s="9">
        <v>0.37434184524078518</v>
      </c>
      <c r="E7866" s="9">
        <v>17477099.499999996</v>
      </c>
      <c r="F7866" s="255" t="s">
        <v>9156</v>
      </c>
      <c r="G7866" s="9">
        <v>1</v>
      </c>
      <c r="H7866" s="255" t="s">
        <v>9172</v>
      </c>
      <c r="I7866" s="9">
        <v>4</v>
      </c>
    </row>
    <row r="7867" spans="1:9">
      <c r="A7867" s="255" t="s">
        <v>9047</v>
      </c>
      <c r="B7867" s="9">
        <v>0</v>
      </c>
      <c r="C7867" s="255" t="s">
        <v>9112</v>
      </c>
      <c r="D7867" s="9">
        <v>0.1083211573685391</v>
      </c>
      <c r="E7867" s="9">
        <v>17477099.499999996</v>
      </c>
      <c r="F7867" s="255" t="s">
        <v>9156</v>
      </c>
      <c r="G7867" s="9">
        <v>1</v>
      </c>
      <c r="H7867" s="255" t="s">
        <v>9172</v>
      </c>
      <c r="I7867" s="9">
        <v>4</v>
      </c>
    </row>
    <row r="7868" spans="1:9">
      <c r="A7868" s="255" t="s">
        <v>9048</v>
      </c>
      <c r="B7868" s="9">
        <v>0</v>
      </c>
      <c r="C7868" s="255" t="s">
        <v>9113</v>
      </c>
      <c r="D7868" s="9">
        <v>4.367154275565558E-2</v>
      </c>
      <c r="E7868" s="9">
        <v>17477099.499999996</v>
      </c>
      <c r="F7868" s="255" t="s">
        <v>9156</v>
      </c>
      <c r="G7868" s="9">
        <v>1</v>
      </c>
      <c r="H7868" s="255" t="s">
        <v>9172</v>
      </c>
      <c r="I7868" s="9">
        <v>4</v>
      </c>
    </row>
    <row r="7869" spans="1:9">
      <c r="A7869" s="255" t="s">
        <v>9049</v>
      </c>
      <c r="B7869" s="9">
        <v>0</v>
      </c>
      <c r="C7869" s="255" t="s">
        <v>9109</v>
      </c>
      <c r="D7869" s="9">
        <v>0.35726439999999998</v>
      </c>
      <c r="E7869" s="9">
        <v>17477099.499999996</v>
      </c>
      <c r="F7869" s="255" t="s">
        <v>9157</v>
      </c>
      <c r="G7869" s="9">
        <v>1</v>
      </c>
      <c r="H7869" s="255" t="s">
        <v>9171</v>
      </c>
      <c r="I7869" s="9">
        <v>4</v>
      </c>
    </row>
    <row r="7870" spans="1:9">
      <c r="A7870" s="255" t="s">
        <v>9050</v>
      </c>
      <c r="B7870" s="9">
        <v>0</v>
      </c>
      <c r="C7870" s="255" t="s">
        <v>9110</v>
      </c>
      <c r="D7870" s="9">
        <v>0.23234669999999999</v>
      </c>
      <c r="E7870" s="9">
        <v>17477099.499999996</v>
      </c>
      <c r="F7870" s="255" t="s">
        <v>9157</v>
      </c>
      <c r="G7870" s="9">
        <v>1</v>
      </c>
      <c r="H7870" s="255" t="s">
        <v>9171</v>
      </c>
      <c r="I7870" s="9">
        <v>4</v>
      </c>
    </row>
    <row r="7871" spans="1:9">
      <c r="A7871" s="255" t="s">
        <v>9051</v>
      </c>
      <c r="B7871" s="9">
        <v>0</v>
      </c>
      <c r="C7871" s="255" t="s">
        <v>9111</v>
      </c>
      <c r="D7871" s="9">
        <v>0.37684786371332946</v>
      </c>
      <c r="E7871" s="9">
        <v>17477099.499999996</v>
      </c>
      <c r="F7871" s="255" t="s">
        <v>9157</v>
      </c>
      <c r="G7871" s="9">
        <v>1</v>
      </c>
      <c r="H7871" s="255" t="s">
        <v>9172</v>
      </c>
      <c r="I7871" s="9">
        <v>4</v>
      </c>
    </row>
    <row r="7872" spans="1:9">
      <c r="A7872" s="255" t="s">
        <v>9052</v>
      </c>
      <c r="B7872" s="9">
        <v>0</v>
      </c>
      <c r="C7872" s="255" t="s">
        <v>9112</v>
      </c>
      <c r="D7872" s="9">
        <v>0.11010652885014836</v>
      </c>
      <c r="E7872" s="9">
        <v>17477099.499999996</v>
      </c>
      <c r="F7872" s="255" t="s">
        <v>9157</v>
      </c>
      <c r="G7872" s="9">
        <v>1</v>
      </c>
      <c r="H7872" s="255" t="s">
        <v>9172</v>
      </c>
      <c r="I7872" s="9">
        <v>4</v>
      </c>
    </row>
    <row r="7873" spans="1:9">
      <c r="A7873" s="255" t="s">
        <v>9053</v>
      </c>
      <c r="B7873" s="9">
        <v>0</v>
      </c>
      <c r="C7873" s="255" t="s">
        <v>9113</v>
      </c>
      <c r="D7873" s="9">
        <v>4.4453575115428551E-2</v>
      </c>
      <c r="E7873" s="9">
        <v>17477099.499999996</v>
      </c>
      <c r="F7873" s="255" t="s">
        <v>9157</v>
      </c>
      <c r="G7873" s="9">
        <v>1</v>
      </c>
      <c r="H7873" s="255" t="s">
        <v>9172</v>
      </c>
      <c r="I7873" s="9">
        <v>4</v>
      </c>
    </row>
    <row r="7874" spans="1:9">
      <c r="A7874" s="255" t="s">
        <v>9054</v>
      </c>
      <c r="B7874" s="9">
        <v>0</v>
      </c>
      <c r="C7874" s="255" t="s">
        <v>9109</v>
      </c>
      <c r="D7874" s="9">
        <v>0.35726439999999998</v>
      </c>
      <c r="E7874" s="9">
        <v>17477099.499999996</v>
      </c>
      <c r="F7874" s="255" t="s">
        <v>9158</v>
      </c>
      <c r="G7874" s="9">
        <v>1</v>
      </c>
      <c r="H7874" s="255" t="s">
        <v>9171</v>
      </c>
      <c r="I7874" s="9">
        <v>4</v>
      </c>
    </row>
    <row r="7875" spans="1:9">
      <c r="A7875" s="255" t="s">
        <v>9055</v>
      </c>
      <c r="B7875" s="9">
        <v>0</v>
      </c>
      <c r="C7875" s="255" t="s">
        <v>9110</v>
      </c>
      <c r="D7875" s="9">
        <v>0.23234669999999999</v>
      </c>
      <c r="E7875" s="9">
        <v>17477099.499999996</v>
      </c>
      <c r="F7875" s="255" t="s">
        <v>9158</v>
      </c>
      <c r="G7875" s="9">
        <v>1</v>
      </c>
      <c r="H7875" s="255" t="s">
        <v>9171</v>
      </c>
      <c r="I7875" s="9">
        <v>4</v>
      </c>
    </row>
    <row r="7876" spans="1:9">
      <c r="A7876" s="255" t="s">
        <v>9056</v>
      </c>
      <c r="B7876" s="9">
        <v>0</v>
      </c>
      <c r="C7876" s="255" t="s">
        <v>9111</v>
      </c>
      <c r="D7876" s="9">
        <v>0.37684786371332946</v>
      </c>
      <c r="E7876" s="9">
        <v>17477099.499999996</v>
      </c>
      <c r="F7876" s="255" t="s">
        <v>9158</v>
      </c>
      <c r="G7876" s="9">
        <v>1</v>
      </c>
      <c r="H7876" s="255" t="s">
        <v>9172</v>
      </c>
      <c r="I7876" s="9">
        <v>4</v>
      </c>
    </row>
    <row r="7877" spans="1:9">
      <c r="A7877" s="255" t="s">
        <v>9057</v>
      </c>
      <c r="B7877" s="9">
        <v>0</v>
      </c>
      <c r="C7877" s="255" t="s">
        <v>9112</v>
      </c>
      <c r="D7877" s="9">
        <v>0.11010652885014836</v>
      </c>
      <c r="E7877" s="9">
        <v>17477099.499999996</v>
      </c>
      <c r="F7877" s="255" t="s">
        <v>9158</v>
      </c>
      <c r="G7877" s="9">
        <v>1</v>
      </c>
      <c r="H7877" s="255" t="s">
        <v>9172</v>
      </c>
      <c r="I7877" s="9">
        <v>4</v>
      </c>
    </row>
    <row r="7878" spans="1:9">
      <c r="A7878" s="255" t="s">
        <v>9058</v>
      </c>
      <c r="B7878" s="9">
        <v>0</v>
      </c>
      <c r="C7878" s="255" t="s">
        <v>9113</v>
      </c>
      <c r="D7878" s="9">
        <v>4.4453575115428551E-2</v>
      </c>
      <c r="E7878" s="9">
        <v>17477099.499999996</v>
      </c>
      <c r="F7878" s="255" t="s">
        <v>9158</v>
      </c>
      <c r="G7878" s="9">
        <v>1</v>
      </c>
      <c r="H7878" s="255" t="s">
        <v>9172</v>
      </c>
      <c r="I7878" s="9">
        <v>4</v>
      </c>
    </row>
    <row r="7879" spans="1:9">
      <c r="A7879" s="255" t="s">
        <v>9059</v>
      </c>
      <c r="B7879" s="9">
        <v>0</v>
      </c>
      <c r="C7879" s="255" t="s">
        <v>9109</v>
      </c>
      <c r="D7879" s="9">
        <v>0.35933039999999999</v>
      </c>
      <c r="E7879" s="9">
        <v>17477099.499999996</v>
      </c>
      <c r="F7879" s="255" t="s">
        <v>9159</v>
      </c>
      <c r="G7879" s="9">
        <v>1</v>
      </c>
      <c r="H7879" s="255" t="s">
        <v>9171</v>
      </c>
      <c r="I7879" s="9">
        <v>4</v>
      </c>
    </row>
    <row r="7880" spans="1:9">
      <c r="A7880" s="255" t="s">
        <v>9060</v>
      </c>
      <c r="B7880" s="9">
        <v>0</v>
      </c>
      <c r="C7880" s="255" t="s">
        <v>9110</v>
      </c>
      <c r="D7880" s="9">
        <v>0.23595189999999999</v>
      </c>
      <c r="E7880" s="9">
        <v>17477099.499999996</v>
      </c>
      <c r="F7880" s="255" t="s">
        <v>9159</v>
      </c>
      <c r="G7880" s="9">
        <v>1</v>
      </c>
      <c r="H7880" s="255" t="s">
        <v>9171</v>
      </c>
      <c r="I7880" s="9">
        <v>4</v>
      </c>
    </row>
    <row r="7881" spans="1:9">
      <c r="A7881" s="255" t="s">
        <v>9061</v>
      </c>
      <c r="B7881" s="9">
        <v>0</v>
      </c>
      <c r="C7881" s="255" t="s">
        <v>9111</v>
      </c>
      <c r="D7881" s="9">
        <v>0.37667818503058714</v>
      </c>
      <c r="E7881" s="9">
        <v>17477099.499999996</v>
      </c>
      <c r="F7881" s="255" t="s">
        <v>9159</v>
      </c>
      <c r="G7881" s="9">
        <v>1</v>
      </c>
      <c r="H7881" s="255" t="s">
        <v>9172</v>
      </c>
      <c r="I7881" s="9">
        <v>4</v>
      </c>
    </row>
    <row r="7882" spans="1:9">
      <c r="A7882" s="255" t="s">
        <v>9062</v>
      </c>
      <c r="B7882" s="9">
        <v>0</v>
      </c>
      <c r="C7882" s="255" t="s">
        <v>9112</v>
      </c>
      <c r="D7882" s="9">
        <v>0.10995804451559796</v>
      </c>
      <c r="E7882" s="9">
        <v>17477099.499999996</v>
      </c>
      <c r="F7882" s="255" t="s">
        <v>9159</v>
      </c>
      <c r="G7882" s="9">
        <v>1</v>
      </c>
      <c r="H7882" s="255" t="s">
        <v>9172</v>
      </c>
      <c r="I7882" s="9">
        <v>4</v>
      </c>
    </row>
    <row r="7883" spans="1:9">
      <c r="A7883" s="255" t="s">
        <v>9063</v>
      </c>
      <c r="B7883" s="9">
        <v>0</v>
      </c>
      <c r="C7883" s="255" t="s">
        <v>9113</v>
      </c>
      <c r="D7883" s="9">
        <v>4.442686696381646E-2</v>
      </c>
      <c r="E7883" s="9">
        <v>17477099.499999996</v>
      </c>
      <c r="F7883" s="255" t="s">
        <v>9159</v>
      </c>
      <c r="G7883" s="9">
        <v>1</v>
      </c>
      <c r="H7883" s="255" t="s">
        <v>9172</v>
      </c>
      <c r="I7883" s="9">
        <v>4</v>
      </c>
    </row>
    <row r="7884" spans="1:9">
      <c r="A7884" s="255" t="s">
        <v>9064</v>
      </c>
      <c r="B7884" s="9">
        <v>0</v>
      </c>
      <c r="C7884" s="255" t="s">
        <v>9111</v>
      </c>
      <c r="D7884" s="9">
        <v>0.3804016365888569</v>
      </c>
      <c r="E7884" s="9">
        <v>17477099.499999996</v>
      </c>
      <c r="F7884" s="255" t="s">
        <v>9160</v>
      </c>
      <c r="G7884" s="9">
        <v>1</v>
      </c>
      <c r="H7884" s="255" t="s">
        <v>9172</v>
      </c>
      <c r="I7884" s="9">
        <v>4</v>
      </c>
    </row>
    <row r="7885" spans="1:9">
      <c r="A7885" s="255" t="s">
        <v>9065</v>
      </c>
      <c r="B7885" s="9">
        <v>0</v>
      </c>
      <c r="C7885" s="255" t="s">
        <v>9112</v>
      </c>
      <c r="D7885" s="9">
        <v>0.11120823019212485</v>
      </c>
      <c r="E7885" s="9">
        <v>17477099.499999996</v>
      </c>
      <c r="F7885" s="255" t="s">
        <v>9160</v>
      </c>
      <c r="G7885" s="9">
        <v>1</v>
      </c>
      <c r="H7885" s="255" t="s">
        <v>9172</v>
      </c>
      <c r="I7885" s="9">
        <v>4</v>
      </c>
    </row>
    <row r="7886" spans="1:9">
      <c r="A7886" s="255" t="s">
        <v>9066</v>
      </c>
      <c r="B7886" s="9">
        <v>0</v>
      </c>
      <c r="C7886" s="255" t="s">
        <v>9113</v>
      </c>
      <c r="D7886" s="9">
        <v>4.4971970519119144E-2</v>
      </c>
      <c r="E7886" s="9">
        <v>17477099.499999996</v>
      </c>
      <c r="F7886" s="255" t="s">
        <v>9160</v>
      </c>
      <c r="G7886" s="9">
        <v>1</v>
      </c>
      <c r="H7886" s="255" t="s">
        <v>9172</v>
      </c>
      <c r="I7886" s="9">
        <v>4</v>
      </c>
    </row>
    <row r="7887" spans="1:9">
      <c r="A7887" s="255" t="s">
        <v>9067</v>
      </c>
      <c r="B7887" s="9">
        <v>0</v>
      </c>
      <c r="C7887" s="255" t="s">
        <v>9109</v>
      </c>
      <c r="D7887" s="9">
        <v>0.35808099999999998</v>
      </c>
      <c r="E7887" s="9">
        <v>17477099.499999996</v>
      </c>
      <c r="F7887" s="255" t="s">
        <v>9161</v>
      </c>
      <c r="G7887" s="9">
        <v>1</v>
      </c>
      <c r="H7887" s="255" t="s">
        <v>9171</v>
      </c>
      <c r="I7887" s="9">
        <v>4</v>
      </c>
    </row>
    <row r="7888" spans="1:9">
      <c r="A7888" s="255" t="s">
        <v>9068</v>
      </c>
      <c r="B7888" s="9">
        <v>0</v>
      </c>
      <c r="C7888" s="255" t="s">
        <v>9110</v>
      </c>
      <c r="D7888" s="9">
        <v>0.2338992</v>
      </c>
      <c r="E7888" s="9">
        <v>17477099.499999996</v>
      </c>
      <c r="F7888" s="255" t="s">
        <v>9161</v>
      </c>
      <c r="G7888" s="9">
        <v>1</v>
      </c>
      <c r="H7888" s="255" t="s">
        <v>9171</v>
      </c>
      <c r="I7888" s="9">
        <v>4</v>
      </c>
    </row>
    <row r="7889" spans="1:9">
      <c r="A7889" s="255" t="s">
        <v>9069</v>
      </c>
      <c r="B7889" s="9">
        <v>0</v>
      </c>
      <c r="C7889" s="255" t="s">
        <v>9111</v>
      </c>
      <c r="D7889" s="9">
        <v>0.38087544878366802</v>
      </c>
      <c r="E7889" s="9">
        <v>17477099.499999996</v>
      </c>
      <c r="F7889" s="255" t="s">
        <v>9161</v>
      </c>
      <c r="G7889" s="9">
        <v>1</v>
      </c>
      <c r="H7889" s="255" t="s">
        <v>9172</v>
      </c>
      <c r="I7889" s="9">
        <v>4</v>
      </c>
    </row>
    <row r="7890" spans="1:9">
      <c r="A7890" s="255" t="s">
        <v>9070</v>
      </c>
      <c r="B7890" s="9">
        <v>0</v>
      </c>
      <c r="C7890" s="255" t="s">
        <v>9112</v>
      </c>
      <c r="D7890" s="9">
        <v>0.11142074261266746</v>
      </c>
      <c r="E7890" s="9">
        <v>17477099.499999996</v>
      </c>
      <c r="F7890" s="255" t="s">
        <v>9161</v>
      </c>
      <c r="G7890" s="9">
        <v>1</v>
      </c>
      <c r="H7890" s="255" t="s">
        <v>9172</v>
      </c>
      <c r="I7890" s="9">
        <v>4</v>
      </c>
    </row>
    <row r="7891" spans="1:9">
      <c r="A7891" s="255" t="s">
        <v>9071</v>
      </c>
      <c r="B7891" s="9">
        <v>0</v>
      </c>
      <c r="C7891" s="255" t="s">
        <v>9113</v>
      </c>
      <c r="D7891" s="9">
        <v>4.5117761234096783E-2</v>
      </c>
      <c r="E7891" s="9">
        <v>17477099.499999996</v>
      </c>
      <c r="F7891" s="255" t="s">
        <v>9161</v>
      </c>
      <c r="G7891" s="9">
        <v>1</v>
      </c>
      <c r="H7891" s="255" t="s">
        <v>9172</v>
      </c>
      <c r="I7891" s="9">
        <v>4</v>
      </c>
    </row>
    <row r="7892" spans="1:9">
      <c r="A7892" s="255" t="s">
        <v>9072</v>
      </c>
      <c r="B7892" s="9">
        <v>0</v>
      </c>
      <c r="C7892" s="255" t="s">
        <v>9109</v>
      </c>
      <c r="D7892" s="9">
        <v>0.36006009999999999</v>
      </c>
      <c r="E7892" s="9">
        <v>17477099.499999996</v>
      </c>
      <c r="F7892" s="255" t="s">
        <v>9162</v>
      </c>
      <c r="G7892" s="9">
        <v>1</v>
      </c>
      <c r="H7892" s="255" t="s">
        <v>9171</v>
      </c>
      <c r="I7892" s="9">
        <v>4</v>
      </c>
    </row>
    <row r="7893" spans="1:9">
      <c r="A7893" s="255" t="s">
        <v>9073</v>
      </c>
      <c r="B7893" s="9">
        <v>0</v>
      </c>
      <c r="C7893" s="255" t="s">
        <v>9110</v>
      </c>
      <c r="D7893" s="9">
        <v>0.23735980000000001</v>
      </c>
      <c r="E7893" s="9">
        <v>17477099.499999996</v>
      </c>
      <c r="F7893" s="255" t="s">
        <v>9162</v>
      </c>
      <c r="G7893" s="9">
        <v>1</v>
      </c>
      <c r="H7893" s="255" t="s">
        <v>9171</v>
      </c>
      <c r="I7893" s="9">
        <v>4</v>
      </c>
    </row>
    <row r="7894" spans="1:9">
      <c r="A7894" s="255" t="s">
        <v>9074</v>
      </c>
      <c r="B7894" s="9">
        <v>0</v>
      </c>
      <c r="C7894" s="255" t="s">
        <v>9111</v>
      </c>
      <c r="D7894" s="9">
        <v>0.37766606922998497</v>
      </c>
      <c r="E7894" s="9">
        <v>17477099.499999996</v>
      </c>
      <c r="F7894" s="255" t="s">
        <v>9162</v>
      </c>
      <c r="G7894" s="9">
        <v>1</v>
      </c>
      <c r="H7894" s="255" t="s">
        <v>9172</v>
      </c>
      <c r="I7894" s="9">
        <v>4</v>
      </c>
    </row>
    <row r="7895" spans="1:9">
      <c r="A7895" s="255" t="s">
        <v>9075</v>
      </c>
      <c r="B7895" s="9">
        <v>0</v>
      </c>
      <c r="C7895" s="255" t="s">
        <v>9112</v>
      </c>
      <c r="D7895" s="9">
        <v>0.11010467570834791</v>
      </c>
      <c r="E7895" s="9">
        <v>17477099.499999996</v>
      </c>
      <c r="F7895" s="255" t="s">
        <v>9162</v>
      </c>
      <c r="G7895" s="9">
        <v>1</v>
      </c>
      <c r="H7895" s="255" t="s">
        <v>9172</v>
      </c>
      <c r="I7895" s="9">
        <v>4</v>
      </c>
    </row>
    <row r="7896" spans="1:9">
      <c r="A7896" s="255" t="s">
        <v>9076</v>
      </c>
      <c r="B7896" s="9">
        <v>0</v>
      </c>
      <c r="C7896" s="255" t="s">
        <v>9113</v>
      </c>
      <c r="D7896" s="9">
        <v>4.449482125280492E-2</v>
      </c>
      <c r="E7896" s="9">
        <v>17477099.499999996</v>
      </c>
      <c r="F7896" s="255" t="s">
        <v>9162</v>
      </c>
      <c r="G7896" s="9">
        <v>1</v>
      </c>
      <c r="H7896" s="255" t="s">
        <v>9172</v>
      </c>
      <c r="I7896" s="9">
        <v>4</v>
      </c>
    </row>
    <row r="7897" spans="1:9">
      <c r="A7897" s="255" t="s">
        <v>9077</v>
      </c>
      <c r="B7897" s="9">
        <v>0</v>
      </c>
      <c r="C7897" s="255" t="s">
        <v>9109</v>
      </c>
      <c r="D7897" s="9">
        <v>0.35897079999999998</v>
      </c>
      <c r="E7897" s="9">
        <v>17477099.499999996</v>
      </c>
      <c r="F7897" s="255" t="s">
        <v>9163</v>
      </c>
      <c r="G7897" s="9">
        <v>1</v>
      </c>
      <c r="H7897" s="255" t="s">
        <v>9171</v>
      </c>
      <c r="I7897" s="9">
        <v>4</v>
      </c>
    </row>
    <row r="7898" spans="1:9">
      <c r="A7898" s="255" t="s">
        <v>9078</v>
      </c>
      <c r="B7898" s="9">
        <v>0</v>
      </c>
      <c r="C7898" s="255" t="s">
        <v>9110</v>
      </c>
      <c r="D7898" s="9">
        <v>0.23540990000000001</v>
      </c>
      <c r="E7898" s="9">
        <v>17477099.499999996</v>
      </c>
      <c r="F7898" s="255" t="s">
        <v>9163</v>
      </c>
      <c r="G7898" s="9">
        <v>1</v>
      </c>
      <c r="H7898" s="255" t="s">
        <v>9171</v>
      </c>
      <c r="I7898" s="9">
        <v>4</v>
      </c>
    </row>
    <row r="7899" spans="1:9">
      <c r="A7899" s="255" t="s">
        <v>9079</v>
      </c>
      <c r="B7899" s="9">
        <v>0</v>
      </c>
      <c r="C7899" s="255" t="s">
        <v>9111</v>
      </c>
      <c r="D7899" s="9">
        <v>0.3769619987510982</v>
      </c>
      <c r="E7899" s="9">
        <v>17477099.499999996</v>
      </c>
      <c r="F7899" s="255" t="s">
        <v>9163</v>
      </c>
      <c r="G7899" s="9">
        <v>1</v>
      </c>
      <c r="H7899" s="255" t="s">
        <v>9172</v>
      </c>
      <c r="I7899" s="9">
        <v>4</v>
      </c>
    </row>
    <row r="7900" spans="1:9">
      <c r="A7900" s="255" t="s">
        <v>9080</v>
      </c>
      <c r="B7900" s="9">
        <v>0</v>
      </c>
      <c r="C7900" s="255" t="s">
        <v>9112</v>
      </c>
      <c r="D7900" s="9">
        <v>0.11021230682916965</v>
      </c>
      <c r="E7900" s="9">
        <v>17477099.499999996</v>
      </c>
      <c r="F7900" s="255" t="s">
        <v>9163</v>
      </c>
      <c r="G7900" s="9">
        <v>1</v>
      </c>
      <c r="H7900" s="255" t="s">
        <v>9172</v>
      </c>
      <c r="I7900" s="9">
        <v>4</v>
      </c>
    </row>
    <row r="7901" spans="1:9">
      <c r="A7901" s="255" t="s">
        <v>9081</v>
      </c>
      <c r="B7901" s="9">
        <v>0</v>
      </c>
      <c r="C7901" s="255" t="s">
        <v>9113</v>
      </c>
      <c r="D7901" s="9">
        <v>4.4541755302356129E-2</v>
      </c>
      <c r="E7901" s="9">
        <v>17477099.499999996</v>
      </c>
      <c r="F7901" s="255" t="s">
        <v>9163</v>
      </c>
      <c r="G7901" s="9">
        <v>1</v>
      </c>
      <c r="H7901" s="255" t="s">
        <v>9172</v>
      </c>
      <c r="I7901" s="9">
        <v>4</v>
      </c>
    </row>
    <row r="7902" spans="1:9">
      <c r="A7902" s="255" t="s">
        <v>9082</v>
      </c>
      <c r="B7902" s="9">
        <v>0</v>
      </c>
      <c r="C7902" s="255" t="s">
        <v>9109</v>
      </c>
      <c r="D7902" s="9">
        <v>0.36014859999999999</v>
      </c>
      <c r="E7902" s="9">
        <v>17477099.499999996</v>
      </c>
      <c r="F7902" s="255" t="s">
        <v>9164</v>
      </c>
      <c r="G7902" s="9">
        <v>1</v>
      </c>
      <c r="H7902" s="255" t="s">
        <v>9171</v>
      </c>
      <c r="I7902" s="9">
        <v>4</v>
      </c>
    </row>
    <row r="7903" spans="1:9">
      <c r="A7903" s="255" t="s">
        <v>9083</v>
      </c>
      <c r="B7903" s="9">
        <v>0</v>
      </c>
      <c r="C7903" s="255" t="s">
        <v>9110</v>
      </c>
      <c r="D7903" s="9">
        <v>0.23743139999999999</v>
      </c>
      <c r="E7903" s="9">
        <v>17477099.499999996</v>
      </c>
      <c r="F7903" s="255" t="s">
        <v>9164</v>
      </c>
      <c r="G7903" s="9">
        <v>1</v>
      </c>
      <c r="H7903" s="255" t="s">
        <v>9171</v>
      </c>
      <c r="I7903" s="9">
        <v>4</v>
      </c>
    </row>
    <row r="7904" spans="1:9">
      <c r="A7904" s="255" t="s">
        <v>9084</v>
      </c>
      <c r="B7904" s="9">
        <v>0</v>
      </c>
      <c r="C7904" s="255" t="s">
        <v>9111</v>
      </c>
      <c r="D7904" s="9">
        <v>0.37581313365078506</v>
      </c>
      <c r="E7904" s="9">
        <v>17477099.499999996</v>
      </c>
      <c r="F7904" s="255" t="s">
        <v>9164</v>
      </c>
      <c r="G7904" s="9">
        <v>1</v>
      </c>
      <c r="H7904" s="255" t="s">
        <v>9172</v>
      </c>
      <c r="I7904" s="9">
        <v>4</v>
      </c>
    </row>
    <row r="7905" spans="1:9">
      <c r="A7905" s="255" t="s">
        <v>9085</v>
      </c>
      <c r="B7905" s="9">
        <v>0</v>
      </c>
      <c r="C7905" s="255" t="s">
        <v>9112</v>
      </c>
      <c r="D7905" s="9">
        <v>0.10943412481779147</v>
      </c>
      <c r="E7905" s="9">
        <v>17477099.499999996</v>
      </c>
      <c r="F7905" s="255" t="s">
        <v>9164</v>
      </c>
      <c r="G7905" s="9">
        <v>1</v>
      </c>
      <c r="H7905" s="255" t="s">
        <v>9172</v>
      </c>
      <c r="I7905" s="9">
        <v>4</v>
      </c>
    </row>
    <row r="7906" spans="1:9">
      <c r="A7906" s="255" t="s">
        <v>9086</v>
      </c>
      <c r="B7906" s="9">
        <v>0</v>
      </c>
      <c r="C7906" s="255" t="s">
        <v>9113</v>
      </c>
      <c r="D7906" s="9">
        <v>4.4182036198152835E-2</v>
      </c>
      <c r="E7906" s="9">
        <v>17477099.499999996</v>
      </c>
      <c r="F7906" s="255" t="s">
        <v>9164</v>
      </c>
      <c r="G7906" s="9">
        <v>1</v>
      </c>
      <c r="H7906" s="255" t="s">
        <v>9172</v>
      </c>
      <c r="I7906" s="9">
        <v>4</v>
      </c>
    </row>
    <row r="7907" spans="1:9">
      <c r="A7907" s="255" t="s">
        <v>9087</v>
      </c>
      <c r="B7907" s="9">
        <v>0</v>
      </c>
      <c r="C7907" s="255" t="s">
        <v>9109</v>
      </c>
      <c r="D7907" s="9">
        <v>0.35800090000000001</v>
      </c>
      <c r="E7907" s="9">
        <v>17477099.499999996</v>
      </c>
      <c r="F7907" s="255" t="s">
        <v>9165</v>
      </c>
      <c r="G7907" s="9">
        <v>1</v>
      </c>
      <c r="H7907" s="255" t="s">
        <v>9171</v>
      </c>
      <c r="I7907" s="9">
        <v>4</v>
      </c>
    </row>
    <row r="7908" spans="1:9">
      <c r="A7908" s="255" t="s">
        <v>9088</v>
      </c>
      <c r="B7908" s="9">
        <v>0</v>
      </c>
      <c r="C7908" s="255" t="s">
        <v>9110</v>
      </c>
      <c r="D7908" s="9">
        <v>0.23336299999999999</v>
      </c>
      <c r="E7908" s="9">
        <v>17477099.499999996</v>
      </c>
      <c r="F7908" s="255" t="s">
        <v>9165</v>
      </c>
      <c r="G7908" s="9">
        <v>1</v>
      </c>
      <c r="H7908" s="255" t="s">
        <v>9171</v>
      </c>
      <c r="I7908" s="9">
        <v>4</v>
      </c>
    </row>
    <row r="7909" spans="1:9">
      <c r="A7909" s="255" t="s">
        <v>9089</v>
      </c>
      <c r="B7909" s="9">
        <v>0</v>
      </c>
      <c r="C7909" s="255" t="s">
        <v>9111</v>
      </c>
      <c r="D7909" s="9">
        <v>0.37649575083667858</v>
      </c>
      <c r="E7909" s="9">
        <v>17477099.499999996</v>
      </c>
      <c r="F7909" s="255" t="s">
        <v>9165</v>
      </c>
      <c r="G7909" s="9">
        <v>1</v>
      </c>
      <c r="H7909" s="255" t="s">
        <v>9172</v>
      </c>
      <c r="I7909" s="9">
        <v>4</v>
      </c>
    </row>
    <row r="7910" spans="1:9">
      <c r="A7910" s="255" t="s">
        <v>9090</v>
      </c>
      <c r="B7910" s="9">
        <v>0</v>
      </c>
      <c r="C7910" s="255" t="s">
        <v>9112</v>
      </c>
      <c r="D7910" s="9">
        <v>0.10944125695135712</v>
      </c>
      <c r="E7910" s="9">
        <v>17477099.499999996</v>
      </c>
      <c r="F7910" s="255" t="s">
        <v>9165</v>
      </c>
      <c r="G7910" s="9">
        <v>1</v>
      </c>
      <c r="H7910" s="255" t="s">
        <v>9172</v>
      </c>
      <c r="I7910" s="9">
        <v>4</v>
      </c>
    </row>
    <row r="7911" spans="1:9">
      <c r="A7911" s="255" t="s">
        <v>9091</v>
      </c>
      <c r="B7911" s="9">
        <v>0</v>
      </c>
      <c r="C7911" s="255" t="s">
        <v>9113</v>
      </c>
      <c r="D7911" s="9">
        <v>4.4187089422921974E-2</v>
      </c>
      <c r="E7911" s="9">
        <v>17477099.499999996</v>
      </c>
      <c r="F7911" s="255" t="s">
        <v>9165</v>
      </c>
      <c r="G7911" s="9">
        <v>1</v>
      </c>
      <c r="H7911" s="255" t="s">
        <v>9172</v>
      </c>
      <c r="I7911" s="9">
        <v>4</v>
      </c>
    </row>
    <row r="7912" spans="1:9">
      <c r="A7912" s="255" t="s">
        <v>9092</v>
      </c>
      <c r="B7912" s="9">
        <v>0</v>
      </c>
      <c r="C7912" s="255" t="s">
        <v>9109</v>
      </c>
      <c r="D7912" s="9">
        <v>0.35884169999999999</v>
      </c>
      <c r="E7912" s="9">
        <v>17477099.499999996</v>
      </c>
      <c r="F7912" s="255" t="s">
        <v>9166</v>
      </c>
      <c r="G7912" s="9">
        <v>1</v>
      </c>
      <c r="H7912" s="255" t="s">
        <v>9171</v>
      </c>
      <c r="I7912" s="9">
        <v>4</v>
      </c>
    </row>
    <row r="7913" spans="1:9">
      <c r="A7913" s="255" t="s">
        <v>9093</v>
      </c>
      <c r="B7913" s="9">
        <v>0</v>
      </c>
      <c r="C7913" s="255" t="s">
        <v>9110</v>
      </c>
      <c r="D7913" s="9">
        <v>0.23529539999999999</v>
      </c>
      <c r="E7913" s="9">
        <v>17477099.499999996</v>
      </c>
      <c r="F7913" s="255" t="s">
        <v>9166</v>
      </c>
      <c r="G7913" s="9">
        <v>1</v>
      </c>
      <c r="H7913" s="255" t="s">
        <v>9171</v>
      </c>
      <c r="I7913" s="9">
        <v>4</v>
      </c>
    </row>
    <row r="7914" spans="1:9">
      <c r="A7914" s="255" t="s">
        <v>9094</v>
      </c>
      <c r="B7914" s="9">
        <v>0</v>
      </c>
      <c r="C7914" s="255" t="s">
        <v>9111</v>
      </c>
      <c r="D7914" s="9">
        <v>0.38061673760561648</v>
      </c>
      <c r="E7914" s="9">
        <v>17477099.499999996</v>
      </c>
      <c r="F7914" s="255" t="s">
        <v>9166</v>
      </c>
      <c r="G7914" s="9">
        <v>1</v>
      </c>
      <c r="H7914" s="255" t="s">
        <v>9172</v>
      </c>
      <c r="I7914" s="9">
        <v>4</v>
      </c>
    </row>
    <row r="7915" spans="1:9">
      <c r="A7915" s="255" t="s">
        <v>9095</v>
      </c>
      <c r="B7915" s="9">
        <v>0</v>
      </c>
      <c r="C7915" s="255" t="s">
        <v>9112</v>
      </c>
      <c r="D7915" s="9">
        <v>0.1112101467348621</v>
      </c>
      <c r="E7915" s="9">
        <v>17477099.499999996</v>
      </c>
      <c r="F7915" s="255" t="s">
        <v>9166</v>
      </c>
      <c r="G7915" s="9">
        <v>1</v>
      </c>
      <c r="H7915" s="255" t="s">
        <v>9172</v>
      </c>
      <c r="I7915" s="9">
        <v>4</v>
      </c>
    </row>
    <row r="7916" spans="1:9">
      <c r="A7916" s="255" t="s">
        <v>9096</v>
      </c>
      <c r="B7916" s="9">
        <v>0</v>
      </c>
      <c r="C7916" s="255" t="s">
        <v>9113</v>
      </c>
      <c r="D7916" s="9">
        <v>4.5011166749104929E-2</v>
      </c>
      <c r="E7916" s="9">
        <v>17477099.499999996</v>
      </c>
      <c r="F7916" s="255" t="s">
        <v>9166</v>
      </c>
      <c r="G7916" s="9">
        <v>1</v>
      </c>
      <c r="H7916" s="255" t="s">
        <v>9172</v>
      </c>
      <c r="I7916" s="9">
        <v>4</v>
      </c>
    </row>
    <row r="7917" spans="1:9">
      <c r="A7917" s="255" t="s">
        <v>9097</v>
      </c>
      <c r="B7917" s="9">
        <v>0</v>
      </c>
      <c r="C7917" s="255" t="s">
        <v>9109</v>
      </c>
      <c r="D7917" s="9">
        <v>0.3579638</v>
      </c>
      <c r="E7917" s="9">
        <v>17477099.499999996</v>
      </c>
      <c r="F7917" s="255" t="s">
        <v>9167</v>
      </c>
      <c r="G7917" s="9">
        <v>1</v>
      </c>
      <c r="H7917" s="255" t="s">
        <v>9171</v>
      </c>
      <c r="I7917" s="9">
        <v>4</v>
      </c>
    </row>
    <row r="7918" spans="1:9">
      <c r="A7918" s="255" t="s">
        <v>9098</v>
      </c>
      <c r="B7918" s="9">
        <v>0</v>
      </c>
      <c r="C7918" s="255" t="s">
        <v>9110</v>
      </c>
      <c r="D7918" s="9">
        <v>0.2333248</v>
      </c>
      <c r="E7918" s="9">
        <v>17477099.499999996</v>
      </c>
      <c r="F7918" s="255" t="s">
        <v>9167</v>
      </c>
      <c r="G7918" s="9">
        <v>1</v>
      </c>
      <c r="H7918" s="255" t="s">
        <v>9171</v>
      </c>
      <c r="I7918" s="9">
        <v>4</v>
      </c>
    </row>
    <row r="7919" spans="1:9">
      <c r="A7919" s="255" t="s">
        <v>9099</v>
      </c>
      <c r="B7919" s="9">
        <v>0</v>
      </c>
      <c r="C7919" s="255" t="s">
        <v>9111</v>
      </c>
      <c r="D7919" s="9">
        <v>0.37649575083667858</v>
      </c>
      <c r="E7919" s="9">
        <v>17477099.499999996</v>
      </c>
      <c r="F7919" s="255" t="s">
        <v>9167</v>
      </c>
      <c r="G7919" s="9">
        <v>1</v>
      </c>
      <c r="H7919" s="255" t="s">
        <v>9172</v>
      </c>
      <c r="I7919" s="9">
        <v>4</v>
      </c>
    </row>
    <row r="7920" spans="1:9">
      <c r="A7920" s="255" t="s">
        <v>9100</v>
      </c>
      <c r="B7920" s="9">
        <v>0</v>
      </c>
      <c r="C7920" s="255" t="s">
        <v>9112</v>
      </c>
      <c r="D7920" s="9">
        <v>0.10976249849928432</v>
      </c>
      <c r="E7920" s="9">
        <v>17477099.499999996</v>
      </c>
      <c r="F7920" s="255" t="s">
        <v>9167</v>
      </c>
      <c r="G7920" s="9">
        <v>1</v>
      </c>
      <c r="H7920" s="255" t="s">
        <v>9172</v>
      </c>
      <c r="I7920" s="9">
        <v>4</v>
      </c>
    </row>
    <row r="7921" spans="1:9">
      <c r="A7921" s="255" t="s">
        <v>9101</v>
      </c>
      <c r="B7921" s="9">
        <v>0</v>
      </c>
      <c r="C7921" s="255" t="s">
        <v>9113</v>
      </c>
      <c r="D7921" s="9">
        <v>4.4338116040333934E-2</v>
      </c>
      <c r="E7921" s="9">
        <v>17477099.499999996</v>
      </c>
      <c r="F7921" s="255" t="s">
        <v>9167</v>
      </c>
      <c r="G7921" s="9">
        <v>1</v>
      </c>
      <c r="H7921" s="255" t="s">
        <v>9172</v>
      </c>
      <c r="I7921" s="9">
        <v>4</v>
      </c>
    </row>
  </sheetData>
  <autoFilter ref="A1:I6657"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spans="1:8">
      <c r="A1" t="s">
        <v>9173</v>
      </c>
      <c r="B1" t="s">
        <v>9174</v>
      </c>
      <c r="C1" t="s">
        <v>9175</v>
      </c>
      <c r="D1" t="s">
        <v>9176</v>
      </c>
      <c r="E1" t="s">
        <v>9177</v>
      </c>
      <c r="F1" t="s">
        <v>9178</v>
      </c>
      <c r="G1" t="s">
        <v>9179</v>
      </c>
      <c r="H1" t="s">
        <v>9180</v>
      </c>
    </row>
    <row r="2" spans="1:8">
      <c r="A2" s="9">
        <v>1435.4820681768185</v>
      </c>
      <c r="B2" s="9">
        <v>786.66630537152434</v>
      </c>
      <c r="C2" s="9">
        <v>341.46058625003838</v>
      </c>
      <c r="D2" s="9">
        <v>306.592194456708</v>
      </c>
      <c r="E2" s="9">
        <v>1101524</v>
      </c>
      <c r="F2" s="9">
        <v>1111227</v>
      </c>
      <c r="G2" s="9">
        <v>0.24076910441333813</v>
      </c>
      <c r="H2" t="s">
        <v>9181</v>
      </c>
    </row>
    <row r="3" spans="1:8">
      <c r="A3" s="9">
        <v>2021.7625935792164</v>
      </c>
      <c r="B3" s="9">
        <v>978.00709244752886</v>
      </c>
      <c r="C3" s="9">
        <v>586.2111461053762</v>
      </c>
      <c r="D3" s="9">
        <v>456.4697552799143</v>
      </c>
      <c r="E3" s="9">
        <v>1190855.6709360655</v>
      </c>
      <c r="F3" s="9">
        <v>1201345.5672752208</v>
      </c>
      <c r="G3" s="9">
        <v>0.58992048799327657</v>
      </c>
      <c r="H3" t="s">
        <v>9182</v>
      </c>
    </row>
    <row r="4" spans="1:8">
      <c r="A4" s="9">
        <v>1435.4820681768185</v>
      </c>
      <c r="B4" s="9">
        <v>786.66630537152434</v>
      </c>
      <c r="C4" s="9">
        <v>341.46058625003838</v>
      </c>
      <c r="D4" s="9">
        <v>306.592194456708</v>
      </c>
      <c r="E4" s="9">
        <v>1101524</v>
      </c>
      <c r="F4" s="9">
        <v>1111227</v>
      </c>
      <c r="G4" s="9">
        <v>0.24076910441333813</v>
      </c>
      <c r="H4" t="s">
        <v>9183</v>
      </c>
    </row>
    <row r="5" spans="1:8">
      <c r="A5" s="9">
        <v>2021.7625935792164</v>
      </c>
      <c r="B5" s="9">
        <v>978.00709244752886</v>
      </c>
      <c r="C5" s="9">
        <v>586.2111461053762</v>
      </c>
      <c r="D5" s="9">
        <v>456.4697552799143</v>
      </c>
      <c r="E5" s="9">
        <v>1190855.6709360655</v>
      </c>
      <c r="F5" s="9">
        <v>1201345.5672752208</v>
      </c>
      <c r="G5" s="9">
        <v>0.58992048799327657</v>
      </c>
      <c r="H5" t="s">
        <v>9184</v>
      </c>
    </row>
    <row r="6" spans="1:8">
      <c r="A6" s="9">
        <v>1435.4820681768185</v>
      </c>
      <c r="B6" s="9">
        <v>786.66630537152434</v>
      </c>
      <c r="C6" s="9">
        <v>341.46058625003838</v>
      </c>
      <c r="D6" s="9">
        <v>306.592194456708</v>
      </c>
      <c r="E6" s="9">
        <v>1101524</v>
      </c>
      <c r="F6" s="9">
        <v>1111227</v>
      </c>
      <c r="G6" s="9">
        <v>0.24076910441333813</v>
      </c>
      <c r="H6" t="s">
        <v>9185</v>
      </c>
    </row>
    <row r="7" spans="1:8">
      <c r="A7" s="9">
        <v>2021.7625935792164</v>
      </c>
      <c r="B7" s="9">
        <v>978.00709244752886</v>
      </c>
      <c r="C7" s="9">
        <v>586.2111461053762</v>
      </c>
      <c r="D7" s="9">
        <v>456.4697552799143</v>
      </c>
      <c r="E7" s="9">
        <v>1190855.6709360655</v>
      </c>
      <c r="F7" s="9">
        <v>1201345.5672752208</v>
      </c>
      <c r="G7" s="9">
        <v>0.58992048799327657</v>
      </c>
      <c r="H7" t="s">
        <v>9186</v>
      </c>
    </row>
    <row r="8" spans="1:8">
      <c r="A8" s="9">
        <v>1435.4820681768185</v>
      </c>
      <c r="B8" s="9">
        <v>786.66630537152434</v>
      </c>
      <c r="C8" s="9">
        <v>341.46058625003838</v>
      </c>
      <c r="D8" s="9">
        <v>306.592194456708</v>
      </c>
      <c r="E8" s="9">
        <v>1101524</v>
      </c>
      <c r="F8" s="9">
        <v>1111227</v>
      </c>
      <c r="G8" s="9">
        <v>0.24076910441333813</v>
      </c>
      <c r="H8" t="s">
        <v>9187</v>
      </c>
    </row>
    <row r="9" spans="1:8">
      <c r="A9" s="9">
        <v>2021.7625935792164</v>
      </c>
      <c r="B9" s="9">
        <v>978.00709244752886</v>
      </c>
      <c r="C9" s="9">
        <v>586.2111461053762</v>
      </c>
      <c r="D9" s="9">
        <v>456.4697552799143</v>
      </c>
      <c r="E9" s="9">
        <v>1190855.6709360655</v>
      </c>
      <c r="F9" s="9">
        <v>1201345.5672752208</v>
      </c>
      <c r="G9" s="9">
        <v>0.58992048799327657</v>
      </c>
      <c r="H9" t="s">
        <v>9188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9">
        <v>7.6071281536266673E-3</v>
      </c>
    </row>
    <row r="3" spans="1:2">
      <c r="A3" s="9">
        <v>2</v>
      </c>
      <c r="B3" s="699">
        <v>1.1403041768935227E-2</v>
      </c>
    </row>
    <row r="4" spans="1:2">
      <c r="A4" s="9">
        <v>3</v>
      </c>
      <c r="B4" s="699">
        <v>1.503155567008539E-2</v>
      </c>
    </row>
    <row r="5" spans="1:2">
      <c r="A5" s="9">
        <v>4</v>
      </c>
      <c r="B5" s="699">
        <v>1.8836051790643342E-2</v>
      </c>
    </row>
    <row r="6" spans="1:2">
      <c r="A6" s="9">
        <v>5</v>
      </c>
      <c r="B6" s="699">
        <v>1.9466362127531237E-2</v>
      </c>
    </row>
    <row r="7" spans="1:2">
      <c r="A7" s="9">
        <v>6</v>
      </c>
      <c r="B7" s="699">
        <v>2.5793590814124471E-2</v>
      </c>
    </row>
    <row r="8" spans="1:2">
      <c r="A8" s="9">
        <v>7</v>
      </c>
      <c r="B8" s="699">
        <v>2.9892093995178184E-2</v>
      </c>
    </row>
    <row r="9" spans="1:2">
      <c r="A9" s="9">
        <v>8</v>
      </c>
      <c r="B9" s="699">
        <v>3.2825041813009034E-2</v>
      </c>
    </row>
    <row r="10" spans="1:2">
      <c r="A10" s="9">
        <v>9</v>
      </c>
      <c r="B10" s="699">
        <v>3.5818481066294851E-2</v>
      </c>
    </row>
    <row r="11" spans="1:2">
      <c r="A11" s="9">
        <v>10</v>
      </c>
      <c r="B11" s="699">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9207</v>
      </c>
      <c r="B1" t="s">
        <v>9202</v>
      </c>
      <c r="C1" t="s">
        <v>9203</v>
      </c>
      <c r="D1" t="s">
        <v>9204</v>
      </c>
      <c r="E1" t="s">
        <v>9205</v>
      </c>
      <c r="F1" t="s">
        <v>9189</v>
      </c>
      <c r="G1" t="s">
        <v>9195</v>
      </c>
      <c r="H1" t="s">
        <v>9206</v>
      </c>
    </row>
    <row r="2" spans="1:8">
      <c r="A2" s="9">
        <v>1</v>
      </c>
      <c r="B2" s="9">
        <v>0.7667091442828875</v>
      </c>
      <c r="C2" s="9">
        <v>20.159896653722903</v>
      </c>
      <c r="D2" s="9">
        <v>2.3112935461322905</v>
      </c>
      <c r="E2" s="9">
        <v>0.32771427172971412</v>
      </c>
      <c r="F2" s="9">
        <v>0</v>
      </c>
      <c r="G2" s="9">
        <v>76.434386384132196</v>
      </c>
      <c r="H2" s="9">
        <v>1</v>
      </c>
    </row>
    <row r="3" spans="1:8">
      <c r="A3" s="9">
        <v>2</v>
      </c>
      <c r="B3" s="9">
        <v>8.6411515316118459E-2</v>
      </c>
      <c r="C3" s="9">
        <v>27.418677529404228</v>
      </c>
      <c r="D3" s="9">
        <v>5.2325682799888007</v>
      </c>
      <c r="E3" s="9">
        <v>3.5702730454334262</v>
      </c>
      <c r="F3" s="9">
        <v>0</v>
      </c>
      <c r="G3" s="9">
        <v>63.692069629857428</v>
      </c>
      <c r="H3" s="9">
        <v>1</v>
      </c>
    </row>
    <row r="4" spans="1:8">
      <c r="A4" s="9">
        <v>3</v>
      </c>
      <c r="B4" s="9">
        <v>8.2722498478128584E-2</v>
      </c>
      <c r="C4" s="9">
        <v>33.418942902631116</v>
      </c>
      <c r="D4" s="9">
        <v>10.96762261408341</v>
      </c>
      <c r="E4" s="9">
        <v>7.2306353242367667</v>
      </c>
      <c r="F4" s="9">
        <v>0</v>
      </c>
      <c r="G4" s="9">
        <v>48.300076660570582</v>
      </c>
      <c r="H4" s="9">
        <v>1</v>
      </c>
    </row>
    <row r="5" spans="1:8">
      <c r="A5" s="9">
        <v>4</v>
      </c>
      <c r="B5" s="9">
        <v>0.10128108483241217</v>
      </c>
      <c r="C5" s="9">
        <v>34.704989717861743</v>
      </c>
      <c r="D5" s="9">
        <v>14.110784068666163</v>
      </c>
      <c r="E5" s="9">
        <v>9.9519593725719648</v>
      </c>
      <c r="F5" s="9">
        <v>0</v>
      </c>
      <c r="G5" s="9">
        <v>41.130985756067716</v>
      </c>
      <c r="H5" s="9">
        <v>1</v>
      </c>
    </row>
    <row r="6" spans="1:8">
      <c r="A6" s="9">
        <v>5</v>
      </c>
      <c r="B6" s="9">
        <v>0.22813828293069496</v>
      </c>
      <c r="C6" s="9">
        <v>38.435856040425826</v>
      </c>
      <c r="D6" s="9">
        <v>18.077070076751614</v>
      </c>
      <c r="E6" s="9">
        <v>14.861129912153856</v>
      </c>
      <c r="F6" s="9">
        <v>0</v>
      </c>
      <c r="G6" s="9">
        <v>28.397805687738011</v>
      </c>
      <c r="H6" s="9">
        <v>1</v>
      </c>
    </row>
    <row r="7" spans="1:8">
      <c r="A7" s="9">
        <v>6</v>
      </c>
      <c r="B7" s="9">
        <v>6.7179343001454131E-2</v>
      </c>
      <c r="C7" s="9">
        <v>41.635589744846655</v>
      </c>
      <c r="D7" s="9">
        <v>16.02108998949409</v>
      </c>
      <c r="E7" s="9">
        <v>20.78877650027513</v>
      </c>
      <c r="F7" s="9">
        <v>0</v>
      </c>
      <c r="G7" s="9">
        <v>21.487364422382672</v>
      </c>
      <c r="H7" s="9">
        <v>1</v>
      </c>
    </row>
    <row r="8" spans="1:8">
      <c r="A8" s="9">
        <v>7</v>
      </c>
      <c r="B8" s="9">
        <v>0</v>
      </c>
      <c r="C8" s="9">
        <v>39.626277931476451</v>
      </c>
      <c r="D8" s="9">
        <v>21.129665016233574</v>
      </c>
      <c r="E8" s="9">
        <v>23.96827228007519</v>
      </c>
      <c r="F8" s="9">
        <v>0</v>
      </c>
      <c r="G8" s="9">
        <v>15.275784772214784</v>
      </c>
      <c r="H8" s="9">
        <v>1</v>
      </c>
    </row>
    <row r="9" spans="1:8">
      <c r="A9" s="9">
        <v>8</v>
      </c>
      <c r="B9" s="9">
        <v>0</v>
      </c>
      <c r="C9" s="9">
        <v>31.638576463129116</v>
      </c>
      <c r="D9" s="9">
        <v>22.403453544544348</v>
      </c>
      <c r="E9" s="9">
        <v>33.330459516827098</v>
      </c>
      <c r="F9" s="9">
        <v>0</v>
      </c>
      <c r="G9" s="9">
        <v>12.627510475499438</v>
      </c>
      <c r="H9" s="9">
        <v>1</v>
      </c>
    </row>
    <row r="10" spans="1:8">
      <c r="A10" s="9">
        <v>9</v>
      </c>
      <c r="B10" s="9">
        <v>0</v>
      </c>
      <c r="C10" s="9">
        <v>32.976657955572882</v>
      </c>
      <c r="D10" s="9">
        <v>27.089832791501177</v>
      </c>
      <c r="E10" s="9">
        <v>33.346353856088058</v>
      </c>
      <c r="F10" s="9">
        <v>9.5680212158807398E-2</v>
      </c>
      <c r="G10" s="9">
        <v>6.4914751846790626</v>
      </c>
      <c r="H10" s="9">
        <v>1</v>
      </c>
    </row>
    <row r="11" spans="1:8">
      <c r="A11" s="9">
        <v>10</v>
      </c>
      <c r="B11" s="9">
        <v>0</v>
      </c>
      <c r="C11" s="9">
        <v>24.034928322096935</v>
      </c>
      <c r="D11" s="9">
        <v>26.191508142624979</v>
      </c>
      <c r="E11" s="9">
        <v>45.950634840839619</v>
      </c>
      <c r="F11" s="9">
        <v>0.56243493371077413</v>
      </c>
      <c r="G11" s="9">
        <v>3.2604937607277007</v>
      </c>
      <c r="H11" s="9">
        <v>1</v>
      </c>
    </row>
    <row r="12" spans="1:8">
      <c r="A12" s="9">
        <v>1</v>
      </c>
      <c r="B12" s="9">
        <v>0.76670914428288739</v>
      </c>
      <c r="C12" s="9">
        <v>20.159896653722889</v>
      </c>
      <c r="D12" s="9">
        <v>2.3112935461322897</v>
      </c>
      <c r="E12" s="9">
        <v>0.32771427172971407</v>
      </c>
      <c r="F12" s="9">
        <v>0</v>
      </c>
      <c r="G12" s="9">
        <v>76.434386384132225</v>
      </c>
      <c r="H12" s="9">
        <v>2</v>
      </c>
    </row>
    <row r="13" spans="1:8">
      <c r="A13" s="9">
        <v>2</v>
      </c>
      <c r="B13" s="9">
        <v>8.6411515316118542E-2</v>
      </c>
      <c r="C13" s="9">
        <v>27.418677529404256</v>
      </c>
      <c r="D13" s="9">
        <v>5.232568279988806</v>
      </c>
      <c r="E13" s="9">
        <v>3.5702730454334288</v>
      </c>
      <c r="F13" s="9">
        <v>0</v>
      </c>
      <c r="G13" s="9">
        <v>63.692069629857386</v>
      </c>
      <c r="H13" s="9">
        <v>2</v>
      </c>
    </row>
    <row r="14" spans="1:8">
      <c r="A14" s="9">
        <v>3</v>
      </c>
      <c r="B14" s="9">
        <v>8.2722498478128528E-2</v>
      </c>
      <c r="C14" s="9">
        <v>33.418942902631102</v>
      </c>
      <c r="D14" s="9">
        <v>10.9676226140834</v>
      </c>
      <c r="E14" s="9">
        <v>7.2306353242367631</v>
      </c>
      <c r="F14" s="9">
        <v>0</v>
      </c>
      <c r="G14" s="9">
        <v>48.300076660570603</v>
      </c>
      <c r="H14" s="9">
        <v>2</v>
      </c>
    </row>
    <row r="15" spans="1:8">
      <c r="A15" s="9">
        <v>4</v>
      </c>
      <c r="B15" s="9">
        <v>0.10128108483241215</v>
      </c>
      <c r="C15" s="9">
        <v>34.704989717861729</v>
      </c>
      <c r="D15" s="9">
        <v>14.110784068666165</v>
      </c>
      <c r="E15" s="9">
        <v>9.9519593725719631</v>
      </c>
      <c r="F15" s="9">
        <v>0</v>
      </c>
      <c r="G15" s="9">
        <v>41.13098575606773</v>
      </c>
      <c r="H15" s="9">
        <v>2</v>
      </c>
    </row>
    <row r="16" spans="1:8">
      <c r="A16" s="9">
        <v>5</v>
      </c>
      <c r="B16" s="9">
        <v>0.22813828293069516</v>
      </c>
      <c r="C16" s="9">
        <v>38.435856040425861</v>
      </c>
      <c r="D16" s="9">
        <v>18.077070076751621</v>
      </c>
      <c r="E16" s="9">
        <v>14.861129912153864</v>
      </c>
      <c r="F16" s="9">
        <v>0</v>
      </c>
      <c r="G16" s="9">
        <v>28.397805687737954</v>
      </c>
      <c r="H16" s="9">
        <v>2</v>
      </c>
    </row>
    <row r="17" spans="1:8">
      <c r="A17" s="9">
        <v>6</v>
      </c>
      <c r="B17" s="9">
        <v>6.7179343001454062E-2</v>
      </c>
      <c r="C17" s="9">
        <v>41.635589744846605</v>
      </c>
      <c r="D17" s="9">
        <v>16.021089989494076</v>
      </c>
      <c r="E17" s="9">
        <v>20.788776500275091</v>
      </c>
      <c r="F17" s="9">
        <v>0</v>
      </c>
      <c r="G17" s="9">
        <v>21.487364422382772</v>
      </c>
      <c r="H17" s="9">
        <v>2</v>
      </c>
    </row>
    <row r="18" spans="1:8">
      <c r="A18" s="9">
        <v>7</v>
      </c>
      <c r="B18" s="9">
        <v>0</v>
      </c>
      <c r="C18" s="9">
        <v>39.62627793147643</v>
      </c>
      <c r="D18" s="9">
        <v>21.129665016233563</v>
      </c>
      <c r="E18" s="9">
        <v>23.96827228007518</v>
      </c>
      <c r="F18" s="9">
        <v>0</v>
      </c>
      <c r="G18" s="9">
        <v>15.275784772214829</v>
      </c>
      <c r="H18" s="9">
        <v>2</v>
      </c>
    </row>
    <row r="19" spans="1:8">
      <c r="A19" s="9">
        <v>8</v>
      </c>
      <c r="B19" s="9">
        <v>0</v>
      </c>
      <c r="C19" s="9">
        <v>31.638576463129091</v>
      </c>
      <c r="D19" s="9">
        <v>22.403453544544352</v>
      </c>
      <c r="E19" s="9">
        <v>33.330459516827098</v>
      </c>
      <c r="F19" s="9">
        <v>0</v>
      </c>
      <c r="G19" s="9">
        <v>12.627510475499459</v>
      </c>
      <c r="H19" s="9">
        <v>2</v>
      </c>
    </row>
    <row r="20" spans="1:8">
      <c r="A20" s="9">
        <v>9</v>
      </c>
      <c r="B20" s="9">
        <v>0</v>
      </c>
      <c r="C20" s="9">
        <v>32.976657955572882</v>
      </c>
      <c r="D20" s="9">
        <v>27.089832791501188</v>
      </c>
      <c r="E20" s="9">
        <v>33.346353856088093</v>
      </c>
      <c r="F20" s="9">
        <v>9.5680212158807468E-2</v>
      </c>
      <c r="G20" s="9">
        <v>6.4914751846790182</v>
      </c>
      <c r="H20" s="9">
        <v>2</v>
      </c>
    </row>
    <row r="21" spans="1:8">
      <c r="A21" s="9">
        <v>10</v>
      </c>
      <c r="B21" s="9">
        <v>0</v>
      </c>
      <c r="C21" s="9">
        <v>24.034928322096917</v>
      </c>
      <c r="D21" s="9">
        <v>26.191508142624986</v>
      </c>
      <c r="E21" s="9">
        <v>45.950634840839612</v>
      </c>
      <c r="F21" s="9">
        <v>0.56243493371077424</v>
      </c>
      <c r="G21" s="9">
        <v>3.2604937607277118</v>
      </c>
      <c r="H21" s="9">
        <v>2</v>
      </c>
    </row>
    <row r="22" spans="1:8">
      <c r="A22" s="9">
        <v>1</v>
      </c>
      <c r="B22" s="9">
        <v>14.42407487585001</v>
      </c>
      <c r="C22" s="9">
        <v>7.8471421154343899</v>
      </c>
      <c r="D22" s="9">
        <v>0.96668235285365522</v>
      </c>
      <c r="E22" s="9">
        <v>0.3277142717297139</v>
      </c>
      <c r="F22" s="9">
        <v>0</v>
      </c>
      <c r="G22" s="9">
        <v>76.434386384132239</v>
      </c>
      <c r="H22" s="9">
        <v>3</v>
      </c>
    </row>
    <row r="23" spans="1:8">
      <c r="A23" s="9">
        <v>2</v>
      </c>
      <c r="B23" s="9">
        <v>17.511452786707661</v>
      </c>
      <c r="C23" s="9">
        <v>13.59380337129244</v>
      </c>
      <c r="D23" s="9">
        <v>2.2095932508981377</v>
      </c>
      <c r="E23" s="9">
        <v>2.9930809612443263</v>
      </c>
      <c r="F23" s="9">
        <v>0</v>
      </c>
      <c r="G23" s="9">
        <v>63.692069629857428</v>
      </c>
      <c r="H23" s="9">
        <v>3</v>
      </c>
    </row>
    <row r="24" spans="1:8">
      <c r="A24" s="9">
        <v>3</v>
      </c>
      <c r="B24" s="9">
        <v>18.798557426873959</v>
      </c>
      <c r="C24" s="9">
        <v>22.272145038448571</v>
      </c>
      <c r="D24" s="9">
        <v>5.6803382491957688</v>
      </c>
      <c r="E24" s="9">
        <v>4.9488826249111053</v>
      </c>
      <c r="F24" s="9">
        <v>0</v>
      </c>
      <c r="G24" s="9">
        <v>48.300076660570589</v>
      </c>
      <c r="H24" s="9">
        <v>3</v>
      </c>
    </row>
    <row r="25" spans="1:8">
      <c r="A25" s="9">
        <v>4</v>
      </c>
      <c r="B25" s="9">
        <v>19.746410128813096</v>
      </c>
      <c r="C25" s="9">
        <v>25.804591000475757</v>
      </c>
      <c r="D25" s="9">
        <v>6.451720900653549</v>
      </c>
      <c r="E25" s="9">
        <v>6.8662922139898912</v>
      </c>
      <c r="F25" s="9">
        <v>0</v>
      </c>
      <c r="G25" s="9">
        <v>41.130985756067709</v>
      </c>
      <c r="H25" s="9">
        <v>3</v>
      </c>
    </row>
    <row r="26" spans="1:8">
      <c r="A26" s="9">
        <v>5</v>
      </c>
      <c r="B26" s="9">
        <v>21.280564990038943</v>
      </c>
      <c r="C26" s="9">
        <v>23.976836302495951</v>
      </c>
      <c r="D26" s="9">
        <v>17.788512280944801</v>
      </c>
      <c r="E26" s="9">
        <v>8.5562807387823341</v>
      </c>
      <c r="F26" s="9">
        <v>0</v>
      </c>
      <c r="G26" s="9">
        <v>28.397805687737975</v>
      </c>
      <c r="H26" s="9">
        <v>3</v>
      </c>
    </row>
    <row r="27" spans="1:8">
      <c r="A27" s="9">
        <v>6</v>
      </c>
      <c r="B27" s="9">
        <v>20.714009686033162</v>
      </c>
      <c r="C27" s="9">
        <v>31.18493921693511</v>
      </c>
      <c r="D27" s="9">
        <v>13.844238361236224</v>
      </c>
      <c r="E27" s="9">
        <v>12.769448313412751</v>
      </c>
      <c r="F27" s="9">
        <v>0</v>
      </c>
      <c r="G27" s="9">
        <v>21.487364422382747</v>
      </c>
      <c r="H27" s="9">
        <v>3</v>
      </c>
    </row>
    <row r="28" spans="1:8">
      <c r="A28" s="9">
        <v>7</v>
      </c>
      <c r="B28" s="9">
        <v>17.464393527789525</v>
      </c>
      <c r="C28" s="9">
        <v>35.598259862944303</v>
      </c>
      <c r="D28" s="9">
        <v>17.384890729101162</v>
      </c>
      <c r="E28" s="9">
        <v>14.276671107950223</v>
      </c>
      <c r="F28" s="9">
        <v>0</v>
      </c>
      <c r="G28" s="9">
        <v>15.275784772214784</v>
      </c>
      <c r="H28" s="9">
        <v>3</v>
      </c>
    </row>
    <row r="29" spans="1:8">
      <c r="A29" s="9">
        <v>8</v>
      </c>
      <c r="B29" s="9">
        <v>14.690801680842505</v>
      </c>
      <c r="C29" s="9">
        <v>30.451007422568171</v>
      </c>
      <c r="D29" s="9">
        <v>20.825828594359226</v>
      </c>
      <c r="E29" s="9">
        <v>21.404851826730674</v>
      </c>
      <c r="F29" s="9">
        <v>0</v>
      </c>
      <c r="G29" s="9">
        <v>12.627510475499426</v>
      </c>
      <c r="H29" s="9">
        <v>3</v>
      </c>
    </row>
    <row r="30" spans="1:8">
      <c r="A30" s="9">
        <v>9</v>
      </c>
      <c r="B30" s="9">
        <v>14.364519170060444</v>
      </c>
      <c r="C30" s="9">
        <v>35.916729789034612</v>
      </c>
      <c r="D30" s="9">
        <v>19.515711310008449</v>
      </c>
      <c r="E30" s="9">
        <v>23.615884334058627</v>
      </c>
      <c r="F30" s="9">
        <v>9.5680212158807426E-2</v>
      </c>
      <c r="G30" s="9">
        <v>6.4914751846790413</v>
      </c>
      <c r="H30" s="9">
        <v>3</v>
      </c>
    </row>
    <row r="31" spans="1:8">
      <c r="A31" s="9">
        <v>10</v>
      </c>
      <c r="B31" s="9">
        <v>9.7841429101391562</v>
      </c>
      <c r="C31" s="9">
        <v>26.574599359292371</v>
      </c>
      <c r="D31" s="9">
        <v>28.662082760156594</v>
      </c>
      <c r="E31" s="9">
        <v>31.156246275973203</v>
      </c>
      <c r="F31" s="9">
        <v>0.56243493371077324</v>
      </c>
      <c r="G31" s="9">
        <v>3.2604937607279005</v>
      </c>
      <c r="H31" s="9">
        <v>3</v>
      </c>
    </row>
    <row r="32" spans="1:8">
      <c r="A32" s="9">
        <v>1</v>
      </c>
      <c r="B32" s="9">
        <v>14.424074875850005</v>
      </c>
      <c r="C32" s="9">
        <v>7.8471421154343846</v>
      </c>
      <c r="D32" s="9">
        <v>0.96668235285365478</v>
      </c>
      <c r="E32" s="9">
        <v>0.32771427172971379</v>
      </c>
      <c r="F32" s="9">
        <v>0</v>
      </c>
      <c r="G32" s="9">
        <v>76.434386384132253</v>
      </c>
      <c r="H32" s="9">
        <v>4</v>
      </c>
    </row>
    <row r="33" spans="1:8">
      <c r="A33" s="9">
        <v>2</v>
      </c>
      <c r="B33" s="9">
        <v>17.511452786707675</v>
      </c>
      <c r="C33" s="9">
        <v>13.59380337129245</v>
      </c>
      <c r="D33" s="9">
        <v>2.2095932508981391</v>
      </c>
      <c r="E33" s="9">
        <v>2.993080961244329</v>
      </c>
      <c r="F33" s="9">
        <v>0</v>
      </c>
      <c r="G33" s="9">
        <v>63.692069629857407</v>
      </c>
      <c r="H33" s="9">
        <v>4</v>
      </c>
    </row>
    <row r="34" spans="1:8">
      <c r="A34" s="9">
        <v>3</v>
      </c>
      <c r="B34" s="9">
        <v>18.79855742687397</v>
      </c>
      <c r="C34" s="9">
        <v>22.272145038448613</v>
      </c>
      <c r="D34" s="9">
        <v>5.6803382491957777</v>
      </c>
      <c r="E34" s="9">
        <v>4.9488826249111098</v>
      </c>
      <c r="F34" s="9">
        <v>0</v>
      </c>
      <c r="G34" s="9">
        <v>48.300076660570532</v>
      </c>
      <c r="H34" s="9">
        <v>4</v>
      </c>
    </row>
    <row r="35" spans="1:8">
      <c r="A35" s="9">
        <v>4</v>
      </c>
      <c r="B35" s="9">
        <v>19.7464101288131</v>
      </c>
      <c r="C35" s="9">
        <v>25.804591000475757</v>
      </c>
      <c r="D35" s="9">
        <v>6.451720900653549</v>
      </c>
      <c r="E35" s="9">
        <v>6.8662922139898903</v>
      </c>
      <c r="F35" s="9">
        <v>0</v>
      </c>
      <c r="G35" s="9">
        <v>41.130985756067709</v>
      </c>
      <c r="H35" s="9">
        <v>4</v>
      </c>
    </row>
    <row r="36" spans="1:8">
      <c r="A36" s="9">
        <v>5</v>
      </c>
      <c r="B36" s="9">
        <v>21.280564990038918</v>
      </c>
      <c r="C36" s="9">
        <v>23.976836302495911</v>
      </c>
      <c r="D36" s="9">
        <v>17.788512280944776</v>
      </c>
      <c r="E36" s="9">
        <v>8.5562807387823234</v>
      </c>
      <c r="F36" s="9">
        <v>0</v>
      </c>
      <c r="G36" s="9">
        <v>28.397805687738064</v>
      </c>
      <c r="H36" s="9">
        <v>4</v>
      </c>
    </row>
    <row r="37" spans="1:8">
      <c r="A37" s="9">
        <v>6</v>
      </c>
      <c r="B37" s="9">
        <v>20.714009686033197</v>
      </c>
      <c r="C37" s="9">
        <v>31.184939216935152</v>
      </c>
      <c r="D37" s="9">
        <v>13.844238361236242</v>
      </c>
      <c r="E37" s="9">
        <v>12.76944831341277</v>
      </c>
      <c r="F37" s="9">
        <v>0</v>
      </c>
      <c r="G37" s="9">
        <v>21.487364422382637</v>
      </c>
      <c r="H37" s="9">
        <v>4</v>
      </c>
    </row>
    <row r="38" spans="1:8">
      <c r="A38" s="9">
        <v>7</v>
      </c>
      <c r="B38" s="9">
        <v>17.464393527789515</v>
      </c>
      <c r="C38" s="9">
        <v>35.598259862944289</v>
      </c>
      <c r="D38" s="9">
        <v>17.384890729101166</v>
      </c>
      <c r="E38" s="9">
        <v>14.276671107950214</v>
      </c>
      <c r="F38" s="9">
        <v>0</v>
      </c>
      <c r="G38" s="9">
        <v>15.275784772214818</v>
      </c>
      <c r="H38" s="9">
        <v>4</v>
      </c>
    </row>
    <row r="39" spans="1:8">
      <c r="A39" s="9">
        <v>8</v>
      </c>
      <c r="B39" s="9">
        <v>14.690801680842513</v>
      </c>
      <c r="C39" s="9">
        <v>30.451007422568182</v>
      </c>
      <c r="D39" s="9">
        <v>20.82582859435924</v>
      </c>
      <c r="E39" s="9">
        <v>21.404851826730685</v>
      </c>
      <c r="F39" s="9">
        <v>0</v>
      </c>
      <c r="G39" s="9">
        <v>12.627510475499371</v>
      </c>
      <c r="H39" s="9">
        <v>4</v>
      </c>
    </row>
    <row r="40" spans="1:8">
      <c r="A40" s="9">
        <v>9</v>
      </c>
      <c r="B40" s="9">
        <v>14.364519170060447</v>
      </c>
      <c r="C40" s="9">
        <v>35.916729789034619</v>
      </c>
      <c r="D40" s="9">
        <v>19.515711310008452</v>
      </c>
      <c r="E40" s="9">
        <v>23.615884334058617</v>
      </c>
      <c r="F40" s="9">
        <v>9.568021215880744E-2</v>
      </c>
      <c r="G40" s="9">
        <v>6.4914751846790413</v>
      </c>
      <c r="H40" s="9">
        <v>4</v>
      </c>
    </row>
    <row r="41" spans="1:8">
      <c r="A41" s="9">
        <v>10</v>
      </c>
      <c r="B41" s="9">
        <v>9.7841429101391633</v>
      </c>
      <c r="C41" s="9">
        <v>26.574599359292396</v>
      </c>
      <c r="D41" s="9">
        <v>28.662082760156604</v>
      </c>
      <c r="E41" s="9">
        <v>31.156246275973238</v>
      </c>
      <c r="F41" s="9">
        <v>0.56243493371077358</v>
      </c>
      <c r="G41" s="9">
        <v>3.2604937607278117</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9207</v>
      </c>
      <c r="B1" t="s">
        <v>9190</v>
      </c>
      <c r="C1" t="s">
        <v>9191</v>
      </c>
      <c r="D1" t="s">
        <v>9192</v>
      </c>
      <c r="E1" t="s">
        <v>9193</v>
      </c>
      <c r="F1" t="s">
        <v>9194</v>
      </c>
      <c r="G1" t="s">
        <v>9195</v>
      </c>
      <c r="H1" t="s">
        <v>9206</v>
      </c>
    </row>
    <row r="2" spans="1:8">
      <c r="A2" s="9">
        <v>1</v>
      </c>
      <c r="B2" s="9">
        <v>14.253768159800117</v>
      </c>
      <c r="C2" s="9">
        <v>9.31184545606766</v>
      </c>
      <c r="D2" s="9">
        <v>0</v>
      </c>
      <c r="E2" s="9">
        <v>0</v>
      </c>
      <c r="F2" s="9">
        <v>0</v>
      </c>
      <c r="G2" s="9">
        <v>76.434386384132225</v>
      </c>
      <c r="H2" s="9">
        <v>1</v>
      </c>
    </row>
    <row r="3" spans="1:8">
      <c r="A3" s="9">
        <v>2</v>
      </c>
      <c r="B3" s="9">
        <v>16.42476832549189</v>
      </c>
      <c r="C3" s="9">
        <v>19.883162044650714</v>
      </c>
      <c r="D3" s="9">
        <v>0</v>
      </c>
      <c r="E3" s="9">
        <v>0</v>
      </c>
      <c r="F3" s="9">
        <v>0</v>
      </c>
      <c r="G3" s="9">
        <v>63.692069629857393</v>
      </c>
      <c r="H3" s="9">
        <v>1</v>
      </c>
    </row>
    <row r="4" spans="1:8">
      <c r="A4" s="9">
        <v>3</v>
      </c>
      <c r="B4" s="9">
        <v>23.49264822681079</v>
      </c>
      <c r="C4" s="9">
        <v>28.207275112618657</v>
      </c>
      <c r="D4" s="9">
        <v>0</v>
      </c>
      <c r="E4" s="9">
        <v>0</v>
      </c>
      <c r="F4" s="9">
        <v>0</v>
      </c>
      <c r="G4" s="9">
        <v>48.300076660570554</v>
      </c>
      <c r="H4" s="9">
        <v>1</v>
      </c>
    </row>
    <row r="5" spans="1:8">
      <c r="A5" s="9">
        <v>4</v>
      </c>
      <c r="B5" s="9">
        <v>23.799679726269172</v>
      </c>
      <c r="C5" s="9">
        <v>35.069334517663151</v>
      </c>
      <c r="D5" s="9">
        <v>0</v>
      </c>
      <c r="E5" s="9">
        <v>0</v>
      </c>
      <c r="F5" s="9">
        <v>0</v>
      </c>
      <c r="G5" s="9">
        <v>41.130985756067687</v>
      </c>
      <c r="H5" s="9">
        <v>1</v>
      </c>
    </row>
    <row r="6" spans="1:8">
      <c r="A6" s="9">
        <v>5</v>
      </c>
      <c r="B6" s="9">
        <v>28.358044908500407</v>
      </c>
      <c r="C6" s="9">
        <v>43.244149403761618</v>
      </c>
      <c r="D6" s="9">
        <v>0</v>
      </c>
      <c r="E6" s="9">
        <v>0</v>
      </c>
      <c r="F6" s="9">
        <v>0</v>
      </c>
      <c r="G6" s="9">
        <v>28.397805687737975</v>
      </c>
      <c r="H6" s="9">
        <v>1</v>
      </c>
    </row>
    <row r="7" spans="1:8">
      <c r="A7" s="9">
        <v>6</v>
      </c>
      <c r="B7" s="9">
        <v>28.039608266372852</v>
      </c>
      <c r="C7" s="9">
        <v>50.473027311244422</v>
      </c>
      <c r="D7" s="9">
        <v>0</v>
      </c>
      <c r="E7" s="9">
        <v>0</v>
      </c>
      <c r="F7" s="9">
        <v>0</v>
      </c>
      <c r="G7" s="9">
        <v>21.487364422382726</v>
      </c>
      <c r="H7" s="9">
        <v>1</v>
      </c>
    </row>
    <row r="8" spans="1:8">
      <c r="A8" s="9">
        <v>7</v>
      </c>
      <c r="B8" s="9">
        <v>26.452968599371534</v>
      </c>
      <c r="C8" s="9">
        <v>58.271246628413699</v>
      </c>
      <c r="D8" s="9">
        <v>0</v>
      </c>
      <c r="E8" s="9">
        <v>0</v>
      </c>
      <c r="F8" s="9">
        <v>0</v>
      </c>
      <c r="G8" s="9">
        <v>15.275784772214763</v>
      </c>
      <c r="H8" s="9">
        <v>1</v>
      </c>
    </row>
    <row r="9" spans="1:8">
      <c r="A9" s="9">
        <v>8</v>
      </c>
      <c r="B9" s="9">
        <v>28.296591717032381</v>
      </c>
      <c r="C9" s="9">
        <v>59.075897807468159</v>
      </c>
      <c r="D9" s="9">
        <v>0</v>
      </c>
      <c r="E9" s="9">
        <v>0</v>
      </c>
      <c r="F9" s="9">
        <v>0</v>
      </c>
      <c r="G9" s="9">
        <v>12.627510475499459</v>
      </c>
      <c r="H9" s="9">
        <v>1</v>
      </c>
    </row>
    <row r="10" spans="1:8">
      <c r="A10" s="9">
        <v>9</v>
      </c>
      <c r="B10" s="9">
        <v>31.065129583884449</v>
      </c>
      <c r="C10" s="9">
        <v>62.347715019277636</v>
      </c>
      <c r="D10" s="9">
        <v>0</v>
      </c>
      <c r="E10" s="9">
        <v>0</v>
      </c>
      <c r="F10" s="9">
        <v>9.5680212158807385E-2</v>
      </c>
      <c r="G10" s="9">
        <v>6.491475184679107</v>
      </c>
      <c r="H10" s="9">
        <v>1</v>
      </c>
    </row>
    <row r="11" spans="1:8">
      <c r="A11" s="9">
        <v>10</v>
      </c>
      <c r="B11" s="9">
        <v>33.566078723037926</v>
      </c>
      <c r="C11" s="9">
        <v>58.140814315006153</v>
      </c>
      <c r="D11" s="9">
        <v>1.2659660165680025</v>
      </c>
      <c r="E11" s="9">
        <v>3.204212250949364</v>
      </c>
      <c r="F11" s="9">
        <v>0.56243493371077369</v>
      </c>
      <c r="G11" s="9">
        <v>3.2604937607277784</v>
      </c>
      <c r="H11" s="9">
        <v>1</v>
      </c>
    </row>
    <row r="12" spans="1:8">
      <c r="A12" s="9">
        <v>1</v>
      </c>
      <c r="B12" s="9">
        <v>14.253768159800112</v>
      </c>
      <c r="C12" s="9">
        <v>9.3118454560676547</v>
      </c>
      <c r="D12" s="9">
        <v>0</v>
      </c>
      <c r="E12" s="9">
        <v>0</v>
      </c>
      <c r="F12" s="9">
        <v>0</v>
      </c>
      <c r="G12" s="9">
        <v>76.434386384132239</v>
      </c>
      <c r="H12" s="9">
        <v>2</v>
      </c>
    </row>
    <row r="13" spans="1:8">
      <c r="A13" s="9">
        <v>2</v>
      </c>
      <c r="B13" s="9">
        <v>16.424768325491875</v>
      </c>
      <c r="C13" s="9">
        <v>19.8831620446507</v>
      </c>
      <c r="D13" s="9">
        <v>0</v>
      </c>
      <c r="E13" s="9">
        <v>0</v>
      </c>
      <c r="F13" s="9">
        <v>0</v>
      </c>
      <c r="G13" s="9">
        <v>63.692069629857428</v>
      </c>
      <c r="H13" s="9">
        <v>2</v>
      </c>
    </row>
    <row r="14" spans="1:8">
      <c r="A14" s="9">
        <v>3</v>
      </c>
      <c r="B14" s="9">
        <v>23.492648226810765</v>
      </c>
      <c r="C14" s="9">
        <v>28.207275112618635</v>
      </c>
      <c r="D14" s="9">
        <v>0</v>
      </c>
      <c r="E14" s="9">
        <v>0</v>
      </c>
      <c r="F14" s="9">
        <v>0</v>
      </c>
      <c r="G14" s="9">
        <v>48.300076660570603</v>
      </c>
      <c r="H14" s="9">
        <v>2</v>
      </c>
    </row>
    <row r="15" spans="1:8">
      <c r="A15" s="9">
        <v>4</v>
      </c>
      <c r="B15" s="9">
        <v>23.799679726269183</v>
      </c>
      <c r="C15" s="9">
        <v>35.069334517663137</v>
      </c>
      <c r="D15" s="9">
        <v>0</v>
      </c>
      <c r="E15" s="9">
        <v>0</v>
      </c>
      <c r="F15" s="9">
        <v>0</v>
      </c>
      <c r="G15" s="9">
        <v>41.130985756067687</v>
      </c>
      <c r="H15" s="9">
        <v>2</v>
      </c>
    </row>
    <row r="16" spans="1:8">
      <c r="A16" s="9">
        <v>5</v>
      </c>
      <c r="B16" s="9">
        <v>28.358044908500368</v>
      </c>
      <c r="C16" s="9">
        <v>43.244149403761575</v>
      </c>
      <c r="D16" s="9">
        <v>0</v>
      </c>
      <c r="E16" s="9">
        <v>0</v>
      </c>
      <c r="F16" s="9">
        <v>0</v>
      </c>
      <c r="G16" s="9">
        <v>28.397805687738053</v>
      </c>
      <c r="H16" s="9">
        <v>2</v>
      </c>
    </row>
    <row r="17" spans="1:8">
      <c r="A17" s="9">
        <v>6</v>
      </c>
      <c r="B17" s="9">
        <v>28.039608266372852</v>
      </c>
      <c r="C17" s="9">
        <v>50.473027311244437</v>
      </c>
      <c r="D17" s="9">
        <v>0</v>
      </c>
      <c r="E17" s="9">
        <v>0</v>
      </c>
      <c r="F17" s="9">
        <v>0</v>
      </c>
      <c r="G17" s="9">
        <v>21.487364422382715</v>
      </c>
      <c r="H17" s="9">
        <v>2</v>
      </c>
    </row>
    <row r="18" spans="1:8">
      <c r="A18" s="9">
        <v>7</v>
      </c>
      <c r="B18" s="9">
        <v>26.452968599371541</v>
      </c>
      <c r="C18" s="9">
        <v>58.271246628413721</v>
      </c>
      <c r="D18" s="9">
        <v>0</v>
      </c>
      <c r="E18" s="9">
        <v>0</v>
      </c>
      <c r="F18" s="9">
        <v>0</v>
      </c>
      <c r="G18" s="9">
        <v>15.27578477221474</v>
      </c>
      <c r="H18" s="9">
        <v>2</v>
      </c>
    </row>
    <row r="19" spans="1:8">
      <c r="A19" s="9">
        <v>8</v>
      </c>
      <c r="B19" s="9">
        <v>28.296591717032399</v>
      </c>
      <c r="C19" s="9">
        <v>59.075897807468216</v>
      </c>
      <c r="D19" s="9">
        <v>0</v>
      </c>
      <c r="E19" s="9">
        <v>0</v>
      </c>
      <c r="F19" s="9">
        <v>0</v>
      </c>
      <c r="G19" s="9">
        <v>12.627510475499392</v>
      </c>
      <c r="H19" s="9">
        <v>2</v>
      </c>
    </row>
    <row r="20" spans="1:8">
      <c r="A20" s="9">
        <v>9</v>
      </c>
      <c r="B20" s="9">
        <v>31.06512958388447</v>
      </c>
      <c r="C20" s="9">
        <v>62.347715019277629</v>
      </c>
      <c r="D20" s="9">
        <v>0</v>
      </c>
      <c r="E20" s="9">
        <v>0</v>
      </c>
      <c r="F20" s="9">
        <v>9.5680212158807426E-2</v>
      </c>
      <c r="G20" s="9">
        <v>6.4914751846790857</v>
      </c>
      <c r="H20" s="9">
        <v>2</v>
      </c>
    </row>
    <row r="21" spans="1:8">
      <c r="A21" s="9">
        <v>10</v>
      </c>
      <c r="B21" s="9">
        <v>33.566078723037954</v>
      </c>
      <c r="C21" s="9">
        <v>58.14081431500631</v>
      </c>
      <c r="D21" s="9">
        <v>1.2659660165680038</v>
      </c>
      <c r="E21" s="9">
        <v>3.2042122509493685</v>
      </c>
      <c r="F21" s="9">
        <v>0.56243493371077424</v>
      </c>
      <c r="G21" s="9">
        <v>3.2604937607276008</v>
      </c>
      <c r="H21" s="9">
        <v>2</v>
      </c>
    </row>
    <row r="22" spans="1:8">
      <c r="A22" s="9">
        <v>1</v>
      </c>
      <c r="B22" s="9">
        <v>14.253768159800122</v>
      </c>
      <c r="C22" s="9">
        <v>9.3118454560676636</v>
      </c>
      <c r="D22" s="9">
        <v>0</v>
      </c>
      <c r="E22" s="9">
        <v>0</v>
      </c>
      <c r="F22" s="9">
        <v>0</v>
      </c>
      <c r="G22" s="9">
        <v>76.43438638413221</v>
      </c>
      <c r="H22" s="9">
        <v>3</v>
      </c>
    </row>
    <row r="23" spans="1:8">
      <c r="A23" s="9">
        <v>2</v>
      </c>
      <c r="B23" s="9">
        <v>16.424768325491893</v>
      </c>
      <c r="C23" s="9">
        <v>19.883162044650714</v>
      </c>
      <c r="D23" s="9">
        <v>0</v>
      </c>
      <c r="E23" s="9">
        <v>0</v>
      </c>
      <c r="F23" s="9">
        <v>0</v>
      </c>
      <c r="G23" s="9">
        <v>63.692069629857393</v>
      </c>
      <c r="H23" s="9">
        <v>3</v>
      </c>
    </row>
    <row r="24" spans="1:8">
      <c r="A24" s="9">
        <v>3</v>
      </c>
      <c r="B24" s="9">
        <v>23.492648226810765</v>
      </c>
      <c r="C24" s="9">
        <v>28.207275112618646</v>
      </c>
      <c r="D24" s="9">
        <v>0</v>
      </c>
      <c r="E24" s="9">
        <v>0</v>
      </c>
      <c r="F24" s="9">
        <v>0</v>
      </c>
      <c r="G24" s="9">
        <v>48.300076660570589</v>
      </c>
      <c r="H24" s="9">
        <v>3</v>
      </c>
    </row>
    <row r="25" spans="1:8">
      <c r="A25" s="9">
        <v>4</v>
      </c>
      <c r="B25" s="9">
        <v>23.799679726269172</v>
      </c>
      <c r="C25" s="9">
        <v>35.069334517663115</v>
      </c>
      <c r="D25" s="9">
        <v>0</v>
      </c>
      <c r="E25" s="9">
        <v>0</v>
      </c>
      <c r="F25" s="9">
        <v>0</v>
      </c>
      <c r="G25" s="9">
        <v>41.130985756067716</v>
      </c>
      <c r="H25" s="9">
        <v>3</v>
      </c>
    </row>
    <row r="26" spans="1:8">
      <c r="A26" s="9">
        <v>5</v>
      </c>
      <c r="B26" s="9">
        <v>28.358044908500396</v>
      </c>
      <c r="C26" s="9">
        <v>43.244149403761632</v>
      </c>
      <c r="D26" s="9">
        <v>0</v>
      </c>
      <c r="E26" s="9">
        <v>0</v>
      </c>
      <c r="F26" s="9">
        <v>0</v>
      </c>
      <c r="G26" s="9">
        <v>28.397805687737975</v>
      </c>
      <c r="H26" s="9">
        <v>3</v>
      </c>
    </row>
    <row r="27" spans="1:8">
      <c r="A27" s="9">
        <v>6</v>
      </c>
      <c r="B27" s="9">
        <v>28.039608266372891</v>
      </c>
      <c r="C27" s="9">
        <v>50.4730273112445</v>
      </c>
      <c r="D27" s="9">
        <v>0</v>
      </c>
      <c r="E27" s="9">
        <v>0</v>
      </c>
      <c r="F27" s="9">
        <v>0</v>
      </c>
      <c r="G27" s="9">
        <v>21.487364422382615</v>
      </c>
      <c r="H27" s="9">
        <v>3</v>
      </c>
    </row>
    <row r="28" spans="1:8">
      <c r="A28" s="9">
        <v>7</v>
      </c>
      <c r="B28" s="9">
        <v>26.452968599371513</v>
      </c>
      <c r="C28" s="9">
        <v>58.271246628413685</v>
      </c>
      <c r="D28" s="9">
        <v>0</v>
      </c>
      <c r="E28" s="9">
        <v>0</v>
      </c>
      <c r="F28" s="9">
        <v>0</v>
      </c>
      <c r="G28" s="9">
        <v>15.275784772214806</v>
      </c>
      <c r="H28" s="9">
        <v>3</v>
      </c>
    </row>
    <row r="29" spans="1:8">
      <c r="A29" s="9">
        <v>8</v>
      </c>
      <c r="B29" s="9">
        <v>28.29659171703242</v>
      </c>
      <c r="C29" s="9">
        <v>59.075897807468216</v>
      </c>
      <c r="D29" s="9">
        <v>0</v>
      </c>
      <c r="E29" s="9">
        <v>0</v>
      </c>
      <c r="F29" s="9">
        <v>0</v>
      </c>
      <c r="G29" s="9">
        <v>12.627510475499371</v>
      </c>
      <c r="H29" s="9">
        <v>3</v>
      </c>
    </row>
    <row r="30" spans="1:8">
      <c r="A30" s="9">
        <v>9</v>
      </c>
      <c r="B30" s="9">
        <v>31.065129583884509</v>
      </c>
      <c r="C30" s="9">
        <v>62.347715019277658</v>
      </c>
      <c r="D30" s="9">
        <v>0</v>
      </c>
      <c r="E30" s="9">
        <v>0</v>
      </c>
      <c r="F30" s="9">
        <v>9.5680212158807468E-2</v>
      </c>
      <c r="G30" s="9">
        <v>6.4914751846790182</v>
      </c>
      <c r="H30" s="9">
        <v>3</v>
      </c>
    </row>
    <row r="31" spans="1:8">
      <c r="A31" s="9">
        <v>10</v>
      </c>
      <c r="B31" s="9">
        <v>33.566078723037933</v>
      </c>
      <c r="C31" s="9">
        <v>58.14081431500626</v>
      </c>
      <c r="D31" s="9">
        <v>1.2659660165680033</v>
      </c>
      <c r="E31" s="9">
        <v>3.2042122509493676</v>
      </c>
      <c r="F31" s="9">
        <v>0.56243493371077413</v>
      </c>
      <c r="G31" s="9">
        <v>3.2604937607276563</v>
      </c>
      <c r="H31" s="9">
        <v>3</v>
      </c>
    </row>
    <row r="32" spans="1:8">
      <c r="A32" s="9">
        <v>1</v>
      </c>
      <c r="B32" s="9">
        <v>14.25376815980011</v>
      </c>
      <c r="C32" s="9">
        <v>9.3118454560676529</v>
      </c>
      <c r="D32" s="9">
        <v>0</v>
      </c>
      <c r="E32" s="9">
        <v>0</v>
      </c>
      <c r="F32" s="9">
        <v>0</v>
      </c>
      <c r="G32" s="9">
        <v>76.434386384132239</v>
      </c>
      <c r="H32" s="9">
        <v>4</v>
      </c>
    </row>
    <row r="33" spans="1:8">
      <c r="A33" s="9">
        <v>2</v>
      </c>
      <c r="B33" s="9">
        <v>16.424768325491897</v>
      </c>
      <c r="C33" s="9">
        <v>19.883162044650714</v>
      </c>
      <c r="D33" s="9">
        <v>0</v>
      </c>
      <c r="E33" s="9">
        <v>0</v>
      </c>
      <c r="F33" s="9">
        <v>0</v>
      </c>
      <c r="G33" s="9">
        <v>63.692069629857393</v>
      </c>
      <c r="H33" s="9">
        <v>4</v>
      </c>
    </row>
    <row r="34" spans="1:8">
      <c r="A34" s="9">
        <v>3</v>
      </c>
      <c r="B34" s="9">
        <v>23.49264822681074</v>
      </c>
      <c r="C34" s="9">
        <v>28.207275112618607</v>
      </c>
      <c r="D34" s="9">
        <v>0</v>
      </c>
      <c r="E34" s="9">
        <v>0</v>
      </c>
      <c r="F34" s="9">
        <v>0</v>
      </c>
      <c r="G34" s="9">
        <v>48.300076660570653</v>
      </c>
      <c r="H34" s="9">
        <v>4</v>
      </c>
    </row>
    <row r="35" spans="1:8">
      <c r="A35" s="9">
        <v>4</v>
      </c>
      <c r="B35" s="9">
        <v>23.79967972626919</v>
      </c>
      <c r="C35" s="9">
        <v>35.069334517663172</v>
      </c>
      <c r="D35" s="9">
        <v>0</v>
      </c>
      <c r="E35" s="9">
        <v>0</v>
      </c>
      <c r="F35" s="9">
        <v>0</v>
      </c>
      <c r="G35" s="9">
        <v>41.130985756067638</v>
      </c>
      <c r="H35" s="9">
        <v>4</v>
      </c>
    </row>
    <row r="36" spans="1:8">
      <c r="A36" s="9">
        <v>5</v>
      </c>
      <c r="B36" s="9">
        <v>28.358044908500403</v>
      </c>
      <c r="C36" s="9">
        <v>43.244149403761597</v>
      </c>
      <c r="D36" s="9">
        <v>0</v>
      </c>
      <c r="E36" s="9">
        <v>0</v>
      </c>
      <c r="F36" s="9">
        <v>0</v>
      </c>
      <c r="G36" s="9">
        <v>28.397805687738</v>
      </c>
      <c r="H36" s="9">
        <v>4</v>
      </c>
    </row>
    <row r="37" spans="1:8">
      <c r="A37" s="9">
        <v>6</v>
      </c>
      <c r="B37" s="9">
        <v>28.039608266372884</v>
      </c>
      <c r="C37" s="9">
        <v>50.473027311244458</v>
      </c>
      <c r="D37" s="9">
        <v>0</v>
      </c>
      <c r="E37" s="9">
        <v>0</v>
      </c>
      <c r="F37" s="9">
        <v>0</v>
      </c>
      <c r="G37" s="9">
        <v>21.487364422382662</v>
      </c>
      <c r="H37" s="9">
        <v>4</v>
      </c>
    </row>
    <row r="38" spans="1:8">
      <c r="A38" s="9">
        <v>7</v>
      </c>
      <c r="B38" s="9">
        <v>26.452968599371506</v>
      </c>
      <c r="C38" s="9">
        <v>58.271246628413607</v>
      </c>
      <c r="D38" s="9">
        <v>0</v>
      </c>
      <c r="E38" s="9">
        <v>0</v>
      </c>
      <c r="F38" s="9">
        <v>0</v>
      </c>
      <c r="G38" s="9">
        <v>15.275784772214884</v>
      </c>
      <c r="H38" s="9">
        <v>4</v>
      </c>
    </row>
    <row r="39" spans="1:8">
      <c r="A39" s="9">
        <v>8</v>
      </c>
      <c r="B39" s="9">
        <v>28.296591717032406</v>
      </c>
      <c r="C39" s="9">
        <v>59.075897807468223</v>
      </c>
      <c r="D39" s="9">
        <v>0</v>
      </c>
      <c r="E39" s="9">
        <v>0</v>
      </c>
      <c r="F39" s="9">
        <v>0</v>
      </c>
      <c r="G39" s="9">
        <v>12.627510475499371</v>
      </c>
      <c r="H39" s="9">
        <v>4</v>
      </c>
    </row>
    <row r="40" spans="1:8">
      <c r="A40" s="9">
        <v>9</v>
      </c>
      <c r="B40" s="9">
        <v>31.065129583884481</v>
      </c>
      <c r="C40" s="9">
        <v>62.347715019277672</v>
      </c>
      <c r="D40" s="9">
        <v>0</v>
      </c>
      <c r="E40" s="9">
        <v>0</v>
      </c>
      <c r="F40" s="9">
        <v>9.568021215880744E-2</v>
      </c>
      <c r="G40" s="9">
        <v>6.4914751846790413</v>
      </c>
      <c r="H40" s="9">
        <v>4</v>
      </c>
    </row>
    <row r="41" spans="1:8">
      <c r="A41" s="9">
        <v>10</v>
      </c>
      <c r="B41" s="9">
        <v>33.56607872303794</v>
      </c>
      <c r="C41" s="9">
        <v>58.14081431500626</v>
      </c>
      <c r="D41" s="9">
        <v>1.2659660165680038</v>
      </c>
      <c r="E41" s="9">
        <v>3.2042122509493689</v>
      </c>
      <c r="F41" s="9">
        <v>0.56243493371077424</v>
      </c>
      <c r="G41" s="9">
        <v>3.2604937607276563</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9222</v>
      </c>
      <c r="B1" t="s">
        <v>9223</v>
      </c>
      <c r="C1" t="s">
        <v>9196</v>
      </c>
      <c r="D1" t="s">
        <v>9197</v>
      </c>
      <c r="E1" t="s">
        <v>9198</v>
      </c>
      <c r="F1" t="s">
        <v>9199</v>
      </c>
      <c r="G1" t="s">
        <v>9206</v>
      </c>
    </row>
    <row r="2" spans="1:7">
      <c r="A2" s="9">
        <v>0.5</v>
      </c>
      <c r="B2" s="9">
        <v>0</v>
      </c>
      <c r="C2" s="9">
        <v>0</v>
      </c>
      <c r="D2" s="9">
        <v>0</v>
      </c>
      <c r="E2" s="9">
        <v>-1.2760361116633333E-2</v>
      </c>
      <c r="F2" s="9">
        <v>-3.4745301288877609E-2</v>
      </c>
      <c r="G2" s="9">
        <v>1</v>
      </c>
    </row>
    <row r="3" spans="1:7">
      <c r="A3" s="9">
        <v>1</v>
      </c>
      <c r="B3" s="9">
        <v>0</v>
      </c>
      <c r="C3" s="9">
        <v>138.36686495014021</v>
      </c>
      <c r="D3" s="9">
        <v>0</v>
      </c>
      <c r="E3" s="9">
        <v>73.349463453331879</v>
      </c>
      <c r="F3" s="9">
        <v>-14.196374452241665</v>
      </c>
      <c r="G3" s="9">
        <v>1</v>
      </c>
    </row>
    <row r="4" spans="1:7">
      <c r="A4" s="9">
        <v>2</v>
      </c>
      <c r="B4" s="9">
        <v>0</v>
      </c>
      <c r="C4" s="9">
        <v>145.87727957953103</v>
      </c>
      <c r="D4" s="9">
        <v>0</v>
      </c>
      <c r="E4" s="9">
        <v>55.135487417110973</v>
      </c>
      <c r="F4" s="9">
        <v>-8.4509556527696521</v>
      </c>
      <c r="G4" s="9">
        <v>1</v>
      </c>
    </row>
    <row r="5" spans="1:7">
      <c r="A5" s="9">
        <v>3</v>
      </c>
      <c r="B5" s="9">
        <v>0</v>
      </c>
      <c r="C5" s="9">
        <v>356.35874765225265</v>
      </c>
      <c r="D5" s="9">
        <v>54.359808963902964</v>
      </c>
      <c r="E5" s="9">
        <v>38.239463231059055</v>
      </c>
      <c r="F5" s="9">
        <v>-11.738019334950515</v>
      </c>
      <c r="G5" s="9">
        <v>1</v>
      </c>
    </row>
    <row r="6" spans="1:7">
      <c r="A6" s="9"/>
      <c r="B6" s="9">
        <v>0</v>
      </c>
      <c r="C6" s="9">
        <v>0</v>
      </c>
      <c r="D6" s="9">
        <v>0</v>
      </c>
      <c r="E6" s="9">
        <v>0</v>
      </c>
      <c r="F6" s="9">
        <v>-8.7631126831295489</v>
      </c>
      <c r="G6" s="9">
        <v>1</v>
      </c>
    </row>
    <row r="7" spans="1:7">
      <c r="A7" s="9"/>
      <c r="B7" s="9">
        <v>1</v>
      </c>
      <c r="C7" s="9">
        <v>0.96402838605341601</v>
      </c>
      <c r="D7" s="9">
        <v>0.14705517753357192</v>
      </c>
      <c r="E7" s="9">
        <v>-3.303524064357493E-2</v>
      </c>
      <c r="F7" s="9">
        <v>-3.691970638226634E-2</v>
      </c>
      <c r="G7" s="9">
        <v>1</v>
      </c>
    </row>
    <row r="8" spans="1:7">
      <c r="A8" s="9">
        <v>0.5</v>
      </c>
      <c r="B8" s="9">
        <v>0</v>
      </c>
      <c r="C8" s="9">
        <v>0</v>
      </c>
      <c r="D8" s="9">
        <v>0</v>
      </c>
      <c r="E8" s="9">
        <v>-1.2760361116633333E-2</v>
      </c>
      <c r="F8" s="9">
        <v>-3.4745301288877609E-2</v>
      </c>
      <c r="G8" s="9">
        <v>2</v>
      </c>
    </row>
    <row r="9" spans="1:7">
      <c r="A9" s="9">
        <v>1</v>
      </c>
      <c r="B9" s="9">
        <v>0</v>
      </c>
      <c r="C9" s="9">
        <v>138.36686495014033</v>
      </c>
      <c r="D9" s="9">
        <v>0</v>
      </c>
      <c r="E9" s="9">
        <v>73.349463453331722</v>
      </c>
      <c r="F9" s="9">
        <v>-14.196374452241654</v>
      </c>
      <c r="G9" s="9">
        <v>2</v>
      </c>
    </row>
    <row r="10" spans="1:7">
      <c r="A10" s="9">
        <v>2</v>
      </c>
      <c r="B10" s="9">
        <v>0</v>
      </c>
      <c r="C10" s="9">
        <v>196.91270906638033</v>
      </c>
      <c r="D10" s="9">
        <v>30.037531891481745</v>
      </c>
      <c r="E10" s="9">
        <v>4.1000579302617606</v>
      </c>
      <c r="F10" s="9">
        <v>-8.4509556527696432</v>
      </c>
      <c r="G10" s="9">
        <v>2</v>
      </c>
    </row>
    <row r="11" spans="1:7">
      <c r="A11" s="9">
        <v>3</v>
      </c>
      <c r="B11" s="9">
        <v>0</v>
      </c>
      <c r="C11" s="9">
        <v>443.95929740566572</v>
      </c>
      <c r="D11" s="9">
        <v>67.722604688999937</v>
      </c>
      <c r="E11" s="9">
        <v>-49.361086522354917</v>
      </c>
      <c r="F11" s="9">
        <v>-11.738019334950526</v>
      </c>
      <c r="G11" s="9">
        <v>2</v>
      </c>
    </row>
    <row r="12" spans="1:7">
      <c r="A12" s="9"/>
      <c r="B12" s="9">
        <v>0</v>
      </c>
      <c r="C12" s="9">
        <v>0</v>
      </c>
      <c r="D12" s="9">
        <v>0</v>
      </c>
      <c r="E12" s="9">
        <v>0</v>
      </c>
      <c r="F12" s="9">
        <v>-8.763112683129588</v>
      </c>
      <c r="G12" s="9">
        <v>2</v>
      </c>
    </row>
    <row r="13" spans="1:7">
      <c r="A13" s="9"/>
      <c r="B13" s="9">
        <v>1</v>
      </c>
      <c r="C13" s="9">
        <v>0.96402838605341601</v>
      </c>
      <c r="D13" s="9">
        <v>0.14705517753357192</v>
      </c>
      <c r="E13" s="9">
        <v>-3.303524064357493E-2</v>
      </c>
      <c r="F13" s="9">
        <v>-3.691970638226634E-2</v>
      </c>
      <c r="G13" s="9">
        <v>2</v>
      </c>
    </row>
    <row r="14" spans="1:7">
      <c r="A14" s="9">
        <v>0.5</v>
      </c>
      <c r="B14" s="9">
        <v>0</v>
      </c>
      <c r="C14" s="9">
        <v>10.326233270373145</v>
      </c>
      <c r="D14" s="9">
        <v>0</v>
      </c>
      <c r="E14" s="9">
        <v>61.699243790479464</v>
      </c>
      <c r="F14" s="9">
        <v>-6.9248555074127447</v>
      </c>
      <c r="G14" s="9">
        <v>3</v>
      </c>
    </row>
    <row r="15" spans="1:7">
      <c r="A15" s="9">
        <v>1</v>
      </c>
      <c r="B15" s="9">
        <v>0</v>
      </c>
      <c r="C15" s="9">
        <v>124.80676216353959</v>
      </c>
      <c r="D15" s="9">
        <v>19.038319652065375</v>
      </c>
      <c r="E15" s="9">
        <v>123.37854169243924</v>
      </c>
      <c r="F15" s="9">
        <v>-11.905869174200133</v>
      </c>
      <c r="G15" s="9">
        <v>3</v>
      </c>
    </row>
    <row r="16" spans="1:7">
      <c r="A16" s="9">
        <v>2</v>
      </c>
      <c r="B16" s="9">
        <v>0</v>
      </c>
      <c r="C16" s="9">
        <v>164.62221160608047</v>
      </c>
      <c r="D16" s="9">
        <v>25.111862787368224</v>
      </c>
      <c r="E16" s="9">
        <v>35.071688559556335</v>
      </c>
      <c r="F16" s="9">
        <v>-7.8132316149706069</v>
      </c>
      <c r="G16" s="9">
        <v>3</v>
      </c>
    </row>
    <row r="17" spans="1:7">
      <c r="A17" s="9">
        <v>3</v>
      </c>
      <c r="B17" s="9">
        <v>0</v>
      </c>
      <c r="C17" s="9">
        <v>389.077013099738</v>
      </c>
      <c r="D17" s="9">
        <v>59.350730811824484</v>
      </c>
      <c r="E17" s="9">
        <v>-104.03196062764611</v>
      </c>
      <c r="F17" s="9">
        <v>-7.7422166031840565</v>
      </c>
      <c r="G17" s="9">
        <v>3</v>
      </c>
    </row>
    <row r="18" spans="1:7">
      <c r="A18" s="9"/>
      <c r="B18" s="9">
        <v>0</v>
      </c>
      <c r="C18" s="9">
        <v>0</v>
      </c>
      <c r="D18" s="9">
        <v>0</v>
      </c>
      <c r="E18" s="9">
        <v>0</v>
      </c>
      <c r="F18" s="9">
        <v>-8.7631126831295649</v>
      </c>
      <c r="G18" s="9">
        <v>3</v>
      </c>
    </row>
    <row r="19" spans="1:7">
      <c r="A19" s="9"/>
      <c r="B19" s="9">
        <v>1</v>
      </c>
      <c r="C19" s="9">
        <v>0.96402838605341601</v>
      </c>
      <c r="D19" s="9">
        <v>0.14705517753357192</v>
      </c>
      <c r="E19" s="9">
        <v>-3.303524064357493E-2</v>
      </c>
      <c r="F19" s="9">
        <v>-3.691970638226634E-2</v>
      </c>
      <c r="G19" s="9">
        <v>3</v>
      </c>
    </row>
    <row r="20" spans="1:7">
      <c r="A20" s="9">
        <v>0.5</v>
      </c>
      <c r="B20" s="9">
        <v>0</v>
      </c>
      <c r="C20" s="9">
        <v>10.326233270373141</v>
      </c>
      <c r="D20" s="9">
        <v>0</v>
      </c>
      <c r="E20" s="9">
        <v>61.699243790479379</v>
      </c>
      <c r="F20" s="9">
        <v>-6.9248555074127447</v>
      </c>
      <c r="G20" s="9">
        <v>4</v>
      </c>
    </row>
    <row r="21" spans="1:7">
      <c r="A21" s="9">
        <v>1</v>
      </c>
      <c r="B21" s="9">
        <v>0</v>
      </c>
      <c r="C21" s="9">
        <v>122.63509216534047</v>
      </c>
      <c r="D21" s="9">
        <v>18.707047957424788</v>
      </c>
      <c r="E21" s="9">
        <v>125.55021169063856</v>
      </c>
      <c r="F21" s="9">
        <v>-11.905869174200145</v>
      </c>
      <c r="G21" s="9">
        <v>4</v>
      </c>
    </row>
    <row r="22" spans="1:7">
      <c r="A22" s="9">
        <v>2</v>
      </c>
      <c r="B22" s="9">
        <v>0</v>
      </c>
      <c r="C22" s="9">
        <v>149.81640206602836</v>
      </c>
      <c r="D22" s="9">
        <v>22.853349467699264</v>
      </c>
      <c r="E22" s="9">
        <v>49.877498099608317</v>
      </c>
      <c r="F22" s="9">
        <v>-7.8132316149706078</v>
      </c>
      <c r="G22" s="9">
        <v>4</v>
      </c>
    </row>
    <row r="23" spans="1:7">
      <c r="A23" s="9">
        <v>3</v>
      </c>
      <c r="B23" s="9">
        <v>0</v>
      </c>
      <c r="C23" s="9">
        <v>365.35095027858239</v>
      </c>
      <c r="D23" s="9">
        <v>55.731500889953246</v>
      </c>
      <c r="E23" s="9">
        <v>-80.305897806490307</v>
      </c>
      <c r="F23" s="9">
        <v>-7.7422166031840511</v>
      </c>
      <c r="G23" s="9">
        <v>4</v>
      </c>
    </row>
    <row r="24" spans="1:7">
      <c r="A24" s="9"/>
      <c r="B24" s="9">
        <v>0</v>
      </c>
      <c r="C24" s="9">
        <v>0</v>
      </c>
      <c r="D24" s="9">
        <v>0</v>
      </c>
      <c r="E24" s="9">
        <v>0</v>
      </c>
      <c r="F24" s="9">
        <v>-8.7631126831295418</v>
      </c>
      <c r="G24" s="9">
        <v>4</v>
      </c>
    </row>
    <row r="25" spans="1:7">
      <c r="A25" s="9"/>
      <c r="B25" s="9">
        <v>1</v>
      </c>
      <c r="C25" s="9">
        <v>0.96402838605341601</v>
      </c>
      <c r="D25" s="9">
        <v>0.14705517753357192</v>
      </c>
      <c r="E25" s="9">
        <v>-3.303524064357493E-2</v>
      </c>
      <c r="F25" s="9">
        <v>-3.691970638226634E-2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2023-10-26T04:38:20Z</dcterms:modified>
  <cp:category/>
  <cp:contentStatus/>
</cp:coreProperties>
</file>